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Welcome" sheetId="1" r:id="rId3"/>
    <sheet state="visible" name="Documentation" sheetId="2" r:id="rId4"/>
    <sheet state="visible" name="Instructions" sheetId="3" r:id="rId5"/>
    <sheet state="visible" name="Colours" sheetId="4" r:id="rId6"/>
    <sheet state="visible" name="Analysis ToolPak" sheetId="5" r:id="rId7"/>
    <sheet state="visible" name="FunctionList" sheetId="6" r:id="rId8"/>
    <sheet state="visible" name=" Time Calculation" sheetId="7" r:id="rId9"/>
    <sheet state="visible" name=" TimeSheet For Flexi" sheetId="8" r:id="rId10"/>
    <sheet state="visible" name=" Split ForenameSurname" sheetId="9" r:id="rId11"/>
    <sheet state="visible" name=" Percentages" sheetId="10" r:id="rId12"/>
    <sheet state="visible" name=" Show all formula" sheetId="11" r:id="rId13"/>
    <sheet state="visible" name="SUM_using_names" sheetId="12" r:id="rId14"/>
    <sheet state="visible" name=" Instant Charts" sheetId="13" r:id="rId15"/>
    <sheet state="visible" name=" Filename formula" sheetId="14" r:id="rId16"/>
    <sheet state="visible" name=" Brackets in formula" sheetId="15" r:id="rId17"/>
    <sheet state="visible" name=" Age Calculation" sheetId="16" r:id="rId18"/>
    <sheet state="visible" name=" AutoSum Shortcut Key" sheetId="17" r:id="rId19"/>
    <sheet state="visible" name="ABS" sheetId="18" r:id="rId20"/>
    <sheet state="visible" name="ADDRESS" sheetId="19" r:id="rId21"/>
    <sheet state="visible" name="AND" sheetId="20" r:id="rId22"/>
    <sheet state="visible" name="AREAS" sheetId="21" r:id="rId23"/>
    <sheet state="visible" name="AVERAGE" sheetId="22" r:id="rId24"/>
    <sheet state="visible" name="BIN2DEC" sheetId="23" r:id="rId25"/>
    <sheet state="visible" name="CEILING" sheetId="24" r:id="rId26"/>
    <sheet state="visible" name="CELL" sheetId="25" r:id="rId27"/>
    <sheet state="visible" name="CHAR" sheetId="26" r:id="rId28"/>
    <sheet state="visible" name="CHOOSE" sheetId="27" r:id="rId29"/>
    <sheet state="visible" name="CLEAN" sheetId="28" r:id="rId30"/>
    <sheet state="visible" name="CODE" sheetId="29" r:id="rId31"/>
    <sheet state="visible" name="COMBIN" sheetId="30" r:id="rId32"/>
    <sheet state="visible" name="CONCATENATE" sheetId="31" r:id="rId33"/>
    <sheet state="visible" name="CONVERT" sheetId="32" r:id="rId34"/>
    <sheet state="visible" name="CORREL" sheetId="33" r:id="rId35"/>
    <sheet state="visible" name="COUNT" sheetId="34" r:id="rId36"/>
    <sheet state="visible" name="COUNTA" sheetId="35" r:id="rId37"/>
    <sheet state="visible" name="COUNTBLANK" sheetId="36" r:id="rId38"/>
    <sheet state="visible" name="COUNTIF" sheetId="37" r:id="rId39"/>
    <sheet state="visible" name="DATE" sheetId="38" r:id="rId40"/>
    <sheet state="visible" name="DATEDIF" sheetId="39" r:id="rId41"/>
    <sheet state="visible" name="DATEVALUE" sheetId="40" r:id="rId42"/>
    <sheet state="visible" name="DAVERAGE" sheetId="41" r:id="rId43"/>
    <sheet state="visible" name="DAY" sheetId="42" r:id="rId44"/>
    <sheet state="visible" name="DAYS360" sheetId="43" r:id="rId45"/>
    <sheet state="visible" name="DB" sheetId="44" r:id="rId46"/>
    <sheet state="visible" name="DCOUNT" sheetId="45" r:id="rId47"/>
    <sheet state="visible" name="DCOUNTA" sheetId="46" r:id="rId48"/>
    <sheet state="visible" name="DEC2BIN" sheetId="47" r:id="rId49"/>
    <sheet state="visible" name="DEC2HEX" sheetId="48" r:id="rId50"/>
    <sheet state="visible" name="DELTA" sheetId="49" r:id="rId51"/>
    <sheet state="visible" name="DGET" sheetId="50" r:id="rId52"/>
    <sheet state="visible" name="DMAX" sheetId="51" r:id="rId53"/>
    <sheet state="visible" name="DMIN" sheetId="52" r:id="rId54"/>
    <sheet state="visible" name="DOLLAR" sheetId="53" r:id="rId55"/>
    <sheet state="visible" name="DSUM" sheetId="54" r:id="rId56"/>
    <sheet state="visible" name="EAST" sheetId="55" r:id="rId57"/>
    <sheet state="visible" name="EDATE" sheetId="56" r:id="rId58"/>
    <sheet state="visible" name="EOMONTH" sheetId="57" r:id="rId59"/>
    <sheet state="visible" name="ERROR.TYPE" sheetId="58" r:id="rId60"/>
    <sheet state="visible" name="EVEN" sheetId="59" r:id="rId61"/>
    <sheet state="visible" name="EXACT" sheetId="60" r:id="rId62"/>
    <sheet state="visible" name="FACT" sheetId="61" r:id="rId63"/>
    <sheet state="visible" name="FIND" sheetId="62" r:id="rId64"/>
    <sheet state="visible" name="FIXED" sheetId="63" r:id="rId65"/>
    <sheet state="visible" name="FLOOR" sheetId="64" r:id="rId66"/>
    <sheet state="visible" name="FORECAST" sheetId="65" r:id="rId67"/>
    <sheet state="visible" name="FREQUENCY" sheetId="66" r:id="rId68"/>
    <sheet state="visible" name="FREQUENCY 2" sheetId="67" r:id="rId69"/>
    <sheet state="visible" name="GCD" sheetId="68" r:id="rId70"/>
    <sheet state="visible" name="GESTEP" sheetId="69" r:id="rId71"/>
    <sheet state="visible" name="HEX2DEC" sheetId="70" r:id="rId72"/>
    <sheet state="visible" name="HLOOKUP" sheetId="71" r:id="rId73"/>
    <sheet state="visible" name="HOUR" sheetId="72" r:id="rId74"/>
    <sheet state="visible" name="IF" sheetId="73" r:id="rId75"/>
    <sheet state="visible" name="INDEX" sheetId="74" r:id="rId76"/>
    <sheet state="visible" name="INDIRECT" sheetId="75" r:id="rId77"/>
    <sheet state="visible" name="INFO" sheetId="76" r:id="rId78"/>
    <sheet state="visible" name="INT" sheetId="77" r:id="rId79"/>
    <sheet state="visible" name="ISBLANK" sheetId="78" r:id="rId80"/>
    <sheet state="visible" name="ISERR" sheetId="79" r:id="rId81"/>
    <sheet state="visible" name="ISERROR" sheetId="80" r:id="rId82"/>
    <sheet state="visible" name="ISEVEN" sheetId="81" r:id="rId83"/>
    <sheet state="visible" name="ISLOGICAL" sheetId="82" r:id="rId84"/>
    <sheet state="visible" name="ISNA" sheetId="83" r:id="rId85"/>
    <sheet state="visible" name="ISNONTEXT" sheetId="84" r:id="rId86"/>
    <sheet state="visible" name="ISNUMBER" sheetId="85" r:id="rId87"/>
    <sheet state="visible" name="ISODD" sheetId="86" r:id="rId88"/>
    <sheet state="visible" name="ISREF" sheetId="87" r:id="rId89"/>
    <sheet state="visible" name="ISTEXT" sheetId="88" r:id="rId90"/>
    <sheet state="visible" name="LARGE" sheetId="89" r:id="rId91"/>
    <sheet state="visible" name="LCM" sheetId="90" r:id="rId92"/>
    <sheet state="visible" name="LEFT" sheetId="91" r:id="rId93"/>
    <sheet state="visible" name="LEN" sheetId="92" r:id="rId94"/>
    <sheet state="visible" name="LOOKUP (Array)" sheetId="93" r:id="rId95"/>
    <sheet state="visible" name="LOOKUP (Vector)" sheetId="94" r:id="rId96"/>
    <sheet state="visible" name="LOWER" sheetId="95" r:id="rId97"/>
    <sheet state="visible" name="MATCH" sheetId="96" r:id="rId98"/>
    <sheet state="visible" name="MAX" sheetId="97" r:id="rId99"/>
    <sheet state="visible" name="MEDIAN" sheetId="98" r:id="rId100"/>
    <sheet state="visible" name="MID" sheetId="99" r:id="rId101"/>
    <sheet state="visible" name="MIN" sheetId="100" r:id="rId102"/>
    <sheet state="visible" name="MINUTE" sheetId="101" r:id="rId103"/>
    <sheet state="visible" name="MMULT" sheetId="102" r:id="rId104"/>
    <sheet state="visible" name="MOD" sheetId="103" r:id="rId105"/>
    <sheet state="visible" name="MODE" sheetId="104" r:id="rId106"/>
    <sheet state="visible" name="MONTH" sheetId="105" r:id="rId107"/>
    <sheet state="visible" name="MROUND" sheetId="106" r:id="rId108"/>
    <sheet state="visible" name="N" sheetId="107" r:id="rId109"/>
    <sheet state="visible" name="NA" sheetId="108" r:id="rId110"/>
    <sheet state="visible" name="NETWORKDAYS" sheetId="109" r:id="rId111"/>
    <sheet state="visible" name="NORTH" sheetId="110" r:id="rId112"/>
    <sheet state="visible" name="NOT" sheetId="111" r:id="rId113"/>
    <sheet state="visible" name="NOW" sheetId="112" r:id="rId114"/>
    <sheet state="visible" name="ODD" sheetId="113" r:id="rId115"/>
    <sheet state="visible" name="OR" sheetId="114" r:id="rId116"/>
    <sheet state="visible" name=" Ordering Stock" sheetId="115" r:id="rId117"/>
    <sheet state="visible" name="PACKERS" sheetId="116" r:id="rId118"/>
    <sheet state="visible" name="PERMUT" sheetId="117" r:id="rId119"/>
    <sheet state="visible" name="PI" sheetId="118" r:id="rId120"/>
    <sheet state="visible" name="POWER" sheetId="119" r:id="rId121"/>
    <sheet state="visible" name="PRODUCT" sheetId="120" r:id="rId122"/>
    <sheet state="visible" name="PROPER" sheetId="121" r:id="rId123"/>
    <sheet state="visible" name="QUARTILE" sheetId="122" r:id="rId124"/>
    <sheet state="visible" name="QUOTIENT" sheetId="123" r:id="rId125"/>
    <sheet state="visible" name="RAND" sheetId="124" r:id="rId126"/>
    <sheet state="visible" name="RANDBETWEEN" sheetId="125" r:id="rId127"/>
    <sheet state="visible" name="RANK" sheetId="126" r:id="rId128"/>
    <sheet state="visible" name="REPLACE" sheetId="127" r:id="rId129"/>
    <sheet state="visible" name="REPT" sheetId="128" r:id="rId130"/>
    <sheet state="visible" name="RIGHT" sheetId="129" r:id="rId131"/>
    <sheet state="visible" name="ROMAN" sheetId="130" r:id="rId132"/>
    <sheet state="visible" name="ROUND" sheetId="131" r:id="rId133"/>
    <sheet state="visible" name="ROUNDDOWN" sheetId="132" r:id="rId134"/>
    <sheet state="visible" name="ROUNDUP" sheetId="133" r:id="rId135"/>
    <sheet state="visible" name="SECOND" sheetId="134" r:id="rId136"/>
    <sheet state="visible" name="SIGN" sheetId="135" r:id="rId137"/>
    <sheet state="visible" name="SLN" sheetId="136" r:id="rId138"/>
    <sheet state="visible" name="SMALL" sheetId="137" r:id="rId139"/>
    <sheet state="visible" name="SOUTH" sheetId="138" r:id="rId140"/>
    <sheet state="visible" name="STDEV" sheetId="139" r:id="rId141"/>
    <sheet state="visible" name="STDEVP" sheetId="140" r:id="rId142"/>
    <sheet state="visible" name="SUBSTITUTE" sheetId="141" r:id="rId143"/>
    <sheet state="visible" name="SUM" sheetId="142" r:id="rId144"/>
    <sheet state="visible" name="SUM_as_Running_Total" sheetId="143" r:id="rId145"/>
    <sheet state="visible" name="SUM_with_OFFSET" sheetId="144" r:id="rId146"/>
    <sheet state="visible" name="SUMIF" sheetId="145" r:id="rId147"/>
    <sheet state="visible" name="SUMPRODUCT" sheetId="146" r:id="rId148"/>
    <sheet state="visible" name="SYD" sheetId="147" r:id="rId149"/>
    <sheet state="visible" name="T" sheetId="148" r:id="rId150"/>
    <sheet state="visible" name="TEXT" sheetId="149" r:id="rId151"/>
    <sheet state="visible" name="TIME" sheetId="150" r:id="rId152"/>
    <sheet state="visible" name="TIMEVALUE" sheetId="151" r:id="rId153"/>
    <sheet state="visible" name="TODAY" sheetId="152" r:id="rId154"/>
    <sheet state="visible" name="TRANSPOSE" sheetId="153" r:id="rId155"/>
    <sheet state="visible" name="TREND" sheetId="154" r:id="rId156"/>
    <sheet state="visible" name="TRIM" sheetId="155" r:id="rId157"/>
    <sheet state="visible" name="TRUNC" sheetId="156" r:id="rId158"/>
    <sheet state="visible" name="UPPER" sheetId="157" r:id="rId159"/>
    <sheet state="visible" name="VALUE" sheetId="158" r:id="rId160"/>
    <sheet state="visible" name="VAR" sheetId="159" r:id="rId161"/>
    <sheet state="visible" name="VARP" sheetId="160" r:id="rId162"/>
    <sheet state="visible" name="VLOOKUP" sheetId="161" r:id="rId163"/>
    <sheet state="visible" name="WEEKDAY" sheetId="162" r:id="rId164"/>
    <sheet state="visible" name="WORKDAY" sheetId="163" r:id="rId165"/>
    <sheet state="visible" name="YEAR" sheetId="164" r:id="rId166"/>
    <sheet state="visible" name="YEARFRAC" sheetId="165" r:id="rId167"/>
    <sheet state="visible" name=" Project Dates" sheetId="166" r:id="rId168"/>
    <sheet state="visible" name="Macros" sheetId="167" r:id="rId169"/>
  </sheets>
  <definedNames>
    <definedName name="LotteryResults">'FREQUENCY 2'!$C$10:$E$16</definedName>
    <definedName name="Maths">AND!$C$29:$C$38</definedName>
    <definedName localSheetId="114" name="solver_adj">' Ordering Stock'!$G$22</definedName>
    <definedName name="Physics">AND!$E$29:$E$38</definedName>
    <definedName localSheetId="114" name="solver_opt">' Ordering Stock'!$H$30</definedName>
    <definedName name="English">AND!$D$29:$D$38</definedName>
    <definedName localSheetId="114" name="solver_lhs1">' Ordering Stock'!$G$22</definedName>
  </definedNames>
  <calcPr/>
</workbook>
</file>

<file path=xl/sharedStrings.xml><?xml version="1.0" encoding="utf-8"?>
<sst xmlns="http://schemas.openxmlformats.org/spreadsheetml/2006/main" count="7454" uniqueCount="4342">
  <si>
    <t>What Is In The Dictionary ?</t>
  </si>
  <si>
    <t>particular Excel functions.</t>
  </si>
  <si>
    <t>There are also a number of sample worksheets which are simple models of common</t>
  </si>
  <si>
    <t>applications, such as Timesheet and Date Calculations.</t>
  </si>
  <si>
    <t>Formatting</t>
  </si>
  <si>
    <t>Each worksheet uses the same type of formatting to indicate the various types of entry.</t>
  </si>
  <si>
    <t>North</t>
  </si>
  <si>
    <t>Text headings are shown in grey.</t>
  </si>
  <si>
    <t>Data is shown as purple text on a yellow background.</t>
  </si>
  <si>
    <t>The results of Formula are shown as blue on yellow.</t>
  </si>
  <si>
    <t xml:space="preserve"> =SUM(C13:C15)</t>
  </si>
  <si>
    <t>The formula used in the calulations is shown as blue text.</t>
  </si>
  <si>
    <t>The Arial font is used exclusivley throughout the workbook and should display correctly</t>
  </si>
  <si>
    <t>with any installation of Windows.</t>
  </si>
  <si>
    <t>Each sheet has been designed to be as simple as possible, with no fancy macros to</t>
  </si>
  <si>
    <t>accomplish the desrired result.</t>
  </si>
  <si>
    <t>Printing</t>
  </si>
  <si>
    <t>Each worksheet is set to print on to A4 portrait.</t>
  </si>
  <si>
    <t>The printouts will have the column headings of A,B,C... and the row numbers 1,2,3... which</t>
  </si>
  <si>
    <t>will assist with the reading of the formula.</t>
  </si>
  <si>
    <t>The ideal printer would be a laser set at 600dpi.</t>
  </si>
  <si>
    <t>If you are using a dot matrix or inkjet, it may be worth switching off the colours before printing,</t>
  </si>
  <si>
    <t>as these will print as dark grey. (See the sheet dealing with Colour settings).</t>
  </si>
  <si>
    <t>Protection</t>
  </si>
  <si>
    <t>Each sheet is unprotected so that you will be able to change values and experiment</t>
  </si>
  <si>
    <t>with the calculations.</t>
  </si>
  <si>
    <t>Macros</t>
  </si>
  <si>
    <t>There are only a few very simple macros which are used by the various buttons to</t>
  </si>
  <si>
    <t>naviagte through the sheets. These have been written very simply, and do not make any attempt</t>
  </si>
  <si>
    <t>to change your current Toolbars and Menus.</t>
  </si>
  <si>
    <t>What Do The Buttons Do ?</t>
  </si>
  <si>
    <t>Using Different Monitor Settings</t>
  </si>
  <si>
    <t>Each sheet has been designed to fit within the visible width of monitors with a low resolution</t>
  </si>
  <si>
    <t>of 640 x 480. This ensures that you do not need to scroll from left and right to see all the data.</t>
  </si>
  <si>
    <t>The colours are best suited to monitors capable of 256 colours.</t>
  </si>
  <si>
    <t>On monitors using just 16 colours the greys may look a bit rough!</t>
  </si>
  <si>
    <t>You can switch colours off and on using the button below.</t>
  </si>
  <si>
    <t>This may take a</t>
  </si>
  <si>
    <t>few minutes on</t>
  </si>
  <si>
    <t>any computer !</t>
  </si>
  <si>
    <t>Sample Colour Scheme</t>
  </si>
  <si>
    <t>South</t>
  </si>
  <si>
    <t>East</t>
  </si>
  <si>
    <t>West</t>
  </si>
  <si>
    <t>Total</t>
  </si>
  <si>
    <t>Alan</t>
  </si>
  <si>
    <t>Bob</t>
  </si>
  <si>
    <t>Carol</t>
  </si>
  <si>
    <t>Analysis ToolPak</t>
  </si>
  <si>
    <t>What Is The Analysis ToolPak ?</t>
  </si>
  <si>
    <t>The Analysis ToolPak is an add-in file containing</t>
  </si>
  <si>
    <t>extra functions which are not built in to Excel.</t>
  </si>
  <si>
    <t>The functions cover areas such as Date and</t>
  </si>
  <si>
    <t>Mathematical operations.</t>
  </si>
  <si>
    <t>The Analysis ToolPak must be added-in to Excel before</t>
  </si>
  <si>
    <t>these functions will be available.</t>
  </si>
  <si>
    <t>Any formula using these functions without the ToolPak loaded will show the #NAME error.</t>
  </si>
  <si>
    <t xml:space="preserve"> Age Calculation</t>
  </si>
  <si>
    <t>Sample</t>
  </si>
  <si>
    <t>Using DATEDIF()</t>
  </si>
  <si>
    <t xml:space="preserve"> AutoSum shortcut key</t>
  </si>
  <si>
    <t>Using Alt and =</t>
  </si>
  <si>
    <t xml:space="preserve"> Brackets in formula</t>
  </si>
  <si>
    <t xml:space="preserve"> FileName formula</t>
  </si>
  <si>
    <t>Using MID() CELL() and FIND()</t>
  </si>
  <si>
    <t xml:space="preserve"> Instant Charts</t>
  </si>
  <si>
    <t>Using F11</t>
  </si>
  <si>
    <t xml:space="preserve"> Ordering Stock</t>
  </si>
  <si>
    <t>Stock Ordering</t>
  </si>
  <si>
    <t xml:space="preserve"> Percentages</t>
  </si>
  <si>
    <t>How to calculate various percentages</t>
  </si>
  <si>
    <t xml:space="preserve"> Project Dates</t>
  </si>
  <si>
    <t>Example using date calculation.</t>
  </si>
  <si>
    <t xml:space="preserve"> Show all formula</t>
  </si>
  <si>
    <t>Using Ctrl and  `</t>
  </si>
  <si>
    <t xml:space="preserve"> Split ForenameSurname</t>
  </si>
  <si>
    <t>Using LEFT() RIGHT() FIND() SUBSTITUTE()</t>
  </si>
  <si>
    <t xml:space="preserve"> Time Calculation</t>
  </si>
  <si>
    <t>How to calculate time.</t>
  </si>
  <si>
    <t xml:space="preserve"> TimeSheet For Flexi</t>
  </si>
  <si>
    <t>Example flexi time sheet.</t>
  </si>
  <si>
    <t>ABS</t>
  </si>
  <si>
    <t>Mathematical</t>
  </si>
  <si>
    <t>Built-in</t>
  </si>
  <si>
    <t>Returns the absolute value of a number</t>
  </si>
  <si>
    <t>AND</t>
  </si>
  <si>
    <t>Logical</t>
  </si>
  <si>
    <t>Returns TRUE if all its arguments are TRUE</t>
  </si>
  <si>
    <t>AVERAGE</t>
  </si>
  <si>
    <t>Statistical</t>
  </si>
  <si>
    <t>Returns the average of its arguments</t>
  </si>
  <si>
    <t>BIN2DEC</t>
  </si>
  <si>
    <t>Engineering</t>
  </si>
  <si>
    <t>Converts a binary number to decimal</t>
  </si>
  <si>
    <t>CEILING</t>
  </si>
  <si>
    <t>Rounds a number to the nearest integer or to the nearest multiple of significance</t>
  </si>
  <si>
    <t>CELL</t>
  </si>
  <si>
    <t>Information</t>
  </si>
  <si>
    <t>Returns information about the formatting, location, or contents of a cell</t>
  </si>
  <si>
    <t>CHAR</t>
  </si>
  <si>
    <t>Text</t>
  </si>
  <si>
    <t>Returns the character specified by the code number</t>
  </si>
  <si>
    <t>CHOOSE</t>
  </si>
  <si>
    <t>Lookup</t>
  </si>
  <si>
    <t>Chooses a value from a list of values</t>
  </si>
  <si>
    <t>CLEAN</t>
  </si>
  <si>
    <t>Removes all nonprintable characters from text</t>
  </si>
  <si>
    <t>CODE</t>
  </si>
  <si>
    <t>Returns a numeric code for the first character in a text string</t>
  </si>
  <si>
    <t>COMBIN</t>
  </si>
  <si>
    <t>Returns the number of combinations for a given number of objects</t>
  </si>
  <si>
    <t>CONCATENATE</t>
  </si>
  <si>
    <t>Joins several text items into one text item</t>
  </si>
  <si>
    <t>CONVERT</t>
  </si>
  <si>
    <t>Converts a number from one measurement system to another</t>
  </si>
  <si>
    <t>CORREL</t>
  </si>
  <si>
    <t>Returns the correlation coefficient between two data sets</t>
  </si>
  <si>
    <t>COUNT</t>
  </si>
  <si>
    <t>Counts how many numbers are in the list of arguments</t>
  </si>
  <si>
    <t>COUNTA</t>
  </si>
  <si>
    <t>Counts how many values are in the list of arguments</t>
  </si>
  <si>
    <t>COUNTBLANK</t>
  </si>
  <si>
    <t>Counts the number of blank cells within a range</t>
  </si>
  <si>
    <t>COUNTIF</t>
  </si>
  <si>
    <t>Counts the number of nonblank cells within a range that meet the given criteria</t>
  </si>
  <si>
    <t>DATE</t>
  </si>
  <si>
    <t>Date</t>
  </si>
  <si>
    <t>Returns the serial number of a particular date</t>
  </si>
  <si>
    <t>DATEDIF</t>
  </si>
  <si>
    <t>Calculates the difference between two dates. Undocumented in v5/7/97</t>
  </si>
  <si>
    <t>DATEVALUE</t>
  </si>
  <si>
    <t>Converts a date in the form of text to a serial number</t>
  </si>
  <si>
    <t>DAVERAGE</t>
  </si>
  <si>
    <t>Database</t>
  </si>
  <si>
    <t>Returns the average of selected database entries</t>
  </si>
  <si>
    <t>DAY</t>
  </si>
  <si>
    <t>Converts a serial number to a day of the month</t>
  </si>
  <si>
    <t>DAYS360</t>
  </si>
  <si>
    <t>Calculates the number of days between two dates based on a 360-day year</t>
  </si>
  <si>
    <t>DB</t>
  </si>
  <si>
    <t>Financial</t>
  </si>
  <si>
    <t>Returns the depreciation of an asset for a specified period using the fixed-declining balance method</t>
  </si>
  <si>
    <t>DCOUNT</t>
  </si>
  <si>
    <t>Counts the cells that contain numbers in a database</t>
  </si>
  <si>
    <t>DCOUNTA</t>
  </si>
  <si>
    <t>Counts nonblank cells in a database</t>
  </si>
  <si>
    <t>DEC2BIN</t>
  </si>
  <si>
    <t>Converts a decimal number to binary</t>
  </si>
  <si>
    <t>DEC2HEX</t>
  </si>
  <si>
    <t>Converts a decimal number to hexadecimal</t>
  </si>
  <si>
    <t>DELTA</t>
  </si>
  <si>
    <t>Tests whether two values are equal</t>
  </si>
  <si>
    <t>DGET</t>
  </si>
  <si>
    <t>Extracts from a database a single record that matches the specified criteria</t>
  </si>
  <si>
    <t>DMAX</t>
  </si>
  <si>
    <t>Returns the maximum value from selected database entries</t>
  </si>
  <si>
    <t>DMIN</t>
  </si>
  <si>
    <t>Returns the minimum value from selected database entries</t>
  </si>
  <si>
    <t>DOLLAR</t>
  </si>
  <si>
    <t>Converts a number to text, using currency format</t>
  </si>
  <si>
    <t>DSUM</t>
  </si>
  <si>
    <t>Adds the numbers in the field column of records in the database that match the criteria</t>
  </si>
  <si>
    <t>EDATE</t>
  </si>
  <si>
    <t>Returns the serial number of the date that is the indicated number of months before or after the start date</t>
  </si>
  <si>
    <t>EOMONTH</t>
  </si>
  <si>
    <t>Returns the serial number of the last day of the month before or after a specified number of months</t>
  </si>
  <si>
    <t>ERROR.TYPE</t>
  </si>
  <si>
    <t>Returns a number corresponding to an error type</t>
  </si>
  <si>
    <t>EVEN</t>
  </si>
  <si>
    <t>Rounds a number up to the nearest even integer</t>
  </si>
  <si>
    <t>EXACT</t>
  </si>
  <si>
    <t>Checks to see if two text values are identical</t>
  </si>
  <si>
    <t>FACT</t>
  </si>
  <si>
    <t>Returns the factorial of a number</t>
  </si>
  <si>
    <t>FIND</t>
  </si>
  <si>
    <t>Finds one text value within another (case-sensitive)</t>
  </si>
  <si>
    <t>FIXED</t>
  </si>
  <si>
    <t>Formats a number as text with a fixed number of decimals</t>
  </si>
  <si>
    <t>FLOOR</t>
  </si>
  <si>
    <t>Rounds a number down, toward zero</t>
  </si>
  <si>
    <t>FORECAST</t>
  </si>
  <si>
    <t>Returns a value along a linear trend</t>
  </si>
  <si>
    <t>FREQUENCY</t>
  </si>
  <si>
    <t>Returns a frequency distribution as a vertical array</t>
  </si>
  <si>
    <t>GCD</t>
  </si>
  <si>
    <t>Returns the greatest common divisor</t>
  </si>
  <si>
    <t>GESTEP</t>
  </si>
  <si>
    <t>Tests whether a number is greater than a threshold value</t>
  </si>
  <si>
    <t>GROWTH</t>
  </si>
  <si>
    <t>Returns values along an exponential trend</t>
  </si>
  <si>
    <t>HEX2DEC</t>
  </si>
  <si>
    <t>Converts a hexadecimal number to decimal</t>
  </si>
  <si>
    <t>HLOOKUP</t>
  </si>
  <si>
    <t>Looks in the top row of an array and returns the value of the indicated cell</t>
  </si>
  <si>
    <t>HOUR</t>
  </si>
  <si>
    <t>Converts a serial number to an hour</t>
  </si>
  <si>
    <t>IF</t>
  </si>
  <si>
    <t>Specifies a logical test to perform</t>
  </si>
  <si>
    <t>INDEX</t>
  </si>
  <si>
    <t>Uses an index to choose a value from a reference or array</t>
  </si>
  <si>
    <t>INDIRECT</t>
  </si>
  <si>
    <t>Returns a reference indicated by a text value</t>
  </si>
  <si>
    <t>INFO</t>
  </si>
  <si>
    <t>Returns information about the current operating environment</t>
  </si>
  <si>
    <t>INT</t>
  </si>
  <si>
    <t>Rounds a number down to the nearest integer</t>
  </si>
  <si>
    <t>ISBLANK</t>
  </si>
  <si>
    <t>Returns TRUE if the value is blank</t>
  </si>
  <si>
    <t>ISERR</t>
  </si>
  <si>
    <t>Returns TRUE if the value is any error value except #N/A</t>
  </si>
  <si>
    <t>ISERROR</t>
  </si>
  <si>
    <t>Returns TRUE if the value is any error value</t>
  </si>
  <si>
    <t>ISEVEN</t>
  </si>
  <si>
    <t>Returns TRUE if the number is even</t>
  </si>
  <si>
    <t>ISLOGICAL</t>
  </si>
  <si>
    <t>Returns TRUE if the value is a logical value</t>
  </si>
  <si>
    <t>ISNA</t>
  </si>
  <si>
    <t>Returns TRUE if the value is the #N/A error value</t>
  </si>
  <si>
    <t>ISNONTEXT</t>
  </si>
  <si>
    <t>Returns TRUE if the value is not text</t>
  </si>
  <si>
    <t>ISNUMBER</t>
  </si>
  <si>
    <t>Returns TRUE if the value is a number</t>
  </si>
  <si>
    <t>ISODD</t>
  </si>
  <si>
    <t>Returns TRUE if the number is odd</t>
  </si>
  <si>
    <t>ISREF</t>
  </si>
  <si>
    <t>Returns TRUE if the value is a reference</t>
  </si>
  <si>
    <t>ISTEXT</t>
  </si>
  <si>
    <t>Returns TRUE if the value is text</t>
  </si>
  <si>
    <t>LARGE</t>
  </si>
  <si>
    <t>Returns the k-th largest value in a data set</t>
  </si>
  <si>
    <t>LCM</t>
  </si>
  <si>
    <t>Returns the least common multiple</t>
  </si>
  <si>
    <t>LEFT</t>
  </si>
  <si>
    <t>Returns the leftmost characters from a text value</t>
  </si>
  <si>
    <t>LEN</t>
  </si>
  <si>
    <t>Returns the number of characters in a text string</t>
  </si>
  <si>
    <t>LOOKUP (vector)</t>
  </si>
  <si>
    <t>Looks up values in a vector or array</t>
  </si>
  <si>
    <t>LOWER</t>
  </si>
  <si>
    <t>Converts text to lowercase</t>
  </si>
  <si>
    <t>MATCH</t>
  </si>
  <si>
    <t>Looks up values in a reference or array</t>
  </si>
  <si>
    <t>MAX</t>
  </si>
  <si>
    <t>Returns the maximum value in a list of arguments</t>
  </si>
  <si>
    <t>MEDIAN</t>
  </si>
  <si>
    <t>Returns the median of the given numbers</t>
  </si>
  <si>
    <t>MID</t>
  </si>
  <si>
    <t>Returns a specific number of characters from a text string starting at the position you specify</t>
  </si>
  <si>
    <t>MIN</t>
  </si>
  <si>
    <t>Returns the minimum value in a list of arguments</t>
  </si>
  <si>
    <t>MINUTE</t>
  </si>
  <si>
    <t>Converts a serial number to a minute</t>
  </si>
  <si>
    <t>MINVERSE</t>
  </si>
  <si>
    <t>Returns the matrix inverse of an array</t>
  </si>
  <si>
    <t>MMULT</t>
  </si>
  <si>
    <t>Returns the matrix product of two arrays</t>
  </si>
  <si>
    <t>MOD</t>
  </si>
  <si>
    <t>Returns the remainder from division</t>
  </si>
  <si>
    <t>MODE</t>
  </si>
  <si>
    <t>Returns the most common value in a data set</t>
  </si>
  <si>
    <t>MONTH</t>
  </si>
  <si>
    <t>Converts a serial number to a month</t>
  </si>
  <si>
    <t>MROUND</t>
  </si>
  <si>
    <t>Returns a number rounded to the desired multiple</t>
  </si>
  <si>
    <t>N</t>
  </si>
  <si>
    <t>Returns a value converted to a number</t>
  </si>
  <si>
    <t>NA</t>
  </si>
  <si>
    <t>Returns the error value #N/A</t>
  </si>
  <si>
    <t>NETWORKDAYS</t>
  </si>
  <si>
    <t>Returns the number of whole workdays between two dates</t>
  </si>
  <si>
    <t>NOT</t>
  </si>
  <si>
    <t>Reverses the logic of its argument</t>
  </si>
  <si>
    <t>NOW</t>
  </si>
  <si>
    <t>Returns the serial number of the current date and time</t>
  </si>
  <si>
    <t>ODD</t>
  </si>
  <si>
    <t>Rounds a number up to the nearest odd integer</t>
  </si>
  <si>
    <t>OR</t>
  </si>
  <si>
    <t>Returns TRUE if any argument is TRUE</t>
  </si>
  <si>
    <t>PERMUT</t>
  </si>
  <si>
    <t>Returns the number of permutations for a given number of objects</t>
  </si>
  <si>
    <t>PI</t>
  </si>
  <si>
    <t>Returns the value of Pi</t>
  </si>
  <si>
    <t>POWER</t>
  </si>
  <si>
    <t>Returns the result of a number raised to a power</t>
  </si>
  <si>
    <t>PRODUCT</t>
  </si>
  <si>
    <t>Multiplies its arguments</t>
  </si>
  <si>
    <t>PROPER</t>
  </si>
  <si>
    <t>Capitalises the first letter in each word of a text value</t>
  </si>
  <si>
    <t>QUARTILE</t>
  </si>
  <si>
    <t>Returns the quartile of a data set</t>
  </si>
  <si>
    <t>QUOTIENT</t>
  </si>
  <si>
    <t>Returns the integer portion of a division</t>
  </si>
  <si>
    <t>RAND</t>
  </si>
  <si>
    <t>Returns a random number between 0 and 1</t>
  </si>
  <si>
    <t>RANDBETWEEN</t>
  </si>
  <si>
    <t>Returns a random number between the numbers you specify</t>
  </si>
  <si>
    <t>RANK</t>
  </si>
  <si>
    <t>Returns the rank of a number in a list of numbers</t>
  </si>
  <si>
    <t>REPLACE</t>
  </si>
  <si>
    <t>Replaces characters within text</t>
  </si>
  <si>
    <t>REPT</t>
  </si>
  <si>
    <t>Repeats text a given number of times</t>
  </si>
  <si>
    <t>RIGHT</t>
  </si>
  <si>
    <t>Returns the rightmost characters from a text value</t>
  </si>
  <si>
    <t>ROMAN</t>
  </si>
  <si>
    <t>Converts an arabic numeral to roman, as text</t>
  </si>
  <si>
    <t>ROUND</t>
  </si>
  <si>
    <t>Rounds a number to a specified number of digits</t>
  </si>
  <si>
    <t>ROUNDDOWN</t>
  </si>
  <si>
    <t>ROUNDUP</t>
  </si>
  <si>
    <t>Rounds a number up, away from zero</t>
  </si>
  <si>
    <t>SECOND</t>
  </si>
  <si>
    <t>Converts a serial number to a second</t>
  </si>
  <si>
    <t>SIGN</t>
  </si>
  <si>
    <t>Returns the sign of a number</t>
  </si>
  <si>
    <t>SLN</t>
  </si>
  <si>
    <t>Returns the straight-line depreciation of an asset for one period</t>
  </si>
  <si>
    <t>SMALL</t>
  </si>
  <si>
    <t>Returns the k-th smallest value in a data set</t>
  </si>
  <si>
    <t>STDEV</t>
  </si>
  <si>
    <t>Estimates standard deviation based on a sample</t>
  </si>
  <si>
    <t>STDEVP</t>
  </si>
  <si>
    <t>Calculates standard deviation based on the entire population</t>
  </si>
  <si>
    <t>SUBSTITUTE</t>
  </si>
  <si>
    <t>Substitutes new text for old text in a text string</t>
  </si>
  <si>
    <t>SUBTOTAL</t>
  </si>
  <si>
    <t>Returns a subtotal in a list or database</t>
  </si>
  <si>
    <t>SUM</t>
  </si>
  <si>
    <t>Adds its arguments</t>
  </si>
  <si>
    <t>SUM_as_Running_Total</t>
  </si>
  <si>
    <t>SUM_using_names</t>
  </si>
  <si>
    <t>Using SUM(jan)</t>
  </si>
  <si>
    <t>SUM_with_OFFSET</t>
  </si>
  <si>
    <t>SUMIF</t>
  </si>
  <si>
    <t>Adds the cells specified by a given criteria</t>
  </si>
  <si>
    <t>SUMPRODUCT</t>
  </si>
  <si>
    <t>Returns the sum of the products of corresponding array components</t>
  </si>
  <si>
    <t>SYD</t>
  </si>
  <si>
    <t>Returns the sum-of-years' digits depreciation of an asset for a specified period</t>
  </si>
  <si>
    <t>T</t>
  </si>
  <si>
    <t>Converts its arguments to text</t>
  </si>
  <si>
    <t>TEXT</t>
  </si>
  <si>
    <t>Formats a number and converts it to text</t>
  </si>
  <si>
    <t>TIME</t>
  </si>
  <si>
    <t>Returns the serial number of a particular time</t>
  </si>
  <si>
    <t>-Timesheet</t>
  </si>
  <si>
    <t>TIMEVALUE</t>
  </si>
  <si>
    <t>Converts a time in the form of text to a serial number</t>
  </si>
  <si>
    <t>TODAY</t>
  </si>
  <si>
    <t>Returns the serial number of today's date</t>
  </si>
  <si>
    <t>TRANSPOSE</t>
  </si>
  <si>
    <t>Returns the transpose of an array</t>
  </si>
  <si>
    <t>TREND</t>
  </si>
  <si>
    <t>Returns values along a linear trend</t>
  </si>
  <si>
    <t>TRIM</t>
  </si>
  <si>
    <t>Removes spaces from text</t>
  </si>
  <si>
    <t>TRUNC</t>
  </si>
  <si>
    <t>Truncates a number to an integer</t>
  </si>
  <si>
    <t>TYPE</t>
  </si>
  <si>
    <t>Returns a number indicating the data type of a value</t>
  </si>
  <si>
    <t>UPPER</t>
  </si>
  <si>
    <t>Converts text to uppercase</t>
  </si>
  <si>
    <t>VALUE</t>
  </si>
  <si>
    <t>Converts a text argument to a number</t>
  </si>
  <si>
    <t>VAR</t>
  </si>
  <si>
    <t>Estimates variance based on a sample</t>
  </si>
  <si>
    <t>VARP</t>
  </si>
  <si>
    <t>Calculates variance based on the entire population</t>
  </si>
  <si>
    <t>VLOOKUP</t>
  </si>
  <si>
    <t>Looks in the first column of an array and moves across the row to return the value of a cell</t>
  </si>
  <si>
    <t>WEEKDAY</t>
  </si>
  <si>
    <t>Converts a serial number to a day of the week</t>
  </si>
  <si>
    <t>WORKDAY</t>
  </si>
  <si>
    <t>Returns the serial number of the date before or after a specified number of workdays</t>
  </si>
  <si>
    <t>YEAR</t>
  </si>
  <si>
    <t>Converts a serial number to a year</t>
  </si>
  <si>
    <t>YEARFRAC</t>
  </si>
  <si>
    <t>Returns the year fraction representing the number of whole days between start_date and end_date</t>
  </si>
  <si>
    <t>Time Calculation</t>
  </si>
  <si>
    <t>Excel can work with time very easily.</t>
  </si>
  <si>
    <t>Time can be entered in various different formats and calculations performed.</t>
  </si>
  <si>
    <t>There are one or two oddities, but nothing which should put you off working with it.</t>
  </si>
  <si>
    <t>See the TimeSheet example for an example.</t>
  </si>
  <si>
    <t>Typing time</t>
  </si>
  <si>
    <t>When time is entered into worksheet it should be entered with a colon between</t>
  </si>
  <si>
    <t>the hour and the minutes, such as 12:30, rather than 12.30</t>
  </si>
  <si>
    <t>Excel can cope with either the 24hour system or the am/pm system.</t>
  </si>
  <si>
    <t>To use the am/pm system you must enter the am or pm after the time.</t>
  </si>
  <si>
    <t>You must leave a space between the number and the text.</t>
  </si>
  <si>
    <t>Finding the difference between two times</t>
  </si>
  <si>
    <t>You can subtract two time values to find the length of time between.</t>
  </si>
  <si>
    <t>Start</t>
  </si>
  <si>
    <t>End</t>
  </si>
  <si>
    <t>Duration</t>
  </si>
  <si>
    <t xml:space="preserve"> =D24-C24</t>
  </si>
  <si>
    <t xml:space="preserve"> =D25-C25</t>
  </si>
  <si>
    <t>If the result is not shown correctly,</t>
  </si>
  <si>
    <t>You may need to reformat the answer.</t>
  </si>
  <si>
    <t>Look at the section about formatting</t>
  </si>
  <si>
    <t>further in this worksheet.</t>
  </si>
  <si>
    <t>Adding time</t>
  </si>
  <si>
    <t>You can add time to find a total time.</t>
  </si>
  <si>
    <t>This works well until the total time goes above 24 hours.</t>
  </si>
  <si>
    <t>For totals greater than 24 hours you may need to apply some special formatting.</t>
  </si>
  <si>
    <t>Formatting time</t>
  </si>
  <si>
    <t>When time is added together the result may go beyond 24 hours.</t>
  </si>
  <si>
    <t>Usually this gives an incorrect result, as in the example below.</t>
  </si>
  <si>
    <t>To correct this error, the result needs to be formatted with a Custom format.</t>
  </si>
  <si>
    <t>Example 1 : Incorrect formatting</t>
  </si>
  <si>
    <t xml:space="preserve"> =SUM(E49:E51)</t>
  </si>
  <si>
    <t>Example 2 : Correct formatting</t>
  </si>
  <si>
    <t xml:space="preserve"> =SUM(E56:E58)</t>
  </si>
  <si>
    <t>How To Apply Custom Formatting</t>
  </si>
  <si>
    <t>The custom format for time use a pair of square brackets [hh] on either side</t>
  </si>
  <si>
    <t>of the hours indicators.</t>
  </si>
  <si>
    <t>1. Click on the cell which needs the format.</t>
  </si>
  <si>
    <t>2. Choose the Format menu.</t>
  </si>
  <si>
    <t>3. Choose Cells.</t>
  </si>
  <si>
    <t>4. Click the Number tag at the top right.</t>
  </si>
  <si>
    <t>5. Choose Custom.</t>
  </si>
  <si>
    <t>6. Click inside the Type: box.</t>
  </si>
  <si>
    <t>7. Type [hh]:mm as the format.</t>
  </si>
  <si>
    <t>8. Click OK to confirm.</t>
  </si>
  <si>
    <t>TimeSheet for Flexi</t>
  </si>
  <si>
    <t>Week beginning</t>
  </si>
  <si>
    <t>Normal Hours</t>
  </si>
  <si>
    <t>Day</t>
  </si>
  <si>
    <t>Arrive</t>
  </si>
  <si>
    <t>Lunch Out</t>
  </si>
  <si>
    <t>Lunch In</t>
  </si>
  <si>
    <t>Depart</t>
  </si>
  <si>
    <t xml:space="preserve"> =(F6-C6)-(E6-D6)</t>
  </si>
  <si>
    <t>Total Hours</t>
  </si>
  <si>
    <t xml:space="preserve"> =SUM(G6:G10)</t>
  </si>
  <si>
    <t xml:space="preserve">Under worked by </t>
  </si>
  <si>
    <t xml:space="preserve"> =IF(G3-G11&gt;0,G3-G11, "-")</t>
  </si>
  <si>
    <t xml:space="preserve">Over worked by </t>
  </si>
  <si>
    <t xml:space="preserve"> =IF(G3-G11&lt;0,ABS(G3-G11),"-")</t>
  </si>
  <si>
    <t>This is simple example of a timesheet.</t>
  </si>
  <si>
    <t>Instructions :</t>
  </si>
  <si>
    <t>Type the week start date in cell C3, the Week beginning.</t>
  </si>
  <si>
    <t>Use the format dd/mm/yy, the name of the day will appear automatically.</t>
  </si>
  <si>
    <t>The date is then passed down to the Day column.</t>
  </si>
  <si>
    <t>Type the amount of hours you are expected to work in G3, the Normal Hours.</t>
  </si>
  <si>
    <t>This is used later to calculate if have worked over or under the required hours.</t>
  </si>
  <si>
    <t>Type the times you arrive and leave work in the appropriate columns.</t>
  </si>
  <si>
    <t>Use the format of hh:mm.</t>
  </si>
  <si>
    <t>Note</t>
  </si>
  <si>
    <t>The Total Hours cell has been formatted as [hh]:mm.</t>
  </si>
  <si>
    <t>This ensures the total hours can be expressed as a value above 24 hours.</t>
  </si>
  <si>
    <t xml:space="preserve">If the [hh]:mm format had not been used the Total Hours would show as : </t>
  </si>
  <si>
    <t>If the [hh]:mm format does not show in the cell format dialog box</t>
  </si>
  <si>
    <t>on your computer, it can be created using Format, Cells, Number, Custom.</t>
  </si>
  <si>
    <t>Split Forename and Surname</t>
  </si>
  <si>
    <t>The following formula are useful when you have one cell containing text which needs</t>
  </si>
  <si>
    <t>to be split up.</t>
  </si>
  <si>
    <t>One of the most common examples of this is when a persons Forename and Surname</t>
  </si>
  <si>
    <t>are entered in full into a cell.</t>
  </si>
  <si>
    <t>The formula use various text functions to accomplish the task.</t>
  </si>
  <si>
    <t>Each of the techniques uses the space between the names to identify where to split.</t>
  </si>
  <si>
    <t>Finding the First Name</t>
  </si>
  <si>
    <t>Full Name</t>
  </si>
  <si>
    <t>First Name</t>
  </si>
  <si>
    <t>Alan Jones</t>
  </si>
  <si>
    <t xml:space="preserve"> =LEFT(C14,FIND(" ",C14,1))</t>
  </si>
  <si>
    <t>Bob Smith</t>
  </si>
  <si>
    <t xml:space="preserve"> =LEFT(C15,FIND(" ",C15,1))</t>
  </si>
  <si>
    <t>Carol Williams</t>
  </si>
  <si>
    <t xml:space="preserve"> =LEFT(C16,FIND(" ",C16,1))</t>
  </si>
  <si>
    <t>Finding the Last Name</t>
  </si>
  <si>
    <t>Last Name</t>
  </si>
  <si>
    <t xml:space="preserve"> =RIGHT(C22,LEN(C22)-FIND(" ",C22))</t>
  </si>
  <si>
    <t xml:space="preserve"> =RIGHT(C23,LEN(C23)-FIND(" ",C23))</t>
  </si>
  <si>
    <t xml:space="preserve"> =RIGHT(C24,LEN(C24)-FIND(" ",C24))</t>
  </si>
  <si>
    <t>Finding the Last name when a Middle name is present</t>
  </si>
  <si>
    <t>The formula above cannot handle any more than two names.</t>
  </si>
  <si>
    <t>If there is also a middle name, the last name formula will be incorrect.</t>
  </si>
  <si>
    <t>To solve the problem you have to use a much longer calculation.</t>
  </si>
  <si>
    <t>Alan David Jones</t>
  </si>
  <si>
    <t>Bob John Smith</t>
  </si>
  <si>
    <t>Carol Susan Williams</t>
  </si>
  <si>
    <t xml:space="preserve"> =RIGHT(C37,LEN(C37)-FIND("#",SUBSTITUTE(C37," ","#",LEN(C37)-LEN(SUBSTITUTE(C37," ","")))))</t>
  </si>
  <si>
    <t>Finding the Middle name</t>
  </si>
  <si>
    <t>Middle Name</t>
  </si>
  <si>
    <t xml:space="preserve"> =LEFT(RIGHT(C45,LEN(C45)-FIND(" ",C45,1)),FIND(" ",RIGHT(C45,LEN(C45)-FIND(" ",C45,1)),1))</t>
  </si>
  <si>
    <t>Percentages</t>
  </si>
  <si>
    <t>There are no specific functions for calculating percentages.</t>
  </si>
  <si>
    <t>You have to use the skills you were taught in your maths class at school!</t>
  </si>
  <si>
    <t>Finding a percentage of a value</t>
  </si>
  <si>
    <t>Initial value</t>
  </si>
  <si>
    <t>% to find</t>
  </si>
  <si>
    <t>Percentage value</t>
  </si>
  <si>
    <t xml:space="preserve"> =D8*D9</t>
  </si>
  <si>
    <t>Example 1</t>
  </si>
  <si>
    <t>A company is about to give its staff a pay rise.</t>
  </si>
  <si>
    <t>The wages department need to calculate the increases.</t>
  </si>
  <si>
    <t>Staff on different grades get different pay rises.</t>
  </si>
  <si>
    <t>Grade</t>
  </si>
  <si>
    <t>% Rise</t>
  </si>
  <si>
    <t>A</t>
  </si>
  <si>
    <t>B</t>
  </si>
  <si>
    <t>C</t>
  </si>
  <si>
    <t>Name</t>
  </si>
  <si>
    <t>Old Salary</t>
  </si>
  <si>
    <t>Increase</t>
  </si>
  <si>
    <t xml:space="preserve"> =E23*LOOKUP(D23,$C$18:$C$20,$D$18:$D$20)</t>
  </si>
  <si>
    <t xml:space="preserve"> =E24*LOOKUP(D24,$C$18:$C$20,$D$18:$D$20)</t>
  </si>
  <si>
    <t xml:space="preserve"> =E25*LOOKUP(D25,$C$18:$C$20,$D$18:$D$20)</t>
  </si>
  <si>
    <t>David</t>
  </si>
  <si>
    <t xml:space="preserve"> =E26*LOOKUP(D26,$C$18:$C$20,$D$18:$D$20)</t>
  </si>
  <si>
    <t>Elaine</t>
  </si>
  <si>
    <t xml:space="preserve"> =E27*LOOKUP(D27,$C$18:$C$20,$D$18:$D$20)</t>
  </si>
  <si>
    <t>Frank</t>
  </si>
  <si>
    <t xml:space="preserve"> =E28*LOOKUP(D28,$C$18:$C$20,$D$18:$D$20)</t>
  </si>
  <si>
    <t xml:space="preserve">Finding a percentage increase </t>
  </si>
  <si>
    <t>% increase</t>
  </si>
  <si>
    <t>Increased value</t>
  </si>
  <si>
    <t xml:space="preserve"> =D33*D34+D33</t>
  </si>
  <si>
    <t>Example 2</t>
  </si>
  <si>
    <t>The wages department need to calculate the new salary including the % increase.</t>
  </si>
  <si>
    <t xml:space="preserve"> =E48*LOOKUP(D48,$C$18:$C$20,$D$18:$D$20)+E48</t>
  </si>
  <si>
    <t xml:space="preserve"> =E49*LOOKUP(D49,$C$18:$C$20,$D$18:$D$20)+E49</t>
  </si>
  <si>
    <t xml:space="preserve"> =E50*LOOKUP(D50,$C$18:$C$20,$D$18:$D$20)+E50</t>
  </si>
  <si>
    <t xml:space="preserve"> =E51*LOOKUP(D51,$C$18:$C$20,$D$18:$D$20)+E51</t>
  </si>
  <si>
    <t xml:space="preserve"> =E52*LOOKUP(D52,$C$18:$C$20,$D$18:$D$20)+E52</t>
  </si>
  <si>
    <t xml:space="preserve"> =E53*LOOKUP(D53,$C$18:$C$20,$D$18:$D$20)+E53</t>
  </si>
  <si>
    <t>Finding one value as percentage of another</t>
  </si>
  <si>
    <t>Value A</t>
  </si>
  <si>
    <t>Value B</t>
  </si>
  <si>
    <t>A as % of B</t>
  </si>
  <si>
    <t xml:space="preserve"> =D59/D58</t>
  </si>
  <si>
    <t>You will need to format the result as % by using the % button</t>
  </si>
  <si>
    <t>on the toolbar.</t>
  </si>
  <si>
    <t>Example 3</t>
  </si>
  <si>
    <t>An manager has been asked to submit budget requirements for next year.</t>
  </si>
  <si>
    <t>The manger needs to specify what will be required each quarter.</t>
  </si>
  <si>
    <t>The manager knows what has been spent by each region in the previous year.</t>
  </si>
  <si>
    <t>By analysing the past years spending, the manager hopes to predict</t>
  </si>
  <si>
    <t>what will need to be spent in the next year.</t>
  </si>
  <si>
    <t>Last years figures</t>
  </si>
  <si>
    <t>Region</t>
  </si>
  <si>
    <t>Q1</t>
  </si>
  <si>
    <t>Q2</t>
  </si>
  <si>
    <t>Q3</t>
  </si>
  <si>
    <t>Q4</t>
  </si>
  <si>
    <t>Last years Quarters as % of last years Total</t>
  </si>
  <si>
    <t xml:space="preserve"> =G74/$H$78</t>
  </si>
  <si>
    <t xml:space="preserve"> =G75/$H$78</t>
  </si>
  <si>
    <t xml:space="preserve"> =G76/$H$78</t>
  </si>
  <si>
    <t xml:space="preserve"> =G77/$H$78</t>
  </si>
  <si>
    <t xml:space="preserve"> =G78/$H$78</t>
  </si>
  <si>
    <t>Next years budget</t>
  </si>
  <si>
    <t>Next years estimated budget requirements</t>
  </si>
  <si>
    <t xml:space="preserve"> =G82*$E$88</t>
  </si>
  <si>
    <t xml:space="preserve"> =G83*$E$88</t>
  </si>
  <si>
    <t xml:space="preserve"> =G84*$E$88</t>
  </si>
  <si>
    <t>Finding an original value after an increase has been applied</t>
  </si>
  <si>
    <t>Original value</t>
  </si>
  <si>
    <t xml:space="preserve"> =D100/(100%+D101)</t>
  </si>
  <si>
    <t>Example 4</t>
  </si>
  <si>
    <t>An employ has to submit an expenses claim for travelling and accommodation.</t>
  </si>
  <si>
    <t>The claim needs to show the VAT tax portion of each receipt.</t>
  </si>
  <si>
    <t>Unfortunately the receipts held by the employee only show the total amount.</t>
  </si>
  <si>
    <t>The employee needs to split this total to show the original value and the VAT amount.</t>
  </si>
  <si>
    <t>VAT rate</t>
  </si>
  <si>
    <t>Receipt</t>
  </si>
  <si>
    <t>Actual Value</t>
  </si>
  <si>
    <t>Vat Value</t>
  </si>
  <si>
    <t>Petrol</t>
  </si>
  <si>
    <t xml:space="preserve"> =D113-D113/(100%+$D$110)</t>
  </si>
  <si>
    <t>Hotel</t>
  </si>
  <si>
    <t xml:space="preserve"> =D115/(100%+$D$110)</t>
  </si>
  <si>
    <t>Show all formula</t>
  </si>
  <si>
    <t>You can view all the formula on the worksheet by pressing Ctrl and `.</t>
  </si>
  <si>
    <t>The ' is the left single quote usually found on the key to left of number 1.</t>
  </si>
  <si>
    <t>Press Ctrl and ` to see the formula below. (The screen may look a bit odd.)</t>
  </si>
  <si>
    <t>Press the same combination to see the original view.</t>
  </si>
  <si>
    <t>SUM using names</t>
  </si>
  <si>
    <t>You can use the names typed at the top of columns or side of rows in calculations</t>
  </si>
  <si>
    <t>simply by typing the name into the formula.</t>
  </si>
  <si>
    <t>Try this example:</t>
  </si>
  <si>
    <t>Go to cell C16 and then enter the formula =SUM(jan)</t>
  </si>
  <si>
    <t>The result will show.</t>
  </si>
  <si>
    <t>This formula can be copied to D16 and E16, and the names change to Feb and Mar.</t>
  </si>
  <si>
    <t>Jan</t>
  </si>
  <si>
    <t>Feb</t>
  </si>
  <si>
    <t>Mar</t>
  </si>
  <si>
    <t>If it does not work !</t>
  </si>
  <si>
    <t>The feature may have been switched off on your computer.</t>
  </si>
  <si>
    <t>You can switch it on by using Tools, Options, Calculation, Accept Labels in Formula.</t>
  </si>
  <si>
    <t>Instant Charts</t>
  </si>
  <si>
    <t>You can create a chart quickly without having to use the chart button on</t>
  </si>
  <si>
    <t>the toolbar by pressing the function key F11 whilst inside a range of data.</t>
  </si>
  <si>
    <t>Click anywhere inside the table above.</t>
  </si>
  <si>
    <t>Then press F11.</t>
  </si>
  <si>
    <t>Filename formula</t>
  </si>
  <si>
    <t>There may be times when you need to insert the name of the current workbook</t>
  </si>
  <si>
    <t>or worksheet in to a cell.</t>
  </si>
  <si>
    <t>This can be done by using the CELL() function, shown below.</t>
  </si>
  <si>
    <t xml:space="preserve"> =CELL("filename")</t>
  </si>
  <si>
    <t>The problem with this is that it gives the complete path including drive letter and folders.</t>
  </si>
  <si>
    <t>To just pick out the workbook or worksheet name you need to use text functions.</t>
  </si>
  <si>
    <t>To pick the Path.</t>
  </si>
  <si>
    <t xml:space="preserve"> =MID(CELL("filename"),1,FIND("[",CELL("filename"))-1)</t>
  </si>
  <si>
    <t>To pick the Workbook name.</t>
  </si>
  <si>
    <t xml:space="preserve"> =MID(CELL("filename"),FIND("[",CELL("filename"))+1,FIND("]",CELL("filename"))-FIND("[",CELL("filename"))-1)</t>
  </si>
  <si>
    <t>To pick the Worksheet name.</t>
  </si>
  <si>
    <t xml:space="preserve"> =MID(CELL("filename"),FIND("]",CELL("filename"))+1,255)</t>
  </si>
  <si>
    <t>Brackets in formula</t>
  </si>
  <si>
    <t>Sometimes you will need to use brackets, (also known as 'braces'), in formula.</t>
  </si>
  <si>
    <t>This is to ensure that the calculations are performed in the order that you need.</t>
  </si>
  <si>
    <t>The need for brackets occurs when you mix plus or minus with divide or multiply.</t>
  </si>
  <si>
    <t>Mathematically speaking the * and / are more important than + and - .</t>
  </si>
  <si>
    <t>The * and / operations will be calculated before + and - .</t>
  </si>
  <si>
    <t>Example 1 : The wrong answer !</t>
  </si>
  <si>
    <t>=C12+C13*C14</t>
  </si>
  <si>
    <t>But because the * is calculated first Excel sees the</t>
  </si>
  <si>
    <t>Example 2 : The correct answer.</t>
  </si>
  <si>
    <t>=(C27+C28)*C29</t>
  </si>
  <si>
    <t>Age Calculation</t>
  </si>
  <si>
    <t>You can calculate a persons age based on their birthday and todays date.</t>
  </si>
  <si>
    <t>The calculation uses the DATEDIF() function.</t>
  </si>
  <si>
    <t>The DATEDIF() is not documented in Excel 5, 7 or 97, but it is in 2000.</t>
  </si>
  <si>
    <t>(Makes you wonder what else Microsoft forgot to tell us!)</t>
  </si>
  <si>
    <t>Birth date :</t>
  </si>
  <si>
    <t>Years lived :</t>
  </si>
  <si>
    <t xml:space="preserve"> =DATEDIF(C8,TODAY(),"y")</t>
  </si>
  <si>
    <t>and the months :</t>
  </si>
  <si>
    <t xml:space="preserve"> =DATEDIF(C8,TODAY(),"ym")</t>
  </si>
  <si>
    <t>and the days :</t>
  </si>
  <si>
    <t xml:space="preserve"> =DATEDIF(C8,TODAY(),"md")</t>
  </si>
  <si>
    <t>You can put this all together in one calculation, which creates a text version.</t>
  </si>
  <si>
    <t xml:space="preserve"> ="Age is "&amp;DATEDIF(C8,TODAY(),"y")&amp;" Years, "&amp;DATEDIF(C8,TODAY(),"ym")&amp;" Months and "&amp;DATEDIF(C8,TODAY(),"md")&amp;" Days"</t>
  </si>
  <si>
    <t>Another way to calculate age</t>
  </si>
  <si>
    <t>This method gives you an age which may potentially have decimal places representing the months.</t>
  </si>
  <si>
    <t>If the age is 20.5, the .5 represents 6 months.</t>
  </si>
  <si>
    <t>Age is :</t>
  </si>
  <si>
    <t xml:space="preserve"> =(TODAY()-C23)/365.25</t>
  </si>
  <si>
    <t>AutoSum Shortcut Key</t>
  </si>
  <si>
    <t>Instead of using the AutoSum button from the toolbar,</t>
  </si>
  <si>
    <t>you can press Alt and = to achieve the same result.</t>
  </si>
  <si>
    <t>Try it here :</t>
  </si>
  <si>
    <t>Move to a blank cell in the Total row or column, then press Alt and =.</t>
  </si>
  <si>
    <t>or</t>
  </si>
  <si>
    <t>Select a row, column or all cells and then press Alt and =.</t>
  </si>
  <si>
    <t>Number</t>
  </si>
  <si>
    <t>Absolute Value</t>
  </si>
  <si>
    <t>=ABS(C4)</t>
  </si>
  <si>
    <t>=ABS(C5)</t>
  </si>
  <si>
    <t>=ABS(C6)</t>
  </si>
  <si>
    <t>=ABS(C7)</t>
  </si>
  <si>
    <t>What Does it Do ?</t>
  </si>
  <si>
    <t>This function calculates the value of a number, irrespective of whether it is positive or negative.</t>
  </si>
  <si>
    <t>Syntax</t>
  </si>
  <si>
    <t xml:space="preserve"> =ABS(CellAddress or Number)</t>
  </si>
  <si>
    <t>The result will be shown as a number, no special formatting is needed.</t>
  </si>
  <si>
    <t>Example</t>
  </si>
  <si>
    <t>The following table was used by a company testing a machine which cuts timber.</t>
  </si>
  <si>
    <t>The machine needs to cut timber to an exact length.</t>
  </si>
  <si>
    <t>Three pieces of timber were cut and then measured.</t>
  </si>
  <si>
    <t>In calculating the difference between the Required Length and the Actual Length it does</t>
  </si>
  <si>
    <t>not matter if the wood was cut too long or short, the measurement needs to be expressed as</t>
  </si>
  <si>
    <t>an absolute value.</t>
  </si>
  <si>
    <t>Table 1 shows the original calculations.</t>
  </si>
  <si>
    <t>The Difference for Test 3 is shown as negative, which has a knock on effect</t>
  </si>
  <si>
    <t>when the Error Percentage is calculated.</t>
  </si>
  <si>
    <t>Whether the wood was too long or short, the percentage should still be expressed</t>
  </si>
  <si>
    <t>as an absolute value.</t>
  </si>
  <si>
    <t>Table 1</t>
  </si>
  <si>
    <t>Test
Cut</t>
  </si>
  <si>
    <t>Required
Length</t>
  </si>
  <si>
    <t>Actual
Length</t>
  </si>
  <si>
    <t>Difference</t>
  </si>
  <si>
    <t>Error
Percentage</t>
  </si>
  <si>
    <t>Test 1</t>
  </si>
  <si>
    <t>Test 2</t>
  </si>
  <si>
    <t>Test 3</t>
  </si>
  <si>
    <t>=D36-E36</t>
  </si>
  <si>
    <t>Table 2 shows the same data but using the =ABS() function to correct the calculations.</t>
  </si>
  <si>
    <t>Table 2</t>
  </si>
  <si>
    <t>=ABS(D45-E45)</t>
  </si>
  <si>
    <t>ADDRESS</t>
  </si>
  <si>
    <t xml:space="preserve">Type a column number : </t>
  </si>
  <si>
    <t xml:space="preserve">Type a row number : </t>
  </si>
  <si>
    <t xml:space="preserve">Type a sheet name : </t>
  </si>
  <si>
    <t>Hello</t>
  </si>
  <si>
    <t xml:space="preserve"> =ADDRESS(F4,F3,1,TRUE)</t>
  </si>
  <si>
    <t xml:space="preserve"> =ADDRESS(F4,F3,2,TRUE)</t>
  </si>
  <si>
    <t xml:space="preserve"> =ADDRESS(F4,F3,3,TRUE)</t>
  </si>
  <si>
    <t xml:space="preserve"> =ADDRESS(F4,F3,4,TRUE)</t>
  </si>
  <si>
    <t xml:space="preserve"> =ADDRESS(F4,F3,1,FALSE)</t>
  </si>
  <si>
    <t xml:space="preserve"> =ADDRESS(F4,F3,2,FALSE)</t>
  </si>
  <si>
    <t xml:space="preserve"> =ADDRESS(F4,F3,3,FALSE)</t>
  </si>
  <si>
    <t xml:space="preserve"> =ADDRESS(F4,F3,4,FALSE)</t>
  </si>
  <si>
    <t xml:space="preserve"> =ADDRESS(F4,F3,1,TRUE,F5)</t>
  </si>
  <si>
    <t xml:space="preserve"> =ADDRESS(F4,F3,2,TRUE,F5)</t>
  </si>
  <si>
    <t xml:space="preserve"> =ADDRESS(F4,F3,3,TRUE,F5)</t>
  </si>
  <si>
    <t xml:space="preserve"> =ADDRESS(F4,F3,4,TRUE,F5)</t>
  </si>
  <si>
    <t>What Does It Do ?</t>
  </si>
  <si>
    <t>This function creates a cell reference as a piece of text, based on a row and column</t>
  </si>
  <si>
    <t>numbers given by the user.</t>
  </si>
  <si>
    <t>This type of function is used in macros rather than on the actual worksheet.</t>
  </si>
  <si>
    <t>=ADDRESS(RowNumber,ColNumber,Absolute,A1orR1C1,SheetName)</t>
  </si>
  <si>
    <t>The RowNumber is the normal row number from 1 to 16384.</t>
  </si>
  <si>
    <t>The ColNumber is from 1 to 256, cols A to IV.</t>
  </si>
  <si>
    <t>The Absolute can be 1,2,3 or 4.</t>
  </si>
  <si>
    <t xml:space="preserve">   When 1 the reference will be in the form $A$1, column and row absolute.</t>
  </si>
  <si>
    <t xml:space="preserve">   When 2 the reference will be in the form A$1, only the row absolute.</t>
  </si>
  <si>
    <t xml:space="preserve">   When 3 the reference will be in the form $A1, only the column absolute.</t>
  </si>
  <si>
    <t xml:space="preserve">   When 4 the reference will be in the form A1, neither col or row absolute.</t>
  </si>
  <si>
    <t>The A1orR1C1 is either TRUE of FALSE.</t>
  </si>
  <si>
    <t xml:space="preserve">   When TRUE the reference will be in the form A1, the normal style for cell addresses.</t>
  </si>
  <si>
    <t xml:space="preserve">   When FALSE the reference will be in the form R1C1, the alternative style of cell address.</t>
  </si>
  <si>
    <t>The SheetName is a piece of text to be used as the worksheet name in the reference.</t>
  </si>
  <si>
    <t xml:space="preserve">   The SheetName does not actually have to exist.</t>
  </si>
  <si>
    <t>Items To Test</t>
  </si>
  <si>
    <t>Result</t>
  </si>
  <si>
    <t>=AND(C4&gt;=100,D4&gt;=100)</t>
  </si>
  <si>
    <t>=AND(C5&gt;=100,D5&gt;=100)</t>
  </si>
  <si>
    <t>=AND(C6&gt;=100,D6&gt;=100)</t>
  </si>
  <si>
    <t>=AND(D7&gt;=1,D7&lt;=52)</t>
  </si>
  <si>
    <t>What Does It Do?</t>
  </si>
  <si>
    <t>This function tests two or more conditions to see if they are all true.</t>
  </si>
  <si>
    <t>It can be used to test that a series of numbers meet certain conditions.</t>
  </si>
  <si>
    <t>It can be used to test that a number or a date falls between an upper and lower limit.</t>
  </si>
  <si>
    <t>Normally the AND() function would be used in conjunction with a function such as =IF().</t>
  </si>
  <si>
    <t xml:space="preserve"> =AND(Test1,Test2)</t>
  </si>
  <si>
    <t xml:space="preserve"> Note that there can be up to 30 possible tests.</t>
  </si>
  <si>
    <t>When used by itself it will show TRUE or FALSE.</t>
  </si>
  <si>
    <t>The following example shows a list of examination results.</t>
  </si>
  <si>
    <t>The teacher wants to find the pupils who scored above average in all three exams.</t>
  </si>
  <si>
    <t>The =AND() function has been used to test that each score is above the average.</t>
  </si>
  <si>
    <t>The result of TRUE is shown for pupils who have scored above average in all three exams.</t>
  </si>
  <si>
    <t>Maths</t>
  </si>
  <si>
    <t>English</t>
  </si>
  <si>
    <t>Physics</t>
  </si>
  <si>
    <t>Passed</t>
  </si>
  <si>
    <t>Eric</t>
  </si>
  <si>
    <t>Absent</t>
  </si>
  <si>
    <t>Fred</t>
  </si>
  <si>
    <t>Gail</t>
  </si>
  <si>
    <t>Harry</t>
  </si>
  <si>
    <t>Ian</t>
  </si>
  <si>
    <t>Janice</t>
  </si>
  <si>
    <t>=AND(C38&gt;=AVERAGE($C$29:$C$38),D38&gt;=AVERAGE($D$29:$D$38),E38&gt;=AVERAGE($E$29:$E$38))</t>
  </si>
  <si>
    <t>Averages</t>
  </si>
  <si>
    <t>AREAS</t>
  </si>
  <si>
    <t>Pink</t>
  </si>
  <si>
    <t>Age</t>
  </si>
  <si>
    <t xml:space="preserve"> =AREAS(PeopleLists)</t>
  </si>
  <si>
    <t>Green</t>
  </si>
  <si>
    <t>This function tests a range to determine whether it is a single block of data, or whether</t>
  </si>
  <si>
    <t>it is a multiple selection.</t>
  </si>
  <si>
    <t>If it is a single block the result will be 1.</t>
  </si>
  <si>
    <t>If it is a multiple block the result will be the number of ranges selected.</t>
  </si>
  <si>
    <t>The function is designed to be used in macros.</t>
  </si>
  <si>
    <t xml:space="preserve"> =AREAS(RangeToTest)</t>
  </si>
  <si>
    <t>The result will be shown as a number.</t>
  </si>
  <si>
    <t>The example at the top of this page shows two ranges coloured pink and green.</t>
  </si>
  <si>
    <t>These ranges have been given the name PeopleLists.</t>
  </si>
  <si>
    <t>The =AREAS(PeopleLists) gives a result of 2 indicating that there are two separate</t>
  </si>
  <si>
    <t>selections which form the PeopleLists range.</t>
  </si>
  <si>
    <t>To name multiple ranges the CTRL key must be used.</t>
  </si>
  <si>
    <t>In the above example the pink range was selected as normal, then the Ctrl key</t>
  </si>
  <si>
    <t>was held down before selecting the green range.</t>
  </si>
  <si>
    <t>When a Range Name is created it will consider both Pink and Green as being one range.</t>
  </si>
  <si>
    <t>Mon</t>
  </si>
  <si>
    <t>Tue</t>
  </si>
  <si>
    <t>Wed</t>
  </si>
  <si>
    <t>Thu</t>
  </si>
  <si>
    <t>Fri</t>
  </si>
  <si>
    <t>Sat</t>
  </si>
  <si>
    <t>Sun</t>
  </si>
  <si>
    <t>Average</t>
  </si>
  <si>
    <t>Temp</t>
  </si>
  <si>
    <t xml:space="preserve"> =AVERAGE(D4:J4)</t>
  </si>
  <si>
    <t>Rain</t>
  </si>
  <si>
    <t xml:space="preserve"> =AVERAGE(D5:J5)</t>
  </si>
  <si>
    <t xml:space="preserve"> =AVERAGE(D8:J8)</t>
  </si>
  <si>
    <t xml:space="preserve"> =AVERAGE(D9:J9)</t>
  </si>
  <si>
    <t>No</t>
  </si>
  <si>
    <t xml:space="preserve"> =AVERAGE(D12:J12)</t>
  </si>
  <si>
    <t>Reading</t>
  </si>
  <si>
    <t xml:space="preserve"> =AVERAGE(D13:J13)</t>
  </si>
  <si>
    <t>This function calculates the average from a list of numbers.</t>
  </si>
  <si>
    <t>If the cell is blank or contains text, the cell will not be used in the average calculation.</t>
  </si>
  <si>
    <t>If the cell contains zero 0, the cell will be included in the average calculation.</t>
  </si>
  <si>
    <t>=AVERAGE(Range1,Range2,Range3... through to Range30)</t>
  </si>
  <si>
    <t>No special formatting is needed.</t>
  </si>
  <si>
    <t>To calculate the average of cells which contain text or blanks use =SUM() to get the total and</t>
  </si>
  <si>
    <t>then divide by the count of the entries using =COUNTA().</t>
  </si>
  <si>
    <t xml:space="preserve"> =SUM(D31:J31)/COUNTA(D31:J31)</t>
  </si>
  <si>
    <t xml:space="preserve"> =SUM(D32:J32)/COUNTA(D32:J32)</t>
  </si>
  <si>
    <t xml:space="preserve"> =SUM(D35:J35)/COUNTA(D35:J35)</t>
  </si>
  <si>
    <t xml:space="preserve"> =SUM(D36:J36)/COUNTA(D36:J36)</t>
  </si>
  <si>
    <t>Further Usage</t>
  </si>
  <si>
    <t>Binary Number</t>
  </si>
  <si>
    <t>Decimal Equivalent</t>
  </si>
  <si>
    <t xml:space="preserve"> =BIN2DEC(C4)</t>
  </si>
  <si>
    <t xml:space="preserve"> =BIN2DEC(C5)</t>
  </si>
  <si>
    <t xml:space="preserve"> =BIN2DEC(C6)</t>
  </si>
  <si>
    <t xml:space="preserve"> =BIN2DEC(C7)</t>
  </si>
  <si>
    <t xml:space="preserve"> =BIN2DEC(C8)</t>
  </si>
  <si>
    <t xml:space="preserve"> =BIN2DEC(C9)</t>
  </si>
  <si>
    <t xml:space="preserve"> =BIN2DEC(C10)</t>
  </si>
  <si>
    <t xml:space="preserve"> =BIN2DEC(C11)</t>
  </si>
  <si>
    <t xml:space="preserve"> =BIN2DEC(C12)</t>
  </si>
  <si>
    <t xml:space="preserve"> =BIN2DEC(C13)</t>
  </si>
  <si>
    <t>This function converts a binary number to decimal.</t>
  </si>
  <si>
    <t>Negative numbers are represented using two's-complement notation.</t>
  </si>
  <si>
    <t>=BIN2DEC(BinaryNumber)</t>
  </si>
  <si>
    <t>The binary number has a limit of ten characters.</t>
  </si>
  <si>
    <t>Raised Up</t>
  </si>
  <si>
    <t xml:space="preserve"> =CEILING(C4,1)</t>
  </si>
  <si>
    <t xml:space="preserve"> =CEILING(C5,1)</t>
  </si>
  <si>
    <t xml:space="preserve"> =CEILING(C6,1)</t>
  </si>
  <si>
    <t xml:space="preserve"> =CEILING(C7,30)</t>
  </si>
  <si>
    <t xml:space="preserve"> =CEILING(C8,30)</t>
  </si>
  <si>
    <t xml:space="preserve"> =CEILING(C9,30)</t>
  </si>
  <si>
    <t>This function rounds a number up to the nearest multiple specified by the user.</t>
  </si>
  <si>
    <t>=CEILING(ValueToRound,MultipleToRoundUpTo)</t>
  </si>
  <si>
    <t>The ValueToRound can be a cell address or a calculation.</t>
  </si>
  <si>
    <t>The following table was used by a estate agent renting holiday apartments.</t>
  </si>
  <si>
    <t>The properties being rented are only available on a weekly basis.</t>
  </si>
  <si>
    <t>When the customer supplies the number of days required in the property the =CEILING()</t>
  </si>
  <si>
    <t>function rounds it up by a multiple of 7 to calculate the number of full weeks to be billed.</t>
  </si>
  <si>
    <t>Days Required</t>
  </si>
  <si>
    <t>Days To
Be Billed</t>
  </si>
  <si>
    <t>Customer 1</t>
  </si>
  <si>
    <t xml:space="preserve"> =CEILING(D28,7)</t>
  </si>
  <si>
    <t>Customer 2</t>
  </si>
  <si>
    <t xml:space="preserve"> =CEILING(D29,7)</t>
  </si>
  <si>
    <t>Customer 3</t>
  </si>
  <si>
    <t xml:space="preserve"> =CEILING(D30,7)</t>
  </si>
  <si>
    <t>The following table was used by a builders merchant delivering products to a construction site.</t>
  </si>
  <si>
    <t>The merchant needs to hire trucks to move each product.</t>
  </si>
  <si>
    <t>Each product needs a particular type of truck of a fixed capacity.</t>
  </si>
  <si>
    <t>Table 1 calculates the number of trucks required by dividing the Units To Be Moved by</t>
  </si>
  <si>
    <t>the Capacity of the truck.</t>
  </si>
  <si>
    <t>This results of the division are not whole numbers, and the builder cannot hire just part</t>
  </si>
  <si>
    <t>of a truck.</t>
  </si>
  <si>
    <t>Item</t>
  </si>
  <si>
    <t>Units To
Be Moved</t>
  </si>
  <si>
    <t>Truck
Capacity</t>
  </si>
  <si>
    <t>Trucks
Needed</t>
  </si>
  <si>
    <t>Bricks</t>
  </si>
  <si>
    <t xml:space="preserve"> =D45/E45</t>
  </si>
  <si>
    <t>Wood</t>
  </si>
  <si>
    <t xml:space="preserve"> =D46/E46</t>
  </si>
  <si>
    <t>Cement</t>
  </si>
  <si>
    <t xml:space="preserve"> =D47/E47</t>
  </si>
  <si>
    <t>Table 2 shows how the =CEILING() function has been used to round up the result of</t>
  </si>
  <si>
    <t>the division to a whole number, and thus given the exact amount of trucks needed.</t>
  </si>
  <si>
    <t xml:space="preserve"> =CEILING(D54/E54,1)</t>
  </si>
  <si>
    <t xml:space="preserve"> =CEILING(D55/E55,1)</t>
  </si>
  <si>
    <t xml:space="preserve"> =CEILING(D56/E56,1)</t>
  </si>
  <si>
    <t>The following tables were used by a shopkeeper to calculate the selling price of an item.</t>
  </si>
  <si>
    <t>The shopkeeper buys products by the box.</t>
  </si>
  <si>
    <t>The cost of the item is calculated by dividing the Box Cost by the Box Quantity.</t>
  </si>
  <si>
    <t>The shopkeeper always wants the price to end in 99 pence.</t>
  </si>
  <si>
    <t>Table 1 shows how just a normal division results in varying Item Costs.</t>
  </si>
  <si>
    <t>Box Qnty</t>
  </si>
  <si>
    <t>Box Cost</t>
  </si>
  <si>
    <t>Cost Per Item</t>
  </si>
  <si>
    <t>Plugs</t>
  </si>
  <si>
    <t xml:space="preserve"> =D69/C69</t>
  </si>
  <si>
    <t>Sockets</t>
  </si>
  <si>
    <t xml:space="preserve"> =D70/C70</t>
  </si>
  <si>
    <t>Junctions</t>
  </si>
  <si>
    <t xml:space="preserve"> =D71/C71</t>
  </si>
  <si>
    <t>Adapters</t>
  </si>
  <si>
    <t xml:space="preserve"> =D72/C72</t>
  </si>
  <si>
    <t>Table 2 shows how the =CEILING() function has been used to raise the Item Cost to</t>
  </si>
  <si>
    <t>always end in 99 pence.</t>
  </si>
  <si>
    <t>In Box</t>
  </si>
  <si>
    <t>Raised Cost</t>
  </si>
  <si>
    <t xml:space="preserve"> =INT(E83)+CEILING(MOD(E83,1),0.99)</t>
  </si>
  <si>
    <t>Explanation</t>
  </si>
  <si>
    <t>=INT(E83)</t>
  </si>
  <si>
    <t>Calculates the integer part of the price.</t>
  </si>
  <si>
    <t>=MOD(E83,1)</t>
  </si>
  <si>
    <t>Calculates the decimal part of the price.</t>
  </si>
  <si>
    <t>=CEILING(MOD(E83),0.99)</t>
  </si>
  <si>
    <t>Raises the decimal to 0.99</t>
  </si>
  <si>
    <t>This is the cell and contents to test.</t>
  </si>
  <si>
    <t>The cell address.</t>
  </si>
  <si>
    <t xml:space="preserve"> =CELL("address",D3)</t>
  </si>
  <si>
    <t>The column number.</t>
  </si>
  <si>
    <t xml:space="preserve"> =CELL("col",D3)</t>
  </si>
  <si>
    <t>The row number.</t>
  </si>
  <si>
    <t xml:space="preserve"> =CELL("row",D3)</t>
  </si>
  <si>
    <t>The actual contents of the cell.</t>
  </si>
  <si>
    <t xml:space="preserve"> =CELL("contents",D3)</t>
  </si>
  <si>
    <t>The type of entry in the cell.
Shown as b for blank, l for text, v for value.</t>
  </si>
  <si>
    <t xml:space="preserve"> =CELL("type",D3)</t>
  </si>
  <si>
    <t>The alignment of the cell.
Shown as ' for left, ^ for centre, " for right.
Nothing is shown for numeric entries.</t>
  </si>
  <si>
    <t xml:space="preserve"> =CELL("prefix",D3)</t>
  </si>
  <si>
    <t>The width of the cell.</t>
  </si>
  <si>
    <t xml:space="preserve"> =CELL("width",D3)</t>
  </si>
  <si>
    <t>The number format fo the cell.
(See the table shown below)</t>
  </si>
  <si>
    <t xml:space="preserve"> =CELL("format",D3)</t>
  </si>
  <si>
    <t>Formatted for braces ( ) on positive values.
1 for yes, 0 for no.</t>
  </si>
  <si>
    <t xml:space="preserve"> =CELL("parentheses",D3)</t>
  </si>
  <si>
    <t>Formatted for coloured negatives.
1 for yes, 0 for no.</t>
  </si>
  <si>
    <t xml:space="preserve"> =CELL("color",D3)</t>
  </si>
  <si>
    <t>The type of cell protection.
1 for a locked, 0 for unlocked.</t>
  </si>
  <si>
    <t xml:space="preserve"> =CELL("protect",D3)</t>
  </si>
  <si>
    <t>The filename containing the cell.</t>
  </si>
  <si>
    <t xml:space="preserve"> =CELL("filename",D3)</t>
  </si>
  <si>
    <t>This function examines a cell and displays information about the contents, position and formatting.</t>
  </si>
  <si>
    <t>=CELL("TypeOfInfoRequired",CellToTest)</t>
  </si>
  <si>
    <t>The TypeOfInfoRequired is a text entry which must be surrounded with quotes " ".</t>
  </si>
  <si>
    <t>Codes used to show the formatting of the cell.</t>
  </si>
  <si>
    <t>Numeric Format</t>
  </si>
  <si>
    <t>Code</t>
  </si>
  <si>
    <t xml:space="preserve">General </t>
  </si>
  <si>
    <t>G</t>
  </si>
  <si>
    <t>F0</t>
  </si>
  <si>
    <t xml:space="preserve">#,##0 </t>
  </si>
  <si>
    <t>,0</t>
  </si>
  <si>
    <t>0.00</t>
  </si>
  <si>
    <t>F2</t>
  </si>
  <si>
    <t xml:space="preserve">#,##0.00 </t>
  </si>
  <si>
    <t>,2</t>
  </si>
  <si>
    <t xml:space="preserve">$#,##0_);($#,##0) </t>
  </si>
  <si>
    <t>C0</t>
  </si>
  <si>
    <t xml:space="preserve">$#,##0_);[Red]($#,##0) </t>
  </si>
  <si>
    <t>C0-</t>
  </si>
  <si>
    <t>$#,##0.00_);($#,##0.00)</t>
  </si>
  <si>
    <t>C2</t>
  </si>
  <si>
    <t xml:space="preserve">$#,##0.00_);[Red]($#,##0.00) </t>
  </si>
  <si>
    <t>C2-</t>
  </si>
  <si>
    <t>P0</t>
  </si>
  <si>
    <t>P2</t>
  </si>
  <si>
    <t>S2</t>
  </si>
  <si>
    <t># ?/? or # ??/??</t>
  </si>
  <si>
    <t>m/d/yy or m/d/yy h:mm or mm/dd/yy.</t>
  </si>
  <si>
    <t>D4</t>
  </si>
  <si>
    <t>d-mmm-yy or dd-mmm-yy</t>
  </si>
  <si>
    <t>D1</t>
  </si>
  <si>
    <t>d-mmm or dd-mmm</t>
  </si>
  <si>
    <t>D2</t>
  </si>
  <si>
    <t xml:space="preserve">mmm-yy </t>
  </si>
  <si>
    <t>D3</t>
  </si>
  <si>
    <t>mm/dd</t>
  </si>
  <si>
    <t>D5</t>
  </si>
  <si>
    <t xml:space="preserve">h:mm AM/PM </t>
  </si>
  <si>
    <t>D7</t>
  </si>
  <si>
    <t xml:space="preserve">h:mm:ss AM/PM </t>
  </si>
  <si>
    <t>D6</t>
  </si>
  <si>
    <t xml:space="preserve">h:mm </t>
  </si>
  <si>
    <t>D9</t>
  </si>
  <si>
    <t xml:space="preserve">h:mm:ss </t>
  </si>
  <si>
    <t>D8</t>
  </si>
  <si>
    <t>The following example uses the =CELL() function as part of a formula which extracts the filename.</t>
  </si>
  <si>
    <t>The name of the current file is :</t>
  </si>
  <si>
    <t>ANSI Number</t>
  </si>
  <si>
    <t>Character</t>
  </si>
  <si>
    <t xml:space="preserve"> =CHAR(G4)</t>
  </si>
  <si>
    <t xml:space="preserve"> =CHAR(G5)</t>
  </si>
  <si>
    <t xml:space="preserve"> =CHAR(G6)</t>
  </si>
  <si>
    <t>This function converts a normal number to the character it represent in the ANSI</t>
  </si>
  <si>
    <t>character set used by Windows.</t>
  </si>
  <si>
    <t xml:space="preserve"> =CHAR(Number)</t>
  </si>
  <si>
    <t xml:space="preserve"> The Number must be between 1 and 255.</t>
  </si>
  <si>
    <t>The result will be a character with no special formatting.</t>
  </si>
  <si>
    <t>The following is a list of all 255 numbers and the characters they represent.</t>
  </si>
  <si>
    <t>Note that most Windows based program may not display some of the special characters,</t>
  </si>
  <si>
    <t>these  will be displayed as a small box.</t>
  </si>
  <si>
    <t>Number 32 does not show as it is the SPACEBAR character.</t>
  </si>
  <si>
    <t>Index Value</t>
  </si>
  <si>
    <t xml:space="preserve"> =CHOOSE(C4,"Alan","Bob","Carol")</t>
  </si>
  <si>
    <t xml:space="preserve"> =CHOOSE(C5,"Alan","Bob","Carol")</t>
  </si>
  <si>
    <t xml:space="preserve"> =CHOOSE(C6,"Alan","Bob","Carol")</t>
  </si>
  <si>
    <t xml:space="preserve"> =CHOOSE(C7,10%,15%,18%)</t>
  </si>
  <si>
    <t xml:space="preserve"> =CHOOSE(C8,10%,15%,18%)</t>
  </si>
  <si>
    <t xml:space="preserve"> =CHOOSE(C9,10%,15%,18%)</t>
  </si>
  <si>
    <t>This function picks from a list of options based upon an Index value given to by the user.</t>
  </si>
  <si>
    <t xml:space="preserve"> =CHOOSE(UserValue, Item1, Item2, Item3 through to Item29)</t>
  </si>
  <si>
    <t>No special formatting is required.</t>
  </si>
  <si>
    <t>The following table was used to calculate the medals for athletes taking part in a race.</t>
  </si>
  <si>
    <t>The Time for each athlete is entered.</t>
  </si>
  <si>
    <t>The =RANK() function calculates the finishing position of each athlete.</t>
  </si>
  <si>
    <t>The =CHOOSE() then allocates the correct medal.</t>
  </si>
  <si>
    <t>The =IF() has been used to filter out any positions above 3, as this would cause</t>
  </si>
  <si>
    <t>the error of #VALUE to appear, due to the fact the =CHOOSE() has only three items in it.</t>
  </si>
  <si>
    <t>Time</t>
  </si>
  <si>
    <t>Position</t>
  </si>
  <si>
    <t>Medal</t>
  </si>
  <si>
    <t xml:space="preserve"> =IF(D30&lt;=3,CHOOSE(D30,"Gold","Silver","Bronze"),"unplaced")</t>
  </si>
  <si>
    <t xml:space="preserve"> =IF(D31&lt;=3,CHOOSE(D31,"Gold","Silver","Bronze"),"unplaced")</t>
  </si>
  <si>
    <t xml:space="preserve"> =IF(D32&lt;=3,CHOOSE(D32,"Gold","Silver","Bronze"),"unplaced")</t>
  </si>
  <si>
    <t xml:space="preserve"> =IF(D33&lt;=3,CHOOSE(D33,"Gold","Silver","Bronze"),"unplaced")</t>
  </si>
  <si>
    <t xml:space="preserve"> =IF(D34&lt;=3,CHOOSE(D34,"Gold","Silver","Bronze"),"unplaced")</t>
  </si>
  <si>
    <t xml:space="preserve"> =RANK(C34,C30:C34)</t>
  </si>
  <si>
    <t>Dirty Text</t>
  </si>
  <si>
    <t>Clean Text</t>
  </si>
  <si>
    <t xml:space="preserve"> =CLEAN(C4)</t>
  </si>
  <si>
    <t>He_x0007_llo</t>
  </si>
  <si>
    <t xml:space="preserve"> =CLEAN(C5)</t>
  </si>
  <si>
    <t>_x0007_Hello_x0007_</t>
  </si>
  <si>
    <t xml:space="preserve"> =CLEAN(C6)</t>
  </si>
  <si>
    <t>This function removes any nonprintable characters from text.</t>
  </si>
  <si>
    <t>These nonprinting characters are often found in data which has been imported</t>
  </si>
  <si>
    <t>from other systems such as database imports from mainframes.</t>
  </si>
  <si>
    <t>=CLEAN(TextToBeCleaned)</t>
  </si>
  <si>
    <t>No special formatting is needed. The result will show as normal text.</t>
  </si>
  <si>
    <t>Letter</t>
  </si>
  <si>
    <t>ANSI Code</t>
  </si>
  <si>
    <t xml:space="preserve"> =CODE(C4)</t>
  </si>
  <si>
    <t xml:space="preserve"> =CODE(C5)</t>
  </si>
  <si>
    <t xml:space="preserve"> =CODE(C6)</t>
  </si>
  <si>
    <t>a</t>
  </si>
  <si>
    <t xml:space="preserve"> =CODE(C7)</t>
  </si>
  <si>
    <t>b</t>
  </si>
  <si>
    <t xml:space="preserve"> =CODE(C8)</t>
  </si>
  <si>
    <t>c</t>
  </si>
  <si>
    <t xml:space="preserve"> =CODE(C9)</t>
  </si>
  <si>
    <t xml:space="preserve"> =CODE(C10)</t>
  </si>
  <si>
    <t xml:space="preserve"> =CODE(C11)</t>
  </si>
  <si>
    <t xml:space="preserve"> =CODE(C12)</t>
  </si>
  <si>
    <t>This function shows the ANSI value of a single character, or the first character in a piece</t>
  </si>
  <si>
    <t>of text.</t>
  </si>
  <si>
    <t>The ANSI character set is used by Windows to identify each keyboard character by using</t>
  </si>
  <si>
    <t>a unique number.</t>
  </si>
  <si>
    <t>There are 255 characters in the ANSI set.</t>
  </si>
  <si>
    <t xml:space="preserve"> =CODE(Text)</t>
  </si>
  <si>
    <t>No special formatting is needed, the result will be shown as a number between 1 and 255.</t>
  </si>
  <si>
    <t>See the example for FREQUENCY.</t>
  </si>
  <si>
    <t>Pool Of Items</t>
  </si>
  <si>
    <t>Items In A Group</t>
  </si>
  <si>
    <t>Possible Groups</t>
  </si>
  <si>
    <t xml:space="preserve"> =COMBIN(C4,D4)</t>
  </si>
  <si>
    <t xml:space="preserve"> =COMBIN(C5,D5)</t>
  </si>
  <si>
    <t xml:space="preserve"> =COMBIN(C6,D6)</t>
  </si>
  <si>
    <t>This function calculates the highest number of combinations available based upon</t>
  </si>
  <si>
    <t>a fixed number of items.</t>
  </si>
  <si>
    <t>The internal order of the combination does not matter, so AB is the  same as BA.</t>
  </si>
  <si>
    <t xml:space="preserve"> =COMBIN(HowManyItems,GroupSize)</t>
  </si>
  <si>
    <t>This example calculates the possible number of pairs of letters available</t>
  </si>
  <si>
    <t>from the four characters ABCD.</t>
  </si>
  <si>
    <t>Total Characters</t>
  </si>
  <si>
    <t>Group Size</t>
  </si>
  <si>
    <t>Combinations</t>
  </si>
  <si>
    <t xml:space="preserve"> =COMBIN(C25,D25)</t>
  </si>
  <si>
    <t>The proof !</t>
  </si>
  <si>
    <t>The four letters :</t>
  </si>
  <si>
    <t>ABCD</t>
  </si>
  <si>
    <t>Pair 1</t>
  </si>
  <si>
    <t>AB</t>
  </si>
  <si>
    <t>Pair 2</t>
  </si>
  <si>
    <t>AC</t>
  </si>
  <si>
    <t>Pair 3</t>
  </si>
  <si>
    <t>AD</t>
  </si>
  <si>
    <t>Pair 4</t>
  </si>
  <si>
    <t>BC</t>
  </si>
  <si>
    <t>Pair 5</t>
  </si>
  <si>
    <t>BD</t>
  </si>
  <si>
    <t>Pair 6</t>
  </si>
  <si>
    <t>CD</t>
  </si>
  <si>
    <t>A decorator is asked to design a colour scheme for a new office.</t>
  </si>
  <si>
    <t>The decorator is given five colours to work with, but can only use three in any scheme.</t>
  </si>
  <si>
    <t>How many colours schemes can be created ?</t>
  </si>
  <si>
    <t>Available Colours</t>
  </si>
  <si>
    <t>Colours Per Scheme</t>
  </si>
  <si>
    <t>Totals Schemes</t>
  </si>
  <si>
    <t xml:space="preserve"> =COMBIN(C41,D41)</t>
  </si>
  <si>
    <t>The colours</t>
  </si>
  <si>
    <t>Red</t>
  </si>
  <si>
    <t>Blue</t>
  </si>
  <si>
    <t>Yellow</t>
  </si>
  <si>
    <t>Black</t>
  </si>
  <si>
    <t>Scheme 1</t>
  </si>
  <si>
    <t>Scheme 2</t>
  </si>
  <si>
    <t>Scheme 3</t>
  </si>
  <si>
    <t>Scheme 4</t>
  </si>
  <si>
    <t>Scheme 5</t>
  </si>
  <si>
    <t>Scheme 6</t>
  </si>
  <si>
    <t>Scheme 7</t>
  </si>
  <si>
    <t>Scheme 8</t>
  </si>
  <si>
    <t>Scheme 9</t>
  </si>
  <si>
    <t>Scheme 10</t>
  </si>
  <si>
    <t>??????</t>
  </si>
  <si>
    <t>Name 1</t>
  </si>
  <si>
    <t>Name 2</t>
  </si>
  <si>
    <t>Concatenated Text</t>
  </si>
  <si>
    <t>Jones</t>
  </si>
  <si>
    <t xml:space="preserve"> =CONCATENATE(C4,D4)</t>
  </si>
  <si>
    <t>Williams</t>
  </si>
  <si>
    <t xml:space="preserve"> =CONCATENATE(C5,D5)</t>
  </si>
  <si>
    <t>Davies</t>
  </si>
  <si>
    <t xml:space="preserve"> =CONCATENATE(C6,D6)</t>
  </si>
  <si>
    <t xml:space="preserve"> =CONCATENATE(C7," ",D7)</t>
  </si>
  <si>
    <t xml:space="preserve"> =CONCATENATE(D8,", ",C8)</t>
  </si>
  <si>
    <t xml:space="preserve"> =CONCATENATE(D9,", ",C9)</t>
  </si>
  <si>
    <t>This function joins separate pieces of text into one item.</t>
  </si>
  <si>
    <t xml:space="preserve"> =CONCATENATE(Text1,Text2,Text3...Text30)</t>
  </si>
  <si>
    <t>Up to thirty pieces of text can be joined.</t>
  </si>
  <si>
    <t>No special formatting is needed, the result will be shown as normal text.</t>
  </si>
  <si>
    <t>You can achieve the same result by using the &amp; operator.</t>
  </si>
  <si>
    <t xml:space="preserve"> =C25&amp;D25</t>
  </si>
  <si>
    <t xml:space="preserve"> =C26&amp;D26</t>
  </si>
  <si>
    <t xml:space="preserve"> =C27&amp;D27</t>
  </si>
  <si>
    <t xml:space="preserve"> =C28&amp;" "&amp;D28</t>
  </si>
  <si>
    <t xml:space="preserve"> =D29&amp;", "&amp;C29</t>
  </si>
  <si>
    <t xml:space="preserve"> =D30&amp;", "&amp;C30</t>
  </si>
  <si>
    <t>Amount
To Convert</t>
  </si>
  <si>
    <t>Converting
From</t>
  </si>
  <si>
    <t>Converting
To</t>
  </si>
  <si>
    <t>Converted
Amount</t>
  </si>
  <si>
    <t>in</t>
  </si>
  <si>
    <t>cm</t>
  </si>
  <si>
    <t xml:space="preserve"> =CONVERT(C4,D4,E4)</t>
  </si>
  <si>
    <t>ft</t>
  </si>
  <si>
    <t>m</t>
  </si>
  <si>
    <t xml:space="preserve"> =CONVERT(C5,D5,E5)</t>
  </si>
  <si>
    <t>yd</t>
  </si>
  <si>
    <t xml:space="preserve"> =CONVERT(C6,D6,E6)</t>
  </si>
  <si>
    <t>yr</t>
  </si>
  <si>
    <t>day</t>
  </si>
  <si>
    <t xml:space="preserve"> =CONVERT(C8,D8,E8)</t>
  </si>
  <si>
    <t>hr</t>
  </si>
  <si>
    <t xml:space="preserve"> =CONVERT(C9,D9,E9)</t>
  </si>
  <si>
    <t>mn</t>
  </si>
  <si>
    <t xml:space="preserve"> =CONVERT(C10,D10,E10)</t>
  </si>
  <si>
    <t>sec</t>
  </si>
  <si>
    <t xml:space="preserve"> =CONVERT(C11,D11,E11)</t>
  </si>
  <si>
    <t>This function converts a value measure in one type of unit, to the same value expressed</t>
  </si>
  <si>
    <t>in a different type of unit, such as Inches to Centimetres.</t>
  </si>
  <si>
    <t>=CONVERT(AmountToConvert,UnitToConvertFrom,UnitToConvertTo)</t>
  </si>
  <si>
    <t>The following table was used by an Import / Exporting company to convert the weight</t>
  </si>
  <si>
    <t>and size of packages from old style UK measuring system to European system.</t>
  </si>
  <si>
    <t>Pounds</t>
  </si>
  <si>
    <t>Ounces</t>
  </si>
  <si>
    <t>Kilograms</t>
  </si>
  <si>
    <t>Weight</t>
  </si>
  <si>
    <t xml:space="preserve"> =CONVERT(D28,"lbm","kg")+CONVERT(E28,"ozm","kg")</t>
  </si>
  <si>
    <t>Feet</t>
  </si>
  <si>
    <t>Inches</t>
  </si>
  <si>
    <t>Metres</t>
  </si>
  <si>
    <t>Height</t>
  </si>
  <si>
    <t>Length</t>
  </si>
  <si>
    <t>Width</t>
  </si>
  <si>
    <t xml:space="preserve"> =CONVERT(D34,"ft","m")+CONVERT(E34,"in","m")</t>
  </si>
  <si>
    <t>Abbreviations</t>
  </si>
  <si>
    <t>This is a list of all the possible abbreviations which can be used to denote measuring systems.</t>
  </si>
  <si>
    <t>Weight &amp; Mass</t>
  </si>
  <si>
    <t>Distance</t>
  </si>
  <si>
    <t>Gram</t>
  </si>
  <si>
    <t>g</t>
  </si>
  <si>
    <t>Meter</t>
  </si>
  <si>
    <t>Kilogram</t>
  </si>
  <si>
    <t>kg</t>
  </si>
  <si>
    <t>Statute mile</t>
  </si>
  <si>
    <t>mi</t>
  </si>
  <si>
    <t>Slug</t>
  </si>
  <si>
    <t>sg</t>
  </si>
  <si>
    <t>Nautical mile</t>
  </si>
  <si>
    <t>Nmi</t>
  </si>
  <si>
    <t>Pound mass</t>
  </si>
  <si>
    <t>lbm</t>
  </si>
  <si>
    <t>Inch</t>
  </si>
  <si>
    <t>U (atomic mass)</t>
  </si>
  <si>
    <t>u</t>
  </si>
  <si>
    <t>Foot</t>
  </si>
  <si>
    <t>Ounce mass</t>
  </si>
  <si>
    <t>ozm</t>
  </si>
  <si>
    <t>Yard</t>
  </si>
  <si>
    <t>Angstrom</t>
  </si>
  <si>
    <t>ang</t>
  </si>
  <si>
    <t>Pica (1/72 in.)</t>
  </si>
  <si>
    <t>Pica</t>
  </si>
  <si>
    <t>Year</t>
  </si>
  <si>
    <t>Pressure</t>
  </si>
  <si>
    <t>Hour</t>
  </si>
  <si>
    <t>Pascal</t>
  </si>
  <si>
    <t>Pa</t>
  </si>
  <si>
    <t>Minute</t>
  </si>
  <si>
    <t>Atmosphere</t>
  </si>
  <si>
    <t>atm</t>
  </si>
  <si>
    <t>Second</t>
  </si>
  <si>
    <t>mm of Mercury</t>
  </si>
  <si>
    <t>mmHg</t>
  </si>
  <si>
    <t>Temperature</t>
  </si>
  <si>
    <t>Liquid</t>
  </si>
  <si>
    <t>Degree Celsius</t>
  </si>
  <si>
    <t>Teaspoon</t>
  </si>
  <si>
    <t>tsp</t>
  </si>
  <si>
    <t>Degree Fahrenheit</t>
  </si>
  <si>
    <t>F</t>
  </si>
  <si>
    <t>Tablespoon</t>
  </si>
  <si>
    <t>tbs</t>
  </si>
  <si>
    <t>Degree Kelvin</t>
  </si>
  <si>
    <t>K</t>
  </si>
  <si>
    <t>Fluid ounce</t>
  </si>
  <si>
    <t>oz</t>
  </si>
  <si>
    <t>Cup</t>
  </si>
  <si>
    <t>cup</t>
  </si>
  <si>
    <t>Force</t>
  </si>
  <si>
    <t>Pint</t>
  </si>
  <si>
    <t>pt</t>
  </si>
  <si>
    <t>Newton</t>
  </si>
  <si>
    <t>Quart</t>
  </si>
  <si>
    <t>qt</t>
  </si>
  <si>
    <t>Dyne</t>
  </si>
  <si>
    <t>dyn</t>
  </si>
  <si>
    <t>Gallon</t>
  </si>
  <si>
    <t>gal</t>
  </si>
  <si>
    <t>Pound force</t>
  </si>
  <si>
    <t>lbf</t>
  </si>
  <si>
    <t>Liter</t>
  </si>
  <si>
    <t>l</t>
  </si>
  <si>
    <t>Energy</t>
  </si>
  <si>
    <t>Power</t>
  </si>
  <si>
    <t>Joule</t>
  </si>
  <si>
    <t>J</t>
  </si>
  <si>
    <t>Horsepower</t>
  </si>
  <si>
    <t>HP</t>
  </si>
  <si>
    <t>Erg</t>
  </si>
  <si>
    <t>e</t>
  </si>
  <si>
    <t>Watt</t>
  </si>
  <si>
    <t>W</t>
  </si>
  <si>
    <t>Thermodynamic
calorie</t>
  </si>
  <si>
    <t>IT calorie</t>
  </si>
  <si>
    <t>cal</t>
  </si>
  <si>
    <t>Magnetism</t>
  </si>
  <si>
    <t>Electron volt</t>
  </si>
  <si>
    <t>eV</t>
  </si>
  <si>
    <t>Tesla</t>
  </si>
  <si>
    <t>Horsepower-hour</t>
  </si>
  <si>
    <t>HPh</t>
  </si>
  <si>
    <t>Gauss</t>
  </si>
  <si>
    <t>ga</t>
  </si>
  <si>
    <t>Watt-hour</t>
  </si>
  <si>
    <t>Wh</t>
  </si>
  <si>
    <t>Foot-pound</t>
  </si>
  <si>
    <t>flb</t>
  </si>
  <si>
    <t>BTU</t>
  </si>
  <si>
    <t>These characters can be used as a prefix  to access further units of measure.</t>
  </si>
  <si>
    <t>Using "c" as a prefix to meters "m" will allow centimetres "cm" to be calculated.</t>
  </si>
  <si>
    <t>Prefix</t>
  </si>
  <si>
    <t>Multiplier</t>
  </si>
  <si>
    <t>Abbreviation</t>
  </si>
  <si>
    <t>exa</t>
  </si>
  <si>
    <t>E</t>
  </si>
  <si>
    <t>deci</t>
  </si>
  <si>
    <t>d</t>
  </si>
  <si>
    <t>peta</t>
  </si>
  <si>
    <t>P</t>
  </si>
  <si>
    <t>centi</t>
  </si>
  <si>
    <t>tera</t>
  </si>
  <si>
    <t>milli</t>
  </si>
  <si>
    <t>giga</t>
  </si>
  <si>
    <t>micro</t>
  </si>
  <si>
    <t>mega</t>
  </si>
  <si>
    <t>M</t>
  </si>
  <si>
    <t>nano</t>
  </si>
  <si>
    <t>n</t>
  </si>
  <si>
    <t>kilo</t>
  </si>
  <si>
    <t>k</t>
  </si>
  <si>
    <t>pico</t>
  </si>
  <si>
    <t>p</t>
  </si>
  <si>
    <t>hecto</t>
  </si>
  <si>
    <t>h</t>
  </si>
  <si>
    <t>femto</t>
  </si>
  <si>
    <t>f</t>
  </si>
  <si>
    <t>dekao</t>
  </si>
  <si>
    <t>atto</t>
  </si>
  <si>
    <t>Month</t>
  </si>
  <si>
    <t>Avg Temp</t>
  </si>
  <si>
    <t>Air Cond
Sales</t>
  </si>
  <si>
    <t>Advertising
Costs</t>
  </si>
  <si>
    <t>Sales</t>
  </si>
  <si>
    <t>Apr</t>
  </si>
  <si>
    <t>May</t>
  </si>
  <si>
    <t>Jun</t>
  </si>
  <si>
    <t>Correlation</t>
  </si>
  <si>
    <t xml:space="preserve"> =CORREL(D5:D10,E5:E10)</t>
  </si>
  <si>
    <t xml:space="preserve"> =CORREL(G5:G10,H5:H10)</t>
  </si>
  <si>
    <t>This function examines two sets of data to determine the degree of relationship</t>
  </si>
  <si>
    <t>between the two sets.</t>
  </si>
  <si>
    <t>The result will be a decimal between 0 and 1.</t>
  </si>
  <si>
    <t>The larger the result, the greater the correlation.</t>
  </si>
  <si>
    <t>In Table 1 the Monthly temperature is compared against the Sales of air conditioning units.</t>
  </si>
  <si>
    <t>In Table 2 the Cost of advertising has been compared to Sales.</t>
  </si>
  <si>
    <t>It can be formatted as percentage % to show a more meaning full result.</t>
  </si>
  <si>
    <t>=CORREL(Range1,Range2)</t>
  </si>
  <si>
    <t>The result will normally be shown in decimal format.</t>
  </si>
  <si>
    <t>Entries To Be Counted</t>
  </si>
  <si>
    <t>Count</t>
  </si>
  <si>
    <t xml:space="preserve"> =COUNT(C4:E4)</t>
  </si>
  <si>
    <t xml:space="preserve"> =COUNT(C5:E5)</t>
  </si>
  <si>
    <t xml:space="preserve"> =COUNT(C6:E6)</t>
  </si>
  <si>
    <t xml:space="preserve"> =COUNT(C7:E7)</t>
  </si>
  <si>
    <t xml:space="preserve"> =COUNT(C8:E8)</t>
  </si>
  <si>
    <t xml:space="preserve"> =COUNT(C9:E9)</t>
  </si>
  <si>
    <t xml:space="preserve"> =COUNT(C10:E10)</t>
  </si>
  <si>
    <t xml:space="preserve"> =COUNT(C11:E11)</t>
  </si>
  <si>
    <t xml:space="preserve"> =COUNT(C12:E12)</t>
  </si>
  <si>
    <t>This function counts the number of numeric entries in a list.</t>
  </si>
  <si>
    <t>It will ignore blanks, text and errors.</t>
  </si>
  <si>
    <t>=COUNT(Range1,Range2,Range3... through to Range30)</t>
  </si>
  <si>
    <t>The following table was used by a builders merchant to calculate the number of sales</t>
  </si>
  <si>
    <t>for various products in each month.</t>
  </si>
  <si>
    <t>Glass</t>
  </si>
  <si>
    <t>Metal</t>
  </si>
  <si>
    <t xml:space="preserve"> =COUNT(D29:D32)</t>
  </si>
  <si>
    <t xml:space="preserve"> =COUNTA(C4:E4)</t>
  </si>
  <si>
    <t xml:space="preserve"> =COUNTA(C5:E5)</t>
  </si>
  <si>
    <t xml:space="preserve"> =COUNTA(C6:E6)</t>
  </si>
  <si>
    <t xml:space="preserve"> =COUNTA(C7:E7)</t>
  </si>
  <si>
    <t xml:space="preserve"> =COUNTA(C8:E8)</t>
  </si>
  <si>
    <t xml:space="preserve"> =COUNTA(C9:E9)</t>
  </si>
  <si>
    <t xml:space="preserve"> =COUNTA(C10:E10)</t>
  </si>
  <si>
    <t xml:space="preserve"> =COUNTA(C11:E11)</t>
  </si>
  <si>
    <t xml:space="preserve"> =COUNTA(C12:E12)</t>
  </si>
  <si>
    <t>This function counts the number of numeric or text entries in a list.</t>
  </si>
  <si>
    <t>It will ignore blanks.</t>
  </si>
  <si>
    <t>=COUNTA(Range1,Range2,Range3... through to Range30)</t>
  </si>
  <si>
    <t>The following table was used by a school to keep track of the examinations taken by each pupil.</t>
  </si>
  <si>
    <t>Each exam passed was graded as 1, 2 or 3.</t>
  </si>
  <si>
    <t>A failure was entered as Fail.</t>
  </si>
  <si>
    <t>The school needed to known how many pupils sat each exam.</t>
  </si>
  <si>
    <t>The school also needed to know how many exams were taken by each pupil.</t>
  </si>
  <si>
    <t>The =COUNTA() function has been used because of its ability to count text and numeric entries.</t>
  </si>
  <si>
    <t>Art</t>
  </si>
  <si>
    <t>History</t>
  </si>
  <si>
    <t>Exams Taken
By Each Pupil</t>
  </si>
  <si>
    <t>Fail</t>
  </si>
  <si>
    <t xml:space="preserve"> =COUNTA(D39:G39)</t>
  </si>
  <si>
    <t>How many pupils sat each Exam.</t>
  </si>
  <si>
    <t xml:space="preserve"> =COUNTA(D35:D39)</t>
  </si>
  <si>
    <t>Range To Test</t>
  </si>
  <si>
    <t>Blanks</t>
  </si>
  <si>
    <t xml:space="preserve"> =COUNTBLANK(C4:C11)</t>
  </si>
  <si>
    <t>This function counts the number of blank cells in a range.</t>
  </si>
  <si>
    <t>=COUNTBLANK(RangeToTest)</t>
  </si>
  <si>
    <t>The following table was used by a company which was balloting its workers on whether</t>
  </si>
  <si>
    <t>the company should have a no smoking policy.</t>
  </si>
  <si>
    <t>Each of the departments in the various factories were questioned.</t>
  </si>
  <si>
    <t>The response to the question could be Y or N.</t>
  </si>
  <si>
    <t>As the results of the vote were collated they were entered in to the table.</t>
  </si>
  <si>
    <t>The =COUNTBLANK() function has been used to calculate the number of departments which</t>
  </si>
  <si>
    <t>have no yet registered a vote.</t>
  </si>
  <si>
    <t>Admin</t>
  </si>
  <si>
    <t>Accounts</t>
  </si>
  <si>
    <t>Production</t>
  </si>
  <si>
    <t>Personnel</t>
  </si>
  <si>
    <t>Factory 1</t>
  </si>
  <si>
    <t>Y</t>
  </si>
  <si>
    <t>Factory 2</t>
  </si>
  <si>
    <t>Factory 3</t>
  </si>
  <si>
    <t>Factory 4</t>
  </si>
  <si>
    <t>Factory 5</t>
  </si>
  <si>
    <t>Factory 6</t>
  </si>
  <si>
    <t>Factory 7</t>
  </si>
  <si>
    <t>Factory 8</t>
  </si>
  <si>
    <t>Factory 9</t>
  </si>
  <si>
    <t>Factory 10</t>
  </si>
  <si>
    <t xml:space="preserve">Votes not vet registered : </t>
  </si>
  <si>
    <t xml:space="preserve"> =COUNTBLANK(C32:F41)</t>
  </si>
  <si>
    <t xml:space="preserve">Votes for Yes : </t>
  </si>
  <si>
    <t xml:space="preserve"> =COUNTIF(C32:F41,"Y")</t>
  </si>
  <si>
    <t xml:space="preserve">Votes for No : </t>
  </si>
  <si>
    <t xml:space="preserve"> =COUNTIF(C32:F41,"N")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</si>
  <si>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</si>
  <si>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</si>
  <si>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</si>
  <si>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</si>
  <si>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</si>
  <si>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</si>
  <si>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</si>
  <si>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=COUNTIF(C4:C12,"Brakes")</t>
  </si>
  <si>
    <t>How many Tyres have been bought.</t>
  </si>
  <si>
    <t>=COUNTIF(C4:C12,"Tyres")</t>
  </si>
  <si>
    <t>How many items cost £100 or above.</t>
  </si>
  <si>
    <t>=COUNTIF(E4:E12,"&gt;=100")</t>
  </si>
  <si>
    <t>Type the name of the item to count.</t>
  </si>
  <si>
    <t>service</t>
  </si>
  <si>
    <t>=COUNTIF(C4:C12,E18)</t>
  </si>
  <si>
    <t>This function counts the number of items which match criteria set by the user.</t>
  </si>
  <si>
    <t>=COUNTIF(RangeOfThingsToBeCounted,CriteriaToBeMatched)</t>
  </si>
  <si>
    <t>The criteria can be typed in any of the  following ways.</t>
  </si>
  <si>
    <t>To match a specific number type the number, such as =COUNTIF(A1:A5,100)</t>
  </si>
  <si>
    <t>To match a piece of text type the text in quotes, such as =COUNTIF(A1:A5,"Hello")</t>
  </si>
  <si>
    <t>To match using operators surround the expression with quotes, such as =COUNTIF(A1:A5,"&gt;100")</t>
  </si>
  <si>
    <t xml:space="preserve"> =DATE(E4,D4,C4)</t>
  </si>
  <si>
    <t xml:space="preserve"> =DATE(E5,D5,C5)</t>
  </si>
  <si>
    <t xml:space="preserve"> =DATE(E6,D6,C6)</t>
  </si>
  <si>
    <t>This function creates a real date by using three normal numbers typed into separate cells.</t>
  </si>
  <si>
    <t xml:space="preserve"> =DATE(year,month,day)</t>
  </si>
  <si>
    <t>The result will normally be displayed in the dd/mm/yy format.</t>
  </si>
  <si>
    <t>By using the Format,Cells,Number,Date command the format can be changed.</t>
  </si>
  <si>
    <t>FirstDate</t>
  </si>
  <si>
    <t>SecondDate</t>
  </si>
  <si>
    <t>Interval</t>
  </si>
  <si>
    <t>days</t>
  </si>
  <si>
    <t xml:space="preserve"> =DATEDIF(C4,D4,"d")</t>
  </si>
  <si>
    <t>months</t>
  </si>
  <si>
    <t xml:space="preserve"> =DATEDIF(C5,D5,"m")</t>
  </si>
  <si>
    <t>years</t>
  </si>
  <si>
    <t xml:space="preserve"> =DATEDIF(C6,D6,"y")</t>
  </si>
  <si>
    <t>yeardays</t>
  </si>
  <si>
    <t xml:space="preserve"> =DATEDIF(C7,D7,"yd")</t>
  </si>
  <si>
    <t>yearmonths</t>
  </si>
  <si>
    <t xml:space="preserve"> =DATEDIF(C8,D8,"ym")</t>
  </si>
  <si>
    <t>monthdays</t>
  </si>
  <si>
    <t xml:space="preserve"> =DATEDIF(C9,D9,"md")</t>
  </si>
  <si>
    <t>This function calculates the difference between two dates.</t>
  </si>
  <si>
    <t>It can show the result in weeks, months or years.</t>
  </si>
  <si>
    <t xml:space="preserve"> =DATEDIF(FirstDate,SecondDate,"Interval")</t>
  </si>
  <si>
    <t>FirstDate : This is the earliest of the two dates.</t>
  </si>
  <si>
    <t>SecondDate : This is the most recent of the two dates.</t>
  </si>
  <si>
    <t>"Interval" : This indicates what you want to calculate.</t>
  </si>
  <si>
    <t>These are the available intervals.</t>
  </si>
  <si>
    <t>"d"</t>
  </si>
  <si>
    <t>Days between the two dates.</t>
  </si>
  <si>
    <t>"m"</t>
  </si>
  <si>
    <t>Months between the two dates.</t>
  </si>
  <si>
    <t>"y"</t>
  </si>
  <si>
    <t>Years between the two dates.</t>
  </si>
  <si>
    <t>"yd"</t>
  </si>
  <si>
    <t>Days between the dates, as if the dates were in the same year.</t>
  </si>
  <si>
    <t>"ym"</t>
  </si>
  <si>
    <t>Months between the dates, as if the dates were in the same year.</t>
  </si>
  <si>
    <t>"md"</t>
  </si>
  <si>
    <t>Days between the two dates, as if the dates were in the same month and year.</t>
  </si>
  <si>
    <t>Date Value</t>
  </si>
  <si>
    <t>25-dec-99</t>
  </si>
  <si>
    <t xml:space="preserve"> =DATEVALUE(C4)</t>
  </si>
  <si>
    <t>25/12/99</t>
  </si>
  <si>
    <t xml:space="preserve"> =DATEVALUE(C5)</t>
  </si>
  <si>
    <t xml:space="preserve"> =DATEVALUE(C6)</t>
  </si>
  <si>
    <t xml:space="preserve"> =DATEVALUE(C7)</t>
  </si>
  <si>
    <t>The function is used to convert a piece of text into a date which can be used in calculations.</t>
  </si>
  <si>
    <t>Dates expressed as text are often created when data is imported from other programs, such as</t>
  </si>
  <si>
    <t>exports from mainframe computers.</t>
  </si>
  <si>
    <t xml:space="preserve"> =DATEVALUE(text)</t>
  </si>
  <si>
    <t>The result will normally be shown as a number which represents the date. This number can</t>
  </si>
  <si>
    <t>be formatted to any of the  normal date formats by using Format,Cells,Number,Date.</t>
  </si>
  <si>
    <t>The example uses the =DATEVALUE and the =TODAY functions to calculate the number of</t>
  </si>
  <si>
    <t>days remaining on a property lease.</t>
  </si>
  <si>
    <t>The =DATEVALUE function was used because the date has been entered in the cell as</t>
  </si>
  <si>
    <t>a piece of text, probably after being imported from an external program.</t>
  </si>
  <si>
    <t>Property Ref.</t>
  </si>
  <si>
    <t>Expiry Date</t>
  </si>
  <si>
    <t>Days Until Expiry</t>
  </si>
  <si>
    <t>BC100</t>
  </si>
  <si>
    <t>FG700</t>
  </si>
  <si>
    <t>10-july/99</t>
  </si>
  <si>
    <t>TD200</t>
  </si>
  <si>
    <t>13-sep-98</t>
  </si>
  <si>
    <t>HJ900</t>
  </si>
  <si>
    <t>30/5/2000</t>
  </si>
  <si>
    <t xml:space="preserve"> =DATEVALUE(E32)-TODAY()</t>
  </si>
  <si>
    <t>This is the Database range.</t>
  </si>
  <si>
    <t>Product</t>
  </si>
  <si>
    <t>Wattage</t>
  </si>
  <si>
    <t>Life Hours</t>
  </si>
  <si>
    <t>Brand</t>
  </si>
  <si>
    <t>Unit Cost</t>
  </si>
  <si>
    <t>Box Quantity</t>
  </si>
  <si>
    <t>Boxes In Stock</t>
  </si>
  <si>
    <t>Value Of Stock</t>
  </si>
  <si>
    <t>Bulb</t>
  </si>
  <si>
    <t>Horizon</t>
  </si>
  <si>
    <t>Neon</t>
  </si>
  <si>
    <t>Spot</t>
  </si>
  <si>
    <t>Other</t>
  </si>
  <si>
    <t>Sunbeam</t>
  </si>
  <si>
    <t>unknown</t>
  </si>
  <si>
    <t>To calculate the Average cost of a particular Brand of bulb.</t>
  </si>
  <si>
    <t>These two cells are the Criteria range.</t>
  </si>
  <si>
    <t xml:space="preserve">Type the brand name : </t>
  </si>
  <si>
    <t>sunbeam</t>
  </si>
  <si>
    <t xml:space="preserve"> =DAVERAGE(B3:I19,F3,E23:E24)</t>
  </si>
  <si>
    <t>This function examines a list of information and produces and average.</t>
  </si>
  <si>
    <t>=DAVERAGE(DatabaseRange,FieldName,CriteriaRange)</t>
  </si>
  <si>
    <t>The DatabaseRange is the entire list of information you need to examine, including the</t>
  </si>
  <si>
    <t>field names at the top of the columns.</t>
  </si>
  <si>
    <t>The FieldName is the name, or cell, of the values to be averaged, such as "Unit Cost" or F3.</t>
  </si>
  <si>
    <t>The CriteriaRange is made up of two types of information.</t>
  </si>
  <si>
    <t xml:space="preserve">   The first set of information is the name, or names, of the Fields(s) to be used as the basis</t>
  </si>
  <si>
    <t xml:space="preserve">   for selecting the records, such as the category Brand or Wattage.</t>
  </si>
  <si>
    <t xml:space="preserve">   The second set of information is the actual record, or records, which are to be selected, such </t>
  </si>
  <si>
    <t xml:space="preserve">   as Horizon as a brand name, or 100 as the wattage.</t>
  </si>
  <si>
    <t>Examples</t>
  </si>
  <si>
    <t>The average Unit Cost of a particular Product of a particular Brand.</t>
  </si>
  <si>
    <t xml:space="preserve"> =DAVERAGE(B3:I19,F3,E49:F50)</t>
  </si>
  <si>
    <t>This is the same calculation but using the actual name "Unit Cost" instead of the cell address.</t>
  </si>
  <si>
    <t xml:space="preserve"> =DAVERAGE(B3:I19,"Unit Cost",E49:F50)</t>
  </si>
  <si>
    <t>The average Unit Cost of a Bulb equal to a particular Wattage.</t>
  </si>
  <si>
    <t xml:space="preserve"> =DAVERAGE(B3:I19,"Unit Cost",E60:F61)</t>
  </si>
  <si>
    <t>The average Unit Cost of a Bulb less then a particular Wattage.</t>
  </si>
  <si>
    <t>&lt;100</t>
  </si>
  <si>
    <t xml:space="preserve"> =DAVERAGE(B3:I19,"Unit Cost",E67:F68)</t>
  </si>
  <si>
    <t>Full Date</t>
  </si>
  <si>
    <t>The Day</t>
  </si>
  <si>
    <t xml:space="preserve"> =DAY(C4)</t>
  </si>
  <si>
    <t xml:space="preserve"> =DAY(C5)</t>
  </si>
  <si>
    <t xml:space="preserve"> =DAY(C6)</t>
  </si>
  <si>
    <t>This function extracts the day of the month from a complete date.</t>
  </si>
  <si>
    <t xml:space="preserve"> =DAY(value)</t>
  </si>
  <si>
    <t>Normally the result will be a number, but this can be formatted to show the actual</t>
  </si>
  <si>
    <t>day of the week by using Format,Cells,Number,Custom and using the code ddd or dddd.</t>
  </si>
  <si>
    <t>The =DAY function has been used to calculate the name of the day for your birthday.</t>
  </si>
  <si>
    <t xml:space="preserve">Please enter your date of birth in the format dd/mm/yy : </t>
  </si>
  <si>
    <t xml:space="preserve">You were born on  : </t>
  </si>
  <si>
    <t xml:space="preserve"> =DAY(F21)</t>
  </si>
  <si>
    <t>StartDate</t>
  </si>
  <si>
    <t>EndDate</t>
  </si>
  <si>
    <t>Days Between</t>
  </si>
  <si>
    <t>* See the Note below.</t>
  </si>
  <si>
    <t xml:space="preserve"> =DAYS360(C4,D4,TRUE)</t>
  </si>
  <si>
    <t xml:space="preserve"> =DAYS360(C5,D5,TRUE)</t>
  </si>
  <si>
    <t xml:space="preserve"> =DAYS360(C6,D6,TRUE)</t>
  </si>
  <si>
    <t xml:space="preserve"> =DAYS360(C7,D7,TRUE)</t>
  </si>
  <si>
    <t>Shows the number of days between two dates based on a 360-day year (twelve 30-day months).</t>
  </si>
  <si>
    <t>Use this function if your accounting system is based on twelve 30-day months.</t>
  </si>
  <si>
    <t xml:space="preserve"> =DAYS360(StartDate,EndDate,TRUE of FALSE)</t>
  </si>
  <si>
    <t xml:space="preserve">   TRUE : Use this for European accounting systems.</t>
  </si>
  <si>
    <t xml:space="preserve">   FALSE : Use this for USA accounting systems.</t>
  </si>
  <si>
    <t>The calculation does not include the last day. The result of using 1-Jan-98 and 5-Jan-98 will</t>
  </si>
  <si>
    <t>give a result of 4. To correct this add 1 to the result. =DAYS360(Start,End,TRUE)+1</t>
  </si>
  <si>
    <t xml:space="preserve">Purchase Price : </t>
  </si>
  <si>
    <t xml:space="preserve">Life in Years : </t>
  </si>
  <si>
    <t xml:space="preserve">Salvage value : </t>
  </si>
  <si>
    <t>Deprecation</t>
  </si>
  <si>
    <t xml:space="preserve"> =DB(E3,E5,E4,D8)</t>
  </si>
  <si>
    <t xml:space="preserve"> =DB(E3,E5,E4,D9)</t>
  </si>
  <si>
    <t xml:space="preserve"> =DB(E3,E5,E4,D10)</t>
  </si>
  <si>
    <t xml:space="preserve"> =DB(E3,E5,E4,D11)</t>
  </si>
  <si>
    <t xml:space="preserve"> =DB(E3,E5,E4,D12)</t>
  </si>
  <si>
    <t xml:space="preserve">Total Depreciation : </t>
  </si>
  <si>
    <t>* See example 4 below.</t>
  </si>
  <si>
    <t>This function calculates deprecation based upon a fixed percentage.</t>
  </si>
  <si>
    <t>The first year is depreciated by the fixed percentage.</t>
  </si>
  <si>
    <t>The second year uses the same percentage, but uses the original value of the item less</t>
  </si>
  <si>
    <t>the first years depreciation.</t>
  </si>
  <si>
    <t>Any subsequent years use the same percentage, using the original value of the item less</t>
  </si>
  <si>
    <t>the depreciation of the previous years.</t>
  </si>
  <si>
    <t>The percentage used in the depreciation is not set by the user, the function calculates</t>
  </si>
  <si>
    <t>the necessary percentage, which will be vary based upon the values inputted by the user.</t>
  </si>
  <si>
    <t>An additional feature of this function is the ability to take into account when the item was</t>
  </si>
  <si>
    <t>originally purchased.</t>
  </si>
  <si>
    <t>If the item was purchased part way through the financial year, the first years depreciation</t>
  </si>
  <si>
    <t>will be based on the remaining part of the year.</t>
  </si>
  <si>
    <t>=DB(PurchasePrice,SalvageValue,Life,PeriodToCalculate,FirstYearMonth)</t>
  </si>
  <si>
    <t>The FirstYearMonth is the month in which the item was purchased during the</t>
  </si>
  <si>
    <t>first financial year. This is an optional value, if it not used the function will assume 12 as</t>
  </si>
  <si>
    <t>the value.</t>
  </si>
  <si>
    <t>This example shows the percentage used in the depreciation.</t>
  </si>
  <si>
    <t>Year 1 depreciation is based upon the original Purchase Price alone.</t>
  </si>
  <si>
    <t>Year 2 depreciation is based upon the original Purchase Price minus Year 1 deprecation.</t>
  </si>
  <si>
    <t>Year 3 deprecation is based upon original Purchase Price minus Year 1 + Year 2 deprecation.</t>
  </si>
  <si>
    <t>The % Deprc has been calculated purely to demonstrate what % is being used.</t>
  </si>
  <si>
    <t>% Deprc</t>
  </si>
  <si>
    <t xml:space="preserve"> =DB(E47,E48,E49,D56)</t>
  </si>
  <si>
    <t>This example is similar to the previous, with the exception of the deprecation being calculated</t>
  </si>
  <si>
    <t>on a monthly basis. This has been done by multiplying the years by 12.</t>
  </si>
  <si>
    <t xml:space="preserve"> =DB(E66,E68,E67*12,D75)</t>
  </si>
  <si>
    <t>This example shows how the length of the first years ownership has been taken into account.</t>
  </si>
  <si>
    <t xml:space="preserve">First Year Ownership In Months : </t>
  </si>
  <si>
    <t xml:space="preserve"> =DB(E74,E76,E75,D84,E77)</t>
  </si>
  <si>
    <t>Why Is The Answer Wrong ?</t>
  </si>
  <si>
    <t>In all of the examples above the total depreceation may not be exactly the expected value.</t>
  </si>
  <si>
    <t>This is due to the way in which the percentage value for the depreceation has been calculated</t>
  </si>
  <si>
    <t>by the =DB() fumction.</t>
  </si>
  <si>
    <t>The percentage rate is calculated by Execl using the formula = 1 - ((salvage / cost) ^ (1 / life)).</t>
  </si>
  <si>
    <t>The result of this calculation is then rounded to three decimal places.</t>
  </si>
  <si>
    <t>Although this rounding may only make a minor change to the percentage rate, when applied</t>
  </si>
  <si>
    <t>to large values, the differnce is compounded resulting in what could be considered as</t>
  </si>
  <si>
    <t>approximate values for the the depreceation.</t>
  </si>
  <si>
    <t>This example has been created with both the Excel calculated percentage and the 'real'</t>
  </si>
  <si>
    <t>percentage calculated manually.</t>
  </si>
  <si>
    <t>The Excel Deprecation uses the =DB() function.</t>
  </si>
  <si>
    <t>The Real Deprecation uses a manual calculation.</t>
  </si>
  <si>
    <t xml:space="preserve">This is the 'real' deprecation percentage, calculated manually : </t>
  </si>
  <si>
    <t xml:space="preserve"> =1-((E117/E116)^(1/E118))</t>
  </si>
  <si>
    <t>= 1 - ((salvage / cost) ^ (1 / life)).</t>
  </si>
  <si>
    <t>Excel
Deprecation</t>
  </si>
  <si>
    <t>Real
Depreciation</t>
  </si>
  <si>
    <t>Excel
% Deprc</t>
  </si>
  <si>
    <t xml:space="preserve">Error difference : </t>
  </si>
  <si>
    <t>Count the number of products of a particular Brand which have a Life Hours rating.</t>
  </si>
  <si>
    <t xml:space="preserve"> =DCOUNT(B3:I19,D3,E23:E24)</t>
  </si>
  <si>
    <t>This function examines a list of information and counts the values in a specified column.</t>
  </si>
  <si>
    <t>It can only count values, the text items and blank cells are ignored.</t>
  </si>
  <si>
    <t>=DCOUNT(DatabaseRange,FieldName,CriteriaRange)</t>
  </si>
  <si>
    <t>The FieldName is the name, or cell, of the values to Count, such as "Value Of Stock" or I3.</t>
  </si>
  <si>
    <t>The count of a particular product, with a specific number of boxes in stock.</t>
  </si>
  <si>
    <t xml:space="preserve">The number of products is : </t>
  </si>
  <si>
    <t xml:space="preserve"> =DCOUNT(B3:I19,H3,E50:F51)</t>
  </si>
  <si>
    <t>This is the same calculation but using the name "Boxes In Stock" instead of the cell address.</t>
  </si>
  <si>
    <t xml:space="preserve"> =DCOUNT(B3:I19,"Boxes In Stock",E50:F51)</t>
  </si>
  <si>
    <t>The count of the number of  Bulb products equal to a particular Wattage.</t>
  </si>
  <si>
    <t xml:space="preserve">The count is : </t>
  </si>
  <si>
    <t xml:space="preserve"> =DCOUNT(B3:I19,"Boxes In Stock",E61:F62)</t>
  </si>
  <si>
    <t>The count of Bulb products between two Wattage values.</t>
  </si>
  <si>
    <t>&gt;=80</t>
  </si>
  <si>
    <t>&lt;=100</t>
  </si>
  <si>
    <t xml:space="preserve"> =DCOUNT(B3:I19,"Boxes In Stock",E68:G69)</t>
  </si>
  <si>
    <t>Count the number of products of a particular Brand.</t>
  </si>
  <si>
    <t xml:space="preserve"> =DCOUNTA(B3:I19,E3,E23:E24)</t>
  </si>
  <si>
    <t>This function examines a list of information and counts the non blank cells in a specified column.</t>
  </si>
  <si>
    <t>It counts values and text items, but blank cells are ignored.</t>
  </si>
  <si>
    <t>=DCOUNTA(DatabaseRange,FieldName,CriteriaRange)</t>
  </si>
  <si>
    <t>The count of a product with an unknown Life Hours value.</t>
  </si>
  <si>
    <t xml:space="preserve"> =DCOUNTA(B3:I19,D3,E50:F51)</t>
  </si>
  <si>
    <t>This is the same calculation but using the name "Life Hours" instead of the cell address.</t>
  </si>
  <si>
    <t xml:space="preserve"> =DCOUNTA(B3:I19,"Life Hours",E50:F51)</t>
  </si>
  <si>
    <t>The count of the number of  particular product of a specific brand.</t>
  </si>
  <si>
    <t xml:space="preserve"> =DCOUNTA(B3:I19,"Product",E61:F62)</t>
  </si>
  <si>
    <t>The count of particular products from specific brands.</t>
  </si>
  <si>
    <t xml:space="preserve"> =DCOUNTA(B3:I19,"Product",E68:F70)</t>
  </si>
  <si>
    <t>Decimal Number</t>
  </si>
  <si>
    <t>Binary Equivalent</t>
  </si>
  <si>
    <t xml:space="preserve"> =DEC2BIN(C4)</t>
  </si>
  <si>
    <t xml:space="preserve"> =DEC2BIN(C5)</t>
  </si>
  <si>
    <t xml:space="preserve"> =DEC2BIN(C6)</t>
  </si>
  <si>
    <t xml:space="preserve"> =DEC2BIN(C7)</t>
  </si>
  <si>
    <t xml:space="preserve"> =DEC2BIN(C8)</t>
  </si>
  <si>
    <t xml:space="preserve"> =DEC2BIN(C9)</t>
  </si>
  <si>
    <t xml:space="preserve"> =DEC2BIN(C10)</t>
  </si>
  <si>
    <t xml:space="preserve"> =DEC2BIN(C11)</t>
  </si>
  <si>
    <t xml:space="preserve"> =DEC2BIN(C12)</t>
  </si>
  <si>
    <t xml:space="preserve"> =DEC2BIN(C13)</t>
  </si>
  <si>
    <t xml:space="preserve"> =DEC2BIN(C14)</t>
  </si>
  <si>
    <t>Places To Pad</t>
  </si>
  <si>
    <t xml:space="preserve"> =DEC2BIN(C17,D17)</t>
  </si>
  <si>
    <t xml:space="preserve"> =DEC2BIN(C18,D18)</t>
  </si>
  <si>
    <t xml:space="preserve"> =DEC2BIN(C19,D19)</t>
  </si>
  <si>
    <t xml:space="preserve"> =DEC2BIN(C20,D20)</t>
  </si>
  <si>
    <t xml:space="preserve"> =DEC2BIN(C21,D21)</t>
  </si>
  <si>
    <t>This function converts a decimal number to its binary equivalent.</t>
  </si>
  <si>
    <t>It can only cope with decimals ranging from -512 to 511.</t>
  </si>
  <si>
    <t>The result can be padded with leading 0 zeros, although this is ignored for negatives.</t>
  </si>
  <si>
    <t>=DEC2BIN(DecimalNumber,PlacesToPad)</t>
  </si>
  <si>
    <t>The PlacesToPad is optional.</t>
  </si>
  <si>
    <t>Hexadecimal</t>
  </si>
  <si>
    <t xml:space="preserve"> =DEC2HEX(C4)</t>
  </si>
  <si>
    <t xml:space="preserve"> =DEC2HEX(C5)</t>
  </si>
  <si>
    <t xml:space="preserve"> =DEC2HEX(C6)</t>
  </si>
  <si>
    <t xml:space="preserve"> =DEC2HEX(C7)</t>
  </si>
  <si>
    <t xml:space="preserve"> =DEC2HEX(C8)</t>
  </si>
  <si>
    <t xml:space="preserve"> =DEC2HEX(C9)</t>
  </si>
  <si>
    <t xml:space="preserve"> =DEC2HEX(C10)</t>
  </si>
  <si>
    <t xml:space="preserve"> =DEC2HEX(C11)</t>
  </si>
  <si>
    <t xml:space="preserve"> =DEC2HEX(C12)</t>
  </si>
  <si>
    <t xml:space="preserve"> =DEC2HEX(C13)</t>
  </si>
  <si>
    <t xml:space="preserve"> =DEC2HEX(C14)</t>
  </si>
  <si>
    <t xml:space="preserve"> =DEC2HEX(C15)</t>
  </si>
  <si>
    <t xml:space="preserve"> =DEC2HEX(C16)</t>
  </si>
  <si>
    <t xml:space="preserve"> =DEC2HEX(C17)</t>
  </si>
  <si>
    <t xml:space="preserve"> =DEC2HEX(C18)</t>
  </si>
  <si>
    <t xml:space="preserve"> =DEC2HEX(C19)</t>
  </si>
  <si>
    <t xml:space="preserve"> =DEC2HEX(C20)</t>
  </si>
  <si>
    <t xml:space="preserve"> =DEC2HEX(C23,D23)</t>
  </si>
  <si>
    <t xml:space="preserve"> =DEC2HEX(C24,D24)</t>
  </si>
  <si>
    <t xml:space="preserve"> =DEC2HEX(C25,D25)</t>
  </si>
  <si>
    <t xml:space="preserve"> =DEC2HEX(C26,D26)</t>
  </si>
  <si>
    <t xml:space="preserve"> =DEC2HEX(C27,D27)</t>
  </si>
  <si>
    <t>This function converts a decimal number to its hexadecimal equivalent.</t>
  </si>
  <si>
    <t>It can only cope with decimals ranging from -549,755,813,888 to 549,755,813,887.</t>
  </si>
  <si>
    <t>=DEC2HEX(DecimalNumber,PlacesToPad)</t>
  </si>
  <si>
    <t>Number1</t>
  </si>
  <si>
    <t>Number2</t>
  </si>
  <si>
    <t>Delta</t>
  </si>
  <si>
    <t xml:space="preserve"> =DELTA(C4,D4)</t>
  </si>
  <si>
    <t xml:space="preserve"> =DELTA(C5,D5)</t>
  </si>
  <si>
    <t xml:space="preserve"> =DELTA(C6,D6)</t>
  </si>
  <si>
    <t xml:space="preserve"> =DELTA(C7,D7)</t>
  </si>
  <si>
    <t xml:space="preserve"> =DELTA(C8,D8)</t>
  </si>
  <si>
    <t xml:space="preserve"> =DELTA(C9,D9)</t>
  </si>
  <si>
    <t xml:space="preserve"> =DELTA(C10,D10)</t>
  </si>
  <si>
    <t>This function compares two values and tests whether they are exactly the same.</t>
  </si>
  <si>
    <t>If the numbers are the same the result will be 1, otherwise the result is 0.</t>
  </si>
  <si>
    <t>It only works with numbers, text values produce a result of #VALUE.</t>
  </si>
  <si>
    <t>The formatting of the number is not significant, so numbers which appear rounded due</t>
  </si>
  <si>
    <t>to the removal of decimal places will still match correctly with non rounded values.</t>
  </si>
  <si>
    <t>=DELTA(FirstNumber,SecondNumber)</t>
  </si>
  <si>
    <t>The following table is used to determine how may pairs of similar numbers are in a list.</t>
  </si>
  <si>
    <t>The =DELTA() function tests each pair and then the =SUM() function totals them.</t>
  </si>
  <si>
    <t xml:space="preserve"> =DELTA(C30,D30)</t>
  </si>
  <si>
    <t xml:space="preserve"> =DELTA(C31,D31)</t>
  </si>
  <si>
    <t xml:space="preserve"> =DELTA(C32,D32)</t>
  </si>
  <si>
    <t xml:space="preserve"> =DELTA(C33,D33)</t>
  </si>
  <si>
    <t xml:space="preserve"> =DELTA(C34,D34)</t>
  </si>
  <si>
    <t xml:space="preserve"> =DELTA(C35,D35)</t>
  </si>
  <si>
    <t xml:space="preserve"> =DELTA(C36,D36)</t>
  </si>
  <si>
    <t>Total Pairs</t>
  </si>
  <si>
    <t xml:space="preserve"> =SUM(E30:E36)</t>
  </si>
  <si>
    <t>How many boxes of a particular item do we have in stock?</t>
  </si>
  <si>
    <t xml:space="preserve">The number in stock is : </t>
  </si>
  <si>
    <t xml:space="preserve"> =DGET(B3:I19,H3,C23:F24)</t>
  </si>
  <si>
    <t>This function examines a list of information and produces one result.</t>
  </si>
  <si>
    <t>If more than one record matches the criteria the error #NUM is shown.</t>
  </si>
  <si>
    <t>If no records match the criteria the error #VALUE is shown.</t>
  </si>
  <si>
    <t>=DGET(DatabaseRange,FieldName,CriteriaRange)</t>
  </si>
  <si>
    <t>The FieldName is the name, or cell, of the values to Get, such as "Value Of Stock" or I3.</t>
  </si>
  <si>
    <t xml:space="preserve">   The second set of information is the actual record which needs to be selected, such </t>
  </si>
  <si>
    <t>This example extracts information from just one record.</t>
  </si>
  <si>
    <t xml:space="preserve"> =DGET(B3:I19,H3,C51:F52)</t>
  </si>
  <si>
    <t>This example extracts information from multiple records and therefore shows the #NUM error.</t>
  </si>
  <si>
    <t xml:space="preserve"> =DGET(B3:I19,H3,C63:F64)</t>
  </si>
  <si>
    <t>This example extracts information from no records and therefore shows the #VALUE error.</t>
  </si>
  <si>
    <t xml:space="preserve"> =DGET(B3:I19,H3,C64:F65)</t>
  </si>
  <si>
    <t>This example uses the =IF() function to display a message when an error occurs.</t>
  </si>
  <si>
    <t xml:space="preserve"> =DGET(B3:I19,H3,C85:F86)</t>
  </si>
  <si>
    <t xml:space="preserve"> =IF(ISERR(F88),CHOOSE(ERROR.TYPE(F88)/3,"No such product.","Duplicates products found."),"One product found.")</t>
  </si>
  <si>
    <t>To calculate largest Value Of Stock of a particular Brand of bulb.</t>
  </si>
  <si>
    <t xml:space="preserve"> =DMAX(B3:I19,I3,E23:E24)</t>
  </si>
  <si>
    <t>This function examines a list of information and produces the largest value from a specified column.</t>
  </si>
  <si>
    <t>=DMAX(DatabaseRange,FieldName,CriteriaRange)</t>
  </si>
  <si>
    <t>The FieldName is the name or cell, of the values to pick the Max from, such as "Value Of Stock" or I3.</t>
  </si>
  <si>
    <t>The largest Value Of Stock of a particular Product of a particular Brand.</t>
  </si>
  <si>
    <t xml:space="preserve">The largest value is : </t>
  </si>
  <si>
    <t xml:space="preserve"> =DMAX(B3:I19,I3,E49:F50)</t>
  </si>
  <si>
    <t>This is the same calculation but using the name "Value Of Stock" instead of the cell address.</t>
  </si>
  <si>
    <t xml:space="preserve"> =DMAX(B3:I19,"Value Of Stock",E49:F50)</t>
  </si>
  <si>
    <t>The largest Value Of Stock of a Bulb equal to a particular Wattage.</t>
  </si>
  <si>
    <t xml:space="preserve">The largest Value Of Stock is : </t>
  </si>
  <si>
    <t xml:space="preserve"> =DMAX(B3:I19,"Value Of Stock",E60:F61)</t>
  </si>
  <si>
    <t>The largest Value Of Stock of a Bulb less than a particular Wattage.</t>
  </si>
  <si>
    <t xml:space="preserve"> =DMAX(B3:I19,"Value Of Stock",E67:F68)</t>
  </si>
  <si>
    <t>To calculate lowest Value Of Stock of a particular Brand of bulb.</t>
  </si>
  <si>
    <t xml:space="preserve"> =DMIN(B3:I19,I3,E23:E24)</t>
  </si>
  <si>
    <t>This function examines a list of information and produces smallest value from a specified column.</t>
  </si>
  <si>
    <t>=DMIN(DatabaseRange,FieldName,CriteriaRange)</t>
  </si>
  <si>
    <t>The FieldName is the name, or cell, of the values to pick the Min from, such as "Value Of Stock" or I3.</t>
  </si>
  <si>
    <t>The lowest Value Of Stock of a particular Product of a particular Brand.</t>
  </si>
  <si>
    <t xml:space="preserve">The lowest value is : </t>
  </si>
  <si>
    <t xml:space="preserve"> =DMIN(B3:I19,I3,E49:F50)</t>
  </si>
  <si>
    <t xml:space="preserve"> =DMIN(B3:I19,"Value Of Stock",E49:F50)</t>
  </si>
  <si>
    <t>The lowest Value Of Stock of a Bulb equal to a particular Wattage.</t>
  </si>
  <si>
    <t xml:space="preserve">The lowest Value Of Stock is : </t>
  </si>
  <si>
    <t xml:space="preserve"> =DMIN(B3:I19,"Value Of Stock",E60:F61)</t>
  </si>
  <si>
    <t>The lowest Value Of Stock of a Bulb between two Wattage values.</t>
  </si>
  <si>
    <t xml:space="preserve"> =DMIN(B3:I19,"Value Of Stock",E67:G68)</t>
  </si>
  <si>
    <t>Original Number</t>
  </si>
  <si>
    <t>Converted To Text</t>
  </si>
  <si>
    <t xml:space="preserve"> =DOLLAR(C4)</t>
  </si>
  <si>
    <t xml:space="preserve"> =DOLLAR(C5,0)</t>
  </si>
  <si>
    <t xml:space="preserve"> =DOLLAR(C6,1)</t>
  </si>
  <si>
    <t xml:space="preserve"> =DOLLAR(C7,2)</t>
  </si>
  <si>
    <t xml:space="preserve"> =DOLLAR(C8)</t>
  </si>
  <si>
    <t xml:space="preserve"> =DOLLAR(C9,0)</t>
  </si>
  <si>
    <t xml:space="preserve"> =DOLLAR(C10,1)</t>
  </si>
  <si>
    <t xml:space="preserve"> =DOLLAR(C11,2)</t>
  </si>
  <si>
    <t>This function converts a number into a piece of text formatted as currency.</t>
  </si>
  <si>
    <t xml:space="preserve"> =DOLLAR(Number,DecimalPlaces)</t>
  </si>
  <si>
    <t xml:space="preserve"> Number : This is the number which needs to be converted.</t>
  </si>
  <si>
    <t xml:space="preserve"> DecimalPlaces : This is the amount of decimal places needed in the converted number.</t>
  </si>
  <si>
    <t>The result will be shown as a text entry.</t>
  </si>
  <si>
    <t>To calculate the total Value Of Stock of a particular Brand of bulb.</t>
  </si>
  <si>
    <t xml:space="preserve"> =DSUM(B3:I19,I3,E23:E24)</t>
  </si>
  <si>
    <t>This function examines a list of information and produces the total.</t>
  </si>
  <si>
    <t>=DSUM(DatabaseRange,FieldName,CriteriaRange)</t>
  </si>
  <si>
    <t>The FieldName is the name, or cell, of the values to be totalled, such as "Value Of Stock" or I3.</t>
  </si>
  <si>
    <t>The total Value Of Stock of a particular Product of a particular Brand.</t>
  </si>
  <si>
    <t xml:space="preserve">Total stock value is : </t>
  </si>
  <si>
    <t xml:space="preserve"> =DSUM(B3:I19,I3,E49:F50)</t>
  </si>
  <si>
    <t xml:space="preserve"> =DSUM(B3:I19,"Value Of Stock",E49:F50)</t>
  </si>
  <si>
    <t>The total Value Of Stock of a Bulb equal to a particular Wattage.</t>
  </si>
  <si>
    <t xml:space="preserve">Total Value Of Stock is : </t>
  </si>
  <si>
    <t xml:space="preserve"> =DSUM(B3:I19,"Value Of Stock",E60:F61)</t>
  </si>
  <si>
    <t>The total Value Of Stock of a Bulb less than a particular Wattage.</t>
  </si>
  <si>
    <t xml:space="preserve"> =DSUM(B3:I19,"Value Of Stock",E67:F68)</t>
  </si>
  <si>
    <t>Eastern data.</t>
  </si>
  <si>
    <t>Used by the example for the =INDIRECT() function.</t>
  </si>
  <si>
    <t>Start Date</t>
  </si>
  <si>
    <t>Plus Months</t>
  </si>
  <si>
    <t>End Date</t>
  </si>
  <si>
    <t xml:space="preserve"> =EDATE(C4,D4)</t>
  </si>
  <si>
    <t xml:space="preserve"> =EDATE(C5,D5)</t>
  </si>
  <si>
    <t xml:space="preserve"> =EDATE(C6,D6)</t>
  </si>
  <si>
    <t>This function is used to calculate a date which is a specific number of months in the past or</t>
  </si>
  <si>
    <t>in the future.</t>
  </si>
  <si>
    <t xml:space="preserve"> =EDATE(StartDate,Months)</t>
  </si>
  <si>
    <t>The result will normally be expressed as a number, this can be formatted to represent</t>
  </si>
  <si>
    <t>a date by using the Format,Cells,Number,Date command.</t>
  </si>
  <si>
    <t>This example was used by a company hiring contract staff.</t>
  </si>
  <si>
    <t>The company needed to know the end date of the employment.</t>
  </si>
  <si>
    <t>The Start date is entered.</t>
  </si>
  <si>
    <t>The contract Duration is entered as months.</t>
  </si>
  <si>
    <t>The =EDATE() function has been used to calculate the end of the contract.</t>
  </si>
  <si>
    <t xml:space="preserve"> =EDATE(C27,D27)</t>
  </si>
  <si>
    <t xml:space="preserve"> =EDATE(C28,D28)</t>
  </si>
  <si>
    <t xml:space="preserve"> =EDATE(C29,D29)</t>
  </si>
  <si>
    <t xml:space="preserve"> =EDATE(C30,D30)</t>
  </si>
  <si>
    <t xml:space="preserve"> =EDATE(C31,D31)</t>
  </si>
  <si>
    <t xml:space="preserve"> =EDATE(C32,D32)</t>
  </si>
  <si>
    <t xml:space="preserve"> =EDATE(C33,D33)</t>
  </si>
  <si>
    <t>The company decide not to end contracts on Saturday or Sunday.</t>
  </si>
  <si>
    <t>The =WEEKDAY() function has been used to identify the actaul weekday number of the end date.</t>
  </si>
  <si>
    <t xml:space="preserve">If the week day number is 6 or 7, (Sat or Sun), then 5 is subtracted from the =EDATE() to </t>
  </si>
  <si>
    <t>ensure the end of contract falls on a Friday.</t>
  </si>
  <si>
    <t xml:space="preserve"> =EDATE(C48,D48)-IF(WEEKDAY(EDATE(C48,D48),2)&gt;5,WEEKDAY(EDATE(C48,D48),2)-5,0)</t>
  </si>
  <si>
    <t>End Of Month</t>
  </si>
  <si>
    <t xml:space="preserve"> =EOMONTH(C4,D4)</t>
  </si>
  <si>
    <t xml:space="preserve"> =EOMONTH(C5,D5)</t>
  </si>
  <si>
    <t xml:space="preserve"> =EOMONTH(C6,D6)</t>
  </si>
  <si>
    <t>This function will show the last day of the month which is a specified number of months</t>
  </si>
  <si>
    <t>before or after a given date.</t>
  </si>
  <si>
    <t xml:space="preserve"> =EOMONTH(StartDate,Months)</t>
  </si>
  <si>
    <t>Data</t>
  </si>
  <si>
    <t>The Error</t>
  </si>
  <si>
    <t>Error Type</t>
  </si>
  <si>
    <t xml:space="preserve"> =ERROR.TYPE(E4)</t>
  </si>
  <si>
    <t xml:space="preserve"> =ERROR.TYPE(E5)</t>
  </si>
  <si>
    <t xml:space="preserve"> =ERROR.TYPE(E6)</t>
  </si>
  <si>
    <t xml:space="preserve"> =ERROR.TYPE(E7)</t>
  </si>
  <si>
    <t>This function will show a number which corresponds to an error produced by a formula.</t>
  </si>
  <si>
    <t xml:space="preserve"> =ERROR.TYPE(Error)</t>
  </si>
  <si>
    <t xml:space="preserve">   Error is the cell reference where the error occurred.</t>
  </si>
  <si>
    <t>The result will be formatted as a normal number.</t>
  </si>
  <si>
    <t>See Example 4 in the =DGET() function.</t>
  </si>
  <si>
    <t>Original Value</t>
  </si>
  <si>
    <t>Evenly Rounded</t>
  </si>
  <si>
    <t xml:space="preserve"> =EVEN(C4)</t>
  </si>
  <si>
    <t xml:space="preserve"> =EVEN(C5)</t>
  </si>
  <si>
    <t xml:space="preserve"> =EVEN(C6)</t>
  </si>
  <si>
    <t xml:space="preserve"> =EVEN(C7)</t>
  </si>
  <si>
    <t>This function round a number up the  nearest even whole number.</t>
  </si>
  <si>
    <t>=EVEN(Number)</t>
  </si>
  <si>
    <t>The following table is used by a garage which repairs cars.</t>
  </si>
  <si>
    <t>The garage is repairing a fleet of cars from three manufactures.</t>
  </si>
  <si>
    <t>Each manufacturer uses a different type of windscreen wiper which are only supplied in pairs.</t>
  </si>
  <si>
    <t>Table 1 was used to enter the number of wipers required for each type of car</t>
  </si>
  <si>
    <t>and then show how many pairs need to be ordered.</t>
  </si>
  <si>
    <t>Car</t>
  </si>
  <si>
    <t>Wipers To Order</t>
  </si>
  <si>
    <t>Pairs to Order</t>
  </si>
  <si>
    <t>Vauxhall</t>
  </si>
  <si>
    <t xml:space="preserve"> =EVEN(D28)/2</t>
  </si>
  <si>
    <t>Ford</t>
  </si>
  <si>
    <t xml:space="preserve"> =EVEN(D29)/2</t>
  </si>
  <si>
    <t>Peugeot</t>
  </si>
  <si>
    <t xml:space="preserve"> =EVEN(D30)/2</t>
  </si>
  <si>
    <t>Text1</t>
  </si>
  <si>
    <t>Text2</t>
  </si>
  <si>
    <t xml:space="preserve"> =EXACT(C4,D4)</t>
  </si>
  <si>
    <t>hello</t>
  </si>
  <si>
    <t xml:space="preserve"> =EXACT(C5,D5)</t>
  </si>
  <si>
    <t>Goodbye</t>
  </si>
  <si>
    <t xml:space="preserve"> =EXACT(C6,D6)</t>
  </si>
  <si>
    <t>This function compares two items of text and determine whether they are exactly the same.</t>
  </si>
  <si>
    <t>The case of the characters is taken into account, only words which are spelt the same and</t>
  </si>
  <si>
    <t>which have upper and lower case characters in the same position will be considered as equal.</t>
  </si>
  <si>
    <t xml:space="preserve"> =EXACT(Text1,Text2)</t>
  </si>
  <si>
    <t xml:space="preserve"> Only two items of text can be compared.</t>
  </si>
  <si>
    <t>If the two items of text are exactly the same the result of TRUE will be shown.</t>
  </si>
  <si>
    <t>If there is any difference in the two items of text the result of FALSE will be shown.</t>
  </si>
  <si>
    <t>Here is a simple password checking formula.</t>
  </si>
  <si>
    <t>You need to guess the correct password.</t>
  </si>
  <si>
    <t>The password is the name of a colour, either red blue or green.</t>
  </si>
  <si>
    <t>The case of the password is important.</t>
  </si>
  <si>
    <t>The =EXACT() function is used to check your guess.</t>
  </si>
  <si>
    <t xml:space="preserve">Guess the password : </t>
  </si>
  <si>
    <t>red</t>
  </si>
  <si>
    <t xml:space="preserve">Is it correct : </t>
  </si>
  <si>
    <t>(To stop you from cheating, the correct password has been entered as a series of =CHAR()</t>
  </si>
  <si>
    <t>functions, which use the ANSI number of the characters rather than the character itself!)</t>
  </si>
  <si>
    <t>Its still very easy though.</t>
  </si>
  <si>
    <t>Factorial</t>
  </si>
  <si>
    <t xml:space="preserve"> =FACT(C4)</t>
  </si>
  <si>
    <t xml:space="preserve"> =FACT(C5)</t>
  </si>
  <si>
    <t xml:space="preserve"> =FACT(C6)</t>
  </si>
  <si>
    <t xml:space="preserve"> =FACT(C7)</t>
  </si>
  <si>
    <t xml:space="preserve"> =FACT(C8)</t>
  </si>
  <si>
    <t>This function calculates the factorial of a number.</t>
  </si>
  <si>
    <t>The factorial is calculated as 1*2*3*4..etc.</t>
  </si>
  <si>
    <t>The factorial of 5 is calculated as 1*2*3*4*5, which results in 120.</t>
  </si>
  <si>
    <t>Decimal fractions of the number are ignored.</t>
  </si>
  <si>
    <t>=FACT(Number)</t>
  </si>
  <si>
    <t>Formatting.</t>
  </si>
  <si>
    <t>Letter To Find</t>
  </si>
  <si>
    <t>Position Of Letter</t>
  </si>
  <si>
    <t xml:space="preserve"> =FIND(D4,C4)</t>
  </si>
  <si>
    <t>H</t>
  </si>
  <si>
    <t xml:space="preserve"> =FIND(D5,C5)</t>
  </si>
  <si>
    <t>o</t>
  </si>
  <si>
    <t xml:space="preserve"> =FIND(D6,C6)</t>
  </si>
  <si>
    <t>Alan Williams</t>
  </si>
  <si>
    <t xml:space="preserve"> =FIND(D7,C7)</t>
  </si>
  <si>
    <t xml:space="preserve"> =FIND(D8,C8,6)</t>
  </si>
  <si>
    <t xml:space="preserve"> =FIND(D9,C9)</t>
  </si>
  <si>
    <t>This function looks for a specified letter inside another piece of text.</t>
  </si>
  <si>
    <t>When the letter is found the position is shown as a number.</t>
  </si>
  <si>
    <t>If the text contains more than one reference to the letter, the first occurrence is used.</t>
  </si>
  <si>
    <t>An additional option can be used to start the search at a specific point in the text, thus</t>
  </si>
  <si>
    <t>enabling the search to find duplicate occurrences of the letter.</t>
  </si>
  <si>
    <t>If the letter is not found in the text, the result #VALUE is shown.</t>
  </si>
  <si>
    <t xml:space="preserve"> =FIND(LetterToLookFor,TextToLookInside,StartPosition)</t>
  </si>
  <si>
    <t>LetterToLookFor : This needs to be a single character.</t>
  </si>
  <si>
    <t>TextToLookInside : This is the piece of text to be searched through.</t>
  </si>
  <si>
    <t>StartPosition : This is optional, it specifies at which point in the text the search should begin.</t>
  </si>
  <si>
    <t>No special formatting is needed, the result will be shown as a number.</t>
  </si>
  <si>
    <t xml:space="preserve"> =FIXED(C4)</t>
  </si>
  <si>
    <t xml:space="preserve"> =FIXED(C5,0)</t>
  </si>
  <si>
    <t xml:space="preserve"> =FIXED(C6,1)</t>
  </si>
  <si>
    <t xml:space="preserve"> =FIXED(C7,2)</t>
  </si>
  <si>
    <t xml:space="preserve"> =FIXED(C8)</t>
  </si>
  <si>
    <t xml:space="preserve"> =FIXED(C9,0)</t>
  </si>
  <si>
    <t xml:space="preserve"> =FIXED(C10,1)</t>
  </si>
  <si>
    <t xml:space="preserve"> =FIXED(C11,2)</t>
  </si>
  <si>
    <t xml:space="preserve"> =FIXED(C12)</t>
  </si>
  <si>
    <t xml:space="preserve"> =FIXED(C13,0)</t>
  </si>
  <si>
    <t xml:space="preserve"> =FIXED(C14,0,TRUE)</t>
  </si>
  <si>
    <t>This function converts a numeric value to text.</t>
  </si>
  <si>
    <t>During the conversion the value can be rounded to a specific number of decimal places,</t>
  </si>
  <si>
    <t>and commas can be inserted at the 1,000's.</t>
  </si>
  <si>
    <t>=FIXED(NumberToConvert,DecimalPlaces,Commas)</t>
  </si>
  <si>
    <t>If DecimalPlaces places is not specified the function will assume 2.</t>
  </si>
  <si>
    <t>The Commas option can be TRUE for commas or FALSE for no commas.</t>
  </si>
  <si>
    <t>If the Commas is not specified the function will assume TRUE.</t>
  </si>
  <si>
    <t>Note that any further formatting with the Format, Cells, Number command will not have any effect.</t>
  </si>
  <si>
    <t>Rounded Down</t>
  </si>
  <si>
    <t xml:space="preserve"> =FLOOR(C4,1)</t>
  </si>
  <si>
    <t xml:space="preserve"> =FLOOR(C5,1)</t>
  </si>
  <si>
    <t xml:space="preserve"> =FLOOR(C6,1)</t>
  </si>
  <si>
    <t xml:space="preserve"> =FLOOR(C7,50)</t>
  </si>
  <si>
    <t xml:space="preserve"> =FLOOR(C8,50)</t>
  </si>
  <si>
    <t xml:space="preserve"> =FLOOR(C9,50)</t>
  </si>
  <si>
    <t>This function rounds a value down to the nearest multiple specified by the user.</t>
  </si>
  <si>
    <t>=FLOOR(NumberToRound,SignificantValue)</t>
  </si>
  <si>
    <t>The following table was used to calculate commission for members of a sales team.</t>
  </si>
  <si>
    <t>Commission is only paid for every £1000 of sales.</t>
  </si>
  <si>
    <t>The =FLOOR() function has been used to round down the Actual Sales to the</t>
  </si>
  <si>
    <t>nearest 1000, which is then used as the basis for Commission.</t>
  </si>
  <si>
    <t>Actual Sales</t>
  </si>
  <si>
    <t>Relevant Sales</t>
  </si>
  <si>
    <t>Commission</t>
  </si>
  <si>
    <t xml:space="preserve"> =FLOOR(D29,1000)</t>
  </si>
  <si>
    <t xml:space="preserve">Type the month number to predict : </t>
  </si>
  <si>
    <t xml:space="preserve">The Forecast sales figure is : </t>
  </si>
  <si>
    <t xml:space="preserve"> =FORECAST(E11,F4:F9,E4:E9)</t>
  </si>
  <si>
    <t>This function uses two sets of values to predict a single value.</t>
  </si>
  <si>
    <t>The predicted value is based on the relationship between the two original sets of values.</t>
  </si>
  <si>
    <t>If the values are sales figures for months 1 to 6, (Jan to Jun), you can use the function</t>
  </si>
  <si>
    <t>to predict what the sales figure will be in any other month.</t>
  </si>
  <si>
    <t>The way in which the prediction is calculated is based upon the assumption of a Linear Trend.</t>
  </si>
  <si>
    <t>=FORECAST(ItemToForeCast,RangeY,RangeX)</t>
  </si>
  <si>
    <t>ItemToForecast is the point in the future, (or past), for which you need the forecast.</t>
  </si>
  <si>
    <t>RangeY is the list of values which contain the historical data to be used as the basis</t>
  </si>
  <si>
    <t>of the forecast, such as Sales figures.</t>
  </si>
  <si>
    <t>RangeX is the intervals used when recording the historical data, such as Month number.</t>
  </si>
  <si>
    <t>The following table was used by a company considering expansion of their sales team.</t>
  </si>
  <si>
    <t>The Size and Performance of the previous teams over a period of three years were entered.</t>
  </si>
  <si>
    <t>The size of the New Sales team is entered.</t>
  </si>
  <si>
    <t>The =FORECAST() function is used to calculate the predicted performance for the new sales</t>
  </si>
  <si>
    <t>team based upon a linear trend.</t>
  </si>
  <si>
    <t>Size Of
Sales Team</t>
  </si>
  <si>
    <t>Known
Performance</t>
  </si>
  <si>
    <t>Size Of The New Sales Team :</t>
  </si>
  <si>
    <t>Estimated Forecast Of Performance :</t>
  </si>
  <si>
    <t xml:space="preserve"> =FORECAST(E43,E39:E41,D39:D41)</t>
  </si>
  <si>
    <t xml:space="preserve"> {=FREQUENCY(D4:F7,E9:E11)}</t>
  </si>
  <si>
    <t>This function compares a range of data against a list of intervals.</t>
  </si>
  <si>
    <t>The result shows how many items in the range of data fall between the intervals.</t>
  </si>
  <si>
    <t>The function is entered in the cells as an array, that is why it is enclosed in { } braces.</t>
  </si>
  <si>
    <t>=FREQUENCY(RangeOfData,ListOfIntervals)</t>
  </si>
  <si>
    <t>The following tables were used to record the weight of a group of children.</t>
  </si>
  <si>
    <t>The =FREQUENCY() function was then used to calculate the number of children whose</t>
  </si>
  <si>
    <t>weights fell between specified intervals.</t>
  </si>
  <si>
    <t>Weight Kg</t>
  </si>
  <si>
    <t>Number Of Children:</t>
  </si>
  <si>
    <t>Child 1</t>
  </si>
  <si>
    <t>Between 0 - 15 Kg</t>
  </si>
  <si>
    <t>Child 2</t>
  </si>
  <si>
    <t>Above 15 but less than or equal to 20 Kg</t>
  </si>
  <si>
    <t>Child 3</t>
  </si>
  <si>
    <t>Above 20 Kg</t>
  </si>
  <si>
    <t>Child 4</t>
  </si>
  <si>
    <t xml:space="preserve"> {=FREQUENCY(C30:C38,C41:C43)}</t>
  </si>
  <si>
    <t>Child 5</t>
  </si>
  <si>
    <t>Child 6</t>
  </si>
  <si>
    <t>Child 7</t>
  </si>
  <si>
    <t>Child 8</t>
  </si>
  <si>
    <t>Child 9</t>
  </si>
  <si>
    <t>Kg Weight Intervals</t>
  </si>
  <si>
    <t>This example uses characters instead of values.</t>
  </si>
  <si>
    <t>A restaurant has asked 40 customers for their rating of the food in the restaurant.</t>
  </si>
  <si>
    <t>The ratings were entered into a table as a single letter, E, V, A, P or D.</t>
  </si>
  <si>
    <t>The manager now wants to calculate how many responses fell into each category.</t>
  </si>
  <si>
    <t>Unfortunately, the =FREQUENCY() function ignores text entries, so how can the frequency</t>
  </si>
  <si>
    <t>of text be calculated?</t>
  </si>
  <si>
    <t>The answer is to use the =CODE() and =UPPER() functions.</t>
  </si>
  <si>
    <t>The =UPPER() forces all the text entries to be considered as capital letters.</t>
  </si>
  <si>
    <t>The =CODE() function calculates the unique ANSI code for each character.</t>
  </si>
  <si>
    <t>As this code is a numeric value, the =FREQUENCY() function can then be used!</t>
  </si>
  <si>
    <t>Rating</t>
  </si>
  <si>
    <t>Frequency</t>
  </si>
  <si>
    <t>Excellent</t>
  </si>
  <si>
    <t xml:space="preserve">  {=FREQUENCY(CODE(UPPER(B67:I71)),CODE(UPPER(C60:C64)))}</t>
  </si>
  <si>
    <t>Very Good</t>
  </si>
  <si>
    <t>V</t>
  </si>
  <si>
    <t>Poor</t>
  </si>
  <si>
    <t>Disgusting</t>
  </si>
  <si>
    <t>D</t>
  </si>
  <si>
    <t>Customer Ratings</t>
  </si>
  <si>
    <t>FREQUENCY 2</t>
  </si>
  <si>
    <t>This example shows how the =FREQUENCY() function has been used to calculate</t>
  </si>
  <si>
    <t>how often certain numbers appear in the Lottery results.</t>
  </si>
  <si>
    <t>Table 1 is a record of all the results from the past seven weeks.</t>
  </si>
  <si>
    <t>Week 1</t>
  </si>
  <si>
    <t>Week 2</t>
  </si>
  <si>
    <t>Week 3</t>
  </si>
  <si>
    <t>Week 4</t>
  </si>
  <si>
    <t>Week 5</t>
  </si>
  <si>
    <t>Week 6</t>
  </si>
  <si>
    <t>Week 7</t>
  </si>
  <si>
    <t>1st Number</t>
  </si>
  <si>
    <t>2nd Number</t>
  </si>
  <si>
    <t>3rd Number</t>
  </si>
  <si>
    <t>4th Number</t>
  </si>
  <si>
    <t>5th Number</t>
  </si>
  <si>
    <t>6th Number</t>
  </si>
  <si>
    <t>Bonus Ball</t>
  </si>
  <si>
    <t>Table 2 is the list of possible number from 1 to 49, and how many appearances</t>
  </si>
  <si>
    <t>each number has made during the past seven weeks.</t>
  </si>
  <si>
    <t>Lottery
Number</t>
  </si>
  <si>
    <t>How Many
Appearances</t>
  </si>
  <si>
    <t>{=FREQUENCY(C10:I16,B24:B72)}</t>
  </si>
  <si>
    <t>Special tip!</t>
  </si>
  <si>
    <t>To count how many unique numbers in a range</t>
  </si>
  <si>
    <t>use the following formula. It has to be entered,</t>
  </si>
  <si>
    <t>as an array, so press Ctrl+Shift+Enter rather than,</t>
  </si>
  <si>
    <t>just Enter alone.</t>
  </si>
  <si>
    <t>Unique values.</t>
  </si>
  <si>
    <t xml:space="preserve"> =SUM(1/COUNTIF(C10:I16,C10:I16))</t>
  </si>
  <si>
    <t>Numbers</t>
  </si>
  <si>
    <t>Greatest
Divisor</t>
  </si>
  <si>
    <t xml:space="preserve"> =GCD(C4,D4)</t>
  </si>
  <si>
    <t xml:space="preserve"> =GCD(C5,D5)</t>
  </si>
  <si>
    <t xml:space="preserve"> =GCD(C6,D6)</t>
  </si>
  <si>
    <t xml:space="preserve"> =GCD(C9,D9,E9)</t>
  </si>
  <si>
    <t xml:space="preserve"> =GCD(C10,D10,E10)</t>
  </si>
  <si>
    <t xml:space="preserve"> =GCD(C11,D11,E11)</t>
  </si>
  <si>
    <t>This function calculates the largest number which can be used to divided all the</t>
  </si>
  <si>
    <t>values specified.</t>
  </si>
  <si>
    <t>The result is always a whole number.</t>
  </si>
  <si>
    <t>Where there is no common divisor the value of 1 is used.</t>
  </si>
  <si>
    <t>Decimal fractions are ignored.</t>
  </si>
  <si>
    <t>=GCD(Number1,Number2,Number3... through to Number29)</t>
  </si>
  <si>
    <t xml:space="preserve"> =GESTEP(C4,D4)</t>
  </si>
  <si>
    <t xml:space="preserve"> =GESTEP(C5,D5)</t>
  </si>
  <si>
    <t xml:space="preserve"> =GESTEP(C6,D6)</t>
  </si>
  <si>
    <t xml:space="preserve"> =GESTEP(C7,D7)</t>
  </si>
  <si>
    <t xml:space="preserve"> =GESTEP(C8,D8)</t>
  </si>
  <si>
    <t xml:space="preserve"> =GESTEP(C9,D9)</t>
  </si>
  <si>
    <t xml:space="preserve"> =GESTEP(C10,D10)</t>
  </si>
  <si>
    <t>This function test a number to see if it is greater than or equal to another number.</t>
  </si>
  <si>
    <t>If the number is greater than or equal, the result of 1 will be shown, otherwise 0 is shown.</t>
  </si>
  <si>
    <t>=GESTEP(NumberToTest,NumberToTestAgainst)</t>
  </si>
  <si>
    <t>The following table was used to calculate how many sales staff achieved their targets.</t>
  </si>
  <si>
    <t>The =GESTEP() function compares the Sales with Target, and the results are totalled.</t>
  </si>
  <si>
    <t>Target</t>
  </si>
  <si>
    <t xml:space="preserve"> =GESTEP(D27,E27)</t>
  </si>
  <si>
    <t xml:space="preserve"> =GESTEP(D28,E28)</t>
  </si>
  <si>
    <t xml:space="preserve"> =GESTEP(D29,E29)</t>
  </si>
  <si>
    <t xml:space="preserve"> =GESTEP(D30,E30)</t>
  </si>
  <si>
    <t xml:space="preserve"> =GESTEP(D31,E31)</t>
  </si>
  <si>
    <t>Targets Achieved</t>
  </si>
  <si>
    <t xml:space="preserve"> =SUM(F27:F31)</t>
  </si>
  <si>
    <t xml:space="preserve"> =HEX2DEC(C4)</t>
  </si>
  <si>
    <t xml:space="preserve"> =HEX2DEC(C5)</t>
  </si>
  <si>
    <t xml:space="preserve"> =HEX2DEC(C6)</t>
  </si>
  <si>
    <t xml:space="preserve"> =HEX2DEC(C7)</t>
  </si>
  <si>
    <t>1A</t>
  </si>
  <si>
    <t xml:space="preserve"> =HEX2DEC(C8)</t>
  </si>
  <si>
    <t>1B</t>
  </si>
  <si>
    <t xml:space="preserve"> =HEX2DEC(C9)</t>
  </si>
  <si>
    <t>7FFFFFFFFF</t>
  </si>
  <si>
    <t xml:space="preserve"> =HEX2DEC(C10)</t>
  </si>
  <si>
    <t xml:space="preserve"> =HEX2DEC(C11)</t>
  </si>
  <si>
    <t>FFFFFFFFFF</t>
  </si>
  <si>
    <t xml:space="preserve"> =HEX2DEC(C12)</t>
  </si>
  <si>
    <t>FFFFFFFFFE</t>
  </si>
  <si>
    <t xml:space="preserve"> =HEX2DEC(C13)</t>
  </si>
  <si>
    <t>FFFFFFFFFD</t>
  </si>
  <si>
    <t xml:space="preserve"> =HEX2DEC(C14)</t>
  </si>
  <si>
    <t>This function converts a hexadecimal number to its decimal equivalent.</t>
  </si>
  <si>
    <t>=HEX2DEC(HexaDecimalNumber)</t>
  </si>
  <si>
    <t>The following table was used to add two hexadecimal values together.</t>
  </si>
  <si>
    <t>Value 1</t>
  </si>
  <si>
    <t>Value 2</t>
  </si>
  <si>
    <t xml:space="preserve"> =DEC2HEX(HEX2DEC(C29)+HEX2DEC(C30))</t>
  </si>
  <si>
    <t>row 1</t>
  </si>
  <si>
    <t>The row numbers are not needed.</t>
  </si>
  <si>
    <t>row 2</t>
  </si>
  <si>
    <t>they are part of the illustration.</t>
  </si>
  <si>
    <t>row 3</t>
  </si>
  <si>
    <t>row 4</t>
  </si>
  <si>
    <t>row 5</t>
  </si>
  <si>
    <t>row 6</t>
  </si>
  <si>
    <t xml:space="preserve">Type a month to look for : </t>
  </si>
  <si>
    <t xml:space="preserve">Which row needs to be picked out : </t>
  </si>
  <si>
    <t xml:space="preserve">The result is : </t>
  </si>
  <si>
    <t xml:space="preserve"> =HLOOKUP(F10,D3:F10,F11,FALSE)</t>
  </si>
  <si>
    <t>This function scans across the column headings at the top of a table to find a specified item.</t>
  </si>
  <si>
    <t>When the item is found, it then scans down the column to pick a cell entry.</t>
  </si>
  <si>
    <t>=HLOOKUP(ItemToFind,RangeToLookIn,RowToPickFrom,SortedOrUnsorted)</t>
  </si>
  <si>
    <t>The ItemToFind is a single item specified by the user.</t>
  </si>
  <si>
    <t>The RangeToLookIn is the range of data with the column headings at the top.</t>
  </si>
  <si>
    <t>The RowToPickFrom is how far down the column the function should look to pick from.</t>
  </si>
  <si>
    <t>The Sorted/Unsorted is whether the column headings are sorted. TRUE for yes, FALSE for no.</t>
  </si>
  <si>
    <t>This table is used to find a value based on a specified month and name.</t>
  </si>
  <si>
    <t>The =HLOOKUP() is used to scan across to find the month.</t>
  </si>
  <si>
    <t>The problem arises when we need to scan down to find the row adjacent to the name.</t>
  </si>
  <si>
    <t>To solve the problem the =MATCH() function is used.</t>
  </si>
  <si>
    <t>The =MATCH() looks through the list of names to find the name we require. It then calculates</t>
  </si>
  <si>
    <t>the position of the name in the list. Unfortunately, because the list of names is not as deep</t>
  </si>
  <si>
    <t>as the lookup range, the =MATCH() number is 1 less than we require, so and extra 1 is</t>
  </si>
  <si>
    <t>added to compensate.</t>
  </si>
  <si>
    <t>The =HLOOKUP() now uses this =MATCH() number to look down the month column and</t>
  </si>
  <si>
    <t>picks out the correct cell entry.</t>
  </si>
  <si>
    <t>The =HLOOKUP() uses FALSE at the end of the function to indicate to Excel that the</t>
  </si>
  <si>
    <t>column headings are not sorted, even though to us the order of Jan,Feb,Mar is correct.</t>
  </si>
  <si>
    <t>If they were sorted alphabetically they would have read as Feb,Jan,Mar.</t>
  </si>
  <si>
    <t>feb</t>
  </si>
  <si>
    <t xml:space="preserve">Type a name to look for : </t>
  </si>
  <si>
    <t>alan</t>
  </si>
  <si>
    <t xml:space="preserve"> =HLOOKUP(F54,D47:F54,MATCH(F55,C48:C52,0)+1,FALSE)</t>
  </si>
  <si>
    <t>This example shows how the =HLOOKUP() is used to pick the cost of a spare part for</t>
  </si>
  <si>
    <t>different makes of cars.</t>
  </si>
  <si>
    <t>The =HLOOKUP() scans the column headings for the make of car specified in column B.</t>
  </si>
  <si>
    <t>When the make is found, the =HLOOKUP() then looks down the column to the row specified</t>
  </si>
  <si>
    <t>by the =MATCH() function, which scans the list of spares for the item specified in column C.</t>
  </si>
  <si>
    <t>The function uses the absolute ranges indicated by the dollar symbol $. This ensures that</t>
  </si>
  <si>
    <t>when the formula is copied to more cells, the ranges for =HLOOKUP() and =MATCH() do</t>
  </si>
  <si>
    <t>not change.</t>
  </si>
  <si>
    <t>Maker</t>
  </si>
  <si>
    <t>Spare</t>
  </si>
  <si>
    <t>Ignition</t>
  </si>
  <si>
    <t>VW</t>
  </si>
  <si>
    <t>GearBox</t>
  </si>
  <si>
    <t>Engine</t>
  </si>
  <si>
    <t>Steering</t>
  </si>
  <si>
    <t>CYHead</t>
  </si>
  <si>
    <t xml:space="preserve"> =HLOOKUP(B79,G72:I77,MATCH(C79,F73:F77,0)+1,FALSE)</t>
  </si>
  <si>
    <t>In the following example a builders merchant is offering discount on large orders.</t>
  </si>
  <si>
    <t>The Unit Cost Table holds the cost of 1 unit of Brick, Wood and Glass.</t>
  </si>
  <si>
    <t>The Discount Table holds the various discounts for different quantities of each product.</t>
  </si>
  <si>
    <t>The Orders Table is used to enter the orders and calculate the Total.</t>
  </si>
  <si>
    <t>All the calculations take place in the Orders Table.</t>
  </si>
  <si>
    <t>The name of the Item is typed in column C.</t>
  </si>
  <si>
    <t>The Unit Cost of the item is then looked up in the Unit Cost Table.</t>
  </si>
  <si>
    <t xml:space="preserve">   The FALSE option has been used at the end of the function to indicate that the product</t>
  </si>
  <si>
    <t xml:space="preserve">   names across the top of the Unit Cost Table are not sorted.</t>
  </si>
  <si>
    <t xml:space="preserve">   Using the FALSE option forces the function to search for an exact match. If a match is</t>
  </si>
  <si>
    <t xml:space="preserve">   not found, the function will produce an error.</t>
  </si>
  <si>
    <t xml:space="preserve">   =HLOOKUP(C127,E111:G112,2,FALSE)</t>
  </si>
  <si>
    <t>The discount is then looked up in the Discount Table</t>
  </si>
  <si>
    <t>If the Quantity Ordered matches a value at the top of the Discount Table the =HLOOKUP will</t>
  </si>
  <si>
    <t>look down the column to find the correct discount.</t>
  </si>
  <si>
    <t xml:space="preserve">   The TRUE option has been used at the end of the function to indicate that the values</t>
  </si>
  <si>
    <t xml:space="preserve">   across the top of the Discount Table are sorted.</t>
  </si>
  <si>
    <t xml:space="preserve">   Using TRUE will allow the function to make an approximate match. If  the Quantity Ordered does</t>
  </si>
  <si>
    <t xml:space="preserve">   not match a value at the top of the Discount Table, the next lowest value is used. </t>
  </si>
  <si>
    <t xml:space="preserve">   Trying to match an order of 125 will drop down to 100, and the discount from</t>
  </si>
  <si>
    <t xml:space="preserve">   the 100 column is used.</t>
  </si>
  <si>
    <t xml:space="preserve">   =HLOOKUP(D127,E115:G118,MATCH(C127,D116:D118,0)+1,TRUE)</t>
  </si>
  <si>
    <t>Unit Cost Table</t>
  </si>
  <si>
    <t>Brick</t>
  </si>
  <si>
    <t>Discount Table</t>
  </si>
  <si>
    <t>Orders Table</t>
  </si>
  <si>
    <t>Units</t>
  </si>
  <si>
    <t>Discount</t>
  </si>
  <si>
    <t xml:space="preserve"> =HLOOKUP(C127,E111:G112,2,FALSE)</t>
  </si>
  <si>
    <t xml:space="preserve"> =HLOOKUP(D127,E115:G118,MATCH(C127,D116:D118,0)+1,TRUE)</t>
  </si>
  <si>
    <t xml:space="preserve"> =HOUR(C4)</t>
  </si>
  <si>
    <t xml:space="preserve"> =HOUR(C5)</t>
  </si>
  <si>
    <t>The function will show the hour of the day based upon a time or a number.</t>
  </si>
  <si>
    <t xml:space="preserve"> =HOUR(Number)</t>
  </si>
  <si>
    <t>The result will be shown as a normal number between 0 and 23.</t>
  </si>
  <si>
    <t xml:space="preserve"> =IF(C4&gt;=D4,"Achieved","Not Achieved")</t>
  </si>
  <si>
    <t xml:space="preserve"> =IF(C5&gt;=D5,"Achieved","Not Achieved")</t>
  </si>
  <si>
    <t xml:space="preserve"> =IF(C6&gt;=D6,"Achieved","Not Achieved")</t>
  </si>
  <si>
    <t>This function tests a condition.</t>
  </si>
  <si>
    <t>If the condition is met it is considered to be TRUE.</t>
  </si>
  <si>
    <t>If the condition is not met it is considered as FALSE.</t>
  </si>
  <si>
    <t>Depending upon the result, one of two actions will be carried out.</t>
  </si>
  <si>
    <t xml:space="preserve"> =IF(Condition,ActionIfTrue,ActionIfFalse)</t>
  </si>
  <si>
    <t>The Condition is usually a test of two cells, such as A1=A2.</t>
  </si>
  <si>
    <t>The ActionIfTrue and ActionIfFalse can be numbers, text or calculations.</t>
  </si>
  <si>
    <t>The following table shows the Sales figures and Targets for sales reps.</t>
  </si>
  <si>
    <t>Each has their own target which they must reach.</t>
  </si>
  <si>
    <t>The =IF() function is used to compare the Sales with the Target.</t>
  </si>
  <si>
    <t>If the Sales are greater than or equal to the Target the result of Achieved is shown.</t>
  </si>
  <si>
    <t>If the Sales do not reach the target the result of Not Achieved is shown.</t>
  </si>
  <si>
    <t>Note that the text used in the =IF() function needs to be placed in double quotes "Achieved".</t>
  </si>
  <si>
    <t xml:space="preserve"> =IF(C31&gt;=D31,"Achieved","Not Achieved")</t>
  </si>
  <si>
    <t xml:space="preserve"> =IF(C32&gt;=D32,"Achieved","Not Achieved")</t>
  </si>
  <si>
    <t xml:space="preserve"> =IF(C33&gt;=D33,"Achieved","Not Achieved")</t>
  </si>
  <si>
    <t>The following table is similar to that in Example 1.</t>
  </si>
  <si>
    <t>This time the Commission to be paid to the sales rep is calculated.</t>
  </si>
  <si>
    <t>If the Sales are greater than or equal to the Target, the Commission is 10% of Sales.</t>
  </si>
  <si>
    <t>If the Sales do not reach Target, the Commission is only 5% of Sales.</t>
  </si>
  <si>
    <t xml:space="preserve"> =IF(C43&gt;=D43,C43*10%,C43*5%)</t>
  </si>
  <si>
    <t xml:space="preserve"> =IF(C44&gt;=D44,C44*10%,C44*5%)</t>
  </si>
  <si>
    <t xml:space="preserve"> =IF(C45&gt;=D45,C45*10%,C45*5%)</t>
  </si>
  <si>
    <t>This example uses the =AND() within the =IF() function.</t>
  </si>
  <si>
    <t>A builders merchant gives 10% discount on certain product lines.</t>
  </si>
  <si>
    <t>The discount is only given on products which are on Special Offer, when the Order Value</t>
  </si>
  <si>
    <t>is £1000 or above.</t>
  </si>
  <si>
    <t>The =AND() function is used with the =IF() to check that the product is on offer and that</t>
  </si>
  <si>
    <t>the value of the order is above £1000.</t>
  </si>
  <si>
    <t>Special</t>
  </si>
  <si>
    <t>Order</t>
  </si>
  <si>
    <t>Offer</t>
  </si>
  <si>
    <t>Value</t>
  </si>
  <si>
    <t>Yes</t>
  </si>
  <si>
    <t>Turf</t>
  </si>
  <si>
    <t xml:space="preserve"> =IF(AND(C61="Yes",D61&gt;=1000),D61*10%,0)</t>
  </si>
  <si>
    <t>Holiday booking price list.</t>
  </si>
  <si>
    <t>People</t>
  </si>
  <si>
    <t>Weeks</t>
  </si>
  <si>
    <t xml:space="preserve">How many weeks required : </t>
  </si>
  <si>
    <t xml:space="preserve">How many people in the party : </t>
  </si>
  <si>
    <t xml:space="preserve">Cost per person is : </t>
  </si>
  <si>
    <t xml:space="preserve"> =INDEX(D7:G9,G11,G12)</t>
  </si>
  <si>
    <t>This function picks a value from a range of data by looking down a specified number</t>
  </si>
  <si>
    <t>of rows and then across a specified number of columns.</t>
  </si>
  <si>
    <t>It can be used with a single block of data, or non-continuos blocks.</t>
  </si>
  <si>
    <t>There are various forms of syntax for this function.</t>
  </si>
  <si>
    <t>Syntax 1</t>
  </si>
  <si>
    <t>=INDEX(RangeToLookIn,Coordinate)</t>
  </si>
  <si>
    <t>This is used when the RangeToLookIn is either a single column or row.</t>
  </si>
  <si>
    <t>The Co-ordinate indicates how far down or across to look when picking the data from the range.</t>
  </si>
  <si>
    <t>Both of the examples below use the same syntax, but the Co-ordinate refers to a row when</t>
  </si>
  <si>
    <t>the range is vertical and a column when the range is horizontal.</t>
  </si>
  <si>
    <t>Colours</t>
  </si>
  <si>
    <t>Size</t>
  </si>
  <si>
    <t>Large</t>
  </si>
  <si>
    <t>Medium</t>
  </si>
  <si>
    <t>Small</t>
  </si>
  <si>
    <t xml:space="preserve">Type either 1, 2 or 3 : </t>
  </si>
  <si>
    <t xml:space="preserve">The colour is : </t>
  </si>
  <si>
    <t xml:space="preserve">The size is : </t>
  </si>
  <si>
    <t xml:space="preserve"> =INDEX(D32:D34,D36)</t>
  </si>
  <si>
    <t xml:space="preserve"> =INDEX(G34:I34,H36)</t>
  </si>
  <si>
    <t>Syntax 2</t>
  </si>
  <si>
    <t>=INDEX(RangeToLookIn,RowCoordinate,ColumnColumnCordinate)</t>
  </si>
  <si>
    <t>This syntax is used when the range is made up of rows and columns.</t>
  </si>
  <si>
    <t>Country</t>
  </si>
  <si>
    <t>Currency</t>
  </si>
  <si>
    <t>Population</t>
  </si>
  <si>
    <t>Capitol</t>
  </si>
  <si>
    <t>England</t>
  </si>
  <si>
    <t>Sterling</t>
  </si>
  <si>
    <t>50 M</t>
  </si>
  <si>
    <t>London</t>
  </si>
  <si>
    <t>France</t>
  </si>
  <si>
    <t>Franc</t>
  </si>
  <si>
    <t>40 M</t>
  </si>
  <si>
    <t>Paris</t>
  </si>
  <si>
    <t>Germany</t>
  </si>
  <si>
    <t>DM</t>
  </si>
  <si>
    <t>60 M</t>
  </si>
  <si>
    <t>Bonn</t>
  </si>
  <si>
    <t>Spain</t>
  </si>
  <si>
    <t>Peseta</t>
  </si>
  <si>
    <t>30 M</t>
  </si>
  <si>
    <t>Barcelona</t>
  </si>
  <si>
    <t xml:space="preserve">Type 1,2,3 or 4 for the country : </t>
  </si>
  <si>
    <t xml:space="preserve">Type 1,2 or 3 for statistics : </t>
  </si>
  <si>
    <t xml:space="preserve"> =INDEX(D45:F48,F50,F51)</t>
  </si>
  <si>
    <t>Syntax 3</t>
  </si>
  <si>
    <t>=INDEX(NamedRangeToLookIn,RowCoordinate,ColumnColumnCordinate,AreaToPickFrom)</t>
  </si>
  <si>
    <t>Using this syntax the range to look in can be made up of multiple areas.</t>
  </si>
  <si>
    <t>The easiest way to refer to these areas is to select them and give them a single name.</t>
  </si>
  <si>
    <t>The AreaToPickFrom indicates which of the multiple areas should be used.</t>
  </si>
  <si>
    <t>In the following example the figures for North and South have been named as one</t>
  </si>
  <si>
    <t>range called NorthAndSouth.</t>
  </si>
  <si>
    <t>NORTH</t>
  </si>
  <si>
    <t>Qtr1</t>
  </si>
  <si>
    <t>Qtr2</t>
  </si>
  <si>
    <t>Qtr3</t>
  </si>
  <si>
    <t>Qtr4</t>
  </si>
  <si>
    <t>SOUTH</t>
  </si>
  <si>
    <t xml:space="preserve">Type 1, 2 or 3 for the product : </t>
  </si>
  <si>
    <t xml:space="preserve">Type 1, 2, 3 or 4 for the Qtr : </t>
  </si>
  <si>
    <t xml:space="preserve">Type 1 for North or 2 for South : </t>
  </si>
  <si>
    <t xml:space="preserve"> =INDEX(NorthAndSouth,F76,F77,F78)</t>
  </si>
  <si>
    <t>This is an extended version of the previous example.</t>
  </si>
  <si>
    <t>It allows the names of products and the quarters to be entered.</t>
  </si>
  <si>
    <t>The =MATCH() function is used to find the row and column positions of the names entered.</t>
  </si>
  <si>
    <t>These positions are then used by the =INDEX() function to look for the data.</t>
  </si>
  <si>
    <t>EAST</t>
  </si>
  <si>
    <t>WEST</t>
  </si>
  <si>
    <t>wood</t>
  </si>
  <si>
    <t>qtr2</t>
  </si>
  <si>
    <t>west</t>
  </si>
  <si>
    <t xml:space="preserve"> =INDEX(EastAndWest,MATCH(F100,C91:C93,0),MATCH(F101,D90:G90,0),IF(F102=C90,1,IF(F102=C95,2)))</t>
  </si>
  <si>
    <t xml:space="preserve">Type address of any of the cells in the above table, such as G6 : </t>
  </si>
  <si>
    <t>G6</t>
  </si>
  <si>
    <t xml:space="preserve">The value in the cell you typed is : </t>
  </si>
  <si>
    <t xml:space="preserve"> =INDIRECT(H9)</t>
  </si>
  <si>
    <t>This function converts a plain piece of text which looks like a cell address into a usable</t>
  </si>
  <si>
    <t>cell reference.</t>
  </si>
  <si>
    <t>The address can be either on the same worksheet or on a different worksheet.</t>
  </si>
  <si>
    <t>=INDIRECT(Text)</t>
  </si>
  <si>
    <t>This example shows how data can be picked form other worksheets by using</t>
  </si>
  <si>
    <t>the worksheet name and a cell address.</t>
  </si>
  <si>
    <t>The example uses three other worksheets named NORTH, SOUTH and EAST.</t>
  </si>
  <si>
    <t>The data on these three sheets is laid out in the same cells on each sheet.</t>
  </si>
  <si>
    <t>When a reference to a sheet is made the exclamation symbol ! needs to be placed</t>
  </si>
  <si>
    <t>between the sheet name and cell address acting as punctuation.</t>
  </si>
  <si>
    <t xml:space="preserve">Type the name of the sheet, such as North : </t>
  </si>
  <si>
    <t xml:space="preserve">Type the cell to pick data from, such as C8 : </t>
  </si>
  <si>
    <t>C8</t>
  </si>
  <si>
    <t xml:space="preserve"> =INDIRECT(G33&amp;"!"&amp;G34)</t>
  </si>
  <si>
    <t>This example uses the same data as above, but this time the =SUM() function is</t>
  </si>
  <si>
    <t>used to calculate a total from a range of cells.</t>
  </si>
  <si>
    <t xml:space="preserve">Type the name of the sheet, such as South : </t>
  </si>
  <si>
    <t xml:space="preserve">Type the start cell of the range, such as C5 : </t>
  </si>
  <si>
    <t>C5</t>
  </si>
  <si>
    <t xml:space="preserve">Type the end cell of the range, such as C7 : </t>
  </si>
  <si>
    <t>C7</t>
  </si>
  <si>
    <t xml:space="preserve"> =SUM(INDIRECT(G44&amp;"!"&amp;G45&amp;":"&amp;G46))</t>
  </si>
  <si>
    <t>System Information</t>
  </si>
  <si>
    <t>Current directory</t>
  </si>
  <si>
    <t xml:space="preserve"> =INFO("directory")</t>
  </si>
  <si>
    <t>Available bytes of memory</t>
  </si>
  <si>
    <t xml:space="preserve"> =INFO("memavail")</t>
  </si>
  <si>
    <t>Memory in use</t>
  </si>
  <si>
    <t xml:space="preserve"> =INFO("memused")</t>
  </si>
  <si>
    <t>Total bytes of memory</t>
  </si>
  <si>
    <t xml:space="preserve"> =INFO("totmem")</t>
  </si>
  <si>
    <t>Number of active worksheets</t>
  </si>
  <si>
    <t xml:space="preserve"> =INFO("numfile")</t>
  </si>
  <si>
    <t>Cell currently in the top left of the window</t>
  </si>
  <si>
    <t xml:space="preserve"> =INFO("origin")</t>
  </si>
  <si>
    <t>Operating system</t>
  </si>
  <si>
    <t xml:space="preserve"> =INFO("osversion")</t>
  </si>
  <si>
    <t>Recalculation mode</t>
  </si>
  <si>
    <t xml:space="preserve"> =INFO("recalc")</t>
  </si>
  <si>
    <t>Excel version</t>
  </si>
  <si>
    <t xml:space="preserve"> =INFO("release")</t>
  </si>
  <si>
    <t>Name of system. (PC or Mac)</t>
  </si>
  <si>
    <t xml:space="preserve"> =INFO("system")</t>
  </si>
  <si>
    <t>This function provides information about the operating environment of the computer.</t>
  </si>
  <si>
    <t xml:space="preserve"> =INFO(text)</t>
  </si>
  <si>
    <t xml:space="preserve">   text : This is the name of the item you require information about.</t>
  </si>
  <si>
    <t>The results will be shown as text or a number depending upon what was requested.</t>
  </si>
  <si>
    <t>Integer</t>
  </si>
  <si>
    <t xml:space="preserve"> =INT(C4)</t>
  </si>
  <si>
    <t xml:space="preserve"> =INT(C5)</t>
  </si>
  <si>
    <t xml:space="preserve"> =INT(C6)</t>
  </si>
  <si>
    <t xml:space="preserve"> =INT(C7)</t>
  </si>
  <si>
    <t>This function rounds a number down to the nearest whole number.</t>
  </si>
  <si>
    <t>=INT(Number)</t>
  </si>
  <si>
    <t>The following table was used by a school to calculate the age a child when the</t>
  </si>
  <si>
    <t>school year started.</t>
  </si>
  <si>
    <t>A child can only be admitted to school if they are over 8 years old.</t>
  </si>
  <si>
    <t>The Birth Date and the Term Start date are entered and the age calculated.</t>
  </si>
  <si>
    <t>Table 1 shows the age of the child with decimal places</t>
  </si>
  <si>
    <t>Birth Date</t>
  </si>
  <si>
    <t>Term Start</t>
  </si>
  <si>
    <t xml:space="preserve"> =(D27-C27)/365.25</t>
  </si>
  <si>
    <t>Table 2 shows the age of the child with the Age formatted with no decimal places.</t>
  </si>
  <si>
    <t>This has the effect of increasing the child age.</t>
  </si>
  <si>
    <t xml:space="preserve"> =(D38-C38)/365.25</t>
  </si>
  <si>
    <t>Table 3 shows the age of the child with the Age calculated using the =INT() function to</t>
  </si>
  <si>
    <t>remove the decimal part of the number to give the correct age.</t>
  </si>
  <si>
    <t>Table 3</t>
  </si>
  <si>
    <t xml:space="preserve"> =INT((D49-C49)/365.25)</t>
  </si>
  <si>
    <t>The age is calculated by subtracting the Birth Date from the Term Start to find the</t>
  </si>
  <si>
    <t>age of the child in days.</t>
  </si>
  <si>
    <t>The number of days is then divided by 365.25</t>
  </si>
  <si>
    <t>The reason for using 365.25 is to take account of the leap years.</t>
  </si>
  <si>
    <t>Is The Cell Blank</t>
  </si>
  <si>
    <t xml:space="preserve"> =ISBLANK(C4)</t>
  </si>
  <si>
    <t xml:space="preserve"> =ISBLANK(C5)</t>
  </si>
  <si>
    <t xml:space="preserve"> =ISBLANK(C6)</t>
  </si>
  <si>
    <t xml:space="preserve"> =ISBLANK(C7)</t>
  </si>
  <si>
    <t>This function will determine if there is an entry in a particular cell.</t>
  </si>
  <si>
    <t>It can be used when a  spreadsheet has blank cells which may cause errors, but which</t>
  </si>
  <si>
    <t>will be filled later as the data is received by the user.</t>
  </si>
  <si>
    <t>Usually the function is used in conjunction with the =IF() function which can test the result</t>
  </si>
  <si>
    <t>of the =ISBLANK()</t>
  </si>
  <si>
    <t xml:space="preserve"> =ISBLANK(CellToTest)</t>
  </si>
  <si>
    <t>Used by itself the result will be shown as TRUE or FALSE.</t>
  </si>
  <si>
    <t>The following example shows a list of cheques received by a company.</t>
  </si>
  <si>
    <t>When the cheque is cleared the date is entered.</t>
  </si>
  <si>
    <t>Until the Cleared date is entered the Cleared column is blank.</t>
  </si>
  <si>
    <t>While the Cleared column is blank the cheque will still be Outstanding.</t>
  </si>
  <si>
    <t>When the Cleared date is entered the cheque will be shown as Banked.</t>
  </si>
  <si>
    <t>The =ISBLANK() function is used to determine whether the Cleared column is empty or not.</t>
  </si>
  <si>
    <t>Cheques Received</t>
  </si>
  <si>
    <t>Num</t>
  </si>
  <si>
    <t>From</t>
  </si>
  <si>
    <t>Received</t>
  </si>
  <si>
    <t>Amount</t>
  </si>
  <si>
    <t>Cleared</t>
  </si>
  <si>
    <t>Banked</t>
  </si>
  <si>
    <t>Outstanding</t>
  </si>
  <si>
    <t>chq1</t>
  </si>
  <si>
    <t>ABC Ltd</t>
  </si>
  <si>
    <t>chq2</t>
  </si>
  <si>
    <t>CJ Design</t>
  </si>
  <si>
    <t>chq3</t>
  </si>
  <si>
    <t>J Smith</t>
  </si>
  <si>
    <t>chq4</t>
  </si>
  <si>
    <t>Travel Co.</t>
  </si>
  <si>
    <t>chq5</t>
  </si>
  <si>
    <t xml:space="preserve"> =IF(ISBLANK(F36),0,E36)</t>
  </si>
  <si>
    <t xml:space="preserve"> =IF(ISBLANK(F36),E36,0)</t>
  </si>
  <si>
    <t>Totals</t>
  </si>
  <si>
    <t>Cell to test</t>
  </si>
  <si>
    <t xml:space="preserve"> =ISERR(D4)</t>
  </si>
  <si>
    <t xml:space="preserve"> =ISERR(D5)</t>
  </si>
  <si>
    <t xml:space="preserve"> =ISERR(D6)</t>
  </si>
  <si>
    <t xml:space="preserve"> =ISERR(D7)</t>
  </si>
  <si>
    <t xml:space="preserve"> =ISERR(D8)</t>
  </si>
  <si>
    <t xml:space="preserve"> =ISERR(D9)</t>
  </si>
  <si>
    <t>#N/A</t>
  </si>
  <si>
    <t xml:space="preserve"> =ISERR(D10)</t>
  </si>
  <si>
    <t>This function tests a cell and shows TRUE if there is an error value in the cell.</t>
  </si>
  <si>
    <t>It will show FALSE if the contents of the cell calculate without an error, or if the error</t>
  </si>
  <si>
    <t>is the #NA message.</t>
  </si>
  <si>
    <t>=ISERR(CellToTest)</t>
  </si>
  <si>
    <t>The CellToTest can be a cell reference or a calculation.</t>
  </si>
  <si>
    <t>The following tables were used by a publican to calculate the cost of a single bottle</t>
  </si>
  <si>
    <t>of champagne, by dividing the cost of the crate by the quantity of bottles in the crate.</t>
  </si>
  <si>
    <t>Table 1 shows what happens when the value zero 0 is entered as the number of bottles.</t>
  </si>
  <si>
    <t>The #DIV/0 indicates that an attempt was made to divide by zero 0, which Excel does not do.</t>
  </si>
  <si>
    <t xml:space="preserve">Cost Of Crate : </t>
  </si>
  <si>
    <t xml:space="preserve">Bottles In Crate : </t>
  </si>
  <si>
    <t xml:space="preserve">Cost of single bottle : </t>
  </si>
  <si>
    <t xml:space="preserve"> =E32/E33</t>
  </si>
  <si>
    <t>Table 2 shows how this error can be trapped by using the =ISERR() function.</t>
  </si>
  <si>
    <t xml:space="preserve"> =IF(ISERR(E40/E41),"Try again!",E40/E41)</t>
  </si>
  <si>
    <t xml:space="preserve"> =ISERROR(D4)</t>
  </si>
  <si>
    <t xml:space="preserve"> =ISERROR(D5)</t>
  </si>
  <si>
    <t xml:space="preserve"> =ISERROR(D6)</t>
  </si>
  <si>
    <t xml:space="preserve"> =ISERROR(D7)</t>
  </si>
  <si>
    <t xml:space="preserve"> =ISERROR(D8)</t>
  </si>
  <si>
    <t xml:space="preserve"> =ISERROR(D9)</t>
  </si>
  <si>
    <t xml:space="preserve"> =ISERROR(D10)</t>
  </si>
  <si>
    <t>This function tests a cell or calculation to determine whether an error has been generated.</t>
  </si>
  <si>
    <t>It will show TRUE for any type of error and FALSE if no error is found.</t>
  </si>
  <si>
    <t>=ISERROR(CellToTest)</t>
  </si>
  <si>
    <t>The CellToTest can be a cell reference or a formula.</t>
  </si>
  <si>
    <t>The following tables was used to calculate the difference between two dates.</t>
  </si>
  <si>
    <t>Table 1 shows an error due to the fact that the first entry was entered using an inappropriate</t>
  </si>
  <si>
    <t>date format.</t>
  </si>
  <si>
    <t xml:space="preserve">Start date : </t>
  </si>
  <si>
    <t>Jan 01 98</t>
  </si>
  <si>
    <t>End date :</t>
  </si>
  <si>
    <t xml:space="preserve">Difference : </t>
  </si>
  <si>
    <t xml:space="preserve"> =D31-D30</t>
  </si>
  <si>
    <t>Table 2 shows how the =ISERROR() function has been used to trap the error and inform the</t>
  </si>
  <si>
    <t>user that there has been an error in the data entry.</t>
  </si>
  <si>
    <t xml:space="preserve"> =IF(ISERROR(D40-D39),"Error in data entry",D40-D39)</t>
  </si>
  <si>
    <t>Is it Even</t>
  </si>
  <si>
    <t xml:space="preserve"> =ISEVEN(C4)</t>
  </si>
  <si>
    <t xml:space="preserve"> =ISEVEN(C5)</t>
  </si>
  <si>
    <t xml:space="preserve"> =ISEVEN(C6)</t>
  </si>
  <si>
    <t xml:space="preserve"> =ISEVEN(C7)</t>
  </si>
  <si>
    <t xml:space="preserve"> =ISEVEN(C8)</t>
  </si>
  <si>
    <t xml:space="preserve"> =ISEVEN(C9)</t>
  </si>
  <si>
    <t xml:space="preserve"> =ISEVEN(C10)</t>
  </si>
  <si>
    <t xml:space="preserve"> =ISEVEN(C11)</t>
  </si>
  <si>
    <t xml:space="preserve"> =ISEVEN(C12)</t>
  </si>
  <si>
    <t>This function tests a number to determine whether it is even.</t>
  </si>
  <si>
    <t>An even number is shown as TRUE an odd number is shown as FALSE.</t>
  </si>
  <si>
    <t>Note that decimal fractions are ignored.</t>
  </si>
  <si>
    <t>Note that dates can be even or odd.</t>
  </si>
  <si>
    <t>Note that text entries result in the #VALUE! error.</t>
  </si>
  <si>
    <t xml:space="preserve"> =ISEVEN(CellToTest)</t>
  </si>
  <si>
    <t>Cell To Test</t>
  </si>
  <si>
    <t xml:space="preserve"> =ISLOGICAL(D4)</t>
  </si>
  <si>
    <t xml:space="preserve"> =ISLOGICAL(D5)</t>
  </si>
  <si>
    <t xml:space="preserve"> =ISLOGICAL(D6)</t>
  </si>
  <si>
    <t xml:space="preserve"> =ISLOGICAL(D7)</t>
  </si>
  <si>
    <t xml:space="preserve"> =ISLOGICAL(D8)</t>
  </si>
  <si>
    <t xml:space="preserve"> =ISLOGICAL(D9)</t>
  </si>
  <si>
    <t xml:space="preserve"> =ISLOGICAL(D10)</t>
  </si>
  <si>
    <t>This function tests a cell to determine whether the cell contents are logical.</t>
  </si>
  <si>
    <t>The logical values can only be TRUE or FALSE.</t>
  </si>
  <si>
    <t>If the cell does contain a logical value, the result TRUE is shown.</t>
  </si>
  <si>
    <t>If the cell does not contain a logical value, the result FALSE is shown.</t>
  </si>
  <si>
    <t>=ISLOGICAL(CellToTest)</t>
  </si>
  <si>
    <t xml:space="preserve"> =ISNA(C4)</t>
  </si>
  <si>
    <t xml:space="preserve"> =ISNA(C5)</t>
  </si>
  <si>
    <t xml:space="preserve"> =ISNA(C6)</t>
  </si>
  <si>
    <t xml:space="preserve"> =ISNA(C7)</t>
  </si>
  <si>
    <t xml:space="preserve"> =ISNA(C8)</t>
  </si>
  <si>
    <t>This function tests a cell to determine whether it contains the Not Available error #N/A.</t>
  </si>
  <si>
    <t>The #N/A is generated when a function cannot work properly because of missing data.</t>
  </si>
  <si>
    <t>The #N/A can also be typed in to a cell by the user to indicate the cell is currently empty,</t>
  </si>
  <si>
    <t>but will be used for data entry in the future.</t>
  </si>
  <si>
    <t>The function is normally used with other functions such as the =IF() function.</t>
  </si>
  <si>
    <t xml:space="preserve"> =ISNA(CellToTest)</t>
  </si>
  <si>
    <t>Item To Test</t>
  </si>
  <si>
    <t>Is It A Number?</t>
  </si>
  <si>
    <t xml:space="preserve"> =ISNONTEXT(C4)</t>
  </si>
  <si>
    <t xml:space="preserve"> =ISNONTEXT(C5)</t>
  </si>
  <si>
    <t xml:space="preserve"> =ISNONTEXT(C6)</t>
  </si>
  <si>
    <t xml:space="preserve"> =ISNONTEXT(C7)</t>
  </si>
  <si>
    <t>1OO</t>
  </si>
  <si>
    <t xml:space="preserve"> =ISNONTEXT(C8)</t>
  </si>
  <si>
    <t>This functions tests an entry to determine whether it is a number, rather than text.</t>
  </si>
  <si>
    <t>It would be used to ensure that only numeric entries are used in calculations, rather</t>
  </si>
  <si>
    <t>than text which looks like a number, such as typing the letter O instead of zero 0.</t>
  </si>
  <si>
    <t>The function is normally used with other function such as the =IF() function.</t>
  </si>
  <si>
    <t xml:space="preserve"> =ISNONTEXT(CellToTest)</t>
  </si>
  <si>
    <t>No special formatting.</t>
  </si>
  <si>
    <t>The following table is used by an electrical retailer to calculate the selling price</t>
  </si>
  <si>
    <t>of an item based on the buying price and the shop mark-up.</t>
  </si>
  <si>
    <t>Table 1 shows the #VALUE! error generated when a number, 300, is entered</t>
  </si>
  <si>
    <t>using the letter O instead of the zero 0.</t>
  </si>
  <si>
    <t>Buying Price</t>
  </si>
  <si>
    <t>Mark-up</t>
  </si>
  <si>
    <t>Profit</t>
  </si>
  <si>
    <t>Radio</t>
  </si>
  <si>
    <t>TV</t>
  </si>
  <si>
    <t>Video</t>
  </si>
  <si>
    <t>3OO</t>
  </si>
  <si>
    <t xml:space="preserve"> =D32*E32</t>
  </si>
  <si>
    <t>Table 2 shows how the error is trapped using the =ISNONTEXT function and</t>
  </si>
  <si>
    <t>the =IF() function in the calculation.</t>
  </si>
  <si>
    <t xml:space="preserve"> =IF(ISNONTEXT(D40),D40*E40,"Retype the Price")</t>
  </si>
  <si>
    <t>Cell Entry</t>
  </si>
  <si>
    <t xml:space="preserve"> =ISNUMBER(D4)</t>
  </si>
  <si>
    <t xml:space="preserve"> =ISNUMBER(D5)</t>
  </si>
  <si>
    <t xml:space="preserve"> =ISNUMBER(D6)</t>
  </si>
  <si>
    <t xml:space="preserve"> =ISNUMBER(D7)</t>
  </si>
  <si>
    <t xml:space="preserve"> =ISNUMBER(D8)</t>
  </si>
  <si>
    <t>This function examines a cell or calculation to determine whether it is a numeric value.</t>
  </si>
  <si>
    <t>If the cell or calculation is a numeric value the result TRUE is shown.</t>
  </si>
  <si>
    <t>If the cell or calculation is not numeric, or is blank, the result FALSE is shown.</t>
  </si>
  <si>
    <t>=ISNUMBER(CellToTest)</t>
  </si>
  <si>
    <t>The cell to test can be a cell reference or a calculation.</t>
  </si>
  <si>
    <t>The following table was used by a personnel department to lookup the salary of an employee.</t>
  </si>
  <si>
    <t>The employee can be entered as a Name or as a Numeric value.</t>
  </si>
  <si>
    <t>The =ISNUMBER() function has been used to identify the type of entry made, and then</t>
  </si>
  <si>
    <t>the =IF() decides which VLOOKUP to perform.</t>
  </si>
  <si>
    <t>ID No.</t>
  </si>
  <si>
    <t>Salary</t>
  </si>
  <si>
    <t xml:space="preserve">Type Employee Name or ID : </t>
  </si>
  <si>
    <t>eric</t>
  </si>
  <si>
    <t xml:space="preserve">The Salary is : </t>
  </si>
  <si>
    <t xml:space="preserve"> =IF(ISNUMBER(E35),VLOOKUP(E35,C29:E33,3,FALSE),VLOOKUP(E35,D29:E33,2,FALSE))</t>
  </si>
  <si>
    <t>Is it Odd</t>
  </si>
  <si>
    <t xml:space="preserve"> =ISODD(C4)</t>
  </si>
  <si>
    <t xml:space="preserve"> =ISODD(C5)</t>
  </si>
  <si>
    <t xml:space="preserve"> =ISODD(C6)</t>
  </si>
  <si>
    <t xml:space="preserve"> =ISODD(C7)</t>
  </si>
  <si>
    <t xml:space="preserve"> =ISODD(C8)</t>
  </si>
  <si>
    <t xml:space="preserve"> =ISODD(C9)</t>
  </si>
  <si>
    <t xml:space="preserve"> =ISODD(C10)</t>
  </si>
  <si>
    <t xml:space="preserve"> =ISODD(C11)</t>
  </si>
  <si>
    <t xml:space="preserve"> =ISODD(C12)</t>
  </si>
  <si>
    <t>This function tests a number to determine whether it is odd.</t>
  </si>
  <si>
    <t>An odd number is shown as TRUE an even number is shown as FALSE.</t>
  </si>
  <si>
    <t>Note that dates can be odd or even.</t>
  </si>
  <si>
    <t xml:space="preserve"> =ISODD(CellToTest)</t>
  </si>
  <si>
    <t xml:space="preserve"> =ISREF(A1)</t>
  </si>
  <si>
    <t xml:space="preserve"> =ISREF(B99)</t>
  </si>
  <si>
    <t xml:space="preserve"> =ISREF(Hello)</t>
  </si>
  <si>
    <t xml:space="preserve"> =ISREF(10)</t>
  </si>
  <si>
    <t xml:space="preserve"> =ISREF(NOW())</t>
  </si>
  <si>
    <t xml:space="preserve"> =ISREF("A1")</t>
  </si>
  <si>
    <t xml:space="preserve"> =ISREF(XX99)</t>
  </si>
  <si>
    <t>This function shows TRUE if given a cell address, or FALSE for any other type of value.</t>
  </si>
  <si>
    <t>Its a bit of an odd one, and is normally used in macros rather than on the worksheet.</t>
  </si>
  <si>
    <t>=ISREF(ValueToTest)</t>
  </si>
  <si>
    <t>The ValueToTest can be any type of data, but when used on the worksheet, it cannot be a</t>
  </si>
  <si>
    <t>reference to the contents of another cell, as the reference will itself be evaluated by the function.</t>
  </si>
  <si>
    <t xml:space="preserve"> =ISTEXT(D4)</t>
  </si>
  <si>
    <t xml:space="preserve"> =ISTEXT(D5)</t>
  </si>
  <si>
    <t xml:space="preserve"> =ISTEXT(D6)</t>
  </si>
  <si>
    <t xml:space="preserve"> =ISTEXT(D7)</t>
  </si>
  <si>
    <t>This functions tests an entry to determine whether it is text.</t>
  </si>
  <si>
    <t>If the entry is text is shows TRUE.</t>
  </si>
  <si>
    <t>If the entry is any other type it shows FALSE.</t>
  </si>
  <si>
    <t>=ISTEXT(CellToTest)</t>
  </si>
  <si>
    <t>The =ISTEXT() function has been used to identify the type of entry made, and then</t>
  </si>
  <si>
    <t xml:space="preserve"> =IF(ISTEXT(E33),VLOOKUP(E33,D27:E31,2,FALSE),VLOOKUP(E33,C27:E31,3,FALSE))</t>
  </si>
  <si>
    <t>Values</t>
  </si>
  <si>
    <t>Highest Value</t>
  </si>
  <si>
    <t xml:space="preserve"> =LARGE(C4:C8,1)</t>
  </si>
  <si>
    <t>2nd Highest Value</t>
  </si>
  <si>
    <t xml:space="preserve"> =LARGE(C4:C8,2)</t>
  </si>
  <si>
    <t>3rd Highest Value</t>
  </si>
  <si>
    <t xml:space="preserve"> =LARGE(C4:C8,3)</t>
  </si>
  <si>
    <t>4th Highest Value</t>
  </si>
  <si>
    <t xml:space="preserve"> =LARGE(C4:C8,4)</t>
  </si>
  <si>
    <t>5th Highest Value</t>
  </si>
  <si>
    <t xml:space="preserve"> =LARGE(C4:C8,5)</t>
  </si>
  <si>
    <t>This function examines a list of values and picks the value at a user specified position</t>
  </si>
  <si>
    <t>in the list.</t>
  </si>
  <si>
    <t>=LARGE(ListOfNumbersToExamine,PositionToPickFrom)</t>
  </si>
  <si>
    <t>The following table was used to calculate the top 3 sales figures between Jan, Feb and Mar.</t>
  </si>
  <si>
    <t xml:space="preserve"> =LARGE(D24:F27,1)</t>
  </si>
  <si>
    <t xml:space="preserve"> =LARGE(D24:F27,2)</t>
  </si>
  <si>
    <t xml:space="preserve"> =LARGE(D24:F27,3)</t>
  </si>
  <si>
    <t>Another way to find the Highest and Lowest values would have been to use</t>
  </si>
  <si>
    <t>the =MAX() and =MIN() functions.</t>
  </si>
  <si>
    <t>Highest</t>
  </si>
  <si>
    <t xml:space="preserve"> =MAX(D24:F27)</t>
  </si>
  <si>
    <t>Lowest</t>
  </si>
  <si>
    <t xml:space="preserve"> =MIN(D24:F27)</t>
  </si>
  <si>
    <t>Least
Common
Multiple</t>
  </si>
  <si>
    <t xml:space="preserve"> =LCM(C4,D4)</t>
  </si>
  <si>
    <t xml:space="preserve"> =LCM(C5,D5)</t>
  </si>
  <si>
    <t xml:space="preserve"> =LCM(C6,D6)</t>
  </si>
  <si>
    <t>This function calculate the Least Common Multiple, which is the smallest number</t>
  </si>
  <si>
    <t>that can be divided by each of the given numbers.</t>
  </si>
  <si>
    <t>=LCM(Number1,Number2,Number3... through to Number29)</t>
  </si>
  <si>
    <t>Number Of
Characters Required</t>
  </si>
  <si>
    <t>Left String</t>
  </si>
  <si>
    <t xml:space="preserve"> =LEFT(C4,D4)</t>
  </si>
  <si>
    <t xml:space="preserve"> =LEFT(C5,D5)</t>
  </si>
  <si>
    <t xml:space="preserve"> =LEFT(C6,D6)</t>
  </si>
  <si>
    <t>Cardiff</t>
  </si>
  <si>
    <t xml:space="preserve"> =LEFT(C7,D7)</t>
  </si>
  <si>
    <t>ABC123</t>
  </si>
  <si>
    <t xml:space="preserve"> =LEFT(C8,D8)</t>
  </si>
  <si>
    <t>This function displays a specified number of characters from the left hand side of a</t>
  </si>
  <si>
    <t>piece of text.</t>
  </si>
  <si>
    <t>=LEFT(OriginalText,NumberOfCharactersRequired)</t>
  </si>
  <si>
    <t>The following table was used to extract the first name of a person from their full name.</t>
  </si>
  <si>
    <t>The =FIND() function was used to locate position of the space between the first and second name.</t>
  </si>
  <si>
    <t>The length of the first name is therefore the position of the space minus one character.</t>
  </si>
  <si>
    <t>The =LEFT() function can now extract the first name based on the position of the space.</t>
  </si>
  <si>
    <t xml:space="preserve"> =LEFT(C27,FIND(" ",C27)-1)</t>
  </si>
  <si>
    <t xml:space="preserve"> =LEFT(C28,FIND(" ",C28)-1)</t>
  </si>
  <si>
    <t xml:space="preserve"> =LEFT(C29,FIND(" ",C29)-1)</t>
  </si>
  <si>
    <t xml:space="preserve"> =LEN(C4)</t>
  </si>
  <si>
    <t xml:space="preserve"> =LEN(C5)</t>
  </si>
  <si>
    <t xml:space="preserve"> =LEN(C6)</t>
  </si>
  <si>
    <t xml:space="preserve"> =LEN(C7)</t>
  </si>
  <si>
    <t xml:space="preserve"> =LEN(C8)</t>
  </si>
  <si>
    <t>This function counts the number of characters, including spaces and numbers, in a piece of text.</t>
  </si>
  <si>
    <t>=LEN(Text)</t>
  </si>
  <si>
    <t>No Special formatting is needed.</t>
  </si>
  <si>
    <t>This example shows how the =LEN() function is used in a formula which extracts the</t>
  </si>
  <si>
    <t>second name from a text entry containing both first and second names.</t>
  </si>
  <si>
    <t>Original Text</t>
  </si>
  <si>
    <t xml:space="preserve"> =FIND(" ",C24)</t>
  </si>
  <si>
    <t>This is the position of the space.</t>
  </si>
  <si>
    <t xml:space="preserve"> =LEN(C24)-FIND(" ",C24)</t>
  </si>
  <si>
    <t>This is the length of the second name.</t>
  </si>
  <si>
    <t>Calculated by taking the overall length of the complete</t>
  </si>
  <si>
    <t>name and subtracting the position of the space.</t>
  </si>
  <si>
    <t>This is just the second name.</t>
  </si>
  <si>
    <t>Calculated by using the =RIGHT() function to extract</t>
  </si>
  <si>
    <t>the rightmost characters up to the length of</t>
  </si>
  <si>
    <t>the second name.</t>
  </si>
  <si>
    <t>LOOKUP (Array)</t>
  </si>
  <si>
    <t>Francis</t>
  </si>
  <si>
    <t>Type a Name in this cell :</t>
  </si>
  <si>
    <t xml:space="preserve">The March value for this person is : </t>
  </si>
  <si>
    <t xml:space="preserve"> =LOOKUP(F12,D4:G10)</t>
  </si>
  <si>
    <t>This function looks for a piece of information in a list, and then picks an item from the</t>
  </si>
  <si>
    <t>last cell in the adjacent row or column.</t>
  </si>
  <si>
    <t>It always picks the data from the end of the row or column, so it is no good if you need</t>
  </si>
  <si>
    <t>to pick data from part way across a list, (use VLOOKUP or HLOOKUP).</t>
  </si>
  <si>
    <t>The way in which the function decides whether to pick from the row or column is based</t>
  </si>
  <si>
    <t>on the size of the table.</t>
  </si>
  <si>
    <t xml:space="preserve">If the table has more rows than columns : </t>
  </si>
  <si>
    <t>the function will look down the left most column</t>
  </si>
  <si>
    <t>trying to find a match for the piece of information</t>
  </si>
  <si>
    <t>you asked it to look for.</t>
  </si>
  <si>
    <t>When a match is found, the function will look</t>
  </si>
  <si>
    <t xml:space="preserve">across to the right most column to pick the </t>
  </si>
  <si>
    <t>last entry on the row.</t>
  </si>
  <si>
    <t>If the table has the same amount of rows and columns :</t>
  </si>
  <si>
    <t>the function will look down the left most column and</t>
  </si>
  <si>
    <t>work in just the same way as if the table had more</t>
  </si>
  <si>
    <t>rows than columns, as in the description above.</t>
  </si>
  <si>
    <t>If the table has more columns than rows :</t>
  </si>
  <si>
    <t>the function will look across the top row trying</t>
  </si>
  <si>
    <t>to find a match for the piece of information you</t>
  </si>
  <si>
    <t>have asked it to look for.</t>
  </si>
  <si>
    <t>When a match is found, the function will then look</t>
  </si>
  <si>
    <t>down to the bottom cell of the column to pick</t>
  </si>
  <si>
    <t>the last entry of the column.</t>
  </si>
  <si>
    <t>=LOOKUP(WhatToLookFor,RangeToLookIn)</t>
  </si>
  <si>
    <t>The WhatToLookFor should be a single item.</t>
  </si>
  <si>
    <t>The RangeToLook in can be either horizontal or vertical.</t>
  </si>
  <si>
    <t>Be careful not to include unnecessary heading in the range as these will cause errors.</t>
  </si>
  <si>
    <t>In this table there are more</t>
  </si>
  <si>
    <t>In this table there are more columns than rows, so</t>
  </si>
  <si>
    <t>rows than columns, so the</t>
  </si>
  <si>
    <t xml:space="preserve">the row heading of Jan is not included in the </t>
  </si>
  <si>
    <t>column heading of Jan is</t>
  </si>
  <si>
    <t>lookup range.</t>
  </si>
  <si>
    <t>not included in the lookup</t>
  </si>
  <si>
    <t>range.</t>
  </si>
  <si>
    <t>Problems</t>
  </si>
  <si>
    <t>The list of information to be looked through must be sorted in ascending order, otherwise errors</t>
  </si>
  <si>
    <t>will occur, either as #N/A or incorrect results.</t>
  </si>
  <si>
    <t>Table 1 shows the Name column sorted alphabetically, the results of using =LOOKUP() will</t>
  </si>
  <si>
    <t>be correct.</t>
  </si>
  <si>
    <t>Table 2 shows the same data, but not sorted. Sometimes the results will be correct, but other</t>
  </si>
  <si>
    <t>times the result will be an #N/A error or incorrect figure.</t>
  </si>
  <si>
    <t xml:space="preserve">Name : </t>
  </si>
  <si>
    <t>Value :</t>
  </si>
  <si>
    <t xml:space="preserve"> =LOOKUP(C88,B80:E86)</t>
  </si>
  <si>
    <t xml:space="preserve"> =LOOKUP(H88,G80:J86)</t>
  </si>
  <si>
    <t>LOOKUP (Vector)</t>
  </si>
  <si>
    <t xml:space="preserve">The Feb value for this person is : </t>
  </si>
  <si>
    <t xml:space="preserve"> =LOOKUP(F12,D4:G10,F4:F10)</t>
  </si>
  <si>
    <t>This function looks for a piece of information in a list, and then picks an item from</t>
  </si>
  <si>
    <t>a second range of cells.</t>
  </si>
  <si>
    <t>=LOOKUP(WhatToLookFor,RangeToLookIn,RangeToPickFrom)</t>
  </si>
  <si>
    <t>The RangeToPickFrom must have the same number of cells in it as the RangeToLookin.</t>
  </si>
  <si>
    <t>Be careful not to include unnecessary heading in the ranges as these will cause errors.</t>
  </si>
  <si>
    <t>The following example shows how the =LOOKUP() function was used to match a name typed</t>
  </si>
  <si>
    <t>in cell G41 against the list of names in C38:C43. When a match is found the =LOOKUP() then</t>
  </si>
  <si>
    <t>picks from the second range E38:J38.</t>
  </si>
  <si>
    <t>If the name Carol is used, the match is made in the third cell of the list of names, and then</t>
  </si>
  <si>
    <t>the function picks the third cell from the list of values.</t>
  </si>
  <si>
    <t>RangeToLookIn</t>
  </si>
  <si>
    <t>RangeToPickFrom</t>
  </si>
  <si>
    <t>Type a name :</t>
  </si>
  <si>
    <t xml:space="preserve">Value : </t>
  </si>
  <si>
    <t xml:space="preserve"> =LOOKUP(G41,C38:C43,E38:J38)</t>
  </si>
  <si>
    <t>Upper Case Text</t>
  </si>
  <si>
    <t>Lower Case</t>
  </si>
  <si>
    <t>ALAN JONES</t>
  </si>
  <si>
    <t xml:space="preserve"> =LOWER(C4)</t>
  </si>
  <si>
    <t>BOB SMITH</t>
  </si>
  <si>
    <t xml:space="preserve"> =LOWER(C5)</t>
  </si>
  <si>
    <t>CAROL WILLIAMS</t>
  </si>
  <si>
    <t xml:space="preserve"> =LOWER(C6)</t>
  </si>
  <si>
    <t>CARDIFF</t>
  </si>
  <si>
    <t xml:space="preserve"> =LOWER(C7)</t>
  </si>
  <si>
    <t xml:space="preserve"> =LOWER(C8)</t>
  </si>
  <si>
    <t>This function converts all characters in a piece of text to lower case.</t>
  </si>
  <si>
    <t>=LOWER(TextToConvert)</t>
  </si>
  <si>
    <t>Names</t>
  </si>
  <si>
    <t xml:space="preserve">Type a value : </t>
  </si>
  <si>
    <t xml:space="preserve">Value position : </t>
  </si>
  <si>
    <t xml:space="preserve"> =MATCH(E9,E4:E7,0)</t>
  </si>
  <si>
    <t xml:space="preserve"> =MATCH(I9,I4:I7,1)</t>
  </si>
  <si>
    <t>This function looks for an item in a list and shows its position.</t>
  </si>
  <si>
    <t>It can be used with text and numbers.</t>
  </si>
  <si>
    <t>It can look for an exact match or an approximate match.</t>
  </si>
  <si>
    <t>=MATCH(WhatToLookFor,WhereToLook,TypeOfMatch)</t>
  </si>
  <si>
    <t>The TypeOfMatch either 0, 1 or -1.</t>
  </si>
  <si>
    <t>Using 0 will look for an exact match. If no match is found the #NA error will be shown.</t>
  </si>
  <si>
    <t>Using 1 will look for an exact match, or the next lowest number if no exact match exists.</t>
  </si>
  <si>
    <t xml:space="preserve">   If there is no match or next lowest number the error #NA is shown.</t>
  </si>
  <si>
    <t xml:space="preserve">   The list of values being examined must be sorted for this to work correctly.</t>
  </si>
  <si>
    <t>Using -1 will look for an exact match, or the next highest number if no exact match exists.</t>
  </si>
  <si>
    <t xml:space="preserve">   If there is no exact match or next highest number the error #NA is shown.</t>
  </si>
  <si>
    <t xml:space="preserve">   The list must be sorted for this to work properly.</t>
  </si>
  <si>
    <t>Examples 1</t>
  </si>
  <si>
    <t>Using the 0 option suitable for an exact match.</t>
  </si>
  <si>
    <t>The Ascending list gives the exact match.</t>
  </si>
  <si>
    <t>The Descending list gives the exact match.</t>
  </si>
  <si>
    <t>The Wrong Value list cannot find an exact match, so the #NA is shown.</t>
  </si>
  <si>
    <t>Ascending</t>
  </si>
  <si>
    <t>Descending</t>
  </si>
  <si>
    <t>Wrong Value</t>
  </si>
  <si>
    <t xml:space="preserve"> =MATCH(G45,G40:G43,0)</t>
  </si>
  <si>
    <t>Using the 1 option suitable for a ascending list to find an exact or next lowest match.</t>
  </si>
  <si>
    <t>The Descending list gives the #NA error.</t>
  </si>
  <si>
    <t>The Wrong Value list finds the next lowest number..</t>
  </si>
  <si>
    <t xml:space="preserve"> =MATCH(G62,G57:G60,1)</t>
  </si>
  <si>
    <t>Using the -1 option suitable for a descending list to find an exact or next highest match.</t>
  </si>
  <si>
    <t>The Ascending list gives the #NA error.</t>
  </si>
  <si>
    <t>The Wrong Value list finds the next highest number.</t>
  </si>
  <si>
    <t xml:space="preserve"> =MATCH(G79,G74:G77,-1)</t>
  </si>
  <si>
    <t>The tables below were used to by a bus company taking booking for bus tours.</t>
  </si>
  <si>
    <t>They need to allocate a bus with enough seats for the all the passengers.</t>
  </si>
  <si>
    <t>The list of bus sizes has been entered in a list.</t>
  </si>
  <si>
    <t>The number of passengers on the tour is then entered.</t>
  </si>
  <si>
    <t>The =MATCH() function looks down the list to find the bus with enough seats.</t>
  </si>
  <si>
    <t>If the number of passengers is not an exact match, the next biggest bus will be picked.</t>
  </si>
  <si>
    <t>After the =MATCH() function has found the bus, the =INDEX() function has been used</t>
  </si>
  <si>
    <t>to look down the list again and pick out the actual bus size required.</t>
  </si>
  <si>
    <t>Bus Size</t>
  </si>
  <si>
    <t xml:space="preserve">Passengers on the tour : </t>
  </si>
  <si>
    <t>Bus 1</t>
  </si>
  <si>
    <t xml:space="preserve">Bus size needed : </t>
  </si>
  <si>
    <t>Bus 2</t>
  </si>
  <si>
    <t xml:space="preserve"> =INDEX(D95:D99,MATCH(H94,D95:D99,-1),0)</t>
  </si>
  <si>
    <t>Bus 3</t>
  </si>
  <si>
    <t>Bus 4</t>
  </si>
  <si>
    <t>Bus 5</t>
  </si>
  <si>
    <t>Example 5</t>
  </si>
  <si>
    <t>The tables below were used by a school to calculate the exam grades for pupils.</t>
  </si>
  <si>
    <t>The list of grade breakpoints was entered in a list.</t>
  </si>
  <si>
    <t>The pupils scores were entered in another list.</t>
  </si>
  <si>
    <t>The pupils scores are compared against the breakpoints.</t>
  </si>
  <si>
    <t>If an exact match is not found, the next lowest breakpoint is used.</t>
  </si>
  <si>
    <t>The =INDEX() function then looks down the Grade list to find the grade.</t>
  </si>
  <si>
    <t>Exam Score</t>
  </si>
  <si>
    <t>Pupil Score</t>
  </si>
  <si>
    <t>Pass</t>
  </si>
  <si>
    <t>Merit</t>
  </si>
  <si>
    <t>Distinction</t>
  </si>
  <si>
    <t xml:space="preserve"> =INDEX(D111:D114,MATCH(G114,C111:C114,1),0)</t>
  </si>
  <si>
    <t>Maximum</t>
  </si>
  <si>
    <t xml:space="preserve"> =MAX(C4:G4)</t>
  </si>
  <si>
    <t>Dates</t>
  </si>
  <si>
    <t xml:space="preserve"> =MAX(C7:G7)</t>
  </si>
  <si>
    <t>This function picks the highest value from a list of data.</t>
  </si>
  <si>
    <t>=MAX(Range1,Range2,Range3... through to Range30)</t>
  </si>
  <si>
    <t>In the following example the =MAX() function has been used to find the highest value for</t>
  </si>
  <si>
    <t>each region, month and overall.</t>
  </si>
  <si>
    <t>Region Max</t>
  </si>
  <si>
    <t xml:space="preserve"> =MAX(C23:E23)</t>
  </si>
  <si>
    <t>Month Max</t>
  </si>
  <si>
    <t xml:space="preserve"> =MAX(E23:E26)</t>
  </si>
  <si>
    <t>Overall Max</t>
  </si>
  <si>
    <t xml:space="preserve"> =MAX(C23:E26)</t>
  </si>
  <si>
    <t>Value1</t>
  </si>
  <si>
    <t>Value2</t>
  </si>
  <si>
    <t>Value3</t>
  </si>
  <si>
    <t>Value4</t>
  </si>
  <si>
    <t>Value5</t>
  </si>
  <si>
    <t>Median</t>
  </si>
  <si>
    <t xml:space="preserve"> =MEDIAN(C4:G4)</t>
  </si>
  <si>
    <t xml:space="preserve"> =MEDIAN(C6:G6)</t>
  </si>
  <si>
    <t xml:space="preserve"> =MEDIAN(C8:G8)</t>
  </si>
  <si>
    <t xml:space="preserve"> =MEDIAN(C11:F11)</t>
  </si>
  <si>
    <t xml:space="preserve"> =MEDIAN(C13:F13)</t>
  </si>
  <si>
    <t>This function finds the median value of a group of values.</t>
  </si>
  <si>
    <t>The median is not the average, it is the half way point where half the numbers in the group are</t>
  </si>
  <si>
    <t>larger than it and half the numbers are less than it.</t>
  </si>
  <si>
    <t>If there is no exact median number in the group, the two nearest the half way point are</t>
  </si>
  <si>
    <t>added and their average is used as the median.</t>
  </si>
  <si>
    <t>=MEDIAN(Range1,Range2,Range3... through to Range30)</t>
  </si>
  <si>
    <t>Start
Position</t>
  </si>
  <si>
    <t>How Many
Characters</t>
  </si>
  <si>
    <t>Mid String</t>
  </si>
  <si>
    <t>ABCDEDF</t>
  </si>
  <si>
    <t xml:space="preserve"> =MID(C4,D4,E4)</t>
  </si>
  <si>
    <t xml:space="preserve"> =MID(C5,D5,E5)</t>
  </si>
  <si>
    <t xml:space="preserve"> =MID(C6,D6,E6)</t>
  </si>
  <si>
    <t>ABC-100-DEF</t>
  </si>
  <si>
    <t xml:space="preserve"> =MID(C8,5,3)</t>
  </si>
  <si>
    <t>ABC-200-DEF</t>
  </si>
  <si>
    <t xml:space="preserve"> =MID(C9,5,3)</t>
  </si>
  <si>
    <t>ABC-300-DEF</t>
  </si>
  <si>
    <t xml:space="preserve"> =MID(C10,5,3)</t>
  </si>
  <si>
    <t>Item Size: Large</t>
  </si>
  <si>
    <t xml:space="preserve"> =MID(C12,12,99)</t>
  </si>
  <si>
    <t>Item Size: Medium</t>
  </si>
  <si>
    <t xml:space="preserve"> =MID(C13,12,99)</t>
  </si>
  <si>
    <t>Item Size: Small</t>
  </si>
  <si>
    <t xml:space="preserve"> =MID(C14,12,99)</t>
  </si>
  <si>
    <t>This function picks out a piece of text from the middle of a text entry.</t>
  </si>
  <si>
    <t>The function needs to know at what point it should start, and how many characters to pick.</t>
  </si>
  <si>
    <t>If the number of characters to pick exceeds what is available, only the available characters</t>
  </si>
  <si>
    <t>will be picked.</t>
  </si>
  <si>
    <t>=MID(OriginalText,PositionToStartPicking,NumberOfCharactersToPick)</t>
  </si>
  <si>
    <t>The following table uses the =MID() function to extract a post code from a branch ID used</t>
  </si>
  <si>
    <t>by a company.</t>
  </si>
  <si>
    <t>It is assumed that all branch ID's follow the same format with the letters identifying the</t>
  </si>
  <si>
    <t>postal region being in the 5th and 6th positions.</t>
  </si>
  <si>
    <t>Branch ID</t>
  </si>
  <si>
    <t>Postal Region</t>
  </si>
  <si>
    <t>DRS-CF-476</t>
  </si>
  <si>
    <t xml:space="preserve"> =MID(C35,5,2)</t>
  </si>
  <si>
    <t>DRS-WA-842</t>
  </si>
  <si>
    <t xml:space="preserve"> =MID(C36,5,2)</t>
  </si>
  <si>
    <t>HLT-NP-190</t>
  </si>
  <si>
    <t xml:space="preserve"> =MID(C37,5,2)</t>
  </si>
  <si>
    <t>This example shows how to extract an item which is of variable length, which is inside</t>
  </si>
  <si>
    <t>a piece of text which has no standard format, other than the required text is always</t>
  </si>
  <si>
    <t>between two slash / symbols.</t>
  </si>
  <si>
    <t>Full Branch Code</t>
  </si>
  <si>
    <t>DRS/STC/872</t>
  </si>
  <si>
    <t>HDRS/FC/111</t>
  </si>
  <si>
    <t>S/NORTH/874</t>
  </si>
  <si>
    <t>HQ/K/875</t>
  </si>
  <si>
    <t>SPECIAL/UK &amp; FR/876</t>
  </si>
  <si>
    <t xml:space="preserve"> =MID(C50,FIND("/",C50)+1,FIND("/",C50,FIND("/",C50)+1)-FIND("/",C50)-1)</t>
  </si>
  <si>
    <t>Find the first /, plus 1 for the Start of the code.</t>
  </si>
  <si>
    <t>Find the second /, occurring after the first /</t>
  </si>
  <si>
    <t>Calculate the length of the text to extract, by subtracting the position</t>
  </si>
  <si>
    <t>of the first / from the position of the second /</t>
  </si>
  <si>
    <t>Minimum</t>
  </si>
  <si>
    <t xml:space="preserve"> =MIN(C4:G4)</t>
  </si>
  <si>
    <t xml:space="preserve"> =MIN(C7:G7)</t>
  </si>
  <si>
    <t>This function picks the lowest value from a list of data.</t>
  </si>
  <si>
    <t>=MIN(Range1,Range2,Range3... through to Range30)</t>
  </si>
  <si>
    <t>In the following example the =MIN() function has been used to find the lowest value for</t>
  </si>
  <si>
    <t>Region Min</t>
  </si>
  <si>
    <t xml:space="preserve"> =MIN(C23:E23)</t>
  </si>
  <si>
    <t>Month MIN</t>
  </si>
  <si>
    <t xml:space="preserve"> =MIN(E23:E26)</t>
  </si>
  <si>
    <t>Overall MIN</t>
  </si>
  <si>
    <t xml:space="preserve"> =MIN(C23:E26)</t>
  </si>
  <si>
    <t xml:space="preserve"> =MINUTE(D4)</t>
  </si>
  <si>
    <t xml:space="preserve"> =MINUTE(D5)</t>
  </si>
  <si>
    <t xml:space="preserve"> =MINUTE(D6)</t>
  </si>
  <si>
    <t xml:space="preserve"> =MINUTE(D7)</t>
  </si>
  <si>
    <t xml:space="preserve"> =MINUTE(D8)</t>
  </si>
  <si>
    <t>The function will show the minute of the hour based upon a time or a number.</t>
  </si>
  <si>
    <t>Only the fraction part of the number is used as it is this which relates to time of day.</t>
  </si>
  <si>
    <t xml:space="preserve"> =MINUTE(Number)</t>
  </si>
  <si>
    <t>The result will be shown as a normal number between 0 and 59.</t>
  </si>
  <si>
    <t>The =REPT() function has been used to make a digital display for the current time.</t>
  </si>
  <si>
    <t>The time functions of =HOUR(), =MINUTE() and =SECOND() have been used in conjunction</t>
  </si>
  <si>
    <t>with the =NOW() as the basis for the number of repeats.</t>
  </si>
  <si>
    <t>To update the clock press the function key F9.</t>
  </si>
  <si>
    <t>Clock</t>
  </si>
  <si>
    <t xml:space="preserve">Hour  </t>
  </si>
  <si>
    <t xml:space="preserve">Minute  </t>
  </si>
  <si>
    <t xml:space="preserve">Second  </t>
  </si>
  <si>
    <t xml:space="preserve"> =REPT("|",HOUR(NOW()))&amp;" "&amp;TEXT(HOUR(NOW()),"00")</t>
  </si>
  <si>
    <t xml:space="preserve"> =REPT("|",MINUTE(NOW()))&amp;" "&amp;TEXT(MINUTE(NOW()),"00")</t>
  </si>
  <si>
    <t xml:space="preserve"> =REPT("|",SECOND(NOW()))&amp;" "&amp;TEXT(SECOND(NOW()),"00")</t>
  </si>
  <si>
    <t>Related Information</t>
  </si>
  <si>
    <t>To convert a time in hh:mm format to decimal format.</t>
  </si>
  <si>
    <t xml:space="preserve">Enter a time in hh:mm format : </t>
  </si>
  <si>
    <t xml:space="preserve">The same time converted to a decimal : </t>
  </si>
  <si>
    <t xml:space="preserve"> =F38*24</t>
  </si>
  <si>
    <t xml:space="preserve">To extract the hours as a decimal : </t>
  </si>
  <si>
    <t xml:space="preserve"> =INT(F38*24)</t>
  </si>
  <si>
    <t xml:space="preserve">To extract the minutes as a decimal : </t>
  </si>
  <si>
    <t xml:space="preserve"> =MOD(F38*24,1)</t>
  </si>
  <si>
    <t>To convert a time in decimal format to hh:mm format.</t>
  </si>
  <si>
    <t xml:space="preserve">Enter a time in decimal format : </t>
  </si>
  <si>
    <t xml:space="preserve">The same time converted to hh:mm format is : </t>
  </si>
  <si>
    <t xml:space="preserve"> =F49/24</t>
  </si>
  <si>
    <t>To extract the hours in hh:mm format :</t>
  </si>
  <si>
    <t xml:space="preserve"> =INT(F49)/24</t>
  </si>
  <si>
    <t xml:space="preserve">To extract the minutes in hh:mm format : </t>
  </si>
  <si>
    <t xml:space="preserve"> =MOD(F49,1)/24</t>
  </si>
  <si>
    <t>The three formula above have also been formatted as hh:mm using</t>
  </si>
  <si>
    <t>the Format, Cells, Number, Time command.</t>
  </si>
  <si>
    <t>This function multiplies one range of values with another range of values.</t>
  </si>
  <si>
    <t>The ranges do not have to be of equal size.</t>
  </si>
  <si>
    <t>The dimensions of the result range is in direct proportion to dimensions of the two input ranges.</t>
  </si>
  <si>
    <t>It is an Array function and must be entered using the Ctrl+Shift+Enter combination.</t>
  </si>
  <si>
    <t>=MMULT(Range1,Range2)</t>
  </si>
  <si>
    <t>The following tables were used by a company producing boxes of chocolates.</t>
  </si>
  <si>
    <t>The types of chocolate produced were Milk, Dark and White.</t>
  </si>
  <si>
    <t>The company boxed the chocolates in three differing mixtures of Milk, Dark and White.</t>
  </si>
  <si>
    <t>In the run up to Christmas customers ordered various quantities of each box.</t>
  </si>
  <si>
    <t>The chocolate company now needed to know what quantity of each type of chocolate to produce.</t>
  </si>
  <si>
    <t>The =MMULT() function was used to multiply the contents of boxes by the customer orders.</t>
  </si>
  <si>
    <t>The result of the =MMULT() is the total number of each type of chocolate to produce.</t>
  </si>
  <si>
    <t>Chocolates in the box</t>
  </si>
  <si>
    <t>Milk</t>
  </si>
  <si>
    <t>Dark</t>
  </si>
  <si>
    <t>White</t>
  </si>
  <si>
    <t>Giant</t>
  </si>
  <si>
    <t>Standard</t>
  </si>
  <si>
    <t>Economy</t>
  </si>
  <si>
    <t>Customers Orders</t>
  </si>
  <si>
    <t>Quantity To Produce</t>
  </si>
  <si>
    <t>{=MMULT(C32:E32,C26:E28)}</t>
  </si>
  <si>
    <t>In all three cells</t>
  </si>
  <si>
    <t>How It Was Done</t>
  </si>
  <si>
    <t>Cells C36 to E36 were selected.</t>
  </si>
  <si>
    <t>The formula =MMULT(C32:E32,C26:E28) was typed, (but not yet entered).</t>
  </si>
  <si>
    <t>The keys Ctrl+Shift+Enter were pressed to confirm the entry as an array.</t>
  </si>
  <si>
    <t>The formula then showed the correct result.</t>
  </si>
  <si>
    <t>Getting The Dimensions Correct</t>
  </si>
  <si>
    <t>The dimensions of the Result range are directly related to the two input ranges.</t>
  </si>
  <si>
    <t>The number of rows in the Result should be equal to the rows in Range1.</t>
  </si>
  <si>
    <t>The number of columns in the Result should be equal to the columns in Range2.</t>
  </si>
  <si>
    <t>The following tables were used by the chocolate company to calculate the amount of</t>
  </si>
  <si>
    <t>ingredients needed to produce batches of chocolate.</t>
  </si>
  <si>
    <t>The company has four factories, each of which has to order enough Butter, Eggs and Sugar</t>
  </si>
  <si>
    <t>to ensure they can meet production targets.</t>
  </si>
  <si>
    <t>Range 1 contains the planned production of Milk and Dark chocolate for each factory.</t>
  </si>
  <si>
    <t>Range 2 contains the amount Butter, Eggs and Sugar needed to make 1 unit of Milk or Plain.</t>
  </si>
  <si>
    <t>The Result range shows the quantities of each ingredient that will have to be ordered to</t>
  </si>
  <si>
    <t>meet the production target.</t>
  </si>
  <si>
    <t>Note the depth of the Result is the same as the depth of Range 1, and the width of</t>
  </si>
  <si>
    <t>the Result is the same as the width of Range 2.</t>
  </si>
  <si>
    <t>Range 1</t>
  </si>
  <si>
    <t>Range 2</t>
  </si>
  <si>
    <t>Ingredients</t>
  </si>
  <si>
    <t>Butter</t>
  </si>
  <si>
    <t>Eggs</t>
  </si>
  <si>
    <t>Sugar</t>
  </si>
  <si>
    <t>Ingredients To Order</t>
  </si>
  <si>
    <t>{=MMULT(C69:D72,G69:I70)}</t>
  </si>
  <si>
    <t>In all cells</t>
  </si>
  <si>
    <t>Hint</t>
  </si>
  <si>
    <t>To get a feel for how the =MMULT() function operates, set all values in Range1 and Range2</t>
  </si>
  <si>
    <t>to zero 0, then change a single value in each.</t>
  </si>
  <si>
    <t>Divisor</t>
  </si>
  <si>
    <t>Remainder</t>
  </si>
  <si>
    <t xml:space="preserve"> =MOD(C4,D4)</t>
  </si>
  <si>
    <t xml:space="preserve"> =MOD(C5,D5)</t>
  </si>
  <si>
    <t xml:space="preserve"> =MOD(C6,D6)</t>
  </si>
  <si>
    <t xml:space="preserve"> =MOD(C7,D7)</t>
  </si>
  <si>
    <t xml:space="preserve"> =MOD(C8,D8)</t>
  </si>
  <si>
    <t>This function calculates the remainder after a number has been divided by another number.</t>
  </si>
  <si>
    <t>=MOD(Number,Divisor)</t>
  </si>
  <si>
    <t>Mode</t>
  </si>
  <si>
    <t xml:space="preserve"> =MODE(C4:G4)</t>
  </si>
  <si>
    <t xml:space="preserve"> =MODE(C6:G6)</t>
  </si>
  <si>
    <t xml:space="preserve"> =MODE(C8:G8)</t>
  </si>
  <si>
    <t xml:space="preserve"> =MODE(C9:G9)</t>
  </si>
  <si>
    <t xml:space="preserve"> =MODE(C10:G10)</t>
  </si>
  <si>
    <t xml:space="preserve"> =MODE(C12:G12)</t>
  </si>
  <si>
    <t>This function displays the most frequently occurring number in a group of numbers.</t>
  </si>
  <si>
    <t>For it to work correctly there must be at least two numbers which are the same.</t>
  </si>
  <si>
    <t>If all the values in the group are unique the function shows the error #N/A.</t>
  </si>
  <si>
    <t>When there is more than one set of duplicates, the number closest to the beginning</t>
  </si>
  <si>
    <t>of the group will be used. (Which is not really an accurate answer!)</t>
  </si>
  <si>
    <t>=MODE(Range1,Range2,Range3... through to Range30)</t>
  </si>
  <si>
    <t>The following table shows garments sold in a clothes shop.</t>
  </si>
  <si>
    <t>The shopkeeper wants to keep track of the most commonly sold size.</t>
  </si>
  <si>
    <t>The =MODE() function has been used to calulate this.</t>
  </si>
  <si>
    <t>Garmet</t>
  </si>
  <si>
    <t>Blouse</t>
  </si>
  <si>
    <t xml:space="preserve">Most frequently ordered size : </t>
  </si>
  <si>
    <t>Skirt</t>
  </si>
  <si>
    <t xml:space="preserve"> =MODE(D33:D52)</t>
  </si>
  <si>
    <t>Shirt</t>
  </si>
  <si>
    <t xml:space="preserve">Count of size 8 : </t>
  </si>
  <si>
    <t>Dress</t>
  </si>
  <si>
    <t xml:space="preserve"> =COUNTIF(D33:D52,"8")</t>
  </si>
  <si>
    <t>Count of size 10 :</t>
  </si>
  <si>
    <t xml:space="preserve"> =COUNTIF(D33:D52,"10")</t>
  </si>
  <si>
    <t>Count of size 12 :</t>
  </si>
  <si>
    <t xml:space="preserve"> =COUNTIF(D33:D52,"12")</t>
  </si>
  <si>
    <t>If the =AVERAGE() function had been used the answer would have been :</t>
  </si>
  <si>
    <t>This figure is of no benefit to the shopkeeper as there are no garmets of this size!</t>
  </si>
  <si>
    <t>Original Date</t>
  </si>
  <si>
    <t xml:space="preserve"> =MONTH(C4)</t>
  </si>
  <si>
    <t xml:space="preserve"> =MONTH(C5)</t>
  </si>
  <si>
    <t>This function extracts the month from a complete date.</t>
  </si>
  <si>
    <t xml:space="preserve"> =MONTH(Date)</t>
  </si>
  <si>
    <t>month by using Format,Cells,Number,Custom and using the code mmm or mmmm.</t>
  </si>
  <si>
    <t>The =MONTH function has been used to calculate the name of the month for your birthday.</t>
  </si>
  <si>
    <t>Please enter your date of birth in the format dd/mm/yy</t>
  </si>
  <si>
    <t xml:space="preserve">You were born in </t>
  </si>
  <si>
    <t xml:space="preserve"> =MONTH(F20)</t>
  </si>
  <si>
    <t>Multiple</t>
  </si>
  <si>
    <t>Rounded
Value</t>
  </si>
  <si>
    <t xml:space="preserve"> =MROUND(C4,D4)</t>
  </si>
  <si>
    <t xml:space="preserve"> =MROUND(C5,D5)</t>
  </si>
  <si>
    <t xml:space="preserve"> =MROUND(C6,D6)</t>
  </si>
  <si>
    <t xml:space="preserve"> =MROUND(C7,D7)</t>
  </si>
  <si>
    <t xml:space="preserve"> =MROUND(C8,D8)</t>
  </si>
  <si>
    <t>This function rounds a number up or down to the nearest multiple specified by the user.</t>
  </si>
  <si>
    <t>=MROUND(NumberToRound,MultipleToUse)</t>
  </si>
  <si>
    <t>Original</t>
  </si>
  <si>
    <t>Converted</t>
  </si>
  <si>
    <t xml:space="preserve"> =N(C4)</t>
  </si>
  <si>
    <t xml:space="preserve"> =N(C5)</t>
  </si>
  <si>
    <t xml:space="preserve"> =N(C6)</t>
  </si>
  <si>
    <t xml:space="preserve"> =N(C7)</t>
  </si>
  <si>
    <t xml:space="preserve"> =N(C8)</t>
  </si>
  <si>
    <t xml:space="preserve"> =N(C9)</t>
  </si>
  <si>
    <t xml:space="preserve"> =N(C10)</t>
  </si>
  <si>
    <t xml:space="preserve"> =N(C11)</t>
  </si>
  <si>
    <t xml:space="preserve"> =N(C12)</t>
  </si>
  <si>
    <t>This function converts a numeric entry to its mathematical value.</t>
  </si>
  <si>
    <t>Anything which will not convert is shown as 0 zero.</t>
  </si>
  <si>
    <t>Excel does not really need this function, due to the fact that Excel calculates in this way</t>
  </si>
  <si>
    <t>naturally. The function is included for compatibility with other spreadsheet programs.</t>
  </si>
  <si>
    <t>=N(NumericEntry)</t>
  </si>
  <si>
    <t xml:space="preserve"> =NA()</t>
  </si>
  <si>
    <t>Test</t>
  </si>
  <si>
    <t xml:space="preserve"> =IF(ISBLANK(C6),NA(),C6+1)</t>
  </si>
  <si>
    <t xml:space="preserve"> =IF(ISBLANK(C7),NA(),C7+1)</t>
  </si>
  <si>
    <t xml:space="preserve"> =IF(ISBLANK(C8),NA(),C8+1)</t>
  </si>
  <si>
    <t xml:space="preserve"> =SUM(D11:D14)</t>
  </si>
  <si>
    <t>This function is a place marker used to indicate that required information is Not Available.</t>
  </si>
  <si>
    <t>It can be type directly in to a cell as =NA() or it can be used as part of a calculation.</t>
  </si>
  <si>
    <t>When the =NA() is used, any calculations which depend upon the cell will also show #NA.</t>
  </si>
  <si>
    <t>It is used to indicate that all the data has not yet been entered in to the spreadsheet.</t>
  </si>
  <si>
    <t>=NA()</t>
  </si>
  <si>
    <t>The following table was used by a company to calculate the monthly Wage of an employee.</t>
  </si>
  <si>
    <t>The Salary and Tax percentage are entered.</t>
  </si>
  <si>
    <t>The Tax is then deducted from the Salary to calculate the Wage.</t>
  </si>
  <si>
    <t>Table 1 shows that when the Tax is not entered, the Wage is still calculated.</t>
  </si>
  <si>
    <t>On a large spreadsheet this may go unnoticed and the wrong Wage paid.</t>
  </si>
  <si>
    <t>Tax %</t>
  </si>
  <si>
    <t>Pay</t>
  </si>
  <si>
    <t xml:space="preserve"> =C39-C39*D39</t>
  </si>
  <si>
    <t xml:space="preserve"> =C40-C40*D40</t>
  </si>
  <si>
    <t xml:space="preserve"> =C41-C41*D41</t>
  </si>
  <si>
    <t>Table 2 shows how the =NA() has been inserted in the unknown Tax to act as a</t>
  </si>
  <si>
    <t>reminder that the Tax still needs to be entered.</t>
  </si>
  <si>
    <t xml:space="preserve"> =C49-C49*D49</t>
  </si>
  <si>
    <t xml:space="preserve"> =C50-C50*D50</t>
  </si>
  <si>
    <t xml:space="preserve"> =C51-C51*D51</t>
  </si>
  <si>
    <t>Work Days</t>
  </si>
  <si>
    <t xml:space="preserve"> =NETWORKDAYS(C4,D4)</t>
  </si>
  <si>
    <t xml:space="preserve"> =NETWORKDAYS(C5,D5)</t>
  </si>
  <si>
    <t xml:space="preserve"> =NETWORKDAYS(C6,D6)</t>
  </si>
  <si>
    <t>This function will calculate the number of working days between two dates.</t>
  </si>
  <si>
    <t>It will exclude weekends and any holidays.</t>
  </si>
  <si>
    <t xml:space="preserve"> =NETWORKDAYS(StartDate,EndDate,Holidays)</t>
  </si>
  <si>
    <t xml:space="preserve">   Holidays : This is a list of dates which will be excluded from the calculation, such as Xmas</t>
  </si>
  <si>
    <t xml:space="preserve">   and Bank holidays.</t>
  </si>
  <si>
    <t>give a result of 4. To correct this add 1 to the result. =NETWORKDAYS(Start,End,Holidays)+1</t>
  </si>
  <si>
    <t>The following example shows how a list of Holidays can be created.</t>
  </si>
  <si>
    <t xml:space="preserve"> =NETWORKDAYS(B28,C28,C33:C37)</t>
  </si>
  <si>
    <t xml:space="preserve"> =NETWORKDAYS(B29,C29,C33:C37)</t>
  </si>
  <si>
    <t xml:space="preserve"> =NETWORKDAYS(B30,C30,C33:C37)</t>
  </si>
  <si>
    <t>Holidays</t>
  </si>
  <si>
    <t>Bank Holiday</t>
  </si>
  <si>
    <t>Xmas</t>
  </si>
  <si>
    <t>New Year</t>
  </si>
  <si>
    <t>Northern data.</t>
  </si>
  <si>
    <t>Cells To Test</t>
  </si>
  <si>
    <t xml:space="preserve"> =NOT(C4&gt;D4)</t>
  </si>
  <si>
    <t xml:space="preserve"> =NOT(C5=D5)</t>
  </si>
  <si>
    <t xml:space="preserve"> =NOT(C6&lt;D6)</t>
  </si>
  <si>
    <t xml:space="preserve"> =NOT(C7&gt;D7)</t>
  </si>
  <si>
    <t xml:space="preserve"> =NOT(C8=D8)</t>
  </si>
  <si>
    <t xml:space="preserve"> =NOT(C9=D9)</t>
  </si>
  <si>
    <t>This function performs a test to see if the test fails. (A type of reverse logic).</t>
  </si>
  <si>
    <t>If the test fails, the result is TRUE.</t>
  </si>
  <si>
    <t>If the test is met, then the result is FALSE.</t>
  </si>
  <si>
    <t>=NOT(TestToPerform)</t>
  </si>
  <si>
    <t>The TestToPerform can be reference to cells or another calculation.</t>
  </si>
  <si>
    <t>The following table was used by a library to track books borrowed.</t>
  </si>
  <si>
    <t>The date the book was Taken out is entered.</t>
  </si>
  <si>
    <t>The period of the Loan is entered.</t>
  </si>
  <si>
    <t>The date the book was returned is entered.</t>
  </si>
  <si>
    <t>The =NOT() function has been used to calculate whether the book was returned within</t>
  </si>
  <si>
    <t>the correct time, by adding the Loan value to the Taken date.</t>
  </si>
  <si>
    <t>If the book was not returned on time the result Overdue is shown, otherwise OK is shown.</t>
  </si>
  <si>
    <t>Taken</t>
  </si>
  <si>
    <t>Loan</t>
  </si>
  <si>
    <t>Returned</t>
  </si>
  <si>
    <t>Status</t>
  </si>
  <si>
    <t xml:space="preserve"> =IF(NOT(D33&lt;=B33+C33),"Overdue","OK")</t>
  </si>
  <si>
    <t xml:space="preserve"> =IF(NOT(D34&lt;=B34+C34),"Overdue","OK")</t>
  </si>
  <si>
    <t xml:space="preserve"> =IF(NOT(D35&lt;=B35+C35),"Overdue","OK")</t>
  </si>
  <si>
    <t>The current Date and Time</t>
  </si>
  <si>
    <t xml:space="preserve"> =NOW()</t>
  </si>
  <si>
    <t>This function shows the current date and time. The result will be updated each time the</t>
  </si>
  <si>
    <t>worksheet is opened and every time an entry is made anywhere on the worksheet.</t>
  </si>
  <si>
    <t>The result will be shown as a date and time. If it is formatted to show as a number</t>
  </si>
  <si>
    <t>the integer part is used for the date and the decimal portion represent the time.</t>
  </si>
  <si>
    <t>Rounded To
Next Odd</t>
  </si>
  <si>
    <t xml:space="preserve"> =ODD(C4)</t>
  </si>
  <si>
    <t xml:space="preserve"> =ODD(C5)</t>
  </si>
  <si>
    <t xml:space="preserve"> =ODD(C6)</t>
  </si>
  <si>
    <t xml:space="preserve"> =ODD(C7)</t>
  </si>
  <si>
    <t xml:space="preserve"> =ODD(C8)</t>
  </si>
  <si>
    <t xml:space="preserve"> =ODD(C9)</t>
  </si>
  <si>
    <t>This function rounds a number up to the next highest whole odd number.</t>
  </si>
  <si>
    <t>=ODD(NumberToBeRounded)</t>
  </si>
  <si>
    <t>Order No.</t>
  </si>
  <si>
    <t>Payment Type</t>
  </si>
  <si>
    <t>Handling Charge</t>
  </si>
  <si>
    <t>AB001</t>
  </si>
  <si>
    <t>Cash</t>
  </si>
  <si>
    <t xml:space="preserve"> =IF(OR(E4="Visa",E4="Delta"),5,0)</t>
  </si>
  <si>
    <t>AB002</t>
  </si>
  <si>
    <t>Visa</t>
  </si>
  <si>
    <t xml:space="preserve"> =IF(OR(E5="Visa",E5="Delta"),5,0)</t>
  </si>
  <si>
    <t>AB003</t>
  </si>
  <si>
    <t>Cheque</t>
  </si>
  <si>
    <t xml:space="preserve"> =IF(OR(E6="Visa",E6="Delta"),5,0)</t>
  </si>
  <si>
    <t>AB004</t>
  </si>
  <si>
    <t xml:space="preserve"> =IF(OR(E7="Visa",E7="Delta"),5,0)</t>
  </si>
  <si>
    <t>This function tests two or more conditions to see if any of them are true.</t>
  </si>
  <si>
    <t>It can be used to test that at least one of a series of numbers meets certain conditions.</t>
  </si>
  <si>
    <t>Normally the OR() function would be used in conjunction with a function such as =IF().</t>
  </si>
  <si>
    <t xml:space="preserve"> =OR(Test1,Test2)</t>
  </si>
  <si>
    <t>The following table shows a list of orders taken by a company.</t>
  </si>
  <si>
    <t>A handling charge of £5 is made on all orders paid by Visa or Delta cards.</t>
  </si>
  <si>
    <t>The =OR() function has been used to determine whether the charge needs to be applied.</t>
  </si>
  <si>
    <t xml:space="preserve"> =IF(OR(E27="Visa",E27="Delta"),5,0)</t>
  </si>
  <si>
    <t>Ordering Stock</t>
  </si>
  <si>
    <t>This is an example of a spreadsheet to calculate the best time interval to order stock.</t>
  </si>
  <si>
    <t>Scenario</t>
  </si>
  <si>
    <t>A garage fits exhaust systems.</t>
  </si>
  <si>
    <t>The manager orders the exhausts on a regular basis.</t>
  </si>
  <si>
    <t>Each time an order is made for new stock, there is a fixed administrative cost.</t>
  </si>
  <si>
    <t>The exhausts are kept in stock until needed.</t>
  </si>
  <si>
    <t>Keeping the exhausts in stock incurs a cost due to capital tied up and warehouse costs.</t>
  </si>
  <si>
    <t>The supplier of the Exhausts gives a discount on large orders.</t>
  </si>
  <si>
    <t>Objective</t>
  </si>
  <si>
    <t>Find the time interval to order stock which will result in the lowest Admin and Warehouse costs.</t>
  </si>
  <si>
    <t>Input Data</t>
  </si>
  <si>
    <t xml:space="preserve">Cost of a single Exhaust system : </t>
  </si>
  <si>
    <t xml:space="preserve">Cost of keeping Exhaust in stock. (As a % of the stock value) : </t>
  </si>
  <si>
    <t xml:space="preserve">Quantity of Exhausts used per day : </t>
  </si>
  <si>
    <t xml:space="preserve">Admin cost each time new Exhausts are ordered : </t>
  </si>
  <si>
    <t xml:space="preserve">Average quantity of Exhausts in stock (As % of ordered quantity) : </t>
  </si>
  <si>
    <t xml:space="preserve">Ordering Intervals to evaluate. (Expressed in Days) : </t>
  </si>
  <si>
    <t xml:space="preserve">Suppliers first Price Break and Discount% offered : </t>
  </si>
  <si>
    <t xml:space="preserve">Suppliers second Price Break and Discount% offered : </t>
  </si>
  <si>
    <t>Output</t>
  </si>
  <si>
    <t>Ordering Interval
In Days</t>
  </si>
  <si>
    <t>Quantity
Per Order</t>
  </si>
  <si>
    <t>Order
Value</t>
  </si>
  <si>
    <t>Order
Discount</t>
  </si>
  <si>
    <t>Orders
Per Year</t>
  </si>
  <si>
    <t>Annual Admin Cost</t>
  </si>
  <si>
    <t>Annual
Ware
house
Costs</t>
  </si>
  <si>
    <t>Annual
Total</t>
  </si>
  <si>
    <t>The Best
Ordering
Interval</t>
  </si>
  <si>
    <t>Things To Try</t>
  </si>
  <si>
    <t>Change the Discount % to 0% and 0%.</t>
  </si>
  <si>
    <t>Change the Ordering Interval to 1 or 30.</t>
  </si>
  <si>
    <t>Change the Cost of the Exhaust making it cheaper or more expensive.</t>
  </si>
  <si>
    <t>Change the Quantity used per day to a larger or smaller number.</t>
  </si>
  <si>
    <t>Column A</t>
  </si>
  <si>
    <t>Ordering Interval In Days</t>
  </si>
  <si>
    <t>The first of these cells has the value 1 entered in it.</t>
  </si>
  <si>
    <t>This is the smallest ordering period, which would require stock to be ordered every day.</t>
  </si>
  <si>
    <t>The second cell picks the ordering interval from the Input Data table.</t>
  </si>
  <si>
    <t>The third and subsequent cells add the ordering interval to the previous cell to create</t>
  </si>
  <si>
    <t>a list of values of the same interval.</t>
  </si>
  <si>
    <t>Column B</t>
  </si>
  <si>
    <t>Quantity Per Order</t>
  </si>
  <si>
    <t>This is the number of Exhausts which will need to be ordered.</t>
  </si>
  <si>
    <t>Calculation :</t>
  </si>
  <si>
    <t>OrderingInterval * QuantityUsedPerDay</t>
  </si>
  <si>
    <t>Column C</t>
  </si>
  <si>
    <t>Order Value</t>
  </si>
  <si>
    <t>This is the value of the Order before any discount.</t>
  </si>
  <si>
    <t>QuantityOrdered * CostOfExhaust</t>
  </si>
  <si>
    <t>Column D</t>
  </si>
  <si>
    <t>Order Discount</t>
  </si>
  <si>
    <t>The discount which can be subtracted from the order value.</t>
  </si>
  <si>
    <t>The discount is only given on orders which are equal to or greater than the</t>
  </si>
  <si>
    <t>Price Break values set by the supplier.</t>
  </si>
  <si>
    <t>OrderValue * SupplierDiscount</t>
  </si>
  <si>
    <t>The supplier discount is calculated using the =IF() and the =AND() functions.</t>
  </si>
  <si>
    <t>If the OrderQuantity is equal to or above the first Price Break, but below</t>
  </si>
  <si>
    <t>the second Price Break, then the first Price Break discount is used.</t>
  </si>
  <si>
    <t>=C29*IF(AND(B29&gt;=$G$24,B29&lt;$G$25),$H$24,IF(B29&gt;=$G$25,$H$25,0))</t>
  </si>
  <si>
    <t>If the OrderQuantity is equal to or above the second Price Break,</t>
  </si>
  <si>
    <t>the second Price Break discount is used.</t>
  </si>
  <si>
    <t>If the OrderQuantity does not qualify for a discount, zero discount is used.</t>
  </si>
  <si>
    <t>Column E</t>
  </si>
  <si>
    <t>Orders Per Year</t>
  </si>
  <si>
    <t>This is how many orders will need to be made based upon the ordering interval.</t>
  </si>
  <si>
    <t>With an interval of 1, there will have to be 365 orders.</t>
  </si>
  <si>
    <t>365/OrderingInterval</t>
  </si>
  <si>
    <t>This calculation may give results which are decimal, such as 2.3</t>
  </si>
  <si>
    <t>This decimal will cause problems, due to the fact that the number of</t>
  </si>
  <si>
    <t>orders must always be a whole number.</t>
  </si>
  <si>
    <t>The =CEILING() function has been used to 'round up' any decimals to</t>
  </si>
  <si>
    <t>the next highest whole number.</t>
  </si>
  <si>
    <t>=CEILING(365/A29,1)</t>
  </si>
  <si>
    <t>Column F</t>
  </si>
  <si>
    <t>Annual Admin Costs</t>
  </si>
  <si>
    <t>This is the administration costs involved in making the orders.</t>
  </si>
  <si>
    <t>OrdersPerYear * AdminCost</t>
  </si>
  <si>
    <t>=E29*$G$20</t>
  </si>
  <si>
    <t>Column G</t>
  </si>
  <si>
    <t>Annual Warehouse Costs</t>
  </si>
  <si>
    <t>This is the cost of keeping the stock in the warehouse.</t>
  </si>
  <si>
    <t>It is based on the managers knowledge that on average the stock level is 50% of the</t>
  </si>
  <si>
    <t>quantity ordered.</t>
  </si>
  <si>
    <t>QuantityOrdered * AverageStockLevel) * ExhaustCost * WarehousingCost</t>
  </si>
  <si>
    <t>=(B29*$G$21)*$G$17*$G$18</t>
  </si>
  <si>
    <t>Column H</t>
  </si>
  <si>
    <t>Annual Total</t>
  </si>
  <si>
    <t>This is the full yearly cost of ordering the Exhausts, based upon how frequently the</t>
  </si>
  <si>
    <t>orders are made.</t>
  </si>
  <si>
    <t>It does not take in to account the actual costs of the Exhausts, as the manager only</t>
  </si>
  <si>
    <t>wants to know what the lowest values for the overheads associated with ordering and</t>
  </si>
  <si>
    <t>storing the exhaust systems.</t>
  </si>
  <si>
    <t>However, the Discount figure is taken into account as this can be used to offset some</t>
  </si>
  <si>
    <t>of the overheads.</t>
  </si>
  <si>
    <t>AnnualAdminCosts + AnnualWarehouseCosts - OrderDiscount</t>
  </si>
  <si>
    <t>=F29+G29-D29</t>
  </si>
  <si>
    <t>Column I</t>
  </si>
  <si>
    <t>The Best Ordering Interval</t>
  </si>
  <si>
    <t>This shows the Best ordering interval, giving the lowest annual overheads.</t>
  </si>
  <si>
    <t>It compares the value in column H against the minimum value for all of column H.</t>
  </si>
  <si>
    <t>If the two values match the word Best is shown, otherwise a dash is shown.</t>
  </si>
  <si>
    <t>=IF(H29=MIN($H$29:$H$59),"Best","-")</t>
  </si>
  <si>
    <t>Box size</t>
  </si>
  <si>
    <t>Packer1</t>
  </si>
  <si>
    <t>Packer2</t>
  </si>
  <si>
    <t>Packer3</t>
  </si>
  <si>
    <t>Packer4</t>
  </si>
  <si>
    <t>Permutations</t>
  </si>
  <si>
    <t xml:space="preserve"> =PERMUT(C4,D4)</t>
  </si>
  <si>
    <t xml:space="preserve"> =PERMUT(C5,D5)</t>
  </si>
  <si>
    <t xml:space="preserve"> =PERMUT(C6,D6)</t>
  </si>
  <si>
    <t xml:space="preserve"> =PERMUT(C7,D7)</t>
  </si>
  <si>
    <t>This function calculates the maximum number of permutations given a fixed number of items.</t>
  </si>
  <si>
    <t>The internal order is significant, so AB and BA will be considered as two possible permutations.</t>
  </si>
  <si>
    <t>It could be used to calculate the possible number of 4 digit passwords from the digits 0 to 9.</t>
  </si>
  <si>
    <t>=PERMUT(PoolToPickFrom,ItemsInAGroup)</t>
  </si>
  <si>
    <t>The following table was used to calculate the total number of 8 letter passwords which can</t>
  </si>
  <si>
    <t>be created by using all 26 letters of the alphabet.</t>
  </si>
  <si>
    <t>Letter In Alphabet</t>
  </si>
  <si>
    <t>Password Size</t>
  </si>
  <si>
    <t>In the case of a two letter password made from the letter A, B, C and D, the following</t>
  </si>
  <si>
    <t>twelve permutations would be possible.</t>
  </si>
  <si>
    <t>Password 1</t>
  </si>
  <si>
    <t>Password 7</t>
  </si>
  <si>
    <t>BA</t>
  </si>
  <si>
    <t>Password 2</t>
  </si>
  <si>
    <t>Password 8</t>
  </si>
  <si>
    <t>CA</t>
  </si>
  <si>
    <t>Password 3</t>
  </si>
  <si>
    <t>Password 9</t>
  </si>
  <si>
    <t>DA</t>
  </si>
  <si>
    <t>Password 4</t>
  </si>
  <si>
    <t>Password 10</t>
  </si>
  <si>
    <t>CB</t>
  </si>
  <si>
    <t>Password 5</t>
  </si>
  <si>
    <t>Password 11</t>
  </si>
  <si>
    <t>Password 6</t>
  </si>
  <si>
    <t>Password 12</t>
  </si>
  <si>
    <t>DC</t>
  </si>
  <si>
    <t xml:space="preserve"> =PI()</t>
  </si>
  <si>
    <t>This function is equal to the value of Pi.</t>
  </si>
  <si>
    <t>It is correct to 15 decimal places.</t>
  </si>
  <si>
    <t>It does not need any input, it is a self contained function.</t>
  </si>
  <si>
    <t>=PI()</t>
  </si>
  <si>
    <t>To calculate the area of a circle.</t>
  </si>
  <si>
    <t>Radius</t>
  </si>
  <si>
    <t>Area</t>
  </si>
  <si>
    <t xml:space="preserve"> =PI()*(C21^2)</t>
  </si>
  <si>
    <t xml:space="preserve"> =POWER(C4,D4)</t>
  </si>
  <si>
    <t xml:space="preserve"> =POWER(C5,D5)</t>
  </si>
  <si>
    <t xml:space="preserve"> =POWER(C6,D6)</t>
  </si>
  <si>
    <t xml:space="preserve"> =POWER(C7,D7)</t>
  </si>
  <si>
    <t>This function raises a number to a user specified power.</t>
  </si>
  <si>
    <t>It is the same as using the ^ operator, such as 3^4, which result is 81.</t>
  </si>
  <si>
    <t>Both the POWER() function and the ^ operator are the same as using 3*3*3*3.</t>
  </si>
  <si>
    <t>=POWER(NumberToBeRaised,Power)</t>
  </si>
  <si>
    <t xml:space="preserve"> =PI()*POWER(C22,2)</t>
  </si>
  <si>
    <t xml:space="preserve"> =PRODUCT(C4,D4)</t>
  </si>
  <si>
    <t xml:space="preserve"> =PRODUCT(C5:D5)</t>
  </si>
  <si>
    <t xml:space="preserve"> =PRODUCT(C6:D6,10)</t>
  </si>
  <si>
    <t xml:space="preserve"> =PRODUCT(C4:D6)</t>
  </si>
  <si>
    <t>This function multiples a group of numbers together.</t>
  </si>
  <si>
    <t>It is the same as using 2*3*5*10*3*7, which results in 6300.</t>
  </si>
  <si>
    <t>=PRODUCT(Number1,Number2,Number3... through to Number30)</t>
  </si>
  <si>
    <t>=PRODUCT(RangeOfNumbers)</t>
  </si>
  <si>
    <t>=PRODUCT(Number1,Range,Number2...)</t>
  </si>
  <si>
    <t>Proper</t>
  </si>
  <si>
    <t>alan jones</t>
  </si>
  <si>
    <t xml:space="preserve"> =PROPER(C4)</t>
  </si>
  <si>
    <t>bob smith</t>
  </si>
  <si>
    <t xml:space="preserve"> =PROPER(C5)</t>
  </si>
  <si>
    <t>caRol wILLIAMS</t>
  </si>
  <si>
    <t xml:space="preserve"> =PROPER(C6)</t>
  </si>
  <si>
    <t>cardiff</t>
  </si>
  <si>
    <t xml:space="preserve"> =PROPER(C7)</t>
  </si>
  <si>
    <t xml:space="preserve"> =PROPER(C8)</t>
  </si>
  <si>
    <t>This function converts the first letter of each word to uppercase, and all subsequent letters</t>
  </si>
  <si>
    <t>are converted to lower case.</t>
  </si>
  <si>
    <t>=PROPER(TextToConvert)</t>
  </si>
  <si>
    <t>Quarter No.</t>
  </si>
  <si>
    <t>Quartile</t>
  </si>
  <si>
    <t xml:space="preserve"> =QUARTILE(C4:C8,E4)</t>
  </si>
  <si>
    <t xml:space="preserve"> =QUARTILE(C4:C8,E5)</t>
  </si>
  <si>
    <t xml:space="preserve"> =QUARTILE(C4:C8,E6)</t>
  </si>
  <si>
    <t xml:space="preserve"> =QUARTILE(C4:C8,E7)</t>
  </si>
  <si>
    <t xml:space="preserve"> =QUARTILE(C4:C8,E8)</t>
  </si>
  <si>
    <t xml:space="preserve"> =QUARTILE(C12:F16,H12)</t>
  </si>
  <si>
    <t xml:space="preserve"> =QUARTILE(C12:F16,H13)</t>
  </si>
  <si>
    <t xml:space="preserve"> =QUARTILE(C12:F16,H14)</t>
  </si>
  <si>
    <t xml:space="preserve"> =QUARTILE(C12:F16,H15)</t>
  </si>
  <si>
    <t xml:space="preserve"> =QUARTILE(C12:F16,H16)</t>
  </si>
  <si>
    <t>This function examines a group of values and then shows the values which are of the</t>
  </si>
  <si>
    <t>upper limits of the 1st, 2nd, 3rd and 4th quarters of the data.</t>
  </si>
  <si>
    <t>The Quartile of 0 (zero) is actually lowest value, which can be obtained using the =MIN() function.</t>
  </si>
  <si>
    <t>The Quartile of 4 is actually highest value, which can be obtained using the =MAX() function.</t>
  </si>
  <si>
    <t>=QUARTILE(RangeToBeExamined,QuartileValue)</t>
  </si>
  <si>
    <t>The QuartileValue can only be 0,1,2,3 or 4.</t>
  </si>
  <si>
    <t xml:space="preserve"> =QUOTIENT(C4,D4)</t>
  </si>
  <si>
    <t xml:space="preserve"> =QUOTIENT(C5,D5)</t>
  </si>
  <si>
    <t xml:space="preserve"> =QUOTIENT(C6,D6)</t>
  </si>
  <si>
    <t>This function calculates the number of times a number can be divided by another number.</t>
  </si>
  <si>
    <t>It ignores any remainder, only showing the whole number.</t>
  </si>
  <si>
    <t>=QUOTIENT(NumberToBeDivided,Divisor)</t>
  </si>
  <si>
    <t>The following example was used by a drinks merchant to calculate the number of</t>
  </si>
  <si>
    <t>crates which could be packed using bottles in stock.</t>
  </si>
  <si>
    <t>The merchant can only sell full crates.</t>
  </si>
  <si>
    <t>Table 1 calculates the crates by simple division. This however shows</t>
  </si>
  <si>
    <t>decimal fractions which are not needed.</t>
  </si>
  <si>
    <t>Bottles
To Pack</t>
  </si>
  <si>
    <t>Bottles
Per Crate</t>
  </si>
  <si>
    <t>Crates Needed</t>
  </si>
  <si>
    <t>Wine</t>
  </si>
  <si>
    <t xml:space="preserve"> =D28/E28</t>
  </si>
  <si>
    <t>Champagne</t>
  </si>
  <si>
    <t>Rum</t>
  </si>
  <si>
    <t>Beer</t>
  </si>
  <si>
    <t>Table 2 uses the =QUOTIENT() function to remove the decimal fraction to</t>
  </si>
  <si>
    <t>give the correct result.</t>
  </si>
  <si>
    <t xml:space="preserve"> =QUOTIENT(D39,E39)</t>
  </si>
  <si>
    <t>Random greater than or equal to 0 but less than 1.</t>
  </si>
  <si>
    <t xml:space="preserve"> =RAND()</t>
  </si>
  <si>
    <t>Random greater than or equal to 0 but less than 10</t>
  </si>
  <si>
    <t xml:space="preserve"> =RAND()*10</t>
  </si>
  <si>
    <t>Random between 5 and 10.</t>
  </si>
  <si>
    <t xml:space="preserve"> =RAND()*(10-5)+5</t>
  </si>
  <si>
    <t>This function creates a random number &gt;=0 but &lt;1.</t>
  </si>
  <si>
    <t>The number will change each time the worksheet recalculates, or when F9 is pressed.</t>
  </si>
  <si>
    <t>=RAND()</t>
  </si>
  <si>
    <t>The following examples show how the =RAND() function has been used to randomly</t>
  </si>
  <si>
    <t>sort list of information.</t>
  </si>
  <si>
    <t>A list of cards has been entered in column C, and =RAND() in column D.</t>
  </si>
  <si>
    <t>By clicking inside the random numbers and then using Data, Sort or the Sort button</t>
  </si>
  <si>
    <t>the cards will be shuffled.</t>
  </si>
  <si>
    <t>The same technique has been used to generate a list of six winning lottery numbers.</t>
  </si>
  <si>
    <t>Card</t>
  </si>
  <si>
    <t>Random</t>
  </si>
  <si>
    <t>Lottery</t>
  </si>
  <si>
    <t>Clubs 8</t>
  </si>
  <si>
    <t>Clubs 6</t>
  </si>
  <si>
    <t>Diamond 9</t>
  </si>
  <si>
    <t>Spades 13</t>
  </si>
  <si>
    <t>Clubs 9</t>
  </si>
  <si>
    <t>Diamond 7</t>
  </si>
  <si>
    <t>Diamond 4</t>
  </si>
  <si>
    <t>Clubs 10</t>
  </si>
  <si>
    <t>Spades 3</t>
  </si>
  <si>
    <t>Hearts 6</t>
  </si>
  <si>
    <t>Hearts 4</t>
  </si>
  <si>
    <t>Diamond 8</t>
  </si>
  <si>
    <t>Hearts 11</t>
  </si>
  <si>
    <t>Clubs 3</t>
  </si>
  <si>
    <t>Clubs 13</t>
  </si>
  <si>
    <t>Spades 5</t>
  </si>
  <si>
    <t>Diamond 3</t>
  </si>
  <si>
    <t>Spades 2</t>
  </si>
  <si>
    <t>Diamond 6</t>
  </si>
  <si>
    <t>Clubs 5</t>
  </si>
  <si>
    <t>Spades 1</t>
  </si>
  <si>
    <t>Clubs 12</t>
  </si>
  <si>
    <t>Hearts 10</t>
  </si>
  <si>
    <t>Hearts 13</t>
  </si>
  <si>
    <t>Spades 7</t>
  </si>
  <si>
    <t>Spades 6</t>
  </si>
  <si>
    <t>Diamond 12</t>
  </si>
  <si>
    <t>Hearts 3</t>
  </si>
  <si>
    <t>Hearts 5</t>
  </si>
  <si>
    <t>Hearts 8</t>
  </si>
  <si>
    <t>Hearts 1</t>
  </si>
  <si>
    <t>Diamond 13</t>
  </si>
  <si>
    <t>Hearts 9</t>
  </si>
  <si>
    <t>Clubs 4</t>
  </si>
  <si>
    <t>Diamond 5</t>
  </si>
  <si>
    <t>Spades 4</t>
  </si>
  <si>
    <t>Clubs 1</t>
  </si>
  <si>
    <t>Spades 8</t>
  </si>
  <si>
    <t>Hearts 7</t>
  </si>
  <si>
    <t>Diamond 1</t>
  </si>
  <si>
    <t>Clubs 2</t>
  </si>
  <si>
    <t>Hearts 2</t>
  </si>
  <si>
    <t>Diamond 11</t>
  </si>
  <si>
    <t>Clubs 7</t>
  </si>
  <si>
    <t>Spades 12</t>
  </si>
  <si>
    <t>Spades 10</t>
  </si>
  <si>
    <t>Clubs 11</t>
  </si>
  <si>
    <t>Diamond 2</t>
  </si>
  <si>
    <t>Diamond 10</t>
  </si>
  <si>
    <t>Spades 9</t>
  </si>
  <si>
    <t>Spades 11</t>
  </si>
  <si>
    <t>Hearts 12</t>
  </si>
  <si>
    <t>Low</t>
  </si>
  <si>
    <t>High</t>
  </si>
  <si>
    <t xml:space="preserve"> =RANDBETWEEN(C4,D4)</t>
  </si>
  <si>
    <t xml:space="preserve"> =RANDBETWEEN(C5,D5)</t>
  </si>
  <si>
    <t>This function produces a random whole number between two specified numbers.</t>
  </si>
  <si>
    <t>The random number will change each time the spreadsheet is recalculated or F9 is pressed.</t>
  </si>
  <si>
    <t>=RANDOMBETWEEN(LowLimit,HighLimit)</t>
  </si>
  <si>
    <t>The following table shows how the =RANDBETWEEN() has been used to generate six</t>
  </si>
  <si>
    <t>numbers to use for the National Lottery.</t>
  </si>
  <si>
    <t>Note that the function does not check to ensure all numbers are unique, the same number</t>
  </si>
  <si>
    <t>could be generated twice or more.</t>
  </si>
  <si>
    <t>Lottery Numbers</t>
  </si>
  <si>
    <t>The Winning
Ticket!</t>
  </si>
  <si>
    <t xml:space="preserve"> =RANDBETWEEN($C$24,$D$24)</t>
  </si>
  <si>
    <t>Number 1</t>
  </si>
  <si>
    <t>Number 2</t>
  </si>
  <si>
    <t>Press function Key</t>
  </si>
  <si>
    <t>Number 3</t>
  </si>
  <si>
    <t>F9 to recalculate.</t>
  </si>
  <si>
    <t>Number 4</t>
  </si>
  <si>
    <t>Number 5</t>
  </si>
  <si>
    <t>Number 6</t>
  </si>
  <si>
    <t>Bonus ball</t>
  </si>
  <si>
    <t xml:space="preserve"> {=IF(SUM(1/COUNTIF(E24:E30,E24:E30))&lt;&gt;7,"Duplicates! Spin again","All OK")}</t>
  </si>
  <si>
    <t>This formula is used to determine whether all the numbers are different.</t>
  </si>
  <si>
    <t>It is entered as an array using Ctrl+Shift+Enter.</t>
  </si>
  <si>
    <t>Ranking Position
High to Low</t>
  </si>
  <si>
    <t xml:space="preserve"> =RANK(C4,C4:C8)</t>
  </si>
  <si>
    <t xml:space="preserve"> =RANK(C5,C4:C8)</t>
  </si>
  <si>
    <t xml:space="preserve"> =RANK(C6,C4:C8)</t>
  </si>
  <si>
    <t xml:space="preserve"> =RANK(C7,C4:C8)</t>
  </si>
  <si>
    <t xml:space="preserve"> =RANK(C8,C4:C8)</t>
  </si>
  <si>
    <t>Ranking Position
Low to High</t>
  </si>
  <si>
    <t xml:space="preserve"> =RANK(C11,C11:C15,1)</t>
  </si>
  <si>
    <t xml:space="preserve"> =RANK(C12,C11:C15,1)</t>
  </si>
  <si>
    <t xml:space="preserve"> =RANK(C13,C11:C15,1)</t>
  </si>
  <si>
    <t xml:space="preserve"> =RANK(C14,C11:C15,1)</t>
  </si>
  <si>
    <t xml:space="preserve"> =RANK(C15,C11:C15,1)</t>
  </si>
  <si>
    <t xml:space="preserve"> =RANK(C18,C18:C22)</t>
  </si>
  <si>
    <t xml:space="preserve"> =RANK(C19,C18:C22)</t>
  </si>
  <si>
    <t xml:space="preserve"> =RANK(C20,C18:C22)</t>
  </si>
  <si>
    <t xml:space="preserve"> =RANK(C21,C18:C22)</t>
  </si>
  <si>
    <t xml:space="preserve"> =RANK(C22,C18:C22)</t>
  </si>
  <si>
    <t>This function calculates the position of a value in a list relative to the other values in the list.</t>
  </si>
  <si>
    <t>A typical usage would be to rank the times of athletes in a race to find the winner.</t>
  </si>
  <si>
    <t>The ranking can be done on an ascending (low to high) or descending (high to low) basis.</t>
  </si>
  <si>
    <t>If there are duplicate values in the list, they will be assigned the same rank. Subsequent ranks</t>
  </si>
  <si>
    <t>would not follow on sequentially, but would take into account the fact that there were duplicates.</t>
  </si>
  <si>
    <t>If the numbers 30, 20, 20 and 10 were ranked, 30 is ranked as 1, both 20's are ranked as 2, and</t>
  </si>
  <si>
    <t>the 10 would be ranked as 4.</t>
  </si>
  <si>
    <t>Rank</t>
  </si>
  <si>
    <t xml:space="preserve"> =RANK(B34,B34:B37)</t>
  </si>
  <si>
    <t xml:space="preserve"> =RANK(B35,B34:B37)</t>
  </si>
  <si>
    <t xml:space="preserve"> =RANK(B36,B34:B37)</t>
  </si>
  <si>
    <t xml:space="preserve"> =RANK(B37,B34:B37)</t>
  </si>
  <si>
    <t>=RANK(NumberToRank,ListOfNumbers,RankOrder)</t>
  </si>
  <si>
    <t>The RankOrder can be 0 zero or 1.</t>
  </si>
  <si>
    <t>Using 0 will rank larger numbers at the top. (This is optional, leaving it out has the same effect).</t>
  </si>
  <si>
    <t>Using 1 will rank small numbers at the top.</t>
  </si>
  <si>
    <t>The following table was used to record the times for athletes competing in a race.</t>
  </si>
  <si>
    <t>The =RANK() function was then used to find their race positions based upon the finishing times.</t>
  </si>
  <si>
    <t>Athlete</t>
  </si>
  <si>
    <t>Race Position</t>
  </si>
  <si>
    <t>John</t>
  </si>
  <si>
    <t xml:space="preserve"> =RANK(C53,C53:C58,1)</t>
  </si>
  <si>
    <t xml:space="preserve"> =RANK(C54,C53:C58,1)</t>
  </si>
  <si>
    <t xml:space="preserve"> =RANK(C55,C53:C58,1)</t>
  </si>
  <si>
    <t>Brian</t>
  </si>
  <si>
    <t xml:space="preserve"> =RANK(C56,C53:C58,1)</t>
  </si>
  <si>
    <t>Sue</t>
  </si>
  <si>
    <t xml:space="preserve"> =RANK(C57,C53:C58,1)</t>
  </si>
  <si>
    <t>Alex</t>
  </si>
  <si>
    <t xml:space="preserve"> =RANK(C58,C53:C58,1)</t>
  </si>
  <si>
    <t>Characters
To Replace</t>
  </si>
  <si>
    <t>New
Character</t>
  </si>
  <si>
    <t>Modified
Text</t>
  </si>
  <si>
    <t>ABCDEFGH</t>
  </si>
  <si>
    <t>x</t>
  </si>
  <si>
    <t xml:space="preserve"> =REPLACE(C4,D4,E4,F4)</t>
  </si>
  <si>
    <t xml:space="preserve"> =REPLACE(C5,D5,E5,F5)</t>
  </si>
  <si>
    <t xml:space="preserve"> =REPLACE(C6,D6,E6,F6)</t>
  </si>
  <si>
    <t xml:space="preserve"> =REPLACE(C7,D7,E7,F7)</t>
  </si>
  <si>
    <t>This function replaces a portion of text with a new piece of text.</t>
  </si>
  <si>
    <t>You need to specify where the replacement should start, how many characters to</t>
  </si>
  <si>
    <t>remove and what the new replacement text should be.</t>
  </si>
  <si>
    <t>=REPLACE(OriginalText,StartPosition,NumberOfCharactersToReplace,NewText)</t>
  </si>
  <si>
    <t>Text To
Repeat</t>
  </si>
  <si>
    <t>Number Of
Repeats</t>
  </si>
  <si>
    <t>Repeated
Text</t>
  </si>
  <si>
    <t xml:space="preserve"> =REPT(C4,D4)</t>
  </si>
  <si>
    <t xml:space="preserve"> =REPT(C5,D5)</t>
  </si>
  <si>
    <t>-</t>
  </si>
  <si>
    <t xml:space="preserve"> =REPT(C6,D6)</t>
  </si>
  <si>
    <t>|</t>
  </si>
  <si>
    <t xml:space="preserve"> =REPT(C7,D7)</t>
  </si>
  <si>
    <t>This function repeats a piece of text a specified number of times.</t>
  </si>
  <si>
    <t>You need to specify the text to be repeated and how many times to repeat it.</t>
  </si>
  <si>
    <t>=REPT(TextToRepeat,Repetitions)</t>
  </si>
  <si>
    <t>The maximum number of repetitions is 200.</t>
  </si>
  <si>
    <t>The following table was used to display a simple histogram of sales figures.</t>
  </si>
  <si>
    <t>The =REPT() function uses the value of Sales, but this is divided by 100 to scale down the</t>
  </si>
  <si>
    <t>number of repetitions to below the maximum of 200.</t>
  </si>
  <si>
    <t xml:space="preserve"> =REPT("||",D29/100)</t>
  </si>
  <si>
    <t>Original
Text</t>
  </si>
  <si>
    <t>Right
String</t>
  </si>
  <si>
    <t xml:space="preserve"> =RIGHT(C4,D4)</t>
  </si>
  <si>
    <t xml:space="preserve"> =RIGHT(C5,D5)</t>
  </si>
  <si>
    <t xml:space="preserve"> =RIGHT(C6,D6)</t>
  </si>
  <si>
    <t xml:space="preserve"> =RIGHT(C7,D7)</t>
  </si>
  <si>
    <t xml:space="preserve"> =RIGHT(C8,D8)</t>
  </si>
  <si>
    <t>This function displays a specified number of characters from the right hand side of a</t>
  </si>
  <si>
    <t>=RIGHT(OriginalText,NumberOfCharactersRequired)</t>
  </si>
  <si>
    <t>The following table was used to extract the second name of a person from their full name.</t>
  </si>
  <si>
    <t>The =FIND() function locates the position of the space between the first and second name.</t>
  </si>
  <si>
    <t>The length of the second name is calculated by subtracting the position of the space from</t>
  </si>
  <si>
    <t>the overall length of the full name.</t>
  </si>
  <si>
    <t>The =RIGHT() function can then extract the second name.</t>
  </si>
  <si>
    <t>Second Name</t>
  </si>
  <si>
    <t xml:space="preserve"> =RIGHT(C28,LEN(C28)-FIND(" ",C28))</t>
  </si>
  <si>
    <t xml:space="preserve"> =RIGHT(C29,LEN(C29)-FIND(" ",C29))</t>
  </si>
  <si>
    <t xml:space="preserve"> =RIGHT(C30,LEN(C30)-FIND(" ",C30))</t>
  </si>
  <si>
    <t>Roman</t>
  </si>
  <si>
    <t xml:space="preserve"> =ROMAN(C4)</t>
  </si>
  <si>
    <t xml:space="preserve"> =ROMAN(C5)</t>
  </si>
  <si>
    <t xml:space="preserve"> =ROMAN(C6)</t>
  </si>
  <si>
    <t xml:space="preserve"> =ROMAN(C7)</t>
  </si>
  <si>
    <t xml:space="preserve"> =ROMAN(C8)</t>
  </si>
  <si>
    <t xml:space="preserve"> =ROMAN(C9)</t>
  </si>
  <si>
    <t xml:space="preserve"> =ROMAN(C10,0)</t>
  </si>
  <si>
    <t xml:space="preserve"> =ROMAN(C11,1)</t>
  </si>
  <si>
    <t xml:space="preserve"> =ROMAN(C12,2)</t>
  </si>
  <si>
    <t xml:space="preserve"> =ROMAN(C13,3)</t>
  </si>
  <si>
    <t xml:space="preserve"> =ROMAN(C14,4)</t>
  </si>
  <si>
    <t xml:space="preserve"> =ROMAN(C15,TRUE)</t>
  </si>
  <si>
    <t xml:space="preserve"> =ROMAN(C16,FALSE)</t>
  </si>
  <si>
    <t>This function produces a number shown as Roman numerals in various formats.</t>
  </si>
  <si>
    <t>=ROMAN(NormalNumber,RomanNumberFormat)</t>
  </si>
  <si>
    <t>The RomanNumberFormat can be any of the following.</t>
  </si>
  <si>
    <t>0 is Classic. This is used if no format is specified.</t>
  </si>
  <si>
    <t>1 is more Concise.</t>
  </si>
  <si>
    <t>2 is even more Concise.</t>
  </si>
  <si>
    <t>3 is even more Concise still.</t>
  </si>
  <si>
    <t>4 is Simplified.</t>
  </si>
  <si>
    <t>TRUE is Classic</t>
  </si>
  <si>
    <t>FALSE is Simplified</t>
  </si>
  <si>
    <t>There is no function to do the opposite calculation of Roman to normal.</t>
  </si>
  <si>
    <t>Places To
Round</t>
  </si>
  <si>
    <t>Rounded
Number</t>
  </si>
  <si>
    <t xml:space="preserve"> =ROUND(C4,D4)</t>
  </si>
  <si>
    <t xml:space="preserve"> =ROUND(C5,D5)</t>
  </si>
  <si>
    <t xml:space="preserve"> =ROUND(C6,D6)</t>
  </si>
  <si>
    <t xml:space="preserve"> =ROUND(C7,D7)</t>
  </si>
  <si>
    <t xml:space="preserve"> =ROUND(C8,D8)</t>
  </si>
  <si>
    <t xml:space="preserve"> =ROUND(C9,D9)</t>
  </si>
  <si>
    <t>This function rounds a number to a specified amount od decimal places.</t>
  </si>
  <si>
    <t>If 0 is used the number is rounded to the nearest whole number.</t>
  </si>
  <si>
    <t>If a negative amount of rounding is used the figures to the left of the decimal point are rounded.</t>
  </si>
  <si>
    <t>=ROUND(NumberToRound,DecimalPlacesToUse)</t>
  </si>
  <si>
    <t>Rounded
Down</t>
  </si>
  <si>
    <t xml:space="preserve"> =ROUNDDOWN(C4,D4)</t>
  </si>
  <si>
    <t xml:space="preserve"> =ROUNDDOWN(C5,D5)</t>
  </si>
  <si>
    <t xml:space="preserve"> =ROUNDDOWN(C6,D6)</t>
  </si>
  <si>
    <t xml:space="preserve"> =ROUNDDOWN(C7,D7)</t>
  </si>
  <si>
    <t xml:space="preserve"> =ROUNDDOWN(C8,D8)</t>
  </si>
  <si>
    <t xml:space="preserve"> =ROUNDDOWN(C9,D9)</t>
  </si>
  <si>
    <t>This function rounds a number down to a specified amount of decimal places.</t>
  </si>
  <si>
    <t>If 0 is used the number is rounded down to the nearest whole number.</t>
  </si>
  <si>
    <t>=ROUNDDOWN(NumberToRound,DecimalPlacesToUse)</t>
  </si>
  <si>
    <t>Rounded
Up</t>
  </si>
  <si>
    <t xml:space="preserve"> =ROUNDUP(C4,D4)</t>
  </si>
  <si>
    <t xml:space="preserve"> =ROUNDUP(C5,D5)</t>
  </si>
  <si>
    <t xml:space="preserve"> =ROUNDUP(C6,D6)</t>
  </si>
  <si>
    <t xml:space="preserve"> =ROUNDUP(C7,D7)</t>
  </si>
  <si>
    <t xml:space="preserve"> =ROUNDUP(C8,D8)</t>
  </si>
  <si>
    <t xml:space="preserve"> =ROUNDUP(C9,D9)</t>
  </si>
  <si>
    <t>This function rounds a number up to a specified amount of decimal places.</t>
  </si>
  <si>
    <t>If 0 is used the number is rounded up to the nearest whole number.</t>
  </si>
  <si>
    <t>=ROUNDUPNumberToRound,DecimalPlacesToUse)</t>
  </si>
  <si>
    <t xml:space="preserve"> =SECOND(C4)</t>
  </si>
  <si>
    <t xml:space="preserve"> =SECOND(C5)</t>
  </si>
  <si>
    <t xml:space="preserve"> =SECOND(C6)</t>
  </si>
  <si>
    <t xml:space="preserve"> =SECOND(C7)</t>
  </si>
  <si>
    <t xml:space="preserve"> =SECOND(C8)</t>
  </si>
  <si>
    <t>The function will show the second of the minute based upon a time or a number.</t>
  </si>
  <si>
    <t>=SECOND(Number)</t>
  </si>
  <si>
    <t>The following table was used by a telephone compnay to calculate the cost of a call.</t>
  </si>
  <si>
    <t>The telephone company only deals in seconds which are a multiple of 5.</t>
  </si>
  <si>
    <t>The seconds in a call are rounded up to the nearest multiple of 5 before the bill is calculated.</t>
  </si>
  <si>
    <t>The Duration of the call is entered.</t>
  </si>
  <si>
    <t>The =MINUTES() function calculates the total number of minutes.</t>
  </si>
  <si>
    <t>The =SECOND() function calculates the total number of seconds.</t>
  </si>
  <si>
    <t>The =CEILING() function rounds the seconds up to the nearest muliple of 5.</t>
  </si>
  <si>
    <t>The Cost of the call is then calculated.</t>
  </si>
  <si>
    <t xml:space="preserve">Cost Per Second : </t>
  </si>
  <si>
    <t>Billed Duration</t>
  </si>
  <si>
    <t>Minutes</t>
  </si>
  <si>
    <t>Seconds</t>
  </si>
  <si>
    <t xml:space="preserve"> =CEILING(SECOND(C36),5)</t>
  </si>
  <si>
    <t>Positive or
Negative</t>
  </si>
  <si>
    <t xml:space="preserve"> =SIGN(C4)</t>
  </si>
  <si>
    <t xml:space="preserve"> =SIGN(C5)</t>
  </si>
  <si>
    <t xml:space="preserve"> =SIGN(C6)</t>
  </si>
  <si>
    <t xml:space="preserve"> =SIGN(C7)</t>
  </si>
  <si>
    <t xml:space="preserve"> =SIGN(C8)</t>
  </si>
  <si>
    <t>This function tests a value to determine whether it is positive or negative.</t>
  </si>
  <si>
    <t>If the value is positive the result is 1.</t>
  </si>
  <si>
    <t>If the value is negative the result is -1.</t>
  </si>
  <si>
    <t>If the value is zero 0 the result is 0.</t>
  </si>
  <si>
    <t>=SIGN(CellToTest)</t>
  </si>
  <si>
    <t>The CellToTest can be a cell or a calculation.</t>
  </si>
  <si>
    <t>Salvage</t>
  </si>
  <si>
    <t>Life</t>
  </si>
  <si>
    <t>Straight Line Depreciation</t>
  </si>
  <si>
    <t xml:space="preserve"> =SLN(F3,F4,F5)</t>
  </si>
  <si>
    <t>Purchase Value Of A New Car</t>
  </si>
  <si>
    <t>Second Hand Value</t>
  </si>
  <si>
    <t>Number Of Years Ownership</t>
  </si>
  <si>
    <t>Annual Straight Line Depreciation</t>
  </si>
  <si>
    <t xml:space="preserve"> =SLN(F9,F10,F11)</t>
  </si>
  <si>
    <t>This function calculates the Straight Line Depreciation of an item.</t>
  </si>
  <si>
    <t>(Also known as Fixed Instalment method).</t>
  </si>
  <si>
    <t>The Straight Line Depreciation is how much the value of an item reduced during a specific</t>
  </si>
  <si>
    <t>period of time. The result is a uniform depreciation value.</t>
  </si>
  <si>
    <t>An example would be if you bought a new car for £20,000, then kept it for 6 years.</t>
  </si>
  <si>
    <t>At the end of your ownership you sell the car for £8,000.</t>
  </si>
  <si>
    <t>The difference between the original and the trade in price is £20,000 - £8,000 which is £12,000.</t>
  </si>
  <si>
    <t>Because you owned the car for 6 years, the SLN is calculated as £12,000 / 6 which is £2,000.</t>
  </si>
  <si>
    <t>=SLN(OriginalCost,SellingPrice,LengthOfOwnership)</t>
  </si>
  <si>
    <t>The LengthOfOwnership can be any time period, days, months or years.</t>
  </si>
  <si>
    <t>However, the SLN which is calculated will, be for that time, specifying 2 years ownership</t>
  </si>
  <si>
    <t>as 24 months will give an SLN per month.</t>
  </si>
  <si>
    <t>Lowest Value</t>
  </si>
  <si>
    <t xml:space="preserve"> =SMALL(C4:C8,1)</t>
  </si>
  <si>
    <t>2nd Lowest Value</t>
  </si>
  <si>
    <t xml:space="preserve"> =SMALL(C4:C8,2)</t>
  </si>
  <si>
    <t>3rd Lowest Value</t>
  </si>
  <si>
    <t xml:space="preserve"> =SMALL(C4:C8,3)</t>
  </si>
  <si>
    <t>4th Lowest Value</t>
  </si>
  <si>
    <t xml:space="preserve"> =SMALL(C4:C8,4)</t>
  </si>
  <si>
    <t>5th Lowest Value</t>
  </si>
  <si>
    <t xml:space="preserve"> =SMALL(C4:C8,5)</t>
  </si>
  <si>
    <t>=SMALL(ListOfNumbersToExamine,PositionToPickFrom)</t>
  </si>
  <si>
    <t>The following table was used to calculate the bottom 3 sales figures between Jan, Feb and Mar.</t>
  </si>
  <si>
    <t xml:space="preserve"> =SMALL(D24:F27,1)</t>
  </si>
  <si>
    <t xml:space="preserve"> =SMALL(D24:F27,2)</t>
  </si>
  <si>
    <t xml:space="preserve"> =SMALL(D24:F27,3)</t>
  </si>
  <si>
    <t>Southern data.</t>
  </si>
  <si>
    <t xml:space="preserve"> =STDEV(C4:C7)</t>
  </si>
  <si>
    <t xml:space="preserve"> =STDEV(E4:E7)</t>
  </si>
  <si>
    <t xml:space="preserve"> =STDEV(G4:G7)</t>
  </si>
  <si>
    <t>This function calculates the sample population standard deviation of a list of values.</t>
  </si>
  <si>
    <t>A sample population is used when the list of values represents a sample of a population.</t>
  </si>
  <si>
    <t>=STDEV(Range1,Range2,Range3 through to Range30)</t>
  </si>
  <si>
    <t>The table below was used by a company interested in buying a new machine</t>
  </si>
  <si>
    <t>to pack washing powder.</t>
  </si>
  <si>
    <t>Three machines were short listed and allow to run for a day.</t>
  </si>
  <si>
    <t>At the end of the day four boxes of soap powder were picked at random from the production</t>
  </si>
  <si>
    <t>of each machine.</t>
  </si>
  <si>
    <t>The boxes were weighed and the =STDEV() function used as these boxes only represented</t>
  </si>
  <si>
    <t>a sample of the complete days production.</t>
  </si>
  <si>
    <t>The machine with the smallest deviation was the most consistent.</t>
  </si>
  <si>
    <t>Soap Powder Box Filling Machine Test Results</t>
  </si>
  <si>
    <t>Test 4</t>
  </si>
  <si>
    <t>Variance</t>
  </si>
  <si>
    <t>Machine 1</t>
  </si>
  <si>
    <t xml:space="preserve"> =STDEV(D34:G34)</t>
  </si>
  <si>
    <t>Machine 2</t>
  </si>
  <si>
    <t xml:space="preserve"> =STDEV(D35:G35)</t>
  </si>
  <si>
    <t>Machine 3</t>
  </si>
  <si>
    <t xml:space="preserve"> =STDEV(D36:G36)</t>
  </si>
  <si>
    <t xml:space="preserve">The smallest deviation is : </t>
  </si>
  <si>
    <t xml:space="preserve"> =MIN(H34:H36)</t>
  </si>
  <si>
    <t xml:space="preserve">The machine with the smallest deviation is : </t>
  </si>
  <si>
    <t xml:space="preserve"> =INDEX(C34:C36,MATCH(MIN(H34:H36),H34:H36,0))</t>
  </si>
  <si>
    <t>Explanation of formula:</t>
  </si>
  <si>
    <t>This finds the lowest value.</t>
  </si>
  <si>
    <t>This finds the position of the lowest value.</t>
  </si>
  <si>
    <t xml:space="preserve"> =MATCH(MIN(H34:H36),H34:H36,0)</t>
  </si>
  <si>
    <t>This looks down the Machine column to</t>
  </si>
  <si>
    <t>find the machine name.</t>
  </si>
  <si>
    <t xml:space="preserve"> =STDEVP(C4:C7)</t>
  </si>
  <si>
    <t xml:space="preserve"> =STDEVP(E4:E7)</t>
  </si>
  <si>
    <t xml:space="preserve"> =STDEVP(G4:G7)</t>
  </si>
  <si>
    <t>This function calculates the standard deviation of a list of values.</t>
  </si>
  <si>
    <t>The result is calculated on the basis that the values represent the entire population.</t>
  </si>
  <si>
    <t>=STDEVP(Range1,Range2,Range3 through to Range30)</t>
  </si>
  <si>
    <t>A trial run of just four boxes per machine were produced.</t>
  </si>
  <si>
    <t>The boxes were weighed and the =STDEVP() function used as these boxes</t>
  </si>
  <si>
    <t>represented the entire test run.</t>
  </si>
  <si>
    <t>The machine with the smallest variance was the most consistent. ????????????????????</t>
  </si>
  <si>
    <t xml:space="preserve"> =STDEVP(D32:G32)</t>
  </si>
  <si>
    <t xml:space="preserve"> =STDEVP(D33:G33)</t>
  </si>
  <si>
    <t xml:space="preserve"> =STDEVP(D34:G34)</t>
  </si>
  <si>
    <t xml:space="preserve">The smallest variance is : </t>
  </si>
  <si>
    <t xml:space="preserve"> =MIN(H32:H34)</t>
  </si>
  <si>
    <t xml:space="preserve">The machine with the smallest variance is : </t>
  </si>
  <si>
    <t xml:space="preserve"> =INDEX(C32:C34,MATCH(MIN(H32:H34),H32:H34,0))</t>
  </si>
  <si>
    <t xml:space="preserve"> =(MIN(H32:H34)</t>
  </si>
  <si>
    <t xml:space="preserve"> =MATCH(MIN(H32:H34),H32:H34,0)</t>
  </si>
  <si>
    <t>Old Text
To Remove</t>
  </si>
  <si>
    <t>New Text
To Insert</t>
  </si>
  <si>
    <t>Updated Text</t>
  </si>
  <si>
    <t>ABCDEF</t>
  </si>
  <si>
    <t xml:space="preserve"> =SUBSTITUTE(B4,C4,D4)</t>
  </si>
  <si>
    <t>ABCDABCD</t>
  </si>
  <si>
    <t xml:space="preserve"> =SUBSTITUTE(B5,C5,D5)</t>
  </si>
  <si>
    <t>Northern Region</t>
  </si>
  <si>
    <t xml:space="preserve"> =SUBSTITUTE(B6,C6,D6)</t>
  </si>
  <si>
    <t>Sand and Cement</t>
  </si>
  <si>
    <t>and</t>
  </si>
  <si>
    <t>&amp;</t>
  </si>
  <si>
    <t xml:space="preserve"> =SUBSTITUTE(B7,C7,D7)</t>
  </si>
  <si>
    <t>Instance To
Be Replaced</t>
  </si>
  <si>
    <t>ABCABCABC</t>
  </si>
  <si>
    <t>ABC</t>
  </si>
  <si>
    <t xml:space="preserve"> =SUBSTITUTE(B10,C10,D10,E10)</t>
  </si>
  <si>
    <t xml:space="preserve"> =SUBSTITUTE(B11,C11,D11,E11)</t>
  </si>
  <si>
    <t>This function replaces a specified piece of text with a different piece of text.</t>
  </si>
  <si>
    <t>It can either replace all occurrences of the text, or a specific instance.</t>
  </si>
  <si>
    <t>The function is case sensitive.</t>
  </si>
  <si>
    <t>=SUBSTITUTE(OriginalText,TextToRemove,TextToInsert,InstanceToUse)</t>
  </si>
  <si>
    <t>The InstanceToUse is optional, if it is omitted all instances will be substituted.</t>
  </si>
  <si>
    <t>To cope with upper or lower case in the substitution you can use other text functions</t>
  </si>
  <si>
    <t>such as =UPPER(), =LOWER() or =PROPER() to ensure that the substitution will take place.</t>
  </si>
  <si>
    <t>Table 1 shows how differing text cases alter the result of the substitution.</t>
  </si>
  <si>
    <t>Northern region</t>
  </si>
  <si>
    <t>region</t>
  </si>
  <si>
    <t>area</t>
  </si>
  <si>
    <t xml:space="preserve"> =SUBSTITUTE(B39,C39,D39)</t>
  </si>
  <si>
    <t>Table 2 shows how the =PROPER() function has been used to take account of the mixed cases.</t>
  </si>
  <si>
    <t xml:space="preserve"> =SUBSTITUTE(PROPER(B50),PROPER(C50),PROPER(D50))</t>
  </si>
  <si>
    <t>Horizontal</t>
  </si>
  <si>
    <t xml:space="preserve"> =SUM(C4:E4)</t>
  </si>
  <si>
    <t>Vertical</t>
  </si>
  <si>
    <t xml:space="preserve"> =SUM(C7:C9)</t>
  </si>
  <si>
    <t>Single Cells</t>
  </si>
  <si>
    <t xml:space="preserve"> =SUM(C13,D14,E13)</t>
  </si>
  <si>
    <t>Multiple Ranges</t>
  </si>
  <si>
    <t xml:space="preserve"> =SUM(C17:C19,E17:E19)</t>
  </si>
  <si>
    <t>Functions</t>
  </si>
  <si>
    <t xml:space="preserve"> =SUM(AVERAGE(C23:C25),MAX(E23:E25))</t>
  </si>
  <si>
    <t>This function creates a total from a list of numbers.</t>
  </si>
  <si>
    <t>It can be used either horizontally or vertically.</t>
  </si>
  <si>
    <t>The numbers can be in single cells, ranges are from other functions.</t>
  </si>
  <si>
    <t>=SUM(Range1,Range2,Range3... through to Range30).</t>
  </si>
  <si>
    <t>Many people use the =SUM() function incorrectly.</t>
  </si>
  <si>
    <t>This example shows how the SUM has been combined with plus + symbols.</t>
  </si>
  <si>
    <t>The formula is actually doing more work than needed.</t>
  </si>
  <si>
    <t>It should have been entered as either =C48+C49+C50 or =SUM(C48:C50).</t>
  </si>
  <si>
    <t xml:space="preserve"> =SUM(C48+C49+C50)</t>
  </si>
  <si>
    <t>Wrong!</t>
  </si>
  <si>
    <t xml:space="preserve"> =SUM(C48:C50)</t>
  </si>
  <si>
    <t>Correct</t>
  </si>
  <si>
    <t xml:space="preserve"> =C48+C49+C50</t>
  </si>
  <si>
    <t>SUM (Running Total)</t>
  </si>
  <si>
    <t>Using =SUM() For A Running Total</t>
  </si>
  <si>
    <t>Running
Total</t>
  </si>
  <si>
    <t xml:space="preserve"> =SUM($D$7:D7)</t>
  </si>
  <si>
    <t xml:space="preserve"> =SUM($D$7:D8)</t>
  </si>
  <si>
    <t xml:space="preserve"> =SUM($D$7:D9)</t>
  </si>
  <si>
    <t xml:space="preserve"> =SUM($D$7:D10)</t>
  </si>
  <si>
    <t xml:space="preserve"> =SUM($D$7:D11)</t>
  </si>
  <si>
    <t xml:space="preserve"> =SUM($D$7:D12)</t>
  </si>
  <si>
    <t>Jul</t>
  </si>
  <si>
    <t xml:space="preserve"> =SUM($D$7:D13)</t>
  </si>
  <si>
    <t>Aug</t>
  </si>
  <si>
    <t xml:space="preserve"> =SUM($D$7:D14)</t>
  </si>
  <si>
    <t>Sep</t>
  </si>
  <si>
    <t xml:space="preserve"> =SUM($D$7:D15)</t>
  </si>
  <si>
    <t>Oct</t>
  </si>
  <si>
    <t xml:space="preserve"> =SUM($D$7:D16)</t>
  </si>
  <si>
    <t>Nov</t>
  </si>
  <si>
    <t xml:space="preserve"> =SUM($D$7:D17)</t>
  </si>
  <si>
    <t>Dec</t>
  </si>
  <si>
    <t xml:space="preserve"> =SUM($D$7:D18)</t>
  </si>
  <si>
    <t>Type the formula =SUM($D$7:D7) in cell E7 and then copy down the table.</t>
  </si>
  <si>
    <t>It works because the first reference uses dollar symbols $ to keep $D$7 static</t>
  </si>
  <si>
    <t>as the formula is copied down. Each occurrence of the =SUM() then adds all</t>
  </si>
  <si>
    <t>the numbers from the first cell down.</t>
  </si>
  <si>
    <t>The function can be tidied up to show 0 zero when there is no adjacent value</t>
  </si>
  <si>
    <t>by using the =IF() function.</t>
  </si>
  <si>
    <t xml:space="preserve"> =SUM(IF(D7,$D$7:D7,0))</t>
  </si>
  <si>
    <t xml:space="preserve"> =SUM(IF(D8,$D$7:D8,0))</t>
  </si>
  <si>
    <t xml:space="preserve"> =SUM(IF(D9,$D$7:D9,0))</t>
  </si>
  <si>
    <t xml:space="preserve"> =SUM(IF(D10,$D$7:D10,0))</t>
  </si>
  <si>
    <t xml:space="preserve"> =SUM(IF(D11,$D$7:D11,0))</t>
  </si>
  <si>
    <t xml:space="preserve"> =SUM(IF(D12,$D$7:D12,0))</t>
  </si>
  <si>
    <t xml:space="preserve"> The =SUM() only takes place when</t>
  </si>
  <si>
    <t xml:space="preserve"> there is data in column D.</t>
  </si>
  <si>
    <t xml:space="preserve"> Otherwise the value 0 zero is entered.</t>
  </si>
  <si>
    <t>SUM and the =OFFSET function</t>
  </si>
  <si>
    <t>Sometimes it is necessary to base a calculation on a set of cells in different locations.</t>
  </si>
  <si>
    <t>An example would be when a total is required from certain months of the year, such as</t>
  </si>
  <si>
    <t>the last 3 months in relation to the current date.</t>
  </si>
  <si>
    <t>One solution would be to retype the calculation each time new data is entered, but this</t>
  </si>
  <si>
    <t>would be time consuming and open to human error.</t>
  </si>
  <si>
    <t>A better way is to indicate the start and end point of the range to be calculated by</t>
  </si>
  <si>
    <t>using the =OFFSET() function.</t>
  </si>
  <si>
    <t>The =OFFSET() picks out a cell a certain number of cells away from another cell.</t>
  </si>
  <si>
    <t>By giving the =OFFSET() the address of the first cell in the range which needs to</t>
  </si>
  <si>
    <t>be totalled, we can then indicate how far away the end cell should be and the =OFFSET()</t>
  </si>
  <si>
    <t>will give us the address of cell which will be the end of the range to be totalled.</t>
  </si>
  <si>
    <t>The =OFFSET() needs to know three things;</t>
  </si>
  <si>
    <t>1. A cell address to use as the fixed point from where it should base the offset.</t>
  </si>
  <si>
    <t>2. How many rows it should look up or down from the starting point.</t>
  </si>
  <si>
    <t>3. How many columns it should look left or right from the starting point.</t>
  </si>
  <si>
    <t>=SUM(E24:OFFSET(E24,0,0))</t>
  </si>
  <si>
    <t>This example uses E24 as the starting point and offsets no rows or columns which</t>
  </si>
  <si>
    <t>results in the range being summed as E24:E24.</t>
  </si>
  <si>
    <t>=SUM(E29:OFFSET(E29,0,1))</t>
  </si>
  <si>
    <t>This example uses E29 as the starting point and offsets 1 col to pick out</t>
  </si>
  <si>
    <t>cell F29 resulting in a the range E29:F29 being summed.</t>
  </si>
  <si>
    <t>=SUM(E34:OFFSET(E34,0,2))</t>
  </si>
  <si>
    <t>This example uses E34 as the starting point and offsets 2 cols to pick out</t>
  </si>
  <si>
    <t>cell G34 resulting in a the range E34:G34 being summed.</t>
  </si>
  <si>
    <t>Using =OFFSET() Twice In A Formula</t>
  </si>
  <si>
    <t>The following examples use =OFFSET() to pick both the start and end of the range</t>
  </si>
  <si>
    <t>which needs to be totalled.</t>
  </si>
  <si>
    <t>=SUM(OFFSET(E45,0,1):OFFSET(E45,0,1))</t>
  </si>
  <si>
    <t>The cell E45 has been used as the starting point for both offsets and each has</t>
  </si>
  <si>
    <t>been offset by just 1 column. The result is that just cell F45 is used as the</t>
  </si>
  <si>
    <t>range F45:F45 for the sum function to calculate.</t>
  </si>
  <si>
    <t>=SUM(OFFSET(E51,0,1):OFFSET(E51,0,2))</t>
  </si>
  <si>
    <t>The cell E51 has been used as the starting point of both offsets, the first offset is</t>
  </si>
  <si>
    <t>offset by 1 column, the second by 2 columns. The result is the range F51:G51 which</t>
  </si>
  <si>
    <t>is then totalled.</t>
  </si>
  <si>
    <t>=SUM(OFFSET(E57,0,1):OFFSET(E57,0,3))</t>
  </si>
  <si>
    <t>The cell E57 has been used as the starting point for both offsets, the first offset is</t>
  </si>
  <si>
    <t>offset by 1 column, the second by 3 columns. The result is the range F57:H57 which</t>
  </si>
  <si>
    <t>The following table shows five months of data.</t>
  </si>
  <si>
    <t>To calculate the total of a specific group of months the =OFFSET() function has been used.</t>
  </si>
  <si>
    <t>The Start and End dates entered in cells F71 and F72 are used as the offset to produce</t>
  </si>
  <si>
    <t>a range which can be totalled.</t>
  </si>
  <si>
    <t>Type in the Start month.</t>
  </si>
  <si>
    <t>Type in the End month.</t>
  </si>
  <si>
    <t xml:space="preserve"> =SUM(OFFSET(D79,0,MONTH(F71)):OFFSET(D79,0,MONTH(F72)))</t>
  </si>
  <si>
    <t>The following formula represent a breakdown of what the =OFFSET function does.</t>
  </si>
  <si>
    <t>The  formula displayed below are only dummies, but they will update as you enter</t>
  </si>
  <si>
    <t>dates into cells F71 and F72.</t>
  </si>
  <si>
    <t>Formula 1</t>
  </si>
  <si>
    <t>=SUM( OFFSET(D79,0,MONTH(F71)) : OFFSET(D79,0,MONTH(F72)) )</t>
  </si>
  <si>
    <t>This is the actual formula entered by the user.</t>
  </si>
  <si>
    <t>Formula 2</t>
  </si>
  <si>
    <t>This shows how the =MONTH function calculates the month number.</t>
  </si>
  <si>
    <t>These values are the 'offsets' relative to cell D79.</t>
  </si>
  <si>
    <t>Formula 3</t>
  </si>
  <si>
    <t>This shows where the month numbers are used in the =OFFSET function.</t>
  </si>
  <si>
    <t>Formula 4</t>
  </si>
  <si>
    <t>This shows how the =OFFSET eventually equates to cell addresses</t>
  </si>
  <si>
    <t>to be used as a range for the =SUM function.</t>
  </si>
  <si>
    <t>Total cost of all Brakes bought.</t>
  </si>
  <si>
    <t xml:space="preserve"> =SUMIF(C4:C12,"Brakes",E4:E12)</t>
  </si>
  <si>
    <t>Total cost of all Tyres bought.</t>
  </si>
  <si>
    <t xml:space="preserve"> =SUMIF(C4:C12,"Tyres",E4:E12)</t>
  </si>
  <si>
    <t>Total of items costing £100 or above.</t>
  </si>
  <si>
    <t xml:space="preserve"> =SUMIF(E4:E12,"&gt;=100")</t>
  </si>
  <si>
    <t>Total of item typed in following cell.</t>
  </si>
  <si>
    <t xml:space="preserve"> =SUMIF(C4:C12,E18,E4:E12)</t>
  </si>
  <si>
    <t>This function adds the value of items which match criteria set by the user.</t>
  </si>
  <si>
    <t>=SUMIF(RangeOfThingsToBeExamined,CriteriaToBeMatched,RangeOfValuesToTotal)</t>
  </si>
  <si>
    <t>=SUMIF(C4:C12,"Brakes",E4:E12)</t>
  </si>
  <si>
    <t>This examines the names of products in C4:C12.</t>
  </si>
  <si>
    <t>It then identifies the entries for Brakes.</t>
  </si>
  <si>
    <t>It then totals the respective figures in E4:E12</t>
  </si>
  <si>
    <t>This examines the values in E4:E12.</t>
  </si>
  <si>
    <t>If the value is &gt;=100 the value is added to the total.</t>
  </si>
  <si>
    <t>Sold</t>
  </si>
  <si>
    <t>price</t>
  </si>
  <si>
    <t>Filters</t>
  </si>
  <si>
    <t>Bulbs</t>
  </si>
  <si>
    <t xml:space="preserve">Total Sales Value : </t>
  </si>
  <si>
    <t xml:space="preserve"> =SUMPRODUCT(D4:D6,E4:E6)</t>
  </si>
  <si>
    <t>This function uses at least two columns of values.</t>
  </si>
  <si>
    <t>The values in the first column are multipled with the corresponding value in the second column.</t>
  </si>
  <si>
    <t>The total of all the values is the result of the calculation.</t>
  </si>
  <si>
    <t>=SUMPRODUCT(Range1, Range, Range3 through to Range30)</t>
  </si>
  <si>
    <t>The following table was used by a drinks merchant to keep track of stock.</t>
  </si>
  <si>
    <t>The merchant needed to know the total purchase value of the stock, and the potential</t>
  </si>
  <si>
    <t>value of the stock when it is sold, takinging into account the markup percentage.</t>
  </si>
  <si>
    <t>The =SUMPRODUCT() function is used to multiply the Cases In Stock with the Case Price to</t>
  </si>
  <si>
    <t>calculate what the merchant spent in buying the stock.</t>
  </si>
  <si>
    <t>The =SUMPRODUCT() function is used to multiply the Cases In Stock with</t>
  </si>
  <si>
    <t>the Bottles In Case and the Bottle Setting Price, to calculate the potential value of the</t>
  </si>
  <si>
    <t>stock if it is all sold.</t>
  </si>
  <si>
    <t>Cases In Stock</t>
  </si>
  <si>
    <t>Case Price</t>
  </si>
  <si>
    <t>Bottles
In Case</t>
  </si>
  <si>
    <t>Bottle Cost</t>
  </si>
  <si>
    <t>Markup</t>
  </si>
  <si>
    <t>Bottle Selling Price</t>
  </si>
  <si>
    <t>Red Wine</t>
  </si>
  <si>
    <t>White Wine</t>
  </si>
  <si>
    <t>Lager</t>
  </si>
  <si>
    <t xml:space="preserve"> =D39/E39</t>
  </si>
  <si>
    <t xml:space="preserve"> =F39+F39*G39</t>
  </si>
  <si>
    <t xml:space="preserve">Total Value Of Stock : </t>
  </si>
  <si>
    <t xml:space="preserve"> =SUMPRODUCT(C35:C39,D35:D39)</t>
  </si>
  <si>
    <t xml:space="preserve">Total Selling Price Of Stock : </t>
  </si>
  <si>
    <t xml:space="preserve"> =SUMPRODUCT(C35:C39,E35:E39,H35:H39)</t>
  </si>
  <si>
    <t xml:space="preserve">Profit : </t>
  </si>
  <si>
    <t xml:space="preserve"> =E44-E43</t>
  </si>
  <si>
    <t>Deprecation in year 1</t>
  </si>
  <si>
    <t xml:space="preserve"> =SYD(F3,F4,F5,1)</t>
  </si>
  <si>
    <t>Deprecation in year 2</t>
  </si>
  <si>
    <t xml:space="preserve"> =SYD(F3,F4,F5,2)</t>
  </si>
  <si>
    <t>Deprecation in year 3</t>
  </si>
  <si>
    <t xml:space="preserve"> =SYD(F3,F4,F5,3)</t>
  </si>
  <si>
    <t>Deprecation in year 4</t>
  </si>
  <si>
    <t xml:space="preserve"> =SYD(F3,F4,F5,4)</t>
  </si>
  <si>
    <t>Deprecation in year 5</t>
  </si>
  <si>
    <t xml:space="preserve"> =SYD(F3,F4,F5,5)</t>
  </si>
  <si>
    <t>Deprecation in year 6</t>
  </si>
  <si>
    <t xml:space="preserve"> =SYD(F3,F4,F5,6)</t>
  </si>
  <si>
    <t>Total Depreciation :</t>
  </si>
  <si>
    <t xml:space="preserve"> =SUM(F7:F12)</t>
  </si>
  <si>
    <t>This function calculates the depreciation of an item throughout its life, using the sum of the</t>
  </si>
  <si>
    <t>years digits.</t>
  </si>
  <si>
    <t>The depreciation is greatest in the earlier part of the  items life.</t>
  </si>
  <si>
    <t>What is the Sum Of The Years Digits ?</t>
  </si>
  <si>
    <t>The sum of the years digits adds together the each of the years of the life.</t>
  </si>
  <si>
    <t>A life of 3 years has a sum of 1+2+3 equalling 6.</t>
  </si>
  <si>
    <t>Each of the years is then calculated as a percentage of the sum of the years.</t>
  </si>
  <si>
    <t>Year 3 is 50% of 6, year 2 is 33% of 6, year 1 is 17% 6.</t>
  </si>
  <si>
    <t>The total depreciation of the item is then allocated on the basis of these percentages.</t>
  </si>
  <si>
    <t>A depreciation of £9000 is allocated as 50% being £4500, 33% being £3000, 17% being £1500.</t>
  </si>
  <si>
    <t>As the greater part of the depreciation is allocated to the earliest years the values are</t>
  </si>
  <si>
    <t>inverted, year 1 is $4500, year 2 is £3000 and year 1 is £1500.</t>
  </si>
  <si>
    <t xml:space="preserve">Purchase Price Of A Car : </t>
  </si>
  <si>
    <t xml:space="preserve">Salvage Value : </t>
  </si>
  <si>
    <t xml:space="preserve">Expected Life in Years : </t>
  </si>
  <si>
    <t>As % Of Total Depreciation</t>
  </si>
  <si>
    <t xml:space="preserve">Depreciation in Year 1 : </t>
  </si>
  <si>
    <t>===&gt;</t>
  </si>
  <si>
    <t xml:space="preserve">Depreciation in Year 2 : </t>
  </si>
  <si>
    <t xml:space="preserve">Depreciation in Year 3 : </t>
  </si>
  <si>
    <t xml:space="preserve"> =SYD(E39,E40,E41,3)</t>
  </si>
  <si>
    <t>1. Add together the digits of the Life to get the SumOfTheYearsDigits, 1+2+3=6.</t>
  </si>
  <si>
    <t>2. Subtract the Salvage from the Purchase Price to get Total Deprectation, £10000-£1000=£9000.</t>
  </si>
  <si>
    <t>3. Divide the Total Deprectation by the SumOfTheYearsDigits, £9000/6=£1500.</t>
  </si>
  <si>
    <t>4. Invert the year digits, 1,2,3 becomes 3,2,1.</t>
  </si>
  <si>
    <t>5. Multiply 3,2,1 by £1500 to get £4500, £3000, £1500, these values are the depreciation</t>
  </si>
  <si>
    <t xml:space="preserve">    values for each of the three years in the life of the item.</t>
  </si>
  <si>
    <t>The same example using 4 years.</t>
  </si>
  <si>
    <t>As % Of Total Depriciation</t>
  </si>
  <si>
    <t xml:space="preserve">Depreciation in Year 4 : </t>
  </si>
  <si>
    <t>This example will adjust itself to accommodate any number of years between 1 and 10.</t>
  </si>
  <si>
    <t xml:space="preserve">Expected Life in Years (1 to 10) : </t>
  </si>
  <si>
    <t>=SYD(OriginalCost,SalvageValue,Life,PeriodToCalculate)</t>
  </si>
  <si>
    <t xml:space="preserve"> =T(D4)</t>
  </si>
  <si>
    <t xml:space="preserve"> =T(D5)</t>
  </si>
  <si>
    <t xml:space="preserve"> =T(D6)</t>
  </si>
  <si>
    <t xml:space="preserve"> =T(D7)</t>
  </si>
  <si>
    <t>This function examines an entry to determine whether it is text or not.</t>
  </si>
  <si>
    <t>If the value is text, then the text is the result of the function</t>
  </si>
  <si>
    <t>If the value is not text, the result is a blank.</t>
  </si>
  <si>
    <t>The function is not specifically needed by Excel, but is included for compatibility with</t>
  </si>
  <si>
    <t>other spreadsheet programs.</t>
  </si>
  <si>
    <t>=T(CellToTest)</t>
  </si>
  <si>
    <t xml:space="preserve"> =TEXT(C4,"0.00")</t>
  </si>
  <si>
    <t xml:space="preserve"> =TEXT(C5,"£0.00")</t>
  </si>
  <si>
    <t xml:space="preserve"> =TEXT(C6,"0")</t>
  </si>
  <si>
    <t xml:space="preserve"> =TEXT(C7,"£0")</t>
  </si>
  <si>
    <t xml:space="preserve"> =TEXT(C8,"0.0")</t>
  </si>
  <si>
    <t xml:space="preserve"> =TEXT(C9,"£0.0")</t>
  </si>
  <si>
    <t>This function converts a number to a piece of text.</t>
  </si>
  <si>
    <t>The formatting for the text needs to be specified in the function.</t>
  </si>
  <si>
    <t>=TEXT(NumberToConvert,FormatForConversion)</t>
  </si>
  <si>
    <t xml:space="preserve"> =TIME(C4,D4,E4)</t>
  </si>
  <si>
    <t xml:space="preserve"> =TIME(C5,D5,E5)</t>
  </si>
  <si>
    <t xml:space="preserve"> =TIME(C6,D6,E6)</t>
  </si>
  <si>
    <t>This function will convert three separate numbers to an actual time.</t>
  </si>
  <si>
    <t xml:space="preserve"> =TIME(Hour,Minute,Second)</t>
  </si>
  <si>
    <t>The result will be shown as a time which can be formatted either as 12 or 24 hour style.</t>
  </si>
  <si>
    <t>If a normal number format is applied a decimal fraction is shown which represents the</t>
  </si>
  <si>
    <t>time as a fraction of the day.</t>
  </si>
  <si>
    <t>14:30:59</t>
  </si>
  <si>
    <t xml:space="preserve"> =TIMEVALUE(C4)</t>
  </si>
  <si>
    <t xml:space="preserve"> =TIMEVALUE(C5)</t>
  </si>
  <si>
    <t xml:space="preserve"> =TIMEVALUE(C6)</t>
  </si>
  <si>
    <t>This function will show an actual time based on a piece of text which looks</t>
  </si>
  <si>
    <t>like a time. It is useful when data is imported from other applications, such as</t>
  </si>
  <si>
    <t>from mainframe computers, which convert all values to text.</t>
  </si>
  <si>
    <t xml:space="preserve"> =TIMEVALUE(Text)</t>
  </si>
  <si>
    <t>The result will be shown as a number representing the time a  fraction of the day.</t>
  </si>
  <si>
    <t>Formatting can be applied for either the 12 or 24 hour clock system.</t>
  </si>
  <si>
    <t>Today Is</t>
  </si>
  <si>
    <t xml:space="preserve"> =TODAY()</t>
  </si>
  <si>
    <t>Use this to show the current date.</t>
  </si>
  <si>
    <t>The result will normally be displayed using the DD-MMM-YY format.</t>
  </si>
  <si>
    <t>The following example shows how the Today function is used to calculate the number</t>
  </si>
  <si>
    <t>of days since a particular day.</t>
  </si>
  <si>
    <t>Days Since</t>
  </si>
  <si>
    <t xml:space="preserve"> =TODAY()-C20</t>
  </si>
  <si>
    <t xml:space="preserve"> =TODAY()-C21</t>
  </si>
  <si>
    <t>Note that the result is actually the number of days before todays date. To calculate</t>
  </si>
  <si>
    <t>a result which includes the current date an extra 1 will need to be added.</t>
  </si>
  <si>
    <t xml:space="preserve"> =TODAY()-C28+1</t>
  </si>
  <si>
    <t xml:space="preserve"> =TODAY()-C29+1</t>
  </si>
  <si>
    <t>The following example shows the number of days from today until the year 2000.</t>
  </si>
  <si>
    <t>Year 2000</t>
  </si>
  <si>
    <t>Days Until</t>
  </si>
  <si>
    <t xml:space="preserve"> =C36-TODAY()</t>
  </si>
  <si>
    <t xml:space="preserve"> {=TRANSPOSE(C3:E7)}</t>
  </si>
  <si>
    <t>As an array formula in all these cells</t>
  </si>
  <si>
    <t>This function copies data from a range, and places in it in a new range, turning it so</t>
  </si>
  <si>
    <t>that the data originally in columns is now in rows, and the data originally in rows</t>
  </si>
  <si>
    <t>is in columns.</t>
  </si>
  <si>
    <t>The transpose range must be the same size as the original range.</t>
  </si>
  <si>
    <t>The function needs to be entered as an array formula.</t>
  </si>
  <si>
    <t>To enter an array formula you must first highlight all the cells where the formula is required.</t>
  </si>
  <si>
    <t>Next type the formula, such as =TRANSPOSE(A1:A5).</t>
  </si>
  <si>
    <t>Finally press Ctrl+Shift+Enter to confirm it.</t>
  </si>
  <si>
    <t>If changes need to be made to the formula, the entire array has to be highlighted, the edits</t>
  </si>
  <si>
    <t>can then be made and the Ctrl+Shift+Enter used to confirm it.</t>
  </si>
  <si>
    <t>=TRANSPOSE(Range)</t>
  </si>
  <si>
    <t>WHAT IS CONST  b ?</t>
  </si>
  <si>
    <t>Historical Data</t>
  </si>
  <si>
    <t>Predicted Values</t>
  </si>
  <si>
    <t xml:space="preserve"> {=TREND(C8:C13,B8:B13,E8:E13)}</t>
  </si>
  <si>
    <t xml:space="preserve"> {=TREND(C5:C10,B5:B10,E5:E10)}</t>
  </si>
  <si>
    <t>This function predicts values based upon three sets of related values.</t>
  </si>
  <si>
    <t>The prediction is based upon the Linear Trend of the original values.</t>
  </si>
  <si>
    <t>The function is an array function and must be entered using Ctrl+Shift+Enter.</t>
  </si>
  <si>
    <t>=TREND(KnownYs,KnownXs,RequiredXs,Constant)</t>
  </si>
  <si>
    <t>The KnownYs is the range of values, such as Sales Figures.</t>
  </si>
  <si>
    <t>The KnownXs is the intervals used when collecting the data, such as Months.</t>
  </si>
  <si>
    <t>The RequiredXs is the range for which you want to make the prediction, such as Months.</t>
  </si>
  <si>
    <t>The following tables were used by a company to predict when they would start to</t>
  </si>
  <si>
    <t>make a profit.</t>
  </si>
  <si>
    <t>Their bank manager had told the company that unless they could show a profit by the</t>
  </si>
  <si>
    <t>end of the next year, the bank would no longer provide an overdraft facility.</t>
  </si>
  <si>
    <t>To prove to the bank that, based upon the past years performance, the company would</t>
  </si>
  <si>
    <t>start to make a profit at the end of the next year, the =TREND() function was used.</t>
  </si>
  <si>
    <t>The historical data for the past year was entered, months 1 to 12.</t>
  </si>
  <si>
    <t>The months to predict were entered, 13 to 24.</t>
  </si>
  <si>
    <t>The =TREND() function shows that it will be month 22 before the company make a profit.</t>
  </si>
  <si>
    <t xml:space="preserve"> {=TREND(C41:C52,B41:B52,E41:E52)}</t>
  </si>
  <si>
    <t>The</t>
  </si>
  <si>
    <t>same</t>
  </si>
  <si>
    <t>function</t>
  </si>
  <si>
    <t>used</t>
  </si>
  <si>
    <t>all</t>
  </si>
  <si>
    <t>cells</t>
  </si>
  <si>
    <t>as</t>
  </si>
  <si>
    <t>an</t>
  </si>
  <si>
    <t>array</t>
  </si>
  <si>
    <t>formula</t>
  </si>
  <si>
    <t>How To Enter An Array Formula</t>
  </si>
  <si>
    <t>Select all the cells where the array is required, such as F41 to F52.</t>
  </si>
  <si>
    <t>Type the formula such as =TREND(C41:C52,B41:B52,E41:E52), but do not press Enter.</t>
  </si>
  <si>
    <t>Hold the Ctrl+Shift keys down.</t>
  </si>
  <si>
    <t>Press Enter to enter the formula as an array.</t>
  </si>
  <si>
    <t>Trimmed Text</t>
  </si>
  <si>
    <t xml:space="preserve">  ABCD</t>
  </si>
  <si>
    <t xml:space="preserve"> =TRIM(C4)</t>
  </si>
  <si>
    <t xml:space="preserve">  A   B   C   D</t>
  </si>
  <si>
    <t xml:space="preserve"> =TRIM(C5)</t>
  </si>
  <si>
    <t xml:space="preserve">   Alan        Jones</t>
  </si>
  <si>
    <t xml:space="preserve"> =TRIM(C6)</t>
  </si>
  <si>
    <t xml:space="preserve"> =TRIM(C7)</t>
  </si>
  <si>
    <t>This function removes unwanted spaces from a piece of text.</t>
  </si>
  <si>
    <t>The spaces before and after the text will be removed completely.</t>
  </si>
  <si>
    <t>Multiple spaces within the text will be trimmed to a single space</t>
  </si>
  <si>
    <t>=TRIM(TextToTrim)</t>
  </si>
  <si>
    <t>Precision For
Truncation</t>
  </si>
  <si>
    <t>Truncated
Number</t>
  </si>
  <si>
    <t xml:space="preserve"> =TRUNC(C4,D4)</t>
  </si>
  <si>
    <t xml:space="preserve"> =TRUNC(C5,D5)</t>
  </si>
  <si>
    <t xml:space="preserve"> =TRUNC(C6,D6)</t>
  </si>
  <si>
    <t xml:space="preserve"> =TRUNC(C7,D7)</t>
  </si>
  <si>
    <t xml:space="preserve"> =TRUNC(C8,D8)</t>
  </si>
  <si>
    <t xml:space="preserve"> =TRUNC(C9,D9)</t>
  </si>
  <si>
    <t xml:space="preserve"> =TRUNC(C10,D10)</t>
  </si>
  <si>
    <t xml:space="preserve"> =TRUNC(C11,D11)</t>
  </si>
  <si>
    <t>This function removes the decimal part of a number, it does not actually round the number.</t>
  </si>
  <si>
    <t>=TRUNC(NumberToTuncate,Precision)</t>
  </si>
  <si>
    <t>Upper Case</t>
  </si>
  <si>
    <t xml:space="preserve"> =UPPER(C4)</t>
  </si>
  <si>
    <t xml:space="preserve"> =UPPER(C5)</t>
  </si>
  <si>
    <t>carOl wiLLiamS</t>
  </si>
  <si>
    <t xml:space="preserve"> =UPPER(C6)</t>
  </si>
  <si>
    <t xml:space="preserve"> =UPPER(C7)</t>
  </si>
  <si>
    <t>abc123</t>
  </si>
  <si>
    <t xml:space="preserve"> =UPPER(C8)</t>
  </si>
  <si>
    <t>This function converts all characters in a piece of text to upper case.</t>
  </si>
  <si>
    <t>=UPPER(TextToConvert)</t>
  </si>
  <si>
    <t>Text Containing A Number</t>
  </si>
  <si>
    <t>Annual turnover was £5000</t>
  </si>
  <si>
    <t xml:space="preserve"> =VALUE(MID(C4,SEARCH("£",C4),99))</t>
  </si>
  <si>
    <t>There was a 2% increase in sales.</t>
  </si>
  <si>
    <t>There was a 50% increase in sales.</t>
  </si>
  <si>
    <t>A 100% increase was achieved.</t>
  </si>
  <si>
    <t>Only a 2% increase in sales.</t>
  </si>
  <si>
    <t>Approx 50% increase in sales.</t>
  </si>
  <si>
    <t>There was a 100% increase in sales.</t>
  </si>
  <si>
    <t>* See explanation below.</t>
  </si>
  <si>
    <t xml:space="preserve"> =VALUE(MID(SUBSTITUTE(C11," ","    "),SEARCH("???%",SUBSTITUTE(C11," ","    ")),4))</t>
  </si>
  <si>
    <t>The winning time was 1:30 seconds.</t>
  </si>
  <si>
    <t xml:space="preserve"> =VALUE(MID(C14,SEARCH("??:??",C14),5))</t>
  </si>
  <si>
    <t xml:space="preserve"> =VALUE(MID(C15,SEARCH("??:??",C15),5))</t>
  </si>
  <si>
    <t>The winning time was 10:30 seconds.</t>
  </si>
  <si>
    <t xml:space="preserve"> =VALUE(MID(C16,SEARCH("??:??",C16),5))</t>
  </si>
  <si>
    <t>The winning time was 0:30 seconds.</t>
  </si>
  <si>
    <t xml:space="preserve"> =VALUE(MID(C17,SEARCH("??:??",C17),5))</t>
  </si>
  <si>
    <t>This function converts a piece of text which resembles a number into an actual value.</t>
  </si>
  <si>
    <t>If the number in the middle of a long piece of text it will have to be extracted using other</t>
  </si>
  <si>
    <t>text functions such as =SEARCH(), =MID(), =FIND(), =SUBSTITUTE, =LEFT() or =RIGHT().</t>
  </si>
  <si>
    <t>=VALUE(TextToConvert)</t>
  </si>
  <si>
    <t>The result will be shown as a value, based upon the original text.</t>
  </si>
  <si>
    <t>If the £ sign is included in the text it will be ignored.</t>
  </si>
  <si>
    <t>If the % sign is included in the text, the result will be a decimal fraction which can then</t>
  </si>
  <si>
    <t>be formatted as a percentage.</t>
  </si>
  <si>
    <t>If the original text format appears as a time hh:mm the result will be a time.</t>
  </si>
  <si>
    <t>The same will be true for other recognised formats.</t>
  </si>
  <si>
    <t>Explanation of formula shown above.</t>
  </si>
  <si>
    <t>To extract the values from the following text is complicated!</t>
  </si>
  <si>
    <t>The actual percentage value is of variable length, it can be either one, two or three digits long.</t>
  </si>
  <si>
    <t>The only way to identify the value is the fact it always ends with the % sign.</t>
  </si>
  <si>
    <t>There is no way to identify the beginning of the value, other than it is preceded by a space.</t>
  </si>
  <si>
    <t>The main problem is calculating the length of the value to extract.</t>
  </si>
  <si>
    <t>If the extraction assumes the maximum length of three digits and the % sign, errors will occur</t>
  </si>
  <si>
    <t>when the percentage is only one digit long, as alphabetic characters will be included.</t>
  </si>
  <si>
    <t>To get around the problem the =SUBSTITUTE() function was used to increase the size of the</t>
  </si>
  <si>
    <t>spaces in the text.</t>
  </si>
  <si>
    <t>Now when the extraction takes place any unnecessary characters will be spaces which are</t>
  </si>
  <si>
    <t>ignored by the =VALUE() function.</t>
  </si>
  <si>
    <t xml:space="preserve"> =VALUE(MID(SUBSTITUTE(C52," ","    "),SEARCH("???%",SUBSTITUTE(C52," ","    ")),4))</t>
  </si>
  <si>
    <t xml:space="preserve"> =VAR(C4:C7)</t>
  </si>
  <si>
    <t xml:space="preserve"> =VAR(E4:E7)</t>
  </si>
  <si>
    <t xml:space="preserve"> =VAR(G4:G7)</t>
  </si>
  <si>
    <t>This function calculates the sample population variance of a list of values.</t>
  </si>
  <si>
    <t>=VAR(Range1,Range2,Range3 through to Range30)</t>
  </si>
  <si>
    <t>The boxes were weighed and the =VAR() function used as these boxes only represented</t>
  </si>
  <si>
    <t>The machine with the smallest variance was the most consistent.</t>
  </si>
  <si>
    <t xml:space="preserve"> =VAR(D34:G34)</t>
  </si>
  <si>
    <t xml:space="preserve"> =VAR(D35:G35)</t>
  </si>
  <si>
    <t xml:space="preserve"> =VAR(D36:G36)</t>
  </si>
  <si>
    <t xml:space="preserve"> =VARP(C4:C7)</t>
  </si>
  <si>
    <t xml:space="preserve"> =VARP(E4:E7)</t>
  </si>
  <si>
    <t xml:space="preserve"> =VARP(G4:G7)</t>
  </si>
  <si>
    <t>This function calculates the variance of a list of values.</t>
  </si>
  <si>
    <t>The variance is calculated on the basis that the values represent the entire population.</t>
  </si>
  <si>
    <t>=VARP(Range1,Range2,Range3 through to Range30)</t>
  </si>
  <si>
    <t>A trial run a just four boxes per machine were produced.</t>
  </si>
  <si>
    <t>The boxes were weighed and the =VARP() function used as these boxes</t>
  </si>
  <si>
    <t xml:space="preserve"> =VARP(D32:G32)</t>
  </si>
  <si>
    <t xml:space="preserve"> =VARP(D33:G33)</t>
  </si>
  <si>
    <t xml:space="preserve"> =VARP(D34:G34)</t>
  </si>
  <si>
    <t>The column numbers are not needed.</t>
  </si>
  <si>
    <t>col 1</t>
  </si>
  <si>
    <t>col 2</t>
  </si>
  <si>
    <t>col 3</t>
  </si>
  <si>
    <t>col 4</t>
  </si>
  <si>
    <t>col 5</t>
  </si>
  <si>
    <t>col 6</t>
  </si>
  <si>
    <t xml:space="preserve">Which column needs to be picked out : </t>
  </si>
  <si>
    <t xml:space="preserve"> =VLOOKUP(G11,C6:H8,G12,FALSE)</t>
  </si>
  <si>
    <t>This function scans down the row headings at the side of a table to find a specified item.</t>
  </si>
  <si>
    <t>When the item is found, it then scans across to pick a cell entry.</t>
  </si>
  <si>
    <t>=VLOOKUP(ItemToFind,RangeToLookIn,ColumnToPickFrom,SortedOrUnsorted)</t>
  </si>
  <si>
    <t>The RangeToLookIn is the range of data with the row headings at the left hand side.</t>
  </si>
  <si>
    <t>The ColumnToPickFrom is how far across the table the function should look to pick from.</t>
  </si>
  <si>
    <t>This table is used to find a value based on a specified name and month.</t>
  </si>
  <si>
    <t>The =VLOOKUP() is used to scan down to find the name.</t>
  </si>
  <si>
    <t>The problem arises when we need to scan across to find the month column.</t>
  </si>
  <si>
    <t>The =MATCH() looks through the list of names to find the month we require. It then calculates</t>
  </si>
  <si>
    <t>the position of the month in the list. Unfortunately, because the list of months is not as wide</t>
  </si>
  <si>
    <t>The =VLOOKUP() now uses this =MATCH() number to look across the columns and</t>
  </si>
  <si>
    <t>The =VLOOKUP() uses FALSE at the end of the function to indicate to Excel that the</t>
  </si>
  <si>
    <t>row headings are not sorted.</t>
  </si>
  <si>
    <t>mar</t>
  </si>
  <si>
    <t xml:space="preserve"> =VLOOKUP(F56,C50:F54,MATCH(F57,D49:F49,0)+1,FALSE)</t>
  </si>
  <si>
    <t>This example shows how the =VLOOKUP() is used to pick the cost of a spare part for</t>
  </si>
  <si>
    <t>The =VLOOKUP() scans down row headings in column F for the spare part entered in column C.</t>
  </si>
  <si>
    <t>When the make is found, the =VLOOKUP() then scans across to find the price, using the</t>
  </si>
  <si>
    <t>result of the =MATCH() function to find the position of the make of car.</t>
  </si>
  <si>
    <t>The functions use the absolute ranges indicated by the dollar symbol . This ensures that</t>
  </si>
  <si>
    <t>when the formula is copied to more cells, the ranges for =VLOOKUP() and =MATCH() do</t>
  </si>
  <si>
    <t>Lookup Table</t>
  </si>
  <si>
    <t xml:space="preserve"> =VLOOKUP(C81,F75:I79,MATCH(B81,G74:I74,0)+1,FALSE)</t>
  </si>
  <si>
    <t>The name of the Item is typed in column C of the Orders Table.</t>
  </si>
  <si>
    <t xml:space="preserve">   names down the side of the Unit Cost Table are not sorted.</t>
  </si>
  <si>
    <t xml:space="preserve">   =VLOOKUP(C126,C114:D116,2,FALSE)</t>
  </si>
  <si>
    <t>If the Quantity Ordered matches a value at the side of the Discount Table the =VLOOKUP will</t>
  </si>
  <si>
    <t>look across to find the correct discount.</t>
  </si>
  <si>
    <t xml:space="preserve">   down the side of the Discount Table are sorted.</t>
  </si>
  <si>
    <t xml:space="preserve">   not match a value at the side of the Discount Table, the next lowest value is used. </t>
  </si>
  <si>
    <t xml:space="preserve">   the 100 row is used.</t>
  </si>
  <si>
    <t xml:space="preserve">   =VLOOKUP(D126,F114:I116,MATCH(C126,G113:I113,0)+1,TRUE)</t>
  </si>
  <si>
    <t>Formula for :</t>
  </si>
  <si>
    <t xml:space="preserve"> =VLOOKUP(C126,C114:D116,2,FALSE)</t>
  </si>
  <si>
    <t xml:space="preserve"> =VLOOKUP(D126,F114:I116,MATCH(C126,G113:I113,0)+1,TRUE)</t>
  </si>
  <si>
    <t xml:space="preserve"> =(D126*E126)-(D126*E126*F126)</t>
  </si>
  <si>
    <t>Weekday</t>
  </si>
  <si>
    <t xml:space="preserve"> =WEEKDAY(C4)</t>
  </si>
  <si>
    <t xml:space="preserve"> =WEEKDAY(C5)</t>
  </si>
  <si>
    <t xml:space="preserve"> =WEEKDAY(C6,1)</t>
  </si>
  <si>
    <t xml:space="preserve"> =WEEKDAY(C7,2)</t>
  </si>
  <si>
    <t xml:space="preserve"> =WEEKDAY(C8,3)</t>
  </si>
  <si>
    <t>This function shows the day of the week from a date.</t>
  </si>
  <si>
    <t xml:space="preserve"> =WEEKDAY(Date,Type)</t>
  </si>
  <si>
    <t xml:space="preserve">   Type : This is used to indicate the week day numbering system.</t>
  </si>
  <si>
    <t xml:space="preserve">   1 : will set Sunday as 1 through to Saturday as 7</t>
  </si>
  <si>
    <t xml:space="preserve">   2 : will set Monday as 1 through to Sunday as 7.</t>
  </si>
  <si>
    <t xml:space="preserve">   3 : will set Monday as 0 through to Sunday as 6.</t>
  </si>
  <si>
    <t xml:space="preserve">   If no number is specified, Excel will use 1.</t>
  </si>
  <si>
    <t>The result will be shown as a normal number.</t>
  </si>
  <si>
    <t>To show the result as the name of the day, use Format, Cells, Custom and set</t>
  </si>
  <si>
    <t>the Type to ddd or dddd.</t>
  </si>
  <si>
    <t>The following table was used by a hotel which rented a function room.</t>
  </si>
  <si>
    <t>The hotel charged different rates depending upon which day of the week the booking was for.</t>
  </si>
  <si>
    <t>The Booking Date is entered.</t>
  </si>
  <si>
    <t>The Actual Day is calculated.</t>
  </si>
  <si>
    <t>The Booking Cost is picked from a list of rates using the =LOOKUP() function.</t>
  </si>
  <si>
    <t>Booking Date</t>
  </si>
  <si>
    <t>Actual Day</t>
  </si>
  <si>
    <t>Booking Cost</t>
  </si>
  <si>
    <t xml:space="preserve"> =LOOKUP(WEEKDAY(C34),C39:D45)</t>
  </si>
  <si>
    <t>Booking Rates</t>
  </si>
  <si>
    <t>Day Of Week</t>
  </si>
  <si>
    <t>Days</t>
  </si>
  <si>
    <t xml:space="preserve"> =WORKDAY(D4,E4)</t>
  </si>
  <si>
    <t xml:space="preserve"> =WORKDAY(D5,E5)</t>
  </si>
  <si>
    <t>Use this function to calculate a past or future date based on a starting date and a</t>
  </si>
  <si>
    <t>specified number of days. The function excludes weekends and holidays and can</t>
  </si>
  <si>
    <t>therefore be used to calculate delivery dates or invoice dates.</t>
  </si>
  <si>
    <t xml:space="preserve"> =WORKDAY(StartDate,Days,Holidays)</t>
  </si>
  <si>
    <t>The result will normally be shown as a number which can be formatted to a</t>
  </si>
  <si>
    <t>normal date by using Format,Cells,Number,Date.</t>
  </si>
  <si>
    <t>The following example shows how the function can be used to calculate delivery dates</t>
  </si>
  <si>
    <t>based upon an initial Order Date and estimated Delivery Days.</t>
  </si>
  <si>
    <t>Order Date</t>
  </si>
  <si>
    <t>Delivery Days</t>
  </si>
  <si>
    <t>Delivery Date</t>
  </si>
  <si>
    <t xml:space="preserve"> =WORKDAY(D25,E25,D28:D32)</t>
  </si>
  <si>
    <t xml:space="preserve"> =YEAR(C4)</t>
  </si>
  <si>
    <t>This function extracts the year number from a date.</t>
  </si>
  <si>
    <t xml:space="preserve"> =YEAR(Date)</t>
  </si>
  <si>
    <t>The result is shown as a number.</t>
  </si>
  <si>
    <t>Fraction</t>
  </si>
  <si>
    <t xml:space="preserve"> =YEARFRAC(C4,D4)</t>
  </si>
  <si>
    <t xml:space="preserve"> =YEARFRAC(C5,D5)</t>
  </si>
  <si>
    <t xml:space="preserve"> =YEARFRAC(C6,D6)</t>
  </si>
  <si>
    <t>This function calculates the difference between two dates and expresses the result</t>
  </si>
  <si>
    <t>as a decimal fraction.</t>
  </si>
  <si>
    <t xml:space="preserve"> =YEARFRAC(StartDate,EndData,Basis)</t>
  </si>
  <si>
    <t xml:space="preserve">   Basis : Defines the calendar system to be used in the function.</t>
  </si>
  <si>
    <t xml:space="preserve">              0 : or omitted USA style 30 days per month divided by 360.</t>
  </si>
  <si>
    <t xml:space="preserve">              1 : 29 or 30 or 31 days per month divided by 365.</t>
  </si>
  <si>
    <t xml:space="preserve">              2 : 29 or 30 or 31 days per month divided by 360.</t>
  </si>
  <si>
    <t xml:space="preserve">              3 : 29 or 30 0r 31 days per month divided by 365.</t>
  </si>
  <si>
    <t xml:space="preserve">              4 : European 29 or 30 or 31 days divided by 360.</t>
  </si>
  <si>
    <t>The result will be shown as a decimal fraction, but can be formatted as a percent.</t>
  </si>
  <si>
    <t>The following table was used by a company which hired people on short term contracts</t>
  </si>
  <si>
    <t>for a part of the year.</t>
  </si>
  <si>
    <t>The Pro Rata Salary which represents the annual salary is entered.</t>
  </si>
  <si>
    <t>The Start and End dates of the contract are entered.</t>
  </si>
  <si>
    <t>The =YEARFRAC() function is used to calculate Actual Salary for the portion of the year.</t>
  </si>
  <si>
    <t>Pro Rata Salary</t>
  </si>
  <si>
    <t>Actual Salary</t>
  </si>
  <si>
    <t xml:space="preserve"> =YEARFRAC(B32,C32+1,4)*D32</t>
  </si>
  <si>
    <t xml:space="preserve"> =YEARFRAC(B33,C33+1,4)*D33</t>
  </si>
  <si>
    <t xml:space="preserve"> =YEARFRAC(B34,C34+1,4)*D34</t>
  </si>
  <si>
    <t>The extra 1 has been added to the End date to compensate for the fact that the =YEARFRAC()</t>
  </si>
  <si>
    <t>function calculates from the Start date up to, but not including, the End date.</t>
  </si>
  <si>
    <t>Project Dates</t>
  </si>
  <si>
    <t>House Building</t>
  </si>
  <si>
    <t>Target Delivery</t>
  </si>
  <si>
    <t>Target Budget</t>
  </si>
  <si>
    <t>Job Stage</t>
  </si>
  <si>
    <t>Days
Required</t>
  </si>
  <si>
    <t>Daily Cost</t>
  </si>
  <si>
    <t>Survey</t>
  </si>
  <si>
    <t>Foundation</t>
  </si>
  <si>
    <t>Walls</t>
  </si>
  <si>
    <t>Roof</t>
  </si>
  <si>
    <t>Electrics</t>
  </si>
  <si>
    <t>Actual Delivery</t>
  </si>
  <si>
    <t>Total Cost</t>
  </si>
  <si>
    <t>Against Target</t>
  </si>
  <si>
    <t>Budget %</t>
  </si>
  <si>
    <t>Total Days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</si>
</sst>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4">
    <numFmt numFmtId="164" formatCode="00000"/>
    <numFmt numFmtId="165" formatCode="[$-F400]h:mm:ss\ AM/PM"/>
    <numFmt numFmtId="166" formatCode="[hh]:mm"/>
    <numFmt numFmtId="167" formatCode="ddd\ dd\-mmm\-yy"/>
    <numFmt numFmtId="168" formatCode="[h]:mm"/>
    <numFmt numFmtId="169" formatCode="ddd\ dd"/>
    <numFmt numFmtId="170" formatCode="_(&quot;£&quot;* #,##0_);_(&quot;£&quot;* \(#,##0\);_(&quot;£&quot;* &quot;-&quot;??_);_(@_)"/>
    <numFmt numFmtId="171" formatCode="_(* #,##0_);_(* \(#,##0\);_(* &quot;-&quot;??_);_(@_)"/>
    <numFmt numFmtId="172" formatCode="_(&quot;£&quot;* #,##0.00_);_(&quot;£&quot;* \(#,##0.00\);_(&quot;£&quot;* &quot;-&quot;??_);_(@_)"/>
    <numFmt numFmtId="173" formatCode="0.0"/>
    <numFmt numFmtId="174" formatCode="&quot;£&quot;#,##0_);[Red]\(&quot;£&quot;#,##0\)"/>
    <numFmt numFmtId="175" formatCode="0.00000"/>
    <numFmt numFmtId="176" formatCode="&quot;£&quot;#,##0.00_);[Red]\(&quot;£&quot;#,##0.00\)"/>
    <numFmt numFmtId="177" formatCode="0.000"/>
    <numFmt numFmtId="178" formatCode="mm/dd/yy"/>
    <numFmt numFmtId="179" formatCode="mmmm\ d\,\ yyyy"/>
    <numFmt numFmtId="180" formatCode="ddd\ d"/>
    <numFmt numFmtId="181" formatCode="dddd\ dd"/>
    <numFmt numFmtId="182" formatCode="0.000000%"/>
    <numFmt numFmtId="183" formatCode="&quot;£&quot;#,##0.0000_);[Red]\(&quot;£&quot;#,##0.0000\)"/>
    <numFmt numFmtId="184" formatCode="0.000%"/>
    <numFmt numFmtId="185" formatCode="_-&quot;£&quot;* #,##0_-;\-&quot;£&quot;* #,##0_-;_-&quot;£&quot;* &quot;-&quot;??_-;_-@"/>
    <numFmt numFmtId="186" formatCode="_-* #,##0_-;\-* #,##0_-;_-* &quot;-&quot;??_-;_-@"/>
    <numFmt numFmtId="187" formatCode="&quot;£&quot;#,##0;[Red]\-&quot;£&quot;#,##0"/>
    <numFmt numFmtId="188" formatCode="000"/>
    <numFmt numFmtId="189" formatCode="mmmm"/>
    <numFmt numFmtId="190" formatCode="m/d/yyyy h:mm:ss"/>
    <numFmt numFmtId="191" formatCode="0.00000000000000"/>
    <numFmt numFmtId="192" formatCode="dd/mmm/yy\ hh:mm:ss"/>
    <numFmt numFmtId="193" formatCode="0.0000"/>
    <numFmt numFmtId="194" formatCode="dd\-mmm\-yyyy"/>
    <numFmt numFmtId="195" formatCode="&quot;£&quot;#,##0"/>
    <numFmt numFmtId="196" formatCode="dddd"/>
    <numFmt numFmtId="197" formatCode="0\ &quot;days behind&quot;;0\ &quot;days ahead&quot;;&quot;On Target !&quot;"/>
  </numFmts>
  <fonts count="28">
    <font>
      <sz val="10.0"/>
      <color rgb="FF000000"/>
      <name val="Arial"/>
    </font>
    <font>
      <sz val="10.0"/>
      <name val="Arial"/>
    </font>
    <font>
      <b/>
      <sz val="10.0"/>
      <color rgb="FF000000"/>
      <name val="Arial"/>
    </font>
    <font>
      <sz val="10.0"/>
      <color rgb="FF800080"/>
      <name val="Arial"/>
    </font>
    <font>
      <sz val="10.0"/>
      <color rgb="FF0000FF"/>
      <name val="Arial"/>
    </font>
    <font>
      <b/>
      <sz val="10.0"/>
      <name val="Arial"/>
    </font>
    <font>
      <b/>
      <sz val="8.0"/>
      <color rgb="FFFF0000"/>
      <name val="Arial"/>
    </font>
    <font/>
    <font>
      <b/>
      <sz val="14.0"/>
      <color rgb="FF000000"/>
      <name val="Arial"/>
    </font>
    <font>
      <sz val="10.0"/>
      <color rgb="FF339933"/>
      <name val="Arial"/>
    </font>
    <font>
      <sz val="8.0"/>
      <color rgb="FF0000FF"/>
      <name val="Arial Narrow"/>
    </font>
    <font>
      <sz val="8.0"/>
      <color rgb="FF0000FF"/>
      <name val="Arial"/>
    </font>
    <font>
      <sz val="8.0"/>
      <name val="Arial"/>
    </font>
    <font>
      <sz val="10.0"/>
      <color rgb="FF800000"/>
      <name val="Arial"/>
    </font>
    <font>
      <sz val="10.0"/>
      <color rgb="FFFFFFFF"/>
      <name val="Arial"/>
    </font>
    <font>
      <b/>
      <sz val="14.0"/>
      <name val="Arial"/>
    </font>
    <font>
      <i/>
      <sz val="10.0"/>
      <name val="Arial"/>
    </font>
    <font>
      <sz val="8.0"/>
      <color rgb="FF800080"/>
      <name val="Arial"/>
    </font>
    <font>
      <i/>
      <sz val="8.0"/>
      <name val="Arial"/>
    </font>
    <font>
      <sz val="10.0"/>
      <color rgb="FFFF00FF"/>
      <name val="Arial"/>
    </font>
    <font>
      <sz val="10.0"/>
      <color rgb="FF008000"/>
      <name val="Arial"/>
    </font>
    <font>
      <b/>
      <sz val="10.0"/>
      <color rgb="FFFF00FF"/>
      <name val="Arial"/>
    </font>
    <font>
      <b/>
      <sz val="10.0"/>
      <color rgb="FFFF0000"/>
      <name val="Arial"/>
    </font>
    <font>
      <b/>
      <sz val="10.0"/>
      <color rgb="FF008000"/>
      <name val="Arial"/>
    </font>
    <font>
      <b/>
      <sz val="10.0"/>
      <color rgb="FF800080"/>
      <name val="Arial"/>
    </font>
    <font>
      <sz val="10.0"/>
      <color rgb="FFFF0000"/>
      <name val="Arial"/>
    </font>
    <font>
      <sz val="10.0"/>
      <name val="Noto Sans Symbols"/>
    </font>
    <font>
      <i/>
      <sz val="10.0"/>
      <color rgb="FFFF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C0"/>
        <bgColor rgb="FFFFFFC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A0E0E0"/>
        <bgColor rgb="FFA0E0E0"/>
      </patternFill>
    </fill>
    <fill>
      <patternFill patternType="solid">
        <fgColor rgb="FFFFFFFF"/>
        <bgColor rgb="FFFFFFFF"/>
      </patternFill>
    </fill>
  </fills>
  <borders count="144">
    <border/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bottom style="thick">
        <color rgb="FF000000"/>
      </bottom>
    </border>
    <border>
      <left/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/>
      <right style="medium">
        <color rgb="FF000000"/>
      </right>
      <top style="medium">
        <color rgb="FF000000"/>
      </top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hair">
        <color rgb="FF000000"/>
      </right>
      <top/>
      <bottom/>
    </border>
    <border>
      <right style="thin">
        <color rgb="FF000000"/>
      </right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hair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FF00FF"/>
      </left>
      <right style="thin">
        <color rgb="FF000000"/>
      </right>
      <top style="thick">
        <color rgb="FFFF00FF"/>
      </top>
      <bottom style="thin">
        <color rgb="FF000000"/>
      </bottom>
    </border>
    <border>
      <left style="thin">
        <color rgb="FF000000"/>
      </left>
      <right style="thick">
        <color rgb="FFFF00FF"/>
      </right>
      <top style="thick">
        <color rgb="FFFF00FF"/>
      </top>
      <bottom style="thin">
        <color rgb="FF000000"/>
      </bottom>
    </border>
    <border>
      <left style="thick">
        <color rgb="FFFF00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00FF"/>
      </right>
      <top style="thin">
        <color rgb="FF000000"/>
      </top>
      <bottom style="thin">
        <color rgb="FF000000"/>
      </bottom>
    </border>
    <border>
      <left style="thick">
        <color rgb="FFFF00FF"/>
      </left>
      <right style="thin">
        <color rgb="FF000000"/>
      </right>
      <top style="thin">
        <color rgb="FF000000"/>
      </top>
      <bottom style="thick">
        <color rgb="FFFF00FF"/>
      </bottom>
    </border>
    <border>
      <left style="thin">
        <color rgb="FF000000"/>
      </left>
      <right style="thick">
        <color rgb="FFFF00FF"/>
      </right>
      <top style="thin">
        <color rgb="FF000000"/>
      </top>
      <bottom style="thick">
        <color rgb="FFFF00FF"/>
      </bottom>
    </border>
    <border>
      <left style="thick">
        <color rgb="FF008000"/>
      </left>
      <right style="thin">
        <color rgb="FF000000"/>
      </right>
      <top style="thick">
        <color rgb="FF008000"/>
      </top>
      <bottom style="thin">
        <color rgb="FF000000"/>
      </bottom>
    </border>
    <border>
      <left style="thin">
        <color rgb="FF000000"/>
      </left>
      <right style="thick">
        <color rgb="FF008000"/>
      </right>
      <top style="thick">
        <color rgb="FF008000"/>
      </top>
      <bottom style="thin">
        <color rgb="FF000000"/>
      </bottom>
    </border>
    <border>
      <left style="thick">
        <color rgb="FF008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8000"/>
      </right>
      <top style="thin">
        <color rgb="FF000000"/>
      </top>
      <bottom style="thin">
        <color rgb="FF000000"/>
      </bottom>
    </border>
    <border>
      <left style="thick">
        <color rgb="FF008000"/>
      </left>
      <right style="thin">
        <color rgb="FF000000"/>
      </right>
      <top style="thin">
        <color rgb="FF000000"/>
      </top>
      <bottom style="thick">
        <color rgb="FF008000"/>
      </bottom>
    </border>
    <border>
      <left style="thin">
        <color rgb="FF000000"/>
      </left>
      <right style="thick">
        <color rgb="FF008000"/>
      </right>
      <top style="thin">
        <color rgb="FF000000"/>
      </top>
      <bottom style="thick">
        <color rgb="FF008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 style="double">
        <color rgb="FF008000"/>
      </left>
      <right style="thin">
        <color rgb="FF000000"/>
      </right>
      <top style="double">
        <color rgb="FF008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8000"/>
      </top>
      <bottom style="thin">
        <color rgb="FF000000"/>
      </bottom>
    </border>
    <border>
      <left style="thin">
        <color rgb="FF000000"/>
      </left>
      <right style="double">
        <color rgb="FF008000"/>
      </right>
      <top style="double">
        <color rgb="FF008000"/>
      </top>
      <bottom style="thin">
        <color rgb="FF000000"/>
      </bottom>
    </border>
    <border>
      <left style="double">
        <color rgb="FF008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8000"/>
      </right>
      <top style="thin">
        <color rgb="FF000000"/>
      </top>
      <bottom style="thin">
        <color rgb="FF000000"/>
      </bottom>
    </border>
    <border>
      <left style="double">
        <color rgb="FF008000"/>
      </left>
      <right style="thin">
        <color rgb="FF000000"/>
      </right>
      <top style="thin">
        <color rgb="FF000000"/>
      </top>
      <bottom style="double">
        <color rgb="FF008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8000"/>
      </bottom>
    </border>
    <border>
      <left style="double">
        <color rgb="FFFF00FF"/>
      </left>
      <right style="double">
        <color rgb="FFFF00FF"/>
      </right>
      <top style="double">
        <color rgb="FFFF00FF"/>
      </top>
      <bottom style="thin">
        <color rgb="FF000000"/>
      </bottom>
    </border>
    <border>
      <left style="double">
        <color rgb="FFFF00FF"/>
      </left>
      <right style="double">
        <color rgb="FFFF00FF"/>
      </right>
      <top style="thin">
        <color rgb="FF000000"/>
      </top>
      <bottom style="double">
        <color rgb="FFFF00FF"/>
      </bottom>
    </border>
    <border>
      <left style="double">
        <color rgb="FFFF00FF"/>
      </left>
      <right style="thin">
        <color rgb="FF000000"/>
      </right>
      <top style="double">
        <color rgb="FFFF00FF"/>
      </top>
      <bottom style="thin">
        <color rgb="FF000000"/>
      </bottom>
    </border>
    <border>
      <left style="thin">
        <color rgb="FF000000"/>
      </left>
      <right style="double">
        <color rgb="FFFF00FF"/>
      </right>
      <top style="double">
        <color rgb="FFFF00FF"/>
      </top>
      <bottom style="thin">
        <color rgb="FF000000"/>
      </bottom>
    </border>
    <border>
      <left style="double">
        <color rgb="FFFF00FF"/>
      </left>
      <right style="thin">
        <color rgb="FF000000"/>
      </right>
      <top style="thin">
        <color rgb="FF000000"/>
      </top>
      <bottom style="double">
        <color rgb="FFFF00FF"/>
      </bottom>
    </border>
    <border>
      <left style="thin">
        <color rgb="FF000000"/>
      </left>
      <right style="double">
        <color rgb="FFFF00FF"/>
      </right>
      <top style="thin">
        <color rgb="FF000000"/>
      </top>
      <bottom style="double">
        <color rgb="FFFF00FF"/>
      </bottom>
    </border>
    <border>
      <top style="thin">
        <color rgb="FF000000"/>
      </top>
    </border>
    <border>
      <left style="double">
        <color rgb="FF000000"/>
      </left>
      <right/>
      <top style="double">
        <color rgb="FF000000"/>
      </top>
      <bottom style="double">
        <color rgb="FF000000"/>
      </bottom>
    </border>
    <border>
      <left/>
      <right/>
      <top style="double">
        <color rgb="FF000000"/>
      </top>
      <bottom style="double">
        <color rgb="FF000000"/>
      </bottom>
    </border>
    <border>
      <left/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FF00FF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FF00FF"/>
      </bottom>
    </border>
    <border>
      <left style="double">
        <color rgb="FFFF00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FF00FF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double">
        <color rgb="FF008000"/>
      </left>
      <right style="double">
        <color rgb="FFFF00FF"/>
      </right>
      <top style="double">
        <color rgb="FF008000"/>
      </top>
      <bottom style="thin">
        <color rgb="FF000000"/>
      </bottom>
    </border>
    <border>
      <left style="double">
        <color rgb="FF008000"/>
      </left>
      <right style="double">
        <color rgb="FFFF00FF"/>
      </right>
      <top style="thin">
        <color rgb="FF000000"/>
      </top>
      <bottom style="thin">
        <color rgb="FF000000"/>
      </bottom>
    </border>
    <border>
      <left style="double">
        <color rgb="FF008000"/>
      </left>
      <right style="double">
        <color rgb="FFFF00FF"/>
      </right>
      <top style="thin">
        <color rgb="FF000000"/>
      </top>
      <bottom style="double">
        <color rgb="FF008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medium">
        <color rgb="FF800080"/>
      </left>
      <right style="thin">
        <color rgb="FF000000"/>
      </right>
      <top style="medium">
        <color rgb="FF80008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800080"/>
      </top>
      <bottom style="thin">
        <color rgb="FF000000"/>
      </bottom>
    </border>
    <border>
      <left style="thin">
        <color rgb="FF000000"/>
      </left>
      <right style="medium">
        <color rgb="FF800080"/>
      </right>
      <top style="medium">
        <color rgb="FF800080"/>
      </top>
      <bottom style="thin">
        <color rgb="FF000000"/>
      </bottom>
    </border>
    <border>
      <left style="medium">
        <color rgb="FF80008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800080"/>
      </right>
      <top style="thin">
        <color rgb="FF000000"/>
      </top>
      <bottom style="thin">
        <color rgb="FF000000"/>
      </bottom>
    </border>
    <border>
      <left style="medium">
        <color rgb="FF800080"/>
      </left>
      <right style="thin">
        <color rgb="FF000000"/>
      </right>
      <top style="thin">
        <color rgb="FF000000"/>
      </top>
      <bottom style="medium">
        <color rgb="FF80008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800080"/>
      </bottom>
    </border>
    <border>
      <left style="thin">
        <color rgb="FF000000"/>
      </left>
      <right style="medium">
        <color rgb="FF800080"/>
      </right>
      <top style="thin">
        <color rgb="FF000000"/>
      </top>
      <bottom style="medium">
        <color rgb="FF800080"/>
      </bottom>
    </border>
    <border>
      <left style="double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thick">
        <color rgb="FFFF0000"/>
      </right>
    </border>
    <border>
      <left style="thick">
        <color rgb="FFFF0000"/>
      </left>
      <right style="thick">
        <color rgb="FFFF0000"/>
      </right>
      <top style="thin">
        <color rgb="FF000000"/>
      </top>
      <bottom style="thick">
        <color rgb="FFFF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hair">
        <color rgb="FF000000"/>
      </bottom>
    </border>
    <border>
      <top style="medium">
        <color rgb="FF000000"/>
      </top>
      <bottom style="hair">
        <color rgb="FF000000"/>
      </bottom>
    </border>
    <border>
      <right style="medium">
        <color rgb="FF000000"/>
      </right>
      <top style="medium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bottom style="thin">
        <color rgb="FF000000"/>
      </bottom>
    </border>
    <border>
      <left style="double">
        <color rgb="FFFF00FF"/>
      </left>
      <right style="thin">
        <color rgb="FF000000"/>
      </right>
      <top style="double">
        <color rgb="FFFF00FF"/>
      </top>
      <bottom style="double">
        <color rgb="FFFF00FF"/>
      </bottom>
    </border>
    <border>
      <left style="thin">
        <color rgb="FF000000"/>
      </left>
      <right style="thin">
        <color rgb="FF000000"/>
      </right>
      <top style="double">
        <color rgb="FFFF00FF"/>
      </top>
      <bottom style="double">
        <color rgb="FFFF00FF"/>
      </bottom>
    </border>
    <border>
      <left style="thin">
        <color rgb="FF000000"/>
      </left>
      <right style="double">
        <color rgb="FFFF00FF"/>
      </right>
      <top style="double">
        <color rgb="FFFF00FF"/>
      </top>
      <bottom style="double">
        <color rgb="FFFF00FF"/>
      </bottom>
    </border>
    <border>
      <left style="thin">
        <color rgb="FF000000"/>
      </left>
      <right style="double">
        <color rgb="FF008000"/>
      </right>
      <top style="thin">
        <color rgb="FF000000"/>
      </top>
      <bottom style="double">
        <color rgb="FF008000"/>
      </bottom>
    </border>
    <border>
      <left style="double">
        <color rgb="FF008000"/>
      </left>
      <right style="thin">
        <color rgb="FF000000"/>
      </right>
      <top style="double">
        <color rgb="FF008000"/>
      </top>
      <bottom/>
    </border>
    <border>
      <left style="thin">
        <color rgb="FF000000"/>
      </left>
      <right style="thin">
        <color rgb="FF000000"/>
      </right>
      <top style="double">
        <color rgb="FF008000"/>
      </top>
      <bottom/>
    </border>
    <border>
      <left style="thin">
        <color rgb="FF000000"/>
      </left>
      <right style="double">
        <color rgb="FF008000"/>
      </right>
      <top style="double">
        <color rgb="FF008000"/>
      </top>
      <bottom/>
    </border>
    <border>
      <left style="thin">
        <color rgb="FF0000FF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shrinkToFit="0" wrapText="0"/>
    </xf>
    <xf borderId="1" fillId="0" fontId="2" numFmtId="0" xfId="0" applyAlignment="1" applyBorder="1" applyFont="1">
      <alignment shrinkToFit="0" wrapText="0"/>
    </xf>
    <xf borderId="2" fillId="2" fontId="1" numFmtId="0" xfId="0" applyAlignment="1" applyBorder="1" applyFill="1" applyFont="1">
      <alignment horizontal="center" shrinkToFit="0" wrapText="0"/>
    </xf>
    <xf borderId="2" fillId="3" fontId="3" numFmtId="0" xfId="0" applyAlignment="1" applyBorder="1" applyFill="1" applyFont="1">
      <alignment horizontal="center" shrinkToFit="0" wrapText="0"/>
    </xf>
    <xf borderId="2" fillId="3" fontId="4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1" fillId="0" fontId="2" numFmtId="0" xfId="0" applyAlignment="1" applyBorder="1" applyFont="1">
      <alignment horizontal="center" shrinkToFit="0" wrapText="0"/>
    </xf>
    <xf borderId="1" fillId="0" fontId="5" numFmtId="0" xfId="0" applyAlignment="1" applyBorder="1" applyFont="1">
      <alignment shrinkToFit="0" wrapText="0"/>
    </xf>
    <xf borderId="3" fillId="3" fontId="6" numFmtId="0" xfId="0" applyAlignment="1" applyBorder="1" applyFont="1">
      <alignment horizontal="center" shrinkToFit="0" wrapText="0"/>
    </xf>
    <xf borderId="4" fillId="0" fontId="7" numFmtId="0" xfId="0" applyBorder="1" applyFont="1"/>
    <xf borderId="5" fillId="3" fontId="6" numFmtId="0" xfId="0" applyAlignment="1" applyBorder="1" applyFont="1">
      <alignment horizontal="center" shrinkToFit="0" wrapText="0"/>
    </xf>
    <xf borderId="6" fillId="0" fontId="7" numFmtId="0" xfId="0" applyBorder="1" applyFont="1"/>
    <xf borderId="7" fillId="3" fontId="6" numFmtId="0" xfId="0" applyAlignment="1" applyBorder="1" applyFont="1">
      <alignment horizontal="center" shrinkToFit="0" wrapText="0"/>
    </xf>
    <xf borderId="8" fillId="0" fontId="7" numFmtId="0" xfId="0" applyBorder="1" applyFont="1"/>
    <xf borderId="0" fillId="0" fontId="1" numFmtId="0" xfId="0" applyAlignment="1" applyFont="1">
      <alignment horizontal="center" shrinkToFit="0" wrapText="0"/>
    </xf>
    <xf borderId="9" fillId="0" fontId="8" numFmtId="0" xfId="0" applyAlignment="1" applyBorder="1" applyFont="1">
      <alignment shrinkToFit="0" wrapText="0"/>
    </xf>
    <xf borderId="1" fillId="0" fontId="1" numFmtId="0" xfId="0" applyAlignment="1" applyBorder="1" applyFont="1">
      <alignment horizontal="center" shrinkToFit="0" wrapText="0"/>
    </xf>
    <xf borderId="1" fillId="0" fontId="1" numFmtId="0" xfId="0" applyAlignment="1" applyBorder="1" applyFont="1">
      <alignment horizontal="left" shrinkToFit="0" wrapText="0"/>
    </xf>
    <xf borderId="10" fillId="3" fontId="4" numFmtId="49" xfId="0" applyAlignment="1" applyBorder="1" applyFont="1" applyNumberFormat="1">
      <alignment horizontal="left" shrinkToFit="0" wrapText="0"/>
    </xf>
    <xf borderId="11" fillId="0" fontId="9" numFmtId="0" xfId="0" applyAlignment="1" applyBorder="1" applyFont="1">
      <alignment horizontal="center" shrinkToFit="0" wrapText="0"/>
    </xf>
    <xf borderId="12" fillId="0" fontId="9" numFmtId="0" xfId="0" applyAlignment="1" applyBorder="1" applyFont="1">
      <alignment horizontal="left" shrinkToFit="0" wrapText="0"/>
    </xf>
    <xf borderId="13" fillId="4" fontId="1" numFmtId="0" xfId="0" applyAlignment="1" applyBorder="1" applyFill="1" applyFont="1">
      <alignment shrinkToFit="0" wrapText="0"/>
    </xf>
    <xf borderId="14" fillId="3" fontId="4" numFmtId="49" xfId="0" applyAlignment="1" applyBorder="1" applyFont="1" applyNumberFormat="1">
      <alignment horizontal="left" shrinkToFit="0" wrapText="0"/>
    </xf>
    <xf borderId="11" fillId="0" fontId="9" numFmtId="0" xfId="0" applyAlignment="1" applyBorder="1" applyFont="1">
      <alignment horizontal="left" shrinkToFit="0" wrapText="0"/>
    </xf>
    <xf borderId="15" fillId="4" fontId="1" numFmtId="0" xfId="0" applyAlignment="1" applyBorder="1" applyFont="1">
      <alignment shrinkToFit="0" wrapText="0"/>
    </xf>
    <xf borderId="11" fillId="0" fontId="1" numFmtId="0" xfId="0" applyAlignment="1" applyBorder="1" applyFont="1">
      <alignment shrinkToFit="0" wrapText="0"/>
    </xf>
    <xf borderId="16" fillId="3" fontId="4" numFmtId="49" xfId="0" applyAlignment="1" applyBorder="1" applyFont="1" applyNumberFormat="1">
      <alignment horizontal="left" shrinkToFit="0" wrapText="0"/>
    </xf>
    <xf borderId="11" fillId="0" fontId="1" numFmtId="0" xfId="0" applyAlignment="1" applyBorder="1" applyFont="1">
      <alignment horizontal="center" shrinkToFit="0" wrapText="0"/>
    </xf>
    <xf borderId="11" fillId="0" fontId="3" numFmtId="0" xfId="0" applyAlignment="1" applyBorder="1" applyFont="1">
      <alignment horizontal="center" shrinkToFit="0" wrapText="0"/>
    </xf>
    <xf borderId="16" fillId="3" fontId="4" numFmtId="164" xfId="0" applyAlignment="1" applyBorder="1" applyFont="1" applyNumberFormat="1">
      <alignment horizontal="left" shrinkToFit="0" wrapText="0"/>
    </xf>
    <xf borderId="11" fillId="0" fontId="1" numFmtId="0" xfId="0" applyAlignment="1" applyBorder="1" applyFont="1">
      <alignment horizontal="left" shrinkToFit="0" wrapText="0"/>
    </xf>
    <xf borderId="16" fillId="3" fontId="4" numFmtId="0" xfId="0" applyAlignment="1" applyBorder="1" applyFont="1">
      <alignment shrinkToFit="0" wrapText="0"/>
    </xf>
    <xf borderId="16" fillId="3" fontId="4" numFmtId="0" xfId="0" applyAlignment="1" applyBorder="1" applyFont="1">
      <alignment horizontal="left" shrinkToFit="0" wrapText="0"/>
    </xf>
    <xf borderId="17" fillId="3" fontId="4" numFmtId="49" xfId="0" applyAlignment="1" applyBorder="1" applyFont="1" applyNumberFormat="1">
      <alignment horizontal="left" shrinkToFit="0" wrapText="0"/>
    </xf>
    <xf borderId="18" fillId="0" fontId="1" numFmtId="0" xfId="0" applyAlignment="1" applyBorder="1" applyFont="1">
      <alignment horizontal="center" shrinkToFit="0" wrapText="0"/>
    </xf>
    <xf borderId="18" fillId="0" fontId="3" numFmtId="0" xfId="0" applyAlignment="1" applyBorder="1" applyFont="1">
      <alignment horizontal="center" shrinkToFit="0" wrapText="0"/>
    </xf>
    <xf borderId="18" fillId="0" fontId="1" numFmtId="0" xfId="0" applyAlignment="1" applyBorder="1" applyFont="1">
      <alignment shrinkToFit="0" wrapText="0"/>
    </xf>
    <xf borderId="14" fillId="4" fontId="1" numFmtId="0" xfId="0" applyAlignment="1" applyBorder="1" applyFont="1">
      <alignment shrinkToFit="0" wrapText="0"/>
    </xf>
    <xf borderId="19" fillId="0" fontId="1" numFmtId="0" xfId="0" applyAlignment="1" applyBorder="1" applyFont="1">
      <alignment shrinkToFit="0" wrapText="0"/>
    </xf>
    <xf borderId="0" fillId="0" fontId="1" numFmtId="49" xfId="0" applyAlignment="1" applyFont="1" applyNumberFormat="1">
      <alignment horizontal="left" shrinkToFit="0" wrapText="0"/>
    </xf>
    <xf borderId="2" fillId="3" fontId="4" numFmtId="20" xfId="0" applyAlignment="1" applyBorder="1" applyFont="1" applyNumberFormat="1">
      <alignment horizontal="center" shrinkToFit="0" wrapText="0"/>
    </xf>
    <xf borderId="2" fillId="3" fontId="4" numFmtId="18" xfId="0" applyAlignment="1" applyBorder="1" applyFont="1" applyNumberFormat="1">
      <alignment horizontal="center" shrinkToFit="0" wrapText="0"/>
    </xf>
    <xf borderId="0" fillId="0" fontId="1" numFmtId="18" xfId="0" applyAlignment="1" applyFont="1" applyNumberFormat="1">
      <alignment shrinkToFit="0" wrapText="0"/>
    </xf>
    <xf borderId="0" fillId="0" fontId="1" numFmtId="165" xfId="0" applyAlignment="1" applyFont="1" applyNumberFormat="1">
      <alignment shrinkToFit="0" wrapText="0"/>
    </xf>
    <xf borderId="2" fillId="3" fontId="3" numFmtId="20" xfId="0" applyAlignment="1" applyBorder="1" applyFont="1" applyNumberFormat="1">
      <alignment horizontal="center" shrinkToFit="0" wrapText="0"/>
    </xf>
    <xf borderId="0" fillId="0" fontId="4" numFmtId="0" xfId="0" applyAlignment="1" applyFont="1">
      <alignment shrinkToFit="0" wrapText="0"/>
    </xf>
    <xf borderId="2" fillId="3" fontId="3" numFmtId="18" xfId="0" applyAlignment="1" applyBorder="1" applyFont="1" applyNumberFormat="1">
      <alignment horizontal="center" shrinkToFit="0" wrapText="0"/>
    </xf>
    <xf borderId="0" fillId="0" fontId="5" numFmtId="0" xfId="0" applyAlignment="1" applyFont="1">
      <alignment shrinkToFit="0" wrapText="0"/>
    </xf>
    <xf borderId="0" fillId="0" fontId="1" numFmtId="166" xfId="0" applyAlignment="1" applyFont="1" applyNumberFormat="1">
      <alignment shrinkToFit="0" wrapText="0"/>
    </xf>
    <xf borderId="2" fillId="3" fontId="4" numFmtId="166" xfId="0" applyAlignment="1" applyBorder="1" applyFont="1" applyNumberFormat="1">
      <alignment horizontal="center" shrinkToFit="0" wrapText="0"/>
    </xf>
    <xf borderId="20" fillId="2" fontId="1" numFmtId="0" xfId="0" applyAlignment="1" applyBorder="1" applyFont="1">
      <alignment horizontal="right" shrinkToFit="0" wrapText="0"/>
    </xf>
    <xf borderId="21" fillId="3" fontId="3" numFmtId="167" xfId="0" applyAlignment="1" applyBorder="1" applyFont="1" applyNumberFormat="1">
      <alignment horizontal="center" shrinkToFit="0" wrapText="0"/>
    </xf>
    <xf borderId="21" fillId="3" fontId="3" numFmtId="168" xfId="0" applyAlignment="1" applyBorder="1" applyFont="1" applyNumberFormat="1">
      <alignment horizontal="center" shrinkToFit="0" wrapText="0"/>
    </xf>
    <xf borderId="20" fillId="2" fontId="1" numFmtId="0" xfId="0" applyAlignment="1" applyBorder="1" applyFont="1">
      <alignment horizontal="center" shrinkToFit="0" wrapText="0"/>
    </xf>
    <xf borderId="21" fillId="2" fontId="1" numFmtId="0" xfId="0" applyAlignment="1" applyBorder="1" applyFont="1">
      <alignment horizontal="center" shrinkToFit="0" wrapText="0"/>
    </xf>
    <xf borderId="22" fillId="3" fontId="4" numFmtId="169" xfId="0" applyAlignment="1" applyBorder="1" applyFont="1" applyNumberFormat="1">
      <alignment horizontal="center" shrinkToFit="0" wrapText="0"/>
    </xf>
    <xf borderId="23" fillId="3" fontId="3" numFmtId="20" xfId="0" applyAlignment="1" applyBorder="1" applyFont="1" applyNumberFormat="1">
      <alignment horizontal="center" shrinkToFit="0" wrapText="0"/>
    </xf>
    <xf borderId="24" fillId="3" fontId="3" numFmtId="20" xfId="0" applyAlignment="1" applyBorder="1" applyFont="1" applyNumberFormat="1">
      <alignment horizontal="center" shrinkToFit="0" wrapText="0"/>
    </xf>
    <xf borderId="16" fillId="3" fontId="3" numFmtId="20" xfId="0" applyAlignment="1" applyBorder="1" applyFont="1" applyNumberFormat="1">
      <alignment horizontal="center" shrinkToFit="0" wrapText="0"/>
    </xf>
    <xf borderId="16" fillId="3" fontId="4" numFmtId="20" xfId="0" applyAlignment="1" applyBorder="1" applyFont="1" applyNumberFormat="1">
      <alignment horizontal="center" shrinkToFit="0" wrapText="0"/>
    </xf>
    <xf borderId="25" fillId="0" fontId="4" numFmtId="0" xfId="0" applyAlignment="1" applyBorder="1" applyFont="1">
      <alignment horizontal="left" shrinkToFit="0" wrapText="0"/>
    </xf>
    <xf borderId="26" fillId="3" fontId="4" numFmtId="169" xfId="0" applyAlignment="1" applyBorder="1" applyFont="1" applyNumberFormat="1">
      <alignment horizontal="center" shrinkToFit="0" wrapText="0"/>
    </xf>
    <xf borderId="27" fillId="3" fontId="3" numFmtId="20" xfId="0" applyAlignment="1" applyBorder="1" applyFont="1" applyNumberFormat="1">
      <alignment horizontal="center" shrinkToFit="0" wrapText="0"/>
    </xf>
    <xf borderId="28" fillId="3" fontId="3" numFmtId="20" xfId="0" applyAlignment="1" applyBorder="1" applyFont="1" applyNumberFormat="1">
      <alignment horizontal="center" shrinkToFit="0" wrapText="0"/>
    </xf>
    <xf borderId="17" fillId="3" fontId="3" numFmtId="20" xfId="0" applyAlignment="1" applyBorder="1" applyFont="1" applyNumberFormat="1">
      <alignment horizontal="center" shrinkToFit="0" wrapText="0"/>
    </xf>
    <xf borderId="17" fillId="3" fontId="4" numFmtId="20" xfId="0" applyAlignment="1" applyBorder="1" applyFont="1" applyNumberFormat="1">
      <alignment horizontal="center" shrinkToFit="0" wrapText="0"/>
    </xf>
    <xf borderId="0" fillId="0" fontId="4" numFmtId="166" xfId="0" applyAlignment="1" applyFont="1" applyNumberFormat="1">
      <alignment horizontal="left" shrinkToFit="0" wrapText="0"/>
    </xf>
    <xf borderId="20" fillId="2" fontId="1" numFmtId="0" xfId="0" applyAlignment="1" applyBorder="1" applyFont="1">
      <alignment shrinkToFit="0" wrapText="0"/>
    </xf>
    <xf borderId="21" fillId="2" fontId="1" numFmtId="0" xfId="0" applyAlignment="1" applyBorder="1" applyFont="1">
      <alignment horizontal="right" shrinkToFit="0" wrapText="0"/>
    </xf>
    <xf borderId="0" fillId="0" fontId="4" numFmtId="0" xfId="0" applyAlignment="1" applyFont="1">
      <alignment horizontal="left" shrinkToFit="0" wrapText="0"/>
    </xf>
    <xf borderId="26" fillId="2" fontId="1" numFmtId="0" xfId="0" applyAlignment="1" applyBorder="1" applyFont="1">
      <alignment shrinkToFit="0" wrapText="0"/>
    </xf>
    <xf borderId="17" fillId="2" fontId="1" numFmtId="0" xfId="0" applyAlignment="1" applyBorder="1" applyFont="1">
      <alignment horizontal="right" shrinkToFit="0" wrapText="0"/>
    </xf>
    <xf borderId="2" fillId="2" fontId="1" numFmtId="0" xfId="0" applyAlignment="1" applyBorder="1" applyFont="1">
      <alignment shrinkToFit="0" wrapText="0"/>
    </xf>
    <xf borderId="2" fillId="3" fontId="3" numFmtId="0" xfId="0" applyAlignment="1" applyBorder="1" applyFont="1">
      <alignment shrinkToFit="0" wrapText="0"/>
    </xf>
    <xf borderId="2" fillId="3" fontId="4" numFmtId="0" xfId="0" applyAlignment="1" applyBorder="1" applyFont="1">
      <alignment shrinkToFit="0" wrapText="0"/>
    </xf>
    <xf borderId="0" fillId="0" fontId="10" numFmtId="0" xfId="0" applyAlignment="1" applyFont="1">
      <alignment shrinkToFit="0" wrapText="0"/>
    </xf>
    <xf borderId="2" fillId="3" fontId="3" numFmtId="9" xfId="0" applyAlignment="1" applyBorder="1" applyFont="1" applyNumberFormat="1">
      <alignment shrinkToFit="0" wrapText="0"/>
    </xf>
    <xf borderId="2" fillId="3" fontId="3" numFmtId="9" xfId="0" applyAlignment="1" applyBorder="1" applyFont="1" applyNumberFormat="1">
      <alignment horizontal="center" shrinkToFit="0" wrapText="0"/>
    </xf>
    <xf borderId="2" fillId="3" fontId="3" numFmtId="170" xfId="0" applyAlignment="1" applyBorder="1" applyFont="1" applyNumberFormat="1">
      <alignment shrinkToFit="0" wrapText="0"/>
    </xf>
    <xf borderId="2" fillId="3" fontId="4" numFmtId="170" xfId="0" applyAlignment="1" applyBorder="1" applyFont="1" applyNumberFormat="1">
      <alignment shrinkToFit="0" wrapText="0"/>
    </xf>
    <xf borderId="0" fillId="0" fontId="11" numFmtId="0" xfId="0" applyAlignment="1" applyFont="1">
      <alignment shrinkToFit="0" wrapText="0"/>
    </xf>
    <xf borderId="2" fillId="3" fontId="4" numFmtId="9" xfId="0" applyAlignment="1" applyBorder="1" applyFont="1" applyNumberFormat="1">
      <alignment shrinkToFit="0" wrapText="0"/>
    </xf>
    <xf borderId="2" fillId="3" fontId="3" numFmtId="171" xfId="0" applyAlignment="1" applyBorder="1" applyFont="1" applyNumberFormat="1">
      <alignment shrinkToFit="0" wrapText="0"/>
    </xf>
    <xf borderId="2" fillId="3" fontId="4" numFmtId="171" xfId="0" applyAlignment="1" applyBorder="1" applyFont="1" applyNumberFormat="1">
      <alignment shrinkToFit="0" wrapText="0"/>
    </xf>
    <xf borderId="2" fillId="3" fontId="4" numFmtId="9" xfId="0" applyAlignment="1" applyBorder="1" applyFont="1" applyNumberFormat="1">
      <alignment horizontal="center" shrinkToFit="0" wrapText="0"/>
    </xf>
    <xf borderId="20" fillId="2" fontId="5" numFmtId="0" xfId="0" applyAlignment="1" applyBorder="1" applyFont="1">
      <alignment shrinkToFit="0" wrapText="0"/>
    </xf>
    <xf borderId="21" fillId="2" fontId="1" numFmtId="0" xfId="0" applyAlignment="1" applyBorder="1" applyFont="1">
      <alignment shrinkToFit="0" wrapText="0"/>
    </xf>
    <xf borderId="2" fillId="3" fontId="3" numFmtId="10" xfId="0" applyAlignment="1" applyBorder="1" applyFont="1" applyNumberFormat="1">
      <alignment shrinkToFit="0" wrapText="0"/>
    </xf>
    <xf borderId="2" fillId="3" fontId="3" numFmtId="172" xfId="0" applyAlignment="1" applyBorder="1" applyFont="1" applyNumberFormat="1">
      <alignment shrinkToFit="0" wrapText="0"/>
    </xf>
    <xf borderId="2" fillId="3" fontId="4" numFmtId="172" xfId="0" applyAlignment="1" applyBorder="1" applyFont="1" applyNumberFormat="1">
      <alignment shrinkToFit="0" wrapText="0"/>
    </xf>
    <xf borderId="2" fillId="3" fontId="1" numFmtId="0" xfId="0" applyAlignment="1" applyBorder="1" applyFont="1">
      <alignment horizontal="center" shrinkToFit="0" wrapText="0"/>
    </xf>
    <xf borderId="14" fillId="3" fontId="3" numFmtId="0" xfId="0" applyAlignment="1" applyBorder="1" applyFont="1">
      <alignment shrinkToFit="0" wrapText="0"/>
    </xf>
    <xf borderId="14" fillId="3" fontId="1" numFmtId="0" xfId="0" applyAlignment="1" applyBorder="1" applyFont="1">
      <alignment shrinkToFit="0" wrapText="0"/>
    </xf>
    <xf borderId="1" fillId="0" fontId="1" numFmtId="0" xfId="0" applyAlignment="1" applyBorder="1" applyFont="1">
      <alignment shrinkToFit="0" wrapText="0"/>
    </xf>
    <xf borderId="2" fillId="3" fontId="3" numFmtId="15" xfId="0" applyAlignment="1" applyBorder="1" applyFont="1" applyNumberFormat="1">
      <alignment shrinkToFit="0" wrapText="0"/>
    </xf>
    <xf borderId="14" fillId="3" fontId="4" numFmtId="0" xfId="0" applyAlignment="1" applyBorder="1" applyFont="1">
      <alignment shrinkToFit="0" wrapText="0"/>
    </xf>
    <xf borderId="2" fillId="3" fontId="4" numFmtId="2" xfId="0" applyAlignment="1" applyBorder="1" applyFont="1" applyNumberFormat="1">
      <alignment shrinkToFit="0" wrapText="0"/>
    </xf>
    <xf borderId="2" fillId="2" fontId="1" numFmtId="0" xfId="0" applyAlignment="1" applyBorder="1" applyFont="1">
      <alignment horizontal="center" shrinkToFit="0" wrapText="1"/>
    </xf>
    <xf borderId="2" fillId="2" fontId="1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0"/>
    </xf>
    <xf borderId="29" fillId="2" fontId="1" numFmtId="0" xfId="0" applyAlignment="1" applyBorder="1" applyFont="1">
      <alignment horizontal="right" shrinkToFit="0" wrapText="0"/>
    </xf>
    <xf borderId="30" fillId="2" fontId="1" numFmtId="0" xfId="0" applyAlignment="1" applyBorder="1" applyFont="1">
      <alignment horizontal="center" shrinkToFit="0" wrapText="0"/>
    </xf>
    <xf borderId="31" fillId="0" fontId="7" numFmtId="0" xfId="0" applyBorder="1" applyFont="1"/>
    <xf borderId="0" fillId="0" fontId="11" numFmtId="0" xfId="0" applyAlignment="1" applyFont="1">
      <alignment horizontal="center" shrinkToFit="0" wrapText="0"/>
    </xf>
    <xf borderId="2" fillId="2" fontId="4" numFmtId="0" xfId="0" applyAlignment="1" applyBorder="1" applyFont="1">
      <alignment horizontal="center" shrinkToFit="0" wrapText="0"/>
    </xf>
    <xf borderId="32" fillId="2" fontId="0" numFmtId="0" xfId="0" applyAlignment="1" applyBorder="1" applyFont="1">
      <alignment horizontal="center" shrinkToFit="0" wrapText="0"/>
    </xf>
    <xf borderId="33" fillId="2" fontId="0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right" shrinkToFit="0" wrapText="0"/>
    </xf>
    <xf borderId="34" fillId="3" fontId="3" numFmtId="0" xfId="0" applyAlignment="1" applyBorder="1" applyFont="1">
      <alignment horizontal="center" shrinkToFit="0" wrapText="0"/>
    </xf>
    <xf borderId="35" fillId="3" fontId="3" numFmtId="0" xfId="0" applyAlignment="1" applyBorder="1" applyFont="1">
      <alignment horizontal="center" shrinkToFit="0" wrapText="0"/>
    </xf>
    <xf borderId="36" fillId="3" fontId="3" numFmtId="0" xfId="0" applyAlignment="1" applyBorder="1" applyFont="1">
      <alignment horizontal="center" shrinkToFit="0" wrapText="0"/>
    </xf>
    <xf borderId="37" fillId="3" fontId="3" numFmtId="0" xfId="0" applyAlignment="1" applyBorder="1" applyFont="1">
      <alignment horizontal="center" shrinkToFit="0" wrapText="0"/>
    </xf>
    <xf borderId="38" fillId="2" fontId="0" numFmtId="0" xfId="0" applyAlignment="1" applyBorder="1" applyFont="1">
      <alignment horizontal="center" shrinkToFit="0" wrapText="0"/>
    </xf>
    <xf borderId="39" fillId="2" fontId="0" numFmtId="0" xfId="0" applyAlignment="1" applyBorder="1" applyFont="1">
      <alignment horizontal="center" shrinkToFit="0" wrapText="0"/>
    </xf>
    <xf borderId="40" fillId="3" fontId="3" numFmtId="0" xfId="0" applyAlignment="1" applyBorder="1" applyFont="1">
      <alignment horizontal="center" shrinkToFit="0" wrapText="0"/>
    </xf>
    <xf borderId="41" fillId="3" fontId="3" numFmtId="0" xfId="0" applyAlignment="1" applyBorder="1" applyFont="1">
      <alignment horizontal="center" shrinkToFit="0" wrapText="0"/>
    </xf>
    <xf borderId="42" fillId="3" fontId="3" numFmtId="0" xfId="0" applyAlignment="1" applyBorder="1" applyFont="1">
      <alignment horizontal="center" shrinkToFit="0" wrapText="0"/>
    </xf>
    <xf borderId="43" fillId="3" fontId="3" numFmtId="0" xfId="0" applyAlignment="1" applyBorder="1" applyFont="1">
      <alignment horizontal="center" shrinkToFit="0" wrapText="0"/>
    </xf>
    <xf borderId="2" fillId="3" fontId="3" numFmtId="0" xfId="0" applyAlignment="1" applyBorder="1" applyFont="1">
      <alignment horizontal="right" shrinkToFit="0" wrapText="0"/>
    </xf>
    <xf borderId="2" fillId="3" fontId="3" numFmtId="173" xfId="0" applyAlignment="1" applyBorder="1" applyFont="1" applyNumberFormat="1">
      <alignment horizontal="center" shrinkToFit="0" wrapText="0"/>
    </xf>
    <xf borderId="2" fillId="2" fontId="1" numFmtId="0" xfId="0" applyAlignment="1" applyBorder="1" applyFont="1">
      <alignment horizontal="right" shrinkToFit="0" wrapText="0"/>
    </xf>
    <xf borderId="2" fillId="3" fontId="4" numFmtId="2" xfId="0" applyAlignment="1" applyBorder="1" applyFont="1" applyNumberFormat="1">
      <alignment horizontal="center" shrinkToFit="0" wrapText="0"/>
    </xf>
    <xf borderId="2" fillId="3" fontId="4" numFmtId="1" xfId="0" applyAlignment="1" applyBorder="1" applyFont="1" applyNumberFormat="1">
      <alignment horizontal="center" shrinkToFit="0" wrapText="0"/>
    </xf>
    <xf borderId="2" fillId="3" fontId="3" numFmtId="174" xfId="0" applyAlignment="1" applyBorder="1" applyFont="1" applyNumberFormat="1">
      <alignment horizontal="center" shrinkToFit="0" wrapText="0"/>
    </xf>
    <xf borderId="2" fillId="3" fontId="4" numFmtId="175" xfId="0" applyAlignment="1" applyBorder="1" applyFont="1" applyNumberFormat="1">
      <alignment shrinkToFit="0" wrapText="0"/>
    </xf>
    <xf borderId="2" fillId="3" fontId="3" numFmtId="176" xfId="0" applyAlignment="1" applyBorder="1" applyFont="1" applyNumberFormat="1">
      <alignment horizontal="center" shrinkToFit="0" wrapText="0"/>
    </xf>
    <xf borderId="2" fillId="3" fontId="3" numFmtId="10" xfId="0" applyAlignment="1" applyBorder="1" applyFont="1" applyNumberFormat="1">
      <alignment horizontal="center" shrinkToFit="0" wrapText="0"/>
    </xf>
    <xf borderId="0" fillId="0" fontId="1" numFmtId="0" xfId="0" applyAlignment="1" applyFont="1">
      <alignment horizontal="right" shrinkToFit="0" wrapText="0"/>
    </xf>
    <xf borderId="2" fillId="3" fontId="4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shrinkToFit="0" vertical="center" wrapText="0"/>
    </xf>
    <xf borderId="2" fillId="2" fontId="1" numFmtId="0" xfId="0" applyAlignment="1" applyBorder="1" applyFont="1">
      <alignment horizontal="right" shrinkToFit="0" wrapText="1"/>
    </xf>
    <xf borderId="2" fillId="3" fontId="4" numFmtId="0" xfId="0" applyAlignment="1" applyBorder="1" applyFont="1">
      <alignment horizontal="left" shrinkToFit="0" vertical="center" wrapText="0"/>
    </xf>
    <xf borderId="2" fillId="2" fontId="5" numFmtId="0" xfId="0" applyAlignment="1" applyBorder="1" applyFont="1">
      <alignment shrinkToFit="0" wrapText="0"/>
    </xf>
    <xf borderId="2" fillId="2" fontId="5" numFmtId="0" xfId="0" applyAlignment="1" applyBorder="1" applyFont="1">
      <alignment horizontal="center" shrinkToFit="0" wrapText="0"/>
    </xf>
    <xf borderId="2" fillId="2" fontId="1" numFmtId="0" xfId="0" applyAlignment="1" applyBorder="1" applyFont="1">
      <alignment horizontal="left" shrinkToFit="0" wrapText="0"/>
    </xf>
    <xf borderId="2" fillId="3" fontId="3" numFmtId="0" xfId="0" applyAlignment="1" applyBorder="1" applyFont="1">
      <alignment horizontal="center" shrinkToFit="0" wrapText="1"/>
    </xf>
    <xf borderId="2" fillId="2" fontId="1" numFmtId="9" xfId="0" applyAlignment="1" applyBorder="1" applyFont="1" applyNumberFormat="1">
      <alignment horizontal="left" shrinkToFit="0" wrapText="0"/>
    </xf>
    <xf borderId="2" fillId="2" fontId="1" numFmtId="10" xfId="0" applyAlignment="1" applyBorder="1" applyFont="1" applyNumberFormat="1">
      <alignment horizontal="left" shrinkToFit="0" wrapText="0"/>
    </xf>
    <xf borderId="2" fillId="2" fontId="1" numFmtId="11" xfId="0" applyAlignment="1" applyBorder="1" applyFont="1" applyNumberFormat="1">
      <alignment horizontal="left" shrinkToFit="0" wrapText="0"/>
    </xf>
    <xf borderId="2" fillId="3" fontId="4" numFmtId="0" xfId="0" applyAlignment="1" applyBorder="1" applyFont="1">
      <alignment horizontal="left" shrinkToFit="0" wrapText="0"/>
    </xf>
    <xf borderId="0" fillId="0" fontId="12" numFmtId="0" xfId="0" applyAlignment="1" applyFont="1">
      <alignment shrinkToFit="0" wrapText="0"/>
    </xf>
    <xf borderId="20" fillId="2" fontId="1" numFmtId="0" xfId="0" applyAlignment="1" applyBorder="1" applyFont="1">
      <alignment horizontal="left" shrinkToFit="0" wrapText="0"/>
    </xf>
    <xf borderId="29" fillId="2" fontId="1" numFmtId="0" xfId="0" applyAlignment="1" applyBorder="1" applyFont="1">
      <alignment horizontal="center" shrinkToFit="0" wrapText="0"/>
    </xf>
    <xf borderId="22" fillId="3" fontId="1" numFmtId="0" xfId="0" applyAlignment="1" applyBorder="1" applyFont="1">
      <alignment horizontal="right" shrinkToFit="0" wrapText="0"/>
    </xf>
    <xf borderId="14" fillId="3" fontId="1" numFmtId="0" xfId="0" applyAlignment="1" applyBorder="1" applyFont="1">
      <alignment horizontal="right" shrinkToFit="0" wrapText="0"/>
    </xf>
    <xf borderId="16" fillId="3" fontId="1" numFmtId="0" xfId="0" applyAlignment="1" applyBorder="1" applyFont="1">
      <alignment horizontal="center" shrinkToFit="0" wrapText="0"/>
    </xf>
    <xf borderId="22" fillId="3" fontId="4" numFmtId="0" xfId="0" applyAlignment="1" applyBorder="1" applyFont="1">
      <alignment horizontal="center" shrinkToFit="0" wrapText="0"/>
    </xf>
    <xf borderId="14" fillId="3" fontId="1" numFmtId="0" xfId="0" applyAlignment="1" applyBorder="1" applyFont="1">
      <alignment horizontal="center" shrinkToFit="0" wrapText="0"/>
    </xf>
    <xf borderId="26" fillId="3" fontId="1" numFmtId="0" xfId="0" applyAlignment="1" applyBorder="1" applyFont="1">
      <alignment horizontal="right" shrinkToFit="0" wrapText="0"/>
    </xf>
    <xf borderId="44" fillId="3" fontId="1" numFmtId="0" xfId="0" applyAlignment="1" applyBorder="1" applyFont="1">
      <alignment horizontal="right" shrinkToFit="0" wrapText="0"/>
    </xf>
    <xf borderId="17" fillId="3" fontId="1" numFmtId="0" xfId="0" applyAlignment="1" applyBorder="1" applyFont="1">
      <alignment horizontal="center" shrinkToFit="0" wrapText="0"/>
    </xf>
    <xf borderId="26" fillId="3" fontId="4" numFmtId="0" xfId="0" applyAlignment="1" applyBorder="1" applyFont="1">
      <alignment horizontal="center" shrinkToFit="0" wrapText="0"/>
    </xf>
    <xf borderId="44" fillId="3" fontId="1" numFmtId="0" xfId="0" applyAlignment="1" applyBorder="1" applyFont="1">
      <alignment horizontal="center" shrinkToFit="0" wrapText="0"/>
    </xf>
    <xf borderId="45" fillId="2" fontId="1" numFmtId="0" xfId="0" applyAlignment="1" applyBorder="1" applyFont="1">
      <alignment shrinkToFit="0" wrapText="0"/>
    </xf>
    <xf borderId="46" fillId="3" fontId="4" numFmtId="0" xfId="0" applyAlignment="1" applyBorder="1" applyFont="1">
      <alignment shrinkToFit="0" wrapText="0"/>
    </xf>
    <xf borderId="47" fillId="2" fontId="1" numFmtId="0" xfId="0" applyAlignment="1" applyBorder="1" applyFont="1">
      <alignment shrinkToFit="0" wrapText="0"/>
    </xf>
    <xf borderId="22" fillId="2" fontId="1" numFmtId="0" xfId="0" applyAlignment="1" applyBorder="1" applyFont="1">
      <alignment shrinkToFit="0" wrapText="0"/>
    </xf>
    <xf borderId="14" fillId="2" fontId="1" numFmtId="0" xfId="0" applyAlignment="1" applyBorder="1" applyFont="1">
      <alignment shrinkToFit="0" wrapText="0"/>
    </xf>
    <xf borderId="44" fillId="2" fontId="1" numFmtId="0" xfId="0" applyAlignment="1" applyBorder="1" applyFont="1">
      <alignment shrinkToFit="0" wrapText="0"/>
    </xf>
    <xf borderId="17" fillId="3" fontId="4" numFmtId="0" xfId="0" applyAlignment="1" applyBorder="1" applyFont="1">
      <alignment shrinkToFit="0" wrapText="0"/>
    </xf>
    <xf borderId="2" fillId="3" fontId="13" numFmtId="0" xfId="0" applyAlignment="1" applyBorder="1" applyFont="1">
      <alignment horizontal="center" shrinkToFit="0" wrapText="0"/>
    </xf>
    <xf borderId="0" fillId="0" fontId="1" numFmtId="49" xfId="0" applyAlignment="1" applyFont="1" applyNumberFormat="1">
      <alignment shrinkToFit="0" wrapText="0"/>
    </xf>
    <xf borderId="14" fillId="2" fontId="1" numFmtId="0" xfId="0" applyAlignment="1" applyBorder="1" applyFont="1">
      <alignment horizontal="right" shrinkToFit="0" wrapText="0"/>
    </xf>
    <xf borderId="14" fillId="2" fontId="1" numFmtId="0" xfId="0" applyAlignment="1" applyBorder="1" applyFont="1">
      <alignment horizontal="left" shrinkToFit="0" wrapText="0"/>
    </xf>
    <xf borderId="14" fillId="3" fontId="1" numFmtId="0" xfId="0" applyAlignment="1" applyBorder="1" applyFont="1">
      <alignment horizontal="left" shrinkToFit="0" wrapText="0"/>
    </xf>
    <xf borderId="2" fillId="4" fontId="1" numFmtId="0" xfId="0" applyAlignment="1" applyBorder="1" applyFont="1">
      <alignment shrinkToFit="0" wrapText="0"/>
    </xf>
    <xf borderId="2" fillId="5" fontId="1" numFmtId="0" xfId="0" applyAlignment="1" applyBorder="1" applyFill="1" applyFont="1">
      <alignment shrinkToFit="0" wrapText="0"/>
    </xf>
    <xf borderId="2" fillId="6" fontId="14" numFmtId="0" xfId="0" applyAlignment="1" applyBorder="1" applyFill="1" applyFont="1">
      <alignment shrinkToFit="0" wrapText="0"/>
    </xf>
    <xf borderId="2" fillId="7" fontId="1" numFmtId="0" xfId="0" applyAlignment="1" applyBorder="1" applyFill="1" applyFont="1">
      <alignment shrinkToFit="0" wrapText="0"/>
    </xf>
    <xf borderId="2" fillId="8" fontId="14" numFmtId="0" xfId="0" applyAlignment="1" applyBorder="1" applyFill="1" applyFont="1">
      <alignment shrinkToFit="0" wrapText="0"/>
    </xf>
    <xf borderId="2" fillId="3" fontId="4" numFmtId="0" xfId="0" applyAlignment="1" applyBorder="1" applyFont="1">
      <alignment horizontal="right" shrinkToFit="0" wrapText="0"/>
    </xf>
    <xf borderId="2" fillId="2" fontId="1" numFmtId="0" xfId="0" applyAlignment="1" applyBorder="1" applyFont="1">
      <alignment shrinkToFit="0" wrapText="1"/>
    </xf>
    <xf borderId="2" fillId="2" fontId="1" numFmtId="11" xfId="0" applyAlignment="1" applyBorder="1" applyFont="1" applyNumberFormat="1">
      <alignment horizontal="center" shrinkToFit="0" wrapText="0"/>
    </xf>
    <xf borderId="48" fillId="2" fontId="1" numFmtId="0" xfId="0" applyAlignment="1" applyBorder="1" applyFont="1">
      <alignment horizontal="center" shrinkToFit="0" wrapText="0"/>
    </xf>
    <xf borderId="49" fillId="2" fontId="1" numFmtId="0" xfId="0" applyAlignment="1" applyBorder="1" applyFont="1">
      <alignment horizontal="center" shrinkToFit="0" wrapText="0"/>
    </xf>
    <xf borderId="50" fillId="2" fontId="1" numFmtId="0" xfId="0" applyAlignment="1" applyBorder="1" applyFont="1">
      <alignment horizontal="center" shrinkToFit="0" wrapText="1"/>
    </xf>
    <xf borderId="48" fillId="2" fontId="1" numFmtId="0" xfId="0" applyAlignment="1" applyBorder="1" applyFont="1">
      <alignment horizontal="center" shrinkToFit="0" wrapText="1"/>
    </xf>
    <xf borderId="50" fillId="2" fontId="1" numFmtId="0" xfId="0" applyAlignment="1" applyBorder="1" applyFont="1">
      <alignment horizontal="center" shrinkToFit="0" wrapText="0"/>
    </xf>
    <xf borderId="51" fillId="3" fontId="1" numFmtId="0" xfId="0" applyAlignment="1" applyBorder="1" applyFont="1">
      <alignment horizontal="center" shrinkToFit="0" wrapText="0"/>
    </xf>
    <xf borderId="52" fillId="3" fontId="3" numFmtId="0" xfId="0" applyAlignment="1" applyBorder="1" applyFont="1">
      <alignment horizontal="center" shrinkToFit="0" wrapText="0"/>
    </xf>
    <xf borderId="51" fillId="3" fontId="3" numFmtId="174" xfId="0" applyAlignment="1" applyBorder="1" applyFont="1" applyNumberFormat="1">
      <alignment horizontal="center" shrinkToFit="0" wrapText="0"/>
    </xf>
    <xf borderId="52" fillId="3" fontId="3" numFmtId="174" xfId="0" applyAlignment="1" applyBorder="1" applyFont="1" applyNumberFormat="1">
      <alignment horizontal="center" shrinkToFit="0" wrapText="0"/>
    </xf>
    <xf borderId="53" fillId="0" fontId="1" numFmtId="0" xfId="0" applyAlignment="1" applyBorder="1" applyFont="1">
      <alignment shrinkToFit="0" wrapText="0"/>
    </xf>
    <xf borderId="53" fillId="0" fontId="1" numFmtId="0" xfId="0" applyAlignment="1" applyBorder="1" applyFont="1">
      <alignment horizontal="center" shrinkToFit="0" wrapText="0"/>
    </xf>
    <xf borderId="19" fillId="0" fontId="1" numFmtId="0" xfId="0" applyAlignment="1" applyBorder="1" applyFont="1">
      <alignment horizontal="center" shrinkToFit="0" wrapText="0"/>
    </xf>
    <xf borderId="54" fillId="0" fontId="1" numFmtId="0" xfId="0" applyAlignment="1" applyBorder="1" applyFont="1">
      <alignment shrinkToFit="0" wrapText="0"/>
    </xf>
    <xf borderId="1" fillId="0" fontId="1" numFmtId="0" xfId="0" applyAlignment="1" applyBorder="1" applyFont="1">
      <alignment horizontal="right" shrinkToFit="0" wrapText="0"/>
    </xf>
    <xf borderId="55" fillId="3" fontId="4" numFmtId="177" xfId="0" applyAlignment="1" applyBorder="1" applyFont="1" applyNumberFormat="1">
      <alignment horizontal="center" shrinkToFit="0" wrapText="0"/>
    </xf>
    <xf borderId="54" fillId="0" fontId="1" numFmtId="0" xfId="0" applyAlignment="1" applyBorder="1" applyFont="1">
      <alignment horizontal="right" shrinkToFit="0" wrapText="0"/>
    </xf>
    <xf borderId="55" fillId="3" fontId="4" numFmtId="9" xfId="0" applyAlignment="1" applyBorder="1" applyFont="1" applyNumberFormat="1">
      <alignment horizontal="center" shrinkToFit="0" wrapText="0"/>
    </xf>
    <xf borderId="56" fillId="0" fontId="7" numFmtId="0" xfId="0" applyBorder="1" applyFont="1"/>
    <xf borderId="2" fillId="3" fontId="3" numFmtId="15" xfId="0" applyAlignment="1" applyBorder="1" applyFont="1" applyNumberFormat="1">
      <alignment horizontal="center" shrinkToFit="0" wrapText="0"/>
    </xf>
    <xf borderId="29" fillId="2" fontId="1" numFmtId="0" xfId="0" applyAlignment="1" applyBorder="1" applyFont="1">
      <alignment shrinkToFit="0" wrapText="0"/>
    </xf>
    <xf borderId="9" fillId="0" fontId="15" numFmtId="0" xfId="0" applyAlignment="1" applyBorder="1" applyFont="1">
      <alignment shrinkToFit="0" wrapText="0"/>
    </xf>
    <xf borderId="9" fillId="0" fontId="15" numFmtId="0" xfId="0" applyAlignment="1" applyBorder="1" applyFont="1">
      <alignment horizontal="center" shrinkToFit="0" wrapText="0"/>
    </xf>
    <xf borderId="2" fillId="2" fontId="0" numFmtId="0" xfId="0" applyAlignment="1" applyBorder="1" applyFont="1">
      <alignment horizontal="center" shrinkToFit="0" wrapText="0"/>
    </xf>
    <xf borderId="2" fillId="3" fontId="4" numFmtId="178" xfId="0" applyAlignment="1" applyBorder="1" applyFont="1" applyNumberFormat="1">
      <alignment shrinkToFit="0" wrapText="0"/>
    </xf>
    <xf borderId="2" fillId="3" fontId="4" numFmtId="15" xfId="0" applyAlignment="1" applyBorder="1" applyFont="1" applyNumberFormat="1">
      <alignment shrinkToFit="0" wrapText="0"/>
    </xf>
    <xf borderId="2" fillId="3" fontId="4" numFmtId="179" xfId="0" applyAlignment="1" applyBorder="1" applyFont="1" applyNumberFormat="1">
      <alignment shrinkToFit="0" wrapText="0"/>
    </xf>
    <xf borderId="0" fillId="0" fontId="1" numFmtId="0" xfId="0" applyAlignment="1" applyFont="1">
      <alignment horizontal="left" shrinkToFit="0" wrapText="0"/>
    </xf>
    <xf borderId="1" fillId="0" fontId="2" numFmtId="0" xfId="0" applyAlignment="1" applyBorder="1" applyFont="1">
      <alignment horizontal="left" shrinkToFit="0" wrapText="0"/>
    </xf>
    <xf borderId="0" fillId="0" fontId="1" numFmtId="15" xfId="0" applyAlignment="1" applyFont="1" applyNumberFormat="1">
      <alignment horizontal="center" shrinkToFit="0" wrapText="0"/>
    </xf>
    <xf borderId="0" fillId="0" fontId="1" numFmtId="15" xfId="0" applyAlignment="1" applyFont="1" applyNumberFormat="1">
      <alignment shrinkToFit="0" wrapText="0"/>
    </xf>
    <xf borderId="2" fillId="3" fontId="4" numFmtId="14" xfId="0" applyAlignment="1" applyBorder="1" applyFont="1" applyNumberFormat="1">
      <alignment horizontal="center" shrinkToFit="0" wrapText="0"/>
    </xf>
    <xf borderId="0" fillId="0" fontId="16" numFmtId="0" xfId="0" applyAlignment="1" applyFont="1">
      <alignment horizontal="right" shrinkToFit="0" wrapText="0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shrinkToFit="0" wrapText="1"/>
    </xf>
    <xf borderId="59" fillId="2" fontId="5" numFmtId="0" xfId="0" applyAlignment="1" applyBorder="1" applyFont="1">
      <alignment horizontal="center" shrinkToFit="0" wrapText="1"/>
    </xf>
    <xf borderId="60" fillId="3" fontId="3" numFmtId="0" xfId="0" applyAlignment="1" applyBorder="1" applyFont="1">
      <alignment horizontal="center" shrinkToFit="0" wrapText="0"/>
    </xf>
    <xf borderId="61" fillId="3" fontId="4" numFmtId="176" xfId="0" applyAlignment="1" applyBorder="1" applyFont="1" applyNumberFormat="1">
      <alignment horizontal="right" shrinkToFit="0" wrapText="0"/>
    </xf>
    <xf borderId="62" fillId="3" fontId="3" numFmtId="0" xfId="0" applyAlignment="1" applyBorder="1" applyFont="1">
      <alignment horizontal="center" shrinkToFit="0" wrapText="0"/>
    </xf>
    <xf borderId="63" fillId="3" fontId="3" numFmtId="0" xfId="0" applyAlignment="1" applyBorder="1" applyFont="1">
      <alignment horizontal="center" shrinkToFit="0" wrapText="0"/>
    </xf>
    <xf borderId="63" fillId="3" fontId="3" numFmtId="176" xfId="0" applyAlignment="1" applyBorder="1" applyFont="1" applyNumberFormat="1">
      <alignment horizontal="center" shrinkToFit="0" wrapText="0"/>
    </xf>
    <xf borderId="64" fillId="2" fontId="1" numFmtId="0" xfId="0" applyAlignment="1" applyBorder="1" applyFont="1">
      <alignment horizontal="center" shrinkToFit="0" wrapText="0"/>
    </xf>
    <xf borderId="0" fillId="0" fontId="16" numFmtId="0" xfId="0" applyAlignment="1" applyFont="1">
      <alignment shrinkToFit="0" wrapText="0"/>
    </xf>
    <xf borderId="65" fillId="3" fontId="3" numFmtId="0" xfId="0" applyAlignment="1" applyBorder="1" applyFont="1">
      <alignment horizontal="center" shrinkToFit="0" wrapText="0"/>
    </xf>
    <xf borderId="2" fillId="3" fontId="4" numFmtId="176" xfId="0" applyAlignment="1" applyBorder="1" applyFont="1" applyNumberFormat="1">
      <alignment horizontal="center" shrinkToFit="0" wrapText="0"/>
    </xf>
    <xf borderId="66" fillId="2" fontId="1" numFmtId="0" xfId="0" applyAlignment="1" applyBorder="1" applyFont="1">
      <alignment horizontal="center" shrinkToFit="0" wrapText="0"/>
    </xf>
    <xf borderId="67" fillId="2" fontId="1" numFmtId="0" xfId="0" applyAlignment="1" applyBorder="1" applyFont="1">
      <alignment horizontal="center" shrinkToFit="0" wrapText="0"/>
    </xf>
    <xf borderId="68" fillId="3" fontId="3" numFmtId="0" xfId="0" applyAlignment="1" applyBorder="1" applyFont="1">
      <alignment horizontal="center" shrinkToFit="0" wrapText="0"/>
    </xf>
    <xf borderId="69" fillId="3" fontId="3" numFmtId="0" xfId="0" applyAlignment="1" applyBorder="1" applyFont="1">
      <alignment horizontal="center" shrinkToFit="0" wrapText="0"/>
    </xf>
    <xf borderId="70" fillId="0" fontId="5" numFmtId="0" xfId="0" applyAlignment="1" applyBorder="1" applyFont="1">
      <alignment shrinkToFit="0" wrapText="0"/>
    </xf>
    <xf borderId="70" fillId="0" fontId="1" numFmtId="0" xfId="0" applyAlignment="1" applyBorder="1" applyFont="1">
      <alignment shrinkToFit="0" wrapText="0"/>
    </xf>
    <xf borderId="68" fillId="9" fontId="3" numFmtId="0" xfId="0" applyAlignment="1" applyBorder="1" applyFill="1" applyFont="1">
      <alignment horizontal="center" shrinkToFit="0" wrapText="0"/>
    </xf>
    <xf borderId="69" fillId="9" fontId="3" numFmtId="0" xfId="0" applyAlignment="1" applyBorder="1" applyFont="1">
      <alignment horizontal="center" shrinkToFit="0" wrapText="0"/>
    </xf>
    <xf borderId="2" fillId="9" fontId="4" numFmtId="176" xfId="0" applyAlignment="1" applyBorder="1" applyFont="1" applyNumberFormat="1">
      <alignment horizontal="center" shrinkToFit="0" wrapText="0"/>
    </xf>
    <xf borderId="2" fillId="3" fontId="4" numFmtId="180" xfId="0" applyAlignment="1" applyBorder="1" applyFont="1" applyNumberFormat="1">
      <alignment horizontal="center" shrinkToFit="0" wrapText="0"/>
    </xf>
    <xf borderId="2" fillId="3" fontId="3" numFmtId="14" xfId="0" applyAlignment="1" applyBorder="1" applyFont="1" applyNumberFormat="1">
      <alignment horizontal="center" shrinkToFit="0" wrapText="0"/>
    </xf>
    <xf borderId="2" fillId="3" fontId="4" numFmtId="181" xfId="0" applyAlignment="1" applyBorder="1" applyFont="1" applyNumberFormat="1">
      <alignment horizontal="center" shrinkToFit="0" wrapText="0"/>
    </xf>
    <xf borderId="0" fillId="0" fontId="16" numFmtId="0" xfId="0" applyAlignment="1" applyFont="1">
      <alignment horizontal="left" shrinkToFit="0" wrapText="0"/>
    </xf>
    <xf borderId="2" fillId="3" fontId="3" numFmtId="174" xfId="0" applyAlignment="1" applyBorder="1" applyFont="1" applyNumberFormat="1">
      <alignment shrinkToFit="0" wrapText="0"/>
    </xf>
    <xf borderId="2" fillId="3" fontId="4" numFmtId="176" xfId="0" applyAlignment="1" applyBorder="1" applyFont="1" applyNumberFormat="1">
      <alignment shrinkToFit="0" wrapText="0"/>
    </xf>
    <xf borderId="2" fillId="3" fontId="4" numFmtId="10" xfId="0" applyAlignment="1" applyBorder="1" applyFont="1" applyNumberFormat="1">
      <alignment horizontal="center" shrinkToFit="0" wrapText="0"/>
    </xf>
    <xf borderId="0" fillId="0" fontId="1" numFmtId="176" xfId="0" applyAlignment="1" applyFont="1" applyNumberFormat="1">
      <alignment shrinkToFit="0" wrapText="0"/>
    </xf>
    <xf borderId="2" fillId="3" fontId="4" numFmtId="10" xfId="0" applyAlignment="1" applyBorder="1" applyFont="1" applyNumberFormat="1">
      <alignment shrinkToFit="0" wrapText="0"/>
    </xf>
    <xf borderId="71" fillId="2" fontId="1" numFmtId="0" xfId="0" applyAlignment="1" applyBorder="1" applyFont="1">
      <alignment shrinkToFit="0" wrapText="0"/>
    </xf>
    <xf borderId="72" fillId="2" fontId="1" numFmtId="0" xfId="0" applyAlignment="1" applyBorder="1" applyFont="1">
      <alignment shrinkToFit="0" wrapText="0"/>
    </xf>
    <xf borderId="73" fillId="2" fontId="1" numFmtId="0" xfId="0" applyAlignment="1" applyBorder="1" applyFont="1">
      <alignment horizontal="right" shrinkToFit="0" wrapText="0"/>
    </xf>
    <xf borderId="74" fillId="3" fontId="4" numFmtId="182" xfId="0" applyAlignment="1" applyBorder="1" applyFont="1" applyNumberFormat="1">
      <alignment shrinkToFit="0" wrapText="0"/>
    </xf>
    <xf borderId="75" fillId="2" fontId="1" numFmtId="0" xfId="0" applyAlignment="1" applyBorder="1" applyFont="1">
      <alignment horizontal="center" shrinkToFit="0" wrapText="1"/>
    </xf>
    <xf borderId="2" fillId="3" fontId="4" numFmtId="183" xfId="0" applyAlignment="1" applyBorder="1" applyFont="1" applyNumberFormat="1">
      <alignment shrinkToFit="0" wrapText="0"/>
    </xf>
    <xf borderId="76" fillId="3" fontId="4" numFmtId="183" xfId="0" applyAlignment="1" applyBorder="1" applyFont="1" applyNumberFormat="1">
      <alignment shrinkToFit="0" wrapText="0"/>
    </xf>
    <xf borderId="2" fillId="3" fontId="4" numFmtId="184" xfId="0" applyAlignment="1" applyBorder="1" applyFont="1" applyNumberFormat="1">
      <alignment horizontal="center" shrinkToFit="0" wrapText="0"/>
    </xf>
    <xf borderId="77" fillId="3" fontId="4" numFmtId="183" xfId="0" applyAlignment="1" applyBorder="1" applyFont="1" applyNumberFormat="1">
      <alignment shrinkToFit="0" wrapText="0"/>
    </xf>
    <xf borderId="74" fillId="3" fontId="4" numFmtId="176" xfId="0" applyAlignment="1" applyBorder="1" applyFont="1" applyNumberFormat="1">
      <alignment shrinkToFit="0" wrapText="0"/>
    </xf>
    <xf borderId="67" fillId="2" fontId="1" numFmtId="0" xfId="0" applyAlignment="1" applyBorder="1" applyFont="1">
      <alignment horizontal="center" shrinkToFit="0" wrapText="1"/>
    </xf>
    <xf borderId="78" fillId="2" fontId="1" numFmtId="0" xfId="0" applyAlignment="1" applyBorder="1" applyFont="1">
      <alignment horizontal="center" shrinkToFit="0" wrapText="0"/>
    </xf>
    <xf borderId="79" fillId="3" fontId="3" numFmtId="0" xfId="0" applyAlignment="1" applyBorder="1" applyFont="1">
      <alignment horizontal="center" shrinkToFit="0" wrapText="0"/>
    </xf>
    <xf borderId="80" fillId="3" fontId="3" numFmtId="0" xfId="0" applyAlignment="1" applyBorder="1" applyFont="1">
      <alignment horizontal="center" shrinkToFit="0" wrapText="0"/>
    </xf>
    <xf borderId="81" fillId="3" fontId="3" numFmtId="0" xfId="0" applyAlignment="1" applyBorder="1" applyFont="1">
      <alignment horizontal="center" shrinkToFit="0" wrapText="0"/>
    </xf>
    <xf borderId="2" fillId="3" fontId="3" numFmtId="3" xfId="0" applyAlignment="1" applyBorder="1" applyFont="1" applyNumberFormat="1">
      <alignment horizontal="center" shrinkToFit="0" wrapText="0"/>
    </xf>
    <xf borderId="2" fillId="3" fontId="3" numFmtId="1" xfId="0" applyAlignment="1" applyBorder="1" applyFont="1" applyNumberFormat="1">
      <alignment horizontal="center" shrinkToFit="0" wrapText="0"/>
    </xf>
    <xf borderId="66" fillId="2" fontId="5" numFmtId="0" xfId="0" applyAlignment="1" applyBorder="1" applyFont="1">
      <alignment horizontal="center" shrinkToFit="0" wrapText="1"/>
    </xf>
    <xf borderId="78" fillId="2" fontId="5" numFmtId="0" xfId="0" applyAlignment="1" applyBorder="1" applyFont="1">
      <alignment horizontal="center" shrinkToFit="0" wrapText="1"/>
    </xf>
    <xf borderId="67" fillId="2" fontId="5" numFmtId="0" xfId="0" applyAlignment="1" applyBorder="1" applyFont="1">
      <alignment horizontal="center" shrinkToFit="0" wrapText="1"/>
    </xf>
    <xf borderId="68" fillId="3" fontId="1" numFmtId="0" xfId="0" applyAlignment="1" applyBorder="1" applyFont="1">
      <alignment horizontal="center" shrinkToFit="0" wrapText="0"/>
    </xf>
    <xf borderId="79" fillId="3" fontId="1" numFmtId="0" xfId="0" applyAlignment="1" applyBorder="1" applyFont="1">
      <alignment horizontal="center" shrinkToFit="0" wrapText="0"/>
    </xf>
    <xf borderId="69" fillId="3" fontId="1" numFmtId="0" xfId="0" applyAlignment="1" applyBorder="1" applyFont="1">
      <alignment horizontal="center" shrinkToFit="0" wrapText="0"/>
    </xf>
    <xf borderId="0" fillId="0" fontId="0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20" fillId="3" fontId="4" numFmtId="0" xfId="0" applyAlignment="1" applyBorder="1" applyFont="1">
      <alignment shrinkToFit="0" wrapText="0"/>
    </xf>
    <xf borderId="29" fillId="3" fontId="4" numFmtId="0" xfId="0" applyAlignment="1" applyBorder="1" applyFont="1">
      <alignment horizontal="center" shrinkToFit="0" wrapText="0"/>
    </xf>
    <xf borderId="21" fillId="3" fontId="4" numFmtId="0" xfId="0" applyAlignment="1" applyBorder="1" applyFont="1">
      <alignment shrinkToFit="0" wrapText="0"/>
    </xf>
    <xf borderId="0" fillId="0" fontId="12" numFmtId="0" xfId="0" applyAlignment="1" applyFont="1">
      <alignment horizontal="center" shrinkToFit="0" wrapText="0"/>
    </xf>
    <xf borderId="0" fillId="0" fontId="1" numFmtId="0" xfId="0" applyAlignment="1" applyFont="1">
      <alignment shrinkToFit="0" wrapText="1"/>
    </xf>
    <xf borderId="2" fillId="3" fontId="4" numFmtId="15" xfId="0" applyAlignment="1" applyBorder="1" applyFont="1" applyNumberFormat="1">
      <alignment horizontal="center" shrinkToFit="0" wrapText="0"/>
    </xf>
    <xf borderId="2" fillId="3" fontId="3" numFmtId="167" xfId="0" applyAlignment="1" applyBorder="1" applyFont="1" applyNumberFormat="1">
      <alignment horizontal="right" shrinkToFit="0" wrapText="0"/>
    </xf>
    <xf borderId="2" fillId="3" fontId="4" numFmtId="167" xfId="0" applyAlignment="1" applyBorder="1" applyFont="1" applyNumberFormat="1">
      <alignment horizontal="right" shrinkToFit="0" wrapText="0"/>
    </xf>
    <xf borderId="2" fillId="3" fontId="1" numFmtId="20" xfId="0" applyAlignment="1" applyBorder="1" applyFont="1" applyNumberFormat="1">
      <alignment horizontal="center" shrinkToFit="0" wrapText="0"/>
    </xf>
    <xf borderId="20" fillId="9" fontId="1" numFmtId="0" xfId="0" applyAlignment="1" applyBorder="1" applyFont="1">
      <alignment shrinkToFit="0" wrapText="0"/>
    </xf>
    <xf borderId="29" fillId="9" fontId="1" numFmtId="0" xfId="0" applyAlignment="1" applyBorder="1" applyFont="1">
      <alignment shrinkToFit="0" wrapText="0"/>
    </xf>
    <xf borderId="21" fillId="9" fontId="1" numFmtId="0" xfId="0" applyAlignment="1" applyBorder="1" applyFont="1">
      <alignment horizontal="right" shrinkToFit="0" wrapText="0"/>
    </xf>
    <xf borderId="2" fillId="9" fontId="3" numFmtId="0" xfId="0" applyAlignment="1" applyBorder="1" applyFont="1">
      <alignment horizontal="center" shrinkToFit="0" wrapText="0"/>
    </xf>
    <xf borderId="2" fillId="9" fontId="4" numFmtId="0" xfId="0" applyAlignment="1" applyBorder="1" applyFont="1">
      <alignment horizontal="center" shrinkToFit="0" wrapText="0"/>
    </xf>
    <xf borderId="2" fillId="3" fontId="4" numFmtId="174" xfId="0" applyAlignment="1" applyBorder="1" applyFont="1" applyNumberFormat="1">
      <alignment horizontal="center" shrinkToFit="0" wrapText="0"/>
    </xf>
    <xf borderId="2" fillId="3" fontId="4" numFmtId="174" xfId="0" applyAlignment="1" applyBorder="1" applyFont="1" applyNumberFormat="1">
      <alignment shrinkToFit="0" wrapText="0"/>
    </xf>
    <xf borderId="2" fillId="3" fontId="3" numFmtId="2" xfId="0" applyAlignment="1" applyBorder="1" applyFont="1" applyNumberFormat="1">
      <alignment horizontal="center" shrinkToFit="0" wrapText="0"/>
    </xf>
    <xf borderId="2" fillId="2" fontId="12" numFmtId="0" xfId="0" applyAlignment="1" applyBorder="1" applyFont="1">
      <alignment horizontal="center" shrinkToFit="0" wrapText="0"/>
    </xf>
    <xf borderId="2" fillId="3" fontId="17" numFmtId="0" xfId="0" applyAlignment="1" applyBorder="1" applyFont="1">
      <alignment horizontal="center" shrinkToFit="0" wrapText="0"/>
    </xf>
    <xf borderId="2" fillId="2" fontId="12" numFmtId="0" xfId="0" applyAlignment="1" applyBorder="1" applyFont="1">
      <alignment horizontal="center" shrinkToFit="0" wrapText="1"/>
    </xf>
    <xf borderId="2" fillId="3" fontId="11" numFmtId="0" xfId="0" applyAlignment="1" applyBorder="1" applyFont="1">
      <alignment horizontal="center" shrinkToFit="0" wrapText="0"/>
    </xf>
    <xf borderId="82" fillId="10" fontId="1" numFmtId="0" xfId="0" applyAlignment="1" applyBorder="1" applyFill="1" applyFont="1">
      <alignment shrinkToFit="0" wrapText="0"/>
    </xf>
    <xf borderId="10" fillId="10" fontId="1" numFmtId="0" xfId="0" applyAlignment="1" applyBorder="1" applyFont="1">
      <alignment shrinkToFit="0" wrapText="0"/>
    </xf>
    <xf borderId="13" fillId="10" fontId="1" numFmtId="0" xfId="0" applyAlignment="1" applyBorder="1" applyFont="1">
      <alignment shrinkToFit="0" wrapText="0"/>
    </xf>
    <xf borderId="83" fillId="10" fontId="1" numFmtId="0" xfId="0" applyAlignment="1" applyBorder="1" applyFont="1">
      <alignment shrinkToFit="0" wrapText="0"/>
    </xf>
    <xf borderId="14" fillId="10" fontId="1" numFmtId="0" xfId="0" applyAlignment="1" applyBorder="1" applyFont="1">
      <alignment shrinkToFit="0" wrapText="0"/>
    </xf>
    <xf borderId="15" fillId="10" fontId="1" numFmtId="0" xfId="0" applyAlignment="1" applyBorder="1" applyFont="1">
      <alignment shrinkToFit="0" wrapText="0"/>
    </xf>
    <xf borderId="14" fillId="10" fontId="5" numFmtId="0" xfId="0" applyAlignment="1" applyBorder="1" applyFont="1">
      <alignment horizontal="right" shrinkToFit="0" wrapText="0"/>
    </xf>
    <xf borderId="84" fillId="10" fontId="1" numFmtId="0" xfId="0" applyAlignment="1" applyBorder="1" applyFont="1">
      <alignment shrinkToFit="0" wrapText="0"/>
    </xf>
    <xf borderId="85" fillId="10" fontId="1" numFmtId="0" xfId="0" applyAlignment="1" applyBorder="1" applyFont="1">
      <alignment shrinkToFit="0" wrapText="0"/>
    </xf>
    <xf borderId="86" fillId="10" fontId="1" numFmtId="0" xfId="0" applyAlignment="1" applyBorder="1" applyFont="1">
      <alignment shrinkToFit="0" wrapText="0"/>
    </xf>
    <xf borderId="2" fillId="3" fontId="4" numFmtId="3" xfId="0" applyAlignment="1" applyBorder="1" applyFont="1" applyNumberFormat="1">
      <alignment horizontal="right" shrinkToFit="0" wrapText="0"/>
    </xf>
    <xf borderId="0" fillId="0" fontId="18" numFmtId="0" xfId="0" applyAlignment="1" applyFont="1">
      <alignment horizontal="center" shrinkToFit="0" wrapText="0"/>
    </xf>
    <xf borderId="0" fillId="0" fontId="18" numFmtId="0" xfId="0" applyAlignment="1" applyFont="1">
      <alignment shrinkToFit="0" wrapText="0"/>
    </xf>
    <xf borderId="2" fillId="3" fontId="19" numFmtId="0" xfId="0" applyAlignment="1" applyBorder="1" applyFont="1">
      <alignment horizontal="center" shrinkToFit="0" wrapText="0"/>
    </xf>
    <xf borderId="2" fillId="3" fontId="20" numFmtId="0" xfId="0" applyAlignment="1" applyBorder="1" applyFont="1">
      <alignment horizontal="center" shrinkToFit="0" wrapText="0"/>
    </xf>
    <xf borderId="2" fillId="3" fontId="4" numFmtId="174" xfId="0" applyAlignment="1" applyBorder="1" applyFont="1" applyNumberFormat="1">
      <alignment horizontal="right" shrinkToFit="0" wrapText="0"/>
    </xf>
    <xf borderId="66" fillId="2" fontId="19" numFmtId="0" xfId="0" applyAlignment="1" applyBorder="1" applyFont="1">
      <alignment horizontal="center" shrinkToFit="0" wrapText="0"/>
    </xf>
    <xf borderId="78" fillId="2" fontId="19" numFmtId="0" xfId="0" applyAlignment="1" applyBorder="1" applyFont="1">
      <alignment horizontal="center" shrinkToFit="0" wrapText="0"/>
    </xf>
    <xf borderId="67" fillId="2" fontId="19" numFmtId="0" xfId="0" applyAlignment="1" applyBorder="1" applyFont="1">
      <alignment horizontal="center" shrinkToFit="0" wrapText="0"/>
    </xf>
    <xf borderId="87" fillId="2" fontId="20" numFmtId="0" xfId="0" applyAlignment="1" applyBorder="1" applyFont="1">
      <alignment shrinkToFit="0" wrapText="0"/>
    </xf>
    <xf borderId="88" fillId="2" fontId="20" numFmtId="0" xfId="0" applyAlignment="1" applyBorder="1" applyFont="1">
      <alignment shrinkToFit="0" wrapText="0"/>
    </xf>
    <xf borderId="89" fillId="2" fontId="20" numFmtId="0" xfId="0" applyAlignment="1" applyBorder="1" applyFont="1">
      <alignment shrinkToFit="0" wrapText="0"/>
    </xf>
    <xf borderId="90" fillId="2" fontId="1" numFmtId="0" xfId="0" applyAlignment="1" applyBorder="1" applyFont="1">
      <alignment horizontal="center" shrinkToFit="0" wrapText="0"/>
    </xf>
    <xf borderId="91" fillId="0" fontId="7" numFmtId="0" xfId="0" applyBorder="1" applyFont="1"/>
    <xf borderId="92" fillId="0" fontId="7" numFmtId="0" xfId="0" applyBorder="1" applyFont="1"/>
    <xf borderId="93" fillId="2" fontId="1" numFmtId="0" xfId="0" applyAlignment="1" applyBorder="1" applyFont="1">
      <alignment horizontal="center" shrinkToFit="0" wrapText="0"/>
    </xf>
    <xf borderId="27" fillId="2" fontId="1" numFmtId="0" xfId="0" applyAlignment="1" applyBorder="1" applyFont="1">
      <alignment horizontal="center" shrinkToFit="0" wrapText="0"/>
    </xf>
    <xf borderId="2" fillId="3" fontId="3" numFmtId="185" xfId="0" applyAlignment="1" applyBorder="1" applyFont="1" applyNumberFormat="1">
      <alignment horizontal="center" shrinkToFit="0" wrapText="0"/>
    </xf>
    <xf borderId="2" fillId="3" fontId="4" numFmtId="170" xfId="0" applyAlignment="1" applyBorder="1" applyFont="1" applyNumberFormat="1">
      <alignment horizontal="center" shrinkToFit="0" wrapText="0"/>
    </xf>
    <xf borderId="94" fillId="2" fontId="1" numFmtId="0" xfId="0" applyAlignment="1" applyBorder="1" applyFont="1">
      <alignment horizontal="center" shrinkToFit="0" wrapText="0"/>
    </xf>
    <xf borderId="95" fillId="0" fontId="7" numFmtId="0" xfId="0" applyBorder="1" applyFont="1"/>
    <xf borderId="96" fillId="0" fontId="7" numFmtId="0" xfId="0" applyBorder="1" applyFont="1"/>
    <xf borderId="2" fillId="2" fontId="21" numFmtId="0" xfId="0" applyAlignment="1" applyBorder="1" applyFont="1">
      <alignment horizontal="center" shrinkToFit="0" wrapText="0"/>
    </xf>
    <xf borderId="2" fillId="2" fontId="22" numFmtId="0" xfId="0" applyAlignment="1" applyBorder="1" applyFont="1">
      <alignment horizontal="center" shrinkToFit="0" wrapText="0"/>
    </xf>
    <xf borderId="2" fillId="2" fontId="23" numFmtId="0" xfId="0" applyAlignment="1" applyBorder="1" applyFont="1">
      <alignment horizontal="center" shrinkToFit="0" wrapText="0"/>
    </xf>
    <xf borderId="97" fillId="3" fontId="3" numFmtId="174" xfId="0" applyAlignment="1" applyBorder="1" applyFont="1" applyNumberFormat="1">
      <alignment horizontal="center" shrinkToFit="0" wrapText="0"/>
    </xf>
    <xf borderId="98" fillId="3" fontId="3" numFmtId="174" xfId="0" applyAlignment="1" applyBorder="1" applyFont="1" applyNumberFormat="1">
      <alignment horizontal="center" shrinkToFit="0" wrapText="0"/>
    </xf>
    <xf borderId="99" fillId="3" fontId="3" numFmtId="174" xfId="0" applyAlignment="1" applyBorder="1" applyFont="1" applyNumberFormat="1">
      <alignment horizontal="center" shrinkToFit="0" wrapText="0"/>
    </xf>
    <xf borderId="100" fillId="3" fontId="3" numFmtId="174" xfId="0" applyAlignment="1" applyBorder="1" applyFont="1" applyNumberFormat="1">
      <alignment horizontal="center" shrinkToFit="0" wrapText="0"/>
    </xf>
    <xf borderId="101" fillId="3" fontId="3" numFmtId="174" xfId="0" applyAlignment="1" applyBorder="1" applyFont="1" applyNumberFormat="1">
      <alignment horizontal="center" shrinkToFit="0" wrapText="0"/>
    </xf>
    <xf borderId="102" fillId="3" fontId="3" numFmtId="174" xfId="0" applyAlignment="1" applyBorder="1" applyFont="1" applyNumberFormat="1">
      <alignment horizontal="center" shrinkToFit="0" wrapText="0"/>
    </xf>
    <xf borderId="103" fillId="3" fontId="3" numFmtId="174" xfId="0" applyAlignment="1" applyBorder="1" applyFont="1" applyNumberFormat="1">
      <alignment horizontal="center" shrinkToFit="0" wrapText="0"/>
    </xf>
    <xf borderId="104" fillId="3" fontId="3" numFmtId="174" xfId="0" applyAlignment="1" applyBorder="1" applyFont="1" applyNumberFormat="1">
      <alignment horizontal="center" shrinkToFit="0" wrapText="0"/>
    </xf>
    <xf borderId="2" fillId="3" fontId="23" numFmtId="0" xfId="0" applyAlignment="1" applyBorder="1" applyFont="1">
      <alignment horizontal="center" shrinkToFit="0" wrapText="0"/>
    </xf>
    <xf borderId="2" fillId="3" fontId="22" numFmtId="0" xfId="0" applyAlignment="1" applyBorder="1" applyFont="1">
      <alignment horizontal="center" shrinkToFit="0" wrapText="0"/>
    </xf>
    <xf borderId="2" fillId="3" fontId="21" numFmtId="0" xfId="0" applyAlignment="1" applyBorder="1" applyFont="1">
      <alignment horizontal="center" shrinkToFit="0" wrapText="0"/>
    </xf>
    <xf borderId="14" fillId="11" fontId="1" numFmtId="0" xfId="0" applyAlignment="1" applyBorder="1" applyFill="1" applyFont="1">
      <alignment shrinkToFit="0" wrapText="0"/>
    </xf>
    <xf borderId="2" fillId="3" fontId="4" numFmtId="186" xfId="0" applyAlignment="1" applyBorder="1" applyFont="1" applyNumberFormat="1">
      <alignment horizontal="right" shrinkToFit="0" wrapText="0"/>
    </xf>
    <xf borderId="2" fillId="3" fontId="4" numFmtId="171" xfId="0" applyAlignment="1" applyBorder="1" applyFont="1" applyNumberFormat="1">
      <alignment horizontal="right" shrinkToFit="0" wrapText="0"/>
    </xf>
    <xf borderId="93" fillId="2" fontId="5" numFmtId="0" xfId="0" applyAlignment="1" applyBorder="1" applyFont="1">
      <alignment horizontal="center" shrinkToFit="0" wrapText="0"/>
    </xf>
    <xf borderId="93" fillId="2" fontId="1" numFmtId="0" xfId="0" applyAlignment="1" applyBorder="1" applyFont="1">
      <alignment shrinkToFit="0" wrapText="0"/>
    </xf>
    <xf borderId="27" fillId="2" fontId="5" numFmtId="0" xfId="0" applyAlignment="1" applyBorder="1" applyFont="1">
      <alignment horizontal="center" shrinkToFit="0" wrapText="0"/>
    </xf>
    <xf borderId="2" fillId="3" fontId="3" numFmtId="187" xfId="0" applyAlignment="1" applyBorder="1" applyFont="1" applyNumberFormat="1">
      <alignment horizontal="center" shrinkToFit="0" wrapText="0"/>
    </xf>
    <xf borderId="2" fillId="3" fontId="4" numFmtId="187" xfId="0" applyAlignment="1" applyBorder="1" applyFont="1" applyNumberFormat="1">
      <alignment horizontal="center" shrinkToFit="0" wrapText="0"/>
    </xf>
    <xf borderId="2" fillId="9" fontId="1" numFmtId="0" xfId="0" applyAlignment="1" applyBorder="1" applyFont="1">
      <alignment horizontal="center" shrinkToFit="0" wrapText="0"/>
    </xf>
    <xf borderId="2" fillId="9" fontId="3" numFmtId="9" xfId="0" applyAlignment="1" applyBorder="1" applyFont="1" applyNumberFormat="1">
      <alignment horizontal="center" shrinkToFit="0" wrapText="0"/>
    </xf>
    <xf borderId="2" fillId="9" fontId="24" numFmtId="0" xfId="0" applyAlignment="1" applyBorder="1" applyFont="1">
      <alignment horizontal="center" shrinkToFit="0" wrapText="0"/>
    </xf>
    <xf borderId="2" fillId="3" fontId="3" numFmtId="174" xfId="0" applyAlignment="1" applyBorder="1" applyFont="1" applyNumberFormat="1">
      <alignment horizontal="right" shrinkToFit="0" wrapText="0"/>
    </xf>
    <xf borderId="2" fillId="3" fontId="24" numFmtId="0" xfId="0" applyAlignment="1" applyBorder="1" applyFont="1">
      <alignment horizontal="center" shrinkToFit="0" wrapText="0"/>
    </xf>
    <xf borderId="105" fillId="3" fontId="24" numFmtId="0" xfId="0" applyAlignment="1" applyBorder="1" applyFont="1">
      <alignment horizontal="center" shrinkToFit="0" wrapText="0"/>
    </xf>
    <xf borderId="106" fillId="3" fontId="3" numFmtId="0" xfId="0" applyAlignment="1" applyBorder="1" applyFont="1">
      <alignment horizontal="center" shrinkToFit="0" wrapText="0"/>
    </xf>
    <xf borderId="107" fillId="3" fontId="24" numFmtId="0" xfId="0" applyAlignment="1" applyBorder="1" applyFont="1">
      <alignment horizontal="center" shrinkToFit="0" wrapText="0"/>
    </xf>
    <xf borderId="108" fillId="3" fontId="24" numFmtId="0" xfId="0" applyAlignment="1" applyBorder="1" applyFont="1">
      <alignment horizontal="center" shrinkToFit="0" wrapText="0"/>
    </xf>
    <xf borderId="109" fillId="3" fontId="24" numFmtId="0" xfId="0" applyAlignment="1" applyBorder="1" applyFont="1">
      <alignment horizontal="center" shrinkToFit="0" wrapText="0"/>
    </xf>
    <xf borderId="110" fillId="3" fontId="24" numFmtId="0" xfId="0" applyAlignment="1" applyBorder="1" applyFont="1">
      <alignment horizontal="center" shrinkToFit="0" wrapText="0"/>
    </xf>
    <xf borderId="111" fillId="3" fontId="3" numFmtId="0" xfId="0" applyAlignment="1" applyBorder="1" applyFont="1">
      <alignment horizontal="center" shrinkToFit="0" wrapText="0"/>
    </xf>
    <xf borderId="112" fillId="3" fontId="24" numFmtId="0" xfId="0" applyAlignment="1" applyBorder="1" applyFont="1">
      <alignment horizontal="center" shrinkToFit="0" wrapText="0"/>
    </xf>
    <xf borderId="105" fillId="3" fontId="1" numFmtId="0" xfId="0" applyAlignment="1" applyBorder="1" applyFont="1">
      <alignment horizontal="center" shrinkToFit="0" wrapText="0"/>
    </xf>
    <xf borderId="106" fillId="3" fontId="1" numFmtId="0" xfId="0" applyAlignment="1" applyBorder="1" applyFont="1">
      <alignment horizontal="center" shrinkToFit="0" wrapText="0"/>
    </xf>
    <xf borderId="107" fillId="3" fontId="1" numFmtId="0" xfId="0" applyAlignment="1" applyBorder="1" applyFont="1">
      <alignment horizontal="center" shrinkToFit="0" wrapText="0"/>
    </xf>
    <xf borderId="14" fillId="2" fontId="1" numFmtId="0" xfId="0" applyAlignment="1" applyBorder="1" applyFont="1">
      <alignment horizontal="center" shrinkToFit="0" wrapText="0"/>
    </xf>
    <xf borderId="110" fillId="3" fontId="1" numFmtId="0" xfId="0" applyAlignment="1" applyBorder="1" applyFont="1">
      <alignment horizontal="center" shrinkToFit="0" wrapText="0"/>
    </xf>
    <xf borderId="111" fillId="3" fontId="1" numFmtId="0" xfId="0" applyAlignment="1" applyBorder="1" applyFont="1">
      <alignment horizontal="center" shrinkToFit="0" wrapText="0"/>
    </xf>
    <xf borderId="112" fillId="3" fontId="1" numFmtId="0" xfId="0" applyAlignment="1" applyBorder="1" applyFont="1">
      <alignment horizontal="center" shrinkToFit="0" wrapText="0"/>
    </xf>
    <xf borderId="108" fillId="3" fontId="1" numFmtId="0" xfId="0" applyAlignment="1" applyBorder="1" applyFont="1">
      <alignment horizontal="center" shrinkToFit="0" wrapText="0"/>
    </xf>
    <xf borderId="109" fillId="3" fontId="1" numFmtId="0" xfId="0" applyAlignment="1" applyBorder="1" applyFont="1">
      <alignment horizontal="center" shrinkToFit="0" wrapText="0"/>
    </xf>
    <xf borderId="106" fillId="3" fontId="24" numFmtId="0" xfId="0" applyAlignment="1" applyBorder="1" applyFont="1">
      <alignment horizontal="center" shrinkToFit="0" wrapText="0"/>
    </xf>
    <xf borderId="107" fillId="3" fontId="3" numFmtId="0" xfId="0" applyAlignment="1" applyBorder="1" applyFont="1">
      <alignment horizontal="center" shrinkToFit="0" wrapText="0"/>
    </xf>
    <xf borderId="109" fillId="3" fontId="3" numFmtId="0" xfId="0" applyAlignment="1" applyBorder="1" applyFont="1">
      <alignment horizontal="center" shrinkToFit="0" wrapText="0"/>
    </xf>
    <xf borderId="111" fillId="3" fontId="24" numFmtId="0" xfId="0" applyAlignment="1" applyBorder="1" applyFont="1">
      <alignment horizontal="center" shrinkToFit="0" wrapText="0"/>
    </xf>
    <xf borderId="112" fillId="3" fontId="3" numFmtId="0" xfId="0" applyAlignment="1" applyBorder="1" applyFont="1">
      <alignment horizontal="center" shrinkToFit="0" wrapText="0"/>
    </xf>
    <xf borderId="75" fillId="3" fontId="3" numFmtId="0" xfId="0" applyAlignment="1" applyBorder="1" applyFont="1">
      <alignment horizontal="center" shrinkToFit="0" wrapText="0"/>
    </xf>
    <xf borderId="113" fillId="3" fontId="3" numFmtId="0" xfId="0" applyAlignment="1" applyBorder="1" applyFont="1">
      <alignment horizontal="center" shrinkToFit="0" wrapText="0"/>
    </xf>
    <xf borderId="114" fillId="3" fontId="3" numFmtId="0" xfId="0" applyAlignment="1" applyBorder="1" applyFont="1">
      <alignment horizontal="center" shrinkToFit="0" wrapText="0"/>
    </xf>
    <xf borderId="115" fillId="3" fontId="3" numFmtId="0" xfId="0" applyAlignment="1" applyBorder="1" applyFont="1">
      <alignment horizontal="center" shrinkToFit="0" wrapText="0"/>
    </xf>
    <xf borderId="76" fillId="3" fontId="3" numFmtId="0" xfId="0" applyAlignment="1" applyBorder="1" applyFont="1">
      <alignment horizontal="center" shrinkToFit="0" wrapText="0"/>
    </xf>
    <xf borderId="77" fillId="3" fontId="3" numFmtId="0" xfId="0" applyAlignment="1" applyBorder="1" applyFont="1">
      <alignment horizontal="center" shrinkToFit="0" wrapText="0"/>
    </xf>
    <xf borderId="116" fillId="9" fontId="1" numFmtId="0" xfId="0" applyAlignment="1" applyBorder="1" applyFont="1">
      <alignment horizontal="center" shrinkToFit="0" wrapText="0"/>
    </xf>
    <xf borderId="117" fillId="9" fontId="3" numFmtId="0" xfId="0" applyAlignment="1" applyBorder="1" applyFont="1">
      <alignment horizontal="center" shrinkToFit="0" wrapText="0"/>
    </xf>
    <xf borderId="118" fillId="0" fontId="1" numFmtId="0" xfId="0" applyAlignment="1" applyBorder="1" applyFont="1">
      <alignment shrinkToFit="0" wrapText="0"/>
    </xf>
    <xf borderId="119" fillId="9" fontId="4" numFmtId="0" xfId="0" applyAlignment="1" applyBorder="1" applyFont="1">
      <alignment horizontal="center" shrinkToFit="0" wrapText="0"/>
    </xf>
    <xf borderId="116" fillId="2" fontId="1" numFmtId="0" xfId="0" applyAlignment="1" applyBorder="1" applyFont="1">
      <alignment horizontal="center" shrinkToFit="0" wrapText="0"/>
    </xf>
    <xf borderId="117" fillId="3" fontId="3" numFmtId="0" xfId="0" applyAlignment="1" applyBorder="1" applyFont="1">
      <alignment horizontal="center" shrinkToFit="0" wrapText="0"/>
    </xf>
    <xf borderId="119" fillId="3" fontId="4" numFmtId="0" xfId="0" applyAlignment="1" applyBorder="1" applyFont="1">
      <alignment horizontal="center" shrinkToFit="0" wrapText="0"/>
    </xf>
    <xf borderId="0" fillId="0" fontId="25" numFmtId="0" xfId="0" applyAlignment="1" applyFont="1">
      <alignment shrinkToFit="0" wrapText="0"/>
    </xf>
    <xf borderId="2" fillId="3" fontId="3" numFmtId="22" xfId="0" applyAlignment="1" applyBorder="1" applyFont="1" applyNumberFormat="1">
      <alignment shrinkToFit="0" wrapText="0"/>
    </xf>
    <xf borderId="2" fillId="3" fontId="3" numFmtId="19" xfId="0" applyAlignment="1" applyBorder="1" applyFont="1" applyNumberFormat="1">
      <alignment horizontal="center" shrinkToFit="0" wrapText="0"/>
    </xf>
    <xf borderId="2" fillId="3" fontId="1" numFmtId="0" xfId="0" applyAlignment="1" applyBorder="1" applyFont="1">
      <alignment horizontal="right" shrinkToFit="0" wrapText="0"/>
    </xf>
    <xf borderId="2" fillId="3" fontId="4" numFmtId="3" xfId="0" applyAlignment="1" applyBorder="1" applyFont="1" applyNumberFormat="1">
      <alignment horizontal="center" shrinkToFit="0" wrapText="0"/>
    </xf>
    <xf borderId="120" fillId="0" fontId="4" numFmtId="0" xfId="0" applyAlignment="1" applyBorder="1" applyFont="1">
      <alignment horizontal="center" shrinkToFit="0" wrapText="0"/>
    </xf>
    <xf borderId="121" fillId="0" fontId="7" numFmtId="0" xfId="0" applyBorder="1" applyFont="1"/>
    <xf borderId="122" fillId="0" fontId="7" numFmtId="0" xfId="0" applyBorder="1" applyFont="1"/>
    <xf borderId="0" fillId="0" fontId="16" numFmtId="0" xfId="0" applyAlignment="1" applyFont="1">
      <alignment horizontal="center" shrinkToFit="0" wrapText="0"/>
    </xf>
    <xf borderId="123" fillId="3" fontId="3" numFmtId="3" xfId="0" applyAlignment="1" applyBorder="1" applyFont="1" applyNumberFormat="1">
      <alignment horizontal="center" shrinkToFit="0" wrapText="0"/>
    </xf>
    <xf borderId="2" fillId="2" fontId="1" numFmtId="3" xfId="0" applyAlignment="1" applyBorder="1" applyFont="1" applyNumberFormat="1">
      <alignment horizontal="center" shrinkToFit="0" wrapText="0"/>
    </xf>
    <xf borderId="124" fillId="3" fontId="3" numFmtId="3" xfId="0" applyAlignment="1" applyBorder="1" applyFont="1" applyNumberFormat="1">
      <alignment horizontal="center" shrinkToFit="0" wrapText="0"/>
    </xf>
    <xf borderId="0" fillId="0" fontId="1" numFmtId="3" xfId="0" applyAlignment="1" applyFont="1" applyNumberFormat="1">
      <alignment shrinkToFit="0" wrapText="0"/>
    </xf>
    <xf borderId="0" fillId="0" fontId="1" numFmtId="3" xfId="0" applyAlignment="1" applyFont="1" applyNumberFormat="1">
      <alignment horizontal="center" shrinkToFit="0" wrapText="0"/>
    </xf>
    <xf borderId="20" fillId="2" fontId="1" numFmtId="3" xfId="0" applyAlignment="1" applyBorder="1" applyFont="1" applyNumberFormat="1">
      <alignment horizontal="right" shrinkToFit="0" wrapText="0"/>
    </xf>
    <xf borderId="125" fillId="3" fontId="4" numFmtId="3" xfId="0" applyAlignment="1" applyBorder="1" applyFont="1" applyNumberFormat="1">
      <alignment horizontal="center" shrinkToFit="0" wrapText="0"/>
    </xf>
    <xf borderId="124" fillId="3" fontId="4" numFmtId="3" xfId="0" applyAlignment="1" applyBorder="1" applyFont="1" applyNumberFormat="1">
      <alignment horizontal="center" shrinkToFit="0" wrapText="0"/>
    </xf>
    <xf borderId="123" fillId="3" fontId="4" numFmtId="3" xfId="0" applyAlignment="1" applyBorder="1" applyFont="1" applyNumberFormat="1">
      <alignment horizontal="center" shrinkToFit="0" wrapText="0"/>
    </xf>
    <xf borderId="126" fillId="0" fontId="4" numFmtId="0" xfId="0" applyAlignment="1" applyBorder="1" applyFont="1">
      <alignment horizontal="center" shrinkToFit="0" wrapText="0"/>
    </xf>
    <xf borderId="127" fillId="0" fontId="7" numFmtId="0" xfId="0" applyBorder="1" applyFont="1"/>
    <xf borderId="128" fillId="0" fontId="7" numFmtId="0" xfId="0" applyBorder="1" applyFont="1"/>
    <xf borderId="129" fillId="0" fontId="1" numFmtId="0" xfId="0" applyAlignment="1" applyBorder="1" applyFont="1">
      <alignment shrinkToFit="0" wrapText="0"/>
    </xf>
    <xf borderId="130" fillId="0" fontId="16" numFmtId="0" xfId="0" applyAlignment="1" applyBorder="1" applyFont="1">
      <alignment horizontal="center" shrinkToFit="0" wrapText="0"/>
    </xf>
    <xf borderId="131" fillId="0" fontId="1" numFmtId="0" xfId="0" applyAlignment="1" applyBorder="1" applyFont="1">
      <alignment shrinkToFit="0" wrapText="0"/>
    </xf>
    <xf borderId="129" fillId="0" fontId="1" numFmtId="0" xfId="0" applyAlignment="1" applyBorder="1" applyFont="1">
      <alignment horizontal="center" shrinkToFit="0" wrapText="0"/>
    </xf>
    <xf borderId="130" fillId="0" fontId="1" numFmtId="0" xfId="0" applyAlignment="1" applyBorder="1" applyFont="1">
      <alignment horizontal="center" shrinkToFit="0" wrapText="0"/>
    </xf>
    <xf borderId="131" fillId="0" fontId="1" numFmtId="0" xfId="0" applyAlignment="1" applyBorder="1" applyFont="1">
      <alignment horizontal="center" shrinkToFit="0" wrapText="0"/>
    </xf>
    <xf borderId="132" fillId="0" fontId="1" numFmtId="0" xfId="0" applyAlignment="1" applyBorder="1" applyFont="1">
      <alignment horizontal="center" shrinkToFit="0" wrapText="0"/>
    </xf>
    <xf borderId="133" fillId="0" fontId="1" numFmtId="0" xfId="0" applyAlignment="1" applyBorder="1" applyFont="1">
      <alignment horizontal="center" shrinkToFit="0" wrapText="0"/>
    </xf>
    <xf borderId="134" fillId="0" fontId="1" numFmtId="0" xfId="0" applyAlignment="1" applyBorder="1" applyFont="1">
      <alignment horizontal="center" shrinkToFit="0" wrapText="0"/>
    </xf>
    <xf borderId="2" fillId="3" fontId="3" numFmtId="188" xfId="0" applyAlignment="1" applyBorder="1" applyFont="1" applyNumberFormat="1">
      <alignment horizontal="center" shrinkToFit="0" wrapText="0"/>
    </xf>
    <xf borderId="2" fillId="3" fontId="4" numFmtId="189" xfId="0" applyAlignment="1" applyBorder="1" applyFont="1" applyNumberFormat="1">
      <alignment horizontal="center" shrinkToFit="0" wrapText="0"/>
    </xf>
    <xf borderId="2" fillId="3" fontId="3" numFmtId="12" xfId="0" applyAlignment="1" applyBorder="1" applyFont="1" applyNumberFormat="1">
      <alignment horizontal="center" shrinkToFit="0" wrapText="0"/>
    </xf>
    <xf borderId="2" fillId="3" fontId="3" numFmtId="167" xfId="0" applyAlignment="1" applyBorder="1" applyFont="1" applyNumberFormat="1">
      <alignment horizontal="center" shrinkToFit="0" wrapText="0"/>
    </xf>
    <xf borderId="14" fillId="11" fontId="1" numFmtId="0" xfId="0" applyAlignment="1" applyBorder="1" applyFont="1">
      <alignment horizontal="left" shrinkToFit="0" wrapText="0"/>
    </xf>
    <xf borderId="2" fillId="3" fontId="4" numFmtId="22" xfId="0" applyAlignment="1" applyBorder="1" applyFont="1" applyNumberFormat="1">
      <alignment horizontal="center" shrinkToFit="0" wrapText="0"/>
    </xf>
    <xf borderId="2" fillId="3" fontId="4" numFmtId="190" xfId="0" applyAlignment="1" applyBorder="1" applyFont="1" applyNumberFormat="1">
      <alignment horizontal="center" shrinkToFit="0" wrapText="0"/>
    </xf>
    <xf borderId="0" fillId="0" fontId="1" numFmtId="0" xfId="0" applyAlignment="1" applyFont="1">
      <alignment horizontal="center" shrinkToFit="0" wrapText="1"/>
    </xf>
    <xf borderId="20" fillId="2" fontId="1" numFmtId="0" xfId="0" applyAlignment="1" applyBorder="1" applyFont="1">
      <alignment horizontal="center" shrinkToFit="0" wrapText="1"/>
    </xf>
    <xf borderId="29" fillId="2" fontId="1" numFmtId="0" xfId="0" applyAlignment="1" applyBorder="1" applyFont="1">
      <alignment horizontal="center" shrinkToFit="0" wrapText="1"/>
    </xf>
    <xf borderId="21" fillId="2" fontId="1" numFmtId="0" xfId="0" applyAlignment="1" applyBorder="1" applyFont="1">
      <alignment horizontal="center" shrinkToFit="0" wrapText="1"/>
    </xf>
    <xf borderId="2" fillId="3" fontId="4" numFmtId="185" xfId="0" applyAlignment="1" applyBorder="1" applyFont="1" applyNumberFormat="1">
      <alignment horizontal="center" shrinkToFit="0" wrapText="0"/>
    </xf>
    <xf borderId="0" fillId="0" fontId="1" numFmtId="9" xfId="0" applyAlignment="1" applyFont="1" applyNumberFormat="1">
      <alignment shrinkToFit="0" wrapText="0"/>
    </xf>
    <xf borderId="1" fillId="0" fontId="2" numFmtId="0" xfId="0" applyAlignment="1" applyBorder="1" applyFont="1">
      <alignment horizontal="right" shrinkToFit="0" wrapText="0"/>
    </xf>
    <xf borderId="1" fillId="0" fontId="2" numFmtId="9" xfId="0" applyAlignment="1" applyBorder="1" applyFont="1" applyNumberFormat="1">
      <alignment shrinkToFit="0" wrapText="0"/>
    </xf>
    <xf borderId="2" fillId="2" fontId="26" numFmtId="0" xfId="0" applyAlignment="1" applyBorder="1" applyFont="1">
      <alignment horizontal="center" shrinkToFit="0" wrapText="0"/>
    </xf>
    <xf borderId="2" fillId="3" fontId="4" numFmtId="191" xfId="0" applyAlignment="1" applyBorder="1" applyFont="1" applyNumberFormat="1">
      <alignment horizontal="center" shrinkToFit="0" wrapText="0"/>
    </xf>
    <xf borderId="0" fillId="0" fontId="1" numFmtId="174" xfId="0" applyAlignment="1" applyFont="1" applyNumberFormat="1">
      <alignment shrinkToFit="0" wrapText="0"/>
    </xf>
    <xf borderId="135" fillId="0" fontId="1" numFmtId="0" xfId="0" applyAlignment="1" applyBorder="1" applyFont="1">
      <alignment shrinkToFit="0" wrapText="0"/>
    </xf>
    <xf borderId="9" fillId="0" fontId="8" numFmtId="49" xfId="0" applyAlignment="1" applyBorder="1" applyFont="1" applyNumberFormat="1">
      <alignment horizontal="left" shrinkToFit="0" wrapText="0"/>
    </xf>
    <xf borderId="9" fillId="0" fontId="8" numFmtId="0" xfId="0" applyAlignment="1" applyBorder="1" applyFont="1">
      <alignment horizontal="left" shrinkToFit="0" wrapText="0"/>
    </xf>
    <xf borderId="23" fillId="3" fontId="1" numFmtId="0" xfId="0" applyAlignment="1" applyBorder="1" applyFont="1">
      <alignment horizontal="center" shrinkToFit="0" wrapText="0"/>
    </xf>
    <xf borderId="23" fillId="3" fontId="4" numFmtId="0" xfId="0" applyAlignment="1" applyBorder="1" applyFont="1">
      <alignment horizontal="center" shrinkToFit="0" wrapText="0"/>
    </xf>
    <xf borderId="116" fillId="3" fontId="1" numFmtId="0" xfId="0" applyAlignment="1" applyBorder="1" applyFont="1">
      <alignment horizontal="center" shrinkToFit="0" wrapText="0"/>
    </xf>
    <xf borderId="93" fillId="3" fontId="4" numFmtId="0" xfId="0" applyAlignment="1" applyBorder="1" applyFont="1">
      <alignment horizontal="center" shrinkToFit="0" wrapText="0"/>
    </xf>
    <xf borderId="117" fillId="3" fontId="1" numFmtId="0" xfId="0" applyAlignment="1" applyBorder="1" applyFont="1">
      <alignment horizontal="center" shrinkToFit="0" wrapText="0"/>
    </xf>
    <xf borderId="119" fillId="3" fontId="1" numFmtId="0" xfId="0" applyAlignment="1" applyBorder="1" applyFont="1">
      <alignment horizontal="center" shrinkToFit="0" wrapText="0"/>
    </xf>
    <xf borderId="22" fillId="3" fontId="1" numFmtId="0" xfId="0" applyAlignment="1" applyBorder="1" applyFont="1">
      <alignment horizontal="center" shrinkToFit="0" wrapText="0"/>
    </xf>
    <xf borderId="27" fillId="3" fontId="1" numFmtId="0" xfId="0" applyAlignment="1" applyBorder="1" applyFont="1">
      <alignment horizontal="center" shrinkToFit="0" wrapText="0"/>
    </xf>
    <xf borderId="27" fillId="3" fontId="4" numFmtId="0" xfId="0" applyAlignment="1" applyBorder="1" applyFont="1">
      <alignment horizontal="center" shrinkToFit="0" wrapText="0"/>
    </xf>
    <xf borderId="20" fillId="3" fontId="1" numFmtId="0" xfId="0" applyAlignment="1" applyBorder="1" applyFont="1">
      <alignment shrinkToFit="0" wrapText="0"/>
    </xf>
    <xf borderId="21" fillId="3" fontId="1" numFmtId="0" xfId="0" applyAlignment="1" applyBorder="1" applyFont="1">
      <alignment shrinkToFit="0" wrapText="0"/>
    </xf>
    <xf borderId="2" fillId="3" fontId="3" numFmtId="192" xfId="0" applyAlignment="1" applyBorder="1" applyFont="1" applyNumberFormat="1">
      <alignment horizontal="center" shrinkToFit="0" wrapText="0"/>
    </xf>
    <xf borderId="2" fillId="3" fontId="3" numFmtId="176" xfId="0" applyAlignment="1" applyBorder="1" applyFont="1" applyNumberFormat="1">
      <alignment shrinkToFit="0" wrapText="0"/>
    </xf>
    <xf borderId="2" fillId="3" fontId="3" numFmtId="21" xfId="0" applyAlignment="1" applyBorder="1" applyFont="1" applyNumberFormat="1">
      <alignment horizontal="center" shrinkToFit="0" wrapText="0"/>
    </xf>
    <xf borderId="2" fillId="3" fontId="3" numFmtId="171" xfId="0" applyAlignment="1" applyBorder="1" applyFont="1" applyNumberFormat="1">
      <alignment horizontal="right" shrinkToFit="0" wrapText="0"/>
    </xf>
    <xf borderId="2" fillId="3" fontId="4" numFmtId="193" xfId="0" applyAlignment="1" applyBorder="1" applyFont="1" applyNumberFormat="1">
      <alignment horizontal="center" shrinkToFit="0" wrapText="0"/>
    </xf>
    <xf borderId="0" fillId="0" fontId="27" numFmtId="0" xfId="0" applyAlignment="1" applyFont="1">
      <alignment shrinkToFit="0" wrapText="0"/>
    </xf>
    <xf borderId="2" fillId="3" fontId="24" numFmtId="17" xfId="0" applyAlignment="1" applyBorder="1" applyFont="1" applyNumberFormat="1">
      <alignment horizontal="center" shrinkToFit="0" wrapText="0"/>
    </xf>
    <xf borderId="2" fillId="2" fontId="1" numFmtId="17" xfId="0" applyAlignment="1" applyBorder="1" applyFont="1" applyNumberFormat="1">
      <alignment horizontal="center" shrinkToFit="0" wrapText="0"/>
    </xf>
    <xf borderId="2" fillId="3" fontId="1" numFmtId="9" xfId="0" applyAlignment="1" applyBorder="1" applyFont="1" applyNumberFormat="1">
      <alignment horizontal="center" shrinkToFit="0" wrapText="0"/>
    </xf>
    <xf borderId="2" fillId="3" fontId="1" numFmtId="174" xfId="0" applyAlignment="1" applyBorder="1" applyFont="1" applyNumberFormat="1">
      <alignment shrinkToFit="0" wrapText="0"/>
    </xf>
    <xf borderId="1" fillId="0" fontId="2" numFmtId="174" xfId="0" applyAlignment="1" applyBorder="1" applyFont="1" applyNumberFormat="1">
      <alignment shrinkToFit="0" wrapText="0"/>
    </xf>
    <xf borderId="1" fillId="0" fontId="2" numFmtId="176" xfId="0" applyAlignment="1" applyBorder="1" applyFont="1" applyNumberFormat="1">
      <alignment shrinkToFit="0" wrapText="0"/>
    </xf>
    <xf borderId="2" fillId="3" fontId="1" numFmtId="171" xfId="0" applyAlignment="1" applyBorder="1" applyFont="1" applyNumberFormat="1">
      <alignment shrinkToFit="0" wrapText="0"/>
    </xf>
    <xf borderId="0" fillId="0" fontId="1" numFmtId="171" xfId="0" applyAlignment="1" applyFont="1" applyNumberFormat="1">
      <alignment horizontal="right" shrinkToFit="0" wrapText="0"/>
    </xf>
    <xf borderId="2" fillId="3" fontId="4" numFmtId="21" xfId="0" applyAlignment="1" applyBorder="1" applyFont="1" applyNumberFormat="1">
      <alignment horizontal="center" shrinkToFit="0" wrapText="0"/>
    </xf>
    <xf borderId="2" fillId="3" fontId="4" numFmtId="19" xfId="0" applyAlignment="1" applyBorder="1" applyFont="1" applyNumberFormat="1">
      <alignment horizontal="center" shrinkToFit="0" wrapText="0"/>
    </xf>
    <xf borderId="2" fillId="3" fontId="4" numFmtId="175" xfId="0" applyAlignment="1" applyBorder="1" applyFont="1" applyNumberFormat="1">
      <alignment horizontal="center" shrinkToFit="0" wrapText="0"/>
    </xf>
    <xf borderId="2" fillId="3" fontId="3" numFmtId="0" xfId="0" applyAlignment="1" applyBorder="1" applyFont="1">
      <alignment horizontal="left" shrinkToFit="0" wrapText="0"/>
    </xf>
    <xf borderId="2" fillId="3" fontId="3" numFmtId="194" xfId="0" applyAlignment="1" applyBorder="1" applyFont="1" applyNumberFormat="1">
      <alignment horizontal="center" shrinkToFit="0" wrapText="0"/>
    </xf>
    <xf borderId="2" fillId="3" fontId="4" numFmtId="194" xfId="0" applyAlignment="1" applyBorder="1" applyFont="1" applyNumberFormat="1">
      <alignment horizontal="center" shrinkToFit="0" wrapText="0"/>
    </xf>
    <xf borderId="2" fillId="0" fontId="4" numFmtId="0" xfId="0" applyAlignment="1" applyBorder="1" applyFont="1">
      <alignment shrinkToFit="0" wrapText="0"/>
    </xf>
    <xf borderId="2" fillId="0" fontId="1" numFmtId="0" xfId="0" applyAlignment="1" applyBorder="1" applyFont="1">
      <alignment shrinkToFit="0" wrapText="0"/>
    </xf>
    <xf borderId="2" fillId="3" fontId="3" numFmtId="195" xfId="0" applyAlignment="1" applyBorder="1" applyFont="1" applyNumberFormat="1">
      <alignment horizontal="center" shrinkToFit="0" wrapText="0"/>
    </xf>
    <xf borderId="2" fillId="3" fontId="4" numFmtId="195" xfId="0" applyAlignment="1" applyBorder="1" applyFont="1" applyNumberFormat="1">
      <alignment horizontal="center" shrinkToFit="0" wrapText="0"/>
    </xf>
    <xf borderId="2" fillId="0" fontId="16" numFmtId="0" xfId="0" applyAlignment="1" applyBorder="1" applyFont="1">
      <alignment horizontal="center" shrinkToFit="0" wrapText="0"/>
    </xf>
    <xf borderId="2" fillId="3" fontId="4" numFmtId="20" xfId="0" applyAlignment="1" applyBorder="1" applyFont="1" applyNumberFormat="1">
      <alignment shrinkToFit="0" wrapText="0"/>
    </xf>
    <xf borderId="136" fillId="2" fontId="19" numFmtId="0" xfId="0" applyAlignment="1" applyBorder="1" applyFont="1">
      <alignment horizontal="center" shrinkToFit="0" wrapText="0"/>
    </xf>
    <xf borderId="137" fillId="2" fontId="19" numFmtId="0" xfId="0" applyAlignment="1" applyBorder="1" applyFont="1">
      <alignment horizontal="center" shrinkToFit="0" wrapText="0"/>
    </xf>
    <xf borderId="138" fillId="2" fontId="19" numFmtId="0" xfId="0" applyAlignment="1" applyBorder="1" applyFont="1">
      <alignment horizontal="center" shrinkToFit="0" wrapText="0"/>
    </xf>
    <xf borderId="57" fillId="2" fontId="20" numFmtId="0" xfId="0" applyAlignment="1" applyBorder="1" applyFont="1">
      <alignment shrinkToFit="0" wrapText="0"/>
    </xf>
    <xf borderId="58" fillId="3" fontId="3" numFmtId="0" xfId="0" applyAlignment="1" applyBorder="1" applyFont="1">
      <alignment horizontal="center" shrinkToFit="0" wrapText="0"/>
    </xf>
    <xf borderId="59" fillId="3" fontId="3" numFmtId="0" xfId="0" applyAlignment="1" applyBorder="1" applyFont="1">
      <alignment horizontal="center" shrinkToFit="0" wrapText="0"/>
    </xf>
    <xf borderId="60" fillId="2" fontId="20" numFmtId="0" xfId="0" applyAlignment="1" applyBorder="1" applyFont="1">
      <alignment shrinkToFit="0" wrapText="0"/>
    </xf>
    <xf borderId="61" fillId="3" fontId="3" numFmtId="0" xfId="0" applyAlignment="1" applyBorder="1" applyFont="1">
      <alignment horizontal="center" shrinkToFit="0" wrapText="0"/>
    </xf>
    <xf borderId="62" fillId="2" fontId="20" numFmtId="0" xfId="0" applyAlignment="1" applyBorder="1" applyFont="1">
      <alignment shrinkToFit="0" wrapText="0"/>
    </xf>
    <xf borderId="139" fillId="3" fontId="3" numFmtId="0" xfId="0" applyAlignment="1" applyBorder="1" applyFont="1">
      <alignment horizontal="center" shrinkToFit="0" wrapText="0"/>
    </xf>
    <xf borderId="140" fillId="2" fontId="5" numFmtId="0" xfId="0" applyAlignment="1" applyBorder="1" applyFont="1">
      <alignment shrinkToFit="0" wrapText="0"/>
    </xf>
    <xf borderId="141" fillId="2" fontId="5" numFmtId="0" xfId="0" applyAlignment="1" applyBorder="1" applyFont="1">
      <alignment shrinkToFit="0" wrapText="0"/>
    </xf>
    <xf borderId="142" fillId="2" fontId="5" numFmtId="0" xfId="0" applyAlignment="1" applyBorder="1" applyFont="1">
      <alignment shrinkToFit="0" wrapText="0"/>
    </xf>
    <xf borderId="57" fillId="2" fontId="5" numFmtId="0" xfId="0" applyAlignment="1" applyBorder="1" applyFont="1">
      <alignment horizontal="center" shrinkToFit="0" wrapText="0"/>
    </xf>
    <xf borderId="59" fillId="3" fontId="3" numFmtId="174" xfId="0" applyAlignment="1" applyBorder="1" applyFont="1" applyNumberFormat="1">
      <alignment horizontal="center" shrinkToFit="0" wrapText="0"/>
    </xf>
    <xf borderId="66" fillId="2" fontId="5" numFmtId="0" xfId="0" applyAlignment="1" applyBorder="1" applyFont="1">
      <alignment shrinkToFit="0" wrapText="0"/>
    </xf>
    <xf borderId="78" fillId="3" fontId="3" numFmtId="9" xfId="0" applyAlignment="1" applyBorder="1" applyFont="1" applyNumberFormat="1">
      <alignment shrinkToFit="0" wrapText="0"/>
    </xf>
    <xf borderId="67" fillId="3" fontId="3" numFmtId="9" xfId="0" applyAlignment="1" applyBorder="1" applyFont="1" applyNumberFormat="1">
      <alignment shrinkToFit="0" wrapText="0"/>
    </xf>
    <xf borderId="60" fillId="2" fontId="5" numFmtId="0" xfId="0" applyAlignment="1" applyBorder="1" applyFont="1">
      <alignment horizontal="center" shrinkToFit="0" wrapText="0"/>
    </xf>
    <xf borderId="61" fillId="3" fontId="3" numFmtId="174" xfId="0" applyAlignment="1" applyBorder="1" applyFont="1" applyNumberFormat="1">
      <alignment horizontal="center" shrinkToFit="0" wrapText="0"/>
    </xf>
    <xf borderId="80" fillId="2" fontId="5" numFmtId="0" xfId="0" applyAlignment="1" applyBorder="1" applyFont="1">
      <alignment shrinkToFit="0" wrapText="0"/>
    </xf>
    <xf borderId="81" fillId="3" fontId="3" numFmtId="9" xfId="0" applyAlignment="1" applyBorder="1" applyFont="1" applyNumberFormat="1">
      <alignment shrinkToFit="0" wrapText="0"/>
    </xf>
    <xf borderId="62" fillId="2" fontId="5" numFmtId="0" xfId="0" applyAlignment="1" applyBorder="1" applyFont="1">
      <alignment horizontal="center" shrinkToFit="0" wrapText="0"/>
    </xf>
    <xf borderId="139" fillId="3" fontId="3" numFmtId="174" xfId="0" applyAlignment="1" applyBorder="1" applyFont="1" applyNumberFormat="1">
      <alignment horizontal="center" shrinkToFit="0" wrapText="0"/>
    </xf>
    <xf borderId="68" fillId="2" fontId="5" numFmtId="0" xfId="0" applyAlignment="1" applyBorder="1" applyFont="1">
      <alignment shrinkToFit="0" wrapText="0"/>
    </xf>
    <xf borderId="79" fillId="3" fontId="3" numFmtId="9" xfId="0" applyAlignment="1" applyBorder="1" applyFont="1" applyNumberFormat="1">
      <alignment shrinkToFit="0" wrapText="0"/>
    </xf>
    <xf borderId="69" fillId="3" fontId="3" numFmtId="9" xfId="0" applyAlignment="1" applyBorder="1" applyFont="1" applyNumberFormat="1">
      <alignment shrinkToFit="0" wrapText="0"/>
    </xf>
    <xf borderId="2" fillId="3" fontId="4" numFmtId="196" xfId="0" applyAlignment="1" applyBorder="1" applyFont="1" applyNumberFormat="1">
      <alignment horizontal="center" shrinkToFit="0" wrapText="0"/>
    </xf>
    <xf borderId="2" fillId="3" fontId="4" numFmtId="172" xfId="0" applyAlignment="1" applyBorder="1" applyFont="1" applyNumberFormat="1">
      <alignment horizontal="center" shrinkToFit="0" wrapText="0"/>
    </xf>
    <xf borderId="2" fillId="3" fontId="1" numFmtId="174" xfId="0" applyAlignment="1" applyBorder="1" applyFont="1" applyNumberFormat="1">
      <alignment horizontal="center" shrinkToFit="0" wrapText="0"/>
    </xf>
    <xf borderId="2" fillId="3" fontId="4" numFmtId="167" xfId="0" applyAlignment="1" applyBorder="1" applyFont="1" applyNumberFormat="1">
      <alignment horizontal="center" shrinkToFit="0" wrapText="0"/>
    </xf>
    <xf borderId="23" fillId="3" fontId="3" numFmtId="167" xfId="0" applyAlignment="1" applyBorder="1" applyFont="1" applyNumberFormat="1">
      <alignment horizontal="center" shrinkToFit="0" wrapText="0"/>
    </xf>
    <xf borderId="27" fillId="3" fontId="3" numFmtId="167" xfId="0" applyAlignment="1" applyBorder="1" applyFont="1" applyNumberFormat="1">
      <alignment horizontal="center" shrinkToFit="0" wrapText="0"/>
    </xf>
    <xf borderId="2" fillId="3" fontId="3" numFmtId="185" xfId="0" applyAlignment="1" applyBorder="1" applyFont="1" applyNumberFormat="1">
      <alignment shrinkToFit="0" wrapText="0"/>
    </xf>
    <xf borderId="2" fillId="3" fontId="4" numFmtId="185" xfId="0" applyAlignment="1" applyBorder="1" applyFont="1" applyNumberFormat="1">
      <alignment shrinkToFit="0" wrapText="0"/>
    </xf>
    <xf borderId="143" fillId="3" fontId="4" numFmtId="197" xfId="0" applyAlignment="1" applyBorder="1" applyFont="1" applyNumberFormat="1">
      <alignment horizontal="center" shrinkToFit="0" wrapText="0"/>
    </xf>
    <xf borderId="143" fillId="3" fontId="4" numFmtId="0" xfId="0" applyAlignment="1" applyBorder="1" applyFont="1">
      <alignment horizontal="center" shrinkToFit="0" wrapText="0"/>
    </xf>
  </cellXfs>
  <cellStyles count="1">
    <cellStyle xfId="0" name="Normal" builtinId="0"/>
  </cellStyles>
  <dxfs count="1">
    <dxf>
      <font>
        <color rgb="FFFF0000"/>
      </font>
      <fill>
        <patternFill patternType="none"/>
      </fill>
      <alignment shrinkToFit="0" wrapText="0"/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476250</xdr:colOff>
      <xdr:row>0</xdr:row>
      <xdr:rowOff>47625</xdr:rowOff>
    </xdr:from>
    <xdr:ext cx="3143250" cy="1571625"/>
    <xdr:sp>
      <xdr:nvSpPr>
        <xdr:cNvPr id="3" name="Shape 3"/>
        <xdr:cNvSpPr/>
      </xdr:nvSpPr>
      <xdr:spPr>
        <a:xfrm>
          <a:off x="3779138" y="2994188"/>
          <a:ext cx="3133725" cy="15716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rgbClr val="000080"/>
              </a:solidFill>
              <a:latin typeface="Arial"/>
              <a:ea typeface="Arial"/>
              <a:cs typeface="Arial"/>
              <a:sym typeface="Arial"/>
            </a:rPr>
            <a:t>Excel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rgbClr val="000080"/>
              </a:solidFill>
              <a:latin typeface="Arial"/>
              <a:ea typeface="Arial"/>
              <a:cs typeface="Arial"/>
              <a:sym typeface="Arial"/>
            </a:rPr>
            <a:t>Function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rgbClr val="000080"/>
              </a:solidFill>
              <a:latin typeface="Arial"/>
              <a:ea typeface="Arial"/>
              <a:cs typeface="Arial"/>
              <a:sym typeface="Arial"/>
            </a:rPr>
            <a:t>Dictionary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80"/>
              </a:solidFill>
              <a:latin typeface="Arial"/>
              <a:ea typeface="Arial"/>
              <a:cs typeface="Arial"/>
              <a:sym typeface="Arial"/>
            </a:rPr>
            <a:t>v1.0 Beta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80"/>
              </a:solidFill>
              <a:latin typeface="Arial"/>
              <a:ea typeface="Arial"/>
              <a:cs typeface="Arial"/>
              <a:sym typeface="Arial"/>
            </a:rPr>
            <a:t>Copyright © 1998 - 2001 Peter Noneley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19050</xdr:rowOff>
    </xdr:from>
    <xdr:ext cx="5838825" cy="5305425"/>
    <xdr:grpSp>
      <xdr:nvGrpSpPr>
        <xdr:cNvPr id="2" name="Shape 2"/>
        <xdr:cNvGrpSpPr/>
      </xdr:nvGrpSpPr>
      <xdr:grpSpPr>
        <a:xfrm>
          <a:off x="1260000" y="1127288"/>
          <a:ext cx="9840000" cy="9392712"/>
          <a:chOff x="1260000" y="1127288"/>
          <a:chExt cx="9840000" cy="9392712"/>
        </a:xfrm>
      </xdr:grpSpPr>
      <xdr:sp>
        <xdr:nvSpPr>
          <xdr:cNvPr id="4" name="Shape 4"/>
          <xdr:cNvSpPr/>
        </xdr:nvSpPr>
        <xdr:spPr>
          <a:xfrm>
            <a:off x="6660000" y="1900000"/>
            <a:ext cx="4360000" cy="760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This button sorts the list of functions into alphabetical order.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i="0" sz="1000" u="none" strike="noStrike">
              <a:latin typeface="Arial"/>
              <a:ea typeface="Arial"/>
              <a:cs typeface="Arial"/>
              <a:sym typeface="Arial"/>
            </a:endParaRPr>
          </a:p>
        </xdr:txBody>
      </xdr:sp>
      <xdr:sp>
        <xdr:nvSpPr>
          <xdr:cNvPr id="5" name="Shape 5"/>
          <xdr:cNvSpPr/>
        </xdr:nvSpPr>
        <xdr:spPr>
          <a:xfrm>
            <a:off x="1260000" y="5840000"/>
            <a:ext cx="4440000" cy="1760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This describes the category the function is a member of.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i="0" sz="1000" u="none" strike="noStrike">
              <a:latin typeface="Arial"/>
              <a:ea typeface="Arial"/>
              <a:cs typeface="Arial"/>
              <a:sym typeface="Arial"/>
            </a:endParaRPr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Click this button to sort alphabetically.</a:t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6660000" y="5840000"/>
            <a:ext cx="4440000" cy="4680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This shows where the function is stored in Excel.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i="0" lang="en-US" sz="1000" u="none" strike="noStrike">
                <a:latin typeface="Arial"/>
                <a:ea typeface="Arial"/>
                <a:cs typeface="Arial"/>
                <a:sym typeface="Arial"/>
              </a:rPr>
              <a:t>Built-in</a:t>
            </a: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 indicates that the function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is part of Excel itself.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i="0" lang="en-US" sz="1000" u="none" strike="noStrike">
                <a:latin typeface="Arial"/>
                <a:ea typeface="Arial"/>
                <a:cs typeface="Arial"/>
                <a:sym typeface="Arial"/>
              </a:rPr>
              <a:t>Analysis ToolPak</a:t>
            </a: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 indicates the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function is stored in the Analysis ToolPak add-in.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i="0" sz="1000" u="none" strike="noStrike">
              <a:latin typeface="Arial"/>
              <a:ea typeface="Arial"/>
              <a:cs typeface="Arial"/>
              <a:sym typeface="Arial"/>
            </a:endParaRPr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i="0" lang="en-US" sz="1000" u="none" strike="noStrike">
                <a:latin typeface="Arial"/>
                <a:ea typeface="Arial"/>
                <a:cs typeface="Arial"/>
                <a:sym typeface="Arial"/>
              </a:rPr>
              <a:t>Click this button to sort alphabetically.</a:t>
            </a:r>
            <a:endParaRPr sz="1400"/>
          </a:p>
        </xdr:txBody>
      </xdr:sp>
      <xdr:grpSp>
        <xdr:nvGrpSpPr>
          <xdr:cNvPr id="7" name="Shape 7"/>
          <xdr:cNvGrpSpPr/>
        </xdr:nvGrpSpPr>
        <xdr:grpSpPr>
          <a:xfrm>
            <a:off x="2426588" y="1127288"/>
            <a:ext cx="5838825" cy="5305425"/>
            <a:chOff x="-532" y="-11"/>
            <a:chExt cx="19034" cy="558"/>
          </a:xfrm>
        </xdr:grpSpPr>
        <xdr:sp>
          <xdr:nvSpPr>
            <xdr:cNvPr id="8" name="Shape 8"/>
            <xdr:cNvSpPr/>
          </xdr:nvSpPr>
          <xdr:spPr>
            <a:xfrm>
              <a:off x="-532" y="-11"/>
              <a:ext cx="19025" cy="5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9" name="Shape 9"/>
            <xdr:cNvGrpSpPr/>
          </xdr:nvGrpSpPr>
          <xdr:grpSpPr>
            <a:xfrm>
              <a:off x="-532" y="-11"/>
              <a:ext cx="19034" cy="558"/>
              <a:chOff x="40000" y="60000"/>
              <a:chExt cx="12280000" cy="11160000"/>
            </a:xfrm>
          </xdr:grpSpPr>
          <xdr:sp>
            <xdr:nvSpPr>
              <xdr:cNvPr id="10" name="Shape 10"/>
              <xdr:cNvSpPr/>
            </xdr:nvSpPr>
            <xdr:spPr>
              <a:xfrm>
                <a:off x="1280000" y="1920000"/>
                <a:ext cx="4260000" cy="21000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latin typeface="Arial"/>
                    <a:ea typeface="Arial"/>
                    <a:cs typeface="Arial"/>
                    <a:sym typeface="Arial"/>
                  </a:rPr>
                  <a:t>This button will display the worksheet containing the function example.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1000" u="none" strike="noStrike">
                  <a:latin typeface="Arial"/>
                  <a:ea typeface="Arial"/>
                  <a:cs typeface="Arial"/>
                  <a:sym typeface="Arial"/>
                </a:endParaRPr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latin typeface="Arial"/>
                    <a:ea typeface="Arial"/>
                    <a:cs typeface="Arial"/>
                    <a:sym typeface="Arial"/>
                  </a:rPr>
                  <a:t>1. Click on the function name, then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latin typeface="Arial"/>
                    <a:ea typeface="Arial"/>
                    <a:cs typeface="Arial"/>
                    <a:sym typeface="Arial"/>
                  </a:rPr>
                  <a:t>2. Click on the </a:t>
                </a:r>
                <a:r>
                  <a:rPr b="1" i="0" lang="en-US" sz="1000" u="none" strike="noStrike">
                    <a:latin typeface="Arial"/>
                    <a:ea typeface="Arial"/>
                    <a:cs typeface="Arial"/>
                    <a:sym typeface="Arial"/>
                  </a:rPr>
                  <a:t>View</a:t>
                </a:r>
                <a:r>
                  <a:rPr i="0" lang="en-US" sz="1000" u="none" strike="noStrike">
                    <a:latin typeface="Arial"/>
                    <a:ea typeface="Arial"/>
                    <a:cs typeface="Arial"/>
                    <a:sym typeface="Arial"/>
                  </a:rPr>
                  <a:t> button.</a:t>
                </a:r>
                <a:endParaRPr sz="14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40000" y="60000"/>
                <a:ext cx="12280000" cy="111600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65</xdr:row>
      <xdr:rowOff>0</xdr:rowOff>
    </xdr:from>
    <xdr:ext cx="3543300" cy="3495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29</xdr:row>
      <xdr:rowOff>0</xdr:rowOff>
    </xdr:from>
    <xdr:ext cx="4505325" cy="40481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5.71"/>
    <col customWidth="1" hidden="1" min="2" max="10" width="0.14"/>
    <col customWidth="1" min="11" max="26" width="8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7.29" defaultRowHeight="15.0"/>
  <cols>
    <col customWidth="1" min="1" max="1" width="2.71"/>
    <col customWidth="1" min="2" max="10" width="8.0"/>
    <col customWidth="1" hidden="1" min="11" max="15" width="0.14"/>
  </cols>
  <sheetData>
    <row r="1" ht="12.75" customHeight="1">
      <c r="A1" s="2"/>
      <c r="B1" s="2"/>
      <c r="C1" s="2"/>
      <c r="D1" s="2"/>
      <c r="E1" s="2"/>
      <c r="F1" s="2"/>
      <c r="K1" s="1"/>
      <c r="L1" s="1"/>
      <c r="M1" s="1"/>
      <c r="N1" s="1"/>
      <c r="O1" s="1"/>
    </row>
    <row r="2" ht="13.5" customHeight="1">
      <c r="A2" s="2"/>
      <c r="B2" s="3" t="s">
        <v>0</v>
      </c>
      <c r="C2" s="3"/>
      <c r="D2" s="3"/>
      <c r="E2" s="3"/>
      <c r="F2" s="3"/>
      <c r="K2" s="1"/>
      <c r="L2" s="1"/>
      <c r="M2" s="1"/>
      <c r="N2" s="1"/>
      <c r="O2" s="1"/>
    </row>
    <row r="3" ht="12.75" customHeight="1">
      <c r="A3" s="2"/>
      <c r="B3" s="2" t="str">
        <f>"This workbook contains "&amp;COUNTA(FunctionList!B:B)&amp;" worksheets, each explaining the purpose and usage of"</f>
        <v>This workbook contains 157 worksheets, each explaining the purpose and usage of</v>
      </c>
      <c r="C3" s="2"/>
      <c r="D3" s="2"/>
      <c r="E3" s="2"/>
      <c r="F3" s="2"/>
      <c r="K3" s="1"/>
      <c r="L3" s="1"/>
      <c r="M3" s="1"/>
      <c r="N3" s="1"/>
      <c r="O3" s="1"/>
    </row>
    <row r="4" ht="12.75" customHeight="1">
      <c r="A4" s="2"/>
      <c r="B4" s="2" t="s">
        <v>1</v>
      </c>
      <c r="C4" s="2"/>
      <c r="D4" s="2"/>
      <c r="E4" s="2"/>
      <c r="F4" s="2"/>
      <c r="K4" s="1"/>
      <c r="L4" s="1"/>
      <c r="M4" s="1"/>
      <c r="N4" s="1"/>
      <c r="O4" s="1"/>
    </row>
    <row r="5" ht="12.75" customHeight="1">
      <c r="A5" s="2"/>
      <c r="B5" s="2"/>
      <c r="C5" s="2"/>
      <c r="D5" s="2"/>
      <c r="E5" s="2"/>
      <c r="F5" s="2"/>
      <c r="K5" s="1"/>
      <c r="L5" s="1"/>
      <c r="M5" s="1"/>
      <c r="N5" s="1"/>
      <c r="O5" s="1"/>
    </row>
    <row r="6" ht="12.75" customHeight="1">
      <c r="A6" s="2"/>
      <c r="B6" s="2" t="s">
        <v>2</v>
      </c>
      <c r="C6" s="2"/>
      <c r="D6" s="2"/>
      <c r="E6" s="2"/>
      <c r="F6" s="2"/>
      <c r="K6" s="1"/>
      <c r="L6" s="1"/>
      <c r="M6" s="1"/>
      <c r="N6" s="1"/>
      <c r="O6" s="1"/>
    </row>
    <row r="7" ht="12.75" customHeight="1">
      <c r="A7" s="2"/>
      <c r="B7" s="2" t="s">
        <v>3</v>
      </c>
      <c r="C7" s="2"/>
      <c r="D7" s="2"/>
      <c r="E7" s="2"/>
      <c r="F7" s="2"/>
      <c r="K7" s="1"/>
      <c r="L7" s="1"/>
      <c r="M7" s="1"/>
      <c r="N7" s="1"/>
      <c r="O7" s="1"/>
    </row>
    <row r="8" ht="12.75" customHeight="1">
      <c r="A8" s="2"/>
      <c r="B8" s="2"/>
      <c r="C8" s="2"/>
      <c r="D8" s="2"/>
      <c r="E8" s="2"/>
      <c r="F8" s="2"/>
      <c r="K8" s="1"/>
      <c r="L8" s="1"/>
      <c r="M8" s="1"/>
      <c r="N8" s="1"/>
      <c r="O8" s="1"/>
    </row>
    <row r="9" ht="13.5" customHeight="1">
      <c r="A9" s="2"/>
      <c r="B9" s="3" t="s">
        <v>4</v>
      </c>
      <c r="C9" s="3"/>
      <c r="D9" s="3"/>
      <c r="E9" s="3"/>
      <c r="F9" s="3"/>
      <c r="K9" s="1"/>
      <c r="L9" s="1"/>
      <c r="M9" s="1"/>
      <c r="N9" s="1"/>
      <c r="O9" s="1"/>
    </row>
    <row r="10" ht="12.75" customHeight="1">
      <c r="A10" s="2"/>
      <c r="B10" s="2" t="s">
        <v>5</v>
      </c>
      <c r="C10" s="2"/>
      <c r="D10" s="2"/>
      <c r="E10" s="2"/>
      <c r="F10" s="2"/>
      <c r="K10" s="1"/>
      <c r="L10" s="1"/>
      <c r="M10" s="1"/>
      <c r="N10" s="1"/>
      <c r="O10" s="1"/>
    </row>
    <row r="11" ht="12.75" customHeight="1">
      <c r="A11" s="2"/>
      <c r="B11" s="2"/>
      <c r="C11" s="2"/>
      <c r="D11" s="2"/>
      <c r="E11" s="2"/>
      <c r="F11" s="2"/>
      <c r="K11" s="1"/>
      <c r="L11" s="1"/>
      <c r="M11" s="1"/>
      <c r="N11" s="1"/>
      <c r="O11" s="1"/>
    </row>
    <row r="12" ht="12.75" customHeight="1">
      <c r="A12" s="2"/>
      <c r="B12" s="2"/>
      <c r="C12" s="4" t="s">
        <v>6</v>
      </c>
      <c r="D12" s="2"/>
      <c r="E12" s="2" t="s">
        <v>7</v>
      </c>
      <c r="F12" s="2"/>
      <c r="K12" s="1"/>
      <c r="L12" s="1"/>
      <c r="M12" s="1"/>
      <c r="N12" s="1"/>
      <c r="O12" s="1"/>
    </row>
    <row r="13" ht="12.75" customHeight="1">
      <c r="A13" s="2"/>
      <c r="B13" s="2"/>
      <c r="C13" s="5">
        <v>100.0</v>
      </c>
      <c r="D13" s="2"/>
      <c r="E13" s="2"/>
      <c r="F13" s="2"/>
      <c r="K13" s="1"/>
      <c r="L13" s="1"/>
      <c r="M13" s="1"/>
      <c r="N13" s="1"/>
      <c r="O13" s="1"/>
    </row>
    <row r="14" ht="12.75" customHeight="1">
      <c r="A14" s="2"/>
      <c r="B14" s="2"/>
      <c r="C14" s="5">
        <v>100.0</v>
      </c>
      <c r="D14" s="2"/>
      <c r="E14" s="2" t="s">
        <v>8</v>
      </c>
      <c r="F14" s="2"/>
      <c r="K14" s="1"/>
      <c r="L14" s="1"/>
      <c r="M14" s="1"/>
      <c r="N14" s="1"/>
      <c r="O14" s="1"/>
    </row>
    <row r="15" ht="12.75" customHeight="1">
      <c r="A15" s="2"/>
      <c r="B15" s="2"/>
      <c r="C15" s="5">
        <v>100.0</v>
      </c>
      <c r="D15" s="2"/>
      <c r="E15" s="2"/>
      <c r="F15" s="2"/>
      <c r="K15" s="1"/>
      <c r="L15" s="1"/>
      <c r="M15" s="1"/>
      <c r="N15" s="1"/>
      <c r="O15" s="1"/>
    </row>
    <row r="16" ht="12.75" customHeight="1">
      <c r="A16" s="2"/>
      <c r="B16" s="2"/>
      <c r="C16" s="6">
        <f>SUM(C13:C15)</f>
        <v>300</v>
      </c>
      <c r="D16" s="2"/>
      <c r="E16" s="2" t="s">
        <v>9</v>
      </c>
      <c r="F16" s="2"/>
      <c r="K16" s="1"/>
      <c r="L16" s="1"/>
      <c r="M16" s="1"/>
      <c r="N16" s="1"/>
      <c r="O16" s="1"/>
    </row>
    <row r="17" ht="12.75" customHeight="1">
      <c r="A17" s="2"/>
      <c r="B17" s="2"/>
      <c r="C17" s="2"/>
      <c r="D17" s="2"/>
      <c r="E17" s="2"/>
      <c r="F17" s="2"/>
      <c r="K17" s="1"/>
      <c r="L17" s="1"/>
      <c r="M17" s="1"/>
      <c r="N17" s="1"/>
      <c r="O17" s="1"/>
    </row>
    <row r="18" ht="12.75" customHeight="1">
      <c r="A18" s="2"/>
      <c r="B18" s="2"/>
      <c r="C18" s="7" t="s">
        <v>10</v>
      </c>
      <c r="D18" s="2"/>
      <c r="E18" s="2" t="s">
        <v>11</v>
      </c>
      <c r="F18" s="2"/>
      <c r="K18" s="1"/>
      <c r="L18" s="1"/>
      <c r="M18" s="1"/>
      <c r="N18" s="1"/>
      <c r="O18" s="1"/>
    </row>
    <row r="19" ht="12.75" customHeight="1">
      <c r="A19" s="2"/>
      <c r="B19" s="2"/>
      <c r="C19" s="7"/>
      <c r="D19" s="2"/>
      <c r="E19" s="2"/>
      <c r="F19" s="2"/>
      <c r="K19" s="1"/>
      <c r="L19" s="1"/>
      <c r="M19" s="1"/>
      <c r="N19" s="1"/>
      <c r="O19" s="1"/>
    </row>
    <row r="20" ht="12.75" customHeight="1">
      <c r="A20" s="2"/>
      <c r="B20" s="2" t="s">
        <v>12</v>
      </c>
      <c r="C20" s="7"/>
      <c r="D20" s="2"/>
      <c r="E20" s="2"/>
      <c r="F20" s="2"/>
      <c r="K20" s="1"/>
      <c r="L20" s="1"/>
      <c r="M20" s="1"/>
      <c r="N20" s="1"/>
      <c r="O20" s="1"/>
    </row>
    <row r="21" ht="12.75" customHeight="1">
      <c r="A21" s="2"/>
      <c r="B21" s="2" t="s">
        <v>13</v>
      </c>
      <c r="C21" s="7"/>
      <c r="D21" s="2"/>
      <c r="E21" s="2"/>
      <c r="F21" s="2"/>
      <c r="K21" s="1"/>
      <c r="L21" s="1"/>
      <c r="M21" s="1"/>
      <c r="N21" s="1"/>
      <c r="O21" s="1"/>
    </row>
    <row r="22" ht="12.75" customHeight="1">
      <c r="A22" s="2"/>
      <c r="B22" s="2"/>
      <c r="C22" s="7"/>
      <c r="D22" s="2"/>
      <c r="E22" s="2"/>
      <c r="F22" s="2"/>
      <c r="K22" s="1"/>
      <c r="L22" s="1"/>
      <c r="M22" s="1"/>
      <c r="N22" s="1"/>
      <c r="O22" s="1"/>
    </row>
    <row r="23" ht="12.75" customHeight="1">
      <c r="A23" s="2"/>
      <c r="B23" s="2" t="s">
        <v>14</v>
      </c>
      <c r="C23" s="7"/>
      <c r="D23" s="2"/>
      <c r="E23" s="2"/>
      <c r="F23" s="2"/>
      <c r="K23" s="1"/>
      <c r="L23" s="1"/>
      <c r="M23" s="1"/>
      <c r="N23" s="1"/>
      <c r="O23" s="1"/>
    </row>
    <row r="24" ht="12.75" customHeight="1">
      <c r="A24" s="2"/>
      <c r="B24" s="2" t="s">
        <v>15</v>
      </c>
      <c r="C24" s="7"/>
      <c r="D24" s="2"/>
      <c r="E24" s="2"/>
      <c r="F24" s="2"/>
      <c r="K24" s="1"/>
      <c r="L24" s="1"/>
      <c r="M24" s="1"/>
      <c r="N24" s="1"/>
      <c r="O24" s="1"/>
    </row>
    <row r="25" ht="12.75" customHeight="1">
      <c r="A25" s="2"/>
      <c r="B25" s="2"/>
      <c r="C25" s="7"/>
      <c r="D25" s="2"/>
      <c r="E25" s="2"/>
      <c r="F25" s="2"/>
      <c r="K25" s="1"/>
      <c r="L25" s="1"/>
      <c r="M25" s="1"/>
      <c r="N25" s="1"/>
      <c r="O25" s="1"/>
    </row>
    <row r="26" ht="13.5" customHeight="1">
      <c r="A26" s="2"/>
      <c r="B26" s="3" t="s">
        <v>16</v>
      </c>
      <c r="C26" s="8"/>
      <c r="D26" s="3"/>
      <c r="E26" s="3"/>
      <c r="F26" s="3"/>
      <c r="K26" s="1"/>
      <c r="L26" s="1"/>
      <c r="M26" s="1"/>
      <c r="N26" s="1"/>
      <c r="O26" s="1"/>
    </row>
    <row r="27" ht="12.75" customHeight="1">
      <c r="A27" s="2"/>
      <c r="B27" s="2" t="s">
        <v>17</v>
      </c>
      <c r="C27" s="7"/>
      <c r="D27" s="2"/>
      <c r="E27" s="2"/>
      <c r="F27" s="2"/>
      <c r="K27" s="1"/>
      <c r="L27" s="1"/>
      <c r="M27" s="1"/>
      <c r="N27" s="1"/>
      <c r="O27" s="1"/>
    </row>
    <row r="28" ht="12.75" customHeight="1">
      <c r="A28" s="2"/>
      <c r="B28" s="2" t="s">
        <v>18</v>
      </c>
      <c r="C28" s="7"/>
      <c r="D28" s="2"/>
      <c r="E28" s="2"/>
      <c r="F28" s="2"/>
      <c r="K28" s="1"/>
      <c r="L28" s="1"/>
      <c r="M28" s="1"/>
      <c r="N28" s="1"/>
      <c r="O28" s="1"/>
    </row>
    <row r="29" ht="12.75" customHeight="1">
      <c r="A29" s="2"/>
      <c r="B29" s="2" t="s">
        <v>19</v>
      </c>
      <c r="C29" s="7"/>
      <c r="D29" s="2"/>
      <c r="E29" s="2"/>
      <c r="F29" s="2"/>
      <c r="K29" s="1"/>
      <c r="L29" s="1"/>
      <c r="M29" s="1"/>
      <c r="N29" s="1"/>
      <c r="O29" s="1"/>
    </row>
    <row r="30" ht="12.75" customHeight="1">
      <c r="A30" s="2"/>
      <c r="B30" s="2" t="s">
        <v>20</v>
      </c>
      <c r="C30" s="7"/>
      <c r="D30" s="2"/>
      <c r="E30" s="2"/>
      <c r="F30" s="2"/>
      <c r="K30" s="1"/>
      <c r="L30" s="1"/>
      <c r="M30" s="1"/>
      <c r="N30" s="1"/>
      <c r="O30" s="1"/>
    </row>
    <row r="31" ht="12.75" customHeight="1">
      <c r="A31" s="2"/>
      <c r="B31" s="2" t="s">
        <v>21</v>
      </c>
      <c r="C31" s="7"/>
      <c r="D31" s="2"/>
      <c r="E31" s="2"/>
      <c r="F31" s="2"/>
      <c r="K31" s="1"/>
      <c r="L31" s="1"/>
      <c r="M31" s="1"/>
      <c r="N31" s="1"/>
      <c r="O31" s="1"/>
    </row>
    <row r="32" ht="12.75" customHeight="1">
      <c r="A32" s="2"/>
      <c r="B32" s="2" t="s">
        <v>22</v>
      </c>
      <c r="C32" s="7"/>
      <c r="D32" s="2"/>
      <c r="E32" s="2"/>
      <c r="F32" s="2"/>
      <c r="K32" s="1"/>
      <c r="L32" s="1"/>
      <c r="M32" s="1"/>
      <c r="N32" s="1"/>
      <c r="O32" s="1"/>
    </row>
    <row r="33" ht="12.75" customHeight="1">
      <c r="A33" s="2"/>
      <c r="B33" s="2"/>
      <c r="C33" s="7"/>
      <c r="D33" s="2"/>
      <c r="E33" s="2"/>
      <c r="F33" s="2"/>
      <c r="K33" s="1"/>
      <c r="L33" s="1"/>
      <c r="M33" s="1"/>
      <c r="N33" s="1"/>
      <c r="O33" s="1"/>
    </row>
    <row r="34" ht="13.5" customHeight="1">
      <c r="A34" s="2"/>
      <c r="B34" s="3" t="s">
        <v>23</v>
      </c>
      <c r="C34" s="8"/>
      <c r="D34" s="3"/>
      <c r="E34" s="3"/>
      <c r="F34" s="3"/>
      <c r="K34" s="1"/>
      <c r="L34" s="1"/>
      <c r="M34" s="1"/>
      <c r="N34" s="1"/>
      <c r="O34" s="1"/>
    </row>
    <row r="35" ht="12.75" customHeight="1">
      <c r="A35" s="2"/>
      <c r="B35" s="2" t="s">
        <v>24</v>
      </c>
      <c r="C35" s="7"/>
      <c r="D35" s="2"/>
      <c r="E35" s="2"/>
      <c r="F35" s="2"/>
      <c r="K35" s="1"/>
      <c r="L35" s="1"/>
      <c r="M35" s="1"/>
      <c r="N35" s="1"/>
      <c r="O35" s="1"/>
    </row>
    <row r="36" ht="12.75" customHeight="1">
      <c r="A36" s="2"/>
      <c r="B36" s="2" t="s">
        <v>25</v>
      </c>
      <c r="C36" s="7"/>
      <c r="D36" s="2"/>
      <c r="E36" s="2"/>
      <c r="F36" s="2"/>
      <c r="K36" s="1"/>
      <c r="L36" s="1"/>
      <c r="M36" s="1"/>
      <c r="N36" s="1"/>
      <c r="O36" s="1"/>
    </row>
    <row r="37" ht="12.75" customHeight="1">
      <c r="A37" s="2"/>
      <c r="B37" s="2"/>
      <c r="C37" s="7"/>
      <c r="D37" s="2"/>
      <c r="E37" s="2"/>
      <c r="F37" s="2"/>
      <c r="K37" s="1"/>
      <c r="L37" s="1"/>
      <c r="M37" s="1"/>
      <c r="N37" s="1"/>
      <c r="O37" s="1"/>
    </row>
    <row r="38" ht="13.5" customHeight="1">
      <c r="A38" s="2"/>
      <c r="B38" s="3" t="s">
        <v>26</v>
      </c>
      <c r="C38" s="8"/>
      <c r="D38" s="3"/>
      <c r="E38" s="3"/>
      <c r="F38" s="3"/>
      <c r="K38" s="1"/>
      <c r="L38" s="1"/>
      <c r="M38" s="1"/>
      <c r="N38" s="1"/>
      <c r="O38" s="1"/>
    </row>
    <row r="39" ht="12.75" customHeight="1">
      <c r="A39" s="2"/>
      <c r="B39" s="2" t="s">
        <v>27</v>
      </c>
      <c r="C39" s="7"/>
      <c r="D39" s="2"/>
      <c r="E39" s="2"/>
      <c r="F39" s="2"/>
      <c r="K39" s="1"/>
      <c r="L39" s="1"/>
      <c r="M39" s="1"/>
      <c r="N39" s="1"/>
      <c r="O39" s="1"/>
    </row>
    <row r="40" ht="12.75" customHeight="1">
      <c r="A40" s="2"/>
      <c r="B40" s="2" t="s">
        <v>28</v>
      </c>
      <c r="C40" s="7"/>
      <c r="D40" s="2"/>
      <c r="E40" s="2"/>
      <c r="F40" s="2"/>
      <c r="K40" s="1"/>
      <c r="L40" s="1"/>
      <c r="M40" s="1"/>
      <c r="N40" s="1"/>
      <c r="O40" s="1"/>
    </row>
    <row r="41" ht="12.75" customHeight="1">
      <c r="A41" s="2"/>
      <c r="B41" s="2" t="s">
        <v>29</v>
      </c>
      <c r="C41" s="7"/>
      <c r="D41" s="2"/>
      <c r="E41" s="2"/>
      <c r="F41" s="2"/>
      <c r="K41" s="1"/>
      <c r="L41" s="1"/>
      <c r="M41" s="1"/>
      <c r="N41" s="1"/>
      <c r="O41" s="1"/>
    </row>
    <row r="42" ht="12.75" hidden="1" customHeight="1">
      <c r="A42" s="1"/>
      <c r="K42" s="1"/>
      <c r="L42" s="1"/>
      <c r="M42" s="1"/>
      <c r="N42" s="1"/>
      <c r="O4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7.29" defaultRowHeight="15.0"/>
  <cols>
    <col customWidth="1" min="1" max="1" width="2.71"/>
    <col customWidth="1" min="2" max="12" width="9.14"/>
    <col customWidth="1" min="13" max="26" width="8.0"/>
  </cols>
  <sheetData>
    <row r="1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2"/>
      <c r="B2" s="9" t="s">
        <v>30</v>
      </c>
      <c r="C2" s="9"/>
      <c r="D2" s="9"/>
      <c r="E2" s="9"/>
      <c r="F2" s="9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  <col customWidth="1" hidden="1" min="11" max="18" width="0.14"/>
  </cols>
  <sheetData>
    <row r="1" ht="12.75" customHeight="1">
      <c r="A1" s="1"/>
      <c r="J1" s="1"/>
      <c r="K1" s="1"/>
      <c r="L1" s="1"/>
      <c r="M1" s="1"/>
      <c r="N1" s="1"/>
      <c r="O1" s="1"/>
      <c r="P1" s="1"/>
      <c r="Q1" s="1"/>
      <c r="R1" s="1"/>
    </row>
    <row r="2" ht="13.5" customHeight="1">
      <c r="A2" s="1"/>
      <c r="B2" s="3" t="s">
        <v>31</v>
      </c>
      <c r="C2" s="8"/>
      <c r="D2" s="3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</row>
    <row r="3" ht="12.75" customHeight="1">
      <c r="A3" s="1"/>
      <c r="B3" s="1" t="s">
        <v>32</v>
      </c>
      <c r="C3" s="7"/>
      <c r="J3" s="1"/>
      <c r="K3" s="1"/>
      <c r="L3" s="1"/>
      <c r="M3" s="1"/>
      <c r="N3" s="1"/>
      <c r="O3" s="1"/>
      <c r="P3" s="1"/>
      <c r="Q3" s="1"/>
      <c r="R3" s="1"/>
    </row>
    <row r="4" ht="12.75" customHeight="1">
      <c r="A4" s="1"/>
      <c r="B4" s="1" t="s">
        <v>33</v>
      </c>
      <c r="C4" s="7"/>
      <c r="J4" s="1"/>
      <c r="K4" s="1"/>
      <c r="L4" s="1"/>
      <c r="M4" s="1"/>
      <c r="N4" s="1"/>
      <c r="O4" s="1"/>
      <c r="P4" s="1"/>
      <c r="Q4" s="1"/>
      <c r="R4" s="1"/>
    </row>
    <row r="5" ht="12.75" customHeight="1">
      <c r="A5" s="1"/>
      <c r="C5" s="7"/>
      <c r="J5" s="1"/>
      <c r="K5" s="1"/>
      <c r="L5" s="1"/>
      <c r="M5" s="1"/>
      <c r="N5" s="1"/>
      <c r="O5" s="1"/>
      <c r="P5" s="1"/>
      <c r="Q5" s="1"/>
      <c r="R5" s="1"/>
    </row>
    <row r="6" ht="12.75" customHeight="1">
      <c r="A6" s="1"/>
      <c r="B6" s="1" t="s">
        <v>34</v>
      </c>
      <c r="C6" s="7"/>
      <c r="J6" s="1"/>
      <c r="K6" s="1"/>
      <c r="L6" s="1"/>
      <c r="M6" s="1"/>
      <c r="N6" s="1"/>
      <c r="O6" s="1"/>
      <c r="P6" s="1"/>
      <c r="Q6" s="1"/>
      <c r="R6" s="1"/>
    </row>
    <row r="7" ht="12.75" customHeight="1">
      <c r="A7" s="1"/>
      <c r="B7" s="1" t="s">
        <v>35</v>
      </c>
      <c r="C7" s="7"/>
      <c r="J7" s="1"/>
      <c r="K7" s="1"/>
      <c r="L7" s="1"/>
      <c r="M7" s="1"/>
      <c r="N7" s="1"/>
      <c r="O7" s="1"/>
      <c r="P7" s="1"/>
      <c r="Q7" s="1"/>
      <c r="R7" s="1"/>
    </row>
    <row r="8" ht="12.75" customHeight="1">
      <c r="A8" s="1"/>
      <c r="B8" s="1" t="s">
        <v>36</v>
      </c>
      <c r="C8" s="7"/>
      <c r="J8" s="1"/>
      <c r="K8" s="1"/>
      <c r="L8" s="1"/>
      <c r="M8" s="1"/>
      <c r="N8" s="1"/>
      <c r="O8" s="1"/>
      <c r="P8" s="1"/>
      <c r="Q8" s="1"/>
      <c r="R8" s="1"/>
    </row>
    <row r="9" ht="12.75" customHeight="1">
      <c r="A9" s="1"/>
      <c r="C9" s="7"/>
      <c r="H9" s="10" t="s">
        <v>37</v>
      </c>
      <c r="I9" s="11"/>
      <c r="J9" s="1"/>
      <c r="K9" s="1"/>
      <c r="L9" s="1"/>
      <c r="M9" s="1"/>
      <c r="N9" s="1"/>
      <c r="O9" s="1"/>
      <c r="P9" s="1"/>
      <c r="Q9" s="1"/>
      <c r="R9" s="1"/>
    </row>
    <row r="10" ht="12.75" customHeight="1">
      <c r="A10" s="1"/>
      <c r="H10" s="12" t="s">
        <v>38</v>
      </c>
      <c r="I10" s="13"/>
      <c r="J10" s="1"/>
      <c r="K10" s="1"/>
      <c r="L10" s="1"/>
      <c r="M10" s="1"/>
      <c r="N10" s="1"/>
      <c r="O10" s="1"/>
      <c r="P10" s="1"/>
      <c r="Q10" s="1"/>
      <c r="R10" s="1"/>
    </row>
    <row r="11" ht="12.75" customHeight="1">
      <c r="A11" s="1"/>
      <c r="H11" s="14" t="s">
        <v>39</v>
      </c>
      <c r="I11" s="15"/>
      <c r="J11" s="1"/>
      <c r="K11" s="1"/>
      <c r="L11" s="1"/>
      <c r="M11" s="1"/>
      <c r="N11" s="1"/>
      <c r="O11" s="1"/>
      <c r="P11" s="1"/>
      <c r="Q11" s="1"/>
      <c r="R11" s="1"/>
    </row>
    <row r="12" ht="12.75" customHeight="1">
      <c r="A12" s="1"/>
      <c r="D12" s="16" t="s">
        <v>40</v>
      </c>
      <c r="J12" s="1"/>
      <c r="K12" s="1"/>
      <c r="L12" s="1"/>
      <c r="M12" s="1"/>
      <c r="N12" s="1"/>
      <c r="O12" s="1"/>
      <c r="P12" s="1"/>
      <c r="Q12" s="1"/>
      <c r="R12" s="1"/>
    </row>
    <row r="13" ht="12.75" customHeight="1">
      <c r="A13" s="1"/>
      <c r="D13" s="4" t="s">
        <v>6</v>
      </c>
      <c r="E13" s="4" t="s">
        <v>41</v>
      </c>
      <c r="F13" s="4" t="s">
        <v>42</v>
      </c>
      <c r="G13" s="4" t="s">
        <v>43</v>
      </c>
      <c r="H13" s="4" t="s">
        <v>44</v>
      </c>
      <c r="J13" s="1"/>
      <c r="K13" s="1"/>
      <c r="L13" s="1"/>
      <c r="M13" s="1"/>
      <c r="N13" s="1"/>
      <c r="O13" s="1"/>
      <c r="P13" s="1"/>
      <c r="Q13" s="1"/>
      <c r="R13" s="1"/>
    </row>
    <row r="14" ht="12.75" customHeight="1">
      <c r="A14" s="1"/>
      <c r="C14" s="4" t="s">
        <v>45</v>
      </c>
      <c r="D14" s="5">
        <v>100.0</v>
      </c>
      <c r="E14" s="5">
        <v>100.0</v>
      </c>
      <c r="F14" s="5">
        <v>100.0</v>
      </c>
      <c r="G14" s="5">
        <v>100.0</v>
      </c>
      <c r="H14" s="6">
        <f t="shared" ref="H14:H17" si="1">SUM(D14:G14)</f>
        <v>400</v>
      </c>
      <c r="J14" s="1"/>
      <c r="K14" s="1"/>
      <c r="L14" s="1"/>
      <c r="M14" s="1"/>
      <c r="N14" s="1"/>
      <c r="O14" s="1"/>
      <c r="P14" s="1"/>
      <c r="Q14" s="1"/>
      <c r="R14" s="1"/>
    </row>
    <row r="15" ht="12.75" customHeight="1">
      <c r="A15" s="1"/>
      <c r="C15" s="4" t="s">
        <v>46</v>
      </c>
      <c r="D15" s="5">
        <v>100.0</v>
      </c>
      <c r="E15" s="5">
        <v>100.0</v>
      </c>
      <c r="F15" s="5">
        <v>100.0</v>
      </c>
      <c r="G15" s="5">
        <v>100.0</v>
      </c>
      <c r="H15" s="6">
        <f t="shared" si="1"/>
        <v>400</v>
      </c>
      <c r="J15" s="1"/>
      <c r="K15" s="1"/>
      <c r="L15" s="1"/>
      <c r="M15" s="1"/>
      <c r="N15" s="1"/>
      <c r="O15" s="1"/>
      <c r="P15" s="1"/>
      <c r="Q15" s="1"/>
      <c r="R15" s="1"/>
    </row>
    <row r="16" ht="12.75" customHeight="1">
      <c r="A16" s="1"/>
      <c r="C16" s="4" t="s">
        <v>47</v>
      </c>
      <c r="D16" s="5">
        <v>100.0</v>
      </c>
      <c r="E16" s="5">
        <v>100.0</v>
      </c>
      <c r="F16" s="5">
        <v>100.0</v>
      </c>
      <c r="G16" s="5">
        <v>100.0</v>
      </c>
      <c r="H16" s="6">
        <f t="shared" si="1"/>
        <v>400</v>
      </c>
      <c r="J16" s="1"/>
      <c r="K16" s="1"/>
      <c r="L16" s="1"/>
      <c r="M16" s="1"/>
      <c r="N16" s="1"/>
      <c r="O16" s="1"/>
      <c r="P16" s="1"/>
      <c r="Q16" s="1"/>
      <c r="R16" s="1"/>
    </row>
    <row r="17" ht="12.75" customHeight="1">
      <c r="A17" s="1"/>
      <c r="C17" s="4" t="s">
        <v>44</v>
      </c>
      <c r="D17" s="6">
        <f t="shared" ref="D17:G17" si="2">SUM(D14:D16)</f>
        <v>300</v>
      </c>
      <c r="E17" s="6">
        <f t="shared" si="2"/>
        <v>300</v>
      </c>
      <c r="F17" s="6">
        <f t="shared" si="2"/>
        <v>300</v>
      </c>
      <c r="G17" s="6">
        <f t="shared" si="2"/>
        <v>300</v>
      </c>
      <c r="H17" s="6">
        <f t="shared" si="1"/>
        <v>1200</v>
      </c>
      <c r="J17" s="1"/>
      <c r="K17" s="1"/>
      <c r="L17" s="1"/>
      <c r="M17" s="1"/>
      <c r="N17" s="1"/>
      <c r="O17" s="1"/>
      <c r="P17" s="1"/>
      <c r="Q17" s="1"/>
      <c r="R17" s="1"/>
    </row>
    <row r="18" ht="12.75" customHeight="1">
      <c r="A18" s="1"/>
      <c r="J18" s="1"/>
      <c r="K18" s="1"/>
      <c r="L18" s="1"/>
      <c r="M18" s="1"/>
      <c r="N18" s="1"/>
      <c r="O18" s="1"/>
      <c r="P18" s="1"/>
      <c r="Q18" s="1"/>
      <c r="R18" s="1"/>
    </row>
    <row r="19" ht="12.75" hidden="1" customHeight="1">
      <c r="A19" s="1"/>
      <c r="J19" s="1"/>
      <c r="K19" s="1"/>
      <c r="L19" s="1"/>
      <c r="M19" s="1"/>
      <c r="N19" s="1"/>
      <c r="O19" s="1"/>
      <c r="P19" s="1"/>
      <c r="Q19" s="1"/>
      <c r="R19" s="1"/>
    </row>
    <row r="20" ht="12.75" customHeight="1">
      <c r="A20" s="1"/>
      <c r="J20" s="1"/>
      <c r="K20" s="1"/>
      <c r="L20" s="1"/>
      <c r="M20" s="1"/>
      <c r="N20" s="1"/>
      <c r="O20" s="1"/>
      <c r="P20" s="1"/>
      <c r="Q20" s="1"/>
      <c r="R20" s="1"/>
    </row>
  </sheetData>
  <mergeCells count="4">
    <mergeCell ref="H9:I9"/>
    <mergeCell ref="H10:I10"/>
    <mergeCell ref="H11:I11"/>
    <mergeCell ref="D12:H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10" width="8.0"/>
    <col customWidth="1" hidden="1" min="11" max="12" width="0.14"/>
    <col customWidth="1" min="13" max="26" width="8.0"/>
  </cols>
  <sheetData>
    <row r="1" ht="18.75" customHeight="1">
      <c r="A1" s="17" t="s">
        <v>48</v>
      </c>
      <c r="B1" s="17"/>
      <c r="C1" s="17"/>
      <c r="D1" s="17"/>
      <c r="E1" s="17"/>
      <c r="F1" s="1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/>
      <c r="B3" s="3" t="s">
        <v>49</v>
      </c>
      <c r="C3" s="3"/>
      <c r="D3" s="3"/>
      <c r="E3" s="3"/>
      <c r="F3" s="3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 t="s">
        <v>50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 t="s">
        <v>51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 t="s">
        <v>52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 t="s">
        <v>53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 t="s">
        <v>56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hidden="1" customHeight="1">
      <c r="A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hidden="1" min="1" max="1" width="1.0"/>
    <col customWidth="1" min="2" max="2" width="22.29"/>
    <col customWidth="1" min="3" max="3" width="12.14"/>
    <col customWidth="1" min="4" max="4" width="15.43"/>
    <col customWidth="1" min="5" max="5" width="87.71"/>
    <col customWidth="1" hidden="1" min="6" max="6" width="0.29"/>
    <col customWidth="1" hidden="1" min="7" max="15" width="0.14"/>
    <col customWidth="1" min="16" max="26" width="8.0"/>
  </cols>
  <sheetData>
    <row r="1" ht="19.5" customHeight="1">
      <c r="A1" s="1"/>
      <c r="B1" s="18"/>
      <c r="C1" s="18"/>
      <c r="D1" s="18"/>
      <c r="E1" s="19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"/>
      <c r="B2" s="20" t="s">
        <v>57</v>
      </c>
      <c r="C2" s="21" t="s">
        <v>58</v>
      </c>
      <c r="D2" s="21" t="s">
        <v>58</v>
      </c>
      <c r="E2" s="22" t="s">
        <v>59</v>
      </c>
      <c r="F2" s="2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"/>
      <c r="B3" s="24" t="s">
        <v>60</v>
      </c>
      <c r="C3" s="21" t="s">
        <v>58</v>
      </c>
      <c r="D3" s="21" t="s">
        <v>58</v>
      </c>
      <c r="E3" s="25" t="s">
        <v>61</v>
      </c>
      <c r="F3" s="2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"/>
      <c r="B4" s="24" t="s">
        <v>62</v>
      </c>
      <c r="C4" s="21" t="s">
        <v>58</v>
      </c>
      <c r="D4" s="21" t="s">
        <v>58</v>
      </c>
      <c r="E4" s="25" t="s">
        <v>58</v>
      </c>
      <c r="F4" s="2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"/>
      <c r="B5" s="24" t="s">
        <v>63</v>
      </c>
      <c r="C5" s="21" t="s">
        <v>58</v>
      </c>
      <c r="D5" s="21" t="s">
        <v>58</v>
      </c>
      <c r="E5" s="25" t="s">
        <v>64</v>
      </c>
      <c r="F5" s="2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"/>
      <c r="B6" s="24" t="s">
        <v>65</v>
      </c>
      <c r="C6" s="21" t="s">
        <v>58</v>
      </c>
      <c r="D6" s="21" t="s">
        <v>58</v>
      </c>
      <c r="E6" s="25" t="s">
        <v>66</v>
      </c>
      <c r="F6" s="26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"/>
      <c r="B7" s="24" t="s">
        <v>67</v>
      </c>
      <c r="C7" s="21" t="s">
        <v>58</v>
      </c>
      <c r="D7" s="21" t="s">
        <v>58</v>
      </c>
      <c r="E7" s="25" t="s">
        <v>68</v>
      </c>
      <c r="F7" s="26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"/>
      <c r="B8" s="24" t="s">
        <v>69</v>
      </c>
      <c r="C8" s="21" t="s">
        <v>58</v>
      </c>
      <c r="D8" s="21" t="s">
        <v>58</v>
      </c>
      <c r="E8" s="25" t="s">
        <v>70</v>
      </c>
      <c r="F8" s="26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"/>
      <c r="B9" s="24" t="s">
        <v>71</v>
      </c>
      <c r="C9" s="21" t="s">
        <v>58</v>
      </c>
      <c r="D9" s="21" t="s">
        <v>58</v>
      </c>
      <c r="E9" s="27" t="s">
        <v>72</v>
      </c>
      <c r="F9" s="2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"/>
      <c r="B10" s="24" t="s">
        <v>73</v>
      </c>
      <c r="C10" s="21" t="s">
        <v>58</v>
      </c>
      <c r="D10" s="21" t="s">
        <v>58</v>
      </c>
      <c r="E10" s="25" t="s">
        <v>74</v>
      </c>
      <c r="F10" s="26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"/>
      <c r="B11" s="24" t="s">
        <v>75</v>
      </c>
      <c r="C11" s="21" t="s">
        <v>58</v>
      </c>
      <c r="D11" s="21" t="s">
        <v>58</v>
      </c>
      <c r="E11" s="25" t="s">
        <v>76</v>
      </c>
      <c r="F11" s="26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"/>
      <c r="B12" s="24" t="s">
        <v>77</v>
      </c>
      <c r="C12" s="21" t="s">
        <v>58</v>
      </c>
      <c r="D12" s="21" t="s">
        <v>58</v>
      </c>
      <c r="E12" s="25" t="s">
        <v>78</v>
      </c>
      <c r="F12" s="2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"/>
      <c r="B13" s="24" t="s">
        <v>79</v>
      </c>
      <c r="C13" s="21" t="s">
        <v>58</v>
      </c>
      <c r="D13" s="21" t="s">
        <v>58</v>
      </c>
      <c r="E13" s="25" t="s">
        <v>80</v>
      </c>
      <c r="F13" s="26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"/>
      <c r="B14" s="28" t="s">
        <v>81</v>
      </c>
      <c r="C14" s="29" t="s">
        <v>82</v>
      </c>
      <c r="D14" s="29" t="s">
        <v>83</v>
      </c>
      <c r="E14" s="27" t="s">
        <v>84</v>
      </c>
      <c r="F14" s="2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"/>
      <c r="B15" s="28" t="s">
        <v>85</v>
      </c>
      <c r="C15" s="29" t="s">
        <v>86</v>
      </c>
      <c r="D15" s="29" t="s">
        <v>83</v>
      </c>
      <c r="E15" s="27" t="s">
        <v>87</v>
      </c>
      <c r="F15" s="26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"/>
      <c r="B16" s="28" t="s">
        <v>88</v>
      </c>
      <c r="C16" s="29" t="s">
        <v>89</v>
      </c>
      <c r="D16" s="29" t="s">
        <v>83</v>
      </c>
      <c r="E16" s="27" t="s">
        <v>90</v>
      </c>
      <c r="F16" s="26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"/>
      <c r="B17" s="28" t="s">
        <v>91</v>
      </c>
      <c r="C17" s="29" t="s">
        <v>92</v>
      </c>
      <c r="D17" s="30" t="s">
        <v>48</v>
      </c>
      <c r="E17" s="27" t="s">
        <v>93</v>
      </c>
      <c r="F17" s="26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"/>
      <c r="B18" s="28" t="s">
        <v>94</v>
      </c>
      <c r="C18" s="29" t="s">
        <v>82</v>
      </c>
      <c r="D18" s="29" t="s">
        <v>83</v>
      </c>
      <c r="E18" s="27" t="s">
        <v>95</v>
      </c>
      <c r="F18" s="2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"/>
      <c r="B19" s="28" t="s">
        <v>96</v>
      </c>
      <c r="C19" s="29" t="s">
        <v>97</v>
      </c>
      <c r="D19" s="29" t="s">
        <v>83</v>
      </c>
      <c r="E19" s="27" t="s">
        <v>98</v>
      </c>
      <c r="F19" s="2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"/>
      <c r="B20" s="28" t="s">
        <v>99</v>
      </c>
      <c r="C20" s="29" t="s">
        <v>100</v>
      </c>
      <c r="D20" s="29" t="s">
        <v>83</v>
      </c>
      <c r="E20" s="27" t="s">
        <v>101</v>
      </c>
      <c r="F20" s="2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/>
      <c r="B21" s="28" t="s">
        <v>102</v>
      </c>
      <c r="C21" s="29" t="s">
        <v>103</v>
      </c>
      <c r="D21" s="29" t="s">
        <v>83</v>
      </c>
      <c r="E21" s="27" t="s">
        <v>104</v>
      </c>
      <c r="F21" s="2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"/>
      <c r="B22" s="28" t="s">
        <v>105</v>
      </c>
      <c r="C22" s="29" t="s">
        <v>100</v>
      </c>
      <c r="D22" s="29" t="s">
        <v>83</v>
      </c>
      <c r="E22" s="27" t="s">
        <v>106</v>
      </c>
      <c r="F22" s="26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"/>
      <c r="B23" s="28" t="s">
        <v>107</v>
      </c>
      <c r="C23" s="29" t="s">
        <v>100</v>
      </c>
      <c r="D23" s="29" t="s">
        <v>83</v>
      </c>
      <c r="E23" s="27" t="s">
        <v>108</v>
      </c>
      <c r="F23" s="26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/>
      <c r="B24" s="28" t="s">
        <v>109</v>
      </c>
      <c r="C24" s="29" t="s">
        <v>82</v>
      </c>
      <c r="D24" s="29" t="s">
        <v>83</v>
      </c>
      <c r="E24" s="27" t="s">
        <v>110</v>
      </c>
      <c r="F24" s="2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"/>
      <c r="B25" s="28" t="s">
        <v>111</v>
      </c>
      <c r="C25" s="29" t="s">
        <v>100</v>
      </c>
      <c r="D25" s="29" t="s">
        <v>83</v>
      </c>
      <c r="E25" s="27" t="s">
        <v>112</v>
      </c>
      <c r="F25" s="2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1"/>
      <c r="B26" s="31" t="s">
        <v>113</v>
      </c>
      <c r="C26" s="29" t="s">
        <v>92</v>
      </c>
      <c r="D26" s="30" t="s">
        <v>48</v>
      </c>
      <c r="E26" s="27" t="s">
        <v>114</v>
      </c>
      <c r="F26" s="26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"/>
      <c r="B27" s="28" t="s">
        <v>115</v>
      </c>
      <c r="C27" s="29" t="s">
        <v>89</v>
      </c>
      <c r="D27" s="29" t="s">
        <v>83</v>
      </c>
      <c r="E27" s="27" t="s">
        <v>116</v>
      </c>
      <c r="F27" s="26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"/>
      <c r="B28" s="28" t="s">
        <v>117</v>
      </c>
      <c r="C28" s="29" t="s">
        <v>89</v>
      </c>
      <c r="D28" s="29" t="s">
        <v>83</v>
      </c>
      <c r="E28" s="27" t="s">
        <v>118</v>
      </c>
      <c r="F28" s="26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/>
      <c r="B29" s="28" t="s">
        <v>119</v>
      </c>
      <c r="C29" s="29" t="s">
        <v>89</v>
      </c>
      <c r="D29" s="29" t="s">
        <v>83</v>
      </c>
      <c r="E29" s="27" t="s">
        <v>120</v>
      </c>
      <c r="F29" s="26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"/>
      <c r="B30" s="28" t="s">
        <v>121</v>
      </c>
      <c r="C30" s="29" t="s">
        <v>97</v>
      </c>
      <c r="D30" s="29" t="s">
        <v>83</v>
      </c>
      <c r="E30" s="27" t="s">
        <v>122</v>
      </c>
      <c r="F30" s="26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"/>
      <c r="B31" s="28" t="s">
        <v>123</v>
      </c>
      <c r="C31" s="29" t="s">
        <v>82</v>
      </c>
      <c r="D31" s="29" t="s">
        <v>83</v>
      </c>
      <c r="E31" s="27" t="s">
        <v>124</v>
      </c>
      <c r="F31" s="26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"/>
      <c r="B32" s="28" t="s">
        <v>125</v>
      </c>
      <c r="C32" s="29" t="s">
        <v>126</v>
      </c>
      <c r="D32" s="29" t="s">
        <v>83</v>
      </c>
      <c r="E32" s="27" t="s">
        <v>127</v>
      </c>
      <c r="F32" s="26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"/>
      <c r="B33" s="28" t="s">
        <v>128</v>
      </c>
      <c r="C33" s="21" t="s">
        <v>126</v>
      </c>
      <c r="D33" s="29" t="s">
        <v>83</v>
      </c>
      <c r="E33" s="32" t="s">
        <v>129</v>
      </c>
      <c r="F33" s="26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"/>
      <c r="B34" s="28" t="s">
        <v>130</v>
      </c>
      <c r="C34" s="29" t="s">
        <v>126</v>
      </c>
      <c r="D34" s="29" t="s">
        <v>83</v>
      </c>
      <c r="E34" s="27" t="s">
        <v>131</v>
      </c>
      <c r="F34" s="26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"/>
      <c r="B35" s="28" t="s">
        <v>132</v>
      </c>
      <c r="C35" s="29" t="s">
        <v>133</v>
      </c>
      <c r="D35" s="29" t="s">
        <v>83</v>
      </c>
      <c r="E35" s="27" t="s">
        <v>134</v>
      </c>
      <c r="F35" s="26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1"/>
      <c r="B36" s="28" t="s">
        <v>135</v>
      </c>
      <c r="C36" s="29" t="s">
        <v>126</v>
      </c>
      <c r="D36" s="29" t="s">
        <v>83</v>
      </c>
      <c r="E36" s="27" t="s">
        <v>136</v>
      </c>
      <c r="F36" s="26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1"/>
      <c r="B37" s="28" t="s">
        <v>137</v>
      </c>
      <c r="C37" s="29" t="s">
        <v>126</v>
      </c>
      <c r="D37" s="29" t="s">
        <v>83</v>
      </c>
      <c r="E37" s="27" t="s">
        <v>138</v>
      </c>
      <c r="F37" s="26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1"/>
      <c r="B38" s="28" t="s">
        <v>139</v>
      </c>
      <c r="C38" s="29" t="s">
        <v>140</v>
      </c>
      <c r="D38" s="29" t="s">
        <v>83</v>
      </c>
      <c r="E38" s="27" t="s">
        <v>141</v>
      </c>
      <c r="F38" s="26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1"/>
      <c r="B39" s="28" t="s">
        <v>142</v>
      </c>
      <c r="C39" s="29" t="s">
        <v>133</v>
      </c>
      <c r="D39" s="29" t="s">
        <v>83</v>
      </c>
      <c r="E39" s="27" t="s">
        <v>143</v>
      </c>
      <c r="F39" s="26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1"/>
      <c r="B40" s="28" t="s">
        <v>144</v>
      </c>
      <c r="C40" s="29" t="s">
        <v>133</v>
      </c>
      <c r="D40" s="29" t="s">
        <v>83</v>
      </c>
      <c r="E40" s="27" t="s">
        <v>145</v>
      </c>
      <c r="F40" s="26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1"/>
      <c r="B41" s="28" t="s">
        <v>146</v>
      </c>
      <c r="C41" s="29" t="s">
        <v>92</v>
      </c>
      <c r="D41" s="30" t="s">
        <v>48</v>
      </c>
      <c r="E41" s="27" t="s">
        <v>147</v>
      </c>
      <c r="F41" s="26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1"/>
      <c r="B42" s="28" t="s">
        <v>148</v>
      </c>
      <c r="C42" s="29" t="s">
        <v>92</v>
      </c>
      <c r="D42" s="30" t="s">
        <v>48</v>
      </c>
      <c r="E42" s="27" t="s">
        <v>149</v>
      </c>
      <c r="F42" s="26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1"/>
      <c r="B43" s="28" t="s">
        <v>150</v>
      </c>
      <c r="C43" s="29" t="s">
        <v>92</v>
      </c>
      <c r="D43" s="30" t="s">
        <v>48</v>
      </c>
      <c r="E43" s="27" t="s">
        <v>151</v>
      </c>
      <c r="F43" s="26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1"/>
      <c r="B44" s="28" t="s">
        <v>152</v>
      </c>
      <c r="C44" s="29" t="s">
        <v>133</v>
      </c>
      <c r="D44" s="29" t="s">
        <v>83</v>
      </c>
      <c r="E44" s="27" t="s">
        <v>153</v>
      </c>
      <c r="F44" s="26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1"/>
      <c r="B45" s="28" t="s">
        <v>154</v>
      </c>
      <c r="C45" s="29" t="s">
        <v>133</v>
      </c>
      <c r="D45" s="29" t="s">
        <v>83</v>
      </c>
      <c r="E45" s="27" t="s">
        <v>155</v>
      </c>
      <c r="F45" s="26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1"/>
      <c r="B46" s="28" t="s">
        <v>156</v>
      </c>
      <c r="C46" s="29" t="s">
        <v>133</v>
      </c>
      <c r="D46" s="29" t="s">
        <v>83</v>
      </c>
      <c r="E46" s="27" t="s">
        <v>157</v>
      </c>
      <c r="F46" s="26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1"/>
      <c r="B47" s="28" t="s">
        <v>158</v>
      </c>
      <c r="C47" s="29" t="s">
        <v>100</v>
      </c>
      <c r="D47" s="29" t="s">
        <v>83</v>
      </c>
      <c r="E47" s="27" t="s">
        <v>159</v>
      </c>
      <c r="F47" s="2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1"/>
      <c r="B48" s="28" t="s">
        <v>160</v>
      </c>
      <c r="C48" s="29" t="s">
        <v>133</v>
      </c>
      <c r="D48" s="29" t="s">
        <v>83</v>
      </c>
      <c r="E48" s="27" t="s">
        <v>161</v>
      </c>
      <c r="F48" s="26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1"/>
      <c r="B49" s="28" t="s">
        <v>162</v>
      </c>
      <c r="C49" s="29" t="s">
        <v>126</v>
      </c>
      <c r="D49" s="30" t="s">
        <v>48</v>
      </c>
      <c r="E49" s="27" t="s">
        <v>163</v>
      </c>
      <c r="F49" s="26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1"/>
      <c r="B50" s="28" t="s">
        <v>164</v>
      </c>
      <c r="C50" s="29" t="s">
        <v>126</v>
      </c>
      <c r="D50" s="30" t="s">
        <v>48</v>
      </c>
      <c r="E50" s="27" t="s">
        <v>165</v>
      </c>
      <c r="F50" s="26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1"/>
      <c r="B51" s="28" t="s">
        <v>166</v>
      </c>
      <c r="C51" s="29" t="s">
        <v>97</v>
      </c>
      <c r="D51" s="29" t="s">
        <v>83</v>
      </c>
      <c r="E51" s="27" t="s">
        <v>167</v>
      </c>
      <c r="F51" s="26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1"/>
      <c r="B52" s="28" t="s">
        <v>168</v>
      </c>
      <c r="C52" s="29" t="s">
        <v>82</v>
      </c>
      <c r="D52" s="29" t="s">
        <v>83</v>
      </c>
      <c r="E52" s="27" t="s">
        <v>169</v>
      </c>
      <c r="F52" s="26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1"/>
      <c r="B53" s="28" t="s">
        <v>170</v>
      </c>
      <c r="C53" s="29" t="s">
        <v>100</v>
      </c>
      <c r="D53" s="29" t="s">
        <v>83</v>
      </c>
      <c r="E53" s="27" t="s">
        <v>171</v>
      </c>
      <c r="F53" s="26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1"/>
      <c r="B54" s="28" t="s">
        <v>172</v>
      </c>
      <c r="C54" s="29" t="s">
        <v>82</v>
      </c>
      <c r="D54" s="29" t="s">
        <v>83</v>
      </c>
      <c r="E54" s="27" t="s">
        <v>173</v>
      </c>
      <c r="F54" s="26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1"/>
      <c r="B55" s="28" t="s">
        <v>174</v>
      </c>
      <c r="C55" s="29" t="s">
        <v>100</v>
      </c>
      <c r="D55" s="29" t="s">
        <v>83</v>
      </c>
      <c r="E55" s="27" t="s">
        <v>175</v>
      </c>
      <c r="F55" s="26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1"/>
      <c r="B56" s="28" t="s">
        <v>176</v>
      </c>
      <c r="C56" s="29" t="s">
        <v>100</v>
      </c>
      <c r="D56" s="29" t="s">
        <v>83</v>
      </c>
      <c r="E56" s="27" t="s">
        <v>177</v>
      </c>
      <c r="F56" s="26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1"/>
      <c r="B57" s="28" t="s">
        <v>178</v>
      </c>
      <c r="C57" s="29" t="s">
        <v>82</v>
      </c>
      <c r="D57" s="29" t="s">
        <v>83</v>
      </c>
      <c r="E57" s="27" t="s">
        <v>179</v>
      </c>
      <c r="F57" s="26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1"/>
      <c r="B58" s="28" t="s">
        <v>180</v>
      </c>
      <c r="C58" s="29" t="s">
        <v>89</v>
      </c>
      <c r="D58" s="29" t="s">
        <v>83</v>
      </c>
      <c r="E58" s="27" t="s">
        <v>181</v>
      </c>
      <c r="F58" s="26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"/>
      <c r="B59" s="28" t="s">
        <v>182</v>
      </c>
      <c r="C59" s="29" t="s">
        <v>89</v>
      </c>
      <c r="D59" s="29" t="s">
        <v>83</v>
      </c>
      <c r="E59" s="27" t="s">
        <v>183</v>
      </c>
      <c r="F59" s="26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"/>
      <c r="B60" s="28" t="s">
        <v>184</v>
      </c>
      <c r="C60" s="29" t="s">
        <v>82</v>
      </c>
      <c r="D60" s="30" t="s">
        <v>48</v>
      </c>
      <c r="E60" s="27" t="s">
        <v>185</v>
      </c>
      <c r="F60" s="26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"/>
      <c r="B61" s="28" t="s">
        <v>186</v>
      </c>
      <c r="C61" s="29" t="s">
        <v>92</v>
      </c>
      <c r="D61" s="30" t="s">
        <v>48</v>
      </c>
      <c r="E61" s="27" t="s">
        <v>187</v>
      </c>
      <c r="F61" s="26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"/>
      <c r="B62" s="28" t="s">
        <v>188</v>
      </c>
      <c r="C62" s="29" t="s">
        <v>89</v>
      </c>
      <c r="D62" s="29" t="s">
        <v>83</v>
      </c>
      <c r="E62" s="27" t="s">
        <v>189</v>
      </c>
      <c r="F62" s="26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"/>
      <c r="B63" s="28" t="s">
        <v>190</v>
      </c>
      <c r="C63" s="29" t="s">
        <v>92</v>
      </c>
      <c r="D63" s="30" t="s">
        <v>48</v>
      </c>
      <c r="E63" s="27" t="s">
        <v>191</v>
      </c>
      <c r="F63" s="26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"/>
      <c r="B64" s="28" t="s">
        <v>192</v>
      </c>
      <c r="C64" s="29" t="s">
        <v>103</v>
      </c>
      <c r="D64" s="29" t="s">
        <v>83</v>
      </c>
      <c r="E64" s="27" t="s">
        <v>193</v>
      </c>
      <c r="F64" s="26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"/>
      <c r="B65" s="28" t="s">
        <v>194</v>
      </c>
      <c r="C65" s="29" t="s">
        <v>126</v>
      </c>
      <c r="D65" s="29" t="s">
        <v>83</v>
      </c>
      <c r="E65" s="27" t="s">
        <v>195</v>
      </c>
      <c r="F65" s="26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"/>
      <c r="B66" s="28" t="s">
        <v>196</v>
      </c>
      <c r="C66" s="29" t="s">
        <v>86</v>
      </c>
      <c r="D66" s="29" t="s">
        <v>83</v>
      </c>
      <c r="E66" s="27" t="s">
        <v>197</v>
      </c>
      <c r="F66" s="26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"/>
      <c r="B67" s="28" t="s">
        <v>198</v>
      </c>
      <c r="C67" s="29" t="s">
        <v>103</v>
      </c>
      <c r="D67" s="29" t="s">
        <v>83</v>
      </c>
      <c r="E67" s="27" t="s">
        <v>199</v>
      </c>
      <c r="F67" s="26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"/>
      <c r="B68" s="28" t="s">
        <v>200</v>
      </c>
      <c r="C68" s="29" t="s">
        <v>103</v>
      </c>
      <c r="D68" s="29" t="s">
        <v>83</v>
      </c>
      <c r="E68" s="27" t="s">
        <v>201</v>
      </c>
      <c r="F68" s="26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"/>
      <c r="B69" s="28" t="s">
        <v>202</v>
      </c>
      <c r="C69" s="29" t="s">
        <v>97</v>
      </c>
      <c r="D69" s="29" t="s">
        <v>83</v>
      </c>
      <c r="E69" s="27" t="s">
        <v>203</v>
      </c>
      <c r="F69" s="26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"/>
      <c r="B70" s="28" t="s">
        <v>204</v>
      </c>
      <c r="C70" s="29" t="s">
        <v>82</v>
      </c>
      <c r="D70" s="29" t="s">
        <v>83</v>
      </c>
      <c r="E70" s="27" t="s">
        <v>205</v>
      </c>
      <c r="F70" s="26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"/>
      <c r="B71" s="28" t="s">
        <v>206</v>
      </c>
      <c r="C71" s="29" t="s">
        <v>97</v>
      </c>
      <c r="D71" s="29" t="s">
        <v>83</v>
      </c>
      <c r="E71" s="27" t="s">
        <v>207</v>
      </c>
      <c r="F71" s="26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"/>
      <c r="B72" s="28" t="s">
        <v>208</v>
      </c>
      <c r="C72" s="29" t="s">
        <v>97</v>
      </c>
      <c r="D72" s="29" t="s">
        <v>83</v>
      </c>
      <c r="E72" s="27" t="s">
        <v>209</v>
      </c>
      <c r="F72" s="26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"/>
      <c r="B73" s="28" t="s">
        <v>210</v>
      </c>
      <c r="C73" s="29" t="s">
        <v>97</v>
      </c>
      <c r="D73" s="29" t="s">
        <v>83</v>
      </c>
      <c r="E73" s="27" t="s">
        <v>211</v>
      </c>
      <c r="F73" s="26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"/>
      <c r="B74" s="28" t="s">
        <v>212</v>
      </c>
      <c r="C74" s="29" t="s">
        <v>97</v>
      </c>
      <c r="D74" s="30" t="s">
        <v>48</v>
      </c>
      <c r="E74" s="27" t="s">
        <v>213</v>
      </c>
      <c r="F74" s="26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"/>
      <c r="B75" s="28" t="s">
        <v>214</v>
      </c>
      <c r="C75" s="29" t="s">
        <v>97</v>
      </c>
      <c r="D75" s="29" t="s">
        <v>83</v>
      </c>
      <c r="E75" s="27" t="s">
        <v>215</v>
      </c>
      <c r="F75" s="26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"/>
      <c r="B76" s="28" t="s">
        <v>216</v>
      </c>
      <c r="C76" s="29" t="s">
        <v>97</v>
      </c>
      <c r="D76" s="29" t="s">
        <v>83</v>
      </c>
      <c r="E76" s="27" t="s">
        <v>217</v>
      </c>
      <c r="F76" s="26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"/>
      <c r="B77" s="28" t="s">
        <v>218</v>
      </c>
      <c r="C77" s="29" t="s">
        <v>97</v>
      </c>
      <c r="D77" s="29" t="s">
        <v>83</v>
      </c>
      <c r="E77" s="27" t="s">
        <v>219</v>
      </c>
      <c r="F77" s="26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"/>
      <c r="B78" s="28" t="s">
        <v>220</v>
      </c>
      <c r="C78" s="29" t="s">
        <v>97</v>
      </c>
      <c r="D78" s="29" t="s">
        <v>83</v>
      </c>
      <c r="E78" s="27" t="s">
        <v>221</v>
      </c>
      <c r="F78" s="26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"/>
      <c r="B79" s="28" t="s">
        <v>222</v>
      </c>
      <c r="C79" s="29" t="s">
        <v>97</v>
      </c>
      <c r="D79" s="30" t="s">
        <v>48</v>
      </c>
      <c r="E79" s="27" t="s">
        <v>223</v>
      </c>
      <c r="F79" s="26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"/>
      <c r="B80" s="28" t="s">
        <v>224</v>
      </c>
      <c r="C80" s="29" t="s">
        <v>97</v>
      </c>
      <c r="D80" s="29" t="s">
        <v>83</v>
      </c>
      <c r="E80" s="27" t="s">
        <v>225</v>
      </c>
      <c r="F80" s="26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1"/>
      <c r="B81" s="28" t="s">
        <v>226</v>
      </c>
      <c r="C81" s="29" t="s">
        <v>97</v>
      </c>
      <c r="D81" s="29" t="s">
        <v>83</v>
      </c>
      <c r="E81" s="27" t="s">
        <v>227</v>
      </c>
      <c r="F81" s="26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1"/>
      <c r="B82" s="28" t="s">
        <v>228</v>
      </c>
      <c r="C82" s="29" t="s">
        <v>89</v>
      </c>
      <c r="D82" s="29" t="s">
        <v>83</v>
      </c>
      <c r="E82" s="27" t="s">
        <v>229</v>
      </c>
      <c r="F82" s="26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1"/>
      <c r="B83" s="28" t="s">
        <v>230</v>
      </c>
      <c r="C83" s="29" t="s">
        <v>82</v>
      </c>
      <c r="D83" s="30" t="s">
        <v>48</v>
      </c>
      <c r="E83" s="27" t="s">
        <v>231</v>
      </c>
      <c r="F83" s="26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1"/>
      <c r="B84" s="28" t="s">
        <v>232</v>
      </c>
      <c r="C84" s="29" t="s">
        <v>100</v>
      </c>
      <c r="D84" s="29" t="s">
        <v>83</v>
      </c>
      <c r="E84" s="27" t="s">
        <v>233</v>
      </c>
      <c r="F84" s="26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1"/>
      <c r="B85" s="28" t="s">
        <v>234</v>
      </c>
      <c r="C85" s="29" t="s">
        <v>100</v>
      </c>
      <c r="D85" s="29" t="s">
        <v>83</v>
      </c>
      <c r="E85" s="27" t="s">
        <v>235</v>
      </c>
      <c r="F85" s="26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1"/>
      <c r="B86" s="28" t="s">
        <v>236</v>
      </c>
      <c r="C86" s="29" t="s">
        <v>103</v>
      </c>
      <c r="D86" s="29" t="s">
        <v>83</v>
      </c>
      <c r="E86" s="27" t="s">
        <v>237</v>
      </c>
      <c r="F86" s="26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1"/>
      <c r="B87" s="28" t="s">
        <v>238</v>
      </c>
      <c r="C87" s="29" t="s">
        <v>100</v>
      </c>
      <c r="D87" s="29" t="s">
        <v>83</v>
      </c>
      <c r="E87" s="27" t="s">
        <v>239</v>
      </c>
      <c r="F87" s="26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1"/>
      <c r="B88" s="28" t="s">
        <v>240</v>
      </c>
      <c r="C88" s="29" t="s">
        <v>103</v>
      </c>
      <c r="D88" s="29" t="s">
        <v>83</v>
      </c>
      <c r="E88" s="27" t="s">
        <v>241</v>
      </c>
      <c r="F88" s="26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1"/>
      <c r="B89" s="28" t="s">
        <v>242</v>
      </c>
      <c r="C89" s="29" t="s">
        <v>89</v>
      </c>
      <c r="D89" s="29" t="s">
        <v>83</v>
      </c>
      <c r="E89" s="27" t="s">
        <v>243</v>
      </c>
      <c r="F89" s="26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1"/>
      <c r="B90" s="28" t="s">
        <v>244</v>
      </c>
      <c r="C90" s="29" t="s">
        <v>89</v>
      </c>
      <c r="D90" s="29" t="s">
        <v>83</v>
      </c>
      <c r="E90" s="27" t="s">
        <v>245</v>
      </c>
      <c r="F90" s="26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1"/>
      <c r="B91" s="28" t="s">
        <v>246</v>
      </c>
      <c r="C91" s="29" t="s">
        <v>100</v>
      </c>
      <c r="D91" s="29" t="s">
        <v>83</v>
      </c>
      <c r="E91" s="27" t="s">
        <v>247</v>
      </c>
      <c r="F91" s="26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1"/>
      <c r="B92" s="28" t="s">
        <v>248</v>
      </c>
      <c r="C92" s="29" t="s">
        <v>89</v>
      </c>
      <c r="D92" s="29" t="s">
        <v>83</v>
      </c>
      <c r="E92" s="27" t="s">
        <v>249</v>
      </c>
      <c r="F92" s="26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1"/>
      <c r="B93" s="28" t="s">
        <v>250</v>
      </c>
      <c r="C93" s="29" t="s">
        <v>126</v>
      </c>
      <c r="D93" s="29" t="s">
        <v>83</v>
      </c>
      <c r="E93" s="27" t="s">
        <v>251</v>
      </c>
      <c r="F93" s="26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1"/>
      <c r="B94" s="28" t="s">
        <v>252</v>
      </c>
      <c r="C94" s="29" t="s">
        <v>82</v>
      </c>
      <c r="D94" s="29" t="s">
        <v>83</v>
      </c>
      <c r="E94" s="27" t="s">
        <v>253</v>
      </c>
      <c r="F94" s="26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1"/>
      <c r="B95" s="28" t="s">
        <v>254</v>
      </c>
      <c r="C95" s="29" t="s">
        <v>82</v>
      </c>
      <c r="D95" s="29" t="s">
        <v>83</v>
      </c>
      <c r="E95" s="27" t="s">
        <v>255</v>
      </c>
      <c r="F95" s="26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1"/>
      <c r="B96" s="28" t="s">
        <v>256</v>
      </c>
      <c r="C96" s="29" t="s">
        <v>82</v>
      </c>
      <c r="D96" s="29" t="s">
        <v>83</v>
      </c>
      <c r="E96" s="27" t="s">
        <v>257</v>
      </c>
      <c r="F96" s="26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1"/>
      <c r="B97" s="28" t="s">
        <v>258</v>
      </c>
      <c r="C97" s="29" t="s">
        <v>89</v>
      </c>
      <c r="D97" s="29" t="s">
        <v>83</v>
      </c>
      <c r="E97" s="27" t="s">
        <v>259</v>
      </c>
      <c r="F97" s="26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1"/>
      <c r="B98" s="33" t="s">
        <v>260</v>
      </c>
      <c r="C98" s="29" t="s">
        <v>126</v>
      </c>
      <c r="D98" s="29" t="s">
        <v>83</v>
      </c>
      <c r="E98" s="27" t="s">
        <v>261</v>
      </c>
      <c r="F98" s="26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1"/>
      <c r="B99" s="28" t="s">
        <v>262</v>
      </c>
      <c r="C99" s="29" t="s">
        <v>82</v>
      </c>
      <c r="D99" s="30" t="s">
        <v>48</v>
      </c>
      <c r="E99" s="27" t="s">
        <v>263</v>
      </c>
      <c r="F99" s="26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1"/>
      <c r="B100" s="28" t="s">
        <v>264</v>
      </c>
      <c r="C100" s="29" t="s">
        <v>97</v>
      </c>
      <c r="D100" s="29" t="s">
        <v>83</v>
      </c>
      <c r="E100" s="27" t="s">
        <v>265</v>
      </c>
      <c r="F100" s="26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1"/>
      <c r="B101" s="28" t="s">
        <v>266</v>
      </c>
      <c r="C101" s="29" t="s">
        <v>97</v>
      </c>
      <c r="D101" s="29" t="s">
        <v>83</v>
      </c>
      <c r="E101" s="27" t="s">
        <v>267</v>
      </c>
      <c r="F101" s="26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1"/>
      <c r="B102" s="34" t="s">
        <v>268</v>
      </c>
      <c r="C102" s="29" t="s">
        <v>126</v>
      </c>
      <c r="D102" s="30" t="s">
        <v>48</v>
      </c>
      <c r="E102" s="27" t="s">
        <v>269</v>
      </c>
      <c r="F102" s="26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1"/>
      <c r="B103" s="28" t="s">
        <v>270</v>
      </c>
      <c r="C103" s="29" t="s">
        <v>86</v>
      </c>
      <c r="D103" s="29" t="s">
        <v>83</v>
      </c>
      <c r="E103" s="27" t="s">
        <v>271</v>
      </c>
      <c r="F103" s="26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1"/>
      <c r="B104" s="33" t="s">
        <v>272</v>
      </c>
      <c r="C104" s="29" t="s">
        <v>126</v>
      </c>
      <c r="D104" s="29" t="s">
        <v>83</v>
      </c>
      <c r="E104" s="27" t="s">
        <v>273</v>
      </c>
      <c r="F104" s="26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1"/>
      <c r="B105" s="28" t="s">
        <v>274</v>
      </c>
      <c r="C105" s="29" t="s">
        <v>82</v>
      </c>
      <c r="D105" s="29" t="s">
        <v>83</v>
      </c>
      <c r="E105" s="27" t="s">
        <v>275</v>
      </c>
      <c r="F105" s="26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1"/>
      <c r="B106" s="28" t="s">
        <v>276</v>
      </c>
      <c r="C106" s="29" t="s">
        <v>86</v>
      </c>
      <c r="D106" s="29" t="s">
        <v>83</v>
      </c>
      <c r="E106" s="27" t="s">
        <v>277</v>
      </c>
      <c r="F106" s="26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1"/>
      <c r="B107" s="28" t="s">
        <v>278</v>
      </c>
      <c r="C107" s="29" t="s">
        <v>89</v>
      </c>
      <c r="D107" s="29" t="s">
        <v>83</v>
      </c>
      <c r="E107" s="27" t="s">
        <v>279</v>
      </c>
      <c r="F107" s="26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1"/>
      <c r="B108" s="28" t="s">
        <v>280</v>
      </c>
      <c r="C108" s="29" t="s">
        <v>82</v>
      </c>
      <c r="D108" s="29" t="s">
        <v>83</v>
      </c>
      <c r="E108" s="27" t="s">
        <v>281</v>
      </c>
      <c r="F108" s="26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1"/>
      <c r="B109" s="28" t="s">
        <v>282</v>
      </c>
      <c r="C109" s="29" t="s">
        <v>82</v>
      </c>
      <c r="D109" s="29" t="s">
        <v>83</v>
      </c>
      <c r="E109" s="27" t="s">
        <v>283</v>
      </c>
      <c r="F109" s="26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1"/>
      <c r="B110" s="28" t="s">
        <v>284</v>
      </c>
      <c r="C110" s="29" t="s">
        <v>82</v>
      </c>
      <c r="D110" s="29" t="s">
        <v>83</v>
      </c>
      <c r="E110" s="27" t="s">
        <v>285</v>
      </c>
      <c r="F110" s="26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1"/>
      <c r="B111" s="28" t="s">
        <v>286</v>
      </c>
      <c r="C111" s="29" t="s">
        <v>100</v>
      </c>
      <c r="D111" s="29" t="s">
        <v>83</v>
      </c>
      <c r="E111" s="27" t="s">
        <v>287</v>
      </c>
      <c r="F111" s="26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1"/>
      <c r="B112" s="28" t="s">
        <v>288</v>
      </c>
      <c r="C112" s="29" t="s">
        <v>89</v>
      </c>
      <c r="D112" s="29" t="s">
        <v>83</v>
      </c>
      <c r="E112" s="27" t="s">
        <v>289</v>
      </c>
      <c r="F112" s="26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1"/>
      <c r="B113" s="28" t="s">
        <v>290</v>
      </c>
      <c r="C113" s="29" t="s">
        <v>82</v>
      </c>
      <c r="D113" s="30" t="s">
        <v>48</v>
      </c>
      <c r="E113" s="27" t="s">
        <v>291</v>
      </c>
      <c r="F113" s="26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"/>
      <c r="B114" s="28" t="s">
        <v>292</v>
      </c>
      <c r="C114" s="29" t="s">
        <v>82</v>
      </c>
      <c r="D114" s="29" t="s">
        <v>83</v>
      </c>
      <c r="E114" s="27" t="s">
        <v>293</v>
      </c>
      <c r="F114" s="26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1"/>
      <c r="B115" s="28" t="s">
        <v>294</v>
      </c>
      <c r="C115" s="29" t="s">
        <v>82</v>
      </c>
      <c r="D115" s="30" t="s">
        <v>48</v>
      </c>
      <c r="E115" s="27" t="s">
        <v>295</v>
      </c>
      <c r="F115" s="26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1"/>
      <c r="B116" s="28" t="s">
        <v>296</v>
      </c>
      <c r="C116" s="29" t="s">
        <v>89</v>
      </c>
      <c r="D116" s="29" t="s">
        <v>83</v>
      </c>
      <c r="E116" s="27" t="s">
        <v>297</v>
      </c>
      <c r="F116" s="2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1"/>
      <c r="B117" s="28" t="s">
        <v>298</v>
      </c>
      <c r="C117" s="29" t="s">
        <v>100</v>
      </c>
      <c r="D117" s="29" t="s">
        <v>83</v>
      </c>
      <c r="E117" s="27" t="s">
        <v>299</v>
      </c>
      <c r="F117" s="26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"/>
      <c r="B118" s="28" t="s">
        <v>300</v>
      </c>
      <c r="C118" s="29" t="s">
        <v>100</v>
      </c>
      <c r="D118" s="29" t="s">
        <v>83</v>
      </c>
      <c r="E118" s="27" t="s">
        <v>301</v>
      </c>
      <c r="F118" s="26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"/>
      <c r="B119" s="28" t="s">
        <v>302</v>
      </c>
      <c r="C119" s="29" t="s">
        <v>100</v>
      </c>
      <c r="D119" s="29" t="s">
        <v>83</v>
      </c>
      <c r="E119" s="27" t="s">
        <v>303</v>
      </c>
      <c r="F119" s="26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"/>
      <c r="B120" s="28" t="s">
        <v>304</v>
      </c>
      <c r="C120" s="29" t="s">
        <v>82</v>
      </c>
      <c r="D120" s="29" t="s">
        <v>83</v>
      </c>
      <c r="E120" s="27" t="s">
        <v>305</v>
      </c>
      <c r="F120" s="26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"/>
      <c r="B121" s="28" t="s">
        <v>306</v>
      </c>
      <c r="C121" s="29" t="s">
        <v>82</v>
      </c>
      <c r="D121" s="29" t="s">
        <v>83</v>
      </c>
      <c r="E121" s="27" t="s">
        <v>307</v>
      </c>
      <c r="F121" s="26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1"/>
      <c r="B122" s="28" t="s">
        <v>308</v>
      </c>
      <c r="C122" s="29" t="s">
        <v>82</v>
      </c>
      <c r="D122" s="29" t="s">
        <v>83</v>
      </c>
      <c r="E122" s="27" t="s">
        <v>179</v>
      </c>
      <c r="F122" s="26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1"/>
      <c r="B123" s="28" t="s">
        <v>309</v>
      </c>
      <c r="C123" s="29" t="s">
        <v>82</v>
      </c>
      <c r="D123" s="29" t="s">
        <v>83</v>
      </c>
      <c r="E123" s="27" t="s">
        <v>310</v>
      </c>
      <c r="F123" s="26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1"/>
      <c r="B124" s="33" t="s">
        <v>311</v>
      </c>
      <c r="C124" s="29" t="s">
        <v>126</v>
      </c>
      <c r="D124" s="29" t="s">
        <v>83</v>
      </c>
      <c r="E124" s="27" t="s">
        <v>312</v>
      </c>
      <c r="F124" s="26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1"/>
      <c r="B125" s="28" t="s">
        <v>313</v>
      </c>
      <c r="C125" s="29" t="s">
        <v>82</v>
      </c>
      <c r="D125" s="29" t="s">
        <v>83</v>
      </c>
      <c r="E125" s="27" t="s">
        <v>314</v>
      </c>
      <c r="F125" s="26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1"/>
      <c r="B126" s="28" t="s">
        <v>315</v>
      </c>
      <c r="C126" s="29" t="s">
        <v>140</v>
      </c>
      <c r="D126" s="29" t="s">
        <v>83</v>
      </c>
      <c r="E126" s="27" t="s">
        <v>316</v>
      </c>
      <c r="F126" s="26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1"/>
      <c r="B127" s="28" t="s">
        <v>317</v>
      </c>
      <c r="C127" s="29" t="s">
        <v>89</v>
      </c>
      <c r="D127" s="29" t="s">
        <v>83</v>
      </c>
      <c r="E127" s="27" t="s">
        <v>318</v>
      </c>
      <c r="F127" s="26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1"/>
      <c r="B128" s="28" t="s">
        <v>319</v>
      </c>
      <c r="C128" s="29" t="s">
        <v>89</v>
      </c>
      <c r="D128" s="29" t="s">
        <v>83</v>
      </c>
      <c r="E128" s="27" t="s">
        <v>320</v>
      </c>
      <c r="F128" s="26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1"/>
      <c r="B129" s="28" t="s">
        <v>321</v>
      </c>
      <c r="C129" s="29" t="s">
        <v>89</v>
      </c>
      <c r="D129" s="29" t="s">
        <v>83</v>
      </c>
      <c r="E129" s="27" t="s">
        <v>322</v>
      </c>
      <c r="F129" s="26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1"/>
      <c r="B130" s="28" t="s">
        <v>323</v>
      </c>
      <c r="C130" s="29" t="s">
        <v>100</v>
      </c>
      <c r="D130" s="29" t="s">
        <v>83</v>
      </c>
      <c r="E130" s="27" t="s">
        <v>324</v>
      </c>
      <c r="F130" s="26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1"/>
      <c r="B131" s="28" t="s">
        <v>325</v>
      </c>
      <c r="C131" s="29" t="s">
        <v>82</v>
      </c>
      <c r="D131" s="29" t="s">
        <v>83</v>
      </c>
      <c r="E131" s="27" t="s">
        <v>326</v>
      </c>
      <c r="F131" s="26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1"/>
      <c r="B132" s="28" t="s">
        <v>327</v>
      </c>
      <c r="C132" s="29" t="s">
        <v>82</v>
      </c>
      <c r="D132" s="29" t="s">
        <v>83</v>
      </c>
      <c r="E132" s="27" t="s">
        <v>328</v>
      </c>
      <c r="F132" s="26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1"/>
      <c r="B133" s="28" t="s">
        <v>329</v>
      </c>
      <c r="C133" s="29" t="s">
        <v>82</v>
      </c>
      <c r="D133" s="29" t="s">
        <v>83</v>
      </c>
      <c r="E133" s="25" t="s">
        <v>58</v>
      </c>
      <c r="F133" s="26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1"/>
      <c r="B134" s="28" t="s">
        <v>330</v>
      </c>
      <c r="C134" s="21" t="s">
        <v>58</v>
      </c>
      <c r="D134" s="21" t="s">
        <v>58</v>
      </c>
      <c r="E134" s="25" t="s">
        <v>331</v>
      </c>
      <c r="F134" s="26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1"/>
      <c r="B135" s="28" t="s">
        <v>332</v>
      </c>
      <c r="C135" s="29" t="s">
        <v>103</v>
      </c>
      <c r="D135" s="29" t="s">
        <v>83</v>
      </c>
      <c r="E135" s="25" t="s">
        <v>58</v>
      </c>
      <c r="F135" s="26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1"/>
      <c r="B136" s="28" t="s">
        <v>333</v>
      </c>
      <c r="C136" s="29" t="s">
        <v>82</v>
      </c>
      <c r="D136" s="29" t="s">
        <v>83</v>
      </c>
      <c r="E136" s="27" t="s">
        <v>334</v>
      </c>
      <c r="F136" s="26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1"/>
      <c r="B137" s="28" t="s">
        <v>335</v>
      </c>
      <c r="C137" s="29" t="s">
        <v>82</v>
      </c>
      <c r="D137" s="29" t="s">
        <v>83</v>
      </c>
      <c r="E137" s="27" t="s">
        <v>336</v>
      </c>
      <c r="F137" s="26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1"/>
      <c r="B138" s="28" t="s">
        <v>337</v>
      </c>
      <c r="C138" s="29" t="s">
        <v>140</v>
      </c>
      <c r="D138" s="29" t="s">
        <v>83</v>
      </c>
      <c r="E138" s="27" t="s">
        <v>338</v>
      </c>
      <c r="F138" s="26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1"/>
      <c r="B139" s="28" t="s">
        <v>339</v>
      </c>
      <c r="C139" s="29" t="s">
        <v>100</v>
      </c>
      <c r="D139" s="29" t="s">
        <v>83</v>
      </c>
      <c r="E139" s="27" t="s">
        <v>340</v>
      </c>
      <c r="F139" s="26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1"/>
      <c r="B140" s="28" t="s">
        <v>341</v>
      </c>
      <c r="C140" s="29" t="s">
        <v>100</v>
      </c>
      <c r="D140" s="29" t="s">
        <v>83</v>
      </c>
      <c r="E140" s="27" t="s">
        <v>342</v>
      </c>
      <c r="F140" s="26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1"/>
      <c r="B141" s="33" t="s">
        <v>343</v>
      </c>
      <c r="C141" s="29" t="s">
        <v>126</v>
      </c>
      <c r="D141" s="29" t="s">
        <v>83</v>
      </c>
      <c r="E141" s="27" t="s">
        <v>344</v>
      </c>
      <c r="F141" s="26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1"/>
      <c r="B142" s="28" t="s">
        <v>345</v>
      </c>
      <c r="C142" s="21" t="s">
        <v>58</v>
      </c>
      <c r="D142" s="21" t="s">
        <v>58</v>
      </c>
      <c r="E142" s="25" t="s">
        <v>58</v>
      </c>
      <c r="F142" s="26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1"/>
      <c r="B143" s="33" t="s">
        <v>346</v>
      </c>
      <c r="C143" s="29" t="s">
        <v>126</v>
      </c>
      <c r="D143" s="29" t="s">
        <v>83</v>
      </c>
      <c r="E143" s="27" t="s">
        <v>347</v>
      </c>
      <c r="F143" s="26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1"/>
      <c r="B144" s="33" t="s">
        <v>348</v>
      </c>
      <c r="C144" s="29" t="s">
        <v>126</v>
      </c>
      <c r="D144" s="29" t="s">
        <v>83</v>
      </c>
      <c r="E144" s="27" t="s">
        <v>349</v>
      </c>
      <c r="F144" s="26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1"/>
      <c r="B145" s="28" t="s">
        <v>350</v>
      </c>
      <c r="C145" s="29" t="s">
        <v>103</v>
      </c>
      <c r="D145" s="29" t="s">
        <v>83</v>
      </c>
      <c r="E145" s="27" t="s">
        <v>351</v>
      </c>
      <c r="F145" s="26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1"/>
      <c r="B146" s="28" t="s">
        <v>352</v>
      </c>
      <c r="C146" s="29" t="s">
        <v>89</v>
      </c>
      <c r="D146" s="29" t="s">
        <v>83</v>
      </c>
      <c r="E146" s="27" t="s">
        <v>353</v>
      </c>
      <c r="F146" s="26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1"/>
      <c r="B147" s="28" t="s">
        <v>354</v>
      </c>
      <c r="C147" s="29" t="s">
        <v>100</v>
      </c>
      <c r="D147" s="29" t="s">
        <v>83</v>
      </c>
      <c r="E147" s="27" t="s">
        <v>355</v>
      </c>
      <c r="F147" s="26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1"/>
      <c r="B148" s="28" t="s">
        <v>356</v>
      </c>
      <c r="C148" s="29" t="s">
        <v>82</v>
      </c>
      <c r="D148" s="29" t="s">
        <v>83</v>
      </c>
      <c r="E148" s="27" t="s">
        <v>357</v>
      </c>
      <c r="F148" s="26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1"/>
      <c r="B149" s="28" t="s">
        <v>358</v>
      </c>
      <c r="C149" s="29" t="s">
        <v>97</v>
      </c>
      <c r="D149" s="29" t="s">
        <v>83</v>
      </c>
      <c r="E149" s="27" t="s">
        <v>359</v>
      </c>
      <c r="F149" s="26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1"/>
      <c r="B150" s="28" t="s">
        <v>360</v>
      </c>
      <c r="C150" s="29" t="s">
        <v>100</v>
      </c>
      <c r="D150" s="29" t="s">
        <v>83</v>
      </c>
      <c r="E150" s="27" t="s">
        <v>361</v>
      </c>
      <c r="F150" s="26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1"/>
      <c r="B151" s="28" t="s">
        <v>362</v>
      </c>
      <c r="C151" s="29" t="s">
        <v>100</v>
      </c>
      <c r="D151" s="29" t="s">
        <v>83</v>
      </c>
      <c r="E151" s="27" t="s">
        <v>363</v>
      </c>
      <c r="F151" s="26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1"/>
      <c r="B152" s="28" t="s">
        <v>364</v>
      </c>
      <c r="C152" s="29" t="s">
        <v>89</v>
      </c>
      <c r="D152" s="29" t="s">
        <v>83</v>
      </c>
      <c r="E152" s="27" t="s">
        <v>365</v>
      </c>
      <c r="F152" s="26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1"/>
      <c r="B153" s="28" t="s">
        <v>366</v>
      </c>
      <c r="C153" s="29" t="s">
        <v>89</v>
      </c>
      <c r="D153" s="29" t="s">
        <v>83</v>
      </c>
      <c r="E153" s="27" t="s">
        <v>367</v>
      </c>
      <c r="F153" s="26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1"/>
      <c r="B154" s="28" t="s">
        <v>368</v>
      </c>
      <c r="C154" s="29" t="s">
        <v>103</v>
      </c>
      <c r="D154" s="29" t="s">
        <v>83</v>
      </c>
      <c r="E154" s="27" t="s">
        <v>369</v>
      </c>
      <c r="F154" s="26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1"/>
      <c r="B155" s="28" t="s">
        <v>370</v>
      </c>
      <c r="C155" s="29" t="s">
        <v>126</v>
      </c>
      <c r="D155" s="29" t="s">
        <v>83</v>
      </c>
      <c r="E155" s="27" t="s">
        <v>371</v>
      </c>
      <c r="F155" s="26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1"/>
      <c r="B156" s="28" t="s">
        <v>372</v>
      </c>
      <c r="C156" s="29" t="s">
        <v>126</v>
      </c>
      <c r="D156" s="30" t="s">
        <v>48</v>
      </c>
      <c r="E156" s="27" t="s">
        <v>373</v>
      </c>
      <c r="F156" s="26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1"/>
      <c r="B157" s="28" t="s">
        <v>374</v>
      </c>
      <c r="C157" s="29" t="s">
        <v>126</v>
      </c>
      <c r="D157" s="29" t="s">
        <v>83</v>
      </c>
      <c r="E157" s="27" t="s">
        <v>375</v>
      </c>
      <c r="F157" s="26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1"/>
      <c r="B158" s="35" t="s">
        <v>376</v>
      </c>
      <c r="C158" s="36" t="s">
        <v>126</v>
      </c>
      <c r="D158" s="37" t="s">
        <v>48</v>
      </c>
      <c r="E158" s="38" t="s">
        <v>377</v>
      </c>
      <c r="F158" s="26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.5" customHeight="1">
      <c r="A159" s="1"/>
      <c r="B159" s="39"/>
      <c r="C159" s="39"/>
      <c r="D159" s="39"/>
      <c r="E159" s="39"/>
      <c r="F159" s="26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1"/>
      <c r="B160" s="2"/>
      <c r="C160" s="2"/>
      <c r="D160" s="2"/>
      <c r="E160" s="2"/>
      <c r="F160" s="4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1"/>
      <c r="B161" s="2"/>
      <c r="C161" s="2"/>
      <c r="D161" s="2"/>
      <c r="E161" s="2"/>
      <c r="F161" s="4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1"/>
      <c r="B162" s="2"/>
      <c r="C162" s="2"/>
      <c r="D162" s="2"/>
      <c r="E162" s="2"/>
      <c r="F162" s="4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1"/>
      <c r="B163" s="2"/>
      <c r="C163" s="2"/>
      <c r="D163" s="2"/>
      <c r="E163" s="2"/>
      <c r="F163" s="4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1"/>
      <c r="B164" s="2"/>
      <c r="C164" s="2"/>
      <c r="D164" s="2"/>
      <c r="E164" s="2"/>
      <c r="F164" s="4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1"/>
      <c r="B165" s="2"/>
      <c r="C165" s="2"/>
      <c r="D165" s="2"/>
      <c r="E165" s="2"/>
      <c r="F165" s="4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1"/>
      <c r="B166" s="2"/>
      <c r="C166" s="2"/>
      <c r="D166" s="2"/>
      <c r="E166" s="2"/>
      <c r="F166" s="4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1"/>
      <c r="B167" s="2"/>
      <c r="C167" s="2"/>
      <c r="D167" s="2"/>
      <c r="E167" s="2"/>
      <c r="F167" s="4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1"/>
      <c r="B168" s="2"/>
      <c r="C168" s="2"/>
      <c r="D168" s="2"/>
      <c r="E168" s="2"/>
      <c r="F168" s="4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1"/>
      <c r="B169" s="2"/>
      <c r="C169" s="2"/>
      <c r="D169" s="2"/>
      <c r="E169" s="2"/>
      <c r="F169" s="4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1"/>
      <c r="B170" s="2"/>
      <c r="C170" s="2"/>
      <c r="D170" s="2"/>
      <c r="E170" s="2"/>
      <c r="F170" s="4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1"/>
      <c r="B171" s="2"/>
      <c r="C171" s="2"/>
      <c r="D171" s="2"/>
      <c r="E171" s="2"/>
      <c r="F171" s="4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1"/>
      <c r="B172" s="2"/>
      <c r="C172" s="2"/>
      <c r="D172" s="2"/>
      <c r="E172" s="2"/>
      <c r="F172" s="4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1"/>
      <c r="B173" s="2"/>
      <c r="C173" s="2"/>
      <c r="D173" s="2"/>
      <c r="E173" s="2"/>
      <c r="F173" s="4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1"/>
      <c r="B174" s="2"/>
      <c r="C174" s="2"/>
      <c r="D174" s="2"/>
      <c r="E174" s="2"/>
      <c r="F174" s="4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1"/>
      <c r="B175" s="2"/>
      <c r="C175" s="2"/>
      <c r="D175" s="2"/>
      <c r="E175" s="2"/>
      <c r="F175" s="4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1"/>
      <c r="B176" s="2"/>
      <c r="C176" s="2"/>
      <c r="D176" s="2"/>
      <c r="E176" s="2"/>
      <c r="F176" s="4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1"/>
      <c r="B177" s="2"/>
      <c r="C177" s="2"/>
      <c r="D177" s="2"/>
      <c r="E177" s="2"/>
      <c r="F177" s="4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1"/>
      <c r="B178" s="2"/>
      <c r="C178" s="2"/>
      <c r="D178" s="2"/>
      <c r="E178" s="2"/>
      <c r="F178" s="4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1"/>
      <c r="B179" s="2"/>
      <c r="C179" s="2"/>
      <c r="D179" s="2"/>
      <c r="E179" s="2"/>
      <c r="F179" s="4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1"/>
      <c r="B180" s="2"/>
      <c r="C180" s="2"/>
      <c r="D180" s="2"/>
      <c r="E180" s="2"/>
      <c r="F180" s="4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1"/>
      <c r="B181" s="2"/>
      <c r="C181" s="2"/>
      <c r="D181" s="2"/>
      <c r="E181" s="2"/>
      <c r="F181" s="4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1"/>
      <c r="B182" s="2"/>
      <c r="C182" s="2"/>
      <c r="D182" s="2"/>
      <c r="E182" s="2"/>
      <c r="F182" s="4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1"/>
      <c r="B183" s="2"/>
      <c r="C183" s="2"/>
      <c r="D183" s="2"/>
      <c r="E183" s="2"/>
      <c r="F183" s="4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1"/>
      <c r="B184" s="2"/>
      <c r="C184" s="2"/>
      <c r="D184" s="2"/>
      <c r="E184" s="2"/>
      <c r="F184" s="4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1"/>
      <c r="B185" s="2"/>
      <c r="C185" s="2"/>
      <c r="D185" s="2"/>
      <c r="E185" s="2"/>
      <c r="F185" s="4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1"/>
      <c r="B186" s="2"/>
      <c r="C186" s="2"/>
      <c r="D186" s="2"/>
      <c r="E186" s="2"/>
      <c r="F186" s="4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1"/>
      <c r="B187" s="2"/>
      <c r="C187" s="2"/>
      <c r="D187" s="2"/>
      <c r="E187" s="2"/>
      <c r="F187" s="4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1"/>
      <c r="B188" s="2"/>
      <c r="C188" s="2"/>
      <c r="D188" s="2"/>
      <c r="E188" s="2"/>
      <c r="F188" s="4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1"/>
      <c r="B189" s="2"/>
      <c r="C189" s="2"/>
      <c r="D189" s="2"/>
      <c r="E189" s="2"/>
      <c r="F189" s="4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1"/>
      <c r="B190" s="2"/>
      <c r="C190" s="2"/>
      <c r="D190" s="2"/>
      <c r="E190" s="2"/>
      <c r="F190" s="4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1"/>
      <c r="B191" s="2"/>
      <c r="C191" s="2"/>
      <c r="D191" s="2"/>
      <c r="E191" s="2"/>
      <c r="F191" s="4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1"/>
      <c r="B192" s="2"/>
      <c r="C192" s="2"/>
      <c r="D192" s="2"/>
      <c r="E192" s="2"/>
      <c r="F192" s="4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1"/>
      <c r="B193" s="2"/>
      <c r="C193" s="2"/>
      <c r="D193" s="2"/>
      <c r="E193" s="2"/>
      <c r="F193" s="4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1"/>
      <c r="B194" s="2"/>
      <c r="C194" s="2"/>
      <c r="D194" s="2"/>
      <c r="E194" s="2"/>
      <c r="F194" s="4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1"/>
      <c r="B195" s="2"/>
      <c r="C195" s="2"/>
      <c r="D195" s="2"/>
      <c r="E195" s="2"/>
      <c r="F195" s="4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1"/>
      <c r="B196" s="2"/>
      <c r="C196" s="2"/>
      <c r="D196" s="2"/>
      <c r="E196" s="2"/>
      <c r="F196" s="4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1"/>
      <c r="B197" s="2"/>
      <c r="C197" s="2"/>
      <c r="D197" s="2"/>
      <c r="E197" s="2"/>
      <c r="F197" s="4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1"/>
      <c r="B198" s="2"/>
      <c r="C198" s="2"/>
      <c r="D198" s="2"/>
      <c r="E198" s="2"/>
      <c r="F198" s="4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1"/>
      <c r="B199" s="2"/>
      <c r="C199" s="2"/>
      <c r="D199" s="2"/>
      <c r="E199" s="2"/>
      <c r="F199" s="4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1"/>
      <c r="B200" s="2"/>
      <c r="C200" s="2"/>
      <c r="D200" s="2"/>
      <c r="E200" s="2"/>
      <c r="F200" s="4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1"/>
      <c r="B201" s="2"/>
      <c r="C201" s="2"/>
      <c r="D201" s="2"/>
      <c r="E201" s="2"/>
      <c r="F201" s="4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1"/>
      <c r="B202" s="2"/>
      <c r="C202" s="2"/>
      <c r="D202" s="2"/>
      <c r="E202" s="2"/>
      <c r="F202" s="4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1"/>
      <c r="B203" s="2"/>
      <c r="C203" s="2"/>
      <c r="D203" s="2"/>
      <c r="E203" s="2"/>
      <c r="F203" s="4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1"/>
      <c r="B204" s="2"/>
      <c r="C204" s="2"/>
      <c r="D204" s="2"/>
      <c r="E204" s="2"/>
      <c r="F204" s="4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1"/>
      <c r="B205" s="2"/>
      <c r="C205" s="2"/>
      <c r="D205" s="2"/>
      <c r="E205" s="2"/>
      <c r="F205" s="4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1"/>
      <c r="B206" s="2"/>
      <c r="C206" s="2"/>
      <c r="D206" s="2"/>
      <c r="E206" s="2"/>
      <c r="F206" s="4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1"/>
      <c r="B207" s="2"/>
      <c r="C207" s="2"/>
      <c r="D207" s="2"/>
      <c r="E207" s="2"/>
      <c r="F207" s="4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1"/>
      <c r="B208" s="2"/>
      <c r="C208" s="2"/>
      <c r="D208" s="2"/>
      <c r="E208" s="2"/>
      <c r="F208" s="4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1"/>
      <c r="B209" s="2"/>
      <c r="C209" s="2"/>
      <c r="D209" s="2"/>
      <c r="E209" s="2"/>
      <c r="F209" s="4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1"/>
      <c r="B210" s="2"/>
      <c r="C210" s="2"/>
      <c r="D210" s="2"/>
      <c r="E210" s="2"/>
      <c r="F210" s="4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1"/>
      <c r="B211" s="2"/>
      <c r="C211" s="2"/>
      <c r="D211" s="2"/>
      <c r="E211" s="2"/>
      <c r="F211" s="4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1"/>
      <c r="B212" s="2"/>
      <c r="C212" s="2"/>
      <c r="D212" s="2"/>
      <c r="E212" s="2"/>
      <c r="F212" s="4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1"/>
      <c r="B213" s="2"/>
      <c r="C213" s="2"/>
      <c r="D213" s="2"/>
      <c r="E213" s="2"/>
      <c r="F213" s="4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1"/>
      <c r="B214" s="2"/>
      <c r="C214" s="2"/>
      <c r="D214" s="2"/>
      <c r="E214" s="2"/>
      <c r="F214" s="4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1"/>
      <c r="B215" s="2"/>
      <c r="C215" s="2"/>
      <c r="D215" s="2"/>
      <c r="E215" s="2"/>
      <c r="F215" s="4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1"/>
      <c r="B216" s="2"/>
      <c r="C216" s="2"/>
      <c r="D216" s="2"/>
      <c r="E216" s="2"/>
      <c r="F216" s="4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1"/>
      <c r="B217" s="2"/>
      <c r="C217" s="2"/>
      <c r="D217" s="2"/>
      <c r="E217" s="2"/>
      <c r="F217" s="4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1"/>
      <c r="B218" s="2"/>
      <c r="C218" s="2"/>
      <c r="D218" s="2"/>
      <c r="E218" s="2"/>
      <c r="F218" s="4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1"/>
      <c r="B219" s="2"/>
      <c r="C219" s="2"/>
      <c r="D219" s="2"/>
      <c r="E219" s="2"/>
      <c r="F219" s="4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1"/>
      <c r="B220" s="2"/>
      <c r="C220" s="2"/>
      <c r="D220" s="2"/>
      <c r="E220" s="2"/>
      <c r="F220" s="4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1"/>
      <c r="B221" s="2"/>
      <c r="C221" s="2"/>
      <c r="D221" s="2"/>
      <c r="E221" s="2"/>
      <c r="F221" s="4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1"/>
      <c r="B222" s="2"/>
      <c r="C222" s="2"/>
      <c r="D222" s="2"/>
      <c r="E222" s="2"/>
      <c r="F222" s="4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1"/>
      <c r="B223" s="2"/>
      <c r="C223" s="2"/>
      <c r="D223" s="2"/>
      <c r="E223" s="2"/>
      <c r="F223" s="4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1"/>
      <c r="B224" s="2"/>
      <c r="C224" s="2"/>
      <c r="D224" s="2"/>
      <c r="E224" s="2"/>
      <c r="F224" s="4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1"/>
      <c r="B225" s="2"/>
      <c r="C225" s="2"/>
      <c r="D225" s="2"/>
      <c r="E225" s="2"/>
      <c r="F225" s="4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1"/>
      <c r="B226" s="2"/>
      <c r="C226" s="2"/>
      <c r="D226" s="2"/>
      <c r="E226" s="2"/>
      <c r="F226" s="4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1"/>
      <c r="B227" s="2"/>
      <c r="C227" s="2"/>
      <c r="D227" s="2"/>
      <c r="E227" s="2"/>
      <c r="F227" s="4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1"/>
      <c r="B228" s="2"/>
      <c r="C228" s="2"/>
      <c r="D228" s="2"/>
      <c r="E228" s="2"/>
      <c r="F228" s="4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1"/>
      <c r="B229" s="2"/>
      <c r="C229" s="2"/>
      <c r="D229" s="2"/>
      <c r="E229" s="2"/>
      <c r="F229" s="4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1"/>
      <c r="B230" s="2"/>
      <c r="C230" s="2"/>
      <c r="D230" s="2"/>
      <c r="E230" s="2"/>
      <c r="F230" s="4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1"/>
      <c r="B231" s="2"/>
      <c r="C231" s="2"/>
      <c r="D231" s="2"/>
      <c r="E231" s="2"/>
      <c r="F231" s="4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1"/>
      <c r="B232" s="2"/>
      <c r="C232" s="2"/>
      <c r="D232" s="2"/>
      <c r="E232" s="2"/>
      <c r="F232" s="4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1"/>
      <c r="B233" s="2"/>
      <c r="C233" s="2"/>
      <c r="D233" s="2"/>
      <c r="E233" s="2"/>
      <c r="F233" s="4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1"/>
      <c r="B234" s="2"/>
      <c r="C234" s="2"/>
      <c r="D234" s="2"/>
      <c r="E234" s="2"/>
      <c r="F234" s="4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1"/>
      <c r="B235" s="2"/>
      <c r="C235" s="2"/>
      <c r="D235" s="2"/>
      <c r="E235" s="2"/>
      <c r="F235" s="4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1"/>
      <c r="B236" s="2"/>
      <c r="C236" s="2"/>
      <c r="D236" s="2"/>
      <c r="E236" s="2"/>
      <c r="F236" s="4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1"/>
      <c r="B237" s="2"/>
      <c r="C237" s="2"/>
      <c r="D237" s="2"/>
      <c r="E237" s="2"/>
      <c r="F237" s="4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1"/>
      <c r="B238" s="2"/>
      <c r="C238" s="2"/>
      <c r="D238" s="2"/>
      <c r="E238" s="2"/>
      <c r="F238" s="4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1"/>
      <c r="B239" s="2"/>
      <c r="C239" s="2"/>
      <c r="D239" s="2"/>
      <c r="E239" s="2"/>
      <c r="F239" s="4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1"/>
      <c r="B240" s="2"/>
      <c r="C240" s="2"/>
      <c r="D240" s="2"/>
      <c r="E240" s="2"/>
      <c r="F240" s="4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1"/>
      <c r="B241" s="2"/>
      <c r="C241" s="2"/>
      <c r="D241" s="2"/>
      <c r="E241" s="2"/>
      <c r="F241" s="4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1"/>
      <c r="B242" s="2"/>
      <c r="C242" s="2"/>
      <c r="D242" s="2"/>
      <c r="E242" s="2"/>
      <c r="F242" s="4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1"/>
      <c r="B243" s="2"/>
      <c r="C243" s="2"/>
      <c r="D243" s="2"/>
      <c r="E243" s="2"/>
      <c r="F243" s="4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1"/>
      <c r="B244" s="2"/>
      <c r="C244" s="2"/>
      <c r="D244" s="2"/>
      <c r="E244" s="2"/>
      <c r="F244" s="4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1"/>
      <c r="B245" s="2"/>
      <c r="C245" s="2"/>
      <c r="D245" s="2"/>
      <c r="E245" s="2"/>
      <c r="F245" s="4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1"/>
      <c r="B246" s="2"/>
      <c r="C246" s="2"/>
      <c r="D246" s="2"/>
      <c r="E246" s="2"/>
      <c r="F246" s="4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1"/>
      <c r="B247" s="2"/>
      <c r="C247" s="2"/>
      <c r="D247" s="2"/>
      <c r="E247" s="2"/>
      <c r="F247" s="4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1"/>
      <c r="B248" s="2"/>
      <c r="C248" s="2"/>
      <c r="D248" s="2"/>
      <c r="E248" s="2"/>
      <c r="F248" s="4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1"/>
      <c r="B249" s="2"/>
      <c r="C249" s="2"/>
      <c r="D249" s="2"/>
      <c r="E249" s="2"/>
      <c r="F249" s="4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1"/>
      <c r="B250" s="2"/>
      <c r="C250" s="2"/>
      <c r="D250" s="2"/>
      <c r="E250" s="2"/>
      <c r="F250" s="4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1"/>
      <c r="B251" s="2"/>
      <c r="C251" s="2"/>
      <c r="D251" s="2"/>
      <c r="E251" s="2"/>
      <c r="F251" s="4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1"/>
      <c r="B252" s="2"/>
      <c r="C252" s="2"/>
      <c r="D252" s="2"/>
      <c r="E252" s="2"/>
      <c r="F252" s="4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1"/>
      <c r="B253" s="2"/>
      <c r="C253" s="2"/>
      <c r="D253" s="2"/>
      <c r="E253" s="2"/>
      <c r="F253" s="4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1"/>
      <c r="B254" s="2"/>
      <c r="C254" s="2"/>
      <c r="D254" s="2"/>
      <c r="E254" s="2"/>
      <c r="F254" s="4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1"/>
      <c r="B255" s="2"/>
      <c r="C255" s="2"/>
      <c r="D255" s="2"/>
      <c r="E255" s="2"/>
      <c r="F255" s="4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1"/>
      <c r="B256" s="2"/>
      <c r="C256" s="2"/>
      <c r="D256" s="2"/>
      <c r="E256" s="2"/>
      <c r="F256" s="4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1"/>
      <c r="B257" s="2"/>
      <c r="C257" s="2"/>
      <c r="D257" s="2"/>
      <c r="E257" s="2"/>
      <c r="F257" s="4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1"/>
      <c r="B258" s="2"/>
      <c r="C258" s="2"/>
      <c r="D258" s="2"/>
      <c r="E258" s="2"/>
      <c r="F258" s="4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1"/>
      <c r="B259" s="41"/>
      <c r="C259" s="16"/>
      <c r="D259" s="16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1"/>
      <c r="B260" s="41"/>
      <c r="C260" s="16"/>
      <c r="D260" s="16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1"/>
      <c r="B261" s="41"/>
      <c r="C261" s="16"/>
      <c r="D261" s="16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1"/>
      <c r="B262" s="41"/>
      <c r="C262" s="16"/>
      <c r="D262" s="16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1"/>
      <c r="B263" s="41"/>
      <c r="C263" s="16"/>
      <c r="D263" s="16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1"/>
      <c r="B264" s="41"/>
      <c r="C264" s="16"/>
      <c r="D264" s="16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1"/>
      <c r="B265" s="41"/>
      <c r="C265" s="16"/>
      <c r="D265" s="16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1"/>
      <c r="B266" s="41"/>
      <c r="C266" s="16"/>
      <c r="D266" s="16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1"/>
      <c r="B267" s="41"/>
      <c r="C267" s="16"/>
      <c r="D267" s="16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1"/>
      <c r="B268" s="41"/>
      <c r="C268" s="16"/>
      <c r="D268" s="16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1"/>
      <c r="B269" s="41"/>
      <c r="C269" s="16"/>
      <c r="D269" s="16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1"/>
      <c r="B270" s="41"/>
      <c r="C270" s="16"/>
      <c r="D270" s="16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1"/>
      <c r="B271" s="41"/>
      <c r="C271" s="16"/>
      <c r="D271" s="16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1"/>
      <c r="B272" s="41"/>
      <c r="C272" s="16"/>
      <c r="D272" s="16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1"/>
      <c r="B273" s="41"/>
      <c r="C273" s="16"/>
      <c r="D273" s="16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1"/>
      <c r="B274" s="41"/>
      <c r="C274" s="16"/>
      <c r="D274" s="16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1"/>
      <c r="B275" s="41"/>
      <c r="C275" s="16"/>
      <c r="D275" s="16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1"/>
      <c r="B276" s="41"/>
      <c r="C276" s="16"/>
      <c r="D276" s="16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1"/>
      <c r="B277" s="41"/>
      <c r="C277" s="16"/>
      <c r="D277" s="16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1"/>
      <c r="B278" s="41"/>
      <c r="C278" s="16"/>
      <c r="D278" s="16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1"/>
      <c r="B279" s="41"/>
      <c r="C279" s="16"/>
      <c r="D279" s="16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1"/>
      <c r="B280" s="41"/>
      <c r="C280" s="16"/>
      <c r="D280" s="16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1"/>
      <c r="B281" s="41"/>
      <c r="C281" s="16"/>
      <c r="D281" s="16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1"/>
      <c r="B282" s="41"/>
      <c r="C282" s="16"/>
      <c r="D282" s="16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1"/>
      <c r="B283" s="41"/>
      <c r="C283" s="16"/>
      <c r="D283" s="16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1"/>
      <c r="B284" s="41"/>
      <c r="C284" s="16"/>
      <c r="D284" s="16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1"/>
      <c r="B285" s="41"/>
      <c r="C285" s="16"/>
      <c r="D285" s="16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1"/>
      <c r="B286" s="41"/>
      <c r="C286" s="16"/>
      <c r="D286" s="16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1"/>
      <c r="B287" s="41"/>
      <c r="C287" s="16"/>
      <c r="D287" s="16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1"/>
      <c r="B288" s="41"/>
      <c r="C288" s="16"/>
      <c r="D288" s="16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1"/>
      <c r="B289" s="41"/>
      <c r="C289" s="16"/>
      <c r="D289" s="16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1"/>
      <c r="B290" s="41"/>
      <c r="C290" s="16"/>
      <c r="D290" s="16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1"/>
      <c r="B291" s="41"/>
      <c r="C291" s="16"/>
      <c r="D291" s="16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1"/>
      <c r="B292" s="41"/>
      <c r="C292" s="16"/>
      <c r="D292" s="16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1"/>
      <c r="B293" s="41"/>
      <c r="C293" s="16"/>
      <c r="D293" s="16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1"/>
      <c r="B294" s="41"/>
      <c r="C294" s="16"/>
      <c r="D294" s="16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1"/>
      <c r="B295" s="41"/>
      <c r="C295" s="16"/>
      <c r="D295" s="16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1"/>
      <c r="B296" s="41"/>
      <c r="C296" s="16"/>
      <c r="D296" s="16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1"/>
      <c r="B297" s="41"/>
      <c r="C297" s="16"/>
      <c r="D297" s="16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1"/>
      <c r="B298" s="41"/>
      <c r="C298" s="16"/>
      <c r="D298" s="16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1"/>
      <c r="B299" s="41"/>
      <c r="C299" s="16"/>
      <c r="D299" s="16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1"/>
      <c r="B300" s="41"/>
      <c r="C300" s="16"/>
      <c r="D300" s="16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1"/>
      <c r="B301" s="41"/>
      <c r="C301" s="16"/>
      <c r="D301" s="16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1"/>
      <c r="B302" s="41"/>
      <c r="C302" s="16"/>
      <c r="D302" s="16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1"/>
      <c r="B303" s="41"/>
      <c r="C303" s="16"/>
      <c r="D303" s="16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1"/>
      <c r="B304" s="41"/>
      <c r="C304" s="16"/>
      <c r="D304" s="16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1"/>
      <c r="B305" s="41"/>
      <c r="C305" s="16"/>
      <c r="D305" s="16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1"/>
      <c r="B306" s="41"/>
      <c r="C306" s="16"/>
      <c r="D306" s="16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1"/>
      <c r="B307" s="41"/>
      <c r="C307" s="16"/>
      <c r="D307" s="16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1"/>
      <c r="B308" s="41"/>
      <c r="C308" s="16"/>
      <c r="D308" s="16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1"/>
      <c r="B309" s="41"/>
      <c r="C309" s="16"/>
      <c r="D309" s="16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1"/>
      <c r="B310" s="41"/>
      <c r="C310" s="16"/>
      <c r="D310" s="16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1"/>
      <c r="B311" s="41"/>
      <c r="C311" s="16"/>
      <c r="D311" s="16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1"/>
      <c r="B312" s="41"/>
      <c r="C312" s="16"/>
      <c r="D312" s="16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1"/>
      <c r="B313" s="41"/>
      <c r="C313" s="16"/>
      <c r="D313" s="16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1"/>
      <c r="B314" s="41"/>
      <c r="C314" s="16"/>
      <c r="D314" s="16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1"/>
      <c r="B315" s="41"/>
      <c r="C315" s="16"/>
      <c r="D315" s="16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1"/>
      <c r="B316" s="41"/>
      <c r="C316" s="16"/>
      <c r="D316" s="16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1"/>
      <c r="B317" s="41"/>
      <c r="C317" s="16"/>
      <c r="D317" s="16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1"/>
      <c r="B318" s="41"/>
      <c r="C318" s="16"/>
      <c r="D318" s="16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1"/>
      <c r="B319" s="41"/>
      <c r="C319" s="16"/>
      <c r="D319" s="16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1"/>
      <c r="B320" s="41"/>
      <c r="C320" s="16"/>
      <c r="D320" s="16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1"/>
      <c r="B321" s="41"/>
      <c r="C321" s="16"/>
      <c r="D321" s="16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1"/>
      <c r="B322" s="41"/>
      <c r="C322" s="16"/>
      <c r="D322" s="16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1"/>
      <c r="B323" s="41"/>
      <c r="C323" s="16"/>
      <c r="D323" s="16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1"/>
      <c r="B324" s="41"/>
      <c r="C324" s="16"/>
      <c r="D324" s="16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1"/>
      <c r="B325" s="41"/>
      <c r="C325" s="16"/>
      <c r="D325" s="16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1"/>
      <c r="B326" s="41"/>
      <c r="C326" s="16"/>
      <c r="D326" s="16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1"/>
      <c r="B327" s="41"/>
      <c r="C327" s="16"/>
      <c r="D327" s="16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1"/>
      <c r="B328" s="41"/>
      <c r="C328" s="16"/>
      <c r="D328" s="16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1"/>
      <c r="B329" s="41"/>
      <c r="C329" s="16"/>
      <c r="D329" s="16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1"/>
      <c r="B330" s="41"/>
      <c r="C330" s="16"/>
      <c r="D330" s="16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1"/>
      <c r="B331" s="41"/>
      <c r="C331" s="16"/>
      <c r="D331" s="16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1"/>
      <c r="B332" s="41"/>
      <c r="C332" s="16"/>
      <c r="D332" s="16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1"/>
      <c r="B333" s="41"/>
      <c r="C333" s="16"/>
      <c r="D333" s="16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1"/>
      <c r="B334" s="41"/>
      <c r="C334" s="16"/>
      <c r="D334" s="16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1"/>
      <c r="B335" s="41"/>
      <c r="C335" s="16"/>
      <c r="D335" s="16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1"/>
      <c r="B336" s="41"/>
      <c r="C336" s="16"/>
      <c r="D336" s="16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1"/>
      <c r="B337" s="41"/>
      <c r="C337" s="16"/>
      <c r="D337" s="16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1"/>
      <c r="B338" s="41"/>
      <c r="C338" s="16"/>
      <c r="D338" s="16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1"/>
      <c r="B339" s="41"/>
      <c r="C339" s="16"/>
      <c r="D339" s="16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1"/>
      <c r="B340" s="41"/>
      <c r="C340" s="16"/>
      <c r="D340" s="16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1"/>
      <c r="B341" s="41"/>
      <c r="C341" s="16"/>
      <c r="D341" s="16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1"/>
      <c r="B342" s="41"/>
      <c r="C342" s="16"/>
      <c r="D342" s="16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1"/>
      <c r="B343" s="41"/>
      <c r="C343" s="16"/>
      <c r="D343" s="16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1"/>
      <c r="B344" s="41"/>
      <c r="C344" s="16"/>
      <c r="D344" s="16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1"/>
      <c r="B345" s="41"/>
      <c r="C345" s="16"/>
      <c r="D345" s="16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1"/>
      <c r="B346" s="41"/>
      <c r="C346" s="16"/>
      <c r="D346" s="16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1"/>
      <c r="B347" s="41"/>
      <c r="C347" s="16"/>
      <c r="D347" s="16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1"/>
      <c r="B348" s="41"/>
      <c r="C348" s="16"/>
      <c r="D348" s="16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1"/>
      <c r="B349" s="41"/>
      <c r="C349" s="16"/>
      <c r="D349" s="16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1"/>
      <c r="B350" s="41"/>
      <c r="C350" s="16"/>
      <c r="D350" s="16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1"/>
      <c r="B351" s="41"/>
      <c r="C351" s="16"/>
      <c r="D351" s="16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1"/>
      <c r="B352" s="41"/>
      <c r="C352" s="16"/>
      <c r="D352" s="16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1"/>
      <c r="B353" s="41"/>
      <c r="C353" s="16"/>
      <c r="D353" s="16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1"/>
      <c r="B354" s="41"/>
      <c r="C354" s="16"/>
      <c r="D354" s="16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1"/>
      <c r="B355" s="41"/>
      <c r="C355" s="16"/>
      <c r="D355" s="16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1"/>
      <c r="B356" s="41"/>
      <c r="C356" s="16"/>
      <c r="D356" s="16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1"/>
      <c r="B357" s="41"/>
      <c r="C357" s="16"/>
      <c r="D357" s="16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1"/>
      <c r="B358" s="41"/>
      <c r="C358" s="16"/>
      <c r="D358" s="16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1"/>
      <c r="B359" s="41"/>
      <c r="C359" s="16"/>
      <c r="D359" s="16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1"/>
      <c r="B360" s="41"/>
      <c r="C360" s="16"/>
      <c r="D360" s="16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1"/>
      <c r="B361" s="41"/>
      <c r="C361" s="16"/>
      <c r="D361" s="16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1"/>
      <c r="B362" s="41"/>
      <c r="C362" s="16"/>
      <c r="D362" s="16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1"/>
      <c r="B363" s="41"/>
      <c r="C363" s="16"/>
      <c r="D363" s="16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1"/>
      <c r="B364" s="41"/>
      <c r="C364" s="16"/>
      <c r="D364" s="16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1"/>
      <c r="B365" s="41"/>
      <c r="C365" s="16"/>
      <c r="D365" s="16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1"/>
      <c r="B366" s="41"/>
      <c r="C366" s="16"/>
      <c r="D366" s="16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1"/>
      <c r="B367" s="41"/>
      <c r="C367" s="16"/>
      <c r="D367" s="16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1"/>
      <c r="B368" s="41"/>
      <c r="C368" s="16"/>
      <c r="D368" s="16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1"/>
      <c r="B369" s="41"/>
      <c r="C369" s="16"/>
      <c r="D369" s="16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1"/>
      <c r="B370" s="41"/>
      <c r="C370" s="16"/>
      <c r="D370" s="16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1"/>
      <c r="B371" s="41"/>
      <c r="C371" s="16"/>
      <c r="D371" s="16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1"/>
      <c r="B372" s="41"/>
      <c r="C372" s="16"/>
      <c r="D372" s="16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1"/>
      <c r="B373" s="41"/>
      <c r="C373" s="16"/>
      <c r="D373" s="16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1"/>
      <c r="B374" s="41"/>
      <c r="C374" s="16"/>
      <c r="D374" s="16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1"/>
      <c r="B375" s="41"/>
      <c r="C375" s="16"/>
      <c r="D375" s="16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1"/>
      <c r="B376" s="41"/>
      <c r="C376" s="16"/>
      <c r="D376" s="16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1"/>
      <c r="B377" s="41"/>
      <c r="C377" s="16"/>
      <c r="D377" s="16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1"/>
      <c r="B378" s="41"/>
      <c r="C378" s="16"/>
      <c r="D378" s="16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1"/>
      <c r="B379" s="41"/>
      <c r="C379" s="16"/>
      <c r="D379" s="16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1"/>
      <c r="B380" s="41"/>
      <c r="C380" s="16"/>
      <c r="D380" s="16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1"/>
      <c r="B381" s="41"/>
      <c r="C381" s="16"/>
      <c r="D381" s="16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1"/>
      <c r="B382" s="41"/>
      <c r="C382" s="16"/>
      <c r="D382" s="16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1"/>
      <c r="B383" s="41"/>
      <c r="C383" s="16"/>
      <c r="D383" s="16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1"/>
      <c r="B384" s="41"/>
      <c r="C384" s="16"/>
      <c r="D384" s="16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1"/>
      <c r="B385" s="41"/>
      <c r="C385" s="16"/>
      <c r="D385" s="16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1"/>
      <c r="B386" s="41"/>
      <c r="C386" s="16"/>
      <c r="D386" s="16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1"/>
      <c r="B387" s="41"/>
      <c r="C387" s="16"/>
      <c r="D387" s="16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1"/>
      <c r="B388" s="41"/>
      <c r="C388" s="16"/>
      <c r="D388" s="16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1"/>
      <c r="B389" s="41"/>
      <c r="C389" s="16"/>
      <c r="D389" s="16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1"/>
      <c r="B390" s="41"/>
      <c r="C390" s="16"/>
      <c r="D390" s="16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1"/>
      <c r="B391" s="41"/>
      <c r="C391" s="16"/>
      <c r="D391" s="16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1"/>
      <c r="B392" s="41"/>
      <c r="C392" s="16"/>
      <c r="D392" s="16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1"/>
      <c r="B393" s="41"/>
      <c r="C393" s="16"/>
      <c r="D393" s="16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1"/>
      <c r="B394" s="41"/>
      <c r="C394" s="16"/>
      <c r="D394" s="16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1"/>
      <c r="B395" s="41"/>
      <c r="C395" s="16"/>
      <c r="D395" s="16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1"/>
      <c r="B396" s="41"/>
      <c r="C396" s="16"/>
      <c r="D396" s="16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1"/>
      <c r="B397" s="41"/>
      <c r="C397" s="16"/>
      <c r="D397" s="16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1"/>
      <c r="B398" s="41"/>
      <c r="C398" s="16"/>
      <c r="D398" s="16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1"/>
      <c r="B399" s="41"/>
      <c r="C399" s="16"/>
      <c r="D399" s="16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1"/>
      <c r="B400" s="41"/>
      <c r="C400" s="16"/>
      <c r="D400" s="16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1"/>
      <c r="B401" s="41"/>
      <c r="C401" s="16"/>
      <c r="D401" s="16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1"/>
      <c r="B402" s="41"/>
      <c r="C402" s="16"/>
      <c r="D402" s="16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1"/>
      <c r="B403" s="41"/>
      <c r="C403" s="16"/>
      <c r="D403" s="16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1"/>
      <c r="B404" s="41"/>
      <c r="C404" s="16"/>
      <c r="D404" s="16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1"/>
      <c r="B405" s="41"/>
      <c r="C405" s="16"/>
      <c r="D405" s="16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1"/>
      <c r="B406" s="41"/>
      <c r="C406" s="16"/>
      <c r="D406" s="16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1"/>
      <c r="B407" s="41"/>
      <c r="C407" s="16"/>
      <c r="D407" s="16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1"/>
      <c r="B408" s="41"/>
      <c r="C408" s="16"/>
      <c r="D408" s="16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1"/>
      <c r="B409" s="41"/>
      <c r="C409" s="16"/>
      <c r="D409" s="16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1"/>
      <c r="B410" s="41"/>
      <c r="C410" s="16"/>
      <c r="D410" s="16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1"/>
      <c r="B411" s="41"/>
      <c r="C411" s="16"/>
      <c r="D411" s="16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1"/>
      <c r="B412" s="41"/>
      <c r="C412" s="16"/>
      <c r="D412" s="16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1"/>
      <c r="B413" s="41"/>
      <c r="C413" s="16"/>
      <c r="D413" s="16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1"/>
      <c r="B414" s="41"/>
      <c r="C414" s="16"/>
      <c r="D414" s="16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1"/>
      <c r="B415" s="41"/>
      <c r="C415" s="16"/>
      <c r="D415" s="16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1"/>
      <c r="B416" s="41"/>
      <c r="C416" s="16"/>
      <c r="D416" s="16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1"/>
      <c r="B417" s="41"/>
      <c r="C417" s="16"/>
      <c r="D417" s="16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1"/>
      <c r="B418" s="41"/>
      <c r="C418" s="16"/>
      <c r="D418" s="16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1"/>
      <c r="B419" s="41"/>
      <c r="C419" s="16"/>
      <c r="D419" s="16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1"/>
      <c r="B420" s="41"/>
      <c r="C420" s="16"/>
      <c r="D420" s="16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1"/>
      <c r="B421" s="41"/>
      <c r="C421" s="16"/>
      <c r="D421" s="16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1"/>
      <c r="B422" s="41"/>
      <c r="C422" s="16"/>
      <c r="D422" s="16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1"/>
      <c r="B423" s="41"/>
      <c r="C423" s="16"/>
      <c r="D423" s="16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1"/>
      <c r="B424" s="41"/>
      <c r="C424" s="16"/>
      <c r="D424" s="16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1"/>
      <c r="B425" s="41"/>
      <c r="C425" s="16"/>
      <c r="D425" s="16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1"/>
      <c r="B426" s="41"/>
      <c r="C426" s="16"/>
      <c r="D426" s="16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1"/>
      <c r="B427" s="41"/>
      <c r="C427" s="16"/>
      <c r="D427" s="16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1"/>
      <c r="B428" s="41"/>
      <c r="C428" s="16"/>
      <c r="D428" s="16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1"/>
      <c r="B429" s="41"/>
      <c r="C429" s="16"/>
      <c r="D429" s="16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1"/>
      <c r="B430" s="41"/>
      <c r="C430" s="16"/>
      <c r="D430" s="16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1"/>
      <c r="B431" s="41"/>
      <c r="C431" s="16"/>
      <c r="D431" s="16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1"/>
      <c r="B432" s="41"/>
      <c r="C432" s="16"/>
      <c r="D432" s="16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1"/>
      <c r="B433" s="41"/>
      <c r="C433" s="16"/>
      <c r="D433" s="16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1"/>
      <c r="B434" s="41"/>
      <c r="C434" s="16"/>
      <c r="D434" s="16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1"/>
      <c r="B435" s="41"/>
      <c r="C435" s="16"/>
      <c r="D435" s="16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1"/>
      <c r="B436" s="41"/>
      <c r="C436" s="16"/>
      <c r="D436" s="16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1"/>
      <c r="B437" s="41"/>
      <c r="C437" s="16"/>
      <c r="D437" s="16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1"/>
      <c r="B438" s="41"/>
      <c r="C438" s="16"/>
      <c r="D438" s="16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1"/>
      <c r="B439" s="41"/>
      <c r="C439" s="16"/>
      <c r="D439" s="16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1"/>
      <c r="B440" s="41"/>
      <c r="C440" s="16"/>
      <c r="D440" s="16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1"/>
      <c r="B441" s="41"/>
      <c r="C441" s="16"/>
      <c r="D441" s="16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1"/>
      <c r="B442" s="41"/>
      <c r="C442" s="16"/>
      <c r="D442" s="16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1"/>
      <c r="B443" s="41"/>
      <c r="C443" s="16"/>
      <c r="D443" s="16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1"/>
      <c r="B444" s="41"/>
      <c r="C444" s="16"/>
      <c r="D444" s="16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1"/>
      <c r="B445" s="41"/>
      <c r="C445" s="16"/>
      <c r="D445" s="16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1"/>
      <c r="B446" s="41"/>
      <c r="C446" s="16"/>
      <c r="D446" s="16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1"/>
      <c r="B447" s="41"/>
      <c r="C447" s="16"/>
      <c r="D447" s="16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1"/>
      <c r="B448" s="41"/>
      <c r="C448" s="16"/>
      <c r="D448" s="16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1"/>
      <c r="B449" s="41"/>
      <c r="C449" s="16"/>
      <c r="D449" s="16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1"/>
      <c r="B450" s="41"/>
      <c r="C450" s="16"/>
      <c r="D450" s="16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1"/>
      <c r="B451" s="41"/>
      <c r="C451" s="16"/>
      <c r="D451" s="16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1"/>
      <c r="B452" s="41"/>
      <c r="C452" s="16"/>
      <c r="D452" s="16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1"/>
      <c r="B453" s="41"/>
      <c r="C453" s="16"/>
      <c r="D453" s="16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1"/>
      <c r="B454" s="41"/>
      <c r="C454" s="16"/>
      <c r="D454" s="16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1"/>
      <c r="B455" s="41"/>
      <c r="C455" s="16"/>
      <c r="D455" s="16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1"/>
      <c r="B456" s="41"/>
      <c r="C456" s="16"/>
      <c r="D456" s="16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1"/>
      <c r="B457" s="41"/>
      <c r="C457" s="16"/>
      <c r="D457" s="16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1"/>
      <c r="B458" s="41"/>
      <c r="C458" s="16"/>
      <c r="D458" s="16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1"/>
      <c r="B459" s="41"/>
      <c r="C459" s="16"/>
      <c r="D459" s="16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1"/>
      <c r="B460" s="41"/>
      <c r="C460" s="16"/>
      <c r="D460" s="16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1"/>
      <c r="B461" s="41"/>
      <c r="C461" s="16"/>
      <c r="D461" s="16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1"/>
      <c r="B462" s="41"/>
      <c r="C462" s="16"/>
      <c r="D462" s="16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1"/>
      <c r="B463" s="41"/>
      <c r="C463" s="16"/>
      <c r="D463" s="16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1"/>
      <c r="B464" s="41"/>
      <c r="C464" s="16"/>
      <c r="D464" s="16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1"/>
      <c r="B465" s="41"/>
      <c r="C465" s="16"/>
      <c r="D465" s="16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1"/>
      <c r="B466" s="41"/>
      <c r="C466" s="16"/>
      <c r="D466" s="16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1"/>
      <c r="B467" s="41"/>
      <c r="C467" s="16"/>
      <c r="D467" s="16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1"/>
      <c r="B468" s="41"/>
      <c r="C468" s="16"/>
      <c r="D468" s="16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1"/>
      <c r="B469" s="41"/>
      <c r="C469" s="16"/>
      <c r="D469" s="16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1"/>
      <c r="B470" s="41"/>
      <c r="C470" s="16"/>
      <c r="D470" s="16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1"/>
      <c r="B471" s="41"/>
      <c r="C471" s="16"/>
      <c r="D471" s="16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1"/>
      <c r="B472" s="41"/>
      <c r="C472" s="16"/>
      <c r="D472" s="16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1"/>
      <c r="B473" s="41"/>
      <c r="C473" s="16"/>
      <c r="D473" s="16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1"/>
      <c r="B474" s="41"/>
      <c r="C474" s="16"/>
      <c r="D474" s="16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1"/>
      <c r="B475" s="41"/>
      <c r="C475" s="16"/>
      <c r="D475" s="16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1"/>
      <c r="B476" s="41"/>
      <c r="C476" s="16"/>
      <c r="D476" s="16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1"/>
      <c r="B477" s="41"/>
      <c r="C477" s="16"/>
      <c r="D477" s="16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1"/>
      <c r="B478" s="41"/>
      <c r="C478" s="16"/>
      <c r="D478" s="16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1"/>
      <c r="B479" s="41"/>
      <c r="C479" s="16"/>
      <c r="D479" s="16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1"/>
      <c r="B480" s="41"/>
      <c r="C480" s="16"/>
      <c r="D480" s="16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1"/>
      <c r="B481" s="41"/>
      <c r="C481" s="16"/>
      <c r="D481" s="16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1"/>
      <c r="B482" s="41"/>
      <c r="C482" s="16"/>
      <c r="D482" s="16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1"/>
      <c r="B483" s="41"/>
      <c r="C483" s="16"/>
      <c r="D483" s="16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1"/>
      <c r="B484" s="41"/>
      <c r="C484" s="16"/>
      <c r="D484" s="16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1"/>
      <c r="B485" s="41"/>
      <c r="C485" s="16"/>
      <c r="D485" s="16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1"/>
      <c r="B486" s="41"/>
      <c r="C486" s="16"/>
      <c r="D486" s="16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1"/>
      <c r="B487" s="41"/>
      <c r="C487" s="16"/>
      <c r="D487" s="16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1"/>
      <c r="B488" s="41"/>
      <c r="C488" s="16"/>
      <c r="D488" s="16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1"/>
      <c r="B489" s="41"/>
      <c r="C489" s="16"/>
      <c r="D489" s="16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1"/>
      <c r="B490" s="41"/>
      <c r="C490" s="16"/>
      <c r="D490" s="16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1"/>
      <c r="B491" s="41"/>
      <c r="C491" s="16"/>
      <c r="D491" s="16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1"/>
      <c r="B492" s="41"/>
      <c r="C492" s="16"/>
      <c r="D492" s="16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1"/>
      <c r="B493" s="41"/>
      <c r="C493" s="16"/>
      <c r="D493" s="16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1"/>
      <c r="B494" s="41"/>
      <c r="C494" s="16"/>
      <c r="D494" s="16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1"/>
      <c r="B495" s="41"/>
      <c r="C495" s="16"/>
      <c r="D495" s="16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1"/>
      <c r="B496" s="41"/>
      <c r="C496" s="16"/>
      <c r="D496" s="16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1"/>
      <c r="B497" s="41"/>
      <c r="C497" s="16"/>
      <c r="D497" s="16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1"/>
      <c r="B498" s="41"/>
      <c r="C498" s="16"/>
      <c r="D498" s="16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1"/>
      <c r="B499" s="41"/>
      <c r="C499" s="16"/>
      <c r="D499" s="16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1"/>
      <c r="B500" s="41"/>
      <c r="C500" s="16"/>
      <c r="D500" s="16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1"/>
      <c r="B501" s="41"/>
      <c r="C501" s="16"/>
      <c r="D501" s="16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1"/>
      <c r="B502" s="41"/>
      <c r="C502" s="16"/>
      <c r="D502" s="16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1"/>
      <c r="B503" s="41"/>
      <c r="C503" s="16"/>
      <c r="D503" s="16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1"/>
      <c r="B504" s="41"/>
      <c r="C504" s="16"/>
      <c r="D504" s="16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1"/>
      <c r="B505" s="41"/>
      <c r="C505" s="16"/>
      <c r="D505" s="16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1"/>
      <c r="B506" s="41"/>
      <c r="C506" s="16"/>
      <c r="D506" s="16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1"/>
      <c r="B507" s="41"/>
      <c r="C507" s="16"/>
      <c r="D507" s="16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1"/>
      <c r="B508" s="41"/>
      <c r="C508" s="16"/>
      <c r="D508" s="16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1"/>
      <c r="B509" s="41"/>
      <c r="C509" s="16"/>
      <c r="D509" s="16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1"/>
      <c r="B510" s="41"/>
      <c r="C510" s="16"/>
      <c r="D510" s="16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1"/>
      <c r="B511" s="41"/>
      <c r="C511" s="16"/>
      <c r="D511" s="16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1"/>
      <c r="B512" s="41"/>
      <c r="C512" s="16"/>
      <c r="D512" s="16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1"/>
      <c r="B513" s="41"/>
      <c r="C513" s="16"/>
      <c r="D513" s="16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1"/>
      <c r="B514" s="41"/>
      <c r="C514" s="16"/>
      <c r="D514" s="16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1"/>
      <c r="B515" s="41"/>
      <c r="C515" s="16"/>
      <c r="D515" s="16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1"/>
      <c r="B516" s="41"/>
      <c r="C516" s="16"/>
      <c r="D516" s="16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1"/>
      <c r="B517" s="41"/>
      <c r="C517" s="16"/>
      <c r="D517" s="16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1"/>
      <c r="B518" s="41"/>
      <c r="C518" s="16"/>
      <c r="D518" s="16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1"/>
      <c r="B519" s="41"/>
      <c r="C519" s="16"/>
      <c r="D519" s="16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1"/>
      <c r="B520" s="41"/>
      <c r="C520" s="16"/>
      <c r="D520" s="16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1"/>
      <c r="B521" s="41"/>
      <c r="C521" s="16"/>
      <c r="D521" s="16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1"/>
      <c r="B522" s="41"/>
      <c r="C522" s="16"/>
      <c r="D522" s="16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1"/>
      <c r="B523" s="41"/>
      <c r="C523" s="16"/>
      <c r="D523" s="16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1"/>
      <c r="B524" s="41"/>
      <c r="C524" s="16"/>
      <c r="D524" s="16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1"/>
      <c r="B525" s="41"/>
      <c r="C525" s="16"/>
      <c r="D525" s="16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1"/>
      <c r="B526" s="41"/>
      <c r="C526" s="16"/>
      <c r="D526" s="16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1"/>
      <c r="B527" s="41"/>
      <c r="C527" s="16"/>
      <c r="D527" s="16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1"/>
      <c r="B528" s="41"/>
      <c r="C528" s="16"/>
      <c r="D528" s="16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1"/>
      <c r="B529" s="41"/>
      <c r="C529" s="16"/>
      <c r="D529" s="16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1"/>
      <c r="B530" s="41"/>
      <c r="C530" s="16"/>
      <c r="D530" s="16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1"/>
      <c r="B531" s="41"/>
      <c r="C531" s="16"/>
      <c r="D531" s="1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1"/>
      <c r="B532" s="41"/>
      <c r="C532" s="16"/>
      <c r="D532" s="16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1"/>
      <c r="B533" s="41"/>
      <c r="C533" s="16"/>
      <c r="D533" s="16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1"/>
      <c r="B534" s="41"/>
      <c r="C534" s="16"/>
      <c r="D534" s="1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1"/>
      <c r="B535" s="41"/>
      <c r="C535" s="16"/>
      <c r="D535" s="16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1"/>
      <c r="B536" s="41"/>
      <c r="C536" s="16"/>
      <c r="D536" s="16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1"/>
      <c r="B537" s="41"/>
      <c r="C537" s="16"/>
      <c r="D537" s="16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1"/>
      <c r="B538" s="41"/>
      <c r="C538" s="16"/>
      <c r="D538" s="16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1"/>
      <c r="B539" s="41"/>
      <c r="C539" s="16"/>
      <c r="D539" s="16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1"/>
      <c r="B540" s="41"/>
      <c r="C540" s="16"/>
      <c r="D540" s="16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1"/>
      <c r="B541" s="41"/>
      <c r="C541" s="16"/>
      <c r="D541" s="16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1"/>
      <c r="B542" s="41"/>
      <c r="C542" s="16"/>
      <c r="D542" s="16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1"/>
      <c r="B543" s="41"/>
      <c r="C543" s="16"/>
      <c r="D543" s="16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1"/>
      <c r="B544" s="41"/>
      <c r="C544" s="16"/>
      <c r="D544" s="16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1"/>
      <c r="B545" s="41"/>
      <c r="C545" s="16"/>
      <c r="D545" s="16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1"/>
      <c r="B546" s="41"/>
      <c r="C546" s="16"/>
      <c r="D546" s="16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1"/>
      <c r="B547" s="41"/>
      <c r="C547" s="16"/>
      <c r="D547" s="16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1"/>
      <c r="B548" s="41"/>
      <c r="C548" s="16"/>
      <c r="D548" s="16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1"/>
      <c r="B549" s="41"/>
      <c r="C549" s="16"/>
      <c r="D549" s="16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1"/>
      <c r="B550" s="41"/>
      <c r="C550" s="16"/>
      <c r="D550" s="16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1"/>
      <c r="B551" s="41"/>
      <c r="C551" s="16"/>
      <c r="D551" s="16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1"/>
      <c r="B552" s="41"/>
      <c r="C552" s="16"/>
      <c r="D552" s="16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1"/>
      <c r="B553" s="41"/>
      <c r="C553" s="16"/>
      <c r="D553" s="16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1"/>
      <c r="B554" s="41"/>
      <c r="C554" s="16"/>
      <c r="D554" s="16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1"/>
      <c r="B555" s="41"/>
      <c r="C555" s="16"/>
      <c r="D555" s="16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1"/>
      <c r="B556" s="41"/>
      <c r="C556" s="16"/>
      <c r="D556" s="16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1"/>
      <c r="B557" s="41"/>
      <c r="C557" s="16"/>
      <c r="D557" s="16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1"/>
      <c r="B558" s="41"/>
      <c r="C558" s="16"/>
      <c r="D558" s="16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1"/>
      <c r="B559" s="41"/>
      <c r="C559" s="16"/>
      <c r="D559" s="16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1"/>
      <c r="B560" s="41"/>
      <c r="C560" s="16"/>
      <c r="D560" s="16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1"/>
      <c r="B561" s="41"/>
      <c r="C561" s="16"/>
      <c r="D561" s="16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1"/>
      <c r="B562" s="41"/>
      <c r="C562" s="16"/>
      <c r="D562" s="16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1"/>
      <c r="B563" s="41"/>
      <c r="C563" s="16"/>
      <c r="D563" s="16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1"/>
      <c r="B564" s="41"/>
      <c r="C564" s="16"/>
      <c r="D564" s="16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1"/>
      <c r="B565" s="41"/>
      <c r="C565" s="16"/>
      <c r="D565" s="16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1"/>
      <c r="B566" s="41"/>
      <c r="C566" s="16"/>
      <c r="D566" s="16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1"/>
      <c r="B567" s="41"/>
      <c r="C567" s="16"/>
      <c r="D567" s="16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1"/>
      <c r="B568" s="41"/>
      <c r="C568" s="16"/>
      <c r="D568" s="16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1"/>
      <c r="B569" s="41"/>
      <c r="C569" s="16"/>
      <c r="D569" s="16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1"/>
      <c r="B570" s="41"/>
      <c r="C570" s="16"/>
      <c r="D570" s="16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1"/>
      <c r="B571" s="41"/>
      <c r="C571" s="16"/>
      <c r="D571" s="16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1"/>
      <c r="B572" s="41"/>
      <c r="C572" s="16"/>
      <c r="D572" s="16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1"/>
      <c r="B573" s="41"/>
      <c r="C573" s="16"/>
      <c r="D573" s="16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1"/>
      <c r="B574" s="41"/>
      <c r="C574" s="16"/>
      <c r="D574" s="16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1"/>
      <c r="B575" s="41"/>
      <c r="C575" s="16"/>
      <c r="D575" s="16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1"/>
      <c r="B576" s="41"/>
      <c r="C576" s="16"/>
      <c r="D576" s="16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1"/>
      <c r="B577" s="41"/>
      <c r="C577" s="16"/>
      <c r="D577" s="16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1"/>
      <c r="B578" s="41"/>
      <c r="C578" s="16"/>
      <c r="D578" s="16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1"/>
      <c r="B579" s="41"/>
      <c r="C579" s="16"/>
      <c r="D579" s="16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1"/>
      <c r="B580" s="41"/>
      <c r="C580" s="16"/>
      <c r="D580" s="16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1"/>
      <c r="B581" s="41"/>
      <c r="C581" s="16"/>
      <c r="D581" s="16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1"/>
      <c r="B582" s="41"/>
      <c r="C582" s="16"/>
      <c r="D582" s="16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1"/>
      <c r="B583" s="41"/>
      <c r="C583" s="16"/>
      <c r="D583" s="16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1"/>
      <c r="B584" s="41"/>
      <c r="C584" s="16"/>
      <c r="D584" s="16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1"/>
      <c r="B585" s="41"/>
      <c r="C585" s="16"/>
      <c r="D585" s="16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1"/>
      <c r="B586" s="41"/>
      <c r="C586" s="16"/>
      <c r="D586" s="16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1"/>
      <c r="B587" s="41"/>
      <c r="C587" s="16"/>
      <c r="D587" s="16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1"/>
      <c r="B588" s="41"/>
      <c r="C588" s="16"/>
      <c r="D588" s="16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1"/>
      <c r="B589" s="41"/>
      <c r="C589" s="16"/>
      <c r="D589" s="16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1"/>
      <c r="B590" s="41"/>
      <c r="C590" s="16"/>
      <c r="D590" s="16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1"/>
      <c r="B591" s="41"/>
      <c r="C591" s="16"/>
      <c r="D591" s="16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1"/>
      <c r="B592" s="41"/>
      <c r="C592" s="16"/>
      <c r="D592" s="16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1"/>
      <c r="B593" s="41"/>
      <c r="C593" s="16"/>
      <c r="D593" s="16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1"/>
      <c r="B594" s="41"/>
      <c r="C594" s="16"/>
      <c r="D594" s="16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1"/>
      <c r="B595" s="41"/>
      <c r="C595" s="16"/>
      <c r="D595" s="16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1"/>
      <c r="B596" s="41"/>
      <c r="C596" s="16"/>
      <c r="D596" s="16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1"/>
      <c r="B597" s="41"/>
      <c r="C597" s="16"/>
      <c r="D597" s="16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1"/>
      <c r="B598" s="41"/>
      <c r="C598" s="16"/>
      <c r="D598" s="16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1"/>
      <c r="B599" s="41"/>
      <c r="C599" s="16"/>
      <c r="D599" s="16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1"/>
      <c r="B600" s="41"/>
      <c r="C600" s="16"/>
      <c r="D600" s="16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1"/>
      <c r="B601" s="41"/>
      <c r="C601" s="16"/>
      <c r="D601" s="16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1"/>
      <c r="B602" s="41"/>
      <c r="C602" s="16"/>
      <c r="D602" s="16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1"/>
      <c r="B603" s="41"/>
      <c r="C603" s="16"/>
      <c r="D603" s="16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1"/>
      <c r="B604" s="41"/>
      <c r="C604" s="16"/>
      <c r="D604" s="16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1"/>
      <c r="B605" s="41"/>
      <c r="C605" s="16"/>
      <c r="D605" s="16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1"/>
      <c r="B606" s="41"/>
      <c r="C606" s="16"/>
      <c r="D606" s="16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1"/>
      <c r="B607" s="41"/>
      <c r="C607" s="16"/>
      <c r="D607" s="16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1"/>
      <c r="B608" s="41"/>
      <c r="C608" s="16"/>
      <c r="D608" s="16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1"/>
      <c r="B609" s="41"/>
      <c r="C609" s="16"/>
      <c r="D609" s="16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1"/>
      <c r="B610" s="41"/>
      <c r="C610" s="16"/>
      <c r="D610" s="16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1"/>
      <c r="B611" s="41"/>
      <c r="C611" s="16"/>
      <c r="D611" s="16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1"/>
      <c r="B612" s="41"/>
      <c r="C612" s="16"/>
      <c r="D612" s="16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1"/>
      <c r="B613" s="41"/>
      <c r="C613" s="16"/>
      <c r="D613" s="16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1"/>
      <c r="B614" s="41"/>
      <c r="C614" s="16"/>
      <c r="D614" s="16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1"/>
      <c r="B615" s="41"/>
      <c r="C615" s="16"/>
      <c r="D615" s="16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1"/>
      <c r="B616" s="41"/>
      <c r="C616" s="16"/>
      <c r="D616" s="16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1"/>
      <c r="B617" s="41"/>
      <c r="C617" s="16"/>
      <c r="D617" s="16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1"/>
      <c r="B618" s="41"/>
      <c r="C618" s="16"/>
      <c r="D618" s="16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1"/>
      <c r="B619" s="41"/>
      <c r="C619" s="16"/>
      <c r="D619" s="16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1"/>
      <c r="B620" s="41"/>
      <c r="C620" s="16"/>
      <c r="D620" s="16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1"/>
      <c r="B621" s="41"/>
      <c r="C621" s="16"/>
      <c r="D621" s="16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1"/>
      <c r="B622" s="41"/>
      <c r="C622" s="16"/>
      <c r="D622" s="16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1"/>
      <c r="B623" s="41"/>
      <c r="C623" s="16"/>
      <c r="D623" s="16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1"/>
      <c r="B624" s="41"/>
      <c r="C624" s="16"/>
      <c r="D624" s="16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1"/>
      <c r="B625" s="41"/>
      <c r="C625" s="16"/>
      <c r="D625" s="16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1"/>
      <c r="B626" s="41"/>
      <c r="C626" s="16"/>
      <c r="D626" s="16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1"/>
      <c r="B627" s="41"/>
      <c r="C627" s="16"/>
      <c r="D627" s="16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1"/>
      <c r="B628" s="41"/>
      <c r="C628" s="16"/>
      <c r="D628" s="16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1"/>
      <c r="B629" s="41"/>
      <c r="C629" s="16"/>
      <c r="D629" s="16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1"/>
      <c r="B630" s="41"/>
      <c r="C630" s="16"/>
      <c r="D630" s="16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1"/>
      <c r="B631" s="41"/>
      <c r="C631" s="16"/>
      <c r="D631" s="16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1"/>
      <c r="B632" s="41"/>
      <c r="C632" s="16"/>
      <c r="D632" s="16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1"/>
      <c r="B633" s="41"/>
      <c r="C633" s="16"/>
      <c r="D633" s="16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1"/>
      <c r="B634" s="41"/>
      <c r="C634" s="16"/>
      <c r="D634" s="16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1"/>
      <c r="B635" s="41"/>
      <c r="C635" s="16"/>
      <c r="D635" s="16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1"/>
      <c r="B636" s="41"/>
      <c r="C636" s="16"/>
      <c r="D636" s="16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1"/>
      <c r="B637" s="41"/>
      <c r="C637" s="16"/>
      <c r="D637" s="16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1"/>
      <c r="B638" s="41"/>
      <c r="C638" s="16"/>
      <c r="D638" s="16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1"/>
      <c r="B639" s="41"/>
      <c r="C639" s="16"/>
      <c r="D639" s="16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1"/>
      <c r="B640" s="41"/>
      <c r="C640" s="16"/>
      <c r="D640" s="16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1"/>
      <c r="B641" s="41"/>
      <c r="C641" s="16"/>
      <c r="D641" s="16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1"/>
      <c r="B642" s="41"/>
      <c r="C642" s="16"/>
      <c r="D642" s="16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1"/>
      <c r="B643" s="41"/>
      <c r="C643" s="16"/>
      <c r="D643" s="16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1"/>
      <c r="B644" s="41"/>
      <c r="C644" s="16"/>
      <c r="D644" s="16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1"/>
      <c r="B645" s="41"/>
      <c r="C645" s="16"/>
      <c r="D645" s="16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1"/>
      <c r="B646" s="41"/>
      <c r="C646" s="16"/>
      <c r="D646" s="16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1"/>
      <c r="B647" s="41"/>
      <c r="C647" s="16"/>
      <c r="D647" s="16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1"/>
      <c r="B648" s="41"/>
      <c r="C648" s="16"/>
      <c r="D648" s="16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1"/>
      <c r="B649" s="41"/>
      <c r="C649" s="16"/>
      <c r="D649" s="16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1"/>
      <c r="B650" s="41"/>
      <c r="C650" s="16"/>
      <c r="D650" s="16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1"/>
      <c r="B651" s="41"/>
      <c r="C651" s="16"/>
      <c r="D651" s="16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1"/>
      <c r="B652" s="41"/>
      <c r="C652" s="16"/>
      <c r="D652" s="16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1"/>
      <c r="B653" s="41"/>
      <c r="C653" s="16"/>
      <c r="D653" s="16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1"/>
      <c r="B654" s="41"/>
      <c r="C654" s="16"/>
      <c r="D654" s="16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1"/>
      <c r="B655" s="41"/>
      <c r="C655" s="16"/>
      <c r="D655" s="16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1"/>
      <c r="B656" s="41"/>
      <c r="C656" s="16"/>
      <c r="D656" s="16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1"/>
      <c r="B657" s="41"/>
      <c r="C657" s="16"/>
      <c r="D657" s="16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1"/>
      <c r="B658" s="41"/>
      <c r="C658" s="16"/>
      <c r="D658" s="16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1"/>
      <c r="B659" s="41"/>
      <c r="C659" s="16"/>
      <c r="D659" s="16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1"/>
      <c r="B660" s="41"/>
      <c r="C660" s="16"/>
      <c r="D660" s="16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1"/>
      <c r="B661" s="41"/>
      <c r="C661" s="16"/>
      <c r="D661" s="16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1"/>
      <c r="B662" s="41"/>
      <c r="C662" s="16"/>
      <c r="D662" s="16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1"/>
      <c r="B663" s="41"/>
      <c r="C663" s="16"/>
      <c r="D663" s="16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1"/>
      <c r="B664" s="41"/>
      <c r="C664" s="16"/>
      <c r="D664" s="16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1"/>
      <c r="B665" s="41"/>
      <c r="C665" s="16"/>
      <c r="D665" s="16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1"/>
      <c r="B666" s="41"/>
      <c r="C666" s="16"/>
      <c r="D666" s="16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1"/>
      <c r="B667" s="41"/>
      <c r="C667" s="16"/>
      <c r="D667" s="16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1"/>
      <c r="B668" s="41"/>
      <c r="C668" s="16"/>
      <c r="D668" s="16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1"/>
      <c r="B669" s="41"/>
      <c r="C669" s="16"/>
      <c r="D669" s="16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1"/>
      <c r="B670" s="41"/>
      <c r="C670" s="16"/>
      <c r="D670" s="16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1"/>
      <c r="B671" s="41"/>
      <c r="C671" s="16"/>
      <c r="D671" s="16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1"/>
      <c r="B672" s="41"/>
      <c r="C672" s="16"/>
      <c r="D672" s="16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1"/>
      <c r="B673" s="41"/>
      <c r="C673" s="16"/>
      <c r="D673" s="16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1"/>
      <c r="B674" s="41"/>
      <c r="C674" s="16"/>
      <c r="D674" s="16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1"/>
      <c r="B675" s="41"/>
      <c r="C675" s="16"/>
      <c r="D675" s="16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1"/>
      <c r="B676" s="41"/>
      <c r="C676" s="16"/>
      <c r="D676" s="16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1"/>
      <c r="B677" s="41"/>
      <c r="C677" s="16"/>
      <c r="D677" s="16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1"/>
      <c r="B678" s="41"/>
      <c r="C678" s="16"/>
      <c r="D678" s="16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1"/>
      <c r="B679" s="41"/>
      <c r="C679" s="16"/>
      <c r="D679" s="16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1"/>
      <c r="B680" s="41"/>
      <c r="C680" s="16"/>
      <c r="D680" s="16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1"/>
      <c r="B681" s="41"/>
      <c r="C681" s="16"/>
      <c r="D681" s="16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1"/>
      <c r="B682" s="41"/>
      <c r="C682" s="16"/>
      <c r="D682" s="16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1"/>
      <c r="B683" s="41"/>
      <c r="C683" s="16"/>
      <c r="D683" s="16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1"/>
      <c r="B684" s="41"/>
      <c r="C684" s="16"/>
      <c r="D684" s="16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1"/>
      <c r="B685" s="41"/>
      <c r="C685" s="16"/>
      <c r="D685" s="16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1"/>
      <c r="B686" s="41"/>
      <c r="C686" s="16"/>
      <c r="D686" s="16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1"/>
      <c r="B687" s="41"/>
      <c r="C687" s="16"/>
      <c r="D687" s="16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1"/>
      <c r="B688" s="41"/>
      <c r="C688" s="16"/>
      <c r="D688" s="16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1"/>
      <c r="B689" s="41"/>
      <c r="C689" s="16"/>
      <c r="D689" s="16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1"/>
      <c r="B690" s="41"/>
      <c r="C690" s="16"/>
      <c r="D690" s="16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1"/>
      <c r="B691" s="41"/>
      <c r="C691" s="16"/>
      <c r="D691" s="16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1"/>
      <c r="B692" s="41"/>
      <c r="C692" s="16"/>
      <c r="D692" s="16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1"/>
      <c r="B693" s="41"/>
      <c r="C693" s="16"/>
      <c r="D693" s="16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1"/>
      <c r="B694" s="41"/>
      <c r="C694" s="16"/>
      <c r="D694" s="16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1"/>
      <c r="B695" s="41"/>
      <c r="C695" s="16"/>
      <c r="D695" s="16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1"/>
      <c r="B696" s="41"/>
      <c r="C696" s="16"/>
      <c r="D696" s="16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1"/>
      <c r="B697" s="41"/>
      <c r="C697" s="16"/>
      <c r="D697" s="16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1"/>
      <c r="B698" s="41"/>
      <c r="C698" s="16"/>
      <c r="D698" s="16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1"/>
      <c r="B699" s="41"/>
      <c r="C699" s="16"/>
      <c r="D699" s="16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1"/>
      <c r="B700" s="41"/>
      <c r="C700" s="16"/>
      <c r="D700" s="16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1"/>
      <c r="B701" s="41"/>
      <c r="C701" s="16"/>
      <c r="D701" s="16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1"/>
      <c r="B702" s="41"/>
      <c r="C702" s="16"/>
      <c r="D702" s="16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1"/>
      <c r="B703" s="41"/>
      <c r="C703" s="16"/>
      <c r="D703" s="16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1"/>
      <c r="B704" s="41"/>
      <c r="C704" s="16"/>
      <c r="D704" s="16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1"/>
      <c r="B705" s="41"/>
      <c r="C705" s="16"/>
      <c r="D705" s="16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1"/>
      <c r="B706" s="41"/>
      <c r="C706" s="16"/>
      <c r="D706" s="16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1"/>
      <c r="B707" s="41"/>
      <c r="C707" s="16"/>
      <c r="D707" s="16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1"/>
      <c r="B708" s="41"/>
      <c r="C708" s="16"/>
      <c r="D708" s="16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1"/>
      <c r="B709" s="41"/>
      <c r="C709" s="16"/>
      <c r="D709" s="16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1"/>
      <c r="B710" s="41"/>
      <c r="C710" s="16"/>
      <c r="D710" s="16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1"/>
      <c r="B711" s="41"/>
      <c r="C711" s="16"/>
      <c r="D711" s="16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1"/>
      <c r="B712" s="41"/>
      <c r="C712" s="16"/>
      <c r="D712" s="16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1"/>
      <c r="B713" s="41"/>
      <c r="C713" s="16"/>
      <c r="D713" s="16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1"/>
      <c r="B714" s="41"/>
      <c r="C714" s="16"/>
      <c r="D714" s="16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1"/>
      <c r="B715" s="41"/>
      <c r="C715" s="16"/>
      <c r="D715" s="16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1"/>
      <c r="B716" s="41"/>
      <c r="C716" s="16"/>
      <c r="D716" s="16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1"/>
      <c r="B717" s="41"/>
      <c r="C717" s="16"/>
      <c r="D717" s="16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1"/>
      <c r="B718" s="41"/>
      <c r="C718" s="16"/>
      <c r="D718" s="16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1"/>
      <c r="B719" s="41"/>
      <c r="C719" s="16"/>
      <c r="D719" s="16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1"/>
      <c r="B720" s="41"/>
      <c r="C720" s="16"/>
      <c r="D720" s="16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1"/>
      <c r="B721" s="41"/>
      <c r="C721" s="16"/>
      <c r="D721" s="16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1"/>
      <c r="B722" s="41"/>
      <c r="C722" s="16"/>
      <c r="D722" s="16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1"/>
      <c r="B723" s="41"/>
      <c r="C723" s="16"/>
      <c r="D723" s="16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1"/>
      <c r="B724" s="41"/>
      <c r="C724" s="16"/>
      <c r="D724" s="16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1"/>
      <c r="B725" s="41"/>
      <c r="C725" s="16"/>
      <c r="D725" s="16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1"/>
      <c r="B726" s="41"/>
      <c r="C726" s="16"/>
      <c r="D726" s="16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1"/>
      <c r="B727" s="41"/>
      <c r="C727" s="16"/>
      <c r="D727" s="16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1"/>
      <c r="B728" s="41"/>
      <c r="C728" s="16"/>
      <c r="D728" s="16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1"/>
      <c r="B729" s="41"/>
      <c r="C729" s="16"/>
      <c r="D729" s="16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1"/>
      <c r="B730" s="41"/>
      <c r="C730" s="16"/>
      <c r="D730" s="16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1"/>
      <c r="B731" s="41"/>
      <c r="C731" s="16"/>
      <c r="D731" s="16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1"/>
      <c r="B732" s="41"/>
      <c r="C732" s="16"/>
      <c r="D732" s="16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1"/>
      <c r="B733" s="41"/>
      <c r="C733" s="16"/>
      <c r="D733" s="16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1"/>
      <c r="B734" s="41"/>
      <c r="C734" s="16"/>
      <c r="D734" s="16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1"/>
      <c r="B735" s="41"/>
      <c r="C735" s="16"/>
      <c r="D735" s="16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1"/>
      <c r="B736" s="41"/>
      <c r="C736" s="16"/>
      <c r="D736" s="16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1"/>
      <c r="B737" s="41"/>
      <c r="C737" s="16"/>
      <c r="D737" s="16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1"/>
      <c r="B738" s="41"/>
      <c r="C738" s="16"/>
      <c r="D738" s="16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1"/>
      <c r="B739" s="41"/>
      <c r="C739" s="16"/>
      <c r="D739" s="16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1"/>
      <c r="B740" s="41"/>
      <c r="C740" s="16"/>
      <c r="D740" s="16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1"/>
      <c r="B741" s="41"/>
      <c r="C741" s="16"/>
      <c r="D741" s="16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1"/>
      <c r="B742" s="41"/>
      <c r="C742" s="16"/>
      <c r="D742" s="16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1"/>
      <c r="B743" s="41"/>
      <c r="C743" s="16"/>
      <c r="D743" s="16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1"/>
      <c r="B744" s="41"/>
      <c r="C744" s="16"/>
      <c r="D744" s="16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1"/>
      <c r="B745" s="41"/>
      <c r="C745" s="16"/>
      <c r="D745" s="16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1"/>
      <c r="B746" s="41"/>
      <c r="C746" s="16"/>
      <c r="D746" s="16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1"/>
      <c r="B747" s="41"/>
      <c r="C747" s="16"/>
      <c r="D747" s="16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1"/>
      <c r="B748" s="41"/>
      <c r="C748" s="16"/>
      <c r="D748" s="16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1"/>
      <c r="B749" s="41"/>
      <c r="C749" s="16"/>
      <c r="D749" s="16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1"/>
      <c r="B750" s="41"/>
      <c r="C750" s="16"/>
      <c r="D750" s="16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1"/>
      <c r="B751" s="41"/>
      <c r="C751" s="16"/>
      <c r="D751" s="16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1"/>
      <c r="B752" s="41"/>
      <c r="C752" s="16"/>
      <c r="D752" s="16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1"/>
      <c r="B753" s="41"/>
      <c r="C753" s="16"/>
      <c r="D753" s="16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1"/>
      <c r="B754" s="41"/>
      <c r="C754" s="16"/>
      <c r="D754" s="16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1"/>
      <c r="B755" s="41"/>
      <c r="C755" s="16"/>
      <c r="D755" s="16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1"/>
      <c r="B756" s="41"/>
      <c r="C756" s="16"/>
      <c r="D756" s="16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1"/>
      <c r="B757" s="41"/>
      <c r="C757" s="16"/>
      <c r="D757" s="16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1"/>
      <c r="B758" s="41"/>
      <c r="C758" s="16"/>
      <c r="D758" s="16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1"/>
      <c r="B759" s="41"/>
      <c r="C759" s="16"/>
      <c r="D759" s="16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1"/>
      <c r="B760" s="41"/>
      <c r="C760" s="16"/>
      <c r="D760" s="16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1"/>
      <c r="B761" s="41"/>
      <c r="C761" s="16"/>
      <c r="D761" s="16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1"/>
      <c r="B762" s="41"/>
      <c r="C762" s="16"/>
      <c r="D762" s="16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1"/>
      <c r="B763" s="41"/>
      <c r="C763" s="16"/>
      <c r="D763" s="16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1"/>
      <c r="B764" s="41"/>
      <c r="C764" s="16"/>
      <c r="D764" s="16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1"/>
      <c r="B765" s="41"/>
      <c r="C765" s="16"/>
      <c r="D765" s="16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1"/>
      <c r="B766" s="41"/>
      <c r="C766" s="16"/>
      <c r="D766" s="16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1"/>
      <c r="B767" s="41"/>
      <c r="C767" s="16"/>
      <c r="D767" s="16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1"/>
      <c r="B768" s="41"/>
      <c r="C768" s="16"/>
      <c r="D768" s="16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1"/>
      <c r="B769" s="41"/>
      <c r="C769" s="16"/>
      <c r="D769" s="16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1"/>
      <c r="B770" s="41"/>
      <c r="C770" s="16"/>
      <c r="D770" s="16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1"/>
      <c r="B771" s="41"/>
      <c r="C771" s="16"/>
      <c r="D771" s="16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1"/>
      <c r="B772" s="41"/>
      <c r="C772" s="16"/>
      <c r="D772" s="16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1"/>
      <c r="B773" s="41"/>
      <c r="C773" s="16"/>
      <c r="D773" s="16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1"/>
      <c r="B774" s="41"/>
      <c r="C774" s="16"/>
      <c r="D774" s="16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1"/>
      <c r="B775" s="41"/>
      <c r="C775" s="16"/>
      <c r="D775" s="16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1"/>
      <c r="B776" s="41"/>
      <c r="C776" s="16"/>
      <c r="D776" s="16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1"/>
      <c r="B777" s="41"/>
      <c r="C777" s="16"/>
      <c r="D777" s="16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1"/>
      <c r="B778" s="41"/>
      <c r="C778" s="16"/>
      <c r="D778" s="16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1"/>
      <c r="B779" s="41"/>
      <c r="C779" s="16"/>
      <c r="D779" s="16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1"/>
      <c r="B780" s="41"/>
      <c r="C780" s="16"/>
      <c r="D780" s="16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1"/>
      <c r="B781" s="41"/>
      <c r="C781" s="16"/>
      <c r="D781" s="16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1"/>
      <c r="B782" s="41"/>
      <c r="C782" s="16"/>
      <c r="D782" s="16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1"/>
      <c r="B783" s="41"/>
      <c r="C783" s="16"/>
      <c r="D783" s="16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1"/>
      <c r="B784" s="41"/>
      <c r="C784" s="16"/>
      <c r="D784" s="16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1"/>
      <c r="B785" s="41"/>
      <c r="C785" s="16"/>
      <c r="D785" s="16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1"/>
      <c r="B786" s="41"/>
      <c r="C786" s="16"/>
      <c r="D786" s="16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1"/>
      <c r="B787" s="41"/>
      <c r="C787" s="16"/>
      <c r="D787" s="16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1"/>
      <c r="B788" s="41"/>
      <c r="C788" s="16"/>
      <c r="D788" s="16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1"/>
      <c r="B789" s="41"/>
      <c r="C789" s="16"/>
      <c r="D789" s="16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1"/>
      <c r="B790" s="41"/>
      <c r="C790" s="16"/>
      <c r="D790" s="16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1"/>
      <c r="B791" s="41"/>
      <c r="C791" s="16"/>
      <c r="D791" s="16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1"/>
      <c r="B792" s="41"/>
      <c r="C792" s="16"/>
      <c r="D792" s="16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1"/>
      <c r="B793" s="41"/>
      <c r="C793" s="16"/>
      <c r="D793" s="16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1"/>
      <c r="B794" s="41"/>
      <c r="C794" s="16"/>
      <c r="D794" s="16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1"/>
      <c r="B795" s="41"/>
      <c r="C795" s="16"/>
      <c r="D795" s="16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1"/>
      <c r="B796" s="41"/>
      <c r="C796" s="16"/>
      <c r="D796" s="16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1"/>
      <c r="B797" s="41"/>
      <c r="C797" s="16"/>
      <c r="D797" s="16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1"/>
      <c r="B798" s="41"/>
      <c r="C798" s="16"/>
      <c r="D798" s="16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1"/>
      <c r="B799" s="41"/>
      <c r="C799" s="16"/>
      <c r="D799" s="16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1"/>
      <c r="B800" s="41"/>
      <c r="C800" s="16"/>
      <c r="D800" s="16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1"/>
      <c r="B801" s="41"/>
      <c r="C801" s="16"/>
      <c r="D801" s="16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1"/>
      <c r="B802" s="41"/>
      <c r="C802" s="16"/>
      <c r="D802" s="16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1"/>
      <c r="B803" s="41"/>
      <c r="C803" s="16"/>
      <c r="D803" s="16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1"/>
      <c r="B804" s="41"/>
      <c r="C804" s="16"/>
      <c r="D804" s="16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1"/>
      <c r="B805" s="41"/>
      <c r="C805" s="16"/>
      <c r="D805" s="16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1"/>
      <c r="B806" s="41"/>
      <c r="C806" s="16"/>
      <c r="D806" s="16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1"/>
      <c r="B807" s="41"/>
      <c r="C807" s="16"/>
      <c r="D807" s="16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1"/>
      <c r="B808" s="41"/>
      <c r="C808" s="16"/>
      <c r="D808" s="16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1"/>
      <c r="B809" s="41"/>
      <c r="C809" s="16"/>
      <c r="D809" s="16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1"/>
      <c r="B810" s="41"/>
      <c r="C810" s="16"/>
      <c r="D810" s="16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1"/>
      <c r="B811" s="41"/>
      <c r="C811" s="16"/>
      <c r="D811" s="16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1"/>
      <c r="B812" s="41"/>
      <c r="C812" s="16"/>
      <c r="D812" s="16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1"/>
      <c r="B813" s="41"/>
      <c r="C813" s="16"/>
      <c r="D813" s="16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1"/>
      <c r="B814" s="41"/>
      <c r="C814" s="16"/>
      <c r="D814" s="16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1"/>
      <c r="B815" s="41"/>
      <c r="C815" s="16"/>
      <c r="D815" s="16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1"/>
      <c r="B816" s="41"/>
      <c r="C816" s="16"/>
      <c r="D816" s="16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1"/>
      <c r="B817" s="41"/>
      <c r="C817" s="16"/>
      <c r="D817" s="16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1"/>
      <c r="B818" s="41"/>
      <c r="C818" s="16"/>
      <c r="D818" s="16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1"/>
      <c r="B819" s="41"/>
      <c r="C819" s="16"/>
      <c r="D819" s="16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1"/>
      <c r="B820" s="41"/>
      <c r="C820" s="16"/>
      <c r="D820" s="16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1"/>
      <c r="B821" s="41"/>
      <c r="C821" s="16"/>
      <c r="D821" s="16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1"/>
      <c r="B822" s="41"/>
      <c r="C822" s="16"/>
      <c r="D822" s="16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1"/>
      <c r="B823" s="41"/>
      <c r="C823" s="16"/>
      <c r="D823" s="16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1"/>
      <c r="B824" s="41"/>
      <c r="C824" s="16"/>
      <c r="D824" s="16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1"/>
      <c r="B825" s="41"/>
      <c r="C825" s="16"/>
      <c r="D825" s="16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1"/>
      <c r="B826" s="41"/>
      <c r="C826" s="16"/>
      <c r="D826" s="16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1"/>
      <c r="B827" s="41"/>
      <c r="C827" s="16"/>
      <c r="D827" s="16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1"/>
      <c r="B828" s="41"/>
      <c r="C828" s="16"/>
      <c r="D828" s="16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1"/>
      <c r="B829" s="41"/>
      <c r="C829" s="16"/>
      <c r="D829" s="16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1"/>
      <c r="B830" s="41"/>
      <c r="C830" s="16"/>
      <c r="D830" s="16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1"/>
      <c r="B831" s="41"/>
      <c r="C831" s="16"/>
      <c r="D831" s="16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1"/>
      <c r="B832" s="41"/>
      <c r="C832" s="16"/>
      <c r="D832" s="16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1"/>
      <c r="B833" s="41"/>
      <c r="C833" s="16"/>
      <c r="D833" s="16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1"/>
      <c r="B834" s="41"/>
      <c r="C834" s="16"/>
      <c r="D834" s="16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1"/>
      <c r="B835" s="41"/>
      <c r="C835" s="16"/>
      <c r="D835" s="16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1"/>
      <c r="B836" s="41"/>
      <c r="C836" s="16"/>
      <c r="D836" s="16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1"/>
      <c r="B837" s="41"/>
      <c r="C837" s="16"/>
      <c r="D837" s="16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1"/>
      <c r="B838" s="41"/>
      <c r="C838" s="16"/>
      <c r="D838" s="16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1"/>
      <c r="B839" s="41"/>
      <c r="C839" s="16"/>
      <c r="D839" s="16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1"/>
      <c r="B840" s="41"/>
      <c r="C840" s="16"/>
      <c r="D840" s="16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1"/>
      <c r="B841" s="41"/>
      <c r="C841" s="16"/>
      <c r="D841" s="16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1"/>
      <c r="B842" s="41"/>
      <c r="C842" s="16"/>
      <c r="D842" s="16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1"/>
      <c r="B843" s="41"/>
      <c r="C843" s="16"/>
      <c r="D843" s="16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1"/>
      <c r="B844" s="41"/>
      <c r="C844" s="16"/>
      <c r="D844" s="16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1"/>
      <c r="B845" s="41"/>
      <c r="C845" s="16"/>
      <c r="D845" s="16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1"/>
      <c r="B846" s="41"/>
      <c r="C846" s="16"/>
      <c r="D846" s="16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1"/>
      <c r="B847" s="41"/>
      <c r="C847" s="16"/>
      <c r="D847" s="16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1"/>
      <c r="B848" s="41"/>
      <c r="C848" s="16"/>
      <c r="D848" s="16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1"/>
      <c r="B849" s="41"/>
      <c r="C849" s="16"/>
      <c r="D849" s="16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1"/>
      <c r="B850" s="41"/>
      <c r="C850" s="16"/>
      <c r="D850" s="16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1"/>
      <c r="B851" s="41"/>
      <c r="C851" s="16"/>
      <c r="D851" s="16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1"/>
      <c r="B852" s="41"/>
      <c r="C852" s="16"/>
      <c r="D852" s="16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1"/>
      <c r="B853" s="41"/>
      <c r="C853" s="16"/>
      <c r="D853" s="16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1"/>
      <c r="B854" s="41"/>
      <c r="C854" s="16"/>
      <c r="D854" s="16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1"/>
      <c r="B855" s="41"/>
      <c r="C855" s="16"/>
      <c r="D855" s="16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1"/>
      <c r="B856" s="41"/>
      <c r="C856" s="16"/>
      <c r="D856" s="16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1"/>
      <c r="B857" s="41"/>
      <c r="C857" s="16"/>
      <c r="D857" s="16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1"/>
      <c r="B858" s="41"/>
      <c r="C858" s="16"/>
      <c r="D858" s="16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1"/>
      <c r="B859" s="41"/>
      <c r="C859" s="16"/>
      <c r="D859" s="16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1"/>
      <c r="B860" s="41"/>
      <c r="C860" s="16"/>
      <c r="D860" s="16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1"/>
      <c r="B861" s="41"/>
      <c r="C861" s="16"/>
      <c r="D861" s="16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1"/>
      <c r="B862" s="41"/>
      <c r="C862" s="16"/>
      <c r="D862" s="16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1"/>
      <c r="B863" s="41"/>
      <c r="C863" s="16"/>
      <c r="D863" s="16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1"/>
      <c r="B864" s="41"/>
      <c r="C864" s="16"/>
      <c r="D864" s="16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1"/>
      <c r="B865" s="41"/>
      <c r="C865" s="16"/>
      <c r="D865" s="16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1"/>
      <c r="B866" s="41"/>
      <c r="C866" s="16"/>
      <c r="D866" s="16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1"/>
      <c r="B867" s="41"/>
      <c r="C867" s="16"/>
      <c r="D867" s="16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1"/>
      <c r="B868" s="41"/>
      <c r="C868" s="16"/>
      <c r="D868" s="16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1"/>
      <c r="B869" s="41"/>
      <c r="C869" s="16"/>
      <c r="D869" s="16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1"/>
      <c r="B870" s="41"/>
      <c r="C870" s="16"/>
      <c r="D870" s="16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1"/>
      <c r="B871" s="41"/>
      <c r="C871" s="16"/>
      <c r="D871" s="16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1"/>
      <c r="B872" s="41"/>
      <c r="C872" s="16"/>
      <c r="D872" s="16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1"/>
      <c r="B873" s="41"/>
      <c r="C873" s="16"/>
      <c r="D873" s="16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1"/>
      <c r="B874" s="41"/>
      <c r="C874" s="16"/>
      <c r="D874" s="16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1"/>
      <c r="B875" s="41"/>
      <c r="C875" s="16"/>
      <c r="D875" s="16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1"/>
      <c r="B876" s="41"/>
      <c r="C876" s="16"/>
      <c r="D876" s="16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1"/>
      <c r="B877" s="41"/>
      <c r="C877" s="16"/>
      <c r="D877" s="16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1"/>
      <c r="B878" s="41"/>
      <c r="C878" s="16"/>
      <c r="D878" s="16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1"/>
      <c r="B879" s="41"/>
      <c r="C879" s="16"/>
      <c r="D879" s="16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1"/>
      <c r="B880" s="41"/>
      <c r="C880" s="16"/>
      <c r="D880" s="16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1"/>
      <c r="B881" s="41"/>
      <c r="C881" s="16"/>
      <c r="D881" s="16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1"/>
      <c r="B882" s="41"/>
      <c r="C882" s="16"/>
      <c r="D882" s="16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1"/>
      <c r="B883" s="41"/>
      <c r="C883" s="16"/>
      <c r="D883" s="16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1"/>
      <c r="B884" s="41"/>
      <c r="C884" s="16"/>
      <c r="D884" s="16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1"/>
      <c r="B885" s="41"/>
      <c r="C885" s="16"/>
      <c r="D885" s="16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1"/>
      <c r="B886" s="41"/>
      <c r="C886" s="16"/>
      <c r="D886" s="16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1"/>
      <c r="B887" s="41"/>
      <c r="C887" s="16"/>
      <c r="D887" s="16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1"/>
      <c r="B888" s="41"/>
      <c r="C888" s="16"/>
      <c r="D888" s="16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1"/>
      <c r="B889" s="41"/>
      <c r="C889" s="16"/>
      <c r="D889" s="16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1"/>
      <c r="B890" s="41"/>
      <c r="C890" s="16"/>
      <c r="D890" s="16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1"/>
      <c r="B891" s="41"/>
      <c r="C891" s="16"/>
      <c r="D891" s="16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1"/>
      <c r="B892" s="41"/>
      <c r="C892" s="16"/>
      <c r="D892" s="16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1"/>
      <c r="B893" s="41"/>
      <c r="C893" s="16"/>
      <c r="D893" s="16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1"/>
      <c r="B894" s="41"/>
      <c r="C894" s="16"/>
      <c r="D894" s="16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1"/>
      <c r="B895" s="41"/>
      <c r="C895" s="16"/>
      <c r="D895" s="16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1"/>
      <c r="B896" s="41"/>
      <c r="C896" s="16"/>
      <c r="D896" s="16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1"/>
      <c r="B897" s="41"/>
      <c r="C897" s="16"/>
      <c r="D897" s="16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1"/>
      <c r="B898" s="41"/>
      <c r="C898" s="16"/>
      <c r="D898" s="16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1"/>
      <c r="B899" s="41"/>
      <c r="C899" s="16"/>
      <c r="D899" s="16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1"/>
      <c r="B900" s="41"/>
      <c r="C900" s="16"/>
      <c r="D900" s="16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1"/>
      <c r="B901" s="41"/>
      <c r="C901" s="16"/>
      <c r="D901" s="16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1"/>
      <c r="B902" s="41"/>
      <c r="C902" s="16"/>
      <c r="D902" s="16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1"/>
      <c r="B903" s="41"/>
      <c r="C903" s="16"/>
      <c r="D903" s="16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1"/>
      <c r="B904" s="41"/>
      <c r="C904" s="16"/>
      <c r="D904" s="16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1"/>
      <c r="B905" s="41"/>
      <c r="C905" s="16"/>
      <c r="D905" s="16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1"/>
      <c r="B906" s="41"/>
      <c r="C906" s="16"/>
      <c r="D906" s="16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1"/>
      <c r="B907" s="41"/>
      <c r="C907" s="16"/>
      <c r="D907" s="16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1"/>
      <c r="B908" s="41"/>
      <c r="C908" s="16"/>
      <c r="D908" s="16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1"/>
      <c r="B909" s="41"/>
      <c r="C909" s="16"/>
      <c r="D909" s="16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1"/>
      <c r="B910" s="41"/>
      <c r="C910" s="16"/>
      <c r="D910" s="16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1"/>
      <c r="B911" s="41"/>
      <c r="C911" s="16"/>
      <c r="D911" s="16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1"/>
      <c r="B912" s="41"/>
      <c r="C912" s="16"/>
      <c r="D912" s="16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1"/>
      <c r="B913" s="41"/>
      <c r="C913" s="16"/>
      <c r="D913" s="16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1"/>
      <c r="B914" s="41"/>
      <c r="C914" s="16"/>
      <c r="D914" s="16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1"/>
      <c r="B915" s="41"/>
      <c r="C915" s="16"/>
      <c r="D915" s="16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1"/>
      <c r="B916" s="41"/>
      <c r="C916" s="16"/>
      <c r="D916" s="16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1"/>
      <c r="B917" s="41"/>
      <c r="C917" s="16"/>
      <c r="D917" s="16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1"/>
      <c r="B918" s="41"/>
      <c r="C918" s="16"/>
      <c r="D918" s="16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1"/>
      <c r="B919" s="41"/>
      <c r="C919" s="16"/>
      <c r="D919" s="16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1"/>
      <c r="B920" s="41"/>
      <c r="C920" s="16"/>
      <c r="D920" s="16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1"/>
      <c r="B921" s="41"/>
      <c r="C921" s="16"/>
      <c r="D921" s="16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1"/>
      <c r="B922" s="41"/>
      <c r="C922" s="16"/>
      <c r="D922" s="16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1"/>
      <c r="B923" s="41"/>
      <c r="C923" s="16"/>
      <c r="D923" s="16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1"/>
      <c r="B924" s="41"/>
      <c r="C924" s="16"/>
      <c r="D924" s="16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1"/>
      <c r="B925" s="41"/>
      <c r="C925" s="16"/>
      <c r="D925" s="16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1"/>
      <c r="B926" s="41"/>
      <c r="C926" s="16"/>
      <c r="D926" s="16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1"/>
      <c r="B927" s="41"/>
      <c r="C927" s="16"/>
      <c r="D927" s="16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1"/>
      <c r="B928" s="41"/>
      <c r="C928" s="16"/>
      <c r="D928" s="16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1"/>
      <c r="B929" s="41"/>
      <c r="C929" s="16"/>
      <c r="D929" s="16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1"/>
      <c r="B930" s="41"/>
      <c r="C930" s="16"/>
      <c r="D930" s="16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1"/>
      <c r="B931" s="41"/>
      <c r="C931" s="16"/>
      <c r="D931" s="16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1"/>
      <c r="B932" s="41"/>
      <c r="C932" s="16"/>
      <c r="D932" s="16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1"/>
      <c r="B933" s="41"/>
      <c r="C933" s="16"/>
      <c r="D933" s="16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1"/>
      <c r="B934" s="41"/>
      <c r="C934" s="16"/>
      <c r="D934" s="16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1"/>
      <c r="B935" s="41"/>
      <c r="C935" s="16"/>
      <c r="D935" s="16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1"/>
      <c r="B936" s="41"/>
      <c r="C936" s="16"/>
      <c r="D936" s="16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1"/>
      <c r="B937" s="41"/>
      <c r="C937" s="16"/>
      <c r="D937" s="16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1"/>
      <c r="B938" s="41"/>
      <c r="C938" s="16"/>
      <c r="D938" s="16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1"/>
      <c r="B939" s="41"/>
      <c r="C939" s="16"/>
      <c r="D939" s="16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1"/>
      <c r="B940" s="41"/>
      <c r="C940" s="16"/>
      <c r="D940" s="16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1"/>
      <c r="B941" s="41"/>
      <c r="C941" s="16"/>
      <c r="D941" s="16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1"/>
      <c r="B942" s="41"/>
      <c r="C942" s="16"/>
      <c r="D942" s="16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1"/>
      <c r="B943" s="41"/>
      <c r="C943" s="16"/>
      <c r="D943" s="16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1"/>
      <c r="B944" s="41"/>
      <c r="C944" s="16"/>
      <c r="D944" s="16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1"/>
      <c r="B945" s="41"/>
      <c r="C945" s="16"/>
      <c r="D945" s="16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1"/>
      <c r="B946" s="41"/>
      <c r="C946" s="16"/>
      <c r="D946" s="16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1"/>
      <c r="B947" s="41"/>
      <c r="C947" s="16"/>
      <c r="D947" s="16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1"/>
      <c r="B948" s="41"/>
      <c r="C948" s="16"/>
      <c r="D948" s="16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1"/>
      <c r="B949" s="41"/>
      <c r="C949" s="16"/>
      <c r="D949" s="16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1"/>
      <c r="B950" s="41"/>
      <c r="C950" s="16"/>
      <c r="D950" s="16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1"/>
      <c r="B951" s="41"/>
      <c r="C951" s="16"/>
      <c r="D951" s="16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1"/>
      <c r="B952" s="41"/>
      <c r="C952" s="16"/>
      <c r="D952" s="16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1"/>
      <c r="B953" s="41"/>
      <c r="C953" s="16"/>
      <c r="D953" s="16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1"/>
      <c r="B954" s="41"/>
      <c r="C954" s="16"/>
      <c r="D954" s="16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1"/>
      <c r="B955" s="41"/>
      <c r="C955" s="16"/>
      <c r="D955" s="16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1"/>
      <c r="B956" s="41"/>
      <c r="C956" s="16"/>
      <c r="D956" s="16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1"/>
      <c r="B957" s="41"/>
      <c r="C957" s="16"/>
      <c r="D957" s="16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1"/>
      <c r="B958" s="41"/>
      <c r="C958" s="16"/>
      <c r="D958" s="16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1"/>
      <c r="B959" s="41"/>
      <c r="C959" s="16"/>
      <c r="D959" s="16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1"/>
      <c r="B960" s="41"/>
      <c r="C960" s="16"/>
      <c r="D960" s="16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1"/>
      <c r="B961" s="41"/>
      <c r="C961" s="16"/>
      <c r="D961" s="16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1"/>
      <c r="B962" s="41"/>
      <c r="C962" s="16"/>
      <c r="D962" s="16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1"/>
      <c r="B963" s="41"/>
      <c r="C963" s="16"/>
      <c r="D963" s="16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1"/>
      <c r="B964" s="41"/>
      <c r="C964" s="16"/>
      <c r="D964" s="16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1"/>
      <c r="B965" s="41"/>
      <c r="C965" s="16"/>
      <c r="D965" s="16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1"/>
      <c r="B966" s="41"/>
      <c r="C966" s="16"/>
      <c r="D966" s="16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1"/>
      <c r="B967" s="41"/>
      <c r="C967" s="16"/>
      <c r="D967" s="16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1"/>
      <c r="B968" s="41"/>
      <c r="C968" s="16"/>
      <c r="D968" s="16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1"/>
      <c r="B969" s="41"/>
      <c r="C969" s="16"/>
      <c r="D969" s="16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1"/>
      <c r="B970" s="41"/>
      <c r="C970" s="16"/>
      <c r="D970" s="16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1"/>
      <c r="B971" s="41"/>
      <c r="C971" s="16"/>
      <c r="D971" s="16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1"/>
      <c r="B972" s="41"/>
      <c r="C972" s="16"/>
      <c r="D972" s="16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1"/>
      <c r="B973" s="41"/>
      <c r="C973" s="16"/>
      <c r="D973" s="16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1"/>
      <c r="B974" s="41"/>
      <c r="C974" s="16"/>
      <c r="D974" s="16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1"/>
      <c r="B975" s="41"/>
      <c r="C975" s="16"/>
      <c r="D975" s="16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1"/>
      <c r="B976" s="41"/>
      <c r="C976" s="16"/>
      <c r="D976" s="16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1"/>
      <c r="B977" s="41"/>
      <c r="C977" s="16"/>
      <c r="D977" s="16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1"/>
      <c r="B978" s="41"/>
      <c r="C978" s="16"/>
      <c r="D978" s="16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1"/>
      <c r="B979" s="41"/>
      <c r="C979" s="16"/>
      <c r="D979" s="16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1"/>
      <c r="B980" s="41"/>
      <c r="C980" s="16"/>
      <c r="D980" s="16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1"/>
      <c r="B981" s="41"/>
      <c r="C981" s="16"/>
      <c r="D981" s="16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1"/>
      <c r="B982" s="41"/>
      <c r="C982" s="16"/>
      <c r="D982" s="16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1"/>
      <c r="B983" s="41"/>
      <c r="C983" s="16"/>
      <c r="D983" s="16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1"/>
      <c r="B984" s="41"/>
      <c r="C984" s="16"/>
      <c r="D984" s="16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1"/>
      <c r="B985" s="41"/>
      <c r="C985" s="16"/>
      <c r="D985" s="16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1"/>
      <c r="B986" s="41"/>
      <c r="C986" s="16"/>
      <c r="D986" s="16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1"/>
      <c r="B987" s="41"/>
      <c r="C987" s="16"/>
      <c r="D987" s="16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1"/>
      <c r="B988" s="41"/>
      <c r="C988" s="16"/>
      <c r="D988" s="16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1"/>
      <c r="B989" s="41"/>
      <c r="C989" s="16"/>
      <c r="D989" s="16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1"/>
      <c r="B990" s="41"/>
      <c r="C990" s="16"/>
      <c r="D990" s="16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1"/>
      <c r="B991" s="41"/>
      <c r="C991" s="16"/>
      <c r="D991" s="16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1"/>
      <c r="B992" s="41"/>
      <c r="C992" s="16"/>
      <c r="D992" s="16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1"/>
      <c r="B993" s="41"/>
      <c r="C993" s="16"/>
      <c r="D993" s="16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1"/>
      <c r="B994" s="41"/>
      <c r="C994" s="16"/>
      <c r="D994" s="16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1"/>
      <c r="B995" s="41"/>
      <c r="C995" s="16"/>
      <c r="D995" s="16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1"/>
      <c r="B996" s="41"/>
      <c r="C996" s="16"/>
      <c r="D996" s="16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1"/>
      <c r="B997" s="41"/>
      <c r="C997" s="16"/>
      <c r="D997" s="16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1"/>
      <c r="B998" s="41"/>
      <c r="C998" s="16"/>
      <c r="D998" s="16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1"/>
      <c r="B999" s="41"/>
      <c r="C999" s="16"/>
      <c r="D999" s="16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1"/>
      <c r="B1000" s="41"/>
      <c r="C1000" s="16"/>
      <c r="D1000" s="16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" width="3.57"/>
    <col customWidth="1" min="2" max="7" width="8.0"/>
    <col customWidth="1" min="8" max="8" width="27.43"/>
    <col customWidth="1" min="9" max="11" width="8.0"/>
  </cols>
  <sheetData>
    <row r="1" ht="18.75" customHeight="1">
      <c r="A1" s="17" t="s">
        <v>378</v>
      </c>
      <c r="B1" s="17"/>
      <c r="C1" s="17"/>
      <c r="D1" s="17"/>
      <c r="E1" s="17"/>
      <c r="F1" s="17"/>
      <c r="G1" s="17"/>
      <c r="H1" s="17"/>
    </row>
    <row r="2" ht="13.5" customHeight="1">
      <c r="A2" s="1"/>
      <c r="H2" s="1"/>
    </row>
    <row r="3" ht="12.75" customHeight="1">
      <c r="A3" s="1"/>
      <c r="B3" s="1" t="s">
        <v>379</v>
      </c>
      <c r="H3" s="1"/>
    </row>
    <row r="4" ht="12.75" customHeight="1">
      <c r="A4" s="1"/>
      <c r="B4" s="1" t="s">
        <v>380</v>
      </c>
      <c r="H4" s="1"/>
    </row>
    <row r="5" ht="12.75" customHeight="1">
      <c r="A5" s="1"/>
      <c r="B5" s="1" t="s">
        <v>381</v>
      </c>
      <c r="H5" s="1"/>
    </row>
    <row r="6" ht="12.75" customHeight="1">
      <c r="A6" s="1"/>
      <c r="B6" s="1" t="s">
        <v>382</v>
      </c>
      <c r="H6" s="1"/>
    </row>
    <row r="7" ht="12.75" customHeight="1">
      <c r="A7" s="1"/>
      <c r="H7" s="1"/>
    </row>
    <row r="8" ht="13.5" customHeight="1">
      <c r="A8" s="1"/>
      <c r="B8" s="9" t="s">
        <v>383</v>
      </c>
      <c r="C8" s="9"/>
      <c r="D8" s="9"/>
      <c r="E8" s="9"/>
      <c r="F8" s="9"/>
      <c r="G8" s="9"/>
      <c r="H8" s="9"/>
    </row>
    <row r="9" ht="12.75" customHeight="1">
      <c r="A9" s="1"/>
      <c r="B9" s="1" t="s">
        <v>384</v>
      </c>
      <c r="H9" s="1"/>
    </row>
    <row r="10" ht="12.75" customHeight="1">
      <c r="A10" s="1"/>
      <c r="B10" s="1" t="s">
        <v>385</v>
      </c>
      <c r="H10" s="1"/>
    </row>
    <row r="11" ht="12.75" customHeight="1">
      <c r="A11" s="1"/>
      <c r="H11" s="1"/>
    </row>
    <row r="12" ht="12.75" customHeight="1">
      <c r="A12" s="1"/>
      <c r="C12" s="42">
        <v>0.0625</v>
      </c>
      <c r="D12" s="42">
        <v>0.5208333333333334</v>
      </c>
      <c r="E12" s="42">
        <v>0.84375</v>
      </c>
      <c r="F12" s="42">
        <v>0.9479166666666666</v>
      </c>
      <c r="H12" s="1"/>
    </row>
    <row r="13" ht="12.75" customHeight="1">
      <c r="A13" s="1"/>
      <c r="H13" s="1"/>
    </row>
    <row r="14" ht="12.75" customHeight="1">
      <c r="A14" s="1"/>
      <c r="B14" s="1" t="s">
        <v>386</v>
      </c>
      <c r="H14" s="1"/>
    </row>
    <row r="15" ht="12.75" customHeight="1">
      <c r="A15" s="1"/>
      <c r="B15" s="1" t="s">
        <v>387</v>
      </c>
      <c r="H15" s="1"/>
    </row>
    <row r="16" ht="12.75" customHeight="1">
      <c r="A16" s="1"/>
      <c r="B16" s="1" t="s">
        <v>388</v>
      </c>
      <c r="H16" s="1"/>
    </row>
    <row r="17" ht="12.75" customHeight="1">
      <c r="A17" s="1"/>
      <c r="H17" s="1"/>
    </row>
    <row r="18" ht="12.75" customHeight="1">
      <c r="A18" s="1"/>
      <c r="C18" s="43">
        <v>0.0625</v>
      </c>
      <c r="D18" s="43">
        <v>0.5625</v>
      </c>
      <c r="E18" s="43">
        <v>0.4270833333333333</v>
      </c>
      <c r="F18" s="43">
        <v>0.9270833333333334</v>
      </c>
      <c r="H18" s="1"/>
    </row>
    <row r="19" ht="12.75" customHeight="1">
      <c r="A19" s="1"/>
      <c r="H19" s="1"/>
    </row>
    <row r="20" ht="13.5" customHeight="1">
      <c r="A20" s="1"/>
      <c r="B20" s="9" t="s">
        <v>389</v>
      </c>
      <c r="C20" s="9"/>
      <c r="D20" s="9"/>
      <c r="E20" s="9"/>
      <c r="F20" s="9"/>
      <c r="G20" s="9"/>
      <c r="H20" s="9"/>
    </row>
    <row r="21" ht="12.75" customHeight="1">
      <c r="A21" s="1"/>
      <c r="B21" s="1" t="s">
        <v>390</v>
      </c>
      <c r="H21" s="1"/>
    </row>
    <row r="22" ht="12.75" customHeight="1">
      <c r="A22" s="1"/>
      <c r="H22" s="1"/>
    </row>
    <row r="23" ht="12.75" customHeight="1">
      <c r="A23" s="1"/>
      <c r="C23" s="4" t="s">
        <v>391</v>
      </c>
      <c r="D23" s="4" t="s">
        <v>392</v>
      </c>
      <c r="E23" s="4" t="s">
        <v>393</v>
      </c>
      <c r="H23" s="1"/>
      <c r="I23" s="44"/>
      <c r="J23" s="44"/>
      <c r="K23" s="45"/>
    </row>
    <row r="24" ht="12.75" customHeight="1">
      <c r="A24" s="1"/>
      <c r="C24" s="46">
        <v>0.0625</v>
      </c>
      <c r="D24" s="46">
        <v>0.10416666666666667</v>
      </c>
      <c r="E24" s="42">
        <f t="shared" ref="E24:E26" si="1">D24-C24</f>
        <v>0.04166666667</v>
      </c>
      <c r="F24" s="47" t="s">
        <v>394</v>
      </c>
      <c r="H24" s="1"/>
    </row>
    <row r="25" ht="12.75" customHeight="1">
      <c r="A25" s="1"/>
      <c r="C25" s="46">
        <v>0.3333333333333333</v>
      </c>
      <c r="D25" s="46">
        <v>0.7083333333333334</v>
      </c>
      <c r="E25" s="42">
        <f t="shared" si="1"/>
        <v>0.375</v>
      </c>
      <c r="F25" s="47" t="s">
        <v>395</v>
      </c>
      <c r="H25" s="1"/>
    </row>
    <row r="26" ht="12.75" customHeight="1">
      <c r="A26" s="1"/>
      <c r="C26" s="48">
        <v>0.3333333333333333</v>
      </c>
      <c r="D26" s="48">
        <v>0.7083333333333334</v>
      </c>
      <c r="E26" s="43">
        <f t="shared" si="1"/>
        <v>0.375</v>
      </c>
      <c r="F26" s="1" t="s">
        <v>396</v>
      </c>
      <c r="H26" s="1"/>
    </row>
    <row r="27" ht="12.75" customHeight="1">
      <c r="A27" s="1"/>
      <c r="F27" s="1" t="s">
        <v>397</v>
      </c>
      <c r="H27" s="1"/>
    </row>
    <row r="28" ht="12.75" customHeight="1">
      <c r="A28" s="1"/>
      <c r="F28" s="1" t="s">
        <v>398</v>
      </c>
      <c r="H28" s="1"/>
    </row>
    <row r="29" ht="12.75" customHeight="1">
      <c r="A29" s="1"/>
      <c r="F29" s="1" t="s">
        <v>399</v>
      </c>
      <c r="H29" s="1"/>
    </row>
    <row r="30" ht="12.75" customHeight="1">
      <c r="A30" s="1"/>
      <c r="H30" s="1"/>
    </row>
    <row r="31" ht="13.5" customHeight="1">
      <c r="A31" s="1"/>
      <c r="B31" s="9" t="s">
        <v>400</v>
      </c>
      <c r="C31" s="9"/>
      <c r="D31" s="9"/>
      <c r="E31" s="9"/>
      <c r="F31" s="9"/>
      <c r="G31" s="9"/>
      <c r="H31" s="9"/>
    </row>
    <row r="32" ht="12.75" customHeight="1">
      <c r="A32" s="1"/>
      <c r="B32" s="1" t="s">
        <v>401</v>
      </c>
      <c r="H32" s="1"/>
    </row>
    <row r="33" ht="12.75" customHeight="1">
      <c r="A33" s="1"/>
      <c r="B33" s="1" t="s">
        <v>402</v>
      </c>
      <c r="H33" s="1"/>
    </row>
    <row r="34" ht="12.75" customHeight="1">
      <c r="A34" s="1"/>
      <c r="B34" s="1" t="s">
        <v>403</v>
      </c>
      <c r="H34" s="1"/>
    </row>
    <row r="35" ht="12.75" customHeight="1">
      <c r="A35" s="1"/>
      <c r="H35" s="1"/>
    </row>
    <row r="36" ht="12.75" customHeight="1">
      <c r="A36" s="1"/>
      <c r="C36" s="4" t="s">
        <v>391</v>
      </c>
      <c r="D36" s="4" t="s">
        <v>392</v>
      </c>
      <c r="E36" s="4" t="s">
        <v>393</v>
      </c>
      <c r="H36" s="1"/>
    </row>
    <row r="37" ht="12.75" customHeight="1">
      <c r="A37" s="1"/>
      <c r="C37" s="46">
        <v>0.0625</v>
      </c>
      <c r="D37" s="46">
        <v>0.10416666666666667</v>
      </c>
      <c r="E37" s="42">
        <f t="shared" ref="E37:E39" si="2">D37-C37</f>
        <v>0.04166666667</v>
      </c>
      <c r="H37" s="1"/>
    </row>
    <row r="38" ht="12.75" customHeight="1">
      <c r="A38" s="1"/>
      <c r="C38" s="46">
        <v>0.3333333333333333</v>
      </c>
      <c r="D38" s="46">
        <v>0.7083333333333334</v>
      </c>
      <c r="E38" s="42">
        <f t="shared" si="2"/>
        <v>0.375</v>
      </c>
      <c r="H38" s="1"/>
    </row>
    <row r="39" ht="12.75" customHeight="1">
      <c r="A39" s="1"/>
      <c r="C39" s="48">
        <v>0.3125</v>
      </c>
      <c r="D39" s="48">
        <v>0.7395833333333334</v>
      </c>
      <c r="E39" s="42">
        <f t="shared" si="2"/>
        <v>0.4270833333</v>
      </c>
      <c r="H39" s="1"/>
    </row>
    <row r="40" ht="12.75" customHeight="1">
      <c r="A40" s="1"/>
      <c r="E40" s="42">
        <f>SUM(E37:E39)</f>
        <v>0.84375</v>
      </c>
      <c r="H40" s="1"/>
    </row>
    <row r="41" ht="12.75" customHeight="1">
      <c r="A41" s="1"/>
      <c r="H41" s="1"/>
    </row>
    <row r="42" ht="13.5" customHeight="1">
      <c r="A42" s="1"/>
      <c r="B42" s="9" t="s">
        <v>404</v>
      </c>
      <c r="C42" s="9"/>
      <c r="D42" s="9"/>
      <c r="E42" s="9"/>
      <c r="F42" s="9"/>
      <c r="G42" s="9"/>
      <c r="H42" s="9"/>
    </row>
    <row r="43" ht="12.75" customHeight="1">
      <c r="A43" s="1"/>
      <c r="B43" s="1" t="s">
        <v>405</v>
      </c>
      <c r="H43" s="1"/>
    </row>
    <row r="44" ht="12.75" customHeight="1">
      <c r="A44" s="1"/>
      <c r="B44" s="1" t="s">
        <v>406</v>
      </c>
      <c r="H44" s="1"/>
    </row>
    <row r="45" ht="12.75" customHeight="1">
      <c r="A45" s="1"/>
      <c r="B45" s="1" t="s">
        <v>407</v>
      </c>
      <c r="H45" s="1"/>
    </row>
    <row r="46" ht="12.75" customHeight="1">
      <c r="A46" s="1"/>
      <c r="H46" s="1"/>
    </row>
    <row r="47" ht="12.75" customHeight="1">
      <c r="A47" s="1"/>
      <c r="B47" s="49" t="s">
        <v>408</v>
      </c>
      <c r="C47" s="49"/>
      <c r="D47" s="49"/>
      <c r="H47" s="1"/>
    </row>
    <row r="48" ht="12.75" customHeight="1">
      <c r="A48" s="1"/>
      <c r="C48" s="4" t="s">
        <v>391</v>
      </c>
      <c r="D48" s="4" t="s">
        <v>392</v>
      </c>
      <c r="E48" s="4" t="s">
        <v>393</v>
      </c>
      <c r="H48" s="1"/>
    </row>
    <row r="49" ht="12.75" customHeight="1">
      <c r="A49" s="1"/>
      <c r="C49" s="46">
        <v>0.2916666666666667</v>
      </c>
      <c r="D49" s="46">
        <v>0.7708333333333334</v>
      </c>
      <c r="E49" s="42">
        <f t="shared" ref="E49:E51" si="3">D49-C49</f>
        <v>0.4791666667</v>
      </c>
      <c r="H49" s="1"/>
    </row>
    <row r="50" ht="12.75" customHeight="1">
      <c r="A50" s="1"/>
      <c r="C50" s="46">
        <v>0.3333333333333333</v>
      </c>
      <c r="D50" s="46">
        <v>0.7083333333333334</v>
      </c>
      <c r="E50" s="42">
        <f t="shared" si="3"/>
        <v>0.375</v>
      </c>
      <c r="H50" s="1"/>
    </row>
    <row r="51" ht="12.75" customHeight="1">
      <c r="A51" s="1"/>
      <c r="C51" s="46">
        <v>0.3125</v>
      </c>
      <c r="D51" s="46">
        <v>0.7395833333333334</v>
      </c>
      <c r="E51" s="42">
        <f t="shared" si="3"/>
        <v>0.4270833333</v>
      </c>
      <c r="H51" s="1"/>
    </row>
    <row r="52" ht="12.75" customHeight="1">
      <c r="A52" s="1"/>
      <c r="D52" s="4" t="s">
        <v>44</v>
      </c>
      <c r="E52" s="42">
        <f>SUM(E49:E51)</f>
        <v>1.28125</v>
      </c>
      <c r="F52" s="47" t="s">
        <v>409</v>
      </c>
      <c r="H52" s="50">
        <f>E51+E50+E49</f>
        <v>1.28125</v>
      </c>
    </row>
    <row r="53" ht="12.75" customHeight="1">
      <c r="A53" s="1"/>
      <c r="H53" s="1"/>
    </row>
    <row r="54" ht="12.75" customHeight="1">
      <c r="A54" s="1"/>
      <c r="B54" s="49" t="s">
        <v>410</v>
      </c>
      <c r="H54" s="1"/>
    </row>
    <row r="55" ht="12.75" customHeight="1">
      <c r="A55" s="1"/>
      <c r="C55" s="4" t="s">
        <v>391</v>
      </c>
      <c r="D55" s="4" t="s">
        <v>392</v>
      </c>
      <c r="E55" s="4" t="s">
        <v>393</v>
      </c>
      <c r="H55" s="1"/>
    </row>
    <row r="56" ht="12.75" customHeight="1">
      <c r="A56" s="1"/>
      <c r="C56" s="46">
        <v>0.2916666666666667</v>
      </c>
      <c r="D56" s="46">
        <v>0.7708333333333334</v>
      </c>
      <c r="E56" s="42">
        <f t="shared" ref="E56:E58" si="4">D56-C56</f>
        <v>0.4791666667</v>
      </c>
      <c r="H56" s="1"/>
    </row>
    <row r="57" ht="12.75" customHeight="1">
      <c r="A57" s="1"/>
      <c r="C57" s="46">
        <v>0.3333333333333333</v>
      </c>
      <c r="D57" s="46">
        <v>0.7083333333333334</v>
      </c>
      <c r="E57" s="42">
        <f t="shared" si="4"/>
        <v>0.375</v>
      </c>
      <c r="H57" s="1"/>
    </row>
    <row r="58" ht="12.75" customHeight="1">
      <c r="A58" s="1"/>
      <c r="C58" s="46">
        <v>0.3125</v>
      </c>
      <c r="D58" s="46">
        <v>0.7395833333333334</v>
      </c>
      <c r="E58" s="42">
        <f t="shared" si="4"/>
        <v>0.4270833333</v>
      </c>
      <c r="H58" s="1"/>
    </row>
    <row r="59" ht="12.75" customHeight="1">
      <c r="A59" s="1"/>
      <c r="D59" s="4" t="s">
        <v>44</v>
      </c>
      <c r="E59" s="51">
        <f>SUM(E56:E58)</f>
        <v>1.28125</v>
      </c>
      <c r="F59" s="47" t="s">
        <v>411</v>
      </c>
      <c r="H59" s="1"/>
    </row>
    <row r="60" ht="12.75" customHeight="1">
      <c r="A60" s="1"/>
      <c r="H60" s="1"/>
    </row>
    <row r="61" ht="12.75" customHeight="1">
      <c r="A61" s="1"/>
      <c r="H61" s="1"/>
    </row>
    <row r="62" ht="13.5" customHeight="1">
      <c r="A62" s="1"/>
      <c r="B62" s="9" t="s">
        <v>412</v>
      </c>
      <c r="C62" s="9"/>
      <c r="D62" s="9"/>
      <c r="E62" s="9"/>
      <c r="F62" s="9"/>
      <c r="G62" s="9"/>
      <c r="H62" s="9"/>
    </row>
    <row r="63" ht="12.75" customHeight="1">
      <c r="A63" s="1"/>
      <c r="B63" s="1" t="s">
        <v>413</v>
      </c>
      <c r="H63" s="1"/>
    </row>
    <row r="64" ht="12.75" customHeight="1">
      <c r="A64" s="1"/>
      <c r="B64" s="1" t="s">
        <v>414</v>
      </c>
      <c r="H64" s="1"/>
    </row>
    <row r="65" ht="12.75" customHeight="1">
      <c r="A65" s="1"/>
      <c r="H65" s="1"/>
    </row>
    <row r="66" ht="12.75" customHeight="1">
      <c r="A66" s="1"/>
      <c r="B66" s="1" t="s">
        <v>415</v>
      </c>
      <c r="H66" s="1"/>
    </row>
    <row r="67" ht="12.75" customHeight="1">
      <c r="A67" s="1"/>
      <c r="B67" s="1" t="s">
        <v>416</v>
      </c>
      <c r="H67" s="1"/>
    </row>
    <row r="68" ht="12.75" customHeight="1">
      <c r="A68" s="1"/>
      <c r="B68" s="1" t="s">
        <v>417</v>
      </c>
      <c r="H68" s="1"/>
    </row>
    <row r="69" ht="12.75" customHeight="1">
      <c r="A69" s="1"/>
      <c r="B69" s="1" t="s">
        <v>418</v>
      </c>
      <c r="H69" s="1"/>
    </row>
    <row r="70" ht="12.75" customHeight="1">
      <c r="A70" s="1"/>
      <c r="B70" s="1" t="s">
        <v>419</v>
      </c>
      <c r="H70" s="1"/>
    </row>
    <row r="71" ht="12.75" customHeight="1">
      <c r="A71" s="1"/>
      <c r="B71" s="1" t="s">
        <v>420</v>
      </c>
      <c r="H71" s="1"/>
    </row>
    <row r="72" ht="12.75" customHeight="1">
      <c r="A72" s="1"/>
      <c r="B72" s="1" t="s">
        <v>421</v>
      </c>
      <c r="H72" s="1"/>
    </row>
    <row r="73" ht="12.75" customHeight="1">
      <c r="A73" s="1"/>
      <c r="B73" s="1" t="s">
        <v>422</v>
      </c>
      <c r="H73" s="1"/>
    </row>
    <row r="74" ht="12.75" customHeight="1">
      <c r="A74" s="1"/>
      <c r="H74" s="1"/>
    </row>
    <row r="75" ht="12.75" customHeight="1">
      <c r="A75" s="1"/>
      <c r="H75" s="1"/>
    </row>
    <row r="76" ht="12.75" customHeight="1">
      <c r="A76" s="1"/>
      <c r="H76" s="1"/>
    </row>
    <row r="77" ht="12.75" customHeight="1">
      <c r="A77" s="1"/>
      <c r="H77" s="1"/>
    </row>
    <row r="78" ht="12.75" customHeight="1">
      <c r="A78" s="1"/>
      <c r="H78" s="1"/>
    </row>
    <row r="79" ht="12.75" customHeight="1">
      <c r="A79" s="1"/>
      <c r="H79" s="1"/>
    </row>
    <row r="80" ht="12.75" customHeight="1">
      <c r="A80" s="1"/>
      <c r="H80" s="1"/>
    </row>
    <row r="81" ht="12.75" customHeight="1">
      <c r="A81" s="1"/>
      <c r="H81" s="1"/>
    </row>
    <row r="82" ht="12.75" customHeight="1">
      <c r="A82" s="1"/>
      <c r="H82" s="1"/>
    </row>
    <row r="83" ht="12.75" customHeight="1">
      <c r="A83" s="1"/>
      <c r="H83" s="1"/>
    </row>
    <row r="84" ht="12.75" customHeight="1">
      <c r="A84" s="1"/>
      <c r="H84" s="1"/>
    </row>
    <row r="85" ht="12.75" customHeight="1">
      <c r="A85" s="1"/>
      <c r="H85" s="1"/>
    </row>
    <row r="86" ht="12.75" customHeight="1">
      <c r="A86" s="1"/>
      <c r="H86" s="1"/>
    </row>
    <row r="87" ht="12.75" customHeight="1">
      <c r="A87" s="1"/>
      <c r="H87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57"/>
    <col customWidth="1" min="2" max="2" width="14.29"/>
    <col customWidth="1" min="3" max="3" width="14.57"/>
    <col customWidth="1" min="4" max="4" width="9.57"/>
    <col customWidth="1" min="5" max="5" width="8.0"/>
    <col customWidth="1" min="6" max="6" width="12.86"/>
    <col customWidth="1" min="7" max="7" width="11.86"/>
    <col customWidth="1" min="8" max="8" width="8.43"/>
  </cols>
  <sheetData>
    <row r="1" ht="18.75" customHeight="1">
      <c r="A1" s="17" t="s">
        <v>423</v>
      </c>
      <c r="B1" s="17"/>
      <c r="C1" s="17"/>
      <c r="D1" s="17"/>
      <c r="E1" s="17"/>
      <c r="F1" s="17"/>
      <c r="G1" s="17"/>
      <c r="H1" s="17"/>
    </row>
    <row r="2" ht="13.5" customHeight="1">
      <c r="A2" s="1"/>
      <c r="B2" s="1"/>
      <c r="C2" s="1"/>
      <c r="D2" s="1"/>
      <c r="F2" s="1"/>
      <c r="G2" s="1"/>
      <c r="H2" s="1"/>
    </row>
    <row r="3" ht="12.75" customHeight="1">
      <c r="A3" s="1"/>
      <c r="B3" s="52" t="s">
        <v>424</v>
      </c>
      <c r="C3" s="53">
        <v>35800.0</v>
      </c>
      <c r="D3" s="1"/>
      <c r="F3" s="52" t="s">
        <v>425</v>
      </c>
      <c r="G3" s="54">
        <v>1.5625</v>
      </c>
      <c r="H3" s="1"/>
    </row>
    <row r="4" ht="12.75" customHeight="1">
      <c r="A4" s="1"/>
      <c r="B4" s="1"/>
      <c r="C4" s="1"/>
      <c r="D4" s="1"/>
      <c r="F4" s="1"/>
      <c r="G4" s="1"/>
      <c r="H4" s="1"/>
    </row>
    <row r="5" ht="12.75" customHeight="1">
      <c r="A5" s="1"/>
      <c r="B5" s="55" t="s">
        <v>426</v>
      </c>
      <c r="C5" s="4" t="s">
        <v>427</v>
      </c>
      <c r="D5" s="55" t="s">
        <v>428</v>
      </c>
      <c r="E5" s="56" t="s">
        <v>429</v>
      </c>
      <c r="F5" s="4" t="s">
        <v>430</v>
      </c>
      <c r="G5" s="56" t="s">
        <v>44</v>
      </c>
      <c r="H5" s="1"/>
    </row>
    <row r="6" ht="12.75" customHeight="1">
      <c r="A6" s="1"/>
      <c r="B6" s="57">
        <f>C3</f>
        <v>35800</v>
      </c>
      <c r="C6" s="58">
        <v>0.3333333333333333</v>
      </c>
      <c r="D6" s="59">
        <v>0.5416666666666666</v>
      </c>
      <c r="E6" s="60">
        <v>0.5833333333333334</v>
      </c>
      <c r="F6" s="58">
        <v>0.7083333333333334</v>
      </c>
      <c r="G6" s="61">
        <f t="shared" ref="G6:G10" si="1">(F6-C6)-(E6-D6)</f>
        <v>0.3333333333</v>
      </c>
      <c r="H6" s="62" t="s">
        <v>431</v>
      </c>
    </row>
    <row r="7" ht="12.75" customHeight="1">
      <c r="A7" s="1"/>
      <c r="B7" s="57">
        <f t="shared" ref="B7:B10" si="2">B6+1</f>
        <v>35801</v>
      </c>
      <c r="C7" s="58">
        <v>0.3645833333333333</v>
      </c>
      <c r="D7" s="59">
        <v>0.5208333333333334</v>
      </c>
      <c r="E7" s="60">
        <v>0.5625</v>
      </c>
      <c r="F7" s="58">
        <v>0.7083333333333334</v>
      </c>
      <c r="G7" s="61">
        <f t="shared" si="1"/>
        <v>0.3020833333</v>
      </c>
      <c r="H7" s="1"/>
    </row>
    <row r="8" ht="12.75" customHeight="1">
      <c r="A8" s="1"/>
      <c r="B8" s="57">
        <f t="shared" si="2"/>
        <v>35802</v>
      </c>
      <c r="C8" s="58">
        <v>0.375</v>
      </c>
      <c r="D8" s="59">
        <v>0.5416666666666666</v>
      </c>
      <c r="E8" s="60">
        <v>0.5833333333333334</v>
      </c>
      <c r="F8" s="58">
        <v>0.75</v>
      </c>
      <c r="G8" s="61">
        <f t="shared" si="1"/>
        <v>0.3333333333</v>
      </c>
      <c r="H8" s="1"/>
    </row>
    <row r="9" ht="12.75" customHeight="1">
      <c r="A9" s="1"/>
      <c r="B9" s="57">
        <f t="shared" si="2"/>
        <v>35803</v>
      </c>
      <c r="C9" s="58">
        <v>0.3541666666666667</v>
      </c>
      <c r="D9" s="59">
        <v>0.5416666666666666</v>
      </c>
      <c r="E9" s="60">
        <v>0.5833333333333334</v>
      </c>
      <c r="F9" s="58">
        <v>0.7083333333333334</v>
      </c>
      <c r="G9" s="61">
        <f t="shared" si="1"/>
        <v>0.3125</v>
      </c>
      <c r="H9" s="1"/>
    </row>
    <row r="10" ht="12.75" customHeight="1">
      <c r="A10" s="1"/>
      <c r="B10" s="63">
        <f t="shared" si="2"/>
        <v>35804</v>
      </c>
      <c r="C10" s="64">
        <v>0.3333333333333333</v>
      </c>
      <c r="D10" s="65">
        <v>0.5</v>
      </c>
      <c r="E10" s="66">
        <v>0.5416666666666666</v>
      </c>
      <c r="F10" s="64">
        <v>0.7083333333333334</v>
      </c>
      <c r="G10" s="67">
        <f t="shared" si="1"/>
        <v>0.3333333333</v>
      </c>
      <c r="H10" s="1"/>
    </row>
    <row r="11" ht="12.75" customHeight="1">
      <c r="A11" s="1"/>
      <c r="B11" s="1"/>
      <c r="C11" s="1"/>
      <c r="D11" s="1"/>
      <c r="F11" s="4" t="s">
        <v>432</v>
      </c>
      <c r="G11" s="51">
        <f>SUM(G6:G10)</f>
        <v>1.614583333</v>
      </c>
      <c r="H11" s="68" t="s">
        <v>433</v>
      </c>
    </row>
    <row r="12" ht="12.75" customHeight="1">
      <c r="A12" s="1"/>
      <c r="B12" s="1"/>
      <c r="C12" s="1"/>
      <c r="D12" s="1"/>
      <c r="F12" s="1"/>
      <c r="G12" s="1"/>
      <c r="H12" s="1"/>
    </row>
    <row r="13" ht="12.75" customHeight="1">
      <c r="A13" s="1"/>
      <c r="B13" s="1"/>
      <c r="C13" s="1"/>
      <c r="D13" s="1"/>
      <c r="E13" s="69"/>
      <c r="F13" s="70" t="s">
        <v>434</v>
      </c>
      <c r="G13" s="42" t="str">
        <f>IF(G3-G11&gt;0,G3-G11,"-")</f>
        <v>-</v>
      </c>
      <c r="H13" s="71" t="s">
        <v>435</v>
      </c>
    </row>
    <row r="14" ht="12.75" customHeight="1">
      <c r="A14" s="1"/>
      <c r="B14" s="1"/>
      <c r="C14" s="1"/>
      <c r="D14" s="1"/>
      <c r="E14" s="72"/>
      <c r="F14" s="73" t="s">
        <v>436</v>
      </c>
      <c r="G14" s="42">
        <f>IF(G3-G11&lt;0,ABS(G3-G11),"-")</f>
        <v>0.05208333333</v>
      </c>
      <c r="H14" s="71" t="s">
        <v>437</v>
      </c>
    </row>
    <row r="15" ht="12.75" customHeight="1">
      <c r="A15" s="1"/>
      <c r="B15" s="1"/>
      <c r="C15" s="1"/>
      <c r="D15" s="1"/>
      <c r="F15" s="1"/>
      <c r="G15" s="1"/>
      <c r="H15" s="1"/>
    </row>
    <row r="16" ht="13.5" customHeight="1">
      <c r="A16" s="1"/>
      <c r="B16" s="3" t="s">
        <v>438</v>
      </c>
      <c r="C16" s="3"/>
      <c r="D16" s="3"/>
      <c r="E16" s="3"/>
      <c r="F16" s="3"/>
      <c r="G16" s="3"/>
      <c r="H16" s="3"/>
    </row>
    <row r="17" ht="12.75" customHeight="1">
      <c r="A17" s="1"/>
      <c r="B17" s="1"/>
      <c r="C17" s="1"/>
      <c r="D17" s="1"/>
      <c r="F17" s="1"/>
      <c r="G17" s="1"/>
      <c r="H17" s="1"/>
    </row>
    <row r="18" ht="13.5" customHeight="1">
      <c r="A18" s="1"/>
      <c r="B18" s="3" t="s">
        <v>439</v>
      </c>
      <c r="C18" s="1"/>
      <c r="D18" s="1"/>
      <c r="F18" s="1"/>
      <c r="G18" s="1"/>
      <c r="H18" s="1"/>
    </row>
    <row r="19" ht="12.75" customHeight="1">
      <c r="A19" s="1"/>
      <c r="B19" s="1" t="s">
        <v>440</v>
      </c>
      <c r="C19" s="1"/>
      <c r="D19" s="1"/>
      <c r="F19" s="1"/>
      <c r="G19" s="1"/>
      <c r="H19" s="1"/>
    </row>
    <row r="20" ht="12.75" customHeight="1">
      <c r="A20" s="1"/>
      <c r="B20" s="1" t="s">
        <v>441</v>
      </c>
      <c r="C20" s="1"/>
      <c r="D20" s="1"/>
      <c r="F20" s="1"/>
      <c r="G20" s="1"/>
      <c r="H20" s="1"/>
    </row>
    <row r="21" ht="12.75" customHeight="1">
      <c r="A21" s="1"/>
      <c r="B21" s="1" t="s">
        <v>442</v>
      </c>
      <c r="C21" s="1"/>
      <c r="D21" s="1"/>
      <c r="F21" s="1"/>
      <c r="G21" s="1"/>
      <c r="H21" s="1"/>
    </row>
    <row r="22" ht="12.75" customHeight="1">
      <c r="A22" s="1"/>
      <c r="B22" s="1"/>
      <c r="C22" s="1"/>
      <c r="D22" s="1"/>
      <c r="F22" s="1"/>
      <c r="G22" s="1"/>
      <c r="H22" s="1"/>
    </row>
    <row r="23" ht="12.75" customHeight="1">
      <c r="A23" s="1"/>
      <c r="B23" s="1" t="s">
        <v>443</v>
      </c>
      <c r="C23" s="1"/>
      <c r="D23" s="1"/>
      <c r="F23" s="1"/>
      <c r="G23" s="1"/>
      <c r="H23" s="1"/>
    </row>
    <row r="24" ht="12.75" customHeight="1">
      <c r="A24" s="1"/>
      <c r="B24" s="1" t="s">
        <v>444</v>
      </c>
      <c r="C24" s="1"/>
      <c r="D24" s="1"/>
      <c r="F24" s="1"/>
      <c r="G24" s="1"/>
      <c r="H24" s="1"/>
    </row>
    <row r="25" ht="12.75" customHeight="1">
      <c r="A25" s="1"/>
      <c r="B25" s="1"/>
      <c r="C25" s="1"/>
      <c r="D25" s="1"/>
      <c r="F25" s="1"/>
      <c r="G25" s="1"/>
      <c r="H25" s="1"/>
    </row>
    <row r="26" ht="12.75" customHeight="1">
      <c r="A26" s="1"/>
      <c r="B26" s="1" t="s">
        <v>445</v>
      </c>
      <c r="C26" s="1"/>
      <c r="D26" s="1"/>
      <c r="F26" s="1"/>
      <c r="G26" s="1"/>
      <c r="H26" s="1"/>
    </row>
    <row r="27" ht="12.75" customHeight="1">
      <c r="A27" s="1"/>
      <c r="B27" s="1" t="s">
        <v>446</v>
      </c>
      <c r="C27" s="1"/>
      <c r="D27" s="1"/>
      <c r="F27" s="1"/>
      <c r="G27" s="1"/>
      <c r="H27" s="1"/>
    </row>
    <row r="28" ht="12.75" customHeight="1">
      <c r="A28" s="1"/>
      <c r="B28" s="1"/>
      <c r="C28" s="1"/>
      <c r="D28" s="1"/>
      <c r="F28" s="1"/>
      <c r="G28" s="1"/>
      <c r="H28" s="1"/>
    </row>
    <row r="29" ht="13.5" customHeight="1">
      <c r="A29" s="1"/>
      <c r="B29" s="3" t="s">
        <v>447</v>
      </c>
      <c r="C29" s="1"/>
      <c r="D29" s="1"/>
      <c r="F29" s="1"/>
      <c r="G29" s="1"/>
      <c r="H29" s="1"/>
    </row>
    <row r="30" ht="12.75" customHeight="1">
      <c r="A30" s="1"/>
      <c r="B30" s="1" t="s">
        <v>448</v>
      </c>
      <c r="C30" s="1"/>
      <c r="D30" s="1"/>
      <c r="F30" s="1"/>
      <c r="G30" s="1"/>
      <c r="H30" s="1"/>
    </row>
    <row r="31" ht="12.75" customHeight="1">
      <c r="A31" s="1"/>
      <c r="B31" s="1" t="s">
        <v>449</v>
      </c>
      <c r="C31" s="1"/>
      <c r="D31" s="1"/>
      <c r="F31" s="1"/>
      <c r="G31" s="1"/>
      <c r="H31" s="1"/>
    </row>
    <row r="32" ht="12.75" customHeight="1">
      <c r="A32" s="1"/>
      <c r="B32" s="1" t="s">
        <v>450</v>
      </c>
      <c r="C32" s="1"/>
      <c r="D32" s="1"/>
      <c r="F32" s="1"/>
      <c r="G32" s="42">
        <f>SUM(G6:G10)</f>
        <v>1.614583333</v>
      </c>
      <c r="H32" s="1"/>
    </row>
    <row r="33" ht="12.75" customHeight="1">
      <c r="A33" s="1"/>
      <c r="B33" s="1" t="s">
        <v>451</v>
      </c>
      <c r="C33" s="1"/>
      <c r="D33" s="1"/>
      <c r="F33" s="1"/>
      <c r="G33" s="1"/>
      <c r="H33" s="1"/>
    </row>
    <row r="34" ht="12.75" customHeight="1">
      <c r="A34" s="1"/>
      <c r="B34" s="1" t="s">
        <v>452</v>
      </c>
      <c r="C34" s="1"/>
      <c r="D34" s="1"/>
      <c r="F34" s="1"/>
      <c r="G34" s="1"/>
      <c r="H34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5.29"/>
    <col customWidth="1" min="3" max="3" width="19.29"/>
    <col customWidth="1" min="4" max="4" width="13.57"/>
    <col customWidth="1" min="5" max="5" width="11.86"/>
    <col customWidth="1" min="6" max="6" width="11.71"/>
    <col customWidth="1" min="7" max="7" width="10.43"/>
    <col customWidth="1" min="8" max="26" width="8.0"/>
  </cols>
  <sheetData>
    <row r="1" ht="18.75" customHeight="1">
      <c r="A1" s="17" t="s">
        <v>453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 t="s">
        <v>454</v>
      </c>
      <c r="C3" s="1"/>
      <c r="D3" s="1"/>
      <c r="E3" s="1"/>
      <c r="F3" s="1"/>
      <c r="G3" s="1"/>
    </row>
    <row r="4" ht="12.75" customHeight="1">
      <c r="A4" s="1"/>
      <c r="B4" s="1" t="s">
        <v>455</v>
      </c>
      <c r="C4" s="1"/>
      <c r="D4" s="1"/>
      <c r="E4" s="1"/>
      <c r="F4" s="1"/>
      <c r="G4" s="1"/>
    </row>
    <row r="5" ht="12.75" customHeight="1">
      <c r="A5" s="1"/>
      <c r="B5" s="1" t="s">
        <v>456</v>
      </c>
      <c r="C5" s="1"/>
      <c r="D5" s="1"/>
      <c r="E5" s="1"/>
      <c r="F5" s="1"/>
      <c r="G5" s="1"/>
    </row>
    <row r="6" ht="12.75" customHeight="1">
      <c r="A6" s="1"/>
      <c r="B6" s="1" t="s">
        <v>457</v>
      </c>
      <c r="C6" s="1"/>
      <c r="D6" s="1"/>
      <c r="E6" s="1"/>
      <c r="F6" s="1"/>
      <c r="G6" s="1"/>
    </row>
    <row r="7" ht="12.75" customHeight="1">
      <c r="A7" s="1"/>
      <c r="B7" s="1"/>
      <c r="C7" s="1"/>
      <c r="D7" s="1"/>
      <c r="E7" s="1"/>
      <c r="F7" s="1"/>
      <c r="G7" s="1"/>
    </row>
    <row r="8" ht="12.75" customHeight="1">
      <c r="A8" s="1"/>
      <c r="B8" s="1" t="s">
        <v>458</v>
      </c>
      <c r="C8" s="1"/>
      <c r="D8" s="1"/>
      <c r="E8" s="1"/>
      <c r="F8" s="1"/>
      <c r="G8" s="1"/>
    </row>
    <row r="9" ht="12.75" customHeight="1">
      <c r="A9" s="1"/>
      <c r="B9" s="1" t="s">
        <v>459</v>
      </c>
      <c r="C9" s="1"/>
      <c r="D9" s="1"/>
      <c r="E9" s="1"/>
      <c r="F9" s="1"/>
      <c r="G9" s="1"/>
    </row>
    <row r="10" ht="12.75" customHeight="1">
      <c r="A10" s="1"/>
      <c r="B10" s="1"/>
      <c r="C10" s="1"/>
      <c r="D10" s="1"/>
      <c r="E10" s="1"/>
      <c r="F10" s="1"/>
      <c r="G10" s="1"/>
    </row>
    <row r="11" ht="13.5" customHeight="1">
      <c r="A11" s="1"/>
      <c r="B11" s="9" t="s">
        <v>460</v>
      </c>
      <c r="C11" s="9"/>
      <c r="D11" s="9"/>
      <c r="E11" s="9"/>
      <c r="F11" s="9"/>
      <c r="G11" s="1"/>
    </row>
    <row r="12" ht="12.75" customHeight="1">
      <c r="A12" s="1"/>
      <c r="B12" s="1"/>
      <c r="C12" s="1"/>
      <c r="D12" s="1"/>
      <c r="E12" s="1"/>
      <c r="F12" s="1"/>
      <c r="G12" s="1"/>
    </row>
    <row r="13" ht="12.75" customHeight="1">
      <c r="A13" s="1"/>
      <c r="B13" s="1"/>
      <c r="C13" s="74" t="s">
        <v>461</v>
      </c>
      <c r="D13" s="74" t="s">
        <v>462</v>
      </c>
      <c r="E13" s="1"/>
      <c r="F13" s="1"/>
      <c r="G13" s="1"/>
    </row>
    <row r="14" ht="12.75" customHeight="1">
      <c r="A14" s="1"/>
      <c r="B14" s="1"/>
      <c r="C14" s="75" t="s">
        <v>463</v>
      </c>
      <c r="D14" s="76" t="str">
        <f t="shared" ref="D14:D16" si="1">LEFT(C14,FIND(" ",C14,1))</f>
        <v>Alan </v>
      </c>
      <c r="E14" s="47" t="s">
        <v>464</v>
      </c>
      <c r="F14" s="1"/>
      <c r="G14" s="1"/>
    </row>
    <row r="15" ht="12.75" customHeight="1">
      <c r="A15" s="1"/>
      <c r="B15" s="1"/>
      <c r="C15" s="75" t="s">
        <v>465</v>
      </c>
      <c r="D15" s="76" t="str">
        <f t="shared" si="1"/>
        <v>Bob </v>
      </c>
      <c r="E15" s="47" t="s">
        <v>466</v>
      </c>
      <c r="F15" s="1"/>
      <c r="G15" s="1"/>
    </row>
    <row r="16" ht="12.75" customHeight="1">
      <c r="A16" s="1"/>
      <c r="B16" s="1"/>
      <c r="C16" s="75" t="s">
        <v>467</v>
      </c>
      <c r="D16" s="76" t="str">
        <f t="shared" si="1"/>
        <v>Carol </v>
      </c>
      <c r="E16" s="47" t="s">
        <v>468</v>
      </c>
      <c r="F16" s="1"/>
      <c r="G16" s="1"/>
    </row>
    <row r="17" ht="12.75" customHeight="1">
      <c r="A17" s="1"/>
      <c r="B17" s="1"/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3.5" customHeight="1">
      <c r="A19" s="1"/>
      <c r="B19" s="9" t="s">
        <v>469</v>
      </c>
      <c r="C19" s="9"/>
      <c r="D19" s="9"/>
      <c r="E19" s="9"/>
      <c r="F19" s="9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2.75" customHeight="1">
      <c r="A21" s="1"/>
      <c r="B21" s="1"/>
      <c r="C21" s="74" t="s">
        <v>461</v>
      </c>
      <c r="D21" s="74" t="s">
        <v>470</v>
      </c>
      <c r="E21" s="1"/>
      <c r="F21" s="1"/>
      <c r="G21" s="1"/>
    </row>
    <row r="22" ht="12.75" customHeight="1">
      <c r="A22" s="1"/>
      <c r="B22" s="1"/>
      <c r="C22" s="75" t="s">
        <v>463</v>
      </c>
      <c r="D22" s="76" t="str">
        <f t="shared" ref="D22:D24" si="2">RIGHT(C22,LEN(C22)-FIND(" ",C22))</f>
        <v>Jones</v>
      </c>
      <c r="E22" s="47" t="s">
        <v>471</v>
      </c>
      <c r="F22" s="1"/>
      <c r="G22" s="1"/>
    </row>
    <row r="23" ht="12.75" customHeight="1">
      <c r="A23" s="1"/>
      <c r="B23" s="1"/>
      <c r="C23" s="75" t="s">
        <v>465</v>
      </c>
      <c r="D23" s="76" t="str">
        <f t="shared" si="2"/>
        <v>Smith</v>
      </c>
      <c r="E23" s="47" t="s">
        <v>472</v>
      </c>
      <c r="F23" s="1"/>
      <c r="G23" s="1"/>
    </row>
    <row r="24" ht="12.75" customHeight="1">
      <c r="A24" s="1"/>
      <c r="B24" s="1"/>
      <c r="C24" s="75" t="s">
        <v>467</v>
      </c>
      <c r="D24" s="76" t="str">
        <f t="shared" si="2"/>
        <v>Williams</v>
      </c>
      <c r="E24" s="47" t="s">
        <v>473</v>
      </c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3.5" customHeight="1">
      <c r="A28" s="1"/>
      <c r="B28" s="9" t="s">
        <v>474</v>
      </c>
      <c r="C28" s="9"/>
      <c r="D28" s="9"/>
      <c r="E28" s="9"/>
      <c r="F28" s="9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 t="s">
        <v>475</v>
      </c>
      <c r="C30" s="1"/>
      <c r="D30" s="1"/>
      <c r="E30" s="1"/>
      <c r="F30" s="1"/>
      <c r="G30" s="1"/>
    </row>
    <row r="31" ht="12.75" customHeight="1">
      <c r="A31" s="1"/>
      <c r="B31" s="1" t="s">
        <v>476</v>
      </c>
      <c r="C31" s="1"/>
      <c r="D31" s="1"/>
      <c r="E31" s="1"/>
      <c r="F31" s="1"/>
      <c r="G31" s="1"/>
    </row>
    <row r="32" ht="12.75" customHeight="1">
      <c r="A32" s="1"/>
      <c r="B32" s="1" t="s">
        <v>477</v>
      </c>
      <c r="C32" s="1"/>
      <c r="D32" s="1"/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74" t="s">
        <v>461</v>
      </c>
      <c r="D34" s="74" t="s">
        <v>470</v>
      </c>
      <c r="E34" s="1"/>
      <c r="F34" s="1"/>
      <c r="G34" s="1"/>
    </row>
    <row r="35" ht="12.75" customHeight="1">
      <c r="A35" s="1"/>
      <c r="B35" s="1"/>
      <c r="C35" s="75" t="s">
        <v>478</v>
      </c>
      <c r="D35" s="76" t="str">
        <f t="shared" ref="D35:D37" si="3">RIGHT(C35,LEN(C35)-FIND("#",SUBSTITUTE(C35," ","#",LEN(C35)-LEN(SUBSTITUTE(C35," ","")))))</f>
        <v>Jones</v>
      </c>
      <c r="E35" s="1"/>
      <c r="F35" s="1"/>
      <c r="G35" s="1"/>
    </row>
    <row r="36" ht="12.75" customHeight="1">
      <c r="A36" s="1"/>
      <c r="B36" s="1"/>
      <c r="C36" s="75" t="s">
        <v>479</v>
      </c>
      <c r="D36" s="76" t="str">
        <f t="shared" si="3"/>
        <v>Smith</v>
      </c>
      <c r="E36" s="1"/>
      <c r="F36" s="1"/>
      <c r="G36" s="1"/>
    </row>
    <row r="37" ht="12.75" customHeight="1">
      <c r="A37" s="1"/>
      <c r="B37" s="1"/>
      <c r="C37" s="75" t="s">
        <v>480</v>
      </c>
      <c r="D37" s="76" t="str">
        <f t="shared" si="3"/>
        <v>Williams</v>
      </c>
      <c r="E37" s="1"/>
      <c r="F37" s="1"/>
      <c r="G37" s="1"/>
    </row>
    <row r="38" ht="13.5" customHeight="1">
      <c r="A38" s="1"/>
      <c r="B38" s="1"/>
      <c r="C38" s="1"/>
      <c r="D38" s="77" t="s">
        <v>481</v>
      </c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3.5" customHeight="1">
      <c r="A40" s="1"/>
      <c r="B40" s="9" t="s">
        <v>482</v>
      </c>
      <c r="C40" s="9"/>
      <c r="D40" s="9"/>
      <c r="E40" s="9"/>
      <c r="F40" s="9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74" t="s">
        <v>461</v>
      </c>
      <c r="D42" s="74" t="s">
        <v>483</v>
      </c>
      <c r="E42" s="1"/>
      <c r="F42" s="1"/>
      <c r="G42" s="1"/>
    </row>
    <row r="43" ht="12.75" customHeight="1">
      <c r="A43" s="1"/>
      <c r="B43" s="1"/>
      <c r="C43" s="75" t="s">
        <v>478</v>
      </c>
      <c r="D43" s="76" t="str">
        <f t="shared" ref="D43:D45" si="4">LEFT(RIGHT(C43,LEN(C43)-FIND(" ",C43,1)),FIND(" ",RIGHT(C43,LEN(C43)-FIND(" ",C43,1)),1))</f>
        <v>David </v>
      </c>
      <c r="E43" s="1"/>
      <c r="F43" s="1"/>
      <c r="G43" s="1"/>
    </row>
    <row r="44" ht="12.75" customHeight="1">
      <c r="A44" s="1"/>
      <c r="B44" s="1"/>
      <c r="C44" s="75" t="s">
        <v>479</v>
      </c>
      <c r="D44" s="76" t="str">
        <f t="shared" si="4"/>
        <v>John </v>
      </c>
      <c r="E44" s="1"/>
      <c r="F44" s="1"/>
      <c r="G44" s="1"/>
    </row>
    <row r="45" ht="12.75" customHeight="1">
      <c r="A45" s="1"/>
      <c r="B45" s="1"/>
      <c r="C45" s="75" t="s">
        <v>480</v>
      </c>
      <c r="D45" s="76" t="str">
        <f t="shared" si="4"/>
        <v>Susan </v>
      </c>
      <c r="E45" s="1"/>
      <c r="F45" s="1"/>
      <c r="G45" s="1"/>
    </row>
    <row r="46" ht="13.5" customHeight="1">
      <c r="A46" s="1"/>
      <c r="B46" s="1"/>
      <c r="C46" s="1"/>
      <c r="D46" s="77" t="s">
        <v>484</v>
      </c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3.0"/>
    <col customWidth="1" min="3" max="3" width="13.86"/>
    <col customWidth="1" min="4" max="4" width="8.0"/>
    <col customWidth="1" min="5" max="5" width="12.29"/>
    <col customWidth="1" min="6" max="6" width="11.0"/>
    <col customWidth="1" min="7" max="7" width="10.43"/>
    <col customWidth="1" min="8" max="8" width="8.0"/>
  </cols>
  <sheetData>
    <row r="1" ht="18.75" customHeight="1">
      <c r="A1" s="17" t="s">
        <v>485</v>
      </c>
      <c r="B1" s="17"/>
      <c r="C1" s="17"/>
      <c r="D1" s="17"/>
      <c r="E1" s="17"/>
      <c r="F1" s="17"/>
      <c r="G1" s="17"/>
      <c r="H1" s="17"/>
    </row>
    <row r="2" ht="13.5" customHeight="1">
      <c r="A2" s="1"/>
      <c r="B2" s="1"/>
      <c r="C2" s="1"/>
      <c r="E2" s="1"/>
      <c r="F2" s="1"/>
      <c r="G2" s="1"/>
    </row>
    <row r="3" ht="12.75" customHeight="1">
      <c r="A3" s="1"/>
      <c r="B3" s="1" t="s">
        <v>486</v>
      </c>
      <c r="C3" s="1"/>
      <c r="E3" s="1"/>
      <c r="F3" s="1"/>
      <c r="G3" s="1"/>
    </row>
    <row r="4" ht="12.75" customHeight="1">
      <c r="A4" s="1"/>
      <c r="B4" s="1" t="s">
        <v>487</v>
      </c>
      <c r="C4" s="1"/>
      <c r="E4" s="1"/>
      <c r="F4" s="1"/>
      <c r="G4" s="1"/>
    </row>
    <row r="5" ht="12.75" customHeight="1">
      <c r="A5" s="1"/>
      <c r="B5" s="1"/>
      <c r="C5" s="1"/>
      <c r="E5" s="1"/>
      <c r="F5" s="1"/>
      <c r="G5" s="1"/>
    </row>
    <row r="6" ht="13.5" customHeight="1">
      <c r="A6" s="1"/>
      <c r="B6" s="9" t="s">
        <v>488</v>
      </c>
      <c r="C6" s="9"/>
      <c r="D6" s="9"/>
      <c r="E6" s="9"/>
      <c r="F6" s="9"/>
      <c r="G6" s="9"/>
    </row>
    <row r="7" ht="12.75" customHeight="1">
      <c r="A7" s="1"/>
      <c r="B7" s="1"/>
      <c r="C7" s="1"/>
      <c r="E7" s="1"/>
      <c r="F7" s="1"/>
      <c r="G7" s="1"/>
    </row>
    <row r="8" ht="12.75" customHeight="1">
      <c r="A8" s="1"/>
      <c r="B8" s="1"/>
      <c r="C8" s="74" t="s">
        <v>489</v>
      </c>
      <c r="D8" s="75">
        <v>120.0</v>
      </c>
      <c r="E8" s="1"/>
      <c r="F8" s="1"/>
      <c r="G8" s="1"/>
    </row>
    <row r="9" ht="12.75" customHeight="1">
      <c r="A9" s="1"/>
      <c r="B9" s="1"/>
      <c r="C9" s="74" t="s">
        <v>490</v>
      </c>
      <c r="D9" s="78">
        <v>0.25</v>
      </c>
      <c r="E9" s="1"/>
      <c r="F9" s="1"/>
      <c r="G9" s="1"/>
    </row>
    <row r="10" ht="12.75" customHeight="1">
      <c r="A10" s="1"/>
      <c r="B10" s="1"/>
      <c r="C10" s="74" t="s">
        <v>491</v>
      </c>
      <c r="D10" s="76">
        <f>D8*D9</f>
        <v>30</v>
      </c>
      <c r="E10" s="47" t="s">
        <v>492</v>
      </c>
      <c r="F10" s="1"/>
      <c r="G10" s="1"/>
    </row>
    <row r="11" ht="12.75" customHeight="1">
      <c r="A11" s="1"/>
      <c r="B11" s="1"/>
      <c r="C11" s="1"/>
      <c r="E11" s="1"/>
      <c r="F11" s="1"/>
      <c r="G11" s="1"/>
    </row>
    <row r="12" ht="12.75" customHeight="1">
      <c r="A12" s="1"/>
      <c r="B12" s="1"/>
      <c r="C12" s="49" t="s">
        <v>493</v>
      </c>
      <c r="E12" s="1"/>
      <c r="F12" s="1"/>
      <c r="G12" s="1"/>
    </row>
    <row r="13" ht="12.75" customHeight="1">
      <c r="A13" s="1"/>
      <c r="B13" s="1"/>
      <c r="C13" s="1" t="s">
        <v>494</v>
      </c>
      <c r="E13" s="1"/>
      <c r="F13" s="1"/>
      <c r="G13" s="1"/>
    </row>
    <row r="14" ht="12.75" customHeight="1">
      <c r="A14" s="1"/>
      <c r="B14" s="1"/>
      <c r="C14" s="1" t="s">
        <v>495</v>
      </c>
      <c r="E14" s="1"/>
      <c r="F14" s="1"/>
      <c r="G14" s="1"/>
    </row>
    <row r="15" ht="12.75" customHeight="1">
      <c r="A15" s="1"/>
      <c r="B15" s="1"/>
      <c r="C15" s="1" t="s">
        <v>496</v>
      </c>
      <c r="E15" s="1"/>
      <c r="F15" s="1"/>
      <c r="G15" s="1"/>
    </row>
    <row r="16" ht="12.75" customHeight="1">
      <c r="A16" s="1"/>
      <c r="B16" s="1"/>
      <c r="C16" s="1"/>
      <c r="E16" s="1"/>
      <c r="F16" s="1"/>
      <c r="G16" s="1"/>
    </row>
    <row r="17" ht="12.75" customHeight="1">
      <c r="A17" s="1"/>
      <c r="B17" s="1"/>
      <c r="C17" s="4" t="s">
        <v>497</v>
      </c>
      <c r="D17" s="4" t="s">
        <v>498</v>
      </c>
      <c r="E17" s="1"/>
      <c r="F17" s="1"/>
      <c r="G17" s="1"/>
    </row>
    <row r="18" ht="12.75" customHeight="1">
      <c r="A18" s="1"/>
      <c r="B18" s="1"/>
      <c r="C18" s="5" t="s">
        <v>499</v>
      </c>
      <c r="D18" s="79">
        <v>0.1</v>
      </c>
      <c r="E18" s="1"/>
      <c r="F18" s="1"/>
      <c r="G18" s="1"/>
    </row>
    <row r="19" ht="12.75" customHeight="1">
      <c r="A19" s="1"/>
      <c r="B19" s="1"/>
      <c r="C19" s="5" t="s">
        <v>500</v>
      </c>
      <c r="D19" s="79">
        <v>0.15</v>
      </c>
      <c r="E19" s="1"/>
      <c r="F19" s="1"/>
      <c r="G19" s="1"/>
    </row>
    <row r="20" ht="12.75" customHeight="1">
      <c r="A20" s="1"/>
      <c r="B20" s="1"/>
      <c r="C20" s="5" t="s">
        <v>501</v>
      </c>
      <c r="D20" s="79">
        <v>0.2</v>
      </c>
      <c r="E20" s="1"/>
      <c r="F20" s="1"/>
      <c r="G20" s="1"/>
    </row>
    <row r="21" ht="12.75" customHeight="1">
      <c r="A21" s="1"/>
      <c r="B21" s="1"/>
      <c r="C21" s="1"/>
      <c r="E21" s="1"/>
      <c r="F21" s="1"/>
      <c r="G21" s="1"/>
    </row>
    <row r="22" ht="12.75" customHeight="1">
      <c r="A22" s="1"/>
      <c r="B22" s="1"/>
      <c r="C22" s="4" t="s">
        <v>502</v>
      </c>
      <c r="D22" s="4" t="s">
        <v>497</v>
      </c>
      <c r="E22" s="74" t="s">
        <v>503</v>
      </c>
      <c r="F22" s="74" t="s">
        <v>504</v>
      </c>
      <c r="G22" s="1"/>
    </row>
    <row r="23" ht="12.75" customHeight="1">
      <c r="A23" s="1"/>
      <c r="B23" s="1"/>
      <c r="C23" s="4" t="s">
        <v>45</v>
      </c>
      <c r="D23" s="5" t="s">
        <v>499</v>
      </c>
      <c r="E23" s="80">
        <v>10000.0</v>
      </c>
      <c r="F23" s="81">
        <f t="shared" ref="F23:F28" si="1">E23*LOOKUP(D23,$C$18:$C$20,$D$18:$D$20)</f>
        <v>1000</v>
      </c>
      <c r="G23" s="82" t="s">
        <v>505</v>
      </c>
    </row>
    <row r="24" ht="12.75" customHeight="1">
      <c r="A24" s="1"/>
      <c r="B24" s="1"/>
      <c r="C24" s="4" t="s">
        <v>46</v>
      </c>
      <c r="D24" s="5" t="s">
        <v>500</v>
      </c>
      <c r="E24" s="80">
        <v>20000.0</v>
      </c>
      <c r="F24" s="81">
        <f t="shared" si="1"/>
        <v>3000</v>
      </c>
      <c r="G24" s="82" t="s">
        <v>506</v>
      </c>
    </row>
    <row r="25" ht="12.75" customHeight="1">
      <c r="A25" s="1"/>
      <c r="B25" s="1"/>
      <c r="C25" s="4" t="s">
        <v>47</v>
      </c>
      <c r="D25" s="5" t="s">
        <v>501</v>
      </c>
      <c r="E25" s="80">
        <v>30000.0</v>
      </c>
      <c r="F25" s="81">
        <f t="shared" si="1"/>
        <v>6000</v>
      </c>
      <c r="G25" s="82" t="s">
        <v>507</v>
      </c>
    </row>
    <row r="26" ht="12.75" customHeight="1">
      <c r="A26" s="1"/>
      <c r="B26" s="1"/>
      <c r="C26" s="4" t="s">
        <v>508</v>
      </c>
      <c r="D26" s="5" t="s">
        <v>500</v>
      </c>
      <c r="E26" s="80">
        <v>25000.0</v>
      </c>
      <c r="F26" s="81">
        <f t="shared" si="1"/>
        <v>3750</v>
      </c>
      <c r="G26" s="82" t="s">
        <v>509</v>
      </c>
    </row>
    <row r="27" ht="12.75" customHeight="1">
      <c r="A27" s="1"/>
      <c r="B27" s="1"/>
      <c r="C27" s="4" t="s">
        <v>510</v>
      </c>
      <c r="D27" s="5" t="s">
        <v>501</v>
      </c>
      <c r="E27" s="80">
        <v>32000.0</v>
      </c>
      <c r="F27" s="81">
        <f t="shared" si="1"/>
        <v>6400</v>
      </c>
      <c r="G27" s="82" t="s">
        <v>511</v>
      </c>
    </row>
    <row r="28" ht="12.75" customHeight="1">
      <c r="A28" s="1"/>
      <c r="B28" s="1"/>
      <c r="C28" s="4" t="s">
        <v>512</v>
      </c>
      <c r="D28" s="5" t="s">
        <v>499</v>
      </c>
      <c r="E28" s="80">
        <v>12000.0</v>
      </c>
      <c r="F28" s="81">
        <f t="shared" si="1"/>
        <v>1200</v>
      </c>
      <c r="G28" s="82" t="s">
        <v>513</v>
      </c>
    </row>
    <row r="29" ht="12.75" customHeight="1">
      <c r="A29" s="1"/>
      <c r="B29" s="1"/>
      <c r="C29" s="1"/>
      <c r="E29" s="1"/>
      <c r="F29" s="1"/>
      <c r="G29" s="1"/>
    </row>
    <row r="30" ht="12.75" customHeight="1">
      <c r="A30" s="1"/>
      <c r="B30" s="1"/>
      <c r="C30" s="1"/>
      <c r="E30" s="1"/>
      <c r="F30" s="1"/>
      <c r="G30" s="1"/>
    </row>
    <row r="31" ht="13.5" customHeight="1">
      <c r="A31" s="1"/>
      <c r="B31" s="9" t="s">
        <v>514</v>
      </c>
      <c r="C31" s="9"/>
      <c r="D31" s="9"/>
      <c r="E31" s="9"/>
      <c r="F31" s="9"/>
      <c r="G31" s="9"/>
    </row>
    <row r="32" ht="12.75" customHeight="1">
      <c r="A32" s="1"/>
      <c r="B32" s="1"/>
      <c r="C32" s="1"/>
      <c r="E32" s="1"/>
      <c r="F32" s="1"/>
      <c r="G32" s="1"/>
    </row>
    <row r="33" ht="12.75" customHeight="1">
      <c r="A33" s="1"/>
      <c r="B33" s="1"/>
      <c r="C33" s="74" t="s">
        <v>489</v>
      </c>
      <c r="D33" s="75">
        <v>120.0</v>
      </c>
      <c r="E33" s="1"/>
      <c r="F33" s="1"/>
      <c r="G33" s="1"/>
    </row>
    <row r="34" ht="12.75" customHeight="1">
      <c r="A34" s="1"/>
      <c r="B34" s="1"/>
      <c r="C34" s="74" t="s">
        <v>515</v>
      </c>
      <c r="D34" s="78">
        <v>0.25</v>
      </c>
      <c r="E34" s="1"/>
      <c r="F34" s="1"/>
      <c r="G34" s="1"/>
    </row>
    <row r="35" ht="12.75" customHeight="1">
      <c r="A35" s="1"/>
      <c r="B35" s="1"/>
      <c r="C35" s="74" t="s">
        <v>516</v>
      </c>
      <c r="D35" s="76">
        <f>D33*D34+D33</f>
        <v>150</v>
      </c>
      <c r="E35" s="47" t="s">
        <v>517</v>
      </c>
      <c r="F35" s="1"/>
      <c r="G35" s="1"/>
    </row>
    <row r="36" ht="12.75" customHeight="1">
      <c r="A36" s="1"/>
      <c r="B36" s="1"/>
      <c r="C36" s="1"/>
      <c r="E36" s="1"/>
      <c r="F36" s="1"/>
      <c r="G36" s="1"/>
    </row>
    <row r="37" ht="12.75" customHeight="1">
      <c r="A37" s="1"/>
      <c r="B37" s="1"/>
      <c r="C37" s="49" t="s">
        <v>518</v>
      </c>
      <c r="E37" s="1"/>
      <c r="F37" s="1"/>
      <c r="G37" s="1"/>
    </row>
    <row r="38" ht="12.75" customHeight="1">
      <c r="A38" s="1"/>
      <c r="B38" s="1"/>
      <c r="C38" s="1" t="s">
        <v>494</v>
      </c>
      <c r="E38" s="1"/>
      <c r="F38" s="1"/>
      <c r="G38" s="1"/>
    </row>
    <row r="39" ht="12.75" customHeight="1">
      <c r="A39" s="1"/>
      <c r="B39" s="1"/>
      <c r="C39" s="1" t="s">
        <v>519</v>
      </c>
      <c r="E39" s="1"/>
      <c r="F39" s="1"/>
      <c r="G39" s="1"/>
    </row>
    <row r="40" ht="12.75" customHeight="1">
      <c r="A40" s="1"/>
      <c r="B40" s="1"/>
      <c r="C40" s="1" t="s">
        <v>496</v>
      </c>
      <c r="E40" s="1"/>
      <c r="F40" s="1"/>
      <c r="G40" s="1"/>
    </row>
    <row r="41" ht="12.75" customHeight="1">
      <c r="A41" s="1"/>
      <c r="B41" s="1"/>
      <c r="C41" s="1"/>
      <c r="E41" s="1"/>
      <c r="F41" s="1"/>
      <c r="G41" s="1"/>
    </row>
    <row r="42" ht="12.75" customHeight="1">
      <c r="A42" s="1"/>
      <c r="B42" s="1"/>
      <c r="C42" s="4" t="s">
        <v>497</v>
      </c>
      <c r="D42" s="4" t="s">
        <v>498</v>
      </c>
      <c r="E42" s="1"/>
      <c r="F42" s="1"/>
      <c r="G42" s="1"/>
    </row>
    <row r="43" ht="12.75" customHeight="1">
      <c r="A43" s="1"/>
      <c r="B43" s="1"/>
      <c r="C43" s="5" t="s">
        <v>499</v>
      </c>
      <c r="D43" s="79">
        <v>0.1</v>
      </c>
      <c r="E43" s="1"/>
      <c r="F43" s="1"/>
      <c r="G43" s="1"/>
    </row>
    <row r="44" ht="12.75" customHeight="1">
      <c r="A44" s="1"/>
      <c r="B44" s="1"/>
      <c r="C44" s="5" t="s">
        <v>500</v>
      </c>
      <c r="D44" s="79">
        <v>0.15</v>
      </c>
      <c r="E44" s="1"/>
      <c r="F44" s="1"/>
      <c r="G44" s="1"/>
    </row>
    <row r="45" ht="12.75" customHeight="1">
      <c r="A45" s="1"/>
      <c r="B45" s="1"/>
      <c r="C45" s="5" t="s">
        <v>501</v>
      </c>
      <c r="D45" s="79">
        <v>0.2</v>
      </c>
      <c r="E45" s="1"/>
      <c r="F45" s="1"/>
      <c r="G45" s="1"/>
    </row>
    <row r="46" ht="12.75" customHeight="1">
      <c r="A46" s="1"/>
      <c r="B46" s="1"/>
      <c r="C46" s="1"/>
      <c r="E46" s="1"/>
      <c r="F46" s="1"/>
      <c r="G46" s="1"/>
    </row>
    <row r="47" ht="12.75" customHeight="1">
      <c r="A47" s="1"/>
      <c r="B47" s="1"/>
      <c r="C47" s="4" t="s">
        <v>502</v>
      </c>
      <c r="D47" s="4" t="s">
        <v>497</v>
      </c>
      <c r="E47" s="74" t="s">
        <v>503</v>
      </c>
      <c r="F47" s="74" t="s">
        <v>504</v>
      </c>
      <c r="G47" s="1"/>
    </row>
    <row r="48" ht="13.5" customHeight="1">
      <c r="A48" s="1"/>
      <c r="B48" s="1"/>
      <c r="C48" s="4" t="s">
        <v>45</v>
      </c>
      <c r="D48" s="5" t="s">
        <v>499</v>
      </c>
      <c r="E48" s="80">
        <v>10000.0</v>
      </c>
      <c r="F48" s="81">
        <f t="shared" ref="F48:F53" si="2">E48*LOOKUP(D48,$C$18:$C$20,$D$18:$D$20)+E48</f>
        <v>11000</v>
      </c>
      <c r="G48" s="77" t="s">
        <v>520</v>
      </c>
    </row>
    <row r="49" ht="13.5" customHeight="1">
      <c r="A49" s="1"/>
      <c r="B49" s="1"/>
      <c r="C49" s="4" t="s">
        <v>46</v>
      </c>
      <c r="D49" s="5" t="s">
        <v>500</v>
      </c>
      <c r="E49" s="80">
        <v>20000.0</v>
      </c>
      <c r="F49" s="81">
        <f t="shared" si="2"/>
        <v>23000</v>
      </c>
      <c r="G49" s="77" t="s">
        <v>521</v>
      </c>
    </row>
    <row r="50" ht="13.5" customHeight="1">
      <c r="A50" s="1"/>
      <c r="B50" s="1"/>
      <c r="C50" s="4" t="s">
        <v>47</v>
      </c>
      <c r="D50" s="5" t="s">
        <v>501</v>
      </c>
      <c r="E50" s="80">
        <v>30000.0</v>
      </c>
      <c r="F50" s="81">
        <f t="shared" si="2"/>
        <v>36000</v>
      </c>
      <c r="G50" s="77" t="s">
        <v>522</v>
      </c>
    </row>
    <row r="51" ht="13.5" customHeight="1">
      <c r="A51" s="1"/>
      <c r="B51" s="1"/>
      <c r="C51" s="4" t="s">
        <v>508</v>
      </c>
      <c r="D51" s="5" t="s">
        <v>500</v>
      </c>
      <c r="E51" s="80">
        <v>25000.0</v>
      </c>
      <c r="F51" s="81">
        <f t="shared" si="2"/>
        <v>28750</v>
      </c>
      <c r="G51" s="77" t="s">
        <v>523</v>
      </c>
    </row>
    <row r="52" ht="13.5" customHeight="1">
      <c r="A52" s="1"/>
      <c r="B52" s="1"/>
      <c r="C52" s="4" t="s">
        <v>510</v>
      </c>
      <c r="D52" s="5" t="s">
        <v>501</v>
      </c>
      <c r="E52" s="80">
        <v>32000.0</v>
      </c>
      <c r="F52" s="81">
        <f t="shared" si="2"/>
        <v>38400</v>
      </c>
      <c r="G52" s="77" t="s">
        <v>524</v>
      </c>
    </row>
    <row r="53" ht="13.5" customHeight="1">
      <c r="A53" s="1"/>
      <c r="B53" s="1"/>
      <c r="C53" s="4" t="s">
        <v>512</v>
      </c>
      <c r="D53" s="5" t="s">
        <v>499</v>
      </c>
      <c r="E53" s="80">
        <v>12000.0</v>
      </c>
      <c r="F53" s="81">
        <f t="shared" si="2"/>
        <v>13200</v>
      </c>
      <c r="G53" s="77" t="s">
        <v>525</v>
      </c>
    </row>
    <row r="54" ht="12.75" customHeight="1">
      <c r="A54" s="1"/>
      <c r="B54" s="1"/>
      <c r="C54" s="1"/>
      <c r="E54" s="1"/>
      <c r="F54" s="1"/>
      <c r="G54" s="1"/>
    </row>
    <row r="55" ht="12.75" customHeight="1">
      <c r="A55" s="1"/>
      <c r="B55" s="1"/>
      <c r="C55" s="1"/>
      <c r="E55" s="1"/>
      <c r="F55" s="1"/>
      <c r="G55" s="1"/>
    </row>
    <row r="56" ht="13.5" customHeight="1">
      <c r="A56" s="1"/>
      <c r="B56" s="9" t="s">
        <v>526</v>
      </c>
      <c r="C56" s="9"/>
      <c r="D56" s="9"/>
      <c r="E56" s="9"/>
      <c r="F56" s="9"/>
      <c r="G56" s="9"/>
    </row>
    <row r="57" ht="12.75" customHeight="1">
      <c r="A57" s="1"/>
      <c r="B57" s="1"/>
      <c r="C57" s="1"/>
      <c r="E57" s="1"/>
      <c r="F57" s="1"/>
      <c r="G57" s="1"/>
    </row>
    <row r="58" ht="12.75" customHeight="1">
      <c r="A58" s="1"/>
      <c r="B58" s="1"/>
      <c r="C58" s="74" t="s">
        <v>527</v>
      </c>
      <c r="D58" s="75">
        <v>120.0</v>
      </c>
      <c r="E58" s="1"/>
      <c r="F58" s="1"/>
      <c r="G58" s="1"/>
    </row>
    <row r="59" ht="12.75" customHeight="1">
      <c r="A59" s="1"/>
      <c r="B59" s="1"/>
      <c r="C59" s="74" t="s">
        <v>528</v>
      </c>
      <c r="D59" s="75">
        <v>60.0</v>
      </c>
      <c r="E59" s="1"/>
      <c r="F59" s="1"/>
      <c r="G59" s="1"/>
    </row>
    <row r="60" ht="12.75" customHeight="1">
      <c r="A60" s="1"/>
      <c r="B60" s="1"/>
      <c r="C60" s="74" t="s">
        <v>529</v>
      </c>
      <c r="D60" s="83">
        <f>D59/D58</f>
        <v>0.5</v>
      </c>
      <c r="E60" s="47" t="s">
        <v>530</v>
      </c>
      <c r="F60" s="1"/>
      <c r="G60" s="1"/>
    </row>
    <row r="61" ht="12.75" customHeight="1">
      <c r="A61" s="1"/>
      <c r="B61" s="1"/>
      <c r="C61" s="1"/>
      <c r="E61" s="1"/>
      <c r="F61" s="1"/>
      <c r="G61" s="1"/>
    </row>
    <row r="62" ht="12.75" customHeight="1">
      <c r="A62" s="1"/>
      <c r="B62" s="1"/>
      <c r="C62" s="1" t="s">
        <v>531</v>
      </c>
      <c r="E62" s="1"/>
      <c r="F62" s="1"/>
      <c r="G62" s="1"/>
    </row>
    <row r="63" ht="12.75" customHeight="1">
      <c r="A63" s="1"/>
      <c r="B63" s="1"/>
      <c r="C63" s="1" t="s">
        <v>532</v>
      </c>
      <c r="E63" s="1"/>
      <c r="F63" s="1"/>
      <c r="G63" s="1"/>
    </row>
    <row r="64" ht="12.75" customHeight="1">
      <c r="A64" s="1"/>
      <c r="B64" s="1"/>
      <c r="C64" s="1"/>
      <c r="E64" s="1"/>
      <c r="F64" s="1"/>
      <c r="G64" s="1"/>
    </row>
    <row r="65" ht="12.75" customHeight="1">
      <c r="A65" s="1"/>
      <c r="B65" s="1"/>
      <c r="C65" s="49" t="s">
        <v>533</v>
      </c>
      <c r="E65" s="1"/>
      <c r="F65" s="1"/>
      <c r="G65" s="1"/>
    </row>
    <row r="66" ht="12.75" customHeight="1">
      <c r="A66" s="1"/>
      <c r="B66" s="1"/>
      <c r="C66" s="1" t="s">
        <v>534</v>
      </c>
      <c r="E66" s="1"/>
      <c r="F66" s="1"/>
      <c r="G66" s="1"/>
    </row>
    <row r="67" ht="12.75" customHeight="1">
      <c r="A67" s="1"/>
      <c r="B67" s="1"/>
      <c r="C67" s="1" t="s">
        <v>535</v>
      </c>
      <c r="E67" s="1"/>
      <c r="F67" s="1"/>
      <c r="G67" s="1"/>
    </row>
    <row r="68" ht="12.75" customHeight="1">
      <c r="A68" s="1"/>
      <c r="B68" s="1"/>
      <c r="C68" s="1" t="s">
        <v>536</v>
      </c>
      <c r="E68" s="1"/>
      <c r="F68" s="1"/>
      <c r="G68" s="1"/>
    </row>
    <row r="69" ht="12.75" customHeight="1">
      <c r="A69" s="1"/>
      <c r="B69" s="1"/>
      <c r="C69" s="1" t="s">
        <v>537</v>
      </c>
      <c r="E69" s="1"/>
      <c r="F69" s="1"/>
      <c r="G69" s="1"/>
    </row>
    <row r="70" ht="12.75" customHeight="1">
      <c r="A70" s="1"/>
      <c r="B70" s="1"/>
      <c r="C70" s="1" t="s">
        <v>538</v>
      </c>
      <c r="E70" s="1"/>
      <c r="F70" s="1"/>
      <c r="G70" s="1"/>
    </row>
    <row r="71" ht="12.75" customHeight="1">
      <c r="A71" s="1"/>
      <c r="B71" s="1"/>
      <c r="C71" s="1"/>
      <c r="E71" s="1"/>
      <c r="F71" s="1"/>
      <c r="G71" s="1"/>
    </row>
    <row r="72" ht="12.75" customHeight="1">
      <c r="A72" s="1"/>
      <c r="B72" s="1"/>
      <c r="C72" s="49" t="s">
        <v>539</v>
      </c>
      <c r="D72" s="2"/>
      <c r="E72" s="2"/>
      <c r="F72" s="2"/>
      <c r="G72" s="2"/>
    </row>
    <row r="73" ht="12.75" customHeight="1">
      <c r="A73" s="1"/>
      <c r="B73" s="1"/>
      <c r="C73" s="74" t="s">
        <v>540</v>
      </c>
      <c r="D73" s="74" t="s">
        <v>541</v>
      </c>
      <c r="E73" s="74" t="s">
        <v>542</v>
      </c>
      <c r="F73" s="74" t="s">
        <v>543</v>
      </c>
      <c r="G73" s="74" t="s">
        <v>544</v>
      </c>
    </row>
    <row r="74" ht="12.75" customHeight="1">
      <c r="A74" s="1"/>
      <c r="B74" s="1"/>
      <c r="C74" s="74" t="s">
        <v>6</v>
      </c>
      <c r="D74" s="84">
        <v>9000.0</v>
      </c>
      <c r="E74" s="84">
        <v>2000.0</v>
      </c>
      <c r="F74" s="84">
        <v>9000.0</v>
      </c>
      <c r="G74" s="84">
        <v>7000.0</v>
      </c>
    </row>
    <row r="75" ht="12.75" customHeight="1">
      <c r="A75" s="1"/>
      <c r="B75" s="1"/>
      <c r="C75" s="74" t="s">
        <v>41</v>
      </c>
      <c r="D75" s="84">
        <v>7000.0</v>
      </c>
      <c r="E75" s="84">
        <v>4000.0</v>
      </c>
      <c r="F75" s="84">
        <v>9000.0</v>
      </c>
      <c r="G75" s="84">
        <v>5000.0</v>
      </c>
    </row>
    <row r="76" ht="12.75" customHeight="1">
      <c r="A76" s="1"/>
      <c r="B76" s="1"/>
      <c r="C76" s="74" t="s">
        <v>42</v>
      </c>
      <c r="D76" s="84">
        <v>2000.0</v>
      </c>
      <c r="E76" s="84">
        <v>8000.0</v>
      </c>
      <c r="F76" s="84">
        <v>7000.0</v>
      </c>
      <c r="G76" s="84">
        <v>3000.0</v>
      </c>
    </row>
    <row r="77" ht="12.75" customHeight="1">
      <c r="A77" s="1"/>
      <c r="B77" s="1"/>
      <c r="C77" s="74" t="s">
        <v>43</v>
      </c>
      <c r="D77" s="84">
        <v>8000.0</v>
      </c>
      <c r="E77" s="84">
        <v>9000.0</v>
      </c>
      <c r="F77" s="84">
        <v>6000.0</v>
      </c>
      <c r="G77" s="84">
        <v>5000.0</v>
      </c>
      <c r="H77" s="4" t="s">
        <v>44</v>
      </c>
    </row>
    <row r="78" ht="12.75" customHeight="1">
      <c r="A78" s="1"/>
      <c r="B78" s="1"/>
      <c r="C78" s="74" t="s">
        <v>44</v>
      </c>
      <c r="D78" s="85">
        <f t="shared" ref="D78:G78" si="3">SUM(D74:D77)</f>
        <v>26000</v>
      </c>
      <c r="E78" s="85">
        <f t="shared" si="3"/>
        <v>23000</v>
      </c>
      <c r="F78" s="85">
        <f t="shared" si="3"/>
        <v>31000</v>
      </c>
      <c r="G78" s="85">
        <f t="shared" si="3"/>
        <v>20000</v>
      </c>
      <c r="H78" s="85">
        <f>SUM(D78:G78)</f>
        <v>100000</v>
      </c>
    </row>
    <row r="79" ht="12.75" customHeight="1">
      <c r="A79" s="1"/>
      <c r="B79" s="1"/>
      <c r="C79" s="1"/>
      <c r="E79" s="1"/>
      <c r="F79" s="1"/>
      <c r="G79" s="1"/>
    </row>
    <row r="80" ht="12.75" customHeight="1">
      <c r="A80" s="1"/>
      <c r="B80" s="1"/>
      <c r="C80" s="49" t="s">
        <v>545</v>
      </c>
      <c r="D80" s="2"/>
      <c r="E80" s="2"/>
      <c r="F80" s="2"/>
      <c r="G80" s="2"/>
    </row>
    <row r="81" ht="12.75" customHeight="1">
      <c r="A81" s="1"/>
      <c r="B81" s="1"/>
      <c r="C81" s="74" t="s">
        <v>540</v>
      </c>
      <c r="D81" s="4" t="s">
        <v>541</v>
      </c>
      <c r="E81" s="4" t="s">
        <v>542</v>
      </c>
      <c r="F81" s="4" t="s">
        <v>543</v>
      </c>
      <c r="G81" s="4" t="s">
        <v>544</v>
      </c>
    </row>
    <row r="82" ht="12.75" customHeight="1">
      <c r="A82" s="1"/>
      <c r="B82" s="1"/>
      <c r="C82" s="74" t="s">
        <v>6</v>
      </c>
      <c r="D82" s="86">
        <f t="shared" ref="D82:G82" si="4">D74/$H$78</f>
        <v>0.09</v>
      </c>
      <c r="E82" s="86">
        <f t="shared" si="4"/>
        <v>0.02</v>
      </c>
      <c r="F82" s="86">
        <f t="shared" si="4"/>
        <v>0.09</v>
      </c>
      <c r="G82" s="86">
        <f t="shared" si="4"/>
        <v>0.07</v>
      </c>
      <c r="H82" s="47" t="s">
        <v>546</v>
      </c>
    </row>
    <row r="83" ht="12.75" customHeight="1">
      <c r="A83" s="1"/>
      <c r="B83" s="1"/>
      <c r="C83" s="74" t="s">
        <v>41</v>
      </c>
      <c r="D83" s="86">
        <f t="shared" ref="D83:G83" si="5">D75/$H$78</f>
        <v>0.07</v>
      </c>
      <c r="E83" s="86">
        <f t="shared" si="5"/>
        <v>0.04</v>
      </c>
      <c r="F83" s="86">
        <f t="shared" si="5"/>
        <v>0.09</v>
      </c>
      <c r="G83" s="86">
        <f t="shared" si="5"/>
        <v>0.05</v>
      </c>
      <c r="H83" s="47" t="s">
        <v>547</v>
      </c>
    </row>
    <row r="84" ht="12.75" customHeight="1">
      <c r="A84" s="1"/>
      <c r="B84" s="1"/>
      <c r="C84" s="74" t="s">
        <v>42</v>
      </c>
      <c r="D84" s="86">
        <f t="shared" ref="D84:G84" si="6">D76/$H$78</f>
        <v>0.02</v>
      </c>
      <c r="E84" s="86">
        <f t="shared" si="6"/>
        <v>0.08</v>
      </c>
      <c r="F84" s="86">
        <f t="shared" si="6"/>
        <v>0.07</v>
      </c>
      <c r="G84" s="86">
        <f t="shared" si="6"/>
        <v>0.03</v>
      </c>
      <c r="H84" s="47" t="s">
        <v>548</v>
      </c>
    </row>
    <row r="85" ht="12.75" customHeight="1">
      <c r="A85" s="1"/>
      <c r="B85" s="1"/>
      <c r="C85" s="74" t="s">
        <v>43</v>
      </c>
      <c r="D85" s="86">
        <f t="shared" ref="D85:G85" si="7">D77/$H$78</f>
        <v>0.08</v>
      </c>
      <c r="E85" s="86">
        <f t="shared" si="7"/>
        <v>0.09</v>
      </c>
      <c r="F85" s="86">
        <f t="shared" si="7"/>
        <v>0.06</v>
      </c>
      <c r="G85" s="86">
        <f t="shared" si="7"/>
        <v>0.05</v>
      </c>
      <c r="H85" s="47" t="s">
        <v>549</v>
      </c>
    </row>
    <row r="86" ht="12.75" customHeight="1">
      <c r="A86" s="1"/>
      <c r="B86" s="1"/>
      <c r="C86" s="74" t="s">
        <v>44</v>
      </c>
      <c r="D86" s="86">
        <f t="shared" ref="D86:G86" si="8">D78/$H$78</f>
        <v>0.26</v>
      </c>
      <c r="E86" s="86">
        <f t="shared" si="8"/>
        <v>0.23</v>
      </c>
      <c r="F86" s="86">
        <f t="shared" si="8"/>
        <v>0.31</v>
      </c>
      <c r="G86" s="86">
        <f t="shared" si="8"/>
        <v>0.2</v>
      </c>
      <c r="H86" s="47" t="s">
        <v>550</v>
      </c>
    </row>
    <row r="87" ht="12.75" customHeight="1">
      <c r="A87" s="1"/>
      <c r="B87" s="1"/>
      <c r="C87" s="1"/>
      <c r="E87" s="1"/>
      <c r="F87" s="1"/>
      <c r="G87" s="1"/>
    </row>
    <row r="88" ht="12.75" customHeight="1">
      <c r="A88" s="1"/>
      <c r="B88" s="1"/>
      <c r="C88" s="87" t="s">
        <v>551</v>
      </c>
      <c r="D88" s="88"/>
      <c r="E88" s="84">
        <v>150000.0</v>
      </c>
      <c r="F88" s="1"/>
      <c r="G88" s="1"/>
    </row>
    <row r="89" ht="12.75" customHeight="1">
      <c r="A89" s="1"/>
      <c r="B89" s="1"/>
      <c r="C89" s="49" t="s">
        <v>552</v>
      </c>
      <c r="D89" s="2"/>
      <c r="E89" s="2"/>
      <c r="F89" s="2"/>
      <c r="G89" s="2"/>
    </row>
    <row r="90" ht="12.75" customHeight="1">
      <c r="A90" s="1"/>
      <c r="B90" s="1"/>
      <c r="C90" s="74" t="s">
        <v>540</v>
      </c>
      <c r="D90" s="4" t="s">
        <v>541</v>
      </c>
      <c r="E90" s="4" t="s">
        <v>542</v>
      </c>
      <c r="F90" s="4" t="s">
        <v>543</v>
      </c>
      <c r="G90" s="4" t="s">
        <v>544</v>
      </c>
    </row>
    <row r="91" ht="12.75" customHeight="1">
      <c r="A91" s="1"/>
      <c r="B91" s="1"/>
      <c r="C91" s="74" t="s">
        <v>6</v>
      </c>
      <c r="D91" s="85">
        <f t="shared" ref="D91:G91" si="9">D82*$E$88</f>
        <v>13500</v>
      </c>
      <c r="E91" s="85">
        <f t="shared" si="9"/>
        <v>3000</v>
      </c>
      <c r="F91" s="85">
        <f t="shared" si="9"/>
        <v>13500</v>
      </c>
      <c r="G91" s="85">
        <f t="shared" si="9"/>
        <v>10500</v>
      </c>
      <c r="H91" s="47" t="s">
        <v>553</v>
      </c>
    </row>
    <row r="92" ht="12.75" customHeight="1">
      <c r="A92" s="1"/>
      <c r="B92" s="1"/>
      <c r="C92" s="74" t="s">
        <v>41</v>
      </c>
      <c r="D92" s="85">
        <f t="shared" ref="D92:G92" si="10">D83*$E$88</f>
        <v>10500</v>
      </c>
      <c r="E92" s="85">
        <f t="shared" si="10"/>
        <v>6000</v>
      </c>
      <c r="F92" s="85">
        <f t="shared" si="10"/>
        <v>13500</v>
      </c>
      <c r="G92" s="85">
        <f t="shared" si="10"/>
        <v>7500</v>
      </c>
      <c r="H92" s="47" t="s">
        <v>554</v>
      </c>
    </row>
    <row r="93" ht="12.75" customHeight="1">
      <c r="A93" s="1"/>
      <c r="B93" s="1"/>
      <c r="C93" s="74" t="s">
        <v>42</v>
      </c>
      <c r="D93" s="85">
        <f t="shared" ref="D93:G93" si="11">D84*$E$88</f>
        <v>3000</v>
      </c>
      <c r="E93" s="85">
        <f t="shared" si="11"/>
        <v>12000</v>
      </c>
      <c r="F93" s="85">
        <f t="shared" si="11"/>
        <v>10500</v>
      </c>
      <c r="G93" s="85">
        <f t="shared" si="11"/>
        <v>4500</v>
      </c>
      <c r="H93" s="47" t="s">
        <v>555</v>
      </c>
    </row>
    <row r="94" ht="12.75" customHeight="1">
      <c r="A94" s="1"/>
      <c r="B94" s="1"/>
      <c r="C94" s="74" t="s">
        <v>43</v>
      </c>
      <c r="D94" s="85">
        <f t="shared" ref="D94:G94" si="12">D85*$E$88</f>
        <v>12000</v>
      </c>
      <c r="E94" s="85">
        <f t="shared" si="12"/>
        <v>13500</v>
      </c>
      <c r="F94" s="85">
        <f t="shared" si="12"/>
        <v>9000</v>
      </c>
      <c r="G94" s="85">
        <f t="shared" si="12"/>
        <v>7500</v>
      </c>
      <c r="H94" s="4" t="s">
        <v>44</v>
      </c>
    </row>
    <row r="95" ht="12.75" customHeight="1">
      <c r="A95" s="1"/>
      <c r="B95" s="1"/>
      <c r="C95" s="74" t="s">
        <v>44</v>
      </c>
      <c r="D95" s="85">
        <f t="shared" ref="D95:G95" si="13">D86*$E$88</f>
        <v>39000</v>
      </c>
      <c r="E95" s="85">
        <f t="shared" si="13"/>
        <v>34500</v>
      </c>
      <c r="F95" s="85">
        <f t="shared" si="13"/>
        <v>46500</v>
      </c>
      <c r="G95" s="85">
        <f t="shared" si="13"/>
        <v>30000</v>
      </c>
      <c r="H95" s="85">
        <f>SUM(D95:G95)</f>
        <v>150000</v>
      </c>
    </row>
    <row r="96" ht="12.75" customHeight="1">
      <c r="A96" s="1"/>
      <c r="B96" s="1"/>
      <c r="C96" s="1"/>
      <c r="E96" s="1"/>
      <c r="F96" s="1"/>
      <c r="G96" s="1"/>
    </row>
    <row r="97" ht="12.75" customHeight="1">
      <c r="A97" s="1"/>
      <c r="B97" s="1"/>
      <c r="C97" s="1"/>
      <c r="E97" s="1"/>
      <c r="F97" s="1"/>
      <c r="G97" s="1"/>
    </row>
    <row r="98" ht="13.5" customHeight="1">
      <c r="A98" s="1"/>
      <c r="B98" s="9" t="s">
        <v>556</v>
      </c>
      <c r="C98" s="9"/>
      <c r="D98" s="9"/>
      <c r="E98" s="9"/>
      <c r="F98" s="9"/>
      <c r="G98" s="9"/>
    </row>
    <row r="99" ht="12.75" customHeight="1">
      <c r="A99" s="1"/>
      <c r="B99" s="1"/>
      <c r="C99" s="1"/>
      <c r="E99" s="1"/>
      <c r="F99" s="1"/>
      <c r="G99" s="1"/>
    </row>
    <row r="100" ht="12.75" customHeight="1">
      <c r="A100" s="1"/>
      <c r="B100" s="1"/>
      <c r="C100" s="74" t="s">
        <v>516</v>
      </c>
      <c r="D100" s="75">
        <v>150.0</v>
      </c>
      <c r="E100" s="1"/>
      <c r="F100" s="1"/>
      <c r="G100" s="1"/>
    </row>
    <row r="101" ht="12.75" customHeight="1">
      <c r="A101" s="1"/>
      <c r="B101" s="1"/>
      <c r="C101" s="74" t="s">
        <v>515</v>
      </c>
      <c r="D101" s="78">
        <v>0.25</v>
      </c>
      <c r="E101" s="1"/>
      <c r="F101" s="1"/>
      <c r="G101" s="1"/>
    </row>
    <row r="102" ht="12.75" customHeight="1">
      <c r="A102" s="1"/>
      <c r="B102" s="1"/>
      <c r="C102" s="74" t="s">
        <v>557</v>
      </c>
      <c r="D102" s="76">
        <f>D100/(100%+D101)</f>
        <v>120</v>
      </c>
      <c r="E102" s="47" t="s">
        <v>558</v>
      </c>
      <c r="F102" s="1"/>
      <c r="G102" s="1"/>
    </row>
    <row r="103" ht="12.75" customHeight="1">
      <c r="A103" s="1"/>
      <c r="B103" s="1"/>
      <c r="C103" s="1"/>
      <c r="E103" s="1"/>
      <c r="F103" s="1"/>
      <c r="G103" s="1"/>
    </row>
    <row r="104" ht="12.75" customHeight="1">
      <c r="A104" s="1"/>
      <c r="B104" s="1"/>
      <c r="C104" s="49" t="s">
        <v>559</v>
      </c>
      <c r="E104" s="1"/>
      <c r="F104" s="1"/>
      <c r="G104" s="1"/>
    </row>
    <row r="105" ht="12.75" customHeight="1">
      <c r="A105" s="1"/>
      <c r="B105" s="1"/>
      <c r="C105" s="1" t="s">
        <v>560</v>
      </c>
      <c r="E105" s="1"/>
      <c r="F105" s="1"/>
      <c r="G105" s="1"/>
    </row>
    <row r="106" ht="12.75" customHeight="1">
      <c r="A106" s="1"/>
      <c r="B106" s="1"/>
      <c r="C106" s="1" t="s">
        <v>561</v>
      </c>
      <c r="E106" s="1"/>
      <c r="F106" s="1"/>
      <c r="G106" s="1"/>
    </row>
    <row r="107" ht="12.75" customHeight="1">
      <c r="A107" s="1"/>
      <c r="B107" s="1"/>
      <c r="C107" s="1" t="s">
        <v>562</v>
      </c>
      <c r="E107" s="1"/>
      <c r="F107" s="1"/>
      <c r="G107" s="1"/>
    </row>
    <row r="108" ht="12.75" customHeight="1">
      <c r="A108" s="1"/>
      <c r="B108" s="1"/>
      <c r="C108" s="1" t="s">
        <v>563</v>
      </c>
      <c r="E108" s="1"/>
      <c r="F108" s="1"/>
      <c r="G108" s="1"/>
    </row>
    <row r="109" ht="12.75" customHeight="1">
      <c r="A109" s="1"/>
      <c r="B109" s="1"/>
      <c r="C109" s="1"/>
      <c r="E109" s="1"/>
      <c r="F109" s="1"/>
      <c r="G109" s="1"/>
    </row>
    <row r="110" ht="12.75" customHeight="1">
      <c r="A110" s="1"/>
      <c r="B110" s="1"/>
      <c r="C110" s="4" t="s">
        <v>564</v>
      </c>
      <c r="D110" s="89">
        <v>0.175</v>
      </c>
      <c r="E110" s="1"/>
      <c r="F110" s="1"/>
      <c r="G110" s="1"/>
    </row>
    <row r="111" ht="12.75" customHeight="1">
      <c r="A111" s="1"/>
      <c r="B111" s="1"/>
      <c r="C111" s="1"/>
      <c r="E111" s="1"/>
      <c r="F111" s="1"/>
      <c r="G111" s="1"/>
    </row>
    <row r="112" ht="12.75" customHeight="1">
      <c r="A112" s="1"/>
      <c r="B112" s="1"/>
      <c r="C112" s="4" t="s">
        <v>565</v>
      </c>
      <c r="D112" s="74" t="s">
        <v>44</v>
      </c>
      <c r="E112" s="74" t="s">
        <v>566</v>
      </c>
      <c r="F112" s="74" t="s">
        <v>567</v>
      </c>
      <c r="G112" s="1"/>
    </row>
    <row r="113" ht="12.75" customHeight="1">
      <c r="A113" s="1"/>
      <c r="B113" s="1"/>
      <c r="C113" s="4" t="s">
        <v>568</v>
      </c>
      <c r="D113" s="90">
        <v>10.0</v>
      </c>
      <c r="E113" s="91">
        <f t="shared" ref="E113:E115" si="14">D113/(100%+$D$110)</f>
        <v>8.510638298</v>
      </c>
      <c r="F113" s="91">
        <f t="shared" ref="F113:F115" si="15">D113-D113/(100%+$D$110)</f>
        <v>1.489361702</v>
      </c>
      <c r="G113" s="47" t="s">
        <v>569</v>
      </c>
    </row>
    <row r="114" ht="12.75" customHeight="1">
      <c r="A114" s="1"/>
      <c r="B114" s="1"/>
      <c r="C114" s="4" t="s">
        <v>570</v>
      </c>
      <c r="D114" s="90">
        <v>235.0</v>
      </c>
      <c r="E114" s="91">
        <f t="shared" si="14"/>
        <v>200</v>
      </c>
      <c r="F114" s="91">
        <f t="shared" si="15"/>
        <v>35</v>
      </c>
      <c r="G114" s="1"/>
    </row>
    <row r="115" ht="12.75" customHeight="1">
      <c r="A115" s="1"/>
      <c r="B115" s="1"/>
      <c r="C115" s="4" t="s">
        <v>568</v>
      </c>
      <c r="D115" s="90">
        <v>117.5</v>
      </c>
      <c r="E115" s="91">
        <f t="shared" si="14"/>
        <v>100</v>
      </c>
      <c r="F115" s="91">
        <f t="shared" si="15"/>
        <v>17.5</v>
      </c>
      <c r="G115" s="1"/>
    </row>
    <row r="116" ht="12.75" customHeight="1">
      <c r="A116" s="1"/>
      <c r="B116" s="1"/>
      <c r="C116" s="1"/>
      <c r="E116" s="7" t="s">
        <v>571</v>
      </c>
      <c r="F116" s="1"/>
      <c r="G116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572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B3" s="1" t="s">
        <v>573</v>
      </c>
      <c r="C3" s="1"/>
      <c r="D3" s="1"/>
      <c r="E3" s="1"/>
      <c r="F3" s="1"/>
      <c r="G3" s="1"/>
    </row>
    <row r="4" ht="12.75" customHeight="1">
      <c r="A4" s="1"/>
      <c r="B4" s="1" t="s">
        <v>574</v>
      </c>
      <c r="C4" s="1"/>
      <c r="D4" s="1"/>
      <c r="E4" s="1"/>
      <c r="F4" s="1"/>
      <c r="G4" s="1"/>
    </row>
    <row r="5" ht="12.75" customHeight="1">
      <c r="A5" s="1"/>
      <c r="C5" s="1"/>
      <c r="D5" s="1"/>
      <c r="E5" s="1"/>
      <c r="F5" s="1"/>
      <c r="G5" s="1"/>
    </row>
    <row r="6" ht="12.75" customHeight="1">
      <c r="A6" s="1"/>
      <c r="B6" s="1" t="s">
        <v>575</v>
      </c>
      <c r="C6" s="1"/>
      <c r="D6" s="1"/>
      <c r="E6" s="1"/>
      <c r="F6" s="1"/>
      <c r="G6" s="1"/>
    </row>
    <row r="7" ht="12.75" customHeight="1">
      <c r="A7" s="1"/>
      <c r="B7" s="1" t="s">
        <v>576</v>
      </c>
      <c r="C7" s="1"/>
      <c r="D7" s="1"/>
      <c r="E7" s="1"/>
      <c r="F7" s="1"/>
      <c r="G7" s="1"/>
    </row>
    <row r="8" ht="12.75" customHeight="1">
      <c r="A8" s="1"/>
      <c r="C8" s="1"/>
      <c r="D8" s="1"/>
      <c r="E8" s="1"/>
      <c r="F8" s="1"/>
      <c r="G8" s="1"/>
    </row>
    <row r="9" ht="12.75" customHeight="1">
      <c r="A9" s="1"/>
      <c r="B9" s="5">
        <v>10.0</v>
      </c>
      <c r="C9" s="5">
        <v>20.0</v>
      </c>
      <c r="D9" s="6">
        <f>B9+C9</f>
        <v>30</v>
      </c>
      <c r="E9" s="1"/>
      <c r="F9" s="1"/>
      <c r="G9" s="1"/>
    </row>
    <row r="10" ht="12.75" customHeight="1">
      <c r="A10" s="1"/>
      <c r="B10" s="5">
        <v>30.0</v>
      </c>
      <c r="C10" s="5">
        <v>40.0</v>
      </c>
      <c r="D10" s="6">
        <f>SUM(B10:C10)</f>
        <v>70</v>
      </c>
      <c r="E10" s="1"/>
      <c r="F10" s="1"/>
      <c r="G10" s="1"/>
    </row>
    <row r="11" ht="12.75" customHeight="1">
      <c r="A11" s="1"/>
      <c r="B11" s="5">
        <v>50.0</v>
      </c>
      <c r="C11" s="5">
        <v>60.0</v>
      </c>
      <c r="D11" s="6">
        <f>MAX(B11:C11)</f>
        <v>60</v>
      </c>
      <c r="E11" s="1"/>
      <c r="F11" s="1"/>
      <c r="G11" s="1"/>
    </row>
    <row r="12" ht="12.75" customHeight="1">
      <c r="A12" s="1"/>
      <c r="B12" s="5">
        <v>70.0</v>
      </c>
      <c r="C12" s="5">
        <v>80.0</v>
      </c>
      <c r="D12" s="6">
        <f>IF(B12&gt;C12,B9,B10)</f>
        <v>30</v>
      </c>
      <c r="E12" s="1"/>
      <c r="F12" s="1"/>
      <c r="G12" s="1"/>
    </row>
    <row r="13" ht="12.75" customHeight="1">
      <c r="A13" s="1"/>
      <c r="C13" s="1"/>
      <c r="D13" s="1"/>
      <c r="E13" s="1"/>
      <c r="F13" s="1"/>
      <c r="G13" s="1"/>
    </row>
    <row r="14" ht="12.75" customHeight="1">
      <c r="A14" s="1"/>
      <c r="C14" s="1"/>
      <c r="D14" s="1"/>
      <c r="E14" s="1"/>
      <c r="F14" s="1"/>
      <c r="G14" s="1"/>
    </row>
    <row r="15" ht="12.75" customHeight="1">
      <c r="A15" s="1"/>
      <c r="C15" s="1"/>
      <c r="D15" s="1"/>
      <c r="E15" s="1"/>
      <c r="F15" s="1"/>
      <c r="G15" s="1"/>
    </row>
    <row r="16" ht="12.75" customHeight="1">
      <c r="A16" s="1"/>
      <c r="C16" s="1"/>
      <c r="D16" s="1"/>
      <c r="E16" s="1"/>
      <c r="F16" s="1"/>
      <c r="G16" s="1"/>
    </row>
    <row r="17" ht="12.75" customHeight="1">
      <c r="A17" s="1"/>
      <c r="C17" s="1"/>
      <c r="D17" s="1"/>
      <c r="E17" s="1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2.75" customHeight="1">
      <c r="A19" s="1"/>
      <c r="C19" s="1"/>
      <c r="D19" s="1"/>
      <c r="E19" s="1"/>
      <c r="F19" s="1"/>
      <c r="G19" s="1"/>
    </row>
    <row r="20" ht="12.75" customHeight="1">
      <c r="A20" s="1"/>
      <c r="C20" s="1"/>
      <c r="D20" s="1"/>
      <c r="E20" s="1"/>
      <c r="F20" s="1"/>
      <c r="G20" s="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577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B3" s="1" t="s">
        <v>578</v>
      </c>
      <c r="C3" s="1"/>
      <c r="D3" s="1"/>
      <c r="E3" s="1"/>
      <c r="F3" s="1"/>
      <c r="G3" s="1"/>
    </row>
    <row r="4" ht="12.75" customHeight="1">
      <c r="A4" s="1"/>
      <c r="B4" s="1" t="s">
        <v>579</v>
      </c>
      <c r="C4" s="1"/>
      <c r="D4" s="1"/>
      <c r="E4" s="1"/>
      <c r="F4" s="1"/>
      <c r="G4" s="1"/>
    </row>
    <row r="5" ht="12.75" customHeight="1">
      <c r="A5" s="1"/>
      <c r="C5" s="1"/>
      <c r="D5" s="1"/>
      <c r="E5" s="1"/>
      <c r="F5" s="1"/>
      <c r="G5" s="1"/>
    </row>
    <row r="6" ht="12.75" customHeight="1">
      <c r="A6" s="1"/>
      <c r="B6" s="1" t="s">
        <v>580</v>
      </c>
      <c r="C6" s="1"/>
      <c r="D6" s="1"/>
      <c r="E6" s="1"/>
      <c r="F6" s="1"/>
      <c r="G6" s="1"/>
    </row>
    <row r="7" ht="12.75" customHeight="1">
      <c r="A7" s="1"/>
      <c r="B7" s="1" t="s">
        <v>581</v>
      </c>
      <c r="C7" s="1"/>
      <c r="D7" s="1"/>
      <c r="E7" s="1"/>
      <c r="F7" s="1"/>
      <c r="G7" s="1"/>
    </row>
    <row r="8" ht="12.75" customHeight="1">
      <c r="A8" s="1"/>
      <c r="B8" s="1" t="s">
        <v>582</v>
      </c>
      <c r="C8" s="1"/>
      <c r="D8" s="1"/>
      <c r="E8" s="1"/>
      <c r="F8" s="1"/>
      <c r="G8" s="1"/>
    </row>
    <row r="9" ht="12.75" customHeight="1">
      <c r="A9" s="1"/>
      <c r="B9" s="1" t="s">
        <v>583</v>
      </c>
      <c r="C9" s="1"/>
      <c r="D9" s="1"/>
      <c r="E9" s="1"/>
      <c r="F9" s="1"/>
      <c r="G9" s="1"/>
    </row>
    <row r="10" ht="12.75" customHeight="1">
      <c r="A10" s="1"/>
      <c r="C10" s="1"/>
      <c r="D10" s="1"/>
      <c r="E10" s="1"/>
      <c r="F10" s="1"/>
      <c r="G10" s="1"/>
    </row>
    <row r="11" ht="12.75" customHeight="1">
      <c r="A11" s="1"/>
      <c r="B11" s="16"/>
      <c r="C11" s="4" t="s">
        <v>584</v>
      </c>
      <c r="D11" s="4" t="s">
        <v>585</v>
      </c>
      <c r="E11" s="4" t="s">
        <v>586</v>
      </c>
      <c r="F11" s="1"/>
      <c r="G11" s="1"/>
    </row>
    <row r="12" ht="12.75" customHeight="1">
      <c r="A12" s="1"/>
      <c r="B12" s="4" t="s">
        <v>6</v>
      </c>
      <c r="C12" s="92">
        <v>45.0</v>
      </c>
      <c r="D12" s="92">
        <v>50.0</v>
      </c>
      <c r="E12" s="92">
        <v>50.0</v>
      </c>
      <c r="F12" s="1"/>
      <c r="G12" s="1"/>
    </row>
    <row r="13" ht="12.75" customHeight="1">
      <c r="A13" s="1"/>
      <c r="B13" s="4" t="s">
        <v>41</v>
      </c>
      <c r="C13" s="92">
        <v>30.0</v>
      </c>
      <c r="D13" s="92">
        <v>25.0</v>
      </c>
      <c r="E13" s="92">
        <v>35.0</v>
      </c>
      <c r="F13" s="1"/>
      <c r="G13" s="1"/>
    </row>
    <row r="14" ht="12.75" customHeight="1">
      <c r="A14" s="1"/>
      <c r="B14" s="4" t="s">
        <v>42</v>
      </c>
      <c r="C14" s="92">
        <v>35.0</v>
      </c>
      <c r="D14" s="92">
        <v>10.0</v>
      </c>
      <c r="E14" s="92">
        <v>50.0</v>
      </c>
      <c r="F14" s="1"/>
      <c r="G14" s="1"/>
    </row>
    <row r="15" ht="12.75" customHeight="1">
      <c r="A15" s="1"/>
      <c r="B15" s="4" t="s">
        <v>43</v>
      </c>
      <c r="C15" s="92">
        <v>20.0</v>
      </c>
      <c r="D15" s="92">
        <v>50.0</v>
      </c>
      <c r="E15" s="92">
        <v>5.0</v>
      </c>
      <c r="F15" s="1"/>
      <c r="G15" s="1"/>
    </row>
    <row r="16" ht="12.75" customHeight="1">
      <c r="A16" s="1"/>
      <c r="B16" s="4" t="s">
        <v>44</v>
      </c>
      <c r="C16" s="6"/>
      <c r="D16" s="6"/>
      <c r="E16" s="6"/>
      <c r="F16" s="1"/>
      <c r="G16" s="1"/>
    </row>
    <row r="17" ht="12.75" customHeight="1">
      <c r="A17" s="1"/>
      <c r="C17" s="7"/>
      <c r="D17" s="7"/>
      <c r="E17" s="7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3.5" customHeight="1">
      <c r="A19" s="1"/>
      <c r="B19" s="9" t="s">
        <v>587</v>
      </c>
      <c r="C19" s="9"/>
      <c r="D19" s="9"/>
      <c r="E19" s="9"/>
      <c r="F19" s="9"/>
      <c r="G19" s="1"/>
    </row>
    <row r="20" ht="12.75" customHeight="1">
      <c r="A20" s="1"/>
      <c r="B20" s="1" t="s">
        <v>588</v>
      </c>
      <c r="C20" s="1"/>
      <c r="D20" s="1"/>
      <c r="E20" s="1"/>
      <c r="F20" s="1"/>
      <c r="G20" s="1"/>
    </row>
    <row r="21" ht="12.75" customHeight="1">
      <c r="A21" s="1"/>
      <c r="B21" s="1" t="s">
        <v>589</v>
      </c>
      <c r="C21" s="1"/>
      <c r="D21" s="1"/>
      <c r="E21" s="1"/>
      <c r="F21" s="1"/>
      <c r="G21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  <col customWidth="1" min="8" max="26" width="8.0"/>
  </cols>
  <sheetData>
    <row r="1" ht="18.75" customHeight="1">
      <c r="A1" s="17" t="s">
        <v>590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B3" s="1" t="s">
        <v>591</v>
      </c>
      <c r="C3" s="1"/>
      <c r="D3" s="1"/>
      <c r="E3" s="1"/>
      <c r="F3" s="1"/>
      <c r="G3" s="1"/>
    </row>
    <row r="4" ht="12.75" customHeight="1">
      <c r="A4" s="1"/>
      <c r="B4" s="1" t="s">
        <v>592</v>
      </c>
      <c r="C4" s="1"/>
      <c r="D4" s="1"/>
      <c r="E4" s="1"/>
      <c r="F4" s="1"/>
      <c r="G4" s="1"/>
    </row>
    <row r="5" ht="12.75" customHeight="1">
      <c r="A5" s="1"/>
      <c r="C5" s="1"/>
      <c r="D5" s="1"/>
      <c r="E5" s="1"/>
      <c r="F5" s="1"/>
      <c r="G5" s="1"/>
    </row>
    <row r="6" ht="12.75" customHeight="1">
      <c r="A6" s="1"/>
      <c r="B6" s="16"/>
      <c r="C6" s="4" t="s">
        <v>584</v>
      </c>
      <c r="D6" s="4" t="s">
        <v>585</v>
      </c>
      <c r="E6" s="4" t="s">
        <v>586</v>
      </c>
      <c r="F6" s="1"/>
      <c r="G6" s="1"/>
    </row>
    <row r="7" ht="12.75" customHeight="1">
      <c r="A7" s="1"/>
      <c r="B7" s="4" t="s">
        <v>6</v>
      </c>
      <c r="C7" s="92">
        <v>45.0</v>
      </c>
      <c r="D7" s="92">
        <v>50.0</v>
      </c>
      <c r="E7" s="92">
        <v>50.0</v>
      </c>
      <c r="F7" s="1"/>
      <c r="G7" s="1"/>
    </row>
    <row r="8" ht="12.75" customHeight="1">
      <c r="A8" s="1"/>
      <c r="B8" s="4" t="s">
        <v>41</v>
      </c>
      <c r="C8" s="92">
        <v>30.0</v>
      </c>
      <c r="D8" s="92">
        <v>25.0</v>
      </c>
      <c r="E8" s="92">
        <v>35.0</v>
      </c>
      <c r="F8" s="1"/>
      <c r="G8" s="1"/>
    </row>
    <row r="9" ht="12.75" customHeight="1">
      <c r="A9" s="1"/>
      <c r="B9" s="4" t="s">
        <v>42</v>
      </c>
      <c r="C9" s="92">
        <v>35.0</v>
      </c>
      <c r="D9" s="92">
        <v>10.0</v>
      </c>
      <c r="E9" s="92">
        <v>50.0</v>
      </c>
      <c r="F9" s="1"/>
      <c r="G9" s="1"/>
    </row>
    <row r="10" ht="12.75" customHeight="1">
      <c r="A10" s="1"/>
      <c r="B10" s="4" t="s">
        <v>43</v>
      </c>
      <c r="C10" s="92">
        <v>20.0</v>
      </c>
      <c r="D10" s="92">
        <v>50.0</v>
      </c>
      <c r="E10" s="92">
        <v>5.0</v>
      </c>
      <c r="F10" s="1"/>
      <c r="G10" s="1"/>
    </row>
    <row r="11" ht="12.75" customHeight="1">
      <c r="A11" s="1"/>
      <c r="C11" s="1"/>
      <c r="D11" s="1"/>
      <c r="E11" s="1"/>
      <c r="F11" s="1"/>
      <c r="G11" s="1"/>
    </row>
    <row r="12" ht="12.75" customHeight="1">
      <c r="A12" s="1"/>
      <c r="B12" s="1" t="s">
        <v>593</v>
      </c>
      <c r="C12" s="1"/>
      <c r="D12" s="1"/>
      <c r="E12" s="1"/>
      <c r="F12" s="1"/>
      <c r="G12" s="1"/>
    </row>
    <row r="13" ht="12.75" customHeight="1">
      <c r="A13" s="1"/>
      <c r="B13" s="1" t="s">
        <v>594</v>
      </c>
      <c r="C13" s="1"/>
      <c r="D13" s="1"/>
      <c r="E13" s="1"/>
      <c r="F13" s="1"/>
      <c r="G13" s="1"/>
    </row>
    <row r="14" ht="12.75" customHeight="1">
      <c r="A14" s="1"/>
      <c r="C14" s="1"/>
      <c r="D14" s="1"/>
      <c r="E14" s="1"/>
      <c r="F14" s="1"/>
      <c r="G14" s="1"/>
    </row>
    <row r="15" ht="12.75" customHeight="1">
      <c r="A15" s="1"/>
      <c r="C15" s="1"/>
      <c r="D15" s="1"/>
      <c r="E15" s="1"/>
      <c r="F15" s="1"/>
      <c r="G15" s="1"/>
    </row>
    <row r="16" ht="12.75" customHeight="1">
      <c r="A16" s="1"/>
      <c r="C16" s="1"/>
      <c r="D16" s="1"/>
      <c r="E16" s="1"/>
      <c r="F16" s="1"/>
      <c r="G16" s="1"/>
    </row>
    <row r="17" ht="12.75" customHeight="1">
      <c r="A17" s="1"/>
      <c r="C17" s="1"/>
      <c r="D17" s="1"/>
      <c r="E17" s="1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2.75" customHeight="1">
      <c r="A19" s="1"/>
      <c r="C19" s="1"/>
      <c r="D19" s="1"/>
      <c r="E19" s="1"/>
      <c r="F19" s="1"/>
      <c r="G19" s="1"/>
    </row>
    <row r="20" ht="12.75" customHeight="1">
      <c r="A20" s="1"/>
      <c r="C20" s="1"/>
      <c r="D20" s="1"/>
      <c r="E20" s="1"/>
      <c r="F20" s="1"/>
      <c r="G20" s="1"/>
    </row>
    <row r="21" ht="12.75" customHeight="1">
      <c r="A21" s="1"/>
      <c r="C21" s="1"/>
      <c r="D21" s="1"/>
      <c r="E21" s="1"/>
      <c r="F21" s="1"/>
      <c r="G21" s="1"/>
    </row>
    <row r="22" ht="12.75" customHeight="1">
      <c r="A22" s="1"/>
      <c r="C22" s="1"/>
      <c r="D22" s="1"/>
      <c r="E22" s="1"/>
      <c r="F22" s="1"/>
      <c r="G22" s="1"/>
    </row>
    <row r="23" ht="12.75" customHeight="1">
      <c r="A23" s="1"/>
      <c r="C23" s="1"/>
      <c r="D23" s="1"/>
      <c r="E23" s="1"/>
      <c r="F23" s="1"/>
      <c r="G23" s="1"/>
    </row>
    <row r="24" ht="12.75" customHeight="1">
      <c r="A24" s="1"/>
      <c r="C24" s="1"/>
      <c r="D24" s="1"/>
      <c r="E24" s="1"/>
      <c r="F24" s="1"/>
      <c r="G24" s="1"/>
    </row>
    <row r="25" ht="12.75" customHeight="1">
      <c r="A25" s="1"/>
      <c r="C25" s="1"/>
      <c r="D25" s="1"/>
      <c r="E25" s="1"/>
      <c r="F25" s="1"/>
      <c r="G25" s="1"/>
    </row>
    <row r="26" ht="12.75" customHeight="1">
      <c r="A26" s="1"/>
      <c r="C26" s="1"/>
      <c r="D26" s="1"/>
      <c r="E26" s="1"/>
      <c r="F26" s="1"/>
      <c r="G26" s="1"/>
    </row>
    <row r="27" ht="12.75" customHeight="1">
      <c r="A27" s="1"/>
      <c r="C27" s="1"/>
      <c r="D27" s="1"/>
      <c r="E27" s="1"/>
      <c r="F27" s="1"/>
      <c r="G27" s="1"/>
    </row>
    <row r="28" ht="12.75" customHeight="1">
      <c r="A28" s="1"/>
      <c r="C28" s="1"/>
      <c r="D28" s="1"/>
      <c r="E28" s="1"/>
      <c r="F28" s="1"/>
      <c r="G28" s="1"/>
    </row>
    <row r="29" ht="12.75" customHeight="1">
      <c r="A29" s="1"/>
      <c r="C29" s="1"/>
      <c r="D29" s="1"/>
      <c r="E29" s="1"/>
      <c r="F29" s="1"/>
      <c r="G29" s="1"/>
    </row>
    <row r="30" ht="12.75" customHeight="1">
      <c r="A30" s="1"/>
      <c r="C30" s="1"/>
      <c r="D30" s="1"/>
      <c r="E30" s="1"/>
      <c r="F30" s="1"/>
      <c r="G30" s="1"/>
    </row>
    <row r="31" ht="12.75" customHeight="1">
      <c r="A31" s="1"/>
      <c r="C31" s="1"/>
      <c r="D31" s="1"/>
      <c r="E31" s="1"/>
      <c r="F31" s="1"/>
      <c r="G31" s="1"/>
    </row>
    <row r="32" ht="12.75" customHeight="1">
      <c r="A32" s="1"/>
      <c r="C32" s="1"/>
      <c r="D32" s="1"/>
      <c r="E32" s="1"/>
      <c r="F32" s="1"/>
      <c r="G32" s="1"/>
    </row>
    <row r="33" ht="12.75" customHeight="1">
      <c r="A33" s="1"/>
      <c r="C33" s="1"/>
      <c r="D33" s="1"/>
      <c r="E33" s="1"/>
      <c r="F33" s="1"/>
      <c r="G33" s="1"/>
    </row>
    <row r="34" ht="12.75" customHeight="1">
      <c r="A34" s="1"/>
      <c r="C34" s="1"/>
      <c r="D34" s="1"/>
      <c r="E34" s="1"/>
      <c r="F34" s="1"/>
      <c r="G34" s="1"/>
    </row>
    <row r="35" ht="12.75" customHeight="1">
      <c r="A35" s="1"/>
      <c r="C35" s="1"/>
      <c r="D35" s="1"/>
      <c r="E35" s="1"/>
      <c r="F35" s="1"/>
      <c r="G35" s="1"/>
    </row>
    <row r="36" ht="12.75" customHeight="1">
      <c r="A36" s="1"/>
      <c r="C36" s="1"/>
      <c r="D36" s="1"/>
      <c r="E36" s="1"/>
      <c r="F36" s="1"/>
      <c r="G36" s="1"/>
    </row>
    <row r="37" ht="12.75" customHeight="1">
      <c r="A37" s="1"/>
      <c r="C37" s="1"/>
      <c r="D37" s="1"/>
      <c r="E37" s="1"/>
      <c r="F37" s="1"/>
      <c r="G37" s="1"/>
    </row>
    <row r="38" ht="12.75" customHeight="1">
      <c r="A38" s="1"/>
      <c r="C38" s="1"/>
      <c r="D38" s="1"/>
      <c r="E38" s="1"/>
      <c r="F38" s="1"/>
      <c r="G38" s="1"/>
    </row>
    <row r="39" ht="12.75" customHeight="1">
      <c r="A39" s="1"/>
      <c r="C39" s="1"/>
      <c r="D39" s="1"/>
      <c r="E39" s="1"/>
      <c r="F39" s="1"/>
      <c r="G39" s="1"/>
    </row>
    <row r="40" ht="12.75" customHeight="1">
      <c r="A40" s="1"/>
      <c r="C40" s="1"/>
      <c r="D40" s="1"/>
      <c r="E40" s="1"/>
      <c r="F40" s="1"/>
      <c r="G40" s="1"/>
    </row>
    <row r="41" ht="12.75" customHeight="1">
      <c r="A41" s="1"/>
      <c r="C41" s="1"/>
      <c r="D41" s="1"/>
      <c r="E41" s="1"/>
      <c r="F41" s="1"/>
      <c r="G41" s="1"/>
    </row>
    <row r="42" ht="12.75" customHeight="1">
      <c r="A42" s="1"/>
      <c r="C42" s="1"/>
      <c r="D42" s="1"/>
      <c r="E42" s="1"/>
      <c r="F42" s="1"/>
      <c r="G42" s="1"/>
    </row>
    <row r="43" ht="12.75" customHeight="1">
      <c r="A43" s="1"/>
      <c r="C43" s="1"/>
      <c r="D43" s="1"/>
      <c r="E43" s="1"/>
      <c r="F43" s="1"/>
      <c r="G43" s="1"/>
    </row>
    <row r="44" ht="12.75" customHeight="1">
      <c r="A44" s="1"/>
      <c r="C44" s="1"/>
      <c r="D44" s="1"/>
      <c r="E44" s="1"/>
      <c r="F44" s="1"/>
      <c r="G44" s="1"/>
    </row>
    <row r="45" ht="12.75" customHeight="1">
      <c r="A45" s="1"/>
      <c r="C45" s="1"/>
      <c r="D45" s="1"/>
      <c r="E45" s="1"/>
      <c r="F45" s="1"/>
      <c r="G45" s="1"/>
    </row>
    <row r="46" ht="12.75" customHeight="1">
      <c r="A46" s="1"/>
      <c r="C46" s="1"/>
      <c r="D46" s="1"/>
      <c r="E46" s="1"/>
      <c r="F46" s="1"/>
      <c r="G46" s="1"/>
    </row>
    <row r="47" ht="12.75" customHeight="1">
      <c r="A47" s="1"/>
      <c r="C47" s="1"/>
      <c r="D47" s="1"/>
      <c r="E47" s="1"/>
      <c r="F47" s="1"/>
      <c r="G47" s="1"/>
    </row>
    <row r="48" ht="12.75" customHeight="1">
      <c r="A48" s="1"/>
      <c r="C48" s="1"/>
      <c r="D48" s="1"/>
      <c r="E48" s="1"/>
      <c r="F48" s="1"/>
      <c r="G48" s="1"/>
    </row>
    <row r="49" ht="12.75" customHeight="1">
      <c r="A49" s="1"/>
      <c r="C49" s="1"/>
      <c r="D49" s="1"/>
      <c r="E49" s="1"/>
      <c r="F49" s="1"/>
      <c r="G49" s="1"/>
    </row>
    <row r="50" ht="12.75" customHeight="1">
      <c r="A50" s="1"/>
      <c r="C50" s="1"/>
      <c r="D50" s="1"/>
      <c r="E50" s="1"/>
      <c r="F50" s="1"/>
      <c r="G50" s="1"/>
    </row>
    <row r="51" ht="12.75" customHeight="1">
      <c r="A51" s="1"/>
      <c r="C51" s="1"/>
      <c r="D51" s="1"/>
      <c r="E51" s="1"/>
      <c r="F51" s="1"/>
      <c r="G51" s="1"/>
    </row>
    <row r="52" ht="12.75" customHeight="1">
      <c r="A52" s="1"/>
      <c r="C52" s="1"/>
      <c r="D52" s="1"/>
      <c r="E52" s="1"/>
      <c r="F52" s="1"/>
      <c r="G52" s="1"/>
    </row>
    <row r="53" ht="12.75" customHeight="1">
      <c r="A53" s="1"/>
      <c r="C53" s="1"/>
      <c r="D53" s="1"/>
      <c r="E53" s="1"/>
      <c r="F53" s="1"/>
      <c r="G53" s="1"/>
    </row>
    <row r="54" ht="12.75" customHeight="1">
      <c r="A54" s="1"/>
      <c r="C54" s="1"/>
      <c r="D54" s="1"/>
      <c r="E54" s="1"/>
      <c r="F54" s="1"/>
      <c r="G54" s="1"/>
    </row>
    <row r="55" ht="12.75" customHeight="1">
      <c r="A55" s="1"/>
      <c r="C55" s="1"/>
      <c r="D55" s="1"/>
      <c r="E55" s="1"/>
      <c r="F55" s="1"/>
      <c r="G55" s="1"/>
    </row>
    <row r="56" ht="12.75" customHeight="1">
      <c r="A56" s="1"/>
      <c r="C56" s="1"/>
      <c r="D56" s="1"/>
      <c r="E56" s="1"/>
      <c r="F56" s="1"/>
      <c r="G56" s="1"/>
    </row>
    <row r="57" ht="12.75" customHeight="1">
      <c r="A57" s="1"/>
      <c r="C57" s="1"/>
      <c r="D57" s="1"/>
      <c r="E57" s="1"/>
      <c r="F57" s="1"/>
      <c r="G57" s="1"/>
    </row>
    <row r="58" ht="12.75" customHeight="1">
      <c r="A58" s="1"/>
      <c r="C58" s="1"/>
      <c r="D58" s="1"/>
      <c r="E58" s="1"/>
      <c r="F58" s="1"/>
      <c r="G58" s="1"/>
    </row>
    <row r="59" ht="12.75" customHeight="1">
      <c r="A59" s="1"/>
      <c r="C59" s="1"/>
      <c r="D59" s="1"/>
      <c r="E59" s="1"/>
      <c r="F59" s="1"/>
      <c r="G59" s="1"/>
    </row>
    <row r="60" ht="12.75" customHeight="1">
      <c r="A60" s="1"/>
      <c r="C60" s="1"/>
      <c r="D60" s="1"/>
      <c r="E60" s="1"/>
      <c r="F60" s="1"/>
      <c r="G60" s="1"/>
    </row>
    <row r="61" ht="12.75" customHeight="1">
      <c r="A61" s="1"/>
      <c r="C61" s="1"/>
      <c r="D61" s="1"/>
      <c r="E61" s="1"/>
      <c r="F61" s="1"/>
      <c r="G61" s="1"/>
    </row>
    <row r="62" ht="12.75" customHeight="1">
      <c r="A62" s="1"/>
      <c r="C62" s="1"/>
      <c r="D62" s="1"/>
      <c r="E62" s="1"/>
      <c r="F62" s="1"/>
      <c r="G62" s="1"/>
    </row>
    <row r="63" ht="12.75" customHeight="1">
      <c r="A63" s="1"/>
      <c r="C63" s="1"/>
      <c r="D63" s="1"/>
      <c r="E63" s="1"/>
      <c r="F63" s="1"/>
      <c r="G63" s="1"/>
    </row>
    <row r="64" ht="12.75" customHeight="1">
      <c r="A64" s="1"/>
      <c r="C64" s="1"/>
      <c r="D64" s="1"/>
      <c r="E64" s="1"/>
      <c r="F64" s="1"/>
      <c r="G64" s="1"/>
    </row>
    <row r="65" ht="12.75" customHeight="1">
      <c r="A65" s="1"/>
      <c r="C65" s="1"/>
      <c r="D65" s="1"/>
      <c r="E65" s="1"/>
      <c r="F65" s="1"/>
      <c r="G65" s="1"/>
    </row>
    <row r="66" ht="12.75" customHeight="1">
      <c r="A66" s="1"/>
      <c r="C66" s="1"/>
      <c r="D66" s="1"/>
      <c r="E66" s="1"/>
      <c r="F66" s="1"/>
      <c r="G66" s="1"/>
    </row>
    <row r="67" ht="12.75" customHeight="1">
      <c r="A67" s="1"/>
      <c r="C67" s="1"/>
      <c r="D67" s="1"/>
      <c r="E67" s="1"/>
      <c r="F67" s="1"/>
      <c r="G67" s="1"/>
    </row>
    <row r="68" ht="12.75" customHeight="1">
      <c r="A68" s="1"/>
      <c r="C68" s="1"/>
      <c r="D68" s="1"/>
      <c r="E68" s="1"/>
      <c r="F68" s="1"/>
      <c r="G68" s="1"/>
    </row>
    <row r="69" ht="12.75" customHeight="1">
      <c r="A69" s="1"/>
      <c r="C69" s="1"/>
      <c r="D69" s="1"/>
      <c r="E69" s="1"/>
      <c r="F69" s="1"/>
      <c r="G69" s="1"/>
    </row>
    <row r="70" ht="12.75" customHeight="1">
      <c r="A70" s="1"/>
      <c r="C70" s="1"/>
      <c r="D70" s="1"/>
      <c r="E70" s="1"/>
      <c r="F70" s="1"/>
      <c r="G70" s="1"/>
    </row>
    <row r="71" ht="12.75" customHeight="1">
      <c r="A71" s="1"/>
      <c r="C71" s="1"/>
      <c r="D71" s="1"/>
      <c r="E71" s="1"/>
      <c r="F71" s="1"/>
      <c r="G71" s="1"/>
    </row>
    <row r="72" ht="12.75" customHeight="1">
      <c r="A72" s="1"/>
      <c r="C72" s="1"/>
      <c r="D72" s="1"/>
      <c r="E72" s="1"/>
      <c r="F72" s="1"/>
      <c r="G72" s="1"/>
    </row>
    <row r="73" ht="12.75" customHeight="1">
      <c r="A73" s="1"/>
      <c r="C73" s="1"/>
      <c r="D73" s="1"/>
      <c r="E73" s="1"/>
      <c r="F73" s="1"/>
      <c r="G73" s="1"/>
    </row>
    <row r="74" ht="12.75" customHeight="1">
      <c r="A74" s="1"/>
      <c r="C74" s="1"/>
      <c r="D74" s="1"/>
      <c r="E74" s="1"/>
      <c r="F74" s="1"/>
      <c r="G74" s="1"/>
    </row>
    <row r="75" ht="12.75" customHeight="1">
      <c r="A75" s="1"/>
      <c r="C75" s="1"/>
      <c r="D75" s="1"/>
      <c r="E75" s="1"/>
      <c r="F75" s="1"/>
      <c r="G75" s="1"/>
    </row>
    <row r="76" ht="12.75" customHeight="1">
      <c r="A76" s="1"/>
      <c r="C76" s="1"/>
      <c r="D76" s="1"/>
      <c r="E76" s="1"/>
      <c r="F76" s="1"/>
      <c r="G76" s="1"/>
    </row>
    <row r="77" ht="12.75" customHeight="1">
      <c r="A77" s="1"/>
      <c r="C77" s="1"/>
      <c r="D77" s="1"/>
      <c r="E77" s="1"/>
      <c r="F77" s="1"/>
      <c r="G77" s="1"/>
    </row>
    <row r="78" ht="12.75" customHeight="1">
      <c r="A78" s="1"/>
      <c r="C78" s="1"/>
      <c r="D78" s="1"/>
      <c r="E78" s="1"/>
      <c r="F78" s="1"/>
      <c r="G78" s="1"/>
    </row>
    <row r="79" ht="12.75" customHeight="1">
      <c r="A79" s="1"/>
      <c r="C79" s="1"/>
      <c r="D79" s="1"/>
      <c r="E79" s="1"/>
      <c r="F79" s="1"/>
      <c r="G79" s="1"/>
    </row>
    <row r="80" ht="12.75" customHeight="1">
      <c r="A80" s="1"/>
      <c r="C80" s="1"/>
      <c r="D80" s="1"/>
      <c r="E80" s="1"/>
      <c r="F80" s="1"/>
      <c r="G80" s="1"/>
    </row>
    <row r="81" ht="12.75" customHeight="1">
      <c r="A81" s="1"/>
      <c r="C81" s="1"/>
      <c r="D81" s="1"/>
      <c r="E81" s="1"/>
      <c r="F81" s="1"/>
      <c r="G81" s="1"/>
    </row>
    <row r="82" ht="12.75" customHeight="1">
      <c r="A82" s="1"/>
      <c r="C82" s="1"/>
      <c r="D82" s="1"/>
      <c r="E82" s="1"/>
      <c r="F82" s="1"/>
      <c r="G82" s="1"/>
    </row>
    <row r="83" ht="12.75" customHeight="1">
      <c r="A83" s="1"/>
      <c r="C83" s="1"/>
      <c r="D83" s="1"/>
      <c r="E83" s="1"/>
      <c r="F83" s="1"/>
      <c r="G83" s="1"/>
    </row>
    <row r="84" ht="12.75" customHeight="1">
      <c r="A84" s="1"/>
      <c r="C84" s="1"/>
      <c r="D84" s="1"/>
      <c r="E84" s="1"/>
      <c r="F84" s="1"/>
      <c r="G84" s="1"/>
    </row>
    <row r="85" ht="12.75" customHeight="1">
      <c r="A85" s="1"/>
      <c r="C85" s="1"/>
      <c r="D85" s="1"/>
      <c r="E85" s="1"/>
      <c r="F85" s="1"/>
      <c r="G85" s="1"/>
    </row>
    <row r="86" ht="12.75" customHeight="1">
      <c r="A86" s="1"/>
      <c r="C86" s="1"/>
      <c r="D86" s="1"/>
      <c r="E86" s="1"/>
      <c r="F86" s="1"/>
      <c r="G86" s="1"/>
    </row>
    <row r="87" ht="12.75" customHeight="1">
      <c r="A87" s="1"/>
      <c r="C87" s="1"/>
      <c r="D87" s="1"/>
      <c r="E87" s="1"/>
      <c r="F87" s="1"/>
      <c r="G87" s="1"/>
    </row>
    <row r="88" ht="12.75" customHeight="1">
      <c r="A88" s="1"/>
      <c r="C88" s="1"/>
      <c r="D88" s="1"/>
      <c r="E88" s="1"/>
      <c r="F88" s="1"/>
      <c r="G88" s="1"/>
    </row>
    <row r="89" ht="12.75" customHeight="1">
      <c r="A89" s="1"/>
      <c r="C89" s="1"/>
      <c r="D89" s="1"/>
      <c r="E89" s="1"/>
      <c r="F89" s="1"/>
      <c r="G89" s="1"/>
    </row>
    <row r="90" ht="12.75" customHeight="1">
      <c r="A90" s="1"/>
      <c r="C90" s="1"/>
      <c r="D90" s="1"/>
      <c r="E90" s="1"/>
      <c r="F90" s="1"/>
      <c r="G90" s="1"/>
    </row>
    <row r="91" ht="12.75" customHeight="1">
      <c r="A91" s="1"/>
      <c r="C91" s="1"/>
      <c r="D91" s="1"/>
      <c r="E91" s="1"/>
      <c r="F91" s="1"/>
      <c r="G91" s="1"/>
    </row>
    <row r="92" ht="12.75" customHeight="1">
      <c r="A92" s="1"/>
      <c r="C92" s="1"/>
      <c r="D92" s="1"/>
      <c r="E92" s="1"/>
      <c r="F92" s="1"/>
      <c r="G92" s="1"/>
    </row>
    <row r="93" ht="12.75" customHeight="1">
      <c r="A93" s="1"/>
      <c r="C93" s="1"/>
      <c r="D93" s="1"/>
      <c r="E93" s="1"/>
      <c r="F93" s="1"/>
      <c r="G93" s="1"/>
    </row>
    <row r="94" ht="12.75" customHeight="1">
      <c r="A94" s="1"/>
      <c r="C94" s="1"/>
      <c r="D94" s="1"/>
      <c r="E94" s="1"/>
      <c r="F94" s="1"/>
      <c r="G94" s="1"/>
    </row>
    <row r="95" ht="12.75" customHeight="1">
      <c r="A95" s="1"/>
      <c r="C95" s="1"/>
      <c r="D95" s="1"/>
      <c r="E95" s="1"/>
      <c r="F95" s="1"/>
      <c r="G95" s="1"/>
    </row>
    <row r="96" ht="12.75" customHeight="1">
      <c r="A96" s="1"/>
      <c r="C96" s="1"/>
      <c r="D96" s="1"/>
      <c r="E96" s="1"/>
      <c r="F96" s="1"/>
      <c r="G96" s="1"/>
    </row>
    <row r="97" ht="12.75" customHeight="1">
      <c r="A97" s="1"/>
      <c r="C97" s="1"/>
      <c r="D97" s="1"/>
      <c r="E97" s="1"/>
      <c r="F97" s="1"/>
      <c r="G97" s="1"/>
    </row>
    <row r="98" ht="12.75" customHeight="1">
      <c r="A98" s="1"/>
      <c r="C98" s="1"/>
      <c r="D98" s="1"/>
      <c r="E98" s="1"/>
      <c r="F98" s="1"/>
      <c r="G98" s="1"/>
    </row>
    <row r="99" ht="12.75" customHeight="1">
      <c r="A99" s="1"/>
      <c r="C99" s="1"/>
      <c r="D99" s="1"/>
      <c r="E99" s="1"/>
      <c r="F99" s="1"/>
      <c r="G99" s="1"/>
    </row>
    <row r="100" ht="12.75" customHeight="1">
      <c r="A100" s="1"/>
      <c r="C100" s="1"/>
      <c r="D100" s="1"/>
      <c r="E100" s="1"/>
      <c r="F100" s="1"/>
      <c r="G100" s="1"/>
    </row>
    <row r="101" ht="12.75" customHeight="1">
      <c r="A101" s="1"/>
      <c r="C101" s="1"/>
      <c r="D101" s="1"/>
      <c r="E101" s="1"/>
      <c r="F101" s="1"/>
      <c r="G101" s="1"/>
    </row>
    <row r="102" ht="12.75" customHeight="1">
      <c r="A102" s="1"/>
      <c r="C102" s="1"/>
      <c r="D102" s="1"/>
      <c r="E102" s="1"/>
      <c r="F102" s="1"/>
      <c r="G102" s="1"/>
    </row>
    <row r="103" ht="12.75" customHeight="1">
      <c r="A103" s="1"/>
      <c r="C103" s="1"/>
      <c r="D103" s="1"/>
      <c r="E103" s="1"/>
      <c r="F103" s="1"/>
      <c r="G103" s="1"/>
    </row>
    <row r="104" ht="12.75" customHeight="1">
      <c r="A104" s="1"/>
      <c r="C104" s="1"/>
      <c r="D104" s="1"/>
      <c r="E104" s="1"/>
      <c r="F104" s="1"/>
      <c r="G104" s="1"/>
    </row>
    <row r="105" ht="12.75" customHeight="1">
      <c r="A105" s="1"/>
      <c r="C105" s="1"/>
      <c r="D105" s="1"/>
      <c r="E105" s="1"/>
      <c r="F105" s="1"/>
      <c r="G105" s="1"/>
    </row>
    <row r="106" ht="12.75" customHeight="1">
      <c r="A106" s="1"/>
      <c r="C106" s="1"/>
      <c r="D106" s="1"/>
      <c r="E106" s="1"/>
      <c r="F106" s="1"/>
      <c r="G106" s="1"/>
    </row>
    <row r="107" ht="12.75" customHeight="1">
      <c r="A107" s="1"/>
      <c r="C107" s="1"/>
      <c r="D107" s="1"/>
      <c r="E107" s="1"/>
      <c r="F107" s="1"/>
      <c r="G107" s="1"/>
    </row>
    <row r="108" ht="12.75" customHeight="1">
      <c r="A108" s="1"/>
      <c r="C108" s="1"/>
      <c r="D108" s="1"/>
      <c r="E108" s="1"/>
      <c r="F108" s="1"/>
      <c r="G108" s="1"/>
    </row>
    <row r="109" ht="12.75" customHeight="1">
      <c r="A109" s="1"/>
      <c r="C109" s="1"/>
      <c r="D109" s="1"/>
      <c r="E109" s="1"/>
      <c r="F109" s="1"/>
      <c r="G109" s="1"/>
    </row>
    <row r="110" ht="12.75" customHeight="1">
      <c r="A110" s="1"/>
      <c r="C110" s="1"/>
      <c r="D110" s="1"/>
      <c r="E110" s="1"/>
      <c r="F110" s="1"/>
      <c r="G110" s="1"/>
    </row>
    <row r="111" ht="12.75" customHeight="1">
      <c r="A111" s="1"/>
      <c r="C111" s="1"/>
      <c r="D111" s="1"/>
      <c r="E111" s="1"/>
      <c r="F111" s="1"/>
      <c r="G111" s="1"/>
    </row>
    <row r="112" ht="12.75" customHeight="1">
      <c r="A112" s="1"/>
      <c r="C112" s="1"/>
      <c r="D112" s="1"/>
      <c r="E112" s="1"/>
      <c r="F112" s="1"/>
      <c r="G112" s="1"/>
    </row>
    <row r="113" ht="12.75" customHeight="1">
      <c r="A113" s="1"/>
      <c r="C113" s="1"/>
      <c r="D113" s="1"/>
      <c r="E113" s="1"/>
      <c r="F113" s="1"/>
      <c r="G113" s="1"/>
    </row>
    <row r="114" ht="12.75" customHeight="1">
      <c r="A114" s="1"/>
      <c r="C114" s="1"/>
      <c r="D114" s="1"/>
      <c r="E114" s="1"/>
      <c r="F114" s="1"/>
      <c r="G114" s="1"/>
    </row>
    <row r="115" ht="12.75" customHeight="1">
      <c r="A115" s="1"/>
      <c r="C115" s="1"/>
      <c r="D115" s="1"/>
      <c r="E115" s="1"/>
      <c r="F115" s="1"/>
      <c r="G115" s="1"/>
    </row>
    <row r="116" ht="12.75" customHeight="1">
      <c r="A116" s="1"/>
      <c r="C116" s="1"/>
      <c r="D116" s="1"/>
      <c r="E116" s="1"/>
      <c r="F116" s="1"/>
      <c r="G116" s="1"/>
    </row>
    <row r="117" ht="12.75" customHeight="1">
      <c r="A117" s="1"/>
      <c r="C117" s="1"/>
      <c r="D117" s="1"/>
      <c r="E117" s="1"/>
      <c r="F117" s="1"/>
      <c r="G117" s="1"/>
    </row>
    <row r="118" ht="12.75" customHeight="1">
      <c r="A118" s="1"/>
      <c r="C118" s="1"/>
      <c r="D118" s="1"/>
      <c r="E118" s="1"/>
      <c r="F118" s="1"/>
      <c r="G118" s="1"/>
    </row>
    <row r="119" ht="12.75" customHeight="1">
      <c r="A119" s="1"/>
      <c r="C119" s="1"/>
      <c r="D119" s="1"/>
      <c r="E119" s="1"/>
      <c r="F119" s="1"/>
      <c r="G119" s="1"/>
    </row>
    <row r="120" ht="12.75" customHeight="1">
      <c r="A120" s="1"/>
      <c r="C120" s="1"/>
      <c r="D120" s="1"/>
      <c r="E120" s="1"/>
      <c r="F120" s="1"/>
      <c r="G120" s="1"/>
    </row>
    <row r="121" ht="12.75" customHeight="1">
      <c r="A121" s="1"/>
      <c r="C121" s="1"/>
      <c r="D121" s="1"/>
      <c r="E121" s="1"/>
      <c r="F121" s="1"/>
      <c r="G121" s="1"/>
    </row>
    <row r="122" ht="12.75" customHeight="1">
      <c r="A122" s="1"/>
      <c r="C122" s="1"/>
      <c r="D122" s="1"/>
      <c r="E122" s="1"/>
      <c r="F122" s="1"/>
      <c r="G122" s="1"/>
    </row>
    <row r="123" ht="12.75" customHeight="1">
      <c r="A123" s="1"/>
      <c r="C123" s="1"/>
      <c r="D123" s="1"/>
      <c r="E123" s="1"/>
      <c r="F123" s="1"/>
      <c r="G123" s="1"/>
    </row>
    <row r="124" ht="12.75" customHeight="1">
      <c r="A124" s="1"/>
      <c r="C124" s="1"/>
      <c r="D124" s="1"/>
      <c r="E124" s="1"/>
      <c r="F124" s="1"/>
      <c r="G124" s="1"/>
    </row>
    <row r="125" ht="12.75" customHeight="1">
      <c r="A125" s="1"/>
      <c r="C125" s="1"/>
      <c r="D125" s="1"/>
      <c r="E125" s="1"/>
      <c r="F125" s="1"/>
      <c r="G125" s="1"/>
    </row>
    <row r="126" ht="12.75" customHeight="1">
      <c r="A126" s="1"/>
      <c r="C126" s="1"/>
      <c r="D126" s="1"/>
      <c r="E126" s="1"/>
      <c r="F126" s="1"/>
      <c r="G126" s="1"/>
    </row>
    <row r="127" ht="12.75" customHeight="1">
      <c r="A127" s="1"/>
      <c r="C127" s="1"/>
      <c r="D127" s="1"/>
      <c r="E127" s="1"/>
      <c r="F127" s="1"/>
      <c r="G127" s="1"/>
    </row>
    <row r="128" ht="12.75" customHeight="1">
      <c r="A128" s="1"/>
      <c r="C128" s="1"/>
      <c r="D128" s="1"/>
      <c r="E128" s="1"/>
      <c r="F128" s="1"/>
      <c r="G128" s="1"/>
    </row>
    <row r="129" ht="12.75" customHeight="1">
      <c r="A129" s="1"/>
      <c r="C129" s="1"/>
      <c r="D129" s="1"/>
      <c r="E129" s="1"/>
      <c r="F129" s="1"/>
      <c r="G129" s="1"/>
    </row>
    <row r="130" ht="12.75" customHeight="1">
      <c r="A130" s="1"/>
      <c r="C130" s="1"/>
      <c r="D130" s="1"/>
      <c r="E130" s="1"/>
      <c r="F130" s="1"/>
      <c r="G130" s="1"/>
    </row>
    <row r="131" ht="12.75" customHeight="1">
      <c r="A131" s="1"/>
      <c r="C131" s="1"/>
      <c r="D131" s="1"/>
      <c r="E131" s="1"/>
      <c r="F131" s="1"/>
      <c r="G131" s="1"/>
    </row>
    <row r="132" ht="12.75" customHeight="1">
      <c r="A132" s="1"/>
      <c r="C132" s="1"/>
      <c r="D132" s="1"/>
      <c r="E132" s="1"/>
      <c r="F132" s="1"/>
      <c r="G132" s="1"/>
    </row>
    <row r="133" ht="12.75" customHeight="1">
      <c r="A133" s="1"/>
      <c r="C133" s="1"/>
      <c r="D133" s="1"/>
      <c r="E133" s="1"/>
      <c r="F133" s="1"/>
      <c r="G133" s="1"/>
    </row>
    <row r="134" ht="12.75" customHeight="1">
      <c r="A134" s="1"/>
      <c r="C134" s="1"/>
      <c r="D134" s="1"/>
      <c r="E134" s="1"/>
      <c r="F134" s="1"/>
      <c r="G134" s="1"/>
    </row>
    <row r="135" ht="12.75" customHeight="1">
      <c r="A135" s="1"/>
      <c r="C135" s="1"/>
      <c r="D135" s="1"/>
      <c r="E135" s="1"/>
      <c r="F135" s="1"/>
      <c r="G135" s="1"/>
    </row>
    <row r="136" ht="12.75" customHeight="1">
      <c r="A136" s="1"/>
      <c r="C136" s="1"/>
      <c r="D136" s="1"/>
      <c r="E136" s="1"/>
      <c r="F136" s="1"/>
      <c r="G136" s="1"/>
    </row>
    <row r="137" ht="12.75" customHeight="1">
      <c r="A137" s="1"/>
      <c r="C137" s="1"/>
      <c r="D137" s="1"/>
      <c r="E137" s="1"/>
      <c r="F137" s="1"/>
      <c r="G137" s="1"/>
    </row>
    <row r="138" ht="12.75" customHeight="1">
      <c r="A138" s="1"/>
      <c r="C138" s="1"/>
      <c r="D138" s="1"/>
      <c r="E138" s="1"/>
      <c r="F138" s="1"/>
      <c r="G138" s="1"/>
    </row>
    <row r="139" ht="12.75" customHeight="1">
      <c r="A139" s="1"/>
      <c r="C139" s="1"/>
      <c r="D139" s="1"/>
      <c r="E139" s="1"/>
      <c r="F139" s="1"/>
      <c r="G139" s="1"/>
    </row>
    <row r="140" ht="12.75" customHeight="1">
      <c r="A140" s="1"/>
      <c r="C140" s="1"/>
      <c r="D140" s="1"/>
      <c r="E140" s="1"/>
      <c r="F140" s="1"/>
      <c r="G140" s="1"/>
    </row>
    <row r="141" ht="12.75" customHeight="1">
      <c r="A141" s="1"/>
      <c r="C141" s="1"/>
      <c r="D141" s="1"/>
      <c r="E141" s="1"/>
      <c r="F141" s="1"/>
      <c r="G141" s="1"/>
    </row>
    <row r="142" ht="12.75" customHeight="1">
      <c r="A142" s="1"/>
      <c r="C142" s="1"/>
      <c r="D142" s="1"/>
      <c r="E142" s="1"/>
      <c r="F142" s="1"/>
      <c r="G142" s="1"/>
    </row>
    <row r="143" ht="12.75" customHeight="1">
      <c r="A143" s="1"/>
      <c r="C143" s="1"/>
      <c r="D143" s="1"/>
      <c r="E143" s="1"/>
      <c r="F143" s="1"/>
      <c r="G143" s="1"/>
    </row>
    <row r="144" ht="12.75" customHeight="1">
      <c r="A144" s="1"/>
      <c r="C144" s="1"/>
      <c r="D144" s="1"/>
      <c r="E144" s="1"/>
      <c r="F144" s="1"/>
      <c r="G144" s="1"/>
    </row>
    <row r="145" ht="12.75" customHeight="1">
      <c r="A145" s="1"/>
      <c r="C145" s="1"/>
      <c r="D145" s="1"/>
      <c r="E145" s="1"/>
      <c r="F145" s="1"/>
      <c r="G145" s="1"/>
    </row>
    <row r="146" ht="12.75" customHeight="1">
      <c r="A146" s="1"/>
      <c r="C146" s="1"/>
      <c r="D146" s="1"/>
      <c r="E146" s="1"/>
      <c r="F146" s="1"/>
      <c r="G146" s="1"/>
    </row>
    <row r="147" ht="12.75" customHeight="1">
      <c r="A147" s="1"/>
      <c r="C147" s="1"/>
      <c r="D147" s="1"/>
      <c r="E147" s="1"/>
      <c r="F147" s="1"/>
      <c r="G147" s="1"/>
    </row>
    <row r="148" ht="12.75" customHeight="1">
      <c r="A148" s="1"/>
      <c r="C148" s="1"/>
      <c r="D148" s="1"/>
      <c r="E148" s="1"/>
      <c r="F148" s="1"/>
      <c r="G148" s="1"/>
    </row>
    <row r="149" ht="12.75" customHeight="1">
      <c r="A149" s="1"/>
      <c r="C149" s="1"/>
      <c r="D149" s="1"/>
      <c r="E149" s="1"/>
      <c r="F149" s="1"/>
      <c r="G149" s="1"/>
    </row>
    <row r="150" ht="12.75" customHeight="1">
      <c r="A150" s="1"/>
      <c r="C150" s="1"/>
      <c r="D150" s="1"/>
      <c r="E150" s="1"/>
      <c r="F150" s="1"/>
      <c r="G150" s="1"/>
    </row>
    <row r="151" ht="12.75" customHeight="1">
      <c r="A151" s="1"/>
      <c r="C151" s="1"/>
      <c r="D151" s="1"/>
      <c r="E151" s="1"/>
      <c r="F151" s="1"/>
      <c r="G151" s="1"/>
    </row>
    <row r="152" ht="12.75" customHeight="1">
      <c r="A152" s="1"/>
      <c r="C152" s="1"/>
      <c r="D152" s="1"/>
      <c r="E152" s="1"/>
      <c r="F152" s="1"/>
      <c r="G152" s="1"/>
    </row>
    <row r="153" ht="12.75" customHeight="1">
      <c r="A153" s="1"/>
      <c r="C153" s="1"/>
      <c r="D153" s="1"/>
      <c r="E153" s="1"/>
      <c r="F153" s="1"/>
      <c r="G153" s="1"/>
    </row>
    <row r="154" ht="12.75" customHeight="1">
      <c r="A154" s="1"/>
      <c r="C154" s="1"/>
      <c r="D154" s="1"/>
      <c r="E154" s="1"/>
      <c r="F154" s="1"/>
      <c r="G154" s="1"/>
    </row>
    <row r="155" ht="12.75" customHeight="1">
      <c r="A155" s="1"/>
      <c r="C155" s="1"/>
      <c r="D155" s="1"/>
      <c r="E155" s="1"/>
      <c r="F155" s="1"/>
      <c r="G155" s="1"/>
    </row>
    <row r="156" ht="12.75" customHeight="1">
      <c r="A156" s="1"/>
      <c r="C156" s="1"/>
      <c r="D156" s="1"/>
      <c r="E156" s="1"/>
      <c r="F156" s="1"/>
      <c r="G156" s="1"/>
    </row>
    <row r="157" ht="12.75" customHeight="1">
      <c r="A157" s="1"/>
      <c r="C157" s="1"/>
      <c r="D157" s="1"/>
      <c r="E157" s="1"/>
      <c r="F157" s="1"/>
      <c r="G157" s="1"/>
    </row>
    <row r="158" ht="12.75" customHeight="1">
      <c r="A158" s="1"/>
      <c r="C158" s="1"/>
      <c r="D158" s="1"/>
      <c r="E158" s="1"/>
      <c r="F158" s="1"/>
      <c r="G158" s="1"/>
    </row>
    <row r="159" ht="12.75" customHeight="1">
      <c r="A159" s="1"/>
      <c r="C159" s="1"/>
      <c r="D159" s="1"/>
      <c r="E159" s="1"/>
      <c r="F159" s="1"/>
      <c r="G159" s="1"/>
    </row>
    <row r="160" ht="12.75" customHeight="1">
      <c r="A160" s="1"/>
      <c r="C160" s="1"/>
      <c r="D160" s="1"/>
      <c r="E160" s="1"/>
      <c r="F160" s="1"/>
      <c r="G160" s="1"/>
    </row>
    <row r="161" ht="12.75" customHeight="1">
      <c r="A161" s="1"/>
      <c r="C161" s="1"/>
      <c r="D161" s="1"/>
      <c r="E161" s="1"/>
      <c r="F161" s="1"/>
      <c r="G161" s="1"/>
    </row>
    <row r="162" ht="12.75" customHeight="1">
      <c r="A162" s="1"/>
      <c r="C162" s="1"/>
      <c r="D162" s="1"/>
      <c r="E162" s="1"/>
      <c r="F162" s="1"/>
      <c r="G162" s="1"/>
    </row>
    <row r="163" ht="12.75" customHeight="1">
      <c r="A163" s="1"/>
      <c r="C163" s="1"/>
      <c r="D163" s="1"/>
      <c r="E163" s="1"/>
      <c r="F163" s="1"/>
      <c r="G163" s="1"/>
    </row>
    <row r="164" ht="12.75" customHeight="1">
      <c r="A164" s="1"/>
      <c r="C164" s="1"/>
      <c r="D164" s="1"/>
      <c r="E164" s="1"/>
      <c r="F164" s="1"/>
      <c r="G164" s="1"/>
    </row>
    <row r="165" ht="12.75" customHeight="1">
      <c r="A165" s="1"/>
      <c r="C165" s="1"/>
      <c r="D165" s="1"/>
      <c r="E165" s="1"/>
      <c r="F165" s="1"/>
      <c r="G165" s="1"/>
    </row>
    <row r="166" ht="12.75" customHeight="1">
      <c r="A166" s="1"/>
      <c r="C166" s="1"/>
      <c r="D166" s="1"/>
      <c r="E166" s="1"/>
      <c r="F166" s="1"/>
      <c r="G166" s="1"/>
    </row>
    <row r="167" ht="12.75" customHeight="1">
      <c r="A167" s="1"/>
      <c r="C167" s="1"/>
      <c r="D167" s="1"/>
      <c r="E167" s="1"/>
      <c r="F167" s="1"/>
      <c r="G167" s="1"/>
    </row>
    <row r="168" ht="12.75" customHeight="1">
      <c r="A168" s="1"/>
      <c r="C168" s="1"/>
      <c r="D168" s="1"/>
      <c r="E168" s="1"/>
      <c r="F168" s="1"/>
      <c r="G168" s="1"/>
    </row>
    <row r="169" ht="12.75" customHeight="1">
      <c r="A169" s="1"/>
      <c r="C169" s="1"/>
      <c r="D169" s="1"/>
      <c r="E169" s="1"/>
      <c r="F169" s="1"/>
      <c r="G169" s="1"/>
    </row>
    <row r="170" ht="12.75" customHeight="1">
      <c r="A170" s="1"/>
      <c r="C170" s="1"/>
      <c r="D170" s="1"/>
      <c r="E170" s="1"/>
      <c r="F170" s="1"/>
      <c r="G170" s="1"/>
    </row>
    <row r="171" ht="12.75" customHeight="1">
      <c r="A171" s="1"/>
      <c r="C171" s="1"/>
      <c r="D171" s="1"/>
      <c r="E171" s="1"/>
      <c r="F171" s="1"/>
      <c r="G171" s="1"/>
    </row>
    <row r="172" ht="12.75" customHeight="1">
      <c r="A172" s="1"/>
      <c r="C172" s="1"/>
      <c r="D172" s="1"/>
      <c r="E172" s="1"/>
      <c r="F172" s="1"/>
      <c r="G172" s="1"/>
    </row>
    <row r="173" ht="12.75" customHeight="1">
      <c r="A173" s="1"/>
      <c r="C173" s="1"/>
      <c r="D173" s="1"/>
      <c r="E173" s="1"/>
      <c r="F173" s="1"/>
      <c r="G173" s="1"/>
    </row>
    <row r="174" ht="12.75" customHeight="1">
      <c r="A174" s="1"/>
      <c r="C174" s="1"/>
      <c r="D174" s="1"/>
      <c r="E174" s="1"/>
      <c r="F174" s="1"/>
      <c r="G174" s="1"/>
    </row>
    <row r="175" ht="12.75" customHeight="1">
      <c r="A175" s="1"/>
      <c r="C175" s="1"/>
      <c r="D175" s="1"/>
      <c r="E175" s="1"/>
      <c r="F175" s="1"/>
      <c r="G175" s="1"/>
    </row>
    <row r="176" ht="12.75" customHeight="1">
      <c r="A176" s="1"/>
      <c r="C176" s="1"/>
      <c r="D176" s="1"/>
      <c r="E176" s="1"/>
      <c r="F176" s="1"/>
      <c r="G176" s="1"/>
    </row>
    <row r="177" ht="12.75" customHeight="1">
      <c r="A177" s="1"/>
      <c r="C177" s="1"/>
      <c r="D177" s="1"/>
      <c r="E177" s="1"/>
      <c r="F177" s="1"/>
      <c r="G177" s="1"/>
    </row>
    <row r="178" ht="12.75" customHeight="1">
      <c r="A178" s="1"/>
      <c r="C178" s="1"/>
      <c r="D178" s="1"/>
      <c r="E178" s="1"/>
      <c r="F178" s="1"/>
      <c r="G178" s="1"/>
    </row>
    <row r="179" ht="12.75" customHeight="1">
      <c r="A179" s="1"/>
      <c r="C179" s="1"/>
      <c r="D179" s="1"/>
      <c r="E179" s="1"/>
      <c r="F179" s="1"/>
      <c r="G179" s="1"/>
    </row>
    <row r="180" ht="12.75" customHeight="1">
      <c r="A180" s="1"/>
      <c r="C180" s="1"/>
      <c r="D180" s="1"/>
      <c r="E180" s="1"/>
      <c r="F180" s="1"/>
      <c r="G180" s="1"/>
    </row>
    <row r="181" ht="12.75" customHeight="1">
      <c r="A181" s="1"/>
      <c r="C181" s="1"/>
      <c r="D181" s="1"/>
      <c r="E181" s="1"/>
      <c r="F181" s="1"/>
      <c r="G181" s="1"/>
    </row>
    <row r="182" ht="12.75" customHeight="1">
      <c r="A182" s="1"/>
      <c r="C182" s="1"/>
      <c r="D182" s="1"/>
      <c r="E182" s="1"/>
      <c r="F182" s="1"/>
      <c r="G182" s="1"/>
    </row>
    <row r="183" ht="12.75" customHeight="1">
      <c r="A183" s="1"/>
      <c r="C183" s="1"/>
      <c r="D183" s="1"/>
      <c r="E183" s="1"/>
      <c r="F183" s="1"/>
      <c r="G183" s="1"/>
    </row>
    <row r="184" ht="12.75" customHeight="1">
      <c r="A184" s="1"/>
      <c r="C184" s="1"/>
      <c r="D184" s="1"/>
      <c r="E184" s="1"/>
      <c r="F184" s="1"/>
      <c r="G184" s="1"/>
    </row>
    <row r="185" ht="12.75" customHeight="1">
      <c r="A185" s="1"/>
      <c r="C185" s="1"/>
      <c r="D185" s="1"/>
      <c r="E185" s="1"/>
      <c r="F185" s="1"/>
      <c r="G185" s="1"/>
    </row>
    <row r="186" ht="12.75" customHeight="1">
      <c r="A186" s="1"/>
      <c r="C186" s="1"/>
      <c r="D186" s="1"/>
      <c r="E186" s="1"/>
      <c r="F186" s="1"/>
      <c r="G186" s="1"/>
    </row>
    <row r="187" ht="12.75" customHeight="1">
      <c r="A187" s="1"/>
      <c r="C187" s="1"/>
      <c r="D187" s="1"/>
      <c r="E187" s="1"/>
      <c r="F187" s="1"/>
      <c r="G187" s="1"/>
    </row>
    <row r="188" ht="12.75" customHeight="1">
      <c r="A188" s="1"/>
      <c r="C188" s="1"/>
      <c r="D188" s="1"/>
      <c r="E188" s="1"/>
      <c r="F188" s="1"/>
      <c r="G188" s="1"/>
    </row>
    <row r="189" ht="12.75" customHeight="1">
      <c r="A189" s="1"/>
      <c r="C189" s="1"/>
      <c r="D189" s="1"/>
      <c r="E189" s="1"/>
      <c r="F189" s="1"/>
      <c r="G189" s="1"/>
    </row>
    <row r="190" ht="12.75" customHeight="1">
      <c r="A190" s="1"/>
      <c r="C190" s="1"/>
      <c r="D190" s="1"/>
      <c r="E190" s="1"/>
      <c r="F190" s="1"/>
      <c r="G190" s="1"/>
    </row>
    <row r="191" ht="12.75" customHeight="1">
      <c r="A191" s="1"/>
      <c r="C191" s="1"/>
      <c r="D191" s="1"/>
      <c r="E191" s="1"/>
      <c r="F191" s="1"/>
      <c r="G191" s="1"/>
    </row>
    <row r="192" ht="12.75" customHeight="1">
      <c r="A192" s="1"/>
      <c r="C192" s="1"/>
      <c r="D192" s="1"/>
      <c r="E192" s="1"/>
      <c r="F192" s="1"/>
      <c r="G192" s="1"/>
    </row>
    <row r="193" ht="12.75" customHeight="1">
      <c r="A193" s="1"/>
      <c r="C193" s="1"/>
      <c r="D193" s="1"/>
      <c r="E193" s="1"/>
      <c r="F193" s="1"/>
      <c r="G193" s="1"/>
    </row>
    <row r="194" ht="12.75" customHeight="1">
      <c r="A194" s="1"/>
      <c r="C194" s="1"/>
      <c r="D194" s="1"/>
      <c r="E194" s="1"/>
      <c r="F194" s="1"/>
      <c r="G194" s="1"/>
    </row>
    <row r="195" ht="12.75" customHeight="1">
      <c r="A195" s="1"/>
      <c r="C195" s="1"/>
      <c r="D195" s="1"/>
      <c r="E195" s="1"/>
      <c r="F195" s="1"/>
      <c r="G195" s="1"/>
    </row>
    <row r="196" ht="12.75" customHeight="1">
      <c r="A196" s="1"/>
      <c r="C196" s="1"/>
      <c r="D196" s="1"/>
      <c r="E196" s="1"/>
      <c r="F196" s="1"/>
      <c r="G196" s="1"/>
    </row>
    <row r="197" ht="12.75" customHeight="1">
      <c r="A197" s="1"/>
      <c r="C197" s="1"/>
      <c r="D197" s="1"/>
      <c r="E197" s="1"/>
      <c r="F197" s="1"/>
      <c r="G197" s="1"/>
    </row>
    <row r="198" ht="12.75" customHeight="1">
      <c r="A198" s="1"/>
      <c r="C198" s="1"/>
      <c r="D198" s="1"/>
      <c r="E198" s="1"/>
      <c r="F198" s="1"/>
      <c r="G198" s="1"/>
    </row>
    <row r="199" ht="12.75" customHeight="1">
      <c r="A199" s="1"/>
      <c r="C199" s="1"/>
      <c r="D199" s="1"/>
      <c r="E199" s="1"/>
      <c r="F199" s="1"/>
      <c r="G199" s="1"/>
    </row>
    <row r="200" ht="12.75" customHeight="1">
      <c r="A200" s="1"/>
      <c r="C200" s="1"/>
      <c r="D200" s="1"/>
      <c r="E200" s="1"/>
      <c r="F200" s="1"/>
      <c r="G200" s="1"/>
    </row>
    <row r="201" ht="12.75" customHeight="1">
      <c r="A201" s="1"/>
      <c r="C201" s="1"/>
      <c r="D201" s="1"/>
      <c r="E201" s="1"/>
      <c r="F201" s="1"/>
      <c r="G201" s="1"/>
    </row>
    <row r="202" ht="12.75" customHeight="1">
      <c r="A202" s="1"/>
      <c r="C202" s="1"/>
      <c r="D202" s="1"/>
      <c r="E202" s="1"/>
      <c r="F202" s="1"/>
      <c r="G202" s="1"/>
    </row>
    <row r="203" ht="12.75" customHeight="1">
      <c r="A203" s="1"/>
      <c r="C203" s="1"/>
      <c r="D203" s="1"/>
      <c r="E203" s="1"/>
      <c r="F203" s="1"/>
      <c r="G203" s="1"/>
    </row>
    <row r="204" ht="12.75" customHeight="1">
      <c r="A204" s="1"/>
      <c r="C204" s="1"/>
      <c r="D204" s="1"/>
      <c r="E204" s="1"/>
      <c r="F204" s="1"/>
      <c r="G204" s="1"/>
    </row>
    <row r="205" ht="12.75" customHeight="1">
      <c r="A205" s="1"/>
      <c r="C205" s="1"/>
      <c r="D205" s="1"/>
      <c r="E205" s="1"/>
      <c r="F205" s="1"/>
      <c r="G205" s="1"/>
    </row>
    <row r="206" ht="12.75" customHeight="1">
      <c r="A206" s="1"/>
      <c r="C206" s="1"/>
      <c r="D206" s="1"/>
      <c r="E206" s="1"/>
      <c r="F206" s="1"/>
      <c r="G206" s="1"/>
    </row>
    <row r="207" ht="12.75" customHeight="1">
      <c r="A207" s="1"/>
      <c r="C207" s="1"/>
      <c r="D207" s="1"/>
      <c r="E207" s="1"/>
      <c r="F207" s="1"/>
      <c r="G207" s="1"/>
    </row>
    <row r="208" ht="12.75" customHeight="1">
      <c r="A208" s="1"/>
      <c r="C208" s="1"/>
      <c r="D208" s="1"/>
      <c r="E208" s="1"/>
      <c r="F208" s="1"/>
      <c r="G208" s="1"/>
    </row>
    <row r="209" ht="12.75" customHeight="1">
      <c r="A209" s="1"/>
      <c r="C209" s="1"/>
      <c r="D209" s="1"/>
      <c r="E209" s="1"/>
      <c r="F209" s="1"/>
      <c r="G209" s="1"/>
    </row>
    <row r="210" ht="12.75" customHeight="1">
      <c r="A210" s="1"/>
      <c r="C210" s="1"/>
      <c r="D210" s="1"/>
      <c r="E210" s="1"/>
      <c r="F210" s="1"/>
      <c r="G210" s="1"/>
    </row>
    <row r="211" ht="12.75" customHeight="1">
      <c r="A211" s="1"/>
      <c r="C211" s="1"/>
      <c r="D211" s="1"/>
      <c r="E211" s="1"/>
      <c r="F211" s="1"/>
      <c r="G211" s="1"/>
    </row>
    <row r="212" ht="12.75" customHeight="1">
      <c r="A212" s="1"/>
      <c r="C212" s="1"/>
      <c r="D212" s="1"/>
      <c r="E212" s="1"/>
      <c r="F212" s="1"/>
      <c r="G212" s="1"/>
    </row>
    <row r="213" ht="12.75" customHeight="1">
      <c r="A213" s="1"/>
      <c r="C213" s="1"/>
      <c r="D213" s="1"/>
      <c r="E213" s="1"/>
      <c r="F213" s="1"/>
      <c r="G213" s="1"/>
    </row>
    <row r="214" ht="12.75" customHeight="1">
      <c r="A214" s="1"/>
      <c r="C214" s="1"/>
      <c r="D214" s="1"/>
      <c r="E214" s="1"/>
      <c r="F214" s="1"/>
      <c r="G214" s="1"/>
    </row>
    <row r="215" ht="12.75" customHeight="1">
      <c r="A215" s="1"/>
      <c r="C215" s="1"/>
      <c r="D215" s="1"/>
      <c r="E215" s="1"/>
      <c r="F215" s="1"/>
      <c r="G215" s="1"/>
    </row>
    <row r="216" ht="12.75" customHeight="1">
      <c r="A216" s="1"/>
      <c r="C216" s="1"/>
      <c r="D216" s="1"/>
      <c r="E216" s="1"/>
      <c r="F216" s="1"/>
      <c r="G216" s="1"/>
    </row>
    <row r="217" ht="12.75" customHeight="1">
      <c r="A217" s="1"/>
      <c r="C217" s="1"/>
      <c r="D217" s="1"/>
      <c r="E217" s="1"/>
      <c r="F217" s="1"/>
      <c r="G217" s="1"/>
    </row>
    <row r="218" ht="12.75" customHeight="1">
      <c r="A218" s="1"/>
      <c r="C218" s="1"/>
      <c r="D218" s="1"/>
      <c r="E218" s="1"/>
      <c r="F218" s="1"/>
      <c r="G218" s="1"/>
    </row>
    <row r="219" ht="12.75" customHeight="1">
      <c r="A219" s="1"/>
      <c r="C219" s="1"/>
      <c r="D219" s="1"/>
      <c r="E219" s="1"/>
      <c r="F219" s="1"/>
      <c r="G219" s="1"/>
    </row>
    <row r="220" ht="12.75" customHeight="1">
      <c r="A220" s="1"/>
      <c r="C220" s="1"/>
      <c r="D220" s="1"/>
      <c r="E220" s="1"/>
      <c r="F220" s="1"/>
      <c r="G220" s="1"/>
    </row>
    <row r="221" ht="12.75" customHeight="1">
      <c r="A221" s="1"/>
      <c r="C221" s="1"/>
      <c r="D221" s="1"/>
      <c r="E221" s="1"/>
      <c r="F221" s="1"/>
      <c r="G221" s="1"/>
    </row>
    <row r="222" ht="12.75" customHeight="1">
      <c r="A222" s="1"/>
      <c r="C222" s="1"/>
      <c r="D222" s="1"/>
      <c r="E222" s="1"/>
      <c r="F222" s="1"/>
      <c r="G222" s="1"/>
    </row>
    <row r="223" ht="12.75" customHeight="1">
      <c r="A223" s="1"/>
      <c r="C223" s="1"/>
      <c r="D223" s="1"/>
      <c r="E223" s="1"/>
      <c r="F223" s="1"/>
      <c r="G223" s="1"/>
    </row>
    <row r="224" ht="12.75" customHeight="1">
      <c r="A224" s="1"/>
      <c r="C224" s="1"/>
      <c r="D224" s="1"/>
      <c r="E224" s="1"/>
      <c r="F224" s="1"/>
      <c r="G224" s="1"/>
    </row>
    <row r="225" ht="12.75" customHeight="1">
      <c r="A225" s="1"/>
      <c r="C225" s="1"/>
      <c r="D225" s="1"/>
      <c r="E225" s="1"/>
      <c r="F225" s="1"/>
      <c r="G225" s="1"/>
    </row>
    <row r="226" ht="12.75" customHeight="1">
      <c r="A226" s="1"/>
      <c r="C226" s="1"/>
      <c r="D226" s="1"/>
      <c r="E226" s="1"/>
      <c r="F226" s="1"/>
      <c r="G226" s="1"/>
    </row>
    <row r="227" ht="12.75" customHeight="1">
      <c r="A227" s="1"/>
      <c r="C227" s="1"/>
      <c r="D227" s="1"/>
      <c r="E227" s="1"/>
      <c r="F227" s="1"/>
      <c r="G227" s="1"/>
    </row>
    <row r="228" ht="12.75" customHeight="1">
      <c r="A228" s="1"/>
      <c r="C228" s="1"/>
      <c r="D228" s="1"/>
      <c r="E228" s="1"/>
      <c r="F228" s="1"/>
      <c r="G228" s="1"/>
    </row>
    <row r="229" ht="12.75" customHeight="1">
      <c r="A229" s="1"/>
      <c r="C229" s="1"/>
      <c r="D229" s="1"/>
      <c r="E229" s="1"/>
      <c r="F229" s="1"/>
      <c r="G229" s="1"/>
    </row>
    <row r="230" ht="12.75" customHeight="1">
      <c r="A230" s="1"/>
      <c r="C230" s="1"/>
      <c r="D230" s="1"/>
      <c r="E230" s="1"/>
      <c r="F230" s="1"/>
      <c r="G230" s="1"/>
    </row>
    <row r="231" ht="12.75" customHeight="1">
      <c r="A231" s="1"/>
      <c r="C231" s="1"/>
      <c r="D231" s="1"/>
      <c r="E231" s="1"/>
      <c r="F231" s="1"/>
      <c r="G231" s="1"/>
    </row>
    <row r="232" ht="12.75" customHeight="1">
      <c r="A232" s="1"/>
      <c r="C232" s="1"/>
      <c r="D232" s="1"/>
      <c r="E232" s="1"/>
      <c r="F232" s="1"/>
      <c r="G232" s="1"/>
    </row>
    <row r="233" ht="12.75" customHeight="1">
      <c r="A233" s="1"/>
      <c r="C233" s="1"/>
      <c r="D233" s="1"/>
      <c r="E233" s="1"/>
      <c r="F233" s="1"/>
      <c r="G233" s="1"/>
    </row>
    <row r="234" ht="12.75" customHeight="1">
      <c r="A234" s="1"/>
      <c r="C234" s="1"/>
      <c r="D234" s="1"/>
      <c r="E234" s="1"/>
      <c r="F234" s="1"/>
      <c r="G234" s="1"/>
    </row>
    <row r="235" ht="12.75" customHeight="1">
      <c r="A235" s="1"/>
      <c r="C235" s="1"/>
      <c r="D235" s="1"/>
      <c r="E235" s="1"/>
      <c r="F235" s="1"/>
      <c r="G235" s="1"/>
    </row>
    <row r="236" ht="12.75" customHeight="1">
      <c r="A236" s="1"/>
      <c r="C236" s="1"/>
      <c r="D236" s="1"/>
      <c r="E236" s="1"/>
      <c r="F236" s="1"/>
      <c r="G236" s="1"/>
    </row>
    <row r="237" ht="12.75" customHeight="1">
      <c r="A237" s="1"/>
      <c r="C237" s="1"/>
      <c r="D237" s="1"/>
      <c r="E237" s="1"/>
      <c r="F237" s="1"/>
      <c r="G237" s="1"/>
    </row>
    <row r="238" ht="12.75" customHeight="1">
      <c r="A238" s="1"/>
      <c r="C238" s="1"/>
      <c r="D238" s="1"/>
      <c r="E238" s="1"/>
      <c r="F238" s="1"/>
      <c r="G238" s="1"/>
    </row>
    <row r="239" ht="12.75" customHeight="1">
      <c r="A239" s="1"/>
      <c r="C239" s="1"/>
      <c r="D239" s="1"/>
      <c r="E239" s="1"/>
      <c r="F239" s="1"/>
      <c r="G239" s="1"/>
    </row>
    <row r="240" ht="12.75" customHeight="1">
      <c r="A240" s="1"/>
      <c r="C240" s="1"/>
      <c r="D240" s="1"/>
      <c r="E240" s="1"/>
      <c r="F240" s="1"/>
      <c r="G240" s="1"/>
    </row>
    <row r="241" ht="12.75" customHeight="1">
      <c r="A241" s="1"/>
      <c r="C241" s="1"/>
      <c r="D241" s="1"/>
      <c r="E241" s="1"/>
      <c r="F241" s="1"/>
      <c r="G241" s="1"/>
    </row>
    <row r="242" ht="12.75" customHeight="1">
      <c r="A242" s="1"/>
      <c r="C242" s="1"/>
      <c r="D242" s="1"/>
      <c r="E242" s="1"/>
      <c r="F242" s="1"/>
      <c r="G242" s="1"/>
    </row>
    <row r="243" ht="12.75" customHeight="1">
      <c r="A243" s="1"/>
      <c r="C243" s="1"/>
      <c r="D243" s="1"/>
      <c r="E243" s="1"/>
      <c r="F243" s="1"/>
      <c r="G243" s="1"/>
    </row>
    <row r="244" ht="12.75" customHeight="1">
      <c r="A244" s="1"/>
      <c r="C244" s="1"/>
      <c r="D244" s="1"/>
      <c r="E244" s="1"/>
      <c r="F244" s="1"/>
      <c r="G244" s="1"/>
    </row>
    <row r="245" ht="12.75" customHeight="1">
      <c r="A245" s="1"/>
      <c r="C245" s="1"/>
      <c r="D245" s="1"/>
      <c r="E245" s="1"/>
      <c r="F245" s="1"/>
      <c r="G245" s="1"/>
    </row>
    <row r="246" ht="12.75" customHeight="1">
      <c r="A246" s="1"/>
      <c r="C246" s="1"/>
      <c r="D246" s="1"/>
      <c r="E246" s="1"/>
      <c r="F246" s="1"/>
      <c r="G246" s="1"/>
    </row>
    <row r="247" ht="12.75" customHeight="1">
      <c r="A247" s="1"/>
      <c r="C247" s="1"/>
      <c r="D247" s="1"/>
      <c r="E247" s="1"/>
      <c r="F247" s="1"/>
      <c r="G247" s="1"/>
    </row>
    <row r="248" ht="12.75" customHeight="1">
      <c r="A248" s="1"/>
      <c r="C248" s="1"/>
      <c r="D248" s="1"/>
      <c r="E248" s="1"/>
      <c r="F248" s="1"/>
      <c r="G248" s="1"/>
    </row>
    <row r="249" ht="12.75" customHeight="1">
      <c r="A249" s="1"/>
      <c r="C249" s="1"/>
      <c r="D249" s="1"/>
      <c r="E249" s="1"/>
      <c r="F249" s="1"/>
      <c r="G249" s="1"/>
    </row>
    <row r="250" ht="12.75" customHeight="1">
      <c r="A250" s="1"/>
      <c r="C250" s="1"/>
      <c r="D250" s="1"/>
      <c r="E250" s="1"/>
      <c r="F250" s="1"/>
      <c r="G250" s="1"/>
    </row>
    <row r="251" ht="12.75" customHeight="1">
      <c r="A251" s="1"/>
      <c r="C251" s="1"/>
      <c r="D251" s="1"/>
      <c r="E251" s="1"/>
      <c r="F251" s="1"/>
      <c r="G251" s="1"/>
    </row>
    <row r="252" ht="12.75" customHeight="1">
      <c r="A252" s="1"/>
      <c r="C252" s="1"/>
      <c r="D252" s="1"/>
      <c r="E252" s="1"/>
      <c r="F252" s="1"/>
      <c r="G252" s="1"/>
    </row>
    <row r="253" ht="12.75" customHeight="1">
      <c r="A253" s="1"/>
      <c r="C253" s="1"/>
      <c r="D253" s="1"/>
      <c r="E253" s="1"/>
      <c r="F253" s="1"/>
      <c r="G253" s="1"/>
    </row>
    <row r="254" ht="12.75" customHeight="1">
      <c r="A254" s="1"/>
      <c r="C254" s="1"/>
      <c r="D254" s="1"/>
      <c r="E254" s="1"/>
      <c r="F254" s="1"/>
      <c r="G254" s="1"/>
    </row>
    <row r="255" ht="12.75" customHeight="1">
      <c r="A255" s="1"/>
      <c r="C255" s="1"/>
      <c r="D255" s="1"/>
      <c r="E255" s="1"/>
      <c r="F255" s="1"/>
      <c r="G255" s="1"/>
    </row>
    <row r="256" ht="12.75" customHeight="1">
      <c r="A256" s="1"/>
      <c r="C256" s="1"/>
      <c r="D256" s="1"/>
      <c r="E256" s="1"/>
      <c r="F256" s="1"/>
      <c r="G256" s="1"/>
    </row>
    <row r="257" ht="12.75" customHeight="1">
      <c r="A257" s="1"/>
      <c r="C257" s="1"/>
      <c r="D257" s="1"/>
      <c r="E257" s="1"/>
      <c r="F257" s="1"/>
      <c r="G257" s="1"/>
    </row>
    <row r="258" ht="12.75" customHeight="1">
      <c r="A258" s="1"/>
      <c r="C258" s="1"/>
      <c r="D258" s="1"/>
      <c r="E258" s="1"/>
      <c r="F258" s="1"/>
      <c r="G258" s="1"/>
    </row>
    <row r="259" ht="12.75" customHeight="1">
      <c r="A259" s="1"/>
      <c r="C259" s="1"/>
      <c r="D259" s="1"/>
      <c r="E259" s="1"/>
      <c r="F259" s="1"/>
      <c r="G259" s="1"/>
    </row>
    <row r="260" ht="12.75" customHeight="1">
      <c r="A260" s="1"/>
      <c r="C260" s="1"/>
      <c r="D260" s="1"/>
      <c r="E260" s="1"/>
      <c r="F260" s="1"/>
      <c r="G260" s="1"/>
    </row>
    <row r="261" ht="12.75" customHeight="1">
      <c r="A261" s="1"/>
      <c r="C261" s="1"/>
      <c r="D261" s="1"/>
      <c r="E261" s="1"/>
      <c r="F261" s="1"/>
      <c r="G261" s="1"/>
    </row>
    <row r="262" ht="12.75" customHeight="1">
      <c r="A262" s="1"/>
      <c r="C262" s="1"/>
      <c r="D262" s="1"/>
      <c r="E262" s="1"/>
      <c r="F262" s="1"/>
      <c r="G262" s="1"/>
    </row>
    <row r="263" ht="12.75" customHeight="1">
      <c r="A263" s="1"/>
      <c r="C263" s="1"/>
      <c r="D263" s="1"/>
      <c r="E263" s="1"/>
      <c r="F263" s="1"/>
      <c r="G263" s="1"/>
    </row>
    <row r="264" ht="12.75" customHeight="1">
      <c r="A264" s="1"/>
      <c r="C264" s="1"/>
      <c r="D264" s="1"/>
      <c r="E264" s="1"/>
      <c r="F264" s="1"/>
      <c r="G264" s="1"/>
    </row>
    <row r="265" ht="12.75" customHeight="1">
      <c r="A265" s="1"/>
      <c r="C265" s="1"/>
      <c r="D265" s="1"/>
      <c r="E265" s="1"/>
      <c r="F265" s="1"/>
      <c r="G265" s="1"/>
    </row>
    <row r="266" ht="12.75" customHeight="1">
      <c r="A266" s="1"/>
      <c r="C266" s="1"/>
      <c r="D266" s="1"/>
      <c r="E266" s="1"/>
      <c r="F266" s="1"/>
      <c r="G266" s="1"/>
    </row>
    <row r="267" ht="12.75" customHeight="1">
      <c r="A267" s="1"/>
      <c r="C267" s="1"/>
      <c r="D267" s="1"/>
      <c r="E267" s="1"/>
      <c r="F267" s="1"/>
      <c r="G267" s="1"/>
    </row>
    <row r="268" ht="12.75" customHeight="1">
      <c r="A268" s="1"/>
      <c r="C268" s="1"/>
      <c r="D268" s="1"/>
      <c r="E268" s="1"/>
      <c r="F268" s="1"/>
      <c r="G268" s="1"/>
    </row>
    <row r="269" ht="12.75" customHeight="1">
      <c r="A269" s="1"/>
      <c r="C269" s="1"/>
      <c r="D269" s="1"/>
      <c r="E269" s="1"/>
      <c r="F269" s="1"/>
      <c r="G269" s="1"/>
    </row>
    <row r="270" ht="12.75" customHeight="1">
      <c r="A270" s="1"/>
      <c r="C270" s="1"/>
      <c r="D270" s="1"/>
      <c r="E270" s="1"/>
      <c r="F270" s="1"/>
      <c r="G270" s="1"/>
    </row>
    <row r="271" ht="12.75" customHeight="1">
      <c r="A271" s="1"/>
      <c r="C271" s="1"/>
      <c r="D271" s="1"/>
      <c r="E271" s="1"/>
      <c r="F271" s="1"/>
      <c r="G271" s="1"/>
    </row>
    <row r="272" ht="12.75" customHeight="1">
      <c r="A272" s="1"/>
      <c r="C272" s="1"/>
      <c r="D272" s="1"/>
      <c r="E272" s="1"/>
      <c r="F272" s="1"/>
      <c r="G272" s="1"/>
    </row>
    <row r="273" ht="12.75" customHeight="1">
      <c r="A273" s="1"/>
      <c r="C273" s="1"/>
      <c r="D273" s="1"/>
      <c r="E273" s="1"/>
      <c r="F273" s="1"/>
      <c r="G273" s="1"/>
    </row>
    <row r="274" ht="12.75" customHeight="1">
      <c r="A274" s="1"/>
      <c r="C274" s="1"/>
      <c r="D274" s="1"/>
      <c r="E274" s="1"/>
      <c r="F274" s="1"/>
      <c r="G274" s="1"/>
    </row>
    <row r="275" ht="12.75" customHeight="1">
      <c r="A275" s="1"/>
      <c r="C275" s="1"/>
      <c r="D275" s="1"/>
      <c r="E275" s="1"/>
      <c r="F275" s="1"/>
      <c r="G275" s="1"/>
    </row>
    <row r="276" ht="12.75" customHeight="1">
      <c r="A276" s="1"/>
      <c r="C276" s="1"/>
      <c r="D276" s="1"/>
      <c r="E276" s="1"/>
      <c r="F276" s="1"/>
      <c r="G276" s="1"/>
    </row>
    <row r="277" ht="12.75" customHeight="1">
      <c r="A277" s="1"/>
      <c r="C277" s="1"/>
      <c r="D277" s="1"/>
      <c r="E277" s="1"/>
      <c r="F277" s="1"/>
      <c r="G277" s="1"/>
    </row>
    <row r="278" ht="12.75" customHeight="1">
      <c r="A278" s="1"/>
      <c r="C278" s="1"/>
      <c r="D278" s="1"/>
      <c r="E278" s="1"/>
      <c r="F278" s="1"/>
      <c r="G278" s="1"/>
    </row>
    <row r="279" ht="12.75" customHeight="1">
      <c r="A279" s="1"/>
      <c r="C279" s="1"/>
      <c r="D279" s="1"/>
      <c r="E279" s="1"/>
      <c r="F279" s="1"/>
      <c r="G279" s="1"/>
    </row>
    <row r="280" ht="12.75" customHeight="1">
      <c r="A280" s="1"/>
      <c r="C280" s="1"/>
      <c r="D280" s="1"/>
      <c r="E280" s="1"/>
      <c r="F280" s="1"/>
      <c r="G280" s="1"/>
    </row>
    <row r="281" ht="12.75" customHeight="1">
      <c r="A281" s="1"/>
      <c r="C281" s="1"/>
      <c r="D281" s="1"/>
      <c r="E281" s="1"/>
      <c r="F281" s="1"/>
      <c r="G281" s="1"/>
    </row>
    <row r="282" ht="12.75" customHeight="1">
      <c r="A282" s="1"/>
      <c r="C282" s="1"/>
      <c r="D282" s="1"/>
      <c r="E282" s="1"/>
      <c r="F282" s="1"/>
      <c r="G282" s="1"/>
    </row>
    <row r="283" ht="12.75" customHeight="1">
      <c r="A283" s="1"/>
      <c r="C283" s="1"/>
      <c r="D283" s="1"/>
      <c r="E283" s="1"/>
      <c r="F283" s="1"/>
      <c r="G283" s="1"/>
    </row>
    <row r="284" ht="12.75" customHeight="1">
      <c r="A284" s="1"/>
      <c r="C284" s="1"/>
      <c r="D284" s="1"/>
      <c r="E284" s="1"/>
      <c r="F284" s="1"/>
      <c r="G284" s="1"/>
    </row>
    <row r="285" ht="12.75" customHeight="1">
      <c r="A285" s="1"/>
      <c r="C285" s="1"/>
      <c r="D285" s="1"/>
      <c r="E285" s="1"/>
      <c r="F285" s="1"/>
      <c r="G285" s="1"/>
    </row>
    <row r="286" ht="12.75" customHeight="1">
      <c r="A286" s="1"/>
      <c r="C286" s="1"/>
      <c r="D286" s="1"/>
      <c r="E286" s="1"/>
      <c r="F286" s="1"/>
      <c r="G286" s="1"/>
    </row>
    <row r="287" ht="12.75" customHeight="1">
      <c r="A287" s="1"/>
      <c r="C287" s="1"/>
      <c r="D287" s="1"/>
      <c r="E287" s="1"/>
      <c r="F287" s="1"/>
      <c r="G287" s="1"/>
    </row>
    <row r="288" ht="12.75" customHeight="1">
      <c r="A288" s="1"/>
      <c r="C288" s="1"/>
      <c r="D288" s="1"/>
      <c r="E288" s="1"/>
      <c r="F288" s="1"/>
      <c r="G288" s="1"/>
    </row>
    <row r="289" ht="12.75" customHeight="1">
      <c r="A289" s="1"/>
      <c r="C289" s="1"/>
      <c r="D289" s="1"/>
      <c r="E289" s="1"/>
      <c r="F289" s="1"/>
      <c r="G289" s="1"/>
    </row>
    <row r="290" ht="12.75" customHeight="1">
      <c r="A290" s="1"/>
      <c r="C290" s="1"/>
      <c r="D290" s="1"/>
      <c r="E290" s="1"/>
      <c r="F290" s="1"/>
      <c r="G290" s="1"/>
    </row>
    <row r="291" ht="12.75" customHeight="1">
      <c r="A291" s="1"/>
      <c r="C291" s="1"/>
      <c r="D291" s="1"/>
      <c r="E291" s="1"/>
      <c r="F291" s="1"/>
      <c r="G291" s="1"/>
    </row>
    <row r="292" ht="12.75" customHeight="1">
      <c r="A292" s="1"/>
      <c r="C292" s="1"/>
      <c r="D292" s="1"/>
      <c r="E292" s="1"/>
      <c r="F292" s="1"/>
      <c r="G292" s="1"/>
    </row>
    <row r="293" ht="12.75" customHeight="1">
      <c r="A293" s="1"/>
      <c r="C293" s="1"/>
      <c r="D293" s="1"/>
      <c r="E293" s="1"/>
      <c r="F293" s="1"/>
      <c r="G293" s="1"/>
    </row>
    <row r="294" ht="12.75" customHeight="1">
      <c r="A294" s="1"/>
      <c r="C294" s="1"/>
      <c r="D294" s="1"/>
      <c r="E294" s="1"/>
      <c r="F294" s="1"/>
      <c r="G294" s="1"/>
    </row>
    <row r="295" ht="12.75" customHeight="1">
      <c r="A295" s="1"/>
      <c r="C295" s="1"/>
      <c r="D295" s="1"/>
      <c r="E295" s="1"/>
      <c r="F295" s="1"/>
      <c r="G295" s="1"/>
    </row>
    <row r="296" ht="12.75" customHeight="1">
      <c r="A296" s="1"/>
      <c r="C296" s="1"/>
      <c r="D296" s="1"/>
      <c r="E296" s="1"/>
      <c r="F296" s="1"/>
      <c r="G296" s="1"/>
    </row>
    <row r="297" ht="12.75" customHeight="1">
      <c r="A297" s="1"/>
      <c r="C297" s="1"/>
      <c r="D297" s="1"/>
      <c r="E297" s="1"/>
      <c r="F297" s="1"/>
      <c r="G297" s="1"/>
    </row>
    <row r="298" ht="12.75" customHeight="1">
      <c r="A298" s="1"/>
      <c r="C298" s="1"/>
      <c r="D298" s="1"/>
      <c r="E298" s="1"/>
      <c r="F298" s="1"/>
      <c r="G298" s="1"/>
    </row>
    <row r="299" ht="12.75" customHeight="1">
      <c r="A299" s="1"/>
      <c r="C299" s="1"/>
      <c r="D299" s="1"/>
      <c r="E299" s="1"/>
      <c r="F299" s="1"/>
      <c r="G299" s="1"/>
    </row>
    <row r="300" ht="12.75" customHeight="1">
      <c r="A300" s="1"/>
      <c r="C300" s="1"/>
      <c r="D300" s="1"/>
      <c r="E300" s="1"/>
      <c r="F300" s="1"/>
      <c r="G300" s="1"/>
    </row>
    <row r="301" ht="12.75" customHeight="1">
      <c r="A301" s="1"/>
      <c r="C301" s="1"/>
      <c r="D301" s="1"/>
      <c r="E301" s="1"/>
      <c r="F301" s="1"/>
      <c r="G301" s="1"/>
    </row>
    <row r="302" ht="12.75" customHeight="1">
      <c r="A302" s="1"/>
      <c r="C302" s="1"/>
      <c r="D302" s="1"/>
      <c r="E302" s="1"/>
      <c r="F302" s="1"/>
      <c r="G302" s="1"/>
    </row>
    <row r="303" ht="12.75" customHeight="1">
      <c r="A303" s="1"/>
      <c r="C303" s="1"/>
      <c r="D303" s="1"/>
      <c r="E303" s="1"/>
      <c r="F303" s="1"/>
      <c r="G303" s="1"/>
    </row>
    <row r="304" ht="12.75" customHeight="1">
      <c r="A304" s="1"/>
      <c r="C304" s="1"/>
      <c r="D304" s="1"/>
      <c r="E304" s="1"/>
      <c r="F304" s="1"/>
      <c r="G304" s="1"/>
    </row>
    <row r="305" ht="12.75" customHeight="1">
      <c r="A305" s="1"/>
      <c r="C305" s="1"/>
      <c r="D305" s="1"/>
      <c r="E305" s="1"/>
      <c r="F305" s="1"/>
      <c r="G305" s="1"/>
    </row>
    <row r="306" ht="12.75" customHeight="1">
      <c r="A306" s="1"/>
      <c r="C306" s="1"/>
      <c r="D306" s="1"/>
      <c r="E306" s="1"/>
      <c r="F306" s="1"/>
      <c r="G306" s="1"/>
    </row>
    <row r="307" ht="12.75" customHeight="1">
      <c r="A307" s="1"/>
      <c r="C307" s="1"/>
      <c r="D307" s="1"/>
      <c r="E307" s="1"/>
      <c r="F307" s="1"/>
      <c r="G307" s="1"/>
    </row>
    <row r="308" ht="12.75" customHeight="1">
      <c r="A308" s="1"/>
      <c r="C308" s="1"/>
      <c r="D308" s="1"/>
      <c r="E308" s="1"/>
      <c r="F308" s="1"/>
      <c r="G308" s="1"/>
    </row>
    <row r="309" ht="12.75" customHeight="1">
      <c r="A309" s="1"/>
      <c r="C309" s="1"/>
      <c r="D309" s="1"/>
      <c r="E309" s="1"/>
      <c r="F309" s="1"/>
      <c r="G309" s="1"/>
    </row>
    <row r="310" ht="12.75" customHeight="1">
      <c r="A310" s="1"/>
      <c r="C310" s="1"/>
      <c r="D310" s="1"/>
      <c r="E310" s="1"/>
      <c r="F310" s="1"/>
      <c r="G310" s="1"/>
    </row>
    <row r="311" ht="12.75" customHeight="1">
      <c r="A311" s="1"/>
      <c r="C311" s="1"/>
      <c r="D311" s="1"/>
      <c r="E311" s="1"/>
      <c r="F311" s="1"/>
      <c r="G311" s="1"/>
    </row>
    <row r="312" ht="12.75" customHeight="1">
      <c r="A312" s="1"/>
      <c r="C312" s="1"/>
      <c r="D312" s="1"/>
      <c r="E312" s="1"/>
      <c r="F312" s="1"/>
      <c r="G312" s="1"/>
    </row>
    <row r="313" ht="12.75" customHeight="1">
      <c r="A313" s="1"/>
      <c r="C313" s="1"/>
      <c r="D313" s="1"/>
      <c r="E313" s="1"/>
      <c r="F313" s="1"/>
      <c r="G313" s="1"/>
    </row>
    <row r="314" ht="12.75" customHeight="1">
      <c r="A314" s="1"/>
      <c r="C314" s="1"/>
      <c r="D314" s="1"/>
      <c r="E314" s="1"/>
      <c r="F314" s="1"/>
      <c r="G314" s="1"/>
    </row>
    <row r="315" ht="12.75" customHeight="1">
      <c r="A315" s="1"/>
      <c r="C315" s="1"/>
      <c r="D315" s="1"/>
      <c r="E315" s="1"/>
      <c r="F315" s="1"/>
      <c r="G315" s="1"/>
    </row>
    <row r="316" ht="12.75" customHeight="1">
      <c r="A316" s="1"/>
      <c r="C316" s="1"/>
      <c r="D316" s="1"/>
      <c r="E316" s="1"/>
      <c r="F316" s="1"/>
      <c r="G316" s="1"/>
    </row>
    <row r="317" ht="12.75" customHeight="1">
      <c r="A317" s="1"/>
      <c r="C317" s="1"/>
      <c r="D317" s="1"/>
      <c r="E317" s="1"/>
      <c r="F317" s="1"/>
      <c r="G317" s="1"/>
    </row>
    <row r="318" ht="12.75" customHeight="1">
      <c r="A318" s="1"/>
      <c r="C318" s="1"/>
      <c r="D318" s="1"/>
      <c r="E318" s="1"/>
      <c r="F318" s="1"/>
      <c r="G318" s="1"/>
    </row>
    <row r="319" ht="12.75" customHeight="1">
      <c r="A319" s="1"/>
      <c r="C319" s="1"/>
      <c r="D319" s="1"/>
      <c r="E319" s="1"/>
      <c r="F319" s="1"/>
      <c r="G319" s="1"/>
    </row>
    <row r="320" ht="12.75" customHeight="1">
      <c r="A320" s="1"/>
      <c r="C320" s="1"/>
      <c r="D320" s="1"/>
      <c r="E320" s="1"/>
      <c r="F320" s="1"/>
      <c r="G320" s="1"/>
    </row>
    <row r="321" ht="12.75" customHeight="1">
      <c r="A321" s="1"/>
      <c r="C321" s="1"/>
      <c r="D321" s="1"/>
      <c r="E321" s="1"/>
      <c r="F321" s="1"/>
      <c r="G321" s="1"/>
    </row>
    <row r="322" ht="12.75" customHeight="1">
      <c r="A322" s="1"/>
      <c r="C322" s="1"/>
      <c r="D322" s="1"/>
      <c r="E322" s="1"/>
      <c r="F322" s="1"/>
      <c r="G322" s="1"/>
    </row>
    <row r="323" ht="12.75" customHeight="1">
      <c r="A323" s="1"/>
      <c r="C323" s="1"/>
      <c r="D323" s="1"/>
      <c r="E323" s="1"/>
      <c r="F323" s="1"/>
      <c r="G323" s="1"/>
    </row>
    <row r="324" ht="12.75" customHeight="1">
      <c r="A324" s="1"/>
      <c r="C324" s="1"/>
      <c r="D324" s="1"/>
      <c r="E324" s="1"/>
      <c r="F324" s="1"/>
      <c r="G324" s="1"/>
    </row>
    <row r="325" ht="12.75" customHeight="1">
      <c r="A325" s="1"/>
      <c r="C325" s="1"/>
      <c r="D325" s="1"/>
      <c r="E325" s="1"/>
      <c r="F325" s="1"/>
      <c r="G325" s="1"/>
    </row>
    <row r="326" ht="12.75" customHeight="1">
      <c r="A326" s="1"/>
      <c r="C326" s="1"/>
      <c r="D326" s="1"/>
      <c r="E326" s="1"/>
      <c r="F326" s="1"/>
      <c r="G326" s="1"/>
    </row>
    <row r="327" ht="12.75" customHeight="1">
      <c r="A327" s="1"/>
      <c r="C327" s="1"/>
      <c r="D327" s="1"/>
      <c r="E327" s="1"/>
      <c r="F327" s="1"/>
      <c r="G327" s="1"/>
    </row>
    <row r="328" ht="12.75" customHeight="1">
      <c r="A328" s="1"/>
      <c r="C328" s="1"/>
      <c r="D328" s="1"/>
      <c r="E328" s="1"/>
      <c r="F328" s="1"/>
      <c r="G328" s="1"/>
    </row>
    <row r="329" ht="12.75" customHeight="1">
      <c r="A329" s="1"/>
      <c r="C329" s="1"/>
      <c r="D329" s="1"/>
      <c r="E329" s="1"/>
      <c r="F329" s="1"/>
      <c r="G329" s="1"/>
    </row>
    <row r="330" ht="12.75" customHeight="1">
      <c r="A330" s="1"/>
      <c r="C330" s="1"/>
      <c r="D330" s="1"/>
      <c r="E330" s="1"/>
      <c r="F330" s="1"/>
      <c r="G330" s="1"/>
    </row>
    <row r="331" ht="12.75" customHeight="1">
      <c r="A331" s="1"/>
      <c r="C331" s="1"/>
      <c r="D331" s="1"/>
      <c r="E331" s="1"/>
      <c r="F331" s="1"/>
      <c r="G331" s="1"/>
    </row>
    <row r="332" ht="12.75" customHeight="1">
      <c r="A332" s="1"/>
      <c r="C332" s="1"/>
      <c r="D332" s="1"/>
      <c r="E332" s="1"/>
      <c r="F332" s="1"/>
      <c r="G332" s="1"/>
    </row>
    <row r="333" ht="12.75" customHeight="1">
      <c r="A333" s="1"/>
      <c r="C333" s="1"/>
      <c r="D333" s="1"/>
      <c r="E333" s="1"/>
      <c r="F333" s="1"/>
      <c r="G333" s="1"/>
    </row>
    <row r="334" ht="12.75" customHeight="1">
      <c r="A334" s="1"/>
      <c r="C334" s="1"/>
      <c r="D334" s="1"/>
      <c r="E334" s="1"/>
      <c r="F334" s="1"/>
      <c r="G334" s="1"/>
    </row>
    <row r="335" ht="12.75" customHeight="1">
      <c r="A335" s="1"/>
      <c r="C335" s="1"/>
      <c r="D335" s="1"/>
      <c r="E335" s="1"/>
      <c r="F335" s="1"/>
      <c r="G335" s="1"/>
    </row>
    <row r="336" ht="12.75" customHeight="1">
      <c r="A336" s="1"/>
      <c r="C336" s="1"/>
      <c r="D336" s="1"/>
      <c r="E336" s="1"/>
      <c r="F336" s="1"/>
      <c r="G336" s="1"/>
    </row>
    <row r="337" ht="12.75" customHeight="1">
      <c r="A337" s="1"/>
      <c r="C337" s="1"/>
      <c r="D337" s="1"/>
      <c r="E337" s="1"/>
      <c r="F337" s="1"/>
      <c r="G337" s="1"/>
    </row>
    <row r="338" ht="12.75" customHeight="1">
      <c r="A338" s="1"/>
      <c r="C338" s="1"/>
      <c r="D338" s="1"/>
      <c r="E338" s="1"/>
      <c r="F338" s="1"/>
      <c r="G338" s="1"/>
    </row>
    <row r="339" ht="12.75" customHeight="1">
      <c r="A339" s="1"/>
      <c r="C339" s="1"/>
      <c r="D339" s="1"/>
      <c r="E339" s="1"/>
      <c r="F339" s="1"/>
      <c r="G339" s="1"/>
    </row>
    <row r="340" ht="12.75" customHeight="1">
      <c r="A340" s="1"/>
      <c r="C340" s="1"/>
      <c r="D340" s="1"/>
      <c r="E340" s="1"/>
      <c r="F340" s="1"/>
      <c r="G340" s="1"/>
    </row>
    <row r="341" ht="12.75" customHeight="1">
      <c r="A341" s="1"/>
      <c r="C341" s="1"/>
      <c r="D341" s="1"/>
      <c r="E341" s="1"/>
      <c r="F341" s="1"/>
      <c r="G341" s="1"/>
    </row>
    <row r="342" ht="12.75" customHeight="1">
      <c r="A342" s="1"/>
      <c r="C342" s="1"/>
      <c r="D342" s="1"/>
      <c r="E342" s="1"/>
      <c r="F342" s="1"/>
      <c r="G342" s="1"/>
    </row>
    <row r="343" ht="12.75" customHeight="1">
      <c r="A343" s="1"/>
      <c r="C343" s="1"/>
      <c r="D343" s="1"/>
      <c r="E343" s="1"/>
      <c r="F343" s="1"/>
      <c r="G343" s="1"/>
    </row>
    <row r="344" ht="12.75" customHeight="1">
      <c r="A344" s="1"/>
      <c r="C344" s="1"/>
      <c r="D344" s="1"/>
      <c r="E344" s="1"/>
      <c r="F344" s="1"/>
      <c r="G344" s="1"/>
    </row>
    <row r="345" ht="12.75" customHeight="1">
      <c r="A345" s="1"/>
      <c r="C345" s="1"/>
      <c r="D345" s="1"/>
      <c r="E345" s="1"/>
      <c r="F345" s="1"/>
      <c r="G345" s="1"/>
    </row>
    <row r="346" ht="12.75" customHeight="1">
      <c r="A346" s="1"/>
      <c r="C346" s="1"/>
      <c r="D346" s="1"/>
      <c r="E346" s="1"/>
      <c r="F346" s="1"/>
      <c r="G346" s="1"/>
    </row>
    <row r="347" ht="12.75" customHeight="1">
      <c r="A347" s="1"/>
      <c r="C347" s="1"/>
      <c r="D347" s="1"/>
      <c r="E347" s="1"/>
      <c r="F347" s="1"/>
      <c r="G347" s="1"/>
    </row>
    <row r="348" ht="12.75" customHeight="1">
      <c r="A348" s="1"/>
      <c r="C348" s="1"/>
      <c r="D348" s="1"/>
      <c r="E348" s="1"/>
      <c r="F348" s="1"/>
      <c r="G348" s="1"/>
    </row>
    <row r="349" ht="12.75" customHeight="1">
      <c r="A349" s="1"/>
      <c r="C349" s="1"/>
      <c r="D349" s="1"/>
      <c r="E349" s="1"/>
      <c r="F349" s="1"/>
      <c r="G349" s="1"/>
    </row>
    <row r="350" ht="12.75" customHeight="1">
      <c r="A350" s="1"/>
      <c r="C350" s="1"/>
      <c r="D350" s="1"/>
      <c r="E350" s="1"/>
      <c r="F350" s="1"/>
      <c r="G350" s="1"/>
    </row>
    <row r="351" ht="12.75" customHeight="1">
      <c r="A351" s="1"/>
      <c r="C351" s="1"/>
      <c r="D351" s="1"/>
      <c r="E351" s="1"/>
      <c r="F351" s="1"/>
      <c r="G351" s="1"/>
    </row>
    <row r="352" ht="12.75" customHeight="1">
      <c r="A352" s="1"/>
      <c r="C352" s="1"/>
      <c r="D352" s="1"/>
      <c r="E352" s="1"/>
      <c r="F352" s="1"/>
      <c r="G352" s="1"/>
    </row>
    <row r="353" ht="12.75" customHeight="1">
      <c r="A353" s="1"/>
      <c r="C353" s="1"/>
      <c r="D353" s="1"/>
      <c r="E353" s="1"/>
      <c r="F353" s="1"/>
      <c r="G353" s="1"/>
    </row>
    <row r="354" ht="12.75" customHeight="1">
      <c r="A354" s="1"/>
      <c r="C354" s="1"/>
      <c r="D354" s="1"/>
      <c r="E354" s="1"/>
      <c r="F354" s="1"/>
      <c r="G354" s="1"/>
    </row>
    <row r="355" ht="12.75" customHeight="1">
      <c r="A355" s="1"/>
      <c r="C355" s="1"/>
      <c r="D355" s="1"/>
      <c r="E355" s="1"/>
      <c r="F355" s="1"/>
      <c r="G355" s="1"/>
    </row>
    <row r="356" ht="12.75" customHeight="1">
      <c r="A356" s="1"/>
      <c r="C356" s="1"/>
      <c r="D356" s="1"/>
      <c r="E356" s="1"/>
      <c r="F356" s="1"/>
      <c r="G356" s="1"/>
    </row>
    <row r="357" ht="12.75" customHeight="1">
      <c r="A357" s="1"/>
      <c r="C357" s="1"/>
      <c r="D357" s="1"/>
      <c r="E357" s="1"/>
      <c r="F357" s="1"/>
      <c r="G357" s="1"/>
    </row>
    <row r="358" ht="12.75" customHeight="1">
      <c r="A358" s="1"/>
      <c r="C358" s="1"/>
      <c r="D358" s="1"/>
      <c r="E358" s="1"/>
      <c r="F358" s="1"/>
      <c r="G358" s="1"/>
    </row>
    <row r="359" ht="12.75" customHeight="1">
      <c r="A359" s="1"/>
      <c r="C359" s="1"/>
      <c r="D359" s="1"/>
      <c r="E359" s="1"/>
      <c r="F359" s="1"/>
      <c r="G359" s="1"/>
    </row>
    <row r="360" ht="12.75" customHeight="1">
      <c r="A360" s="1"/>
      <c r="C360" s="1"/>
      <c r="D360" s="1"/>
      <c r="E360" s="1"/>
      <c r="F360" s="1"/>
      <c r="G360" s="1"/>
    </row>
    <row r="361" ht="12.75" customHeight="1">
      <c r="A361" s="1"/>
      <c r="C361" s="1"/>
      <c r="D361" s="1"/>
      <c r="E361" s="1"/>
      <c r="F361" s="1"/>
      <c r="G361" s="1"/>
    </row>
    <row r="362" ht="12.75" customHeight="1">
      <c r="A362" s="1"/>
      <c r="C362" s="1"/>
      <c r="D362" s="1"/>
      <c r="E362" s="1"/>
      <c r="F362" s="1"/>
      <c r="G362" s="1"/>
    </row>
    <row r="363" ht="12.75" customHeight="1">
      <c r="A363" s="1"/>
      <c r="C363" s="1"/>
      <c r="D363" s="1"/>
      <c r="E363" s="1"/>
      <c r="F363" s="1"/>
      <c r="G363" s="1"/>
    </row>
    <row r="364" ht="12.75" customHeight="1">
      <c r="A364" s="1"/>
      <c r="C364" s="1"/>
      <c r="D364" s="1"/>
      <c r="E364" s="1"/>
      <c r="F364" s="1"/>
      <c r="G364" s="1"/>
    </row>
    <row r="365" ht="12.75" customHeight="1">
      <c r="A365" s="1"/>
      <c r="C365" s="1"/>
      <c r="D365" s="1"/>
      <c r="E365" s="1"/>
      <c r="F365" s="1"/>
      <c r="G365" s="1"/>
    </row>
    <row r="366" ht="12.75" customHeight="1">
      <c r="A366" s="1"/>
      <c r="C366" s="1"/>
      <c r="D366" s="1"/>
      <c r="E366" s="1"/>
      <c r="F366" s="1"/>
      <c r="G366" s="1"/>
    </row>
    <row r="367" ht="12.75" customHeight="1">
      <c r="A367" s="1"/>
      <c r="C367" s="1"/>
      <c r="D367" s="1"/>
      <c r="E367" s="1"/>
      <c r="F367" s="1"/>
      <c r="G367" s="1"/>
    </row>
    <row r="368" ht="12.75" customHeight="1">
      <c r="A368" s="1"/>
      <c r="C368" s="1"/>
      <c r="D368" s="1"/>
      <c r="E368" s="1"/>
      <c r="F368" s="1"/>
      <c r="G368" s="1"/>
    </row>
    <row r="369" ht="12.75" customHeight="1">
      <c r="A369" s="1"/>
      <c r="C369" s="1"/>
      <c r="D369" s="1"/>
      <c r="E369" s="1"/>
      <c r="F369" s="1"/>
      <c r="G369" s="1"/>
    </row>
    <row r="370" ht="12.75" customHeight="1">
      <c r="A370" s="1"/>
      <c r="C370" s="1"/>
      <c r="D370" s="1"/>
      <c r="E370" s="1"/>
      <c r="F370" s="1"/>
      <c r="G370" s="1"/>
    </row>
    <row r="371" ht="12.75" customHeight="1">
      <c r="A371" s="1"/>
      <c r="C371" s="1"/>
      <c r="D371" s="1"/>
      <c r="E371" s="1"/>
      <c r="F371" s="1"/>
      <c r="G371" s="1"/>
    </row>
    <row r="372" ht="12.75" customHeight="1">
      <c r="A372" s="1"/>
      <c r="C372" s="1"/>
      <c r="D372" s="1"/>
      <c r="E372" s="1"/>
      <c r="F372" s="1"/>
      <c r="G372" s="1"/>
    </row>
    <row r="373" ht="12.75" customHeight="1">
      <c r="A373" s="1"/>
      <c r="C373" s="1"/>
      <c r="D373" s="1"/>
      <c r="E373" s="1"/>
      <c r="F373" s="1"/>
      <c r="G373" s="1"/>
    </row>
    <row r="374" ht="12.75" customHeight="1">
      <c r="A374" s="1"/>
      <c r="C374" s="1"/>
      <c r="D374" s="1"/>
      <c r="E374" s="1"/>
      <c r="F374" s="1"/>
      <c r="G374" s="1"/>
    </row>
    <row r="375" ht="12.75" customHeight="1">
      <c r="A375" s="1"/>
      <c r="C375" s="1"/>
      <c r="D375" s="1"/>
      <c r="E375" s="1"/>
      <c r="F375" s="1"/>
      <c r="G375" s="1"/>
    </row>
    <row r="376" ht="12.75" customHeight="1">
      <c r="A376" s="1"/>
      <c r="C376" s="1"/>
      <c r="D376" s="1"/>
      <c r="E376" s="1"/>
      <c r="F376" s="1"/>
      <c r="G376" s="1"/>
    </row>
    <row r="377" ht="12.75" customHeight="1">
      <c r="A377" s="1"/>
      <c r="C377" s="1"/>
      <c r="D377" s="1"/>
      <c r="E377" s="1"/>
      <c r="F377" s="1"/>
      <c r="G377" s="1"/>
    </row>
    <row r="378" ht="12.75" customHeight="1">
      <c r="A378" s="1"/>
      <c r="C378" s="1"/>
      <c r="D378" s="1"/>
      <c r="E378" s="1"/>
      <c r="F378" s="1"/>
      <c r="G378" s="1"/>
    </row>
    <row r="379" ht="12.75" customHeight="1">
      <c r="A379" s="1"/>
      <c r="C379" s="1"/>
      <c r="D379" s="1"/>
      <c r="E379" s="1"/>
      <c r="F379" s="1"/>
      <c r="G379" s="1"/>
    </row>
    <row r="380" ht="12.75" customHeight="1">
      <c r="A380" s="1"/>
      <c r="C380" s="1"/>
      <c r="D380" s="1"/>
      <c r="E380" s="1"/>
      <c r="F380" s="1"/>
      <c r="G380" s="1"/>
    </row>
    <row r="381" ht="12.75" customHeight="1">
      <c r="A381" s="1"/>
      <c r="C381" s="1"/>
      <c r="D381" s="1"/>
      <c r="E381" s="1"/>
      <c r="F381" s="1"/>
      <c r="G381" s="1"/>
    </row>
    <row r="382" ht="12.75" customHeight="1">
      <c r="A382" s="1"/>
      <c r="C382" s="1"/>
      <c r="D382" s="1"/>
      <c r="E382" s="1"/>
      <c r="F382" s="1"/>
      <c r="G382" s="1"/>
    </row>
    <row r="383" ht="12.75" customHeight="1">
      <c r="A383" s="1"/>
      <c r="C383" s="1"/>
      <c r="D383" s="1"/>
      <c r="E383" s="1"/>
      <c r="F383" s="1"/>
      <c r="G383" s="1"/>
    </row>
    <row r="384" ht="12.75" customHeight="1">
      <c r="A384" s="1"/>
      <c r="C384" s="1"/>
      <c r="D384" s="1"/>
      <c r="E384" s="1"/>
      <c r="F384" s="1"/>
      <c r="G384" s="1"/>
    </row>
    <row r="385" ht="12.75" customHeight="1">
      <c r="A385" s="1"/>
      <c r="C385" s="1"/>
      <c r="D385" s="1"/>
      <c r="E385" s="1"/>
      <c r="F385" s="1"/>
      <c r="G385" s="1"/>
    </row>
    <row r="386" ht="12.75" customHeight="1">
      <c r="A386" s="1"/>
      <c r="C386" s="1"/>
      <c r="D386" s="1"/>
      <c r="E386" s="1"/>
      <c r="F386" s="1"/>
      <c r="G386" s="1"/>
    </row>
    <row r="387" ht="12.75" customHeight="1">
      <c r="A387" s="1"/>
      <c r="C387" s="1"/>
      <c r="D387" s="1"/>
      <c r="E387" s="1"/>
      <c r="F387" s="1"/>
      <c r="G387" s="1"/>
    </row>
    <row r="388" ht="12.75" customHeight="1">
      <c r="A388" s="1"/>
      <c r="C388" s="1"/>
      <c r="D388" s="1"/>
      <c r="E388" s="1"/>
      <c r="F388" s="1"/>
      <c r="G388" s="1"/>
    </row>
    <row r="389" ht="12.75" customHeight="1">
      <c r="A389" s="1"/>
      <c r="C389" s="1"/>
      <c r="D389" s="1"/>
      <c r="E389" s="1"/>
      <c r="F389" s="1"/>
      <c r="G389" s="1"/>
    </row>
    <row r="390" ht="12.75" customHeight="1">
      <c r="A390" s="1"/>
      <c r="C390" s="1"/>
      <c r="D390" s="1"/>
      <c r="E390" s="1"/>
      <c r="F390" s="1"/>
      <c r="G390" s="1"/>
    </row>
    <row r="391" ht="12.75" customHeight="1">
      <c r="A391" s="1"/>
      <c r="C391" s="1"/>
      <c r="D391" s="1"/>
      <c r="E391" s="1"/>
      <c r="F391" s="1"/>
      <c r="G391" s="1"/>
    </row>
    <row r="392" ht="12.75" customHeight="1">
      <c r="A392" s="1"/>
      <c r="C392" s="1"/>
      <c r="D392" s="1"/>
      <c r="E392" s="1"/>
      <c r="F392" s="1"/>
      <c r="G392" s="1"/>
    </row>
    <row r="393" ht="12.75" customHeight="1">
      <c r="A393" s="1"/>
      <c r="C393" s="1"/>
      <c r="D393" s="1"/>
      <c r="E393" s="1"/>
      <c r="F393" s="1"/>
      <c r="G393" s="1"/>
    </row>
    <row r="394" ht="12.75" customHeight="1">
      <c r="A394" s="1"/>
      <c r="C394" s="1"/>
      <c r="D394" s="1"/>
      <c r="E394" s="1"/>
      <c r="F394" s="1"/>
      <c r="G394" s="1"/>
    </row>
    <row r="395" ht="12.75" customHeight="1">
      <c r="A395" s="1"/>
      <c r="C395" s="1"/>
      <c r="D395" s="1"/>
      <c r="E395" s="1"/>
      <c r="F395" s="1"/>
      <c r="G395" s="1"/>
    </row>
    <row r="396" ht="12.75" customHeight="1">
      <c r="A396" s="1"/>
      <c r="C396" s="1"/>
      <c r="D396" s="1"/>
      <c r="E396" s="1"/>
      <c r="F396" s="1"/>
      <c r="G396" s="1"/>
    </row>
    <row r="397" ht="12.75" customHeight="1">
      <c r="A397" s="1"/>
      <c r="C397" s="1"/>
      <c r="D397" s="1"/>
      <c r="E397" s="1"/>
      <c r="F397" s="1"/>
      <c r="G397" s="1"/>
    </row>
    <row r="398" ht="12.75" customHeight="1">
      <c r="A398" s="1"/>
      <c r="C398" s="1"/>
      <c r="D398" s="1"/>
      <c r="E398" s="1"/>
      <c r="F398" s="1"/>
      <c r="G398" s="1"/>
    </row>
    <row r="399" ht="12.75" customHeight="1">
      <c r="A399" s="1"/>
      <c r="C399" s="1"/>
      <c r="D399" s="1"/>
      <c r="E399" s="1"/>
      <c r="F399" s="1"/>
      <c r="G399" s="1"/>
    </row>
    <row r="400" ht="12.75" customHeight="1">
      <c r="A400" s="1"/>
      <c r="C400" s="1"/>
      <c r="D400" s="1"/>
      <c r="E400" s="1"/>
      <c r="F400" s="1"/>
      <c r="G400" s="1"/>
    </row>
    <row r="401" ht="12.75" customHeight="1">
      <c r="A401" s="1"/>
      <c r="C401" s="1"/>
      <c r="D401" s="1"/>
      <c r="E401" s="1"/>
      <c r="F401" s="1"/>
      <c r="G401" s="1"/>
    </row>
    <row r="402" ht="12.75" customHeight="1">
      <c r="A402" s="1"/>
      <c r="C402" s="1"/>
      <c r="D402" s="1"/>
      <c r="E402" s="1"/>
      <c r="F402" s="1"/>
      <c r="G402" s="1"/>
    </row>
    <row r="403" ht="12.75" customHeight="1">
      <c r="A403" s="1"/>
      <c r="C403" s="1"/>
      <c r="D403" s="1"/>
      <c r="E403" s="1"/>
      <c r="F403" s="1"/>
      <c r="G403" s="1"/>
    </row>
    <row r="404" ht="12.75" customHeight="1">
      <c r="A404" s="1"/>
      <c r="C404" s="1"/>
      <c r="D404" s="1"/>
      <c r="E404" s="1"/>
      <c r="F404" s="1"/>
      <c r="G404" s="1"/>
    </row>
    <row r="405" ht="12.75" customHeight="1">
      <c r="A405" s="1"/>
      <c r="C405" s="1"/>
      <c r="D405" s="1"/>
      <c r="E405" s="1"/>
      <c r="F405" s="1"/>
      <c r="G405" s="1"/>
    </row>
    <row r="406" ht="12.75" customHeight="1">
      <c r="A406" s="1"/>
      <c r="C406" s="1"/>
      <c r="D406" s="1"/>
      <c r="E406" s="1"/>
      <c r="F406" s="1"/>
      <c r="G406" s="1"/>
    </row>
    <row r="407" ht="12.75" customHeight="1">
      <c r="A407" s="1"/>
      <c r="C407" s="1"/>
      <c r="D407" s="1"/>
      <c r="E407" s="1"/>
      <c r="F407" s="1"/>
      <c r="G407" s="1"/>
    </row>
    <row r="408" ht="12.75" customHeight="1">
      <c r="A408" s="1"/>
      <c r="C408" s="1"/>
      <c r="D408" s="1"/>
      <c r="E408" s="1"/>
      <c r="F408" s="1"/>
      <c r="G408" s="1"/>
    </row>
    <row r="409" ht="12.75" customHeight="1">
      <c r="A409" s="1"/>
      <c r="C409" s="1"/>
      <c r="D409" s="1"/>
      <c r="E409" s="1"/>
      <c r="F409" s="1"/>
      <c r="G409" s="1"/>
    </row>
    <row r="410" ht="12.75" customHeight="1">
      <c r="A410" s="1"/>
      <c r="C410" s="1"/>
      <c r="D410" s="1"/>
      <c r="E410" s="1"/>
      <c r="F410" s="1"/>
      <c r="G410" s="1"/>
    </row>
    <row r="411" ht="12.75" customHeight="1">
      <c r="A411" s="1"/>
      <c r="C411" s="1"/>
      <c r="D411" s="1"/>
      <c r="E411" s="1"/>
      <c r="F411" s="1"/>
      <c r="G411" s="1"/>
    </row>
    <row r="412" ht="12.75" customHeight="1">
      <c r="A412" s="1"/>
      <c r="C412" s="1"/>
      <c r="D412" s="1"/>
      <c r="E412" s="1"/>
      <c r="F412" s="1"/>
      <c r="G412" s="1"/>
    </row>
    <row r="413" ht="12.75" customHeight="1">
      <c r="A413" s="1"/>
      <c r="C413" s="1"/>
      <c r="D413" s="1"/>
      <c r="E413" s="1"/>
      <c r="F413" s="1"/>
      <c r="G413" s="1"/>
    </row>
    <row r="414" ht="12.75" customHeight="1">
      <c r="A414" s="1"/>
      <c r="C414" s="1"/>
      <c r="D414" s="1"/>
      <c r="E414" s="1"/>
      <c r="F414" s="1"/>
      <c r="G414" s="1"/>
    </row>
    <row r="415" ht="12.75" customHeight="1">
      <c r="A415" s="1"/>
      <c r="C415" s="1"/>
      <c r="D415" s="1"/>
      <c r="E415" s="1"/>
      <c r="F415" s="1"/>
      <c r="G415" s="1"/>
    </row>
    <row r="416" ht="12.75" customHeight="1">
      <c r="A416" s="1"/>
      <c r="C416" s="1"/>
      <c r="D416" s="1"/>
      <c r="E416" s="1"/>
      <c r="F416" s="1"/>
      <c r="G416" s="1"/>
    </row>
    <row r="417" ht="12.75" customHeight="1">
      <c r="A417" s="1"/>
      <c r="C417" s="1"/>
      <c r="D417" s="1"/>
      <c r="E417" s="1"/>
      <c r="F417" s="1"/>
      <c r="G417" s="1"/>
    </row>
    <row r="418" ht="12.75" customHeight="1">
      <c r="A418" s="1"/>
      <c r="C418" s="1"/>
      <c r="D418" s="1"/>
      <c r="E418" s="1"/>
      <c r="F418" s="1"/>
      <c r="G418" s="1"/>
    </row>
    <row r="419" ht="12.75" customHeight="1">
      <c r="A419" s="1"/>
      <c r="C419" s="1"/>
      <c r="D419" s="1"/>
      <c r="E419" s="1"/>
      <c r="F419" s="1"/>
      <c r="G419" s="1"/>
    </row>
    <row r="420" ht="12.75" customHeight="1">
      <c r="A420" s="1"/>
      <c r="C420" s="1"/>
      <c r="D420" s="1"/>
      <c r="E420" s="1"/>
      <c r="F420" s="1"/>
      <c r="G420" s="1"/>
    </row>
    <row r="421" ht="12.75" customHeight="1">
      <c r="A421" s="1"/>
      <c r="C421" s="1"/>
      <c r="D421" s="1"/>
      <c r="E421" s="1"/>
      <c r="F421" s="1"/>
      <c r="G421" s="1"/>
    </row>
    <row r="422" ht="12.75" customHeight="1">
      <c r="A422" s="1"/>
      <c r="C422" s="1"/>
      <c r="D422" s="1"/>
      <c r="E422" s="1"/>
      <c r="F422" s="1"/>
      <c r="G422" s="1"/>
    </row>
    <row r="423" ht="12.75" customHeight="1">
      <c r="A423" s="1"/>
      <c r="C423" s="1"/>
      <c r="D423" s="1"/>
      <c r="E423" s="1"/>
      <c r="F423" s="1"/>
      <c r="G423" s="1"/>
    </row>
    <row r="424" ht="12.75" customHeight="1">
      <c r="A424" s="1"/>
      <c r="C424" s="1"/>
      <c r="D424" s="1"/>
      <c r="E424" s="1"/>
      <c r="F424" s="1"/>
      <c r="G424" s="1"/>
    </row>
    <row r="425" ht="12.75" customHeight="1">
      <c r="A425" s="1"/>
      <c r="C425" s="1"/>
      <c r="D425" s="1"/>
      <c r="E425" s="1"/>
      <c r="F425" s="1"/>
      <c r="G425" s="1"/>
    </row>
    <row r="426" ht="12.75" customHeight="1">
      <c r="A426" s="1"/>
      <c r="C426" s="1"/>
      <c r="D426" s="1"/>
      <c r="E426" s="1"/>
      <c r="F426" s="1"/>
      <c r="G426" s="1"/>
    </row>
    <row r="427" ht="12.75" customHeight="1">
      <c r="A427" s="1"/>
      <c r="C427" s="1"/>
      <c r="D427" s="1"/>
      <c r="E427" s="1"/>
      <c r="F427" s="1"/>
      <c r="G427" s="1"/>
    </row>
    <row r="428" ht="12.75" customHeight="1">
      <c r="A428" s="1"/>
      <c r="C428" s="1"/>
      <c r="D428" s="1"/>
      <c r="E428" s="1"/>
      <c r="F428" s="1"/>
      <c r="G428" s="1"/>
    </row>
    <row r="429" ht="12.75" customHeight="1">
      <c r="A429" s="1"/>
      <c r="C429" s="1"/>
      <c r="D429" s="1"/>
      <c r="E429" s="1"/>
      <c r="F429" s="1"/>
      <c r="G429" s="1"/>
    </row>
    <row r="430" ht="12.75" customHeight="1">
      <c r="A430" s="1"/>
      <c r="C430" s="1"/>
      <c r="D430" s="1"/>
      <c r="E430" s="1"/>
      <c r="F430" s="1"/>
      <c r="G430" s="1"/>
    </row>
    <row r="431" ht="12.75" customHeight="1">
      <c r="A431" s="1"/>
      <c r="C431" s="1"/>
      <c r="D431" s="1"/>
      <c r="E431" s="1"/>
      <c r="F431" s="1"/>
      <c r="G431" s="1"/>
    </row>
    <row r="432" ht="12.75" customHeight="1">
      <c r="A432" s="1"/>
      <c r="C432" s="1"/>
      <c r="D432" s="1"/>
      <c r="E432" s="1"/>
      <c r="F432" s="1"/>
      <c r="G432" s="1"/>
    </row>
    <row r="433" ht="12.75" customHeight="1">
      <c r="A433" s="1"/>
      <c r="C433" s="1"/>
      <c r="D433" s="1"/>
      <c r="E433" s="1"/>
      <c r="F433" s="1"/>
      <c r="G433" s="1"/>
    </row>
    <row r="434" ht="12.75" customHeight="1">
      <c r="A434" s="1"/>
      <c r="C434" s="1"/>
      <c r="D434" s="1"/>
      <c r="E434" s="1"/>
      <c r="F434" s="1"/>
      <c r="G434" s="1"/>
    </row>
    <row r="435" ht="12.75" customHeight="1">
      <c r="A435" s="1"/>
      <c r="C435" s="1"/>
      <c r="D435" s="1"/>
      <c r="E435" s="1"/>
      <c r="F435" s="1"/>
      <c r="G435" s="1"/>
    </row>
    <row r="436" ht="12.75" customHeight="1">
      <c r="A436" s="1"/>
      <c r="C436" s="1"/>
      <c r="D436" s="1"/>
      <c r="E436" s="1"/>
      <c r="F436" s="1"/>
      <c r="G436" s="1"/>
    </row>
    <row r="437" ht="12.75" customHeight="1">
      <c r="A437" s="1"/>
      <c r="C437" s="1"/>
      <c r="D437" s="1"/>
      <c r="E437" s="1"/>
      <c r="F437" s="1"/>
      <c r="G437" s="1"/>
    </row>
    <row r="438" ht="12.75" customHeight="1">
      <c r="A438" s="1"/>
      <c r="C438" s="1"/>
      <c r="D438" s="1"/>
      <c r="E438" s="1"/>
      <c r="F438" s="1"/>
      <c r="G438" s="1"/>
    </row>
    <row r="439" ht="12.75" customHeight="1">
      <c r="A439" s="1"/>
      <c r="C439" s="1"/>
      <c r="D439" s="1"/>
      <c r="E439" s="1"/>
      <c r="F439" s="1"/>
      <c r="G439" s="1"/>
    </row>
    <row r="440" ht="12.75" customHeight="1">
      <c r="A440" s="1"/>
      <c r="C440" s="1"/>
      <c r="D440" s="1"/>
      <c r="E440" s="1"/>
      <c r="F440" s="1"/>
      <c r="G440" s="1"/>
    </row>
    <row r="441" ht="12.75" customHeight="1">
      <c r="A441" s="1"/>
      <c r="C441" s="1"/>
      <c r="D441" s="1"/>
      <c r="E441" s="1"/>
      <c r="F441" s="1"/>
      <c r="G441" s="1"/>
    </row>
    <row r="442" ht="12.75" customHeight="1">
      <c r="A442" s="1"/>
      <c r="C442" s="1"/>
      <c r="D442" s="1"/>
      <c r="E442" s="1"/>
      <c r="F442" s="1"/>
      <c r="G442" s="1"/>
    </row>
    <row r="443" ht="12.75" customHeight="1">
      <c r="A443" s="1"/>
      <c r="C443" s="1"/>
      <c r="D443" s="1"/>
      <c r="E443" s="1"/>
      <c r="F443" s="1"/>
      <c r="G443" s="1"/>
    </row>
    <row r="444" ht="12.75" customHeight="1">
      <c r="A444" s="1"/>
      <c r="C444" s="1"/>
      <c r="D444" s="1"/>
      <c r="E444" s="1"/>
      <c r="F444" s="1"/>
      <c r="G444" s="1"/>
    </row>
    <row r="445" ht="12.75" customHeight="1">
      <c r="A445" s="1"/>
      <c r="C445" s="1"/>
      <c r="D445" s="1"/>
      <c r="E445" s="1"/>
      <c r="F445" s="1"/>
      <c r="G445" s="1"/>
    </row>
    <row r="446" ht="12.75" customHeight="1">
      <c r="A446" s="1"/>
      <c r="C446" s="1"/>
      <c r="D446" s="1"/>
      <c r="E446" s="1"/>
      <c r="F446" s="1"/>
      <c r="G446" s="1"/>
    </row>
    <row r="447" ht="12.75" customHeight="1">
      <c r="A447" s="1"/>
      <c r="C447" s="1"/>
      <c r="D447" s="1"/>
      <c r="E447" s="1"/>
      <c r="F447" s="1"/>
      <c r="G447" s="1"/>
    </row>
    <row r="448" ht="12.75" customHeight="1">
      <c r="A448" s="1"/>
      <c r="C448" s="1"/>
      <c r="D448" s="1"/>
      <c r="E448" s="1"/>
      <c r="F448" s="1"/>
      <c r="G448" s="1"/>
    </row>
    <row r="449" ht="12.75" customHeight="1">
      <c r="A449" s="1"/>
      <c r="C449" s="1"/>
      <c r="D449" s="1"/>
      <c r="E449" s="1"/>
      <c r="F449" s="1"/>
      <c r="G449" s="1"/>
    </row>
    <row r="450" ht="12.75" customHeight="1">
      <c r="A450" s="1"/>
      <c r="C450" s="1"/>
      <c r="D450" s="1"/>
      <c r="E450" s="1"/>
      <c r="F450" s="1"/>
      <c r="G450" s="1"/>
    </row>
    <row r="451" ht="12.75" customHeight="1">
      <c r="A451" s="1"/>
      <c r="C451" s="1"/>
      <c r="D451" s="1"/>
      <c r="E451" s="1"/>
      <c r="F451" s="1"/>
      <c r="G451" s="1"/>
    </row>
    <row r="452" ht="12.75" customHeight="1">
      <c r="A452" s="1"/>
      <c r="C452" s="1"/>
      <c r="D452" s="1"/>
      <c r="E452" s="1"/>
      <c r="F452" s="1"/>
      <c r="G452" s="1"/>
    </row>
    <row r="453" ht="12.75" customHeight="1">
      <c r="A453" s="1"/>
      <c r="C453" s="1"/>
      <c r="D453" s="1"/>
      <c r="E453" s="1"/>
      <c r="F453" s="1"/>
      <c r="G453" s="1"/>
    </row>
    <row r="454" ht="12.75" customHeight="1">
      <c r="A454" s="1"/>
      <c r="C454" s="1"/>
      <c r="D454" s="1"/>
      <c r="E454" s="1"/>
      <c r="F454" s="1"/>
      <c r="G454" s="1"/>
    </row>
    <row r="455" ht="12.75" customHeight="1">
      <c r="A455" s="1"/>
      <c r="C455" s="1"/>
      <c r="D455" s="1"/>
      <c r="E455" s="1"/>
      <c r="F455" s="1"/>
      <c r="G455" s="1"/>
    </row>
    <row r="456" ht="12.75" customHeight="1">
      <c r="A456" s="1"/>
      <c r="C456" s="1"/>
      <c r="D456" s="1"/>
      <c r="E456" s="1"/>
      <c r="F456" s="1"/>
      <c r="G456" s="1"/>
    </row>
    <row r="457" ht="12.75" customHeight="1">
      <c r="A457" s="1"/>
      <c r="C457" s="1"/>
      <c r="D457" s="1"/>
      <c r="E457" s="1"/>
      <c r="F457" s="1"/>
      <c r="G457" s="1"/>
    </row>
    <row r="458" ht="12.75" customHeight="1">
      <c r="A458" s="1"/>
      <c r="C458" s="1"/>
      <c r="D458" s="1"/>
      <c r="E458" s="1"/>
      <c r="F458" s="1"/>
      <c r="G458" s="1"/>
    </row>
    <row r="459" ht="12.75" customHeight="1">
      <c r="A459" s="1"/>
      <c r="C459" s="1"/>
      <c r="D459" s="1"/>
      <c r="E459" s="1"/>
      <c r="F459" s="1"/>
      <c r="G459" s="1"/>
    </row>
    <row r="460" ht="12.75" customHeight="1">
      <c r="A460" s="1"/>
      <c r="C460" s="1"/>
      <c r="D460" s="1"/>
      <c r="E460" s="1"/>
      <c r="F460" s="1"/>
      <c r="G460" s="1"/>
    </row>
    <row r="461" ht="12.75" customHeight="1">
      <c r="A461" s="1"/>
      <c r="C461" s="1"/>
      <c r="D461" s="1"/>
      <c r="E461" s="1"/>
      <c r="F461" s="1"/>
      <c r="G461" s="1"/>
    </row>
    <row r="462" ht="12.75" customHeight="1">
      <c r="A462" s="1"/>
      <c r="C462" s="1"/>
      <c r="D462" s="1"/>
      <c r="E462" s="1"/>
      <c r="F462" s="1"/>
      <c r="G462" s="1"/>
    </row>
    <row r="463" ht="12.75" customHeight="1">
      <c r="A463" s="1"/>
      <c r="C463" s="1"/>
      <c r="D463" s="1"/>
      <c r="E463" s="1"/>
      <c r="F463" s="1"/>
      <c r="G463" s="1"/>
    </row>
    <row r="464" ht="12.75" customHeight="1">
      <c r="A464" s="1"/>
      <c r="C464" s="1"/>
      <c r="D464" s="1"/>
      <c r="E464" s="1"/>
      <c r="F464" s="1"/>
      <c r="G464" s="1"/>
    </row>
    <row r="465" ht="12.75" customHeight="1">
      <c r="A465" s="1"/>
      <c r="C465" s="1"/>
      <c r="D465" s="1"/>
      <c r="E465" s="1"/>
      <c r="F465" s="1"/>
      <c r="G465" s="1"/>
    </row>
    <row r="466" ht="12.75" customHeight="1">
      <c r="A466" s="1"/>
      <c r="C466" s="1"/>
      <c r="D466" s="1"/>
      <c r="E466" s="1"/>
      <c r="F466" s="1"/>
      <c r="G466" s="1"/>
    </row>
    <row r="467" ht="12.75" customHeight="1">
      <c r="A467" s="1"/>
      <c r="C467" s="1"/>
      <c r="D467" s="1"/>
      <c r="E467" s="1"/>
      <c r="F467" s="1"/>
      <c r="G467" s="1"/>
    </row>
    <row r="468" ht="12.75" customHeight="1">
      <c r="A468" s="1"/>
      <c r="C468" s="1"/>
      <c r="D468" s="1"/>
      <c r="E468" s="1"/>
      <c r="F468" s="1"/>
      <c r="G468" s="1"/>
    </row>
    <row r="469" ht="12.75" customHeight="1">
      <c r="A469" s="1"/>
      <c r="C469" s="1"/>
      <c r="D469" s="1"/>
      <c r="E469" s="1"/>
      <c r="F469" s="1"/>
      <c r="G469" s="1"/>
    </row>
    <row r="470" ht="12.75" customHeight="1">
      <c r="A470" s="1"/>
      <c r="C470" s="1"/>
      <c r="D470" s="1"/>
      <c r="E470" s="1"/>
      <c r="F470" s="1"/>
      <c r="G470" s="1"/>
    </row>
    <row r="471" ht="12.75" customHeight="1">
      <c r="A471" s="1"/>
      <c r="C471" s="1"/>
      <c r="D471" s="1"/>
      <c r="E471" s="1"/>
      <c r="F471" s="1"/>
      <c r="G471" s="1"/>
    </row>
    <row r="472" ht="12.75" customHeight="1">
      <c r="A472" s="1"/>
      <c r="C472" s="1"/>
      <c r="D472" s="1"/>
      <c r="E472" s="1"/>
      <c r="F472" s="1"/>
      <c r="G472" s="1"/>
    </row>
    <row r="473" ht="12.75" customHeight="1">
      <c r="A473" s="1"/>
      <c r="C473" s="1"/>
      <c r="D473" s="1"/>
      <c r="E473" s="1"/>
      <c r="F473" s="1"/>
      <c r="G473" s="1"/>
    </row>
    <row r="474" ht="12.75" customHeight="1">
      <c r="A474" s="1"/>
      <c r="C474" s="1"/>
      <c r="D474" s="1"/>
      <c r="E474" s="1"/>
      <c r="F474" s="1"/>
      <c r="G474" s="1"/>
    </row>
    <row r="475" ht="12.75" customHeight="1">
      <c r="A475" s="1"/>
      <c r="C475" s="1"/>
      <c r="D475" s="1"/>
      <c r="E475" s="1"/>
      <c r="F475" s="1"/>
      <c r="G475" s="1"/>
    </row>
    <row r="476" ht="12.75" customHeight="1">
      <c r="A476" s="1"/>
      <c r="C476" s="1"/>
      <c r="D476" s="1"/>
      <c r="E476" s="1"/>
      <c r="F476" s="1"/>
      <c r="G476" s="1"/>
    </row>
    <row r="477" ht="12.75" customHeight="1">
      <c r="A477" s="1"/>
      <c r="C477" s="1"/>
      <c r="D477" s="1"/>
      <c r="E477" s="1"/>
      <c r="F477" s="1"/>
      <c r="G477" s="1"/>
    </row>
    <row r="478" ht="12.75" customHeight="1">
      <c r="A478" s="1"/>
      <c r="C478" s="1"/>
      <c r="D478" s="1"/>
      <c r="E478" s="1"/>
      <c r="F478" s="1"/>
      <c r="G478" s="1"/>
    </row>
    <row r="479" ht="12.75" customHeight="1">
      <c r="A479" s="1"/>
      <c r="C479" s="1"/>
      <c r="D479" s="1"/>
      <c r="E479" s="1"/>
      <c r="F479" s="1"/>
      <c r="G479" s="1"/>
    </row>
    <row r="480" ht="12.75" customHeight="1">
      <c r="A480" s="1"/>
      <c r="C480" s="1"/>
      <c r="D480" s="1"/>
      <c r="E480" s="1"/>
      <c r="F480" s="1"/>
      <c r="G480" s="1"/>
    </row>
    <row r="481" ht="12.75" customHeight="1">
      <c r="A481" s="1"/>
      <c r="C481" s="1"/>
      <c r="D481" s="1"/>
      <c r="E481" s="1"/>
      <c r="F481" s="1"/>
      <c r="G481" s="1"/>
    </row>
    <row r="482" ht="12.75" customHeight="1">
      <c r="A482" s="1"/>
      <c r="C482" s="1"/>
      <c r="D482" s="1"/>
      <c r="E482" s="1"/>
      <c r="F482" s="1"/>
      <c r="G482" s="1"/>
    </row>
    <row r="483" ht="12.75" customHeight="1">
      <c r="A483" s="1"/>
      <c r="C483" s="1"/>
      <c r="D483" s="1"/>
      <c r="E483" s="1"/>
      <c r="F483" s="1"/>
      <c r="G483" s="1"/>
    </row>
    <row r="484" ht="12.75" customHeight="1">
      <c r="A484" s="1"/>
      <c r="C484" s="1"/>
      <c r="D484" s="1"/>
      <c r="E484" s="1"/>
      <c r="F484" s="1"/>
      <c r="G484" s="1"/>
    </row>
    <row r="485" ht="12.75" customHeight="1">
      <c r="A485" s="1"/>
      <c r="C485" s="1"/>
      <c r="D485" s="1"/>
      <c r="E485" s="1"/>
      <c r="F485" s="1"/>
      <c r="G485" s="1"/>
    </row>
    <row r="486" ht="12.75" customHeight="1">
      <c r="A486" s="1"/>
      <c r="C486" s="1"/>
      <c r="D486" s="1"/>
      <c r="E486" s="1"/>
      <c r="F486" s="1"/>
      <c r="G486" s="1"/>
    </row>
    <row r="487" ht="12.75" customHeight="1">
      <c r="A487" s="1"/>
      <c r="C487" s="1"/>
      <c r="D487" s="1"/>
      <c r="E487" s="1"/>
      <c r="F487" s="1"/>
      <c r="G487" s="1"/>
    </row>
    <row r="488" ht="12.75" customHeight="1">
      <c r="A488" s="1"/>
      <c r="C488" s="1"/>
      <c r="D488" s="1"/>
      <c r="E488" s="1"/>
      <c r="F488" s="1"/>
      <c r="G488" s="1"/>
    </row>
    <row r="489" ht="12.75" customHeight="1">
      <c r="A489" s="1"/>
      <c r="C489" s="1"/>
      <c r="D489" s="1"/>
      <c r="E489" s="1"/>
      <c r="F489" s="1"/>
      <c r="G489" s="1"/>
    </row>
    <row r="490" ht="12.75" customHeight="1">
      <c r="A490" s="1"/>
      <c r="C490" s="1"/>
      <c r="D490" s="1"/>
      <c r="E490" s="1"/>
      <c r="F490" s="1"/>
      <c r="G490" s="1"/>
    </row>
    <row r="491" ht="12.75" customHeight="1">
      <c r="A491" s="1"/>
      <c r="C491" s="1"/>
      <c r="D491" s="1"/>
      <c r="E491" s="1"/>
      <c r="F491" s="1"/>
      <c r="G491" s="1"/>
    </row>
    <row r="492" ht="12.75" customHeight="1">
      <c r="A492" s="1"/>
      <c r="C492" s="1"/>
      <c r="D492" s="1"/>
      <c r="E492" s="1"/>
      <c r="F492" s="1"/>
      <c r="G492" s="1"/>
    </row>
    <row r="493" ht="12.75" customHeight="1">
      <c r="A493" s="1"/>
      <c r="C493" s="1"/>
      <c r="D493" s="1"/>
      <c r="E493" s="1"/>
      <c r="F493" s="1"/>
      <c r="G493" s="1"/>
    </row>
    <row r="494" ht="12.75" customHeight="1">
      <c r="A494" s="1"/>
      <c r="C494" s="1"/>
      <c r="D494" s="1"/>
      <c r="E494" s="1"/>
      <c r="F494" s="1"/>
      <c r="G494" s="1"/>
    </row>
    <row r="495" ht="12.75" customHeight="1">
      <c r="A495" s="1"/>
      <c r="C495" s="1"/>
      <c r="D495" s="1"/>
      <c r="E495" s="1"/>
      <c r="F495" s="1"/>
      <c r="G495" s="1"/>
    </row>
    <row r="496" ht="12.75" customHeight="1">
      <c r="A496" s="1"/>
      <c r="C496" s="1"/>
      <c r="D496" s="1"/>
      <c r="E496" s="1"/>
      <c r="F496" s="1"/>
      <c r="G496" s="1"/>
    </row>
    <row r="497" ht="12.75" customHeight="1">
      <c r="A497" s="1"/>
      <c r="C497" s="1"/>
      <c r="D497" s="1"/>
      <c r="E497" s="1"/>
      <c r="F497" s="1"/>
      <c r="G497" s="1"/>
    </row>
    <row r="498" ht="12.75" customHeight="1">
      <c r="A498" s="1"/>
      <c r="C498" s="1"/>
      <c r="D498" s="1"/>
      <c r="E498" s="1"/>
      <c r="F498" s="1"/>
      <c r="G498" s="1"/>
    </row>
    <row r="499" ht="12.75" customHeight="1">
      <c r="A499" s="1"/>
      <c r="C499" s="1"/>
      <c r="D499" s="1"/>
      <c r="E499" s="1"/>
      <c r="F499" s="1"/>
      <c r="G499" s="1"/>
    </row>
    <row r="500" ht="12.75" customHeight="1">
      <c r="A500" s="1"/>
      <c r="C500" s="1"/>
      <c r="D500" s="1"/>
      <c r="E500" s="1"/>
      <c r="F500" s="1"/>
      <c r="G500" s="1"/>
    </row>
    <row r="501" ht="12.75" customHeight="1">
      <c r="A501" s="1"/>
      <c r="C501" s="1"/>
      <c r="D501" s="1"/>
      <c r="E501" s="1"/>
      <c r="F501" s="1"/>
      <c r="G501" s="1"/>
    </row>
    <row r="502" ht="12.75" customHeight="1">
      <c r="A502" s="1"/>
      <c r="C502" s="1"/>
      <c r="D502" s="1"/>
      <c r="E502" s="1"/>
      <c r="F502" s="1"/>
      <c r="G502" s="1"/>
    </row>
    <row r="503" ht="12.75" customHeight="1">
      <c r="A503" s="1"/>
      <c r="C503" s="1"/>
      <c r="D503" s="1"/>
      <c r="E503" s="1"/>
      <c r="F503" s="1"/>
      <c r="G503" s="1"/>
    </row>
    <row r="504" ht="12.75" customHeight="1">
      <c r="A504" s="1"/>
      <c r="C504" s="1"/>
      <c r="D504" s="1"/>
      <c r="E504" s="1"/>
      <c r="F504" s="1"/>
      <c r="G504" s="1"/>
    </row>
    <row r="505" ht="12.75" customHeight="1">
      <c r="A505" s="1"/>
      <c r="C505" s="1"/>
      <c r="D505" s="1"/>
      <c r="E505" s="1"/>
      <c r="F505" s="1"/>
      <c r="G505" s="1"/>
    </row>
    <row r="506" ht="12.75" customHeight="1">
      <c r="A506" s="1"/>
      <c r="C506" s="1"/>
      <c r="D506" s="1"/>
      <c r="E506" s="1"/>
      <c r="F506" s="1"/>
      <c r="G506" s="1"/>
    </row>
    <row r="507" ht="12.75" customHeight="1">
      <c r="A507" s="1"/>
      <c r="C507" s="1"/>
      <c r="D507" s="1"/>
      <c r="E507" s="1"/>
      <c r="F507" s="1"/>
      <c r="G507" s="1"/>
    </row>
    <row r="508" ht="12.75" customHeight="1">
      <c r="A508" s="1"/>
      <c r="C508" s="1"/>
      <c r="D508" s="1"/>
      <c r="E508" s="1"/>
      <c r="F508" s="1"/>
      <c r="G508" s="1"/>
    </row>
    <row r="509" ht="12.75" customHeight="1">
      <c r="A509" s="1"/>
      <c r="C509" s="1"/>
      <c r="D509" s="1"/>
      <c r="E509" s="1"/>
      <c r="F509" s="1"/>
      <c r="G509" s="1"/>
    </row>
    <row r="510" ht="12.75" customHeight="1">
      <c r="A510" s="1"/>
      <c r="C510" s="1"/>
      <c r="D510" s="1"/>
      <c r="E510" s="1"/>
      <c r="F510" s="1"/>
      <c r="G510" s="1"/>
    </row>
    <row r="511" ht="12.75" customHeight="1">
      <c r="A511" s="1"/>
      <c r="C511" s="1"/>
      <c r="D511" s="1"/>
      <c r="E511" s="1"/>
      <c r="F511" s="1"/>
      <c r="G511" s="1"/>
    </row>
    <row r="512" ht="12.75" customHeight="1">
      <c r="A512" s="1"/>
      <c r="C512" s="1"/>
      <c r="D512" s="1"/>
      <c r="E512" s="1"/>
      <c r="F512" s="1"/>
      <c r="G512" s="1"/>
    </row>
    <row r="513" ht="12.75" customHeight="1">
      <c r="A513" s="1"/>
      <c r="C513" s="1"/>
      <c r="D513" s="1"/>
      <c r="E513" s="1"/>
      <c r="F513" s="1"/>
      <c r="G513" s="1"/>
    </row>
    <row r="514" ht="12.75" customHeight="1">
      <c r="A514" s="1"/>
      <c r="C514" s="1"/>
      <c r="D514" s="1"/>
      <c r="E514" s="1"/>
      <c r="F514" s="1"/>
      <c r="G514" s="1"/>
    </row>
    <row r="515" ht="12.75" customHeight="1">
      <c r="A515" s="1"/>
      <c r="C515" s="1"/>
      <c r="D515" s="1"/>
      <c r="E515" s="1"/>
      <c r="F515" s="1"/>
      <c r="G515" s="1"/>
    </row>
    <row r="516" ht="12.75" customHeight="1">
      <c r="A516" s="1"/>
      <c r="C516" s="1"/>
      <c r="D516" s="1"/>
      <c r="E516" s="1"/>
      <c r="F516" s="1"/>
      <c r="G516" s="1"/>
    </row>
    <row r="517" ht="12.75" customHeight="1">
      <c r="A517" s="1"/>
      <c r="C517" s="1"/>
      <c r="D517" s="1"/>
      <c r="E517" s="1"/>
      <c r="F517" s="1"/>
      <c r="G517" s="1"/>
    </row>
    <row r="518" ht="12.75" customHeight="1">
      <c r="A518" s="1"/>
      <c r="C518" s="1"/>
      <c r="D518" s="1"/>
      <c r="E518" s="1"/>
      <c r="F518" s="1"/>
      <c r="G518" s="1"/>
    </row>
    <row r="519" ht="12.75" customHeight="1">
      <c r="A519" s="1"/>
      <c r="C519" s="1"/>
      <c r="D519" s="1"/>
      <c r="E519" s="1"/>
      <c r="F519" s="1"/>
      <c r="G519" s="1"/>
    </row>
    <row r="520" ht="12.75" customHeight="1">
      <c r="A520" s="1"/>
      <c r="C520" s="1"/>
      <c r="D520" s="1"/>
      <c r="E520" s="1"/>
      <c r="F520" s="1"/>
      <c r="G520" s="1"/>
    </row>
    <row r="521" ht="12.75" customHeight="1">
      <c r="A521" s="1"/>
      <c r="C521" s="1"/>
      <c r="D521" s="1"/>
      <c r="E521" s="1"/>
      <c r="F521" s="1"/>
      <c r="G521" s="1"/>
    </row>
    <row r="522" ht="12.75" customHeight="1">
      <c r="A522" s="1"/>
      <c r="C522" s="1"/>
      <c r="D522" s="1"/>
      <c r="E522" s="1"/>
      <c r="F522" s="1"/>
      <c r="G522" s="1"/>
    </row>
    <row r="523" ht="12.75" customHeight="1">
      <c r="A523" s="1"/>
      <c r="C523" s="1"/>
      <c r="D523" s="1"/>
      <c r="E523" s="1"/>
      <c r="F523" s="1"/>
      <c r="G523" s="1"/>
    </row>
    <row r="524" ht="12.75" customHeight="1">
      <c r="A524" s="1"/>
      <c r="C524" s="1"/>
      <c r="D524" s="1"/>
      <c r="E524" s="1"/>
      <c r="F524" s="1"/>
      <c r="G524" s="1"/>
    </row>
    <row r="525" ht="12.75" customHeight="1">
      <c r="A525" s="1"/>
      <c r="C525" s="1"/>
      <c r="D525" s="1"/>
      <c r="E525" s="1"/>
      <c r="F525" s="1"/>
      <c r="G525" s="1"/>
    </row>
    <row r="526" ht="12.75" customHeight="1">
      <c r="A526" s="1"/>
      <c r="C526" s="1"/>
      <c r="D526" s="1"/>
      <c r="E526" s="1"/>
      <c r="F526" s="1"/>
      <c r="G526" s="1"/>
    </row>
    <row r="527" ht="12.75" customHeight="1">
      <c r="A527" s="1"/>
      <c r="C527" s="1"/>
      <c r="D527" s="1"/>
      <c r="E527" s="1"/>
      <c r="F527" s="1"/>
      <c r="G527" s="1"/>
    </row>
    <row r="528" ht="12.75" customHeight="1">
      <c r="A528" s="1"/>
      <c r="C528" s="1"/>
      <c r="D528" s="1"/>
      <c r="E528" s="1"/>
      <c r="F528" s="1"/>
      <c r="G528" s="1"/>
    </row>
    <row r="529" ht="12.75" customHeight="1">
      <c r="A529" s="1"/>
      <c r="C529" s="1"/>
      <c r="D529" s="1"/>
      <c r="E529" s="1"/>
      <c r="F529" s="1"/>
      <c r="G529" s="1"/>
    </row>
    <row r="530" ht="12.75" customHeight="1">
      <c r="A530" s="1"/>
      <c r="C530" s="1"/>
      <c r="D530" s="1"/>
      <c r="E530" s="1"/>
      <c r="F530" s="1"/>
      <c r="G530" s="1"/>
    </row>
    <row r="531" ht="12.75" customHeight="1">
      <c r="A531" s="1"/>
      <c r="C531" s="1"/>
      <c r="D531" s="1"/>
      <c r="E531" s="1"/>
      <c r="F531" s="1"/>
      <c r="G531" s="1"/>
    </row>
    <row r="532" ht="12.75" customHeight="1">
      <c r="A532" s="1"/>
      <c r="C532" s="1"/>
      <c r="D532" s="1"/>
      <c r="E532" s="1"/>
      <c r="F532" s="1"/>
      <c r="G532" s="1"/>
    </row>
    <row r="533" ht="12.75" customHeight="1">
      <c r="A533" s="1"/>
      <c r="C533" s="1"/>
      <c r="D533" s="1"/>
      <c r="E533" s="1"/>
      <c r="F533" s="1"/>
      <c r="G533" s="1"/>
    </row>
    <row r="534" ht="12.75" customHeight="1">
      <c r="A534" s="1"/>
      <c r="C534" s="1"/>
      <c r="D534" s="1"/>
      <c r="E534" s="1"/>
      <c r="F534" s="1"/>
      <c r="G534" s="1"/>
    </row>
    <row r="535" ht="12.75" customHeight="1">
      <c r="A535" s="1"/>
      <c r="C535" s="1"/>
      <c r="D535" s="1"/>
      <c r="E535" s="1"/>
      <c r="F535" s="1"/>
      <c r="G535" s="1"/>
    </row>
    <row r="536" ht="12.75" customHeight="1">
      <c r="A536" s="1"/>
      <c r="C536" s="1"/>
      <c r="D536" s="1"/>
      <c r="E536" s="1"/>
      <c r="F536" s="1"/>
      <c r="G536" s="1"/>
    </row>
    <row r="537" ht="12.75" customHeight="1">
      <c r="A537" s="1"/>
      <c r="C537" s="1"/>
      <c r="D537" s="1"/>
      <c r="E537" s="1"/>
      <c r="F537" s="1"/>
      <c r="G537" s="1"/>
    </row>
    <row r="538" ht="12.75" customHeight="1">
      <c r="A538" s="1"/>
      <c r="C538" s="1"/>
      <c r="D538" s="1"/>
      <c r="E538" s="1"/>
      <c r="F538" s="1"/>
      <c r="G538" s="1"/>
    </row>
    <row r="539" ht="12.75" customHeight="1">
      <c r="A539" s="1"/>
      <c r="C539" s="1"/>
      <c r="D539" s="1"/>
      <c r="E539" s="1"/>
      <c r="F539" s="1"/>
      <c r="G539" s="1"/>
    </row>
    <row r="540" ht="12.75" customHeight="1">
      <c r="A540" s="1"/>
      <c r="C540" s="1"/>
      <c r="D540" s="1"/>
      <c r="E540" s="1"/>
      <c r="F540" s="1"/>
      <c r="G540" s="1"/>
    </row>
    <row r="541" ht="12.75" customHeight="1">
      <c r="A541" s="1"/>
      <c r="C541" s="1"/>
      <c r="D541" s="1"/>
      <c r="E541" s="1"/>
      <c r="F541" s="1"/>
      <c r="G541" s="1"/>
    </row>
    <row r="542" ht="12.75" customHeight="1">
      <c r="A542" s="1"/>
      <c r="C542" s="1"/>
      <c r="D542" s="1"/>
      <c r="E542" s="1"/>
      <c r="F542" s="1"/>
      <c r="G542" s="1"/>
    </row>
    <row r="543" ht="12.75" customHeight="1">
      <c r="A543" s="1"/>
      <c r="C543" s="1"/>
      <c r="D543" s="1"/>
      <c r="E543" s="1"/>
      <c r="F543" s="1"/>
      <c r="G543" s="1"/>
    </row>
    <row r="544" ht="12.75" customHeight="1">
      <c r="A544" s="1"/>
      <c r="C544" s="1"/>
      <c r="D544" s="1"/>
      <c r="E544" s="1"/>
      <c r="F544" s="1"/>
      <c r="G544" s="1"/>
    </row>
    <row r="545" ht="12.75" customHeight="1">
      <c r="A545" s="1"/>
      <c r="C545" s="1"/>
      <c r="D545" s="1"/>
      <c r="E545" s="1"/>
      <c r="F545" s="1"/>
      <c r="G545" s="1"/>
    </row>
    <row r="546" ht="12.75" customHeight="1">
      <c r="A546" s="1"/>
      <c r="C546" s="1"/>
      <c r="D546" s="1"/>
      <c r="E546" s="1"/>
      <c r="F546" s="1"/>
      <c r="G546" s="1"/>
    </row>
    <row r="547" ht="12.75" customHeight="1">
      <c r="A547" s="1"/>
      <c r="C547" s="1"/>
      <c r="D547" s="1"/>
      <c r="E547" s="1"/>
      <c r="F547" s="1"/>
      <c r="G547" s="1"/>
    </row>
    <row r="548" ht="12.75" customHeight="1">
      <c r="A548" s="1"/>
      <c r="C548" s="1"/>
      <c r="D548" s="1"/>
      <c r="E548" s="1"/>
      <c r="F548" s="1"/>
      <c r="G548" s="1"/>
    </row>
    <row r="549" ht="12.75" customHeight="1">
      <c r="A549" s="1"/>
      <c r="C549" s="1"/>
      <c r="D549" s="1"/>
      <c r="E549" s="1"/>
      <c r="F549" s="1"/>
      <c r="G549" s="1"/>
    </row>
    <row r="550" ht="12.75" customHeight="1">
      <c r="A550" s="1"/>
      <c r="C550" s="1"/>
      <c r="D550" s="1"/>
      <c r="E550" s="1"/>
      <c r="F550" s="1"/>
      <c r="G550" s="1"/>
    </row>
    <row r="551" ht="12.75" customHeight="1">
      <c r="A551" s="1"/>
      <c r="C551" s="1"/>
      <c r="D551" s="1"/>
      <c r="E551" s="1"/>
      <c r="F551" s="1"/>
      <c r="G551" s="1"/>
    </row>
    <row r="552" ht="12.75" customHeight="1">
      <c r="A552" s="1"/>
      <c r="C552" s="1"/>
      <c r="D552" s="1"/>
      <c r="E552" s="1"/>
      <c r="F552" s="1"/>
      <c r="G552" s="1"/>
    </row>
    <row r="553" ht="12.75" customHeight="1">
      <c r="A553" s="1"/>
      <c r="C553" s="1"/>
      <c r="D553" s="1"/>
      <c r="E553" s="1"/>
      <c r="F553" s="1"/>
      <c r="G553" s="1"/>
    </row>
    <row r="554" ht="12.75" customHeight="1">
      <c r="A554" s="1"/>
      <c r="C554" s="1"/>
      <c r="D554" s="1"/>
      <c r="E554" s="1"/>
      <c r="F554" s="1"/>
      <c r="G554" s="1"/>
    </row>
    <row r="555" ht="12.75" customHeight="1">
      <c r="A555" s="1"/>
      <c r="C555" s="1"/>
      <c r="D555" s="1"/>
      <c r="E555" s="1"/>
      <c r="F555" s="1"/>
      <c r="G555" s="1"/>
    </row>
    <row r="556" ht="12.75" customHeight="1">
      <c r="A556" s="1"/>
      <c r="C556" s="1"/>
      <c r="D556" s="1"/>
      <c r="E556" s="1"/>
      <c r="F556" s="1"/>
      <c r="G556" s="1"/>
    </row>
    <row r="557" ht="12.75" customHeight="1">
      <c r="A557" s="1"/>
      <c r="C557" s="1"/>
      <c r="D557" s="1"/>
      <c r="E557" s="1"/>
      <c r="F557" s="1"/>
      <c r="G557" s="1"/>
    </row>
    <row r="558" ht="12.75" customHeight="1">
      <c r="A558" s="1"/>
      <c r="C558" s="1"/>
      <c r="D558" s="1"/>
      <c r="E558" s="1"/>
      <c r="F558" s="1"/>
      <c r="G558" s="1"/>
    </row>
    <row r="559" ht="12.75" customHeight="1">
      <c r="A559" s="1"/>
      <c r="C559" s="1"/>
      <c r="D559" s="1"/>
      <c r="E559" s="1"/>
      <c r="F559" s="1"/>
      <c r="G559" s="1"/>
    </row>
    <row r="560" ht="12.75" customHeight="1">
      <c r="A560" s="1"/>
      <c r="C560" s="1"/>
      <c r="D560" s="1"/>
      <c r="E560" s="1"/>
      <c r="F560" s="1"/>
      <c r="G560" s="1"/>
    </row>
    <row r="561" ht="12.75" customHeight="1">
      <c r="A561" s="1"/>
      <c r="C561" s="1"/>
      <c r="D561" s="1"/>
      <c r="E561" s="1"/>
      <c r="F561" s="1"/>
      <c r="G561" s="1"/>
    </row>
    <row r="562" ht="12.75" customHeight="1">
      <c r="A562" s="1"/>
      <c r="C562" s="1"/>
      <c r="D562" s="1"/>
      <c r="E562" s="1"/>
      <c r="F562" s="1"/>
      <c r="G562" s="1"/>
    </row>
    <row r="563" ht="12.75" customHeight="1">
      <c r="A563" s="1"/>
      <c r="C563" s="1"/>
      <c r="D563" s="1"/>
      <c r="E563" s="1"/>
      <c r="F563" s="1"/>
      <c r="G563" s="1"/>
    </row>
    <row r="564" ht="12.75" customHeight="1">
      <c r="A564" s="1"/>
      <c r="C564" s="1"/>
      <c r="D564" s="1"/>
      <c r="E564" s="1"/>
      <c r="F564" s="1"/>
      <c r="G564" s="1"/>
    </row>
    <row r="565" ht="12.75" customHeight="1">
      <c r="A565" s="1"/>
      <c r="C565" s="1"/>
      <c r="D565" s="1"/>
      <c r="E565" s="1"/>
      <c r="F565" s="1"/>
      <c r="G565" s="1"/>
    </row>
    <row r="566" ht="12.75" customHeight="1">
      <c r="A566" s="1"/>
      <c r="C566" s="1"/>
      <c r="D566" s="1"/>
      <c r="E566" s="1"/>
      <c r="F566" s="1"/>
      <c r="G566" s="1"/>
    </row>
    <row r="567" ht="12.75" customHeight="1">
      <c r="A567" s="1"/>
      <c r="C567" s="1"/>
      <c r="D567" s="1"/>
      <c r="E567" s="1"/>
      <c r="F567" s="1"/>
      <c r="G567" s="1"/>
    </row>
    <row r="568" ht="12.75" customHeight="1">
      <c r="A568" s="1"/>
      <c r="C568" s="1"/>
      <c r="D568" s="1"/>
      <c r="E568" s="1"/>
      <c r="F568" s="1"/>
      <c r="G568" s="1"/>
    </row>
    <row r="569" ht="12.75" customHeight="1">
      <c r="A569" s="1"/>
      <c r="C569" s="1"/>
      <c r="D569" s="1"/>
      <c r="E569" s="1"/>
      <c r="F569" s="1"/>
      <c r="G569" s="1"/>
    </row>
    <row r="570" ht="12.75" customHeight="1">
      <c r="A570" s="1"/>
      <c r="C570" s="1"/>
      <c r="D570" s="1"/>
      <c r="E570" s="1"/>
      <c r="F570" s="1"/>
      <c r="G570" s="1"/>
    </row>
    <row r="571" ht="12.75" customHeight="1">
      <c r="A571" s="1"/>
      <c r="C571" s="1"/>
      <c r="D571" s="1"/>
      <c r="E571" s="1"/>
      <c r="F571" s="1"/>
      <c r="G571" s="1"/>
    </row>
    <row r="572" ht="12.75" customHeight="1">
      <c r="A572" s="1"/>
      <c r="C572" s="1"/>
      <c r="D572" s="1"/>
      <c r="E572" s="1"/>
      <c r="F572" s="1"/>
      <c r="G572" s="1"/>
    </row>
    <row r="573" ht="12.75" customHeight="1">
      <c r="A573" s="1"/>
      <c r="C573" s="1"/>
      <c r="D573" s="1"/>
      <c r="E573" s="1"/>
      <c r="F573" s="1"/>
      <c r="G573" s="1"/>
    </row>
    <row r="574" ht="12.75" customHeight="1">
      <c r="A574" s="1"/>
      <c r="C574" s="1"/>
      <c r="D574" s="1"/>
      <c r="E574" s="1"/>
      <c r="F574" s="1"/>
      <c r="G574" s="1"/>
    </row>
    <row r="575" ht="12.75" customHeight="1">
      <c r="A575" s="1"/>
      <c r="C575" s="1"/>
      <c r="D575" s="1"/>
      <c r="E575" s="1"/>
      <c r="F575" s="1"/>
      <c r="G575" s="1"/>
    </row>
    <row r="576" ht="12.75" customHeight="1">
      <c r="A576" s="1"/>
      <c r="C576" s="1"/>
      <c r="D576" s="1"/>
      <c r="E576" s="1"/>
      <c r="F576" s="1"/>
      <c r="G576" s="1"/>
    </row>
    <row r="577" ht="12.75" customHeight="1">
      <c r="A577" s="1"/>
      <c r="C577" s="1"/>
      <c r="D577" s="1"/>
      <c r="E577" s="1"/>
      <c r="F577" s="1"/>
      <c r="G577" s="1"/>
    </row>
    <row r="578" ht="12.75" customHeight="1">
      <c r="A578" s="1"/>
      <c r="C578" s="1"/>
      <c r="D578" s="1"/>
      <c r="E578" s="1"/>
      <c r="F578" s="1"/>
      <c r="G578" s="1"/>
    </row>
    <row r="579" ht="12.75" customHeight="1">
      <c r="A579" s="1"/>
      <c r="C579" s="1"/>
      <c r="D579" s="1"/>
      <c r="E579" s="1"/>
      <c r="F579" s="1"/>
      <c r="G579" s="1"/>
    </row>
    <row r="580" ht="12.75" customHeight="1">
      <c r="A580" s="1"/>
      <c r="C580" s="1"/>
      <c r="D580" s="1"/>
      <c r="E580" s="1"/>
      <c r="F580" s="1"/>
      <c r="G580" s="1"/>
    </row>
    <row r="581" ht="12.75" customHeight="1">
      <c r="A581" s="1"/>
      <c r="C581" s="1"/>
      <c r="D581" s="1"/>
      <c r="E581" s="1"/>
      <c r="F581" s="1"/>
      <c r="G581" s="1"/>
    </row>
    <row r="582" ht="12.75" customHeight="1">
      <c r="A582" s="1"/>
      <c r="C582" s="1"/>
      <c r="D582" s="1"/>
      <c r="E582" s="1"/>
      <c r="F582" s="1"/>
      <c r="G582" s="1"/>
    </row>
    <row r="583" ht="12.75" customHeight="1">
      <c r="A583" s="1"/>
      <c r="C583" s="1"/>
      <c r="D583" s="1"/>
      <c r="E583" s="1"/>
      <c r="F583" s="1"/>
      <c r="G583" s="1"/>
    </row>
    <row r="584" ht="12.75" customHeight="1">
      <c r="A584" s="1"/>
      <c r="C584" s="1"/>
      <c r="D584" s="1"/>
      <c r="E584" s="1"/>
      <c r="F584" s="1"/>
      <c r="G584" s="1"/>
    </row>
    <row r="585" ht="12.75" customHeight="1">
      <c r="A585" s="1"/>
      <c r="C585" s="1"/>
      <c r="D585" s="1"/>
      <c r="E585" s="1"/>
      <c r="F585" s="1"/>
      <c r="G585" s="1"/>
    </row>
    <row r="586" ht="12.75" customHeight="1">
      <c r="A586" s="1"/>
      <c r="C586" s="1"/>
      <c r="D586" s="1"/>
      <c r="E586" s="1"/>
      <c r="F586" s="1"/>
      <c r="G586" s="1"/>
    </row>
    <row r="587" ht="12.75" customHeight="1">
      <c r="A587" s="1"/>
      <c r="C587" s="1"/>
      <c r="D587" s="1"/>
      <c r="E587" s="1"/>
      <c r="F587" s="1"/>
      <c r="G587" s="1"/>
    </row>
    <row r="588" ht="12.75" customHeight="1">
      <c r="A588" s="1"/>
      <c r="C588" s="1"/>
      <c r="D588" s="1"/>
      <c r="E588" s="1"/>
      <c r="F588" s="1"/>
      <c r="G588" s="1"/>
    </row>
    <row r="589" ht="12.75" customHeight="1">
      <c r="A589" s="1"/>
      <c r="C589" s="1"/>
      <c r="D589" s="1"/>
      <c r="E589" s="1"/>
      <c r="F589" s="1"/>
      <c r="G589" s="1"/>
    </row>
    <row r="590" ht="12.75" customHeight="1">
      <c r="A590" s="1"/>
      <c r="C590" s="1"/>
      <c r="D590" s="1"/>
      <c r="E590" s="1"/>
      <c r="F590" s="1"/>
      <c r="G590" s="1"/>
    </row>
    <row r="591" ht="12.75" customHeight="1">
      <c r="A591" s="1"/>
      <c r="C591" s="1"/>
      <c r="D591" s="1"/>
      <c r="E591" s="1"/>
      <c r="F591" s="1"/>
      <c r="G591" s="1"/>
    </row>
    <row r="592" ht="12.75" customHeight="1">
      <c r="A592" s="1"/>
      <c r="C592" s="1"/>
      <c r="D592" s="1"/>
      <c r="E592" s="1"/>
      <c r="F592" s="1"/>
      <c r="G592" s="1"/>
    </row>
    <row r="593" ht="12.75" customHeight="1">
      <c r="A593" s="1"/>
      <c r="C593" s="1"/>
      <c r="D593" s="1"/>
      <c r="E593" s="1"/>
      <c r="F593" s="1"/>
      <c r="G593" s="1"/>
    </row>
    <row r="594" ht="12.75" customHeight="1">
      <c r="A594" s="1"/>
      <c r="C594" s="1"/>
      <c r="D594" s="1"/>
      <c r="E594" s="1"/>
      <c r="F594" s="1"/>
      <c r="G594" s="1"/>
    </row>
    <row r="595" ht="12.75" customHeight="1">
      <c r="A595" s="1"/>
      <c r="C595" s="1"/>
      <c r="D595" s="1"/>
      <c r="E595" s="1"/>
      <c r="F595" s="1"/>
      <c r="G595" s="1"/>
    </row>
    <row r="596" ht="12.75" customHeight="1">
      <c r="A596" s="1"/>
      <c r="C596" s="1"/>
      <c r="D596" s="1"/>
      <c r="E596" s="1"/>
      <c r="F596" s="1"/>
      <c r="G596" s="1"/>
    </row>
    <row r="597" ht="12.75" customHeight="1">
      <c r="A597" s="1"/>
      <c r="C597" s="1"/>
      <c r="D597" s="1"/>
      <c r="E597" s="1"/>
      <c r="F597" s="1"/>
      <c r="G597" s="1"/>
    </row>
    <row r="598" ht="12.75" customHeight="1">
      <c r="A598" s="1"/>
      <c r="C598" s="1"/>
      <c r="D598" s="1"/>
      <c r="E598" s="1"/>
      <c r="F598" s="1"/>
      <c r="G598" s="1"/>
    </row>
    <row r="599" ht="12.75" customHeight="1">
      <c r="A599" s="1"/>
      <c r="C599" s="1"/>
      <c r="D599" s="1"/>
      <c r="E599" s="1"/>
      <c r="F599" s="1"/>
      <c r="G599" s="1"/>
    </row>
    <row r="600" ht="12.75" customHeight="1">
      <c r="A600" s="1"/>
      <c r="C600" s="1"/>
      <c r="D600" s="1"/>
      <c r="E600" s="1"/>
      <c r="F600" s="1"/>
      <c r="G600" s="1"/>
    </row>
    <row r="601" ht="12.75" customHeight="1">
      <c r="A601" s="1"/>
      <c r="C601" s="1"/>
      <c r="D601" s="1"/>
      <c r="E601" s="1"/>
      <c r="F601" s="1"/>
      <c r="G601" s="1"/>
    </row>
    <row r="602" ht="12.75" customHeight="1">
      <c r="A602" s="1"/>
      <c r="C602" s="1"/>
      <c r="D602" s="1"/>
      <c r="E602" s="1"/>
      <c r="F602" s="1"/>
      <c r="G602" s="1"/>
    </row>
    <row r="603" ht="12.75" customHeight="1">
      <c r="A603" s="1"/>
      <c r="C603" s="1"/>
      <c r="D603" s="1"/>
      <c r="E603" s="1"/>
      <c r="F603" s="1"/>
      <c r="G603" s="1"/>
    </row>
    <row r="604" ht="12.75" customHeight="1">
      <c r="A604" s="1"/>
      <c r="C604" s="1"/>
      <c r="D604" s="1"/>
      <c r="E604" s="1"/>
      <c r="F604" s="1"/>
      <c r="G604" s="1"/>
    </row>
    <row r="605" ht="12.75" customHeight="1">
      <c r="A605" s="1"/>
      <c r="C605" s="1"/>
      <c r="D605" s="1"/>
      <c r="E605" s="1"/>
      <c r="F605" s="1"/>
      <c r="G605" s="1"/>
    </row>
    <row r="606" ht="12.75" customHeight="1">
      <c r="A606" s="1"/>
      <c r="C606" s="1"/>
      <c r="D606" s="1"/>
      <c r="E606" s="1"/>
      <c r="F606" s="1"/>
      <c r="G606" s="1"/>
    </row>
    <row r="607" ht="12.75" customHeight="1">
      <c r="A607" s="1"/>
      <c r="C607" s="1"/>
      <c r="D607" s="1"/>
      <c r="E607" s="1"/>
      <c r="F607" s="1"/>
      <c r="G607" s="1"/>
    </row>
    <row r="608" ht="12.75" customHeight="1">
      <c r="A608" s="1"/>
      <c r="C608" s="1"/>
      <c r="D608" s="1"/>
      <c r="E608" s="1"/>
      <c r="F608" s="1"/>
      <c r="G608" s="1"/>
    </row>
    <row r="609" ht="12.75" customHeight="1">
      <c r="A609" s="1"/>
      <c r="C609" s="1"/>
      <c r="D609" s="1"/>
      <c r="E609" s="1"/>
      <c r="F609" s="1"/>
      <c r="G609" s="1"/>
    </row>
    <row r="610" ht="12.75" customHeight="1">
      <c r="A610" s="1"/>
      <c r="C610" s="1"/>
      <c r="D610" s="1"/>
      <c r="E610" s="1"/>
      <c r="F610" s="1"/>
      <c r="G610" s="1"/>
    </row>
    <row r="611" ht="12.75" customHeight="1">
      <c r="A611" s="1"/>
      <c r="C611" s="1"/>
      <c r="D611" s="1"/>
      <c r="E611" s="1"/>
      <c r="F611" s="1"/>
      <c r="G611" s="1"/>
    </row>
    <row r="612" ht="12.75" customHeight="1">
      <c r="A612" s="1"/>
      <c r="C612" s="1"/>
      <c r="D612" s="1"/>
      <c r="E612" s="1"/>
      <c r="F612" s="1"/>
      <c r="G612" s="1"/>
    </row>
    <row r="613" ht="12.75" customHeight="1">
      <c r="A613" s="1"/>
      <c r="C613" s="1"/>
      <c r="D613" s="1"/>
      <c r="E613" s="1"/>
      <c r="F613" s="1"/>
      <c r="G613" s="1"/>
    </row>
    <row r="614" ht="12.75" customHeight="1">
      <c r="A614" s="1"/>
      <c r="C614" s="1"/>
      <c r="D614" s="1"/>
      <c r="E614" s="1"/>
      <c r="F614" s="1"/>
      <c r="G614" s="1"/>
    </row>
    <row r="615" ht="12.75" customHeight="1">
      <c r="A615" s="1"/>
      <c r="C615" s="1"/>
      <c r="D615" s="1"/>
      <c r="E615" s="1"/>
      <c r="F615" s="1"/>
      <c r="G615" s="1"/>
    </row>
    <row r="616" ht="12.75" customHeight="1">
      <c r="A616" s="1"/>
      <c r="C616" s="1"/>
      <c r="D616" s="1"/>
      <c r="E616" s="1"/>
      <c r="F616" s="1"/>
      <c r="G616" s="1"/>
    </row>
    <row r="617" ht="12.75" customHeight="1">
      <c r="A617" s="1"/>
      <c r="C617" s="1"/>
      <c r="D617" s="1"/>
      <c r="E617" s="1"/>
      <c r="F617" s="1"/>
      <c r="G617" s="1"/>
    </row>
    <row r="618" ht="12.75" customHeight="1">
      <c r="A618" s="1"/>
      <c r="C618" s="1"/>
      <c r="D618" s="1"/>
      <c r="E618" s="1"/>
      <c r="F618" s="1"/>
      <c r="G618" s="1"/>
    </row>
    <row r="619" ht="12.75" customHeight="1">
      <c r="A619" s="1"/>
      <c r="C619" s="1"/>
      <c r="D619" s="1"/>
      <c r="E619" s="1"/>
      <c r="F619" s="1"/>
      <c r="G619" s="1"/>
    </row>
    <row r="620" ht="12.75" customHeight="1">
      <c r="A620" s="1"/>
      <c r="C620" s="1"/>
      <c r="D620" s="1"/>
      <c r="E620" s="1"/>
      <c r="F620" s="1"/>
      <c r="G620" s="1"/>
    </row>
    <row r="621" ht="12.75" customHeight="1">
      <c r="A621" s="1"/>
      <c r="C621" s="1"/>
      <c r="D621" s="1"/>
      <c r="E621" s="1"/>
      <c r="F621" s="1"/>
      <c r="G621" s="1"/>
    </row>
    <row r="622" ht="12.75" customHeight="1">
      <c r="A622" s="1"/>
      <c r="C622" s="1"/>
      <c r="D622" s="1"/>
      <c r="E622" s="1"/>
      <c r="F622" s="1"/>
      <c r="G622" s="1"/>
    </row>
    <row r="623" ht="12.75" customHeight="1">
      <c r="A623" s="1"/>
      <c r="C623" s="1"/>
      <c r="D623" s="1"/>
      <c r="E623" s="1"/>
      <c r="F623" s="1"/>
      <c r="G623" s="1"/>
    </row>
    <row r="624" ht="12.75" customHeight="1">
      <c r="A624" s="1"/>
      <c r="C624" s="1"/>
      <c r="D624" s="1"/>
      <c r="E624" s="1"/>
      <c r="F624" s="1"/>
      <c r="G624" s="1"/>
    </row>
    <row r="625" ht="12.75" customHeight="1">
      <c r="A625" s="1"/>
      <c r="C625" s="1"/>
      <c r="D625" s="1"/>
      <c r="E625" s="1"/>
      <c r="F625" s="1"/>
      <c r="G625" s="1"/>
    </row>
    <row r="626" ht="12.75" customHeight="1">
      <c r="A626" s="1"/>
      <c r="C626" s="1"/>
      <c r="D626" s="1"/>
      <c r="E626" s="1"/>
      <c r="F626" s="1"/>
      <c r="G626" s="1"/>
    </row>
    <row r="627" ht="12.75" customHeight="1">
      <c r="A627" s="1"/>
      <c r="C627" s="1"/>
      <c r="D627" s="1"/>
      <c r="E627" s="1"/>
      <c r="F627" s="1"/>
      <c r="G627" s="1"/>
    </row>
    <row r="628" ht="12.75" customHeight="1">
      <c r="A628" s="1"/>
      <c r="C628" s="1"/>
      <c r="D628" s="1"/>
      <c r="E628" s="1"/>
      <c r="F628" s="1"/>
      <c r="G628" s="1"/>
    </row>
    <row r="629" ht="12.75" customHeight="1">
      <c r="A629" s="1"/>
      <c r="C629" s="1"/>
      <c r="D629" s="1"/>
      <c r="E629" s="1"/>
      <c r="F629" s="1"/>
      <c r="G629" s="1"/>
    </row>
    <row r="630" ht="12.75" customHeight="1">
      <c r="A630" s="1"/>
      <c r="C630" s="1"/>
      <c r="D630" s="1"/>
      <c r="E630" s="1"/>
      <c r="F630" s="1"/>
      <c r="G630" s="1"/>
    </row>
    <row r="631" ht="12.75" customHeight="1">
      <c r="A631" s="1"/>
      <c r="C631" s="1"/>
      <c r="D631" s="1"/>
      <c r="E631" s="1"/>
      <c r="F631" s="1"/>
      <c r="G631" s="1"/>
    </row>
    <row r="632" ht="12.75" customHeight="1">
      <c r="A632" s="1"/>
      <c r="C632" s="1"/>
      <c r="D632" s="1"/>
      <c r="E632" s="1"/>
      <c r="F632" s="1"/>
      <c r="G632" s="1"/>
    </row>
    <row r="633" ht="12.75" customHeight="1">
      <c r="A633" s="1"/>
      <c r="C633" s="1"/>
      <c r="D633" s="1"/>
      <c r="E633" s="1"/>
      <c r="F633" s="1"/>
      <c r="G633" s="1"/>
    </row>
    <row r="634" ht="12.75" customHeight="1">
      <c r="A634" s="1"/>
      <c r="C634" s="1"/>
      <c r="D634" s="1"/>
      <c r="E634" s="1"/>
      <c r="F634" s="1"/>
      <c r="G634" s="1"/>
    </row>
    <row r="635" ht="12.75" customHeight="1">
      <c r="A635" s="1"/>
      <c r="C635" s="1"/>
      <c r="D635" s="1"/>
      <c r="E635" s="1"/>
      <c r="F635" s="1"/>
      <c r="G635" s="1"/>
    </row>
    <row r="636" ht="12.75" customHeight="1">
      <c r="A636" s="1"/>
      <c r="C636" s="1"/>
      <c r="D636" s="1"/>
      <c r="E636" s="1"/>
      <c r="F636" s="1"/>
      <c r="G636" s="1"/>
    </row>
    <row r="637" ht="12.75" customHeight="1">
      <c r="A637" s="1"/>
      <c r="C637" s="1"/>
      <c r="D637" s="1"/>
      <c r="E637" s="1"/>
      <c r="F637" s="1"/>
      <c r="G637" s="1"/>
    </row>
    <row r="638" ht="12.75" customHeight="1">
      <c r="A638" s="1"/>
      <c r="C638" s="1"/>
      <c r="D638" s="1"/>
      <c r="E638" s="1"/>
      <c r="F638" s="1"/>
      <c r="G638" s="1"/>
    </row>
    <row r="639" ht="12.75" customHeight="1">
      <c r="A639" s="1"/>
      <c r="C639" s="1"/>
      <c r="D639" s="1"/>
      <c r="E639" s="1"/>
      <c r="F639" s="1"/>
      <c r="G639" s="1"/>
    </row>
    <row r="640" ht="12.75" customHeight="1">
      <c r="A640" s="1"/>
      <c r="C640" s="1"/>
      <c r="D640" s="1"/>
      <c r="E640" s="1"/>
      <c r="F640" s="1"/>
      <c r="G640" s="1"/>
    </row>
    <row r="641" ht="12.75" customHeight="1">
      <c r="A641" s="1"/>
      <c r="C641" s="1"/>
      <c r="D641" s="1"/>
      <c r="E641" s="1"/>
      <c r="F641" s="1"/>
      <c r="G641" s="1"/>
    </row>
    <row r="642" ht="12.75" customHeight="1">
      <c r="A642" s="1"/>
      <c r="C642" s="1"/>
      <c r="D642" s="1"/>
      <c r="E642" s="1"/>
      <c r="F642" s="1"/>
      <c r="G642" s="1"/>
    </row>
    <row r="643" ht="12.75" customHeight="1">
      <c r="A643" s="1"/>
      <c r="C643" s="1"/>
      <c r="D643" s="1"/>
      <c r="E643" s="1"/>
      <c r="F643" s="1"/>
      <c r="G643" s="1"/>
    </row>
    <row r="644" ht="12.75" customHeight="1">
      <c r="A644" s="1"/>
      <c r="C644" s="1"/>
      <c r="D644" s="1"/>
      <c r="E644" s="1"/>
      <c r="F644" s="1"/>
      <c r="G644" s="1"/>
    </row>
    <row r="645" ht="12.75" customHeight="1">
      <c r="A645" s="1"/>
      <c r="C645" s="1"/>
      <c r="D645" s="1"/>
      <c r="E645" s="1"/>
      <c r="F645" s="1"/>
      <c r="G645" s="1"/>
    </row>
    <row r="646" ht="12.75" customHeight="1">
      <c r="A646" s="1"/>
      <c r="C646" s="1"/>
      <c r="D646" s="1"/>
      <c r="E646" s="1"/>
      <c r="F646" s="1"/>
      <c r="G646" s="1"/>
    </row>
    <row r="647" ht="12.75" customHeight="1">
      <c r="A647" s="1"/>
      <c r="C647" s="1"/>
      <c r="D647" s="1"/>
      <c r="E647" s="1"/>
      <c r="F647" s="1"/>
      <c r="G647" s="1"/>
    </row>
    <row r="648" ht="12.75" customHeight="1">
      <c r="A648" s="1"/>
      <c r="C648" s="1"/>
      <c r="D648" s="1"/>
      <c r="E648" s="1"/>
      <c r="F648" s="1"/>
      <c r="G648" s="1"/>
    </row>
    <row r="649" ht="12.75" customHeight="1">
      <c r="A649" s="1"/>
      <c r="C649" s="1"/>
      <c r="D649" s="1"/>
      <c r="E649" s="1"/>
      <c r="F649" s="1"/>
      <c r="G649" s="1"/>
    </row>
    <row r="650" ht="12.75" customHeight="1">
      <c r="A650" s="1"/>
      <c r="C650" s="1"/>
      <c r="D650" s="1"/>
      <c r="E650" s="1"/>
      <c r="F650" s="1"/>
      <c r="G650" s="1"/>
    </row>
    <row r="651" ht="12.75" customHeight="1">
      <c r="A651" s="1"/>
      <c r="C651" s="1"/>
      <c r="D651" s="1"/>
      <c r="E651" s="1"/>
      <c r="F651" s="1"/>
      <c r="G651" s="1"/>
    </row>
    <row r="652" ht="12.75" customHeight="1">
      <c r="A652" s="1"/>
      <c r="C652" s="1"/>
      <c r="D652" s="1"/>
      <c r="E652" s="1"/>
      <c r="F652" s="1"/>
      <c r="G652" s="1"/>
    </row>
    <row r="653" ht="12.75" customHeight="1">
      <c r="A653" s="1"/>
      <c r="C653" s="1"/>
      <c r="D653" s="1"/>
      <c r="E653" s="1"/>
      <c r="F653" s="1"/>
      <c r="G653" s="1"/>
    </row>
    <row r="654" ht="12.75" customHeight="1">
      <c r="A654" s="1"/>
      <c r="C654" s="1"/>
      <c r="D654" s="1"/>
      <c r="E654" s="1"/>
      <c r="F654" s="1"/>
      <c r="G654" s="1"/>
    </row>
    <row r="655" ht="12.75" customHeight="1">
      <c r="A655" s="1"/>
      <c r="C655" s="1"/>
      <c r="D655" s="1"/>
      <c r="E655" s="1"/>
      <c r="F655" s="1"/>
      <c r="G655" s="1"/>
    </row>
    <row r="656" ht="12.75" customHeight="1">
      <c r="A656" s="1"/>
      <c r="C656" s="1"/>
      <c r="D656" s="1"/>
      <c r="E656" s="1"/>
      <c r="F656" s="1"/>
      <c r="G656" s="1"/>
    </row>
    <row r="657" ht="12.75" customHeight="1">
      <c r="A657" s="1"/>
      <c r="C657" s="1"/>
      <c r="D657" s="1"/>
      <c r="E657" s="1"/>
      <c r="F657" s="1"/>
      <c r="G657" s="1"/>
    </row>
    <row r="658" ht="12.75" customHeight="1">
      <c r="A658" s="1"/>
      <c r="C658" s="1"/>
      <c r="D658" s="1"/>
      <c r="E658" s="1"/>
      <c r="F658" s="1"/>
      <c r="G658" s="1"/>
    </row>
    <row r="659" ht="12.75" customHeight="1">
      <c r="A659" s="1"/>
      <c r="C659" s="1"/>
      <c r="D659" s="1"/>
      <c r="E659" s="1"/>
      <c r="F659" s="1"/>
      <c r="G659" s="1"/>
    </row>
    <row r="660" ht="12.75" customHeight="1">
      <c r="A660" s="1"/>
      <c r="C660" s="1"/>
      <c r="D660" s="1"/>
      <c r="E660" s="1"/>
      <c r="F660" s="1"/>
      <c r="G660" s="1"/>
    </row>
    <row r="661" ht="12.75" customHeight="1">
      <c r="A661" s="1"/>
      <c r="C661" s="1"/>
      <c r="D661" s="1"/>
      <c r="E661" s="1"/>
      <c r="F661" s="1"/>
      <c r="G661" s="1"/>
    </row>
    <row r="662" ht="12.75" customHeight="1">
      <c r="A662" s="1"/>
      <c r="C662" s="1"/>
      <c r="D662" s="1"/>
      <c r="E662" s="1"/>
      <c r="F662" s="1"/>
      <c r="G662" s="1"/>
    </row>
    <row r="663" ht="12.75" customHeight="1">
      <c r="A663" s="1"/>
      <c r="C663" s="1"/>
      <c r="D663" s="1"/>
      <c r="E663" s="1"/>
      <c r="F663" s="1"/>
      <c r="G663" s="1"/>
    </row>
    <row r="664" ht="12.75" customHeight="1">
      <c r="A664" s="1"/>
      <c r="C664" s="1"/>
      <c r="D664" s="1"/>
      <c r="E664" s="1"/>
      <c r="F664" s="1"/>
      <c r="G664" s="1"/>
    </row>
    <row r="665" ht="12.75" customHeight="1">
      <c r="A665" s="1"/>
      <c r="C665" s="1"/>
      <c r="D665" s="1"/>
      <c r="E665" s="1"/>
      <c r="F665" s="1"/>
      <c r="G665" s="1"/>
    </row>
    <row r="666" ht="12.75" customHeight="1">
      <c r="A666" s="1"/>
      <c r="C666" s="1"/>
      <c r="D666" s="1"/>
      <c r="E666" s="1"/>
      <c r="F666" s="1"/>
      <c r="G666" s="1"/>
    </row>
    <row r="667" ht="12.75" customHeight="1">
      <c r="A667" s="1"/>
      <c r="C667" s="1"/>
      <c r="D667" s="1"/>
      <c r="E667" s="1"/>
      <c r="F667" s="1"/>
      <c r="G667" s="1"/>
    </row>
    <row r="668" ht="12.75" customHeight="1">
      <c r="A668" s="1"/>
      <c r="C668" s="1"/>
      <c r="D668" s="1"/>
      <c r="E668" s="1"/>
      <c r="F668" s="1"/>
      <c r="G668" s="1"/>
    </row>
    <row r="669" ht="12.75" customHeight="1">
      <c r="A669" s="1"/>
      <c r="C669" s="1"/>
      <c r="D669" s="1"/>
      <c r="E669" s="1"/>
      <c r="F669" s="1"/>
      <c r="G669" s="1"/>
    </row>
    <row r="670" ht="12.75" customHeight="1">
      <c r="A670" s="1"/>
      <c r="C670" s="1"/>
      <c r="D670" s="1"/>
      <c r="E670" s="1"/>
      <c r="F670" s="1"/>
      <c r="G670" s="1"/>
    </row>
    <row r="671" ht="12.75" customHeight="1">
      <c r="A671" s="1"/>
      <c r="C671" s="1"/>
      <c r="D671" s="1"/>
      <c r="E671" s="1"/>
      <c r="F671" s="1"/>
      <c r="G671" s="1"/>
    </row>
    <row r="672" ht="12.75" customHeight="1">
      <c r="A672" s="1"/>
      <c r="C672" s="1"/>
      <c r="D672" s="1"/>
      <c r="E672" s="1"/>
      <c r="F672" s="1"/>
      <c r="G672" s="1"/>
    </row>
    <row r="673" ht="12.75" customHeight="1">
      <c r="A673" s="1"/>
      <c r="C673" s="1"/>
      <c r="D673" s="1"/>
      <c r="E673" s="1"/>
      <c r="F673" s="1"/>
      <c r="G673" s="1"/>
    </row>
    <row r="674" ht="12.75" customHeight="1">
      <c r="A674" s="1"/>
      <c r="C674" s="1"/>
      <c r="D674" s="1"/>
      <c r="E674" s="1"/>
      <c r="F674" s="1"/>
      <c r="G674" s="1"/>
    </row>
    <row r="675" ht="12.75" customHeight="1">
      <c r="A675" s="1"/>
      <c r="C675" s="1"/>
      <c r="D675" s="1"/>
      <c r="E675" s="1"/>
      <c r="F675" s="1"/>
      <c r="G675" s="1"/>
    </row>
    <row r="676" ht="12.75" customHeight="1">
      <c r="A676" s="1"/>
      <c r="C676" s="1"/>
      <c r="D676" s="1"/>
      <c r="E676" s="1"/>
      <c r="F676" s="1"/>
      <c r="G676" s="1"/>
    </row>
    <row r="677" ht="12.75" customHeight="1">
      <c r="A677" s="1"/>
      <c r="C677" s="1"/>
      <c r="D677" s="1"/>
      <c r="E677" s="1"/>
      <c r="F677" s="1"/>
      <c r="G677" s="1"/>
    </row>
    <row r="678" ht="12.75" customHeight="1">
      <c r="A678" s="1"/>
      <c r="C678" s="1"/>
      <c r="D678" s="1"/>
      <c r="E678" s="1"/>
      <c r="F678" s="1"/>
      <c r="G678" s="1"/>
    </row>
    <row r="679" ht="12.75" customHeight="1">
      <c r="A679" s="1"/>
      <c r="C679" s="1"/>
      <c r="D679" s="1"/>
      <c r="E679" s="1"/>
      <c r="F679" s="1"/>
      <c r="G679" s="1"/>
    </row>
    <row r="680" ht="12.75" customHeight="1">
      <c r="A680" s="1"/>
      <c r="C680" s="1"/>
      <c r="D680" s="1"/>
      <c r="E680" s="1"/>
      <c r="F680" s="1"/>
      <c r="G680" s="1"/>
    </row>
    <row r="681" ht="12.75" customHeight="1">
      <c r="A681" s="1"/>
      <c r="C681" s="1"/>
      <c r="D681" s="1"/>
      <c r="E681" s="1"/>
      <c r="F681" s="1"/>
      <c r="G681" s="1"/>
    </row>
    <row r="682" ht="12.75" customHeight="1">
      <c r="A682" s="1"/>
      <c r="C682" s="1"/>
      <c r="D682" s="1"/>
      <c r="E682" s="1"/>
      <c r="F682" s="1"/>
      <c r="G682" s="1"/>
    </row>
    <row r="683" ht="12.75" customHeight="1">
      <c r="A683" s="1"/>
      <c r="C683" s="1"/>
      <c r="D683" s="1"/>
      <c r="E683" s="1"/>
      <c r="F683" s="1"/>
      <c r="G683" s="1"/>
    </row>
    <row r="684" ht="12.75" customHeight="1">
      <c r="A684" s="1"/>
      <c r="C684" s="1"/>
      <c r="D684" s="1"/>
      <c r="E684" s="1"/>
      <c r="F684" s="1"/>
      <c r="G684" s="1"/>
    </row>
    <row r="685" ht="12.75" customHeight="1">
      <c r="A685" s="1"/>
      <c r="C685" s="1"/>
      <c r="D685" s="1"/>
      <c r="E685" s="1"/>
      <c r="F685" s="1"/>
      <c r="G685" s="1"/>
    </row>
    <row r="686" ht="12.75" customHeight="1">
      <c r="A686" s="1"/>
      <c r="C686" s="1"/>
      <c r="D686" s="1"/>
      <c r="E686" s="1"/>
      <c r="F686" s="1"/>
      <c r="G686" s="1"/>
    </row>
    <row r="687" ht="12.75" customHeight="1">
      <c r="A687" s="1"/>
      <c r="C687" s="1"/>
      <c r="D687" s="1"/>
      <c r="E687" s="1"/>
      <c r="F687" s="1"/>
      <c r="G687" s="1"/>
    </row>
    <row r="688" ht="12.75" customHeight="1">
      <c r="A688" s="1"/>
      <c r="C688" s="1"/>
      <c r="D688" s="1"/>
      <c r="E688" s="1"/>
      <c r="F688" s="1"/>
      <c r="G688" s="1"/>
    </row>
    <row r="689" ht="12.75" customHeight="1">
      <c r="A689" s="1"/>
      <c r="C689" s="1"/>
      <c r="D689" s="1"/>
      <c r="E689" s="1"/>
      <c r="F689" s="1"/>
      <c r="G689" s="1"/>
    </row>
    <row r="690" ht="12.75" customHeight="1">
      <c r="A690" s="1"/>
      <c r="C690" s="1"/>
      <c r="D690" s="1"/>
      <c r="E690" s="1"/>
      <c r="F690" s="1"/>
      <c r="G690" s="1"/>
    </row>
    <row r="691" ht="12.75" customHeight="1">
      <c r="A691" s="1"/>
      <c r="C691" s="1"/>
      <c r="D691" s="1"/>
      <c r="E691" s="1"/>
      <c r="F691" s="1"/>
      <c r="G691" s="1"/>
    </row>
    <row r="692" ht="12.75" customHeight="1">
      <c r="A692" s="1"/>
      <c r="C692" s="1"/>
      <c r="D692" s="1"/>
      <c r="E692" s="1"/>
      <c r="F692" s="1"/>
      <c r="G692" s="1"/>
    </row>
    <row r="693" ht="12.75" customHeight="1">
      <c r="A693" s="1"/>
      <c r="C693" s="1"/>
      <c r="D693" s="1"/>
      <c r="E693" s="1"/>
      <c r="F693" s="1"/>
      <c r="G693" s="1"/>
    </row>
    <row r="694" ht="12.75" customHeight="1">
      <c r="A694" s="1"/>
      <c r="C694" s="1"/>
      <c r="D694" s="1"/>
      <c r="E694" s="1"/>
      <c r="F694" s="1"/>
      <c r="G694" s="1"/>
    </row>
    <row r="695" ht="12.75" customHeight="1">
      <c r="A695" s="1"/>
      <c r="C695" s="1"/>
      <c r="D695" s="1"/>
      <c r="E695" s="1"/>
      <c r="F695" s="1"/>
      <c r="G695" s="1"/>
    </row>
    <row r="696" ht="12.75" customHeight="1">
      <c r="A696" s="1"/>
      <c r="C696" s="1"/>
      <c r="D696" s="1"/>
      <c r="E696" s="1"/>
      <c r="F696" s="1"/>
      <c r="G696" s="1"/>
    </row>
    <row r="697" ht="12.75" customHeight="1">
      <c r="A697" s="1"/>
      <c r="C697" s="1"/>
      <c r="D697" s="1"/>
      <c r="E697" s="1"/>
      <c r="F697" s="1"/>
      <c r="G697" s="1"/>
    </row>
    <row r="698" ht="12.75" customHeight="1">
      <c r="A698" s="1"/>
      <c r="C698" s="1"/>
      <c r="D698" s="1"/>
      <c r="E698" s="1"/>
      <c r="F698" s="1"/>
      <c r="G698" s="1"/>
    </row>
    <row r="699" ht="12.75" customHeight="1">
      <c r="A699" s="1"/>
      <c r="C699" s="1"/>
      <c r="D699" s="1"/>
      <c r="E699" s="1"/>
      <c r="F699" s="1"/>
      <c r="G699" s="1"/>
    </row>
    <row r="700" ht="12.75" customHeight="1">
      <c r="A700" s="1"/>
      <c r="C700" s="1"/>
      <c r="D700" s="1"/>
      <c r="E700" s="1"/>
      <c r="F700" s="1"/>
      <c r="G700" s="1"/>
    </row>
    <row r="701" ht="12.75" customHeight="1">
      <c r="A701" s="1"/>
      <c r="C701" s="1"/>
      <c r="D701" s="1"/>
      <c r="E701" s="1"/>
      <c r="F701" s="1"/>
      <c r="G701" s="1"/>
    </row>
    <row r="702" ht="12.75" customHeight="1">
      <c r="A702" s="1"/>
      <c r="C702" s="1"/>
      <c r="D702" s="1"/>
      <c r="E702" s="1"/>
      <c r="F702" s="1"/>
      <c r="G702" s="1"/>
    </row>
    <row r="703" ht="12.75" customHeight="1">
      <c r="A703" s="1"/>
      <c r="C703" s="1"/>
      <c r="D703" s="1"/>
      <c r="E703" s="1"/>
      <c r="F703" s="1"/>
      <c r="G703" s="1"/>
    </row>
    <row r="704" ht="12.75" customHeight="1">
      <c r="A704" s="1"/>
      <c r="C704" s="1"/>
      <c r="D704" s="1"/>
      <c r="E704" s="1"/>
      <c r="F704" s="1"/>
      <c r="G704" s="1"/>
    </row>
    <row r="705" ht="12.75" customHeight="1">
      <c r="A705" s="1"/>
      <c r="C705" s="1"/>
      <c r="D705" s="1"/>
      <c r="E705" s="1"/>
      <c r="F705" s="1"/>
      <c r="G705" s="1"/>
    </row>
    <row r="706" ht="12.75" customHeight="1">
      <c r="A706" s="1"/>
      <c r="C706" s="1"/>
      <c r="D706" s="1"/>
      <c r="E706" s="1"/>
      <c r="F706" s="1"/>
      <c r="G706" s="1"/>
    </row>
    <row r="707" ht="12.75" customHeight="1">
      <c r="A707" s="1"/>
      <c r="C707" s="1"/>
      <c r="D707" s="1"/>
      <c r="E707" s="1"/>
      <c r="F707" s="1"/>
      <c r="G707" s="1"/>
    </row>
    <row r="708" ht="12.75" customHeight="1">
      <c r="A708" s="1"/>
      <c r="C708" s="1"/>
      <c r="D708" s="1"/>
      <c r="E708" s="1"/>
      <c r="F708" s="1"/>
      <c r="G708" s="1"/>
    </row>
    <row r="709" ht="12.75" customHeight="1">
      <c r="A709" s="1"/>
      <c r="C709" s="1"/>
      <c r="D709" s="1"/>
      <c r="E709" s="1"/>
      <c r="F709" s="1"/>
      <c r="G709" s="1"/>
    </row>
    <row r="710" ht="12.75" customHeight="1">
      <c r="A710" s="1"/>
      <c r="C710" s="1"/>
      <c r="D710" s="1"/>
      <c r="E710" s="1"/>
      <c r="F710" s="1"/>
      <c r="G710" s="1"/>
    </row>
    <row r="711" ht="12.75" customHeight="1">
      <c r="A711" s="1"/>
      <c r="C711" s="1"/>
      <c r="D711" s="1"/>
      <c r="E711" s="1"/>
      <c r="F711" s="1"/>
      <c r="G711" s="1"/>
    </row>
    <row r="712" ht="12.75" customHeight="1">
      <c r="A712" s="1"/>
      <c r="C712" s="1"/>
      <c r="D712" s="1"/>
      <c r="E712" s="1"/>
      <c r="F712" s="1"/>
      <c r="G712" s="1"/>
    </row>
    <row r="713" ht="12.75" customHeight="1">
      <c r="A713" s="1"/>
      <c r="C713" s="1"/>
      <c r="D713" s="1"/>
      <c r="E713" s="1"/>
      <c r="F713" s="1"/>
      <c r="G713" s="1"/>
    </row>
    <row r="714" ht="12.75" customHeight="1">
      <c r="A714" s="1"/>
      <c r="C714" s="1"/>
      <c r="D714" s="1"/>
      <c r="E714" s="1"/>
      <c r="F714" s="1"/>
      <c r="G714" s="1"/>
    </row>
    <row r="715" ht="12.75" customHeight="1">
      <c r="A715" s="1"/>
      <c r="C715" s="1"/>
      <c r="D715" s="1"/>
      <c r="E715" s="1"/>
      <c r="F715" s="1"/>
      <c r="G715" s="1"/>
    </row>
    <row r="716" ht="12.75" customHeight="1">
      <c r="A716" s="1"/>
      <c r="C716" s="1"/>
      <c r="D716" s="1"/>
      <c r="E716" s="1"/>
      <c r="F716" s="1"/>
      <c r="G716" s="1"/>
    </row>
    <row r="717" ht="12.75" customHeight="1">
      <c r="A717" s="1"/>
      <c r="C717" s="1"/>
      <c r="D717" s="1"/>
      <c r="E717" s="1"/>
      <c r="F717" s="1"/>
      <c r="G717" s="1"/>
    </row>
    <row r="718" ht="12.75" customHeight="1">
      <c r="A718" s="1"/>
      <c r="C718" s="1"/>
      <c r="D718" s="1"/>
      <c r="E718" s="1"/>
      <c r="F718" s="1"/>
      <c r="G718" s="1"/>
    </row>
    <row r="719" ht="12.75" customHeight="1">
      <c r="A719" s="1"/>
      <c r="C719" s="1"/>
      <c r="D719" s="1"/>
      <c r="E719" s="1"/>
      <c r="F719" s="1"/>
      <c r="G719" s="1"/>
    </row>
    <row r="720" ht="12.75" customHeight="1">
      <c r="A720" s="1"/>
      <c r="C720" s="1"/>
      <c r="D720" s="1"/>
      <c r="E720" s="1"/>
      <c r="F720" s="1"/>
      <c r="G720" s="1"/>
    </row>
    <row r="721" ht="12.75" customHeight="1">
      <c r="A721" s="1"/>
      <c r="C721" s="1"/>
      <c r="D721" s="1"/>
      <c r="E721" s="1"/>
      <c r="F721" s="1"/>
      <c r="G721" s="1"/>
    </row>
    <row r="722" ht="12.75" customHeight="1">
      <c r="A722" s="1"/>
      <c r="C722" s="1"/>
      <c r="D722" s="1"/>
      <c r="E722" s="1"/>
      <c r="F722" s="1"/>
      <c r="G722" s="1"/>
    </row>
    <row r="723" ht="12.75" customHeight="1">
      <c r="A723" s="1"/>
      <c r="C723" s="1"/>
      <c r="D723" s="1"/>
      <c r="E723" s="1"/>
      <c r="F723" s="1"/>
      <c r="G723" s="1"/>
    </row>
    <row r="724" ht="12.75" customHeight="1">
      <c r="A724" s="1"/>
      <c r="C724" s="1"/>
      <c r="D724" s="1"/>
      <c r="E724" s="1"/>
      <c r="F724" s="1"/>
      <c r="G724" s="1"/>
    </row>
    <row r="725" ht="12.75" customHeight="1">
      <c r="A725" s="1"/>
      <c r="C725" s="1"/>
      <c r="D725" s="1"/>
      <c r="E725" s="1"/>
      <c r="F725" s="1"/>
      <c r="G725" s="1"/>
    </row>
    <row r="726" ht="12.75" customHeight="1">
      <c r="A726" s="1"/>
      <c r="C726" s="1"/>
      <c r="D726" s="1"/>
      <c r="E726" s="1"/>
      <c r="F726" s="1"/>
      <c r="G726" s="1"/>
    </row>
    <row r="727" ht="12.75" customHeight="1">
      <c r="A727" s="1"/>
      <c r="C727" s="1"/>
      <c r="D727" s="1"/>
      <c r="E727" s="1"/>
      <c r="F727" s="1"/>
      <c r="G727" s="1"/>
    </row>
    <row r="728" ht="12.75" customHeight="1">
      <c r="A728" s="1"/>
      <c r="C728" s="1"/>
      <c r="D728" s="1"/>
      <c r="E728" s="1"/>
      <c r="F728" s="1"/>
      <c r="G728" s="1"/>
    </row>
    <row r="729" ht="12.75" customHeight="1">
      <c r="A729" s="1"/>
      <c r="C729" s="1"/>
      <c r="D729" s="1"/>
      <c r="E729" s="1"/>
      <c r="F729" s="1"/>
      <c r="G729" s="1"/>
    </row>
    <row r="730" ht="12.75" customHeight="1">
      <c r="A730" s="1"/>
      <c r="C730" s="1"/>
      <c r="D730" s="1"/>
      <c r="E730" s="1"/>
      <c r="F730" s="1"/>
      <c r="G730" s="1"/>
    </row>
    <row r="731" ht="12.75" customHeight="1">
      <c r="A731" s="1"/>
      <c r="C731" s="1"/>
      <c r="D731" s="1"/>
      <c r="E731" s="1"/>
      <c r="F731" s="1"/>
      <c r="G731" s="1"/>
    </row>
    <row r="732" ht="12.75" customHeight="1">
      <c r="A732" s="1"/>
      <c r="C732" s="1"/>
      <c r="D732" s="1"/>
      <c r="E732" s="1"/>
      <c r="F732" s="1"/>
      <c r="G732" s="1"/>
    </row>
    <row r="733" ht="12.75" customHeight="1">
      <c r="A733" s="1"/>
      <c r="C733" s="1"/>
      <c r="D733" s="1"/>
      <c r="E733" s="1"/>
      <c r="F733" s="1"/>
      <c r="G733" s="1"/>
    </row>
    <row r="734" ht="12.75" customHeight="1">
      <c r="A734" s="1"/>
      <c r="C734" s="1"/>
      <c r="D734" s="1"/>
      <c r="E734" s="1"/>
      <c r="F734" s="1"/>
      <c r="G734" s="1"/>
    </row>
    <row r="735" ht="12.75" customHeight="1">
      <c r="A735" s="1"/>
      <c r="C735" s="1"/>
      <c r="D735" s="1"/>
      <c r="E735" s="1"/>
      <c r="F735" s="1"/>
      <c r="G735" s="1"/>
    </row>
    <row r="736" ht="12.75" customHeight="1">
      <c r="A736" s="1"/>
      <c r="C736" s="1"/>
      <c r="D736" s="1"/>
      <c r="E736" s="1"/>
      <c r="F736" s="1"/>
      <c r="G736" s="1"/>
    </row>
    <row r="737" ht="12.75" customHeight="1">
      <c r="A737" s="1"/>
      <c r="C737" s="1"/>
      <c r="D737" s="1"/>
      <c r="E737" s="1"/>
      <c r="F737" s="1"/>
      <c r="G737" s="1"/>
    </row>
    <row r="738" ht="12.75" customHeight="1">
      <c r="A738" s="1"/>
      <c r="C738" s="1"/>
      <c r="D738" s="1"/>
      <c r="E738" s="1"/>
      <c r="F738" s="1"/>
      <c r="G738" s="1"/>
    </row>
    <row r="739" ht="12.75" customHeight="1">
      <c r="A739" s="1"/>
      <c r="C739" s="1"/>
      <c r="D739" s="1"/>
      <c r="E739" s="1"/>
      <c r="F739" s="1"/>
      <c r="G739" s="1"/>
    </row>
    <row r="740" ht="12.75" customHeight="1">
      <c r="A740" s="1"/>
      <c r="C740" s="1"/>
      <c r="D740" s="1"/>
      <c r="E740" s="1"/>
      <c r="F740" s="1"/>
      <c r="G740" s="1"/>
    </row>
    <row r="741" ht="12.75" customHeight="1">
      <c r="A741" s="1"/>
      <c r="C741" s="1"/>
      <c r="D741" s="1"/>
      <c r="E741" s="1"/>
      <c r="F741" s="1"/>
      <c r="G741" s="1"/>
    </row>
    <row r="742" ht="12.75" customHeight="1">
      <c r="A742" s="1"/>
      <c r="C742" s="1"/>
      <c r="D742" s="1"/>
      <c r="E742" s="1"/>
      <c r="F742" s="1"/>
      <c r="G742" s="1"/>
    </row>
    <row r="743" ht="12.75" customHeight="1">
      <c r="A743" s="1"/>
      <c r="C743" s="1"/>
      <c r="D743" s="1"/>
      <c r="E743" s="1"/>
      <c r="F743" s="1"/>
      <c r="G743" s="1"/>
    </row>
    <row r="744" ht="12.75" customHeight="1">
      <c r="A744" s="1"/>
      <c r="C744" s="1"/>
      <c r="D744" s="1"/>
      <c r="E744" s="1"/>
      <c r="F744" s="1"/>
      <c r="G744" s="1"/>
    </row>
    <row r="745" ht="12.75" customHeight="1">
      <c r="A745" s="1"/>
      <c r="C745" s="1"/>
      <c r="D745" s="1"/>
      <c r="E745" s="1"/>
      <c r="F745" s="1"/>
      <c r="G745" s="1"/>
    </row>
    <row r="746" ht="12.75" customHeight="1">
      <c r="A746" s="1"/>
      <c r="C746" s="1"/>
      <c r="D746" s="1"/>
      <c r="E746" s="1"/>
      <c r="F746" s="1"/>
      <c r="G746" s="1"/>
    </row>
    <row r="747" ht="12.75" customHeight="1">
      <c r="A747" s="1"/>
      <c r="C747" s="1"/>
      <c r="D747" s="1"/>
      <c r="E747" s="1"/>
      <c r="F747" s="1"/>
      <c r="G747" s="1"/>
    </row>
    <row r="748" ht="12.75" customHeight="1">
      <c r="A748" s="1"/>
      <c r="C748" s="1"/>
      <c r="D748" s="1"/>
      <c r="E748" s="1"/>
      <c r="F748" s="1"/>
      <c r="G748" s="1"/>
    </row>
    <row r="749" ht="12.75" customHeight="1">
      <c r="A749" s="1"/>
      <c r="C749" s="1"/>
      <c r="D749" s="1"/>
      <c r="E749" s="1"/>
      <c r="F749" s="1"/>
      <c r="G749" s="1"/>
    </row>
    <row r="750" ht="12.75" customHeight="1">
      <c r="A750" s="1"/>
      <c r="C750" s="1"/>
      <c r="D750" s="1"/>
      <c r="E750" s="1"/>
      <c r="F750" s="1"/>
      <c r="G750" s="1"/>
    </row>
    <row r="751" ht="12.75" customHeight="1">
      <c r="A751" s="1"/>
      <c r="C751" s="1"/>
      <c r="D751" s="1"/>
      <c r="E751" s="1"/>
      <c r="F751" s="1"/>
      <c r="G751" s="1"/>
    </row>
    <row r="752" ht="12.75" customHeight="1">
      <c r="A752" s="1"/>
      <c r="C752" s="1"/>
      <c r="D752" s="1"/>
      <c r="E752" s="1"/>
      <c r="F752" s="1"/>
      <c r="G752" s="1"/>
    </row>
    <row r="753" ht="12.75" customHeight="1">
      <c r="A753" s="1"/>
      <c r="C753" s="1"/>
      <c r="D753" s="1"/>
      <c r="E753" s="1"/>
      <c r="F753" s="1"/>
      <c r="G753" s="1"/>
    </row>
    <row r="754" ht="12.75" customHeight="1">
      <c r="A754" s="1"/>
      <c r="C754" s="1"/>
      <c r="D754" s="1"/>
      <c r="E754" s="1"/>
      <c r="F754" s="1"/>
      <c r="G754" s="1"/>
    </row>
    <row r="755" ht="12.75" customHeight="1">
      <c r="A755" s="1"/>
      <c r="C755" s="1"/>
      <c r="D755" s="1"/>
      <c r="E755" s="1"/>
      <c r="F755" s="1"/>
      <c r="G755" s="1"/>
    </row>
    <row r="756" ht="12.75" customHeight="1">
      <c r="A756" s="1"/>
      <c r="C756" s="1"/>
      <c r="D756" s="1"/>
      <c r="E756" s="1"/>
      <c r="F756" s="1"/>
      <c r="G756" s="1"/>
    </row>
    <row r="757" ht="12.75" customHeight="1">
      <c r="A757" s="1"/>
      <c r="C757" s="1"/>
      <c r="D757" s="1"/>
      <c r="E757" s="1"/>
      <c r="F757" s="1"/>
      <c r="G757" s="1"/>
    </row>
    <row r="758" ht="12.75" customHeight="1">
      <c r="A758" s="1"/>
      <c r="C758" s="1"/>
      <c r="D758" s="1"/>
      <c r="E758" s="1"/>
      <c r="F758" s="1"/>
      <c r="G758" s="1"/>
    </row>
    <row r="759" ht="12.75" customHeight="1">
      <c r="A759" s="1"/>
      <c r="C759" s="1"/>
      <c r="D759" s="1"/>
      <c r="E759" s="1"/>
      <c r="F759" s="1"/>
      <c r="G759" s="1"/>
    </row>
    <row r="760" ht="12.75" customHeight="1">
      <c r="A760" s="1"/>
      <c r="C760" s="1"/>
      <c r="D760" s="1"/>
      <c r="E760" s="1"/>
      <c r="F760" s="1"/>
      <c r="G760" s="1"/>
    </row>
    <row r="761" ht="12.75" customHeight="1">
      <c r="A761" s="1"/>
      <c r="C761" s="1"/>
      <c r="D761" s="1"/>
      <c r="E761" s="1"/>
      <c r="F761" s="1"/>
      <c r="G761" s="1"/>
    </row>
    <row r="762" ht="12.75" customHeight="1">
      <c r="A762" s="1"/>
      <c r="C762" s="1"/>
      <c r="D762" s="1"/>
      <c r="E762" s="1"/>
      <c r="F762" s="1"/>
      <c r="G762" s="1"/>
    </row>
    <row r="763" ht="12.75" customHeight="1">
      <c r="A763" s="1"/>
      <c r="C763" s="1"/>
      <c r="D763" s="1"/>
      <c r="E763" s="1"/>
      <c r="F763" s="1"/>
      <c r="G763" s="1"/>
    </row>
    <row r="764" ht="12.75" customHeight="1">
      <c r="A764" s="1"/>
      <c r="C764" s="1"/>
      <c r="D764" s="1"/>
      <c r="E764" s="1"/>
      <c r="F764" s="1"/>
      <c r="G764" s="1"/>
    </row>
    <row r="765" ht="12.75" customHeight="1">
      <c r="A765" s="1"/>
      <c r="C765" s="1"/>
      <c r="D765" s="1"/>
      <c r="E765" s="1"/>
      <c r="F765" s="1"/>
      <c r="G765" s="1"/>
    </row>
    <row r="766" ht="12.75" customHeight="1">
      <c r="A766" s="1"/>
      <c r="C766" s="1"/>
      <c r="D766" s="1"/>
      <c r="E766" s="1"/>
      <c r="F766" s="1"/>
      <c r="G766" s="1"/>
    </row>
    <row r="767" ht="12.75" customHeight="1">
      <c r="A767" s="1"/>
      <c r="C767" s="1"/>
      <c r="D767" s="1"/>
      <c r="E767" s="1"/>
      <c r="F767" s="1"/>
      <c r="G767" s="1"/>
    </row>
    <row r="768" ht="12.75" customHeight="1">
      <c r="A768" s="1"/>
      <c r="C768" s="1"/>
      <c r="D768" s="1"/>
      <c r="E768" s="1"/>
      <c r="F768" s="1"/>
      <c r="G768" s="1"/>
    </row>
    <row r="769" ht="12.75" customHeight="1">
      <c r="A769" s="1"/>
      <c r="C769" s="1"/>
      <c r="D769" s="1"/>
      <c r="E769" s="1"/>
      <c r="F769" s="1"/>
      <c r="G769" s="1"/>
    </row>
    <row r="770" ht="12.75" customHeight="1">
      <c r="A770" s="1"/>
      <c r="C770" s="1"/>
      <c r="D770" s="1"/>
      <c r="E770" s="1"/>
      <c r="F770" s="1"/>
      <c r="G770" s="1"/>
    </row>
    <row r="771" ht="12.75" customHeight="1">
      <c r="A771" s="1"/>
      <c r="C771" s="1"/>
      <c r="D771" s="1"/>
      <c r="E771" s="1"/>
      <c r="F771" s="1"/>
      <c r="G771" s="1"/>
    </row>
    <row r="772" ht="12.75" customHeight="1">
      <c r="A772" s="1"/>
      <c r="C772" s="1"/>
      <c r="D772" s="1"/>
      <c r="E772" s="1"/>
      <c r="F772" s="1"/>
      <c r="G772" s="1"/>
    </row>
    <row r="773" ht="12.75" customHeight="1">
      <c r="A773" s="1"/>
      <c r="C773" s="1"/>
      <c r="D773" s="1"/>
      <c r="E773" s="1"/>
      <c r="F773" s="1"/>
      <c r="G773" s="1"/>
    </row>
    <row r="774" ht="12.75" customHeight="1">
      <c r="A774" s="1"/>
      <c r="C774" s="1"/>
      <c r="D774" s="1"/>
      <c r="E774" s="1"/>
      <c r="F774" s="1"/>
      <c r="G774" s="1"/>
    </row>
    <row r="775" ht="12.75" customHeight="1">
      <c r="A775" s="1"/>
      <c r="C775" s="1"/>
      <c r="D775" s="1"/>
      <c r="E775" s="1"/>
      <c r="F775" s="1"/>
      <c r="G775" s="1"/>
    </row>
    <row r="776" ht="12.75" customHeight="1">
      <c r="A776" s="1"/>
      <c r="C776" s="1"/>
      <c r="D776" s="1"/>
      <c r="E776" s="1"/>
      <c r="F776" s="1"/>
      <c r="G776" s="1"/>
    </row>
    <row r="777" ht="12.75" customHeight="1">
      <c r="A777" s="1"/>
      <c r="C777" s="1"/>
      <c r="D777" s="1"/>
      <c r="E777" s="1"/>
      <c r="F777" s="1"/>
      <c r="G777" s="1"/>
    </row>
    <row r="778" ht="12.75" customHeight="1">
      <c r="A778" s="1"/>
      <c r="C778" s="1"/>
      <c r="D778" s="1"/>
      <c r="E778" s="1"/>
      <c r="F778" s="1"/>
      <c r="G778" s="1"/>
    </row>
    <row r="779" ht="12.75" customHeight="1">
      <c r="A779" s="1"/>
      <c r="C779" s="1"/>
      <c r="D779" s="1"/>
      <c r="E779" s="1"/>
      <c r="F779" s="1"/>
      <c r="G779" s="1"/>
    </row>
    <row r="780" ht="12.75" customHeight="1">
      <c r="A780" s="1"/>
      <c r="C780" s="1"/>
      <c r="D780" s="1"/>
      <c r="E780" s="1"/>
      <c r="F780" s="1"/>
      <c r="G780" s="1"/>
    </row>
    <row r="781" ht="12.75" customHeight="1">
      <c r="A781" s="1"/>
      <c r="C781" s="1"/>
      <c r="D781" s="1"/>
      <c r="E781" s="1"/>
      <c r="F781" s="1"/>
      <c r="G781" s="1"/>
    </row>
    <row r="782" ht="12.75" customHeight="1">
      <c r="A782" s="1"/>
      <c r="C782" s="1"/>
      <c r="D782" s="1"/>
      <c r="E782" s="1"/>
      <c r="F782" s="1"/>
      <c r="G782" s="1"/>
    </row>
    <row r="783" ht="12.75" customHeight="1">
      <c r="A783" s="1"/>
      <c r="C783" s="1"/>
      <c r="D783" s="1"/>
      <c r="E783" s="1"/>
      <c r="F783" s="1"/>
      <c r="G783" s="1"/>
    </row>
    <row r="784" ht="12.75" customHeight="1">
      <c r="A784" s="1"/>
      <c r="C784" s="1"/>
      <c r="D784" s="1"/>
      <c r="E784" s="1"/>
      <c r="F784" s="1"/>
      <c r="G784" s="1"/>
    </row>
    <row r="785" ht="12.75" customHeight="1">
      <c r="A785" s="1"/>
      <c r="C785" s="1"/>
      <c r="D785" s="1"/>
      <c r="E785" s="1"/>
      <c r="F785" s="1"/>
      <c r="G785" s="1"/>
    </row>
    <row r="786" ht="12.75" customHeight="1">
      <c r="A786" s="1"/>
      <c r="C786" s="1"/>
      <c r="D786" s="1"/>
      <c r="E786" s="1"/>
      <c r="F786" s="1"/>
      <c r="G786" s="1"/>
    </row>
    <row r="787" ht="12.75" customHeight="1">
      <c r="A787" s="1"/>
      <c r="C787" s="1"/>
      <c r="D787" s="1"/>
      <c r="E787" s="1"/>
      <c r="F787" s="1"/>
      <c r="G787" s="1"/>
    </row>
    <row r="788" ht="12.75" customHeight="1">
      <c r="A788" s="1"/>
      <c r="C788" s="1"/>
      <c r="D788" s="1"/>
      <c r="E788" s="1"/>
      <c r="F788" s="1"/>
      <c r="G788" s="1"/>
    </row>
    <row r="789" ht="12.75" customHeight="1">
      <c r="A789" s="1"/>
      <c r="C789" s="1"/>
      <c r="D789" s="1"/>
      <c r="E789" s="1"/>
      <c r="F789" s="1"/>
      <c r="G789" s="1"/>
    </row>
    <row r="790" ht="12.75" customHeight="1">
      <c r="A790" s="1"/>
      <c r="C790" s="1"/>
      <c r="D790" s="1"/>
      <c r="E790" s="1"/>
      <c r="F790" s="1"/>
      <c r="G790" s="1"/>
    </row>
    <row r="791" ht="12.75" customHeight="1">
      <c r="A791" s="1"/>
      <c r="C791" s="1"/>
      <c r="D791" s="1"/>
      <c r="E791" s="1"/>
      <c r="F791" s="1"/>
      <c r="G791" s="1"/>
    </row>
    <row r="792" ht="12.75" customHeight="1">
      <c r="A792" s="1"/>
      <c r="C792" s="1"/>
      <c r="D792" s="1"/>
      <c r="E792" s="1"/>
      <c r="F792" s="1"/>
      <c r="G792" s="1"/>
    </row>
    <row r="793" ht="12.75" customHeight="1">
      <c r="A793" s="1"/>
      <c r="C793" s="1"/>
      <c r="D793" s="1"/>
      <c r="E793" s="1"/>
      <c r="F793" s="1"/>
      <c r="G793" s="1"/>
    </row>
    <row r="794" ht="12.75" customHeight="1">
      <c r="A794" s="1"/>
      <c r="C794" s="1"/>
      <c r="D794" s="1"/>
      <c r="E794" s="1"/>
      <c r="F794" s="1"/>
      <c r="G794" s="1"/>
    </row>
    <row r="795" ht="12.75" customHeight="1">
      <c r="A795" s="1"/>
      <c r="C795" s="1"/>
      <c r="D795" s="1"/>
      <c r="E795" s="1"/>
      <c r="F795" s="1"/>
      <c r="G795" s="1"/>
    </row>
    <row r="796" ht="12.75" customHeight="1">
      <c r="A796" s="1"/>
      <c r="C796" s="1"/>
      <c r="D796" s="1"/>
      <c r="E796" s="1"/>
      <c r="F796" s="1"/>
      <c r="G796" s="1"/>
    </row>
    <row r="797" ht="12.75" customHeight="1">
      <c r="A797" s="1"/>
      <c r="C797" s="1"/>
      <c r="D797" s="1"/>
      <c r="E797" s="1"/>
      <c r="F797" s="1"/>
      <c r="G797" s="1"/>
    </row>
    <row r="798" ht="12.75" customHeight="1">
      <c r="A798" s="1"/>
      <c r="C798" s="1"/>
      <c r="D798" s="1"/>
      <c r="E798" s="1"/>
      <c r="F798" s="1"/>
      <c r="G798" s="1"/>
    </row>
    <row r="799" ht="12.75" customHeight="1">
      <c r="A799" s="1"/>
      <c r="C799" s="1"/>
      <c r="D799" s="1"/>
      <c r="E799" s="1"/>
      <c r="F799" s="1"/>
      <c r="G799" s="1"/>
    </row>
    <row r="800" ht="12.75" customHeight="1">
      <c r="A800" s="1"/>
      <c r="C800" s="1"/>
      <c r="D800" s="1"/>
      <c r="E800" s="1"/>
      <c r="F800" s="1"/>
      <c r="G800" s="1"/>
    </row>
    <row r="801" ht="12.75" customHeight="1">
      <c r="A801" s="1"/>
      <c r="C801" s="1"/>
      <c r="D801" s="1"/>
      <c r="E801" s="1"/>
      <c r="F801" s="1"/>
      <c r="G801" s="1"/>
    </row>
    <row r="802" ht="12.75" customHeight="1">
      <c r="A802" s="1"/>
      <c r="C802" s="1"/>
      <c r="D802" s="1"/>
      <c r="E802" s="1"/>
      <c r="F802" s="1"/>
      <c r="G802" s="1"/>
    </row>
    <row r="803" ht="12.75" customHeight="1">
      <c r="A803" s="1"/>
      <c r="C803" s="1"/>
      <c r="D803" s="1"/>
      <c r="E803" s="1"/>
      <c r="F803" s="1"/>
      <c r="G803" s="1"/>
    </row>
    <row r="804" ht="12.75" customHeight="1">
      <c r="A804" s="1"/>
      <c r="C804" s="1"/>
      <c r="D804" s="1"/>
      <c r="E804" s="1"/>
      <c r="F804" s="1"/>
      <c r="G804" s="1"/>
    </row>
    <row r="805" ht="12.75" customHeight="1">
      <c r="A805" s="1"/>
      <c r="C805" s="1"/>
      <c r="D805" s="1"/>
      <c r="E805" s="1"/>
      <c r="F805" s="1"/>
      <c r="G805" s="1"/>
    </row>
    <row r="806" ht="12.75" customHeight="1">
      <c r="A806" s="1"/>
      <c r="C806" s="1"/>
      <c r="D806" s="1"/>
      <c r="E806" s="1"/>
      <c r="F806" s="1"/>
      <c r="G806" s="1"/>
    </row>
    <row r="807" ht="12.75" customHeight="1">
      <c r="A807" s="1"/>
      <c r="C807" s="1"/>
      <c r="D807" s="1"/>
      <c r="E807" s="1"/>
      <c r="F807" s="1"/>
      <c r="G807" s="1"/>
    </row>
    <row r="808" ht="12.75" customHeight="1">
      <c r="A808" s="1"/>
      <c r="C808" s="1"/>
      <c r="D808" s="1"/>
      <c r="E808" s="1"/>
      <c r="F808" s="1"/>
      <c r="G808" s="1"/>
    </row>
    <row r="809" ht="12.75" customHeight="1">
      <c r="A809" s="1"/>
      <c r="C809" s="1"/>
      <c r="D809" s="1"/>
      <c r="E809" s="1"/>
      <c r="F809" s="1"/>
      <c r="G809" s="1"/>
    </row>
    <row r="810" ht="12.75" customHeight="1">
      <c r="A810" s="1"/>
      <c r="C810" s="1"/>
      <c r="D810" s="1"/>
      <c r="E810" s="1"/>
      <c r="F810" s="1"/>
      <c r="G810" s="1"/>
    </row>
    <row r="811" ht="12.75" customHeight="1">
      <c r="A811" s="1"/>
      <c r="C811" s="1"/>
      <c r="D811" s="1"/>
      <c r="E811" s="1"/>
      <c r="F811" s="1"/>
      <c r="G811" s="1"/>
    </row>
    <row r="812" ht="12.75" customHeight="1">
      <c r="A812" s="1"/>
      <c r="C812" s="1"/>
      <c r="D812" s="1"/>
      <c r="E812" s="1"/>
      <c r="F812" s="1"/>
      <c r="G812" s="1"/>
    </row>
    <row r="813" ht="12.75" customHeight="1">
      <c r="A813" s="1"/>
      <c r="C813" s="1"/>
      <c r="D813" s="1"/>
      <c r="E813" s="1"/>
      <c r="F813" s="1"/>
      <c r="G813" s="1"/>
    </row>
    <row r="814" ht="12.75" customHeight="1">
      <c r="A814" s="1"/>
      <c r="C814" s="1"/>
      <c r="D814" s="1"/>
      <c r="E814" s="1"/>
      <c r="F814" s="1"/>
      <c r="G814" s="1"/>
    </row>
    <row r="815" ht="12.75" customHeight="1">
      <c r="A815" s="1"/>
      <c r="C815" s="1"/>
      <c r="D815" s="1"/>
      <c r="E815" s="1"/>
      <c r="F815" s="1"/>
      <c r="G815" s="1"/>
    </row>
    <row r="816" ht="12.75" customHeight="1">
      <c r="A816" s="1"/>
      <c r="C816" s="1"/>
      <c r="D816" s="1"/>
      <c r="E816" s="1"/>
      <c r="F816" s="1"/>
      <c r="G816" s="1"/>
    </row>
    <row r="817" ht="12.75" customHeight="1">
      <c r="A817" s="1"/>
      <c r="C817" s="1"/>
      <c r="D817" s="1"/>
      <c r="E817" s="1"/>
      <c r="F817" s="1"/>
      <c r="G817" s="1"/>
    </row>
    <row r="818" ht="12.75" customHeight="1">
      <c r="A818" s="1"/>
      <c r="C818" s="1"/>
      <c r="D818" s="1"/>
      <c r="E818" s="1"/>
      <c r="F818" s="1"/>
      <c r="G818" s="1"/>
    </row>
    <row r="819" ht="12.75" customHeight="1">
      <c r="A819" s="1"/>
      <c r="C819" s="1"/>
      <c r="D819" s="1"/>
      <c r="E819" s="1"/>
      <c r="F819" s="1"/>
      <c r="G819" s="1"/>
    </row>
    <row r="820" ht="12.75" customHeight="1">
      <c r="A820" s="1"/>
      <c r="C820" s="1"/>
      <c r="D820" s="1"/>
      <c r="E820" s="1"/>
      <c r="F820" s="1"/>
      <c r="G820" s="1"/>
    </row>
    <row r="821" ht="12.75" customHeight="1">
      <c r="A821" s="1"/>
      <c r="C821" s="1"/>
      <c r="D821" s="1"/>
      <c r="E821" s="1"/>
      <c r="F821" s="1"/>
      <c r="G821" s="1"/>
    </row>
    <row r="822" ht="12.75" customHeight="1">
      <c r="A822" s="1"/>
      <c r="C822" s="1"/>
      <c r="D822" s="1"/>
      <c r="E822" s="1"/>
      <c r="F822" s="1"/>
      <c r="G822" s="1"/>
    </row>
    <row r="823" ht="12.75" customHeight="1">
      <c r="A823" s="1"/>
      <c r="C823" s="1"/>
      <c r="D823" s="1"/>
      <c r="E823" s="1"/>
      <c r="F823" s="1"/>
      <c r="G823" s="1"/>
    </row>
    <row r="824" ht="12.75" customHeight="1">
      <c r="A824" s="1"/>
      <c r="C824" s="1"/>
      <c r="D824" s="1"/>
      <c r="E824" s="1"/>
      <c r="F824" s="1"/>
      <c r="G824" s="1"/>
    </row>
    <row r="825" ht="12.75" customHeight="1">
      <c r="A825" s="1"/>
      <c r="C825" s="1"/>
      <c r="D825" s="1"/>
      <c r="E825" s="1"/>
      <c r="F825" s="1"/>
      <c r="G825" s="1"/>
    </row>
    <row r="826" ht="12.75" customHeight="1">
      <c r="A826" s="1"/>
      <c r="C826" s="1"/>
      <c r="D826" s="1"/>
      <c r="E826" s="1"/>
      <c r="F826" s="1"/>
      <c r="G826" s="1"/>
    </row>
    <row r="827" ht="12.75" customHeight="1">
      <c r="A827" s="1"/>
      <c r="C827" s="1"/>
      <c r="D827" s="1"/>
      <c r="E827" s="1"/>
      <c r="F827" s="1"/>
      <c r="G827" s="1"/>
    </row>
    <row r="828" ht="12.75" customHeight="1">
      <c r="A828" s="1"/>
      <c r="C828" s="1"/>
      <c r="D828" s="1"/>
      <c r="E828" s="1"/>
      <c r="F828" s="1"/>
      <c r="G828" s="1"/>
    </row>
    <row r="829" ht="12.75" customHeight="1">
      <c r="A829" s="1"/>
      <c r="C829" s="1"/>
      <c r="D829" s="1"/>
      <c r="E829" s="1"/>
      <c r="F829" s="1"/>
      <c r="G829" s="1"/>
    </row>
    <row r="830" ht="12.75" customHeight="1">
      <c r="A830" s="1"/>
      <c r="C830" s="1"/>
      <c r="D830" s="1"/>
      <c r="E830" s="1"/>
      <c r="F830" s="1"/>
      <c r="G830" s="1"/>
    </row>
    <row r="831" ht="12.75" customHeight="1">
      <c r="A831" s="1"/>
      <c r="C831" s="1"/>
      <c r="D831" s="1"/>
      <c r="E831" s="1"/>
      <c r="F831" s="1"/>
      <c r="G831" s="1"/>
    </row>
    <row r="832" ht="12.75" customHeight="1">
      <c r="A832" s="1"/>
      <c r="C832" s="1"/>
      <c r="D832" s="1"/>
      <c r="E832" s="1"/>
      <c r="F832" s="1"/>
      <c r="G832" s="1"/>
    </row>
    <row r="833" ht="12.75" customHeight="1">
      <c r="A833" s="1"/>
      <c r="C833" s="1"/>
      <c r="D833" s="1"/>
      <c r="E833" s="1"/>
      <c r="F833" s="1"/>
      <c r="G833" s="1"/>
    </row>
    <row r="834" ht="12.75" customHeight="1">
      <c r="A834" s="1"/>
      <c r="C834" s="1"/>
      <c r="D834" s="1"/>
      <c r="E834" s="1"/>
      <c r="F834" s="1"/>
      <c r="G834" s="1"/>
    </row>
    <row r="835" ht="12.75" customHeight="1">
      <c r="A835" s="1"/>
      <c r="C835" s="1"/>
      <c r="D835" s="1"/>
      <c r="E835" s="1"/>
      <c r="F835" s="1"/>
      <c r="G835" s="1"/>
    </row>
    <row r="836" ht="12.75" customHeight="1">
      <c r="A836" s="1"/>
      <c r="C836" s="1"/>
      <c r="D836" s="1"/>
      <c r="E836" s="1"/>
      <c r="F836" s="1"/>
      <c r="G836" s="1"/>
    </row>
    <row r="837" ht="12.75" customHeight="1">
      <c r="A837" s="1"/>
      <c r="C837" s="1"/>
      <c r="D837" s="1"/>
      <c r="E837" s="1"/>
      <c r="F837" s="1"/>
      <c r="G837" s="1"/>
    </row>
    <row r="838" ht="12.75" customHeight="1">
      <c r="A838" s="1"/>
      <c r="C838" s="1"/>
      <c r="D838" s="1"/>
      <c r="E838" s="1"/>
      <c r="F838" s="1"/>
      <c r="G838" s="1"/>
    </row>
    <row r="839" ht="12.75" customHeight="1">
      <c r="A839" s="1"/>
      <c r="C839" s="1"/>
      <c r="D839" s="1"/>
      <c r="E839" s="1"/>
      <c r="F839" s="1"/>
      <c r="G839" s="1"/>
    </row>
    <row r="840" ht="12.75" customHeight="1">
      <c r="A840" s="1"/>
      <c r="C840" s="1"/>
      <c r="D840" s="1"/>
      <c r="E840" s="1"/>
      <c r="F840" s="1"/>
      <c r="G840" s="1"/>
    </row>
    <row r="841" ht="12.75" customHeight="1">
      <c r="A841" s="1"/>
      <c r="C841" s="1"/>
      <c r="D841" s="1"/>
      <c r="E841" s="1"/>
      <c r="F841" s="1"/>
      <c r="G841" s="1"/>
    </row>
    <row r="842" ht="12.75" customHeight="1">
      <c r="A842" s="1"/>
      <c r="C842" s="1"/>
      <c r="D842" s="1"/>
      <c r="E842" s="1"/>
      <c r="F842" s="1"/>
      <c r="G842" s="1"/>
    </row>
    <row r="843" ht="12.75" customHeight="1">
      <c r="A843" s="1"/>
      <c r="C843" s="1"/>
      <c r="D843" s="1"/>
      <c r="E843" s="1"/>
      <c r="F843" s="1"/>
      <c r="G843" s="1"/>
    </row>
    <row r="844" ht="12.75" customHeight="1">
      <c r="A844" s="1"/>
      <c r="C844" s="1"/>
      <c r="D844" s="1"/>
      <c r="E844" s="1"/>
      <c r="F844" s="1"/>
      <c r="G844" s="1"/>
    </row>
    <row r="845" ht="12.75" customHeight="1">
      <c r="A845" s="1"/>
      <c r="C845" s="1"/>
      <c r="D845" s="1"/>
      <c r="E845" s="1"/>
      <c r="F845" s="1"/>
      <c r="G845" s="1"/>
    </row>
    <row r="846" ht="12.75" customHeight="1">
      <c r="A846" s="1"/>
      <c r="C846" s="1"/>
      <c r="D846" s="1"/>
      <c r="E846" s="1"/>
      <c r="F846" s="1"/>
      <c r="G846" s="1"/>
    </row>
    <row r="847" ht="12.75" customHeight="1">
      <c r="A847" s="1"/>
      <c r="C847" s="1"/>
      <c r="D847" s="1"/>
      <c r="E847" s="1"/>
      <c r="F847" s="1"/>
      <c r="G847" s="1"/>
    </row>
    <row r="848" ht="12.75" customHeight="1">
      <c r="A848" s="1"/>
      <c r="C848" s="1"/>
      <c r="D848" s="1"/>
      <c r="E848" s="1"/>
      <c r="F848" s="1"/>
      <c r="G848" s="1"/>
    </row>
    <row r="849" ht="12.75" customHeight="1">
      <c r="A849" s="1"/>
      <c r="C849" s="1"/>
      <c r="D849" s="1"/>
      <c r="E849" s="1"/>
      <c r="F849" s="1"/>
      <c r="G849" s="1"/>
    </row>
    <row r="850" ht="12.75" customHeight="1">
      <c r="A850" s="1"/>
      <c r="C850" s="1"/>
      <c r="D850" s="1"/>
      <c r="E850" s="1"/>
      <c r="F850" s="1"/>
      <c r="G850" s="1"/>
    </row>
    <row r="851" ht="12.75" customHeight="1">
      <c r="A851" s="1"/>
      <c r="C851" s="1"/>
      <c r="D851" s="1"/>
      <c r="E851" s="1"/>
      <c r="F851" s="1"/>
      <c r="G851" s="1"/>
    </row>
    <row r="852" ht="12.75" customHeight="1">
      <c r="A852" s="1"/>
      <c r="C852" s="1"/>
      <c r="D852" s="1"/>
      <c r="E852" s="1"/>
      <c r="F852" s="1"/>
      <c r="G852" s="1"/>
    </row>
    <row r="853" ht="12.75" customHeight="1">
      <c r="A853" s="1"/>
      <c r="C853" s="1"/>
      <c r="D853" s="1"/>
      <c r="E853" s="1"/>
      <c r="F853" s="1"/>
      <c r="G853" s="1"/>
    </row>
    <row r="854" ht="12.75" customHeight="1">
      <c r="A854" s="1"/>
      <c r="C854" s="1"/>
      <c r="D854" s="1"/>
      <c r="E854" s="1"/>
      <c r="F854" s="1"/>
      <c r="G854" s="1"/>
    </row>
    <row r="855" ht="12.75" customHeight="1">
      <c r="A855" s="1"/>
      <c r="C855" s="1"/>
      <c r="D855" s="1"/>
      <c r="E855" s="1"/>
      <c r="F855" s="1"/>
      <c r="G855" s="1"/>
    </row>
    <row r="856" ht="12.75" customHeight="1">
      <c r="A856" s="1"/>
      <c r="C856" s="1"/>
      <c r="D856" s="1"/>
      <c r="E856" s="1"/>
      <c r="F856" s="1"/>
      <c r="G856" s="1"/>
    </row>
    <row r="857" ht="12.75" customHeight="1">
      <c r="A857" s="1"/>
      <c r="C857" s="1"/>
      <c r="D857" s="1"/>
      <c r="E857" s="1"/>
      <c r="F857" s="1"/>
      <c r="G857" s="1"/>
    </row>
    <row r="858" ht="12.75" customHeight="1">
      <c r="A858" s="1"/>
      <c r="C858" s="1"/>
      <c r="D858" s="1"/>
      <c r="E858" s="1"/>
      <c r="F858" s="1"/>
      <c r="G858" s="1"/>
    </row>
    <row r="859" ht="12.75" customHeight="1">
      <c r="A859" s="1"/>
      <c r="C859" s="1"/>
      <c r="D859" s="1"/>
      <c r="E859" s="1"/>
      <c r="F859" s="1"/>
      <c r="G859" s="1"/>
    </row>
    <row r="860" ht="12.75" customHeight="1">
      <c r="A860" s="1"/>
      <c r="C860" s="1"/>
      <c r="D860" s="1"/>
      <c r="E860" s="1"/>
      <c r="F860" s="1"/>
      <c r="G860" s="1"/>
    </row>
    <row r="861" ht="12.75" customHeight="1">
      <c r="A861" s="1"/>
      <c r="C861" s="1"/>
      <c r="D861" s="1"/>
      <c r="E861" s="1"/>
      <c r="F861" s="1"/>
      <c r="G861" s="1"/>
    </row>
    <row r="862" ht="12.75" customHeight="1">
      <c r="A862" s="1"/>
      <c r="C862" s="1"/>
      <c r="D862" s="1"/>
      <c r="E862" s="1"/>
      <c r="F862" s="1"/>
      <c r="G862" s="1"/>
    </row>
    <row r="863" ht="12.75" customHeight="1">
      <c r="A863" s="1"/>
      <c r="C863" s="1"/>
      <c r="D863" s="1"/>
      <c r="E863" s="1"/>
      <c r="F863" s="1"/>
      <c r="G863" s="1"/>
    </row>
    <row r="864" ht="12.75" customHeight="1">
      <c r="A864" s="1"/>
      <c r="C864" s="1"/>
      <c r="D864" s="1"/>
      <c r="E864" s="1"/>
      <c r="F864" s="1"/>
      <c r="G864" s="1"/>
    </row>
    <row r="865" ht="12.75" customHeight="1">
      <c r="A865" s="1"/>
      <c r="C865" s="1"/>
      <c r="D865" s="1"/>
      <c r="E865" s="1"/>
      <c r="F865" s="1"/>
      <c r="G865" s="1"/>
    </row>
    <row r="866" ht="12.75" customHeight="1">
      <c r="A866" s="1"/>
      <c r="C866" s="1"/>
      <c r="D866" s="1"/>
      <c r="E866" s="1"/>
      <c r="F866" s="1"/>
      <c r="G866" s="1"/>
    </row>
    <row r="867" ht="12.75" customHeight="1">
      <c r="A867" s="1"/>
      <c r="C867" s="1"/>
      <c r="D867" s="1"/>
      <c r="E867" s="1"/>
      <c r="F867" s="1"/>
      <c r="G867" s="1"/>
    </row>
    <row r="868" ht="12.75" customHeight="1">
      <c r="A868" s="1"/>
      <c r="C868" s="1"/>
      <c r="D868" s="1"/>
      <c r="E868" s="1"/>
      <c r="F868" s="1"/>
      <c r="G868" s="1"/>
    </row>
    <row r="869" ht="12.75" customHeight="1">
      <c r="A869" s="1"/>
      <c r="C869" s="1"/>
      <c r="D869" s="1"/>
      <c r="E869" s="1"/>
      <c r="F869" s="1"/>
      <c r="G869" s="1"/>
    </row>
    <row r="870" ht="12.75" customHeight="1">
      <c r="A870" s="1"/>
      <c r="C870" s="1"/>
      <c r="D870" s="1"/>
      <c r="E870" s="1"/>
      <c r="F870" s="1"/>
      <c r="G870" s="1"/>
    </row>
    <row r="871" ht="12.75" customHeight="1">
      <c r="A871" s="1"/>
      <c r="C871" s="1"/>
      <c r="D871" s="1"/>
      <c r="E871" s="1"/>
      <c r="F871" s="1"/>
      <c r="G871" s="1"/>
    </row>
    <row r="872" ht="12.75" customHeight="1">
      <c r="A872" s="1"/>
      <c r="C872" s="1"/>
      <c r="D872" s="1"/>
      <c r="E872" s="1"/>
      <c r="F872" s="1"/>
      <c r="G872" s="1"/>
    </row>
    <row r="873" ht="12.75" customHeight="1">
      <c r="A873" s="1"/>
      <c r="C873" s="1"/>
      <c r="D873" s="1"/>
      <c r="E873" s="1"/>
      <c r="F873" s="1"/>
      <c r="G873" s="1"/>
    </row>
    <row r="874" ht="12.75" customHeight="1">
      <c r="A874" s="1"/>
      <c r="C874" s="1"/>
      <c r="D874" s="1"/>
      <c r="E874" s="1"/>
      <c r="F874" s="1"/>
      <c r="G874" s="1"/>
    </row>
    <row r="875" ht="12.75" customHeight="1">
      <c r="A875" s="1"/>
      <c r="C875" s="1"/>
      <c r="D875" s="1"/>
      <c r="E875" s="1"/>
      <c r="F875" s="1"/>
      <c r="G875" s="1"/>
    </row>
    <row r="876" ht="12.75" customHeight="1">
      <c r="A876" s="1"/>
      <c r="C876" s="1"/>
      <c r="D876" s="1"/>
      <c r="E876" s="1"/>
      <c r="F876" s="1"/>
      <c r="G876" s="1"/>
    </row>
    <row r="877" ht="12.75" customHeight="1">
      <c r="A877" s="1"/>
      <c r="C877" s="1"/>
      <c r="D877" s="1"/>
      <c r="E877" s="1"/>
      <c r="F877" s="1"/>
      <c r="G877" s="1"/>
    </row>
    <row r="878" ht="12.75" customHeight="1">
      <c r="A878" s="1"/>
      <c r="C878" s="1"/>
      <c r="D878" s="1"/>
      <c r="E878" s="1"/>
      <c r="F878" s="1"/>
      <c r="G878" s="1"/>
    </row>
    <row r="879" ht="12.75" customHeight="1">
      <c r="A879" s="1"/>
      <c r="C879" s="1"/>
      <c r="D879" s="1"/>
      <c r="E879" s="1"/>
      <c r="F879" s="1"/>
      <c r="G879" s="1"/>
    </row>
    <row r="880" ht="12.75" customHeight="1">
      <c r="A880" s="1"/>
      <c r="C880" s="1"/>
      <c r="D880" s="1"/>
      <c r="E880" s="1"/>
      <c r="F880" s="1"/>
      <c r="G880" s="1"/>
    </row>
    <row r="881" ht="12.75" customHeight="1">
      <c r="A881" s="1"/>
      <c r="C881" s="1"/>
      <c r="D881" s="1"/>
      <c r="E881" s="1"/>
      <c r="F881" s="1"/>
      <c r="G881" s="1"/>
    </row>
    <row r="882" ht="12.75" customHeight="1">
      <c r="A882" s="1"/>
      <c r="C882" s="1"/>
      <c r="D882" s="1"/>
      <c r="E882" s="1"/>
      <c r="F882" s="1"/>
      <c r="G882" s="1"/>
    </row>
    <row r="883" ht="12.75" customHeight="1">
      <c r="A883" s="1"/>
      <c r="C883" s="1"/>
      <c r="D883" s="1"/>
      <c r="E883" s="1"/>
      <c r="F883" s="1"/>
      <c r="G883" s="1"/>
    </row>
    <row r="884" ht="12.75" customHeight="1">
      <c r="A884" s="1"/>
      <c r="C884" s="1"/>
      <c r="D884" s="1"/>
      <c r="E884" s="1"/>
      <c r="F884" s="1"/>
      <c r="G884" s="1"/>
    </row>
    <row r="885" ht="12.75" customHeight="1">
      <c r="A885" s="1"/>
      <c r="C885" s="1"/>
      <c r="D885" s="1"/>
      <c r="E885" s="1"/>
      <c r="F885" s="1"/>
      <c r="G885" s="1"/>
    </row>
    <row r="886" ht="12.75" customHeight="1">
      <c r="A886" s="1"/>
      <c r="C886" s="1"/>
      <c r="D886" s="1"/>
      <c r="E886" s="1"/>
      <c r="F886" s="1"/>
      <c r="G886" s="1"/>
    </row>
    <row r="887" ht="12.75" customHeight="1">
      <c r="A887" s="1"/>
      <c r="C887" s="1"/>
      <c r="D887" s="1"/>
      <c r="E887" s="1"/>
      <c r="F887" s="1"/>
      <c r="G887" s="1"/>
    </row>
    <row r="888" ht="12.75" customHeight="1">
      <c r="A888" s="1"/>
      <c r="C888" s="1"/>
      <c r="D888" s="1"/>
      <c r="E888" s="1"/>
      <c r="F888" s="1"/>
      <c r="G888" s="1"/>
    </row>
    <row r="889" ht="12.75" customHeight="1">
      <c r="A889" s="1"/>
      <c r="C889" s="1"/>
      <c r="D889" s="1"/>
      <c r="E889" s="1"/>
      <c r="F889" s="1"/>
      <c r="G889" s="1"/>
    </row>
    <row r="890" ht="12.75" customHeight="1">
      <c r="A890" s="1"/>
      <c r="C890" s="1"/>
      <c r="D890" s="1"/>
      <c r="E890" s="1"/>
      <c r="F890" s="1"/>
      <c r="G890" s="1"/>
    </row>
    <row r="891" ht="12.75" customHeight="1">
      <c r="A891" s="1"/>
      <c r="C891" s="1"/>
      <c r="D891" s="1"/>
      <c r="E891" s="1"/>
      <c r="F891" s="1"/>
      <c r="G891" s="1"/>
    </row>
    <row r="892" ht="12.75" customHeight="1">
      <c r="A892" s="1"/>
      <c r="C892" s="1"/>
      <c r="D892" s="1"/>
      <c r="E892" s="1"/>
      <c r="F892" s="1"/>
      <c r="G892" s="1"/>
    </row>
    <row r="893" ht="12.75" customHeight="1">
      <c r="A893" s="1"/>
      <c r="C893" s="1"/>
      <c r="D893" s="1"/>
      <c r="E893" s="1"/>
      <c r="F893" s="1"/>
      <c r="G893" s="1"/>
    </row>
    <row r="894" ht="12.75" customHeight="1">
      <c r="A894" s="1"/>
      <c r="C894" s="1"/>
      <c r="D894" s="1"/>
      <c r="E894" s="1"/>
      <c r="F894" s="1"/>
      <c r="G894" s="1"/>
    </row>
    <row r="895" ht="12.75" customHeight="1">
      <c r="A895" s="1"/>
      <c r="C895" s="1"/>
      <c r="D895" s="1"/>
      <c r="E895" s="1"/>
      <c r="F895" s="1"/>
      <c r="G895" s="1"/>
    </row>
    <row r="896" ht="12.75" customHeight="1">
      <c r="A896" s="1"/>
      <c r="C896" s="1"/>
      <c r="D896" s="1"/>
      <c r="E896" s="1"/>
      <c r="F896" s="1"/>
      <c r="G896" s="1"/>
    </row>
    <row r="897" ht="12.75" customHeight="1">
      <c r="A897" s="1"/>
      <c r="C897" s="1"/>
      <c r="D897" s="1"/>
      <c r="E897" s="1"/>
      <c r="F897" s="1"/>
      <c r="G897" s="1"/>
    </row>
    <row r="898" ht="12.75" customHeight="1">
      <c r="A898" s="1"/>
      <c r="C898" s="1"/>
      <c r="D898" s="1"/>
      <c r="E898" s="1"/>
      <c r="F898" s="1"/>
      <c r="G898" s="1"/>
    </row>
    <row r="899" ht="12.75" customHeight="1">
      <c r="A899" s="1"/>
      <c r="C899" s="1"/>
      <c r="D899" s="1"/>
      <c r="E899" s="1"/>
      <c r="F899" s="1"/>
      <c r="G899" s="1"/>
    </row>
    <row r="900" ht="12.75" customHeight="1">
      <c r="A900" s="1"/>
      <c r="C900" s="1"/>
      <c r="D900" s="1"/>
      <c r="E900" s="1"/>
      <c r="F900" s="1"/>
      <c r="G900" s="1"/>
    </row>
    <row r="901" ht="12.75" customHeight="1">
      <c r="A901" s="1"/>
      <c r="C901" s="1"/>
      <c r="D901" s="1"/>
      <c r="E901" s="1"/>
      <c r="F901" s="1"/>
      <c r="G901" s="1"/>
    </row>
    <row r="902" ht="12.75" customHeight="1">
      <c r="A902" s="1"/>
      <c r="C902" s="1"/>
      <c r="D902" s="1"/>
      <c r="E902" s="1"/>
      <c r="F902" s="1"/>
      <c r="G902" s="1"/>
    </row>
    <row r="903" ht="12.75" customHeight="1">
      <c r="A903" s="1"/>
      <c r="C903" s="1"/>
      <c r="D903" s="1"/>
      <c r="E903" s="1"/>
      <c r="F903" s="1"/>
      <c r="G903" s="1"/>
    </row>
    <row r="904" ht="12.75" customHeight="1">
      <c r="A904" s="1"/>
      <c r="C904" s="1"/>
      <c r="D904" s="1"/>
      <c r="E904" s="1"/>
      <c r="F904" s="1"/>
      <c r="G904" s="1"/>
    </row>
    <row r="905" ht="12.75" customHeight="1">
      <c r="A905" s="1"/>
      <c r="C905" s="1"/>
      <c r="D905" s="1"/>
      <c r="E905" s="1"/>
      <c r="F905" s="1"/>
      <c r="G905" s="1"/>
    </row>
    <row r="906" ht="12.75" customHeight="1">
      <c r="A906" s="1"/>
      <c r="C906" s="1"/>
      <c r="D906" s="1"/>
      <c r="E906" s="1"/>
      <c r="F906" s="1"/>
      <c r="G906" s="1"/>
    </row>
    <row r="907" ht="12.75" customHeight="1">
      <c r="A907" s="1"/>
      <c r="C907" s="1"/>
      <c r="D907" s="1"/>
      <c r="E907" s="1"/>
      <c r="F907" s="1"/>
      <c r="G907" s="1"/>
    </row>
    <row r="908" ht="12.75" customHeight="1">
      <c r="A908" s="1"/>
      <c r="C908" s="1"/>
      <c r="D908" s="1"/>
      <c r="E908" s="1"/>
      <c r="F908" s="1"/>
      <c r="G908" s="1"/>
    </row>
    <row r="909" ht="12.75" customHeight="1">
      <c r="A909" s="1"/>
      <c r="C909" s="1"/>
      <c r="D909" s="1"/>
      <c r="E909" s="1"/>
      <c r="F909" s="1"/>
      <c r="G909" s="1"/>
    </row>
    <row r="910" ht="12.75" customHeight="1">
      <c r="A910" s="1"/>
      <c r="C910" s="1"/>
      <c r="D910" s="1"/>
      <c r="E910" s="1"/>
      <c r="F910" s="1"/>
      <c r="G910" s="1"/>
    </row>
    <row r="911" ht="12.75" customHeight="1">
      <c r="A911" s="1"/>
      <c r="C911" s="1"/>
      <c r="D911" s="1"/>
      <c r="E911" s="1"/>
      <c r="F911" s="1"/>
      <c r="G911" s="1"/>
    </row>
    <row r="912" ht="12.75" customHeight="1">
      <c r="A912" s="1"/>
      <c r="C912" s="1"/>
      <c r="D912" s="1"/>
      <c r="E912" s="1"/>
      <c r="F912" s="1"/>
      <c r="G912" s="1"/>
    </row>
    <row r="913" ht="12.75" customHeight="1">
      <c r="A913" s="1"/>
      <c r="C913" s="1"/>
      <c r="D913" s="1"/>
      <c r="E913" s="1"/>
      <c r="F913" s="1"/>
      <c r="G913" s="1"/>
    </row>
    <row r="914" ht="12.75" customHeight="1">
      <c r="A914" s="1"/>
      <c r="C914" s="1"/>
      <c r="D914" s="1"/>
      <c r="E914" s="1"/>
      <c r="F914" s="1"/>
      <c r="G914" s="1"/>
    </row>
    <row r="915" ht="12.75" customHeight="1">
      <c r="A915" s="1"/>
      <c r="C915" s="1"/>
      <c r="D915" s="1"/>
      <c r="E915" s="1"/>
      <c r="F915" s="1"/>
      <c r="G915" s="1"/>
    </row>
    <row r="916" ht="12.75" customHeight="1">
      <c r="A916" s="1"/>
      <c r="C916" s="1"/>
      <c r="D916" s="1"/>
      <c r="E916" s="1"/>
      <c r="F916" s="1"/>
      <c r="G916" s="1"/>
    </row>
    <row r="917" ht="12.75" customHeight="1">
      <c r="A917" s="1"/>
      <c r="C917" s="1"/>
      <c r="D917" s="1"/>
      <c r="E917" s="1"/>
      <c r="F917" s="1"/>
      <c r="G917" s="1"/>
    </row>
    <row r="918" ht="12.75" customHeight="1">
      <c r="A918" s="1"/>
      <c r="C918" s="1"/>
      <c r="D918" s="1"/>
      <c r="E918" s="1"/>
      <c r="F918" s="1"/>
      <c r="G918" s="1"/>
    </row>
    <row r="919" ht="12.75" customHeight="1">
      <c r="A919" s="1"/>
      <c r="C919" s="1"/>
      <c r="D919" s="1"/>
      <c r="E919" s="1"/>
      <c r="F919" s="1"/>
      <c r="G919" s="1"/>
    </row>
    <row r="920" ht="12.75" customHeight="1">
      <c r="A920" s="1"/>
      <c r="C920" s="1"/>
      <c r="D920" s="1"/>
      <c r="E920" s="1"/>
      <c r="F920" s="1"/>
      <c r="G920" s="1"/>
    </row>
    <row r="921" ht="12.75" customHeight="1">
      <c r="A921" s="1"/>
      <c r="C921" s="1"/>
      <c r="D921" s="1"/>
      <c r="E921" s="1"/>
      <c r="F921" s="1"/>
      <c r="G921" s="1"/>
    </row>
    <row r="922" ht="12.75" customHeight="1">
      <c r="A922" s="1"/>
      <c r="C922" s="1"/>
      <c r="D922" s="1"/>
      <c r="E922" s="1"/>
      <c r="F922" s="1"/>
      <c r="G922" s="1"/>
    </row>
    <row r="923" ht="12.75" customHeight="1">
      <c r="A923" s="1"/>
      <c r="C923" s="1"/>
      <c r="D923" s="1"/>
      <c r="E923" s="1"/>
      <c r="F923" s="1"/>
      <c r="G923" s="1"/>
    </row>
    <row r="924" ht="12.75" customHeight="1">
      <c r="A924" s="1"/>
      <c r="C924" s="1"/>
      <c r="D924" s="1"/>
      <c r="E924" s="1"/>
      <c r="F924" s="1"/>
      <c r="G924" s="1"/>
    </row>
    <row r="925" ht="12.75" customHeight="1">
      <c r="A925" s="1"/>
      <c r="C925" s="1"/>
      <c r="D925" s="1"/>
      <c r="E925" s="1"/>
      <c r="F925" s="1"/>
      <c r="G925" s="1"/>
    </row>
    <row r="926" ht="12.75" customHeight="1">
      <c r="A926" s="1"/>
      <c r="C926" s="1"/>
      <c r="D926" s="1"/>
      <c r="E926" s="1"/>
      <c r="F926" s="1"/>
      <c r="G926" s="1"/>
    </row>
    <row r="927" ht="12.75" customHeight="1">
      <c r="A927" s="1"/>
      <c r="C927" s="1"/>
      <c r="D927" s="1"/>
      <c r="E927" s="1"/>
      <c r="F927" s="1"/>
      <c r="G927" s="1"/>
    </row>
    <row r="928" ht="12.75" customHeight="1">
      <c r="A928" s="1"/>
      <c r="C928" s="1"/>
      <c r="D928" s="1"/>
      <c r="E928" s="1"/>
      <c r="F928" s="1"/>
      <c r="G928" s="1"/>
    </row>
    <row r="929" ht="12.75" customHeight="1">
      <c r="A929" s="1"/>
      <c r="C929" s="1"/>
      <c r="D929" s="1"/>
      <c r="E929" s="1"/>
      <c r="F929" s="1"/>
      <c r="G929" s="1"/>
    </row>
    <row r="930" ht="12.75" customHeight="1">
      <c r="A930" s="1"/>
      <c r="C930" s="1"/>
      <c r="D930" s="1"/>
      <c r="E930" s="1"/>
      <c r="F930" s="1"/>
      <c r="G930" s="1"/>
    </row>
    <row r="931" ht="12.75" customHeight="1">
      <c r="A931" s="1"/>
      <c r="C931" s="1"/>
      <c r="D931" s="1"/>
      <c r="E931" s="1"/>
      <c r="F931" s="1"/>
      <c r="G931" s="1"/>
    </row>
    <row r="932" ht="12.75" customHeight="1">
      <c r="A932" s="1"/>
      <c r="C932" s="1"/>
      <c r="D932" s="1"/>
      <c r="E932" s="1"/>
      <c r="F932" s="1"/>
      <c r="G932" s="1"/>
    </row>
    <row r="933" ht="12.75" customHeight="1">
      <c r="A933" s="1"/>
      <c r="C933" s="1"/>
      <c r="D933" s="1"/>
      <c r="E933" s="1"/>
      <c r="F933" s="1"/>
      <c r="G933" s="1"/>
    </row>
    <row r="934" ht="12.75" customHeight="1">
      <c r="A934" s="1"/>
      <c r="C934" s="1"/>
      <c r="D934" s="1"/>
      <c r="E934" s="1"/>
      <c r="F934" s="1"/>
      <c r="G934" s="1"/>
    </row>
    <row r="935" ht="12.75" customHeight="1">
      <c r="A935" s="1"/>
      <c r="C935" s="1"/>
      <c r="D935" s="1"/>
      <c r="E935" s="1"/>
      <c r="F935" s="1"/>
      <c r="G935" s="1"/>
    </row>
    <row r="936" ht="12.75" customHeight="1">
      <c r="A936" s="1"/>
      <c r="C936" s="1"/>
      <c r="D936" s="1"/>
      <c r="E936" s="1"/>
      <c r="F936" s="1"/>
      <c r="G936" s="1"/>
    </row>
    <row r="937" ht="12.75" customHeight="1">
      <c r="A937" s="1"/>
      <c r="C937" s="1"/>
      <c r="D937" s="1"/>
      <c r="E937" s="1"/>
      <c r="F937" s="1"/>
      <c r="G937" s="1"/>
    </row>
    <row r="938" ht="12.75" customHeight="1">
      <c r="A938" s="1"/>
      <c r="C938" s="1"/>
      <c r="D938" s="1"/>
      <c r="E938" s="1"/>
      <c r="F938" s="1"/>
      <c r="G938" s="1"/>
    </row>
    <row r="939" ht="12.75" customHeight="1">
      <c r="A939" s="1"/>
      <c r="C939" s="1"/>
      <c r="D939" s="1"/>
      <c r="E939" s="1"/>
      <c r="F939" s="1"/>
      <c r="G939" s="1"/>
    </row>
    <row r="940" ht="12.75" customHeight="1">
      <c r="A940" s="1"/>
      <c r="C940" s="1"/>
      <c r="D940" s="1"/>
      <c r="E940" s="1"/>
      <c r="F940" s="1"/>
      <c r="G940" s="1"/>
    </row>
    <row r="941" ht="12.75" customHeight="1">
      <c r="A941" s="1"/>
      <c r="C941" s="1"/>
      <c r="D941" s="1"/>
      <c r="E941" s="1"/>
      <c r="F941" s="1"/>
      <c r="G941" s="1"/>
    </row>
    <row r="942" ht="12.75" customHeight="1">
      <c r="A942" s="1"/>
      <c r="C942" s="1"/>
      <c r="D942" s="1"/>
      <c r="E942" s="1"/>
      <c r="F942" s="1"/>
      <c r="G942" s="1"/>
    </row>
    <row r="943" ht="12.75" customHeight="1">
      <c r="A943" s="1"/>
      <c r="C943" s="1"/>
      <c r="D943" s="1"/>
      <c r="E943" s="1"/>
      <c r="F943" s="1"/>
      <c r="G943" s="1"/>
    </row>
    <row r="944" ht="12.75" customHeight="1">
      <c r="A944" s="1"/>
      <c r="C944" s="1"/>
      <c r="D944" s="1"/>
      <c r="E944" s="1"/>
      <c r="F944" s="1"/>
      <c r="G944" s="1"/>
    </row>
    <row r="945" ht="12.75" customHeight="1">
      <c r="A945" s="1"/>
      <c r="C945" s="1"/>
      <c r="D945" s="1"/>
      <c r="E945" s="1"/>
      <c r="F945" s="1"/>
      <c r="G945" s="1"/>
    </row>
    <row r="946" ht="12.75" customHeight="1">
      <c r="A946" s="1"/>
      <c r="C946" s="1"/>
      <c r="D946" s="1"/>
      <c r="E946" s="1"/>
      <c r="F946" s="1"/>
      <c r="G946" s="1"/>
    </row>
    <row r="947" ht="12.75" customHeight="1">
      <c r="A947" s="1"/>
      <c r="C947" s="1"/>
      <c r="D947" s="1"/>
      <c r="E947" s="1"/>
      <c r="F947" s="1"/>
      <c r="G947" s="1"/>
    </row>
    <row r="948" ht="12.75" customHeight="1">
      <c r="A948" s="1"/>
      <c r="C948" s="1"/>
      <c r="D948" s="1"/>
      <c r="E948" s="1"/>
      <c r="F948" s="1"/>
      <c r="G948" s="1"/>
    </row>
    <row r="949" ht="12.75" customHeight="1">
      <c r="A949" s="1"/>
      <c r="C949" s="1"/>
      <c r="D949" s="1"/>
      <c r="E949" s="1"/>
      <c r="F949" s="1"/>
      <c r="G949" s="1"/>
    </row>
    <row r="950" ht="12.75" customHeight="1">
      <c r="A950" s="1"/>
      <c r="C950" s="1"/>
      <c r="D950" s="1"/>
      <c r="E950" s="1"/>
      <c r="F950" s="1"/>
      <c r="G950" s="1"/>
    </row>
    <row r="951" ht="12.75" customHeight="1">
      <c r="A951" s="1"/>
      <c r="C951" s="1"/>
      <c r="D951" s="1"/>
      <c r="E951" s="1"/>
      <c r="F951" s="1"/>
      <c r="G951" s="1"/>
    </row>
    <row r="952" ht="12.75" customHeight="1">
      <c r="A952" s="1"/>
      <c r="C952" s="1"/>
      <c r="D952" s="1"/>
      <c r="E952" s="1"/>
      <c r="F952" s="1"/>
      <c r="G952" s="1"/>
    </row>
    <row r="953" ht="12.75" customHeight="1">
      <c r="A953" s="1"/>
      <c r="C953" s="1"/>
      <c r="D953" s="1"/>
      <c r="E953" s="1"/>
      <c r="F953" s="1"/>
      <c r="G953" s="1"/>
    </row>
    <row r="954" ht="12.75" customHeight="1">
      <c r="A954" s="1"/>
      <c r="C954" s="1"/>
      <c r="D954" s="1"/>
      <c r="E954" s="1"/>
      <c r="F954" s="1"/>
      <c r="G954" s="1"/>
    </row>
    <row r="955" ht="12.75" customHeight="1">
      <c r="A955" s="1"/>
      <c r="C955" s="1"/>
      <c r="D955" s="1"/>
      <c r="E955" s="1"/>
      <c r="F955" s="1"/>
      <c r="G955" s="1"/>
    </row>
    <row r="956" ht="12.75" customHeight="1">
      <c r="A956" s="1"/>
      <c r="C956" s="1"/>
      <c r="D956" s="1"/>
      <c r="E956" s="1"/>
      <c r="F956" s="1"/>
      <c r="G956" s="1"/>
    </row>
    <row r="957" ht="12.75" customHeight="1">
      <c r="A957" s="1"/>
      <c r="C957" s="1"/>
      <c r="D957" s="1"/>
      <c r="E957" s="1"/>
      <c r="F957" s="1"/>
      <c r="G957" s="1"/>
    </row>
    <row r="958" ht="12.75" customHeight="1">
      <c r="A958" s="1"/>
      <c r="C958" s="1"/>
      <c r="D958" s="1"/>
      <c r="E958" s="1"/>
      <c r="F958" s="1"/>
      <c r="G958" s="1"/>
    </row>
    <row r="959" ht="12.75" customHeight="1">
      <c r="A959" s="1"/>
      <c r="C959" s="1"/>
      <c r="D959" s="1"/>
      <c r="E959" s="1"/>
      <c r="F959" s="1"/>
      <c r="G959" s="1"/>
    </row>
    <row r="960" ht="12.75" customHeight="1">
      <c r="A960" s="1"/>
      <c r="C960" s="1"/>
      <c r="D960" s="1"/>
      <c r="E960" s="1"/>
      <c r="F960" s="1"/>
      <c r="G960" s="1"/>
    </row>
    <row r="961" ht="12.75" customHeight="1">
      <c r="A961" s="1"/>
      <c r="C961" s="1"/>
      <c r="D961" s="1"/>
      <c r="E961" s="1"/>
      <c r="F961" s="1"/>
      <c r="G961" s="1"/>
    </row>
    <row r="962" ht="12.75" customHeight="1">
      <c r="A962" s="1"/>
      <c r="C962" s="1"/>
      <c r="D962" s="1"/>
      <c r="E962" s="1"/>
      <c r="F962" s="1"/>
      <c r="G962" s="1"/>
    </row>
    <row r="963" ht="12.75" customHeight="1">
      <c r="A963" s="1"/>
      <c r="C963" s="1"/>
      <c r="D963" s="1"/>
      <c r="E963" s="1"/>
      <c r="F963" s="1"/>
      <c r="G963" s="1"/>
    </row>
    <row r="964" ht="12.75" customHeight="1">
      <c r="A964" s="1"/>
      <c r="C964" s="1"/>
      <c r="D964" s="1"/>
      <c r="E964" s="1"/>
      <c r="F964" s="1"/>
      <c r="G964" s="1"/>
    </row>
    <row r="965" ht="12.75" customHeight="1">
      <c r="A965" s="1"/>
      <c r="C965" s="1"/>
      <c r="D965" s="1"/>
      <c r="E965" s="1"/>
      <c r="F965" s="1"/>
      <c r="G965" s="1"/>
    </row>
    <row r="966" ht="12.75" customHeight="1">
      <c r="A966" s="1"/>
      <c r="C966" s="1"/>
      <c r="D966" s="1"/>
      <c r="E966" s="1"/>
      <c r="F966" s="1"/>
      <c r="G966" s="1"/>
    </row>
    <row r="967" ht="12.75" customHeight="1">
      <c r="A967" s="1"/>
      <c r="C967" s="1"/>
      <c r="D967" s="1"/>
      <c r="E967" s="1"/>
      <c r="F967" s="1"/>
      <c r="G967" s="1"/>
    </row>
    <row r="968" ht="12.75" customHeight="1">
      <c r="A968" s="1"/>
      <c r="C968" s="1"/>
      <c r="D968" s="1"/>
      <c r="E968" s="1"/>
      <c r="F968" s="1"/>
      <c r="G968" s="1"/>
    </row>
    <row r="969" ht="12.75" customHeight="1">
      <c r="A969" s="1"/>
      <c r="C969" s="1"/>
      <c r="D969" s="1"/>
      <c r="E969" s="1"/>
      <c r="F969" s="1"/>
      <c r="G969" s="1"/>
    </row>
    <row r="970" ht="12.75" customHeight="1">
      <c r="A970" s="1"/>
      <c r="C970" s="1"/>
      <c r="D970" s="1"/>
      <c r="E970" s="1"/>
      <c r="F970" s="1"/>
      <c r="G970" s="1"/>
    </row>
    <row r="971" ht="12.75" customHeight="1">
      <c r="A971" s="1"/>
      <c r="C971" s="1"/>
      <c r="D971" s="1"/>
      <c r="E971" s="1"/>
      <c r="F971" s="1"/>
      <c r="G971" s="1"/>
    </row>
    <row r="972" ht="12.75" customHeight="1">
      <c r="A972" s="1"/>
      <c r="C972" s="1"/>
      <c r="D972" s="1"/>
      <c r="E972" s="1"/>
      <c r="F972" s="1"/>
      <c r="G972" s="1"/>
    </row>
    <row r="973" ht="12.75" customHeight="1">
      <c r="A973" s="1"/>
      <c r="C973" s="1"/>
      <c r="D973" s="1"/>
      <c r="E973" s="1"/>
      <c r="F973" s="1"/>
      <c r="G973" s="1"/>
    </row>
    <row r="974" ht="12.75" customHeight="1">
      <c r="A974" s="1"/>
      <c r="C974" s="1"/>
      <c r="D974" s="1"/>
      <c r="E974" s="1"/>
      <c r="F974" s="1"/>
      <c r="G974" s="1"/>
    </row>
    <row r="975" ht="12.75" customHeight="1">
      <c r="A975" s="1"/>
      <c r="C975" s="1"/>
      <c r="D975" s="1"/>
      <c r="E975" s="1"/>
      <c r="F975" s="1"/>
      <c r="G975" s="1"/>
    </row>
    <row r="976" ht="12.75" customHeight="1">
      <c r="A976" s="1"/>
      <c r="C976" s="1"/>
      <c r="D976" s="1"/>
      <c r="E976" s="1"/>
      <c r="F976" s="1"/>
      <c r="G976" s="1"/>
    </row>
    <row r="977" ht="12.75" customHeight="1">
      <c r="A977" s="1"/>
      <c r="C977" s="1"/>
      <c r="D977" s="1"/>
      <c r="E977" s="1"/>
      <c r="F977" s="1"/>
      <c r="G977" s="1"/>
    </row>
    <row r="978" ht="12.75" customHeight="1">
      <c r="A978" s="1"/>
      <c r="C978" s="1"/>
      <c r="D978" s="1"/>
      <c r="E978" s="1"/>
      <c r="F978" s="1"/>
      <c r="G978" s="1"/>
    </row>
    <row r="979" ht="12.75" customHeight="1">
      <c r="A979" s="1"/>
      <c r="C979" s="1"/>
      <c r="D979" s="1"/>
      <c r="E979" s="1"/>
      <c r="F979" s="1"/>
      <c r="G979" s="1"/>
    </row>
    <row r="980" ht="12.75" customHeight="1">
      <c r="A980" s="1"/>
      <c r="C980" s="1"/>
      <c r="D980" s="1"/>
      <c r="E980" s="1"/>
      <c r="F980" s="1"/>
      <c r="G980" s="1"/>
    </row>
    <row r="981" ht="12.75" customHeight="1">
      <c r="A981" s="1"/>
      <c r="C981" s="1"/>
      <c r="D981" s="1"/>
      <c r="E981" s="1"/>
      <c r="F981" s="1"/>
      <c r="G981" s="1"/>
    </row>
    <row r="982" ht="12.75" customHeight="1">
      <c r="A982" s="1"/>
      <c r="C982" s="1"/>
      <c r="D982" s="1"/>
      <c r="E982" s="1"/>
      <c r="F982" s="1"/>
      <c r="G982" s="1"/>
    </row>
    <row r="983" ht="12.75" customHeight="1">
      <c r="A983" s="1"/>
      <c r="C983" s="1"/>
      <c r="D983" s="1"/>
      <c r="E983" s="1"/>
      <c r="F983" s="1"/>
      <c r="G983" s="1"/>
    </row>
    <row r="984" ht="12.75" customHeight="1">
      <c r="A984" s="1"/>
      <c r="C984" s="1"/>
      <c r="D984" s="1"/>
      <c r="E984" s="1"/>
      <c r="F984" s="1"/>
      <c r="G984" s="1"/>
    </row>
    <row r="985" ht="12.75" customHeight="1">
      <c r="A985" s="1"/>
      <c r="C985" s="1"/>
      <c r="D985" s="1"/>
      <c r="E985" s="1"/>
      <c r="F985" s="1"/>
      <c r="G985" s="1"/>
    </row>
    <row r="986" ht="12.75" customHeight="1">
      <c r="A986" s="1"/>
      <c r="C986" s="1"/>
      <c r="D986" s="1"/>
      <c r="E986" s="1"/>
      <c r="F986" s="1"/>
      <c r="G986" s="1"/>
    </row>
    <row r="987" ht="12.75" customHeight="1">
      <c r="A987" s="1"/>
      <c r="C987" s="1"/>
      <c r="D987" s="1"/>
      <c r="E987" s="1"/>
      <c r="F987" s="1"/>
      <c r="G987" s="1"/>
    </row>
    <row r="988" ht="12.75" customHeight="1">
      <c r="A988" s="1"/>
      <c r="C988" s="1"/>
      <c r="D988" s="1"/>
      <c r="E988" s="1"/>
      <c r="F988" s="1"/>
      <c r="G988" s="1"/>
    </row>
    <row r="989" ht="12.75" customHeight="1">
      <c r="A989" s="1"/>
      <c r="C989" s="1"/>
      <c r="D989" s="1"/>
      <c r="E989" s="1"/>
      <c r="F989" s="1"/>
      <c r="G989" s="1"/>
    </row>
    <row r="990" ht="12.75" customHeight="1">
      <c r="A990" s="1"/>
      <c r="C990" s="1"/>
      <c r="D990" s="1"/>
      <c r="E990" s="1"/>
      <c r="F990" s="1"/>
      <c r="G990" s="1"/>
    </row>
    <row r="991" ht="12.75" customHeight="1">
      <c r="A991" s="1"/>
      <c r="C991" s="1"/>
      <c r="D991" s="1"/>
      <c r="E991" s="1"/>
      <c r="F991" s="1"/>
      <c r="G991" s="1"/>
    </row>
    <row r="992" ht="12.75" customHeight="1">
      <c r="A992" s="1"/>
      <c r="C992" s="1"/>
      <c r="D992" s="1"/>
      <c r="E992" s="1"/>
      <c r="F992" s="1"/>
      <c r="G992" s="1"/>
    </row>
    <row r="993" ht="12.75" customHeight="1">
      <c r="A993" s="1"/>
      <c r="C993" s="1"/>
      <c r="D993" s="1"/>
      <c r="E993" s="1"/>
      <c r="F993" s="1"/>
      <c r="G993" s="1"/>
    </row>
    <row r="994" ht="12.75" customHeight="1">
      <c r="A994" s="1"/>
      <c r="C994" s="1"/>
      <c r="D994" s="1"/>
      <c r="E994" s="1"/>
      <c r="F994" s="1"/>
      <c r="G994" s="1"/>
    </row>
    <row r="995" ht="12.75" customHeight="1">
      <c r="A995" s="1"/>
      <c r="C995" s="1"/>
      <c r="D995" s="1"/>
      <c r="E995" s="1"/>
      <c r="F995" s="1"/>
      <c r="G995" s="1"/>
    </row>
    <row r="996" ht="12.75" customHeight="1">
      <c r="A996" s="1"/>
      <c r="C996" s="1"/>
      <c r="D996" s="1"/>
      <c r="E996" s="1"/>
      <c r="F996" s="1"/>
      <c r="G996" s="1"/>
    </row>
    <row r="997" ht="12.75" customHeight="1">
      <c r="A997" s="1"/>
      <c r="C997" s="1"/>
      <c r="D997" s="1"/>
      <c r="E997" s="1"/>
      <c r="F997" s="1"/>
      <c r="G997" s="1"/>
    </row>
    <row r="998" ht="12.75" customHeight="1">
      <c r="A998" s="1"/>
      <c r="C998" s="1"/>
      <c r="D998" s="1"/>
      <c r="E998" s="1"/>
      <c r="F998" s="1"/>
      <c r="G998" s="1"/>
    </row>
    <row r="999" ht="12.75" customHeight="1">
      <c r="A999" s="1"/>
      <c r="C999" s="1"/>
      <c r="D999" s="1"/>
      <c r="E999" s="1"/>
      <c r="F999" s="1"/>
      <c r="G999" s="1"/>
    </row>
    <row r="1000" ht="12.75" customHeight="1">
      <c r="A1000" s="1"/>
      <c r="C1000" s="1"/>
      <c r="D1000" s="1"/>
      <c r="E1000" s="1"/>
      <c r="F1000" s="1"/>
      <c r="G1000" s="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5.57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  <col customWidth="1" min="8" max="26" width="8.0"/>
  </cols>
  <sheetData>
    <row r="1" ht="18.75" customHeight="1">
      <c r="A1" s="17" t="s">
        <v>595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 t="s">
        <v>596</v>
      </c>
      <c r="C3" s="1"/>
      <c r="D3" s="1"/>
      <c r="E3" s="1"/>
      <c r="F3" s="1"/>
      <c r="G3" s="1"/>
    </row>
    <row r="4" ht="12.75" customHeight="1">
      <c r="A4" s="1"/>
      <c r="B4" s="1" t="s">
        <v>597</v>
      </c>
      <c r="C4" s="1"/>
      <c r="D4" s="1"/>
      <c r="E4" s="1"/>
      <c r="F4" s="1"/>
      <c r="G4" s="1"/>
    </row>
    <row r="5" ht="12.75" customHeight="1">
      <c r="A5" s="1"/>
      <c r="B5" s="1"/>
      <c r="C5" s="1"/>
      <c r="D5" s="1"/>
      <c r="E5" s="1"/>
      <c r="F5" s="1"/>
      <c r="G5" s="1"/>
    </row>
    <row r="6" ht="12.75" customHeight="1">
      <c r="A6" s="1"/>
      <c r="B6" s="1" t="s">
        <v>598</v>
      </c>
      <c r="C6" s="1"/>
      <c r="D6" s="1"/>
      <c r="E6" s="1"/>
      <c r="F6" s="1"/>
      <c r="G6" s="1"/>
    </row>
    <row r="7" ht="12.75" customHeight="1">
      <c r="A7" s="1"/>
      <c r="B7" s="93" t="str">
        <f>CELL("filename")</f>
        <v>#N/A</v>
      </c>
      <c r="C7" s="94"/>
      <c r="D7" s="94"/>
      <c r="E7" s="1"/>
      <c r="F7" s="1"/>
      <c r="G7" s="1"/>
    </row>
    <row r="8" ht="12.75" customHeight="1">
      <c r="A8" s="1"/>
      <c r="B8" s="47" t="s">
        <v>599</v>
      </c>
      <c r="C8" s="1"/>
      <c r="D8" s="1"/>
      <c r="E8" s="1"/>
      <c r="F8" s="1"/>
      <c r="G8" s="1"/>
    </row>
    <row r="9" ht="12.75" customHeight="1">
      <c r="A9" s="1"/>
      <c r="B9" s="1"/>
      <c r="C9" s="1"/>
      <c r="D9" s="1"/>
      <c r="E9" s="1"/>
      <c r="F9" s="1"/>
      <c r="G9" s="1"/>
    </row>
    <row r="10" ht="12.75" customHeight="1">
      <c r="A10" s="1"/>
      <c r="B10" s="1" t="s">
        <v>600</v>
      </c>
      <c r="C10" s="1"/>
      <c r="D10" s="1"/>
      <c r="E10" s="1"/>
      <c r="F10" s="1"/>
      <c r="G10" s="1"/>
    </row>
    <row r="11" ht="12.75" customHeight="1">
      <c r="A11" s="1"/>
      <c r="B11" s="1" t="s">
        <v>601</v>
      </c>
      <c r="C11" s="1"/>
      <c r="D11" s="1"/>
      <c r="E11" s="1"/>
      <c r="F11" s="1"/>
      <c r="G11" s="1"/>
    </row>
    <row r="12" ht="12.75" customHeight="1">
      <c r="A12" s="1"/>
      <c r="B12" s="1"/>
      <c r="C12" s="1"/>
      <c r="D12" s="1"/>
      <c r="E12" s="1"/>
      <c r="F12" s="1"/>
      <c r="G12" s="1"/>
    </row>
    <row r="13" ht="13.5" customHeight="1">
      <c r="A13" s="1"/>
      <c r="B13" s="9" t="s">
        <v>602</v>
      </c>
      <c r="C13" s="9"/>
      <c r="D13" s="9"/>
      <c r="E13" s="9"/>
      <c r="F13" s="9"/>
      <c r="G13" s="1"/>
    </row>
    <row r="14" ht="12.75" customHeight="1">
      <c r="A14" s="1"/>
      <c r="B14" s="93" t="str">
        <f>MID(CELL("filename"),1,FIND("[",CELL("filename"))-1)</f>
        <v>#N/A</v>
      </c>
      <c r="C14" s="94"/>
      <c r="D14" s="94"/>
      <c r="E14" s="1"/>
      <c r="F14" s="1"/>
      <c r="G14" s="1"/>
    </row>
    <row r="15" ht="12.75" customHeight="1">
      <c r="A15" s="1"/>
      <c r="B15" s="47" t="s">
        <v>603</v>
      </c>
      <c r="C15" s="1"/>
      <c r="D15" s="1"/>
      <c r="E15" s="1"/>
      <c r="F15" s="1"/>
      <c r="G15" s="1"/>
    </row>
    <row r="16" ht="12.75" customHeight="1">
      <c r="A16" s="1"/>
      <c r="B16" s="1"/>
      <c r="C16" s="1"/>
      <c r="D16" s="1"/>
      <c r="E16" s="1"/>
      <c r="F16" s="1"/>
      <c r="G16" s="1"/>
    </row>
    <row r="17" ht="13.5" customHeight="1">
      <c r="A17" s="1"/>
      <c r="B17" s="9" t="s">
        <v>604</v>
      </c>
      <c r="C17" s="9"/>
      <c r="D17" s="9"/>
      <c r="E17" s="9"/>
      <c r="F17" s="9"/>
      <c r="G17" s="1"/>
    </row>
    <row r="18" ht="12.75" customHeight="1">
      <c r="A18" s="1"/>
      <c r="B18" s="93" t="str">
        <f>MID(CELL("filename"),FIND("[",CELL("filename"))+1,FIND("]",CELL("filename"))-FIND("[",CELL("filename"))-1)</f>
        <v>#N/A</v>
      </c>
      <c r="C18" s="94"/>
      <c r="D18" s="94"/>
      <c r="E18" s="1"/>
      <c r="F18" s="1"/>
      <c r="G18" s="1"/>
    </row>
    <row r="19" ht="12.75" customHeight="1">
      <c r="A19" s="1"/>
      <c r="B19" s="82" t="s">
        <v>605</v>
      </c>
      <c r="C19" s="1"/>
      <c r="D19" s="1"/>
      <c r="E19" s="1"/>
      <c r="F19" s="1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3.5" customHeight="1">
      <c r="A21" s="1"/>
      <c r="B21" s="9" t="s">
        <v>606</v>
      </c>
      <c r="C21" s="9"/>
      <c r="D21" s="9"/>
      <c r="E21" s="9"/>
      <c r="F21" s="9"/>
      <c r="G21" s="1"/>
    </row>
    <row r="22" ht="12.75" customHeight="1">
      <c r="A22" s="1"/>
      <c r="B22" s="93" t="str">
        <f>MID(CELL("filename"),FIND("]",CELL("filename"))+1,255)</f>
        <v>#N/A</v>
      </c>
      <c r="C22" s="1"/>
      <c r="D22" s="1"/>
      <c r="E22" s="1"/>
      <c r="F22" s="1"/>
      <c r="G22" s="1"/>
    </row>
    <row r="23" ht="12.75" customHeight="1">
      <c r="A23" s="1"/>
      <c r="B23" s="47" t="s">
        <v>607</v>
      </c>
      <c r="C23" s="1"/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2.75" customHeight="1">
      <c r="A28" s="1"/>
      <c r="B28" s="1"/>
      <c r="C28" s="1"/>
      <c r="D28" s="1"/>
      <c r="E28" s="1"/>
      <c r="F28" s="1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/>
      <c r="C30" s="1"/>
      <c r="D30" s="1"/>
      <c r="E30" s="1"/>
      <c r="F30" s="1"/>
      <c r="G30" s="1"/>
    </row>
    <row r="31" ht="12.75" customHeight="1">
      <c r="A31" s="1"/>
      <c r="B31" s="1"/>
      <c r="C31" s="1"/>
      <c r="D31" s="1"/>
      <c r="E31" s="1"/>
      <c r="F31" s="1"/>
      <c r="G31" s="1"/>
    </row>
    <row r="32" ht="12.75" customHeight="1">
      <c r="A32" s="1"/>
      <c r="B32" s="1"/>
      <c r="C32" s="1"/>
      <c r="D32" s="1"/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608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B3" s="1" t="s">
        <v>609</v>
      </c>
      <c r="C3" s="1"/>
      <c r="D3" s="1"/>
      <c r="E3" s="1"/>
      <c r="F3" s="1"/>
      <c r="G3" s="1"/>
    </row>
    <row r="4" ht="12.75" customHeight="1">
      <c r="A4" s="1"/>
      <c r="B4" s="1" t="s">
        <v>610</v>
      </c>
      <c r="C4" s="1"/>
      <c r="D4" s="1"/>
      <c r="E4" s="1"/>
      <c r="F4" s="1"/>
      <c r="G4" s="1"/>
    </row>
    <row r="5" ht="12.75" customHeight="1">
      <c r="A5" s="1"/>
      <c r="B5" s="1" t="s">
        <v>611</v>
      </c>
      <c r="C5" s="1"/>
      <c r="D5" s="1"/>
      <c r="E5" s="1"/>
      <c r="F5" s="1"/>
      <c r="G5" s="1"/>
    </row>
    <row r="6" ht="12.75" customHeight="1">
      <c r="A6" s="1"/>
      <c r="C6" s="1"/>
      <c r="D6" s="1"/>
      <c r="E6" s="1"/>
      <c r="F6" s="1"/>
      <c r="G6" s="1"/>
    </row>
    <row r="7" ht="12.75" customHeight="1">
      <c r="A7" s="1"/>
      <c r="B7" s="1" t="s">
        <v>612</v>
      </c>
      <c r="C7" s="1"/>
      <c r="D7" s="1"/>
      <c r="E7" s="1"/>
      <c r="F7" s="1"/>
      <c r="G7" s="1"/>
    </row>
    <row r="8" ht="15.75" customHeight="1">
      <c r="A8" s="1"/>
      <c r="B8" s="1" t="s">
        <v>613</v>
      </c>
      <c r="C8" s="1"/>
      <c r="D8" s="1"/>
      <c r="E8" s="1"/>
      <c r="F8" s="1"/>
      <c r="G8" s="1"/>
    </row>
    <row r="9" ht="12.75" customHeight="1">
      <c r="A9" s="1"/>
      <c r="C9" s="1"/>
      <c r="D9" s="1"/>
      <c r="E9" s="1"/>
      <c r="F9" s="1"/>
      <c r="G9" s="1"/>
    </row>
    <row r="10" ht="13.5" customHeight="1">
      <c r="A10" s="1"/>
      <c r="B10" s="95" t="s">
        <v>614</v>
      </c>
      <c r="C10" s="95"/>
      <c r="D10" s="95"/>
      <c r="E10" s="95"/>
      <c r="F10" s="95"/>
      <c r="G10" s="1"/>
    </row>
    <row r="11" ht="12.75" customHeight="1">
      <c r="A11" s="1"/>
      <c r="C11" s="1"/>
      <c r="D11" s="1"/>
      <c r="E11" s="1"/>
      <c r="F11" s="1"/>
      <c r="G11" s="1"/>
    </row>
    <row r="12" ht="12.75" customHeight="1">
      <c r="A12" s="1"/>
      <c r="C12" s="75">
        <v>10.0</v>
      </c>
      <c r="D12" s="1"/>
      <c r="E12" s="1"/>
      <c r="F12" s="1"/>
      <c r="G12" s="1"/>
    </row>
    <row r="13" ht="12.75" customHeight="1">
      <c r="A13" s="1"/>
      <c r="C13" s="75">
        <v>20.0</v>
      </c>
      <c r="D13" s="1"/>
      <c r="E13" s="1"/>
      <c r="F13" s="1"/>
      <c r="G13" s="1"/>
    </row>
    <row r="14" ht="12.75" customHeight="1">
      <c r="A14" s="1"/>
      <c r="C14" s="75">
        <v>2.0</v>
      </c>
      <c r="D14" s="1"/>
      <c r="E14" s="1"/>
      <c r="F14" s="1"/>
      <c r="G14" s="1"/>
    </row>
    <row r="15" ht="12.75" customHeight="1">
      <c r="A15" s="1"/>
      <c r="C15" s="76">
        <f>C12+C13*C14</f>
        <v>50</v>
      </c>
      <c r="D15" s="47" t="s">
        <v>615</v>
      </c>
      <c r="E15" s="1"/>
      <c r="F15" s="1"/>
      <c r="G15" s="1"/>
    </row>
    <row r="16" ht="12.75" customHeight="1">
      <c r="A16" s="1"/>
      <c r="C16" s="1"/>
      <c r="D16" s="1"/>
      <c r="E16" s="1"/>
      <c r="F16" s="1"/>
      <c r="G16" s="1"/>
    </row>
    <row r="17" ht="12.75" customHeight="1">
      <c r="A17" s="1"/>
      <c r="C17" s="1" t="str">
        <f>"You may expect that "&amp;C12&amp;" + "&amp;C13&amp;" would equal "&amp;C12+C13</f>
        <v>You may expect that 10 + 20 would equal 30</v>
      </c>
      <c r="D17" s="1"/>
      <c r="E17" s="1"/>
      <c r="F17" s="1"/>
      <c r="G17" s="1"/>
    </row>
    <row r="18" ht="12.75" customHeight="1">
      <c r="A18" s="1"/>
      <c r="C18" s="1" t="str">
        <f>"And then "&amp;C12+C13&amp;" * "&amp;C14&amp;" would equal "&amp;(C12+C13)*C14</f>
        <v>And then 30 * 2 would equal 60</v>
      </c>
      <c r="D18" s="1"/>
      <c r="E18" s="1"/>
      <c r="F18" s="1"/>
      <c r="G18" s="1"/>
    </row>
    <row r="19" ht="12.75" customHeight="1">
      <c r="A19" s="1"/>
      <c r="C19" s="1"/>
      <c r="D19" s="1"/>
      <c r="E19" s="1"/>
      <c r="F19" s="1"/>
      <c r="G19" s="1"/>
    </row>
    <row r="20" ht="12.75" customHeight="1">
      <c r="A20" s="1"/>
      <c r="C20" s="1" t="s">
        <v>616</v>
      </c>
      <c r="D20" s="1"/>
      <c r="E20" s="1"/>
      <c r="F20" s="1"/>
      <c r="G20" s="1"/>
    </row>
    <row r="21" ht="12.75" customHeight="1">
      <c r="A21" s="1"/>
      <c r="C21" s="1" t="str">
        <f>"calculation as "&amp;C13&amp;" * "&amp;C14&amp;" resulting in "&amp;C13*C14</f>
        <v>calculation as 20 * 2 resulting in 40</v>
      </c>
      <c r="D21" s="1"/>
      <c r="E21" s="1"/>
      <c r="F21" s="1"/>
      <c r="G21" s="1"/>
    </row>
    <row r="22" ht="12.75" customHeight="1">
      <c r="A22" s="1"/>
      <c r="C22" s="1" t="str">
        <f>"And then "&amp;C12&amp;" + "&amp;C13*C14&amp;" resulting in "&amp;C13*C14+C12</f>
        <v>And then 10 + 40 resulting in 50</v>
      </c>
      <c r="D22" s="1"/>
      <c r="E22" s="1"/>
      <c r="F22" s="1"/>
      <c r="G22" s="1"/>
    </row>
    <row r="23" ht="12.75" customHeight="1">
      <c r="A23" s="1"/>
      <c r="C23" s="1"/>
      <c r="D23" s="1"/>
      <c r="E23" s="1"/>
      <c r="F23" s="1"/>
      <c r="G23" s="1"/>
    </row>
    <row r="24" ht="12.75" customHeight="1">
      <c r="A24" s="1"/>
      <c r="C24" s="1"/>
      <c r="D24" s="1"/>
      <c r="E24" s="1"/>
      <c r="F24" s="1"/>
      <c r="G24" s="1"/>
    </row>
    <row r="25" ht="13.5" customHeight="1">
      <c r="A25" s="1"/>
      <c r="B25" s="95" t="s">
        <v>617</v>
      </c>
      <c r="C25" s="95"/>
      <c r="D25" s="95"/>
      <c r="E25" s="95"/>
      <c r="F25" s="95"/>
      <c r="G25" s="1"/>
    </row>
    <row r="26" ht="12.75" customHeight="1">
      <c r="A26" s="1"/>
      <c r="C26" s="1"/>
      <c r="D26" s="1"/>
      <c r="E26" s="1"/>
      <c r="F26" s="1"/>
      <c r="G26" s="1"/>
    </row>
    <row r="27" ht="12.75" customHeight="1">
      <c r="A27" s="1"/>
      <c r="C27" s="75">
        <v>10.0</v>
      </c>
      <c r="D27" s="1"/>
      <c r="E27" s="1"/>
      <c r="F27" s="1"/>
      <c r="G27" s="1"/>
    </row>
    <row r="28" ht="12.75" customHeight="1">
      <c r="A28" s="1"/>
      <c r="C28" s="75">
        <v>20.0</v>
      </c>
      <c r="D28" s="1"/>
      <c r="E28" s="1"/>
      <c r="F28" s="1"/>
      <c r="G28" s="1"/>
    </row>
    <row r="29" ht="12.75" customHeight="1">
      <c r="A29" s="1"/>
      <c r="C29" s="75">
        <v>2.0</v>
      </c>
      <c r="D29" s="1"/>
      <c r="E29" s="1"/>
      <c r="F29" s="1"/>
      <c r="G29" s="1"/>
    </row>
    <row r="30" ht="12.75" customHeight="1">
      <c r="A30" s="1"/>
      <c r="C30" s="76">
        <f>(C27+C28)*C29</f>
        <v>60</v>
      </c>
      <c r="D30" s="47" t="s">
        <v>618</v>
      </c>
      <c r="E30" s="1"/>
      <c r="F30" s="1"/>
      <c r="G30" s="1"/>
    </row>
    <row r="31" ht="12.75" customHeight="1">
      <c r="A31" s="1"/>
      <c r="C31" s="1"/>
      <c r="D31" s="1"/>
      <c r="E31" s="1"/>
      <c r="F31" s="1"/>
      <c r="G31" s="1"/>
    </row>
    <row r="32" ht="12.75" customHeight="1">
      <c r="A32" s="1"/>
      <c r="C32" s="1" t="str">
        <f>"By placing brackets around ("&amp;C27&amp;"+"&amp;C28&amp;") Excel performs this"</f>
        <v>By placing brackets around (10+20) Excel performs this</v>
      </c>
      <c r="D32" s="1"/>
      <c r="E32" s="1"/>
      <c r="F32" s="1"/>
      <c r="G32" s="1"/>
    </row>
    <row r="33" ht="12.75" customHeight="1">
      <c r="A33" s="1"/>
      <c r="C33" s="1" t="str">
        <f>"part of the calulation first, resulting in "&amp;C27+C28</f>
        <v>part of the calulation first, resulting in 30</v>
      </c>
      <c r="D33" s="1"/>
      <c r="E33" s="1"/>
      <c r="F33" s="1"/>
      <c r="G33" s="1"/>
    </row>
    <row r="34" ht="12.75" customHeight="1">
      <c r="A34" s="1"/>
      <c r="C34" s="1" t="str">
        <f>"Then the "&amp;C27+C28&amp;" is multipled by "&amp;C29&amp;" resulting in "&amp;(C27+C28)*C29</f>
        <v>Then the 30 is multipled by 2 resulting in 60</v>
      </c>
      <c r="D34" s="1"/>
      <c r="E34" s="1"/>
      <c r="F34" s="1"/>
      <c r="G34" s="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23.43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  <col customWidth="1" min="8" max="26" width="8.0"/>
  </cols>
  <sheetData>
    <row r="1" ht="18.75" customHeight="1">
      <c r="A1" s="17" t="s">
        <v>619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 t="s">
        <v>620</v>
      </c>
      <c r="C3" s="1"/>
      <c r="D3" s="1"/>
      <c r="E3" s="1"/>
      <c r="F3" s="1"/>
      <c r="G3" s="1"/>
    </row>
    <row r="4" ht="12.75" customHeight="1">
      <c r="A4" s="1"/>
      <c r="B4" s="1" t="s">
        <v>621</v>
      </c>
      <c r="C4" s="1"/>
      <c r="D4" s="1"/>
      <c r="E4" s="1"/>
      <c r="F4" s="1"/>
      <c r="G4" s="1"/>
    </row>
    <row r="5" ht="12.75" customHeight="1">
      <c r="A5" s="1"/>
      <c r="B5" s="1" t="s">
        <v>622</v>
      </c>
      <c r="C5" s="1"/>
      <c r="D5" s="1"/>
      <c r="E5" s="1"/>
      <c r="F5" s="1"/>
      <c r="G5" s="1"/>
    </row>
    <row r="6" ht="12.75" customHeight="1">
      <c r="A6" s="1"/>
      <c r="B6" s="1" t="s">
        <v>623</v>
      </c>
      <c r="C6" s="1"/>
      <c r="D6" s="1"/>
      <c r="E6" s="1"/>
      <c r="F6" s="1"/>
      <c r="G6" s="1"/>
    </row>
    <row r="7" ht="12.75" customHeight="1">
      <c r="A7" s="1"/>
      <c r="B7" s="1"/>
      <c r="C7" s="1"/>
      <c r="D7" s="1"/>
      <c r="E7" s="1"/>
      <c r="F7" s="1"/>
      <c r="G7" s="1"/>
    </row>
    <row r="8" ht="12.75" customHeight="1">
      <c r="A8" s="1"/>
      <c r="B8" s="74" t="s">
        <v>624</v>
      </c>
      <c r="C8" s="96">
        <v>30591.0</v>
      </c>
      <c r="D8" s="1"/>
      <c r="E8" s="1"/>
      <c r="F8" s="1"/>
      <c r="G8" s="1"/>
    </row>
    <row r="9" ht="12.75" customHeight="1">
      <c r="A9" s="1"/>
      <c r="B9" s="1"/>
      <c r="C9" s="1"/>
      <c r="D9" s="1"/>
      <c r="E9" s="1"/>
      <c r="F9" s="1"/>
      <c r="G9" s="1"/>
    </row>
    <row r="10" ht="12.75" customHeight="1">
      <c r="A10" s="1"/>
      <c r="B10" s="74" t="s">
        <v>625</v>
      </c>
      <c r="C10" s="6">
        <f>DATEDIF(C8,TODAY(),"y")</f>
        <v>38</v>
      </c>
      <c r="D10" s="47" t="s">
        <v>626</v>
      </c>
      <c r="E10" s="1"/>
      <c r="F10" s="1"/>
      <c r="G10" s="1"/>
    </row>
    <row r="11" ht="12.75" customHeight="1">
      <c r="A11" s="1"/>
      <c r="B11" s="74" t="s">
        <v>627</v>
      </c>
      <c r="C11" s="6">
        <f>DATEDIF(C8,TODAY(),"ym")</f>
        <v>3</v>
      </c>
      <c r="D11" s="47" t="s">
        <v>628</v>
      </c>
      <c r="E11" s="1"/>
      <c r="F11" s="1"/>
      <c r="G11" s="1"/>
    </row>
    <row r="12" ht="12.75" customHeight="1">
      <c r="A12" s="1"/>
      <c r="B12" s="74" t="s">
        <v>629</v>
      </c>
      <c r="C12" s="6">
        <f>DATEDIF(C8,TODAY(),"md")</f>
        <v>26</v>
      </c>
      <c r="D12" s="47" t="s">
        <v>630</v>
      </c>
      <c r="E12" s="1"/>
      <c r="F12" s="1"/>
      <c r="G12" s="1"/>
    </row>
    <row r="13" ht="12.75" customHeight="1">
      <c r="A13" s="1"/>
      <c r="B13" s="1"/>
      <c r="C13" s="1"/>
      <c r="D13" s="1"/>
      <c r="E13" s="1"/>
      <c r="F13" s="1"/>
      <c r="G13" s="1"/>
    </row>
    <row r="14" ht="12.75" customHeight="1">
      <c r="A14" s="1"/>
      <c r="B14" s="1" t="s">
        <v>631</v>
      </c>
      <c r="C14" s="1"/>
      <c r="D14" s="1"/>
      <c r="E14" s="1"/>
      <c r="F14" s="1"/>
      <c r="G14" s="1"/>
    </row>
    <row r="15" ht="12.75" customHeight="1">
      <c r="A15" s="1"/>
      <c r="B15" s="97" t="str">
        <f>"Age is "&amp;DATEDIF(C8,TODAY(),"y")&amp;" Years, "&amp;DATEDIF(C8,TODAY(),"ym")&amp;" Months and "&amp;DATEDIF(C8,TODAY(),"md")&amp;" Days"</f>
        <v>Age is 38 Years, 3 Months and 26 Days</v>
      </c>
      <c r="C15" s="94"/>
      <c r="D15" s="1"/>
      <c r="E15" s="1"/>
      <c r="F15" s="1"/>
      <c r="G15" s="1"/>
    </row>
    <row r="16" ht="13.5" customHeight="1">
      <c r="A16" s="1"/>
      <c r="B16" s="77" t="s">
        <v>632</v>
      </c>
      <c r="C16" s="1"/>
      <c r="D16" s="1"/>
      <c r="E16" s="1"/>
      <c r="F16" s="1"/>
      <c r="G16" s="1"/>
    </row>
    <row r="17" ht="12.75" customHeight="1">
      <c r="A17" s="1"/>
      <c r="B17" s="1"/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3.5" customHeight="1">
      <c r="A19" s="1"/>
      <c r="B19" s="9" t="s">
        <v>633</v>
      </c>
      <c r="C19" s="9"/>
      <c r="D19" s="9"/>
      <c r="E19" s="9"/>
      <c r="F19" s="9"/>
      <c r="G19" s="1"/>
    </row>
    <row r="20" ht="12.75" customHeight="1">
      <c r="A20" s="1"/>
      <c r="B20" s="1" t="s">
        <v>634</v>
      </c>
      <c r="C20" s="1"/>
      <c r="D20" s="1"/>
      <c r="E20" s="1"/>
      <c r="F20" s="1"/>
      <c r="G20" s="1"/>
    </row>
    <row r="21" ht="12.75" customHeight="1">
      <c r="A21" s="1"/>
      <c r="B21" s="1" t="s">
        <v>635</v>
      </c>
      <c r="C21" s="1"/>
      <c r="D21" s="1"/>
      <c r="E21" s="1"/>
      <c r="F21" s="1"/>
      <c r="G21" s="1"/>
    </row>
    <row r="22" ht="12.75" customHeight="1">
      <c r="A22" s="1"/>
      <c r="B22" s="1"/>
      <c r="C22" s="1"/>
      <c r="D22" s="1"/>
      <c r="E22" s="1"/>
      <c r="F22" s="1"/>
      <c r="G22" s="1"/>
    </row>
    <row r="23" ht="12.75" customHeight="1">
      <c r="A23" s="1"/>
      <c r="B23" s="74" t="s">
        <v>624</v>
      </c>
      <c r="C23" s="96">
        <v>21916.0</v>
      </c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74" t="s">
        <v>636</v>
      </c>
      <c r="C25" s="98">
        <f>(TODAY()-C23)/365.25</f>
        <v>62.0752909</v>
      </c>
      <c r="D25" s="47" t="s">
        <v>637</v>
      </c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2.75" customHeight="1">
      <c r="A28" s="1"/>
      <c r="B28" s="1"/>
      <c r="C28" s="1"/>
      <c r="D28" s="1"/>
      <c r="E28" s="1"/>
      <c r="F28" s="1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/>
      <c r="C30" s="1"/>
      <c r="D30" s="1"/>
      <c r="E30" s="1"/>
      <c r="F30" s="1"/>
      <c r="G30" s="1"/>
    </row>
    <row r="31" ht="12.75" customHeight="1">
      <c r="A31" s="1"/>
      <c r="B31" s="1"/>
      <c r="C31" s="1"/>
      <c r="D31" s="1"/>
      <c r="E31" s="1"/>
      <c r="F31" s="1"/>
      <c r="G31" s="1"/>
    </row>
    <row r="32" ht="12.75" customHeight="1">
      <c r="A32" s="1"/>
      <c r="B32" s="1"/>
      <c r="C32" s="1"/>
      <c r="D32" s="1"/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638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B3" s="1" t="s">
        <v>639</v>
      </c>
      <c r="C3" s="1"/>
      <c r="D3" s="1"/>
      <c r="E3" s="1"/>
      <c r="F3" s="1"/>
      <c r="G3" s="1"/>
    </row>
    <row r="4" ht="12.75" customHeight="1">
      <c r="A4" s="1"/>
      <c r="B4" s="1" t="s">
        <v>640</v>
      </c>
      <c r="C4" s="1"/>
      <c r="D4" s="1"/>
      <c r="E4" s="1"/>
      <c r="F4" s="1"/>
      <c r="G4" s="1"/>
    </row>
    <row r="5" ht="12.75" customHeight="1">
      <c r="A5" s="1"/>
      <c r="C5" s="1"/>
      <c r="D5" s="1"/>
      <c r="E5" s="1"/>
      <c r="F5" s="1"/>
      <c r="G5" s="1"/>
    </row>
    <row r="6" ht="12.75" customHeight="1">
      <c r="A6" s="1"/>
      <c r="B6" s="1" t="s">
        <v>641</v>
      </c>
      <c r="C6" s="1"/>
      <c r="D6" s="1"/>
      <c r="E6" s="1"/>
      <c r="F6" s="1"/>
      <c r="G6" s="1"/>
    </row>
    <row r="7" ht="12.75" customHeight="1">
      <c r="A7" s="1"/>
      <c r="B7" s="1" t="s">
        <v>642</v>
      </c>
      <c r="C7" s="1"/>
      <c r="D7" s="1"/>
      <c r="E7" s="1"/>
      <c r="F7" s="1"/>
      <c r="G7" s="1"/>
    </row>
    <row r="8" ht="12.75" customHeight="1">
      <c r="A8" s="1"/>
      <c r="B8" s="1" t="s">
        <v>643</v>
      </c>
      <c r="C8" s="1"/>
      <c r="D8" s="1"/>
      <c r="E8" s="1"/>
      <c r="F8" s="1"/>
      <c r="G8" s="1"/>
    </row>
    <row r="9" ht="12.75" customHeight="1">
      <c r="A9" s="1"/>
      <c r="B9" s="1" t="s">
        <v>644</v>
      </c>
      <c r="C9" s="1"/>
      <c r="D9" s="1"/>
      <c r="E9" s="1"/>
      <c r="F9" s="1"/>
      <c r="G9" s="1"/>
    </row>
    <row r="10" ht="12.75" customHeight="1">
      <c r="A10" s="1"/>
      <c r="C10" s="1"/>
      <c r="D10" s="1"/>
      <c r="E10" s="1"/>
      <c r="F10" s="1"/>
      <c r="G10" s="1"/>
    </row>
    <row r="11" ht="12.75" customHeight="1">
      <c r="A11" s="1"/>
      <c r="C11" s="16"/>
      <c r="D11" s="4" t="s">
        <v>584</v>
      </c>
      <c r="E11" s="4" t="s">
        <v>585</v>
      </c>
      <c r="F11" s="4" t="s">
        <v>586</v>
      </c>
      <c r="G11" s="4" t="s">
        <v>44</v>
      </c>
    </row>
    <row r="12" ht="12.75" customHeight="1">
      <c r="A12" s="1"/>
      <c r="C12" s="55" t="s">
        <v>6</v>
      </c>
      <c r="D12" s="5">
        <v>10.0</v>
      </c>
      <c r="E12" s="5">
        <v>50.0</v>
      </c>
      <c r="F12" s="5">
        <v>90.0</v>
      </c>
      <c r="G12" s="6"/>
    </row>
    <row r="13" ht="12.75" customHeight="1">
      <c r="A13" s="1"/>
      <c r="C13" s="55" t="s">
        <v>41</v>
      </c>
      <c r="D13" s="5">
        <v>20.0</v>
      </c>
      <c r="E13" s="5">
        <v>60.0</v>
      </c>
      <c r="F13" s="5">
        <v>100.0</v>
      </c>
      <c r="G13" s="6"/>
    </row>
    <row r="14" ht="12.75" customHeight="1">
      <c r="A14" s="1"/>
      <c r="C14" s="55" t="s">
        <v>42</v>
      </c>
      <c r="D14" s="5">
        <v>30.0</v>
      </c>
      <c r="E14" s="5">
        <v>70.0</v>
      </c>
      <c r="F14" s="5">
        <v>200.0</v>
      </c>
      <c r="G14" s="6"/>
    </row>
    <row r="15" ht="12.75" customHeight="1">
      <c r="A15" s="1"/>
      <c r="C15" s="55" t="s">
        <v>43</v>
      </c>
      <c r="D15" s="5">
        <v>40.0</v>
      </c>
      <c r="E15" s="5">
        <v>80.0</v>
      </c>
      <c r="F15" s="5">
        <v>300.0</v>
      </c>
      <c r="G15" s="6"/>
    </row>
    <row r="16" ht="12.75" customHeight="1">
      <c r="A16" s="1"/>
      <c r="C16" s="55" t="s">
        <v>44</v>
      </c>
      <c r="D16" s="6"/>
      <c r="E16" s="6"/>
      <c r="F16" s="6"/>
      <c r="G16" s="6"/>
    </row>
    <row r="17" ht="12.75" customHeight="1">
      <c r="A17" s="1"/>
      <c r="C17" s="1"/>
      <c r="D17" s="1"/>
      <c r="E17" s="1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2.75" customHeight="1">
      <c r="A19" s="1"/>
      <c r="C19" s="1"/>
      <c r="D19" s="1"/>
      <c r="E19" s="1"/>
      <c r="F19" s="1"/>
      <c r="G19" s="1"/>
    </row>
    <row r="20" ht="12.75" customHeight="1">
      <c r="A20" s="1"/>
      <c r="C20" s="1"/>
      <c r="D20" s="1"/>
      <c r="E20" s="1"/>
      <c r="F20" s="1"/>
      <c r="G20" s="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81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C3" s="4" t="s">
        <v>645</v>
      </c>
      <c r="D3" s="4" t="s">
        <v>646</v>
      </c>
      <c r="E3" s="1"/>
      <c r="F3" s="1"/>
      <c r="G3" s="1"/>
    </row>
    <row r="4" ht="12.75" customHeight="1">
      <c r="A4" s="1"/>
      <c r="C4" s="5">
        <v>10.0</v>
      </c>
      <c r="D4" s="6">
        <f t="shared" ref="D4:D7" si="1">ABS(C4)</f>
        <v>10</v>
      </c>
      <c r="E4" s="47" t="s">
        <v>647</v>
      </c>
      <c r="F4" s="1"/>
      <c r="G4" s="1"/>
    </row>
    <row r="5" ht="12.75" customHeight="1">
      <c r="A5" s="1"/>
      <c r="C5" s="5">
        <v>-10.0</v>
      </c>
      <c r="D5" s="6">
        <f t="shared" si="1"/>
        <v>10</v>
      </c>
      <c r="E5" s="47" t="s">
        <v>648</v>
      </c>
      <c r="F5" s="1"/>
      <c r="G5" s="1"/>
    </row>
    <row r="6" ht="12.75" customHeight="1">
      <c r="A6" s="1"/>
      <c r="C6" s="5">
        <v>1.25</v>
      </c>
      <c r="D6" s="6">
        <f t="shared" si="1"/>
        <v>1.25</v>
      </c>
      <c r="E6" s="47" t="s">
        <v>649</v>
      </c>
      <c r="F6" s="1"/>
      <c r="G6" s="1"/>
    </row>
    <row r="7" ht="12.75" customHeight="1">
      <c r="A7" s="1"/>
      <c r="C7" s="5">
        <v>-1.25</v>
      </c>
      <c r="D7" s="6">
        <f t="shared" si="1"/>
        <v>1.25</v>
      </c>
      <c r="E7" s="47" t="s">
        <v>650</v>
      </c>
      <c r="F7" s="1"/>
      <c r="G7" s="1"/>
    </row>
    <row r="8" ht="12.75" customHeight="1">
      <c r="A8" s="1"/>
      <c r="C8" s="1"/>
      <c r="D8" s="1"/>
      <c r="E8" s="1"/>
      <c r="F8" s="1"/>
      <c r="G8" s="1"/>
    </row>
    <row r="9" ht="13.5" customHeight="1">
      <c r="A9" s="1"/>
      <c r="B9" s="3" t="s">
        <v>651</v>
      </c>
      <c r="C9" s="3"/>
      <c r="D9" s="3"/>
      <c r="E9" s="3"/>
      <c r="F9" s="3"/>
      <c r="G9" s="3"/>
    </row>
    <row r="10" ht="12.75" customHeight="1">
      <c r="A10" s="1"/>
      <c r="B10" s="1" t="s">
        <v>652</v>
      </c>
      <c r="C10" s="1"/>
      <c r="D10" s="1"/>
      <c r="E10" s="1"/>
      <c r="F10" s="1"/>
      <c r="G10" s="1"/>
    </row>
    <row r="11" ht="12.75" customHeight="1">
      <c r="A11" s="1"/>
      <c r="C11" s="1"/>
      <c r="D11" s="1"/>
      <c r="E11" s="1"/>
      <c r="F11" s="1"/>
      <c r="G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</row>
    <row r="13" ht="12.75" customHeight="1">
      <c r="A13" s="1"/>
      <c r="B13" s="1" t="s">
        <v>654</v>
      </c>
      <c r="C13" s="1"/>
      <c r="D13" s="1"/>
      <c r="E13" s="1"/>
      <c r="F13" s="1"/>
      <c r="G13" s="1"/>
    </row>
    <row r="14" ht="12.75" customHeight="1">
      <c r="A14" s="1"/>
      <c r="C14" s="1"/>
      <c r="D14" s="1"/>
      <c r="E14" s="1"/>
      <c r="F14" s="1"/>
      <c r="G14" s="1"/>
    </row>
    <row r="15" ht="13.5" customHeight="1">
      <c r="A15" s="1"/>
      <c r="B15" s="3" t="s">
        <v>4</v>
      </c>
      <c r="C15" s="3"/>
      <c r="D15" s="3"/>
      <c r="E15" s="3"/>
      <c r="F15" s="3"/>
      <c r="G15" s="3"/>
    </row>
    <row r="16" ht="12.75" customHeight="1">
      <c r="A16" s="1"/>
      <c r="B16" s="1" t="s">
        <v>655</v>
      </c>
      <c r="C16" s="1"/>
      <c r="D16" s="1"/>
      <c r="E16" s="1"/>
      <c r="F16" s="1"/>
      <c r="G16" s="1"/>
    </row>
    <row r="17" ht="12.75" customHeight="1">
      <c r="A17" s="1"/>
      <c r="C17" s="1"/>
      <c r="D17" s="1"/>
      <c r="E17" s="1"/>
      <c r="F17" s="1"/>
      <c r="G17" s="1"/>
    </row>
    <row r="18" ht="13.5" customHeight="1">
      <c r="A18" s="1"/>
      <c r="B18" s="3" t="s">
        <v>656</v>
      </c>
      <c r="C18" s="3"/>
      <c r="D18" s="3"/>
      <c r="E18" s="3"/>
      <c r="F18" s="3"/>
      <c r="G18" s="3"/>
    </row>
    <row r="19" ht="12.75" customHeight="1">
      <c r="A19" s="1"/>
      <c r="B19" s="1" t="s">
        <v>657</v>
      </c>
      <c r="C19" s="1"/>
      <c r="D19" s="1"/>
      <c r="E19" s="1"/>
      <c r="F19" s="1"/>
      <c r="G19" s="1"/>
    </row>
    <row r="20" ht="12.75" customHeight="1">
      <c r="A20" s="1"/>
      <c r="B20" s="1" t="s">
        <v>658</v>
      </c>
      <c r="C20" s="1"/>
      <c r="D20" s="1"/>
      <c r="E20" s="1"/>
      <c r="F20" s="1"/>
      <c r="G20" s="1"/>
    </row>
    <row r="21" ht="12.75" customHeight="1">
      <c r="A21" s="1"/>
      <c r="B21" s="1" t="s">
        <v>659</v>
      </c>
      <c r="C21" s="1"/>
      <c r="D21" s="1"/>
      <c r="E21" s="1"/>
      <c r="F21" s="1"/>
      <c r="G21" s="1"/>
    </row>
    <row r="22" ht="12.75" customHeight="1">
      <c r="A22" s="1"/>
      <c r="B22" s="1" t="s">
        <v>660</v>
      </c>
      <c r="C22" s="1"/>
      <c r="D22" s="1"/>
      <c r="E22" s="1"/>
      <c r="F22" s="1"/>
      <c r="G22" s="1"/>
    </row>
    <row r="23" ht="12.75" customHeight="1">
      <c r="A23" s="1"/>
      <c r="B23" s="1" t="s">
        <v>661</v>
      </c>
      <c r="C23" s="1"/>
      <c r="D23" s="1"/>
      <c r="E23" s="1"/>
      <c r="F23" s="1"/>
      <c r="G23" s="1"/>
    </row>
    <row r="24" ht="12.75" customHeight="1">
      <c r="A24" s="1"/>
      <c r="B24" s="1" t="s">
        <v>662</v>
      </c>
      <c r="C24" s="1"/>
      <c r="D24" s="1"/>
      <c r="E24" s="1"/>
      <c r="F24" s="1"/>
      <c r="G24" s="1"/>
    </row>
    <row r="25" ht="12.75" customHeight="1">
      <c r="A25" s="1"/>
      <c r="C25" s="1"/>
      <c r="D25" s="1"/>
      <c r="E25" s="1"/>
      <c r="F25" s="1"/>
      <c r="G25" s="1"/>
    </row>
    <row r="26" ht="12.75" customHeight="1">
      <c r="A26" s="1"/>
      <c r="B26" s="1" t="s">
        <v>663</v>
      </c>
      <c r="C26" s="1"/>
      <c r="D26" s="1"/>
      <c r="E26" s="1"/>
      <c r="F26" s="1"/>
      <c r="G26" s="1"/>
    </row>
    <row r="27" ht="12.75" customHeight="1">
      <c r="A27" s="1"/>
      <c r="C27" s="1" t="s">
        <v>664</v>
      </c>
      <c r="D27" s="1"/>
      <c r="E27" s="1"/>
      <c r="F27" s="1"/>
      <c r="G27" s="1"/>
    </row>
    <row r="28" ht="12.75" customHeight="1">
      <c r="A28" s="1"/>
      <c r="C28" s="1" t="s">
        <v>665</v>
      </c>
      <c r="D28" s="1"/>
      <c r="E28" s="1"/>
      <c r="F28" s="1"/>
      <c r="G28" s="1"/>
    </row>
    <row r="29" ht="12.75" customHeight="1">
      <c r="A29" s="1"/>
      <c r="C29" s="1" t="s">
        <v>666</v>
      </c>
      <c r="D29" s="1"/>
      <c r="E29" s="1"/>
      <c r="F29" s="1"/>
      <c r="G29" s="1"/>
    </row>
    <row r="30" ht="12.75" customHeight="1">
      <c r="A30" s="1"/>
      <c r="C30" s="1" t="s">
        <v>667</v>
      </c>
      <c r="D30" s="1"/>
      <c r="E30" s="1"/>
      <c r="F30" s="1"/>
      <c r="G30" s="1"/>
    </row>
    <row r="31" ht="12.75" customHeight="1">
      <c r="A31" s="1"/>
      <c r="C31" s="1"/>
      <c r="D31" s="1"/>
      <c r="E31" s="1"/>
      <c r="F31" s="1"/>
      <c r="G31" s="1"/>
    </row>
    <row r="32" ht="12.75" customHeight="1">
      <c r="A32" s="1"/>
      <c r="C32" s="1" t="s">
        <v>668</v>
      </c>
      <c r="D32" s="1"/>
      <c r="E32" s="1"/>
      <c r="F32" s="1"/>
      <c r="G32" s="1"/>
    </row>
    <row r="33" ht="25.5" customHeight="1">
      <c r="A33" s="1"/>
      <c r="C33" s="99" t="s">
        <v>669</v>
      </c>
      <c r="D33" s="100" t="s">
        <v>670</v>
      </c>
      <c r="E33" s="100" t="s">
        <v>671</v>
      </c>
      <c r="F33" s="101" t="s">
        <v>672</v>
      </c>
      <c r="G33" s="100" t="s">
        <v>673</v>
      </c>
    </row>
    <row r="34" ht="12.75" customHeight="1">
      <c r="A34" s="1"/>
      <c r="C34" s="92" t="s">
        <v>674</v>
      </c>
      <c r="D34" s="5">
        <v>120.0</v>
      </c>
      <c r="E34" s="5">
        <v>120.0</v>
      </c>
      <c r="F34" s="6">
        <f t="shared" ref="F34:F36" si="2">D34-E34</f>
        <v>0</v>
      </c>
      <c r="G34" s="86">
        <f t="shared" ref="G34:G36" si="3">F34/D34</f>
        <v>0</v>
      </c>
    </row>
    <row r="35" ht="12.75" customHeight="1">
      <c r="A35" s="1"/>
      <c r="C35" s="92" t="s">
        <v>675</v>
      </c>
      <c r="D35" s="5">
        <v>120.0</v>
      </c>
      <c r="E35" s="5">
        <v>90.0</v>
      </c>
      <c r="F35" s="6">
        <f t="shared" si="2"/>
        <v>30</v>
      </c>
      <c r="G35" s="86">
        <f t="shared" si="3"/>
        <v>0.25</v>
      </c>
    </row>
    <row r="36" ht="12.75" customHeight="1">
      <c r="A36" s="1"/>
      <c r="C36" s="92" t="s">
        <v>676</v>
      </c>
      <c r="D36" s="5">
        <v>120.0</v>
      </c>
      <c r="E36" s="5">
        <v>150.0</v>
      </c>
      <c r="F36" s="6">
        <f t="shared" si="2"/>
        <v>-30</v>
      </c>
      <c r="G36" s="86">
        <f t="shared" si="3"/>
        <v>-0.25</v>
      </c>
    </row>
    <row r="37" ht="12.75" customHeight="1">
      <c r="A37" s="1"/>
      <c r="C37" s="1"/>
      <c r="D37" s="1"/>
      <c r="E37" s="1"/>
      <c r="F37" s="7" t="s">
        <v>677</v>
      </c>
      <c r="G37" s="1"/>
    </row>
    <row r="38" ht="12.75" customHeight="1">
      <c r="A38" s="1"/>
      <c r="C38" s="1"/>
      <c r="D38" s="1"/>
      <c r="E38" s="1"/>
      <c r="F38" s="1"/>
      <c r="G38" s="1"/>
    </row>
    <row r="39" ht="12.75" customHeight="1">
      <c r="A39" s="1"/>
      <c r="B39" s="1" t="s">
        <v>678</v>
      </c>
      <c r="C39" s="1"/>
      <c r="D39" s="1"/>
      <c r="E39" s="1"/>
      <c r="F39" s="1"/>
      <c r="G39" s="1"/>
    </row>
    <row r="40" ht="12.75" customHeight="1">
      <c r="A40" s="1"/>
      <c r="C40" s="1"/>
      <c r="D40" s="1"/>
      <c r="E40" s="1"/>
      <c r="F40" s="1"/>
      <c r="G40" s="1"/>
    </row>
    <row r="41" ht="12.75" customHeight="1">
      <c r="A41" s="1"/>
      <c r="C41" s="1" t="s">
        <v>679</v>
      </c>
      <c r="D41" s="1"/>
      <c r="E41" s="1"/>
      <c r="F41" s="1"/>
      <c r="G41" s="1"/>
    </row>
    <row r="42" ht="25.5" customHeight="1">
      <c r="A42" s="1"/>
      <c r="C42" s="99" t="s">
        <v>669</v>
      </c>
      <c r="D42" s="100" t="s">
        <v>670</v>
      </c>
      <c r="E42" s="100" t="s">
        <v>671</v>
      </c>
      <c r="F42" s="101" t="s">
        <v>672</v>
      </c>
      <c r="G42" s="100" t="s">
        <v>673</v>
      </c>
    </row>
    <row r="43" ht="12.75" customHeight="1">
      <c r="A43" s="1"/>
      <c r="C43" s="92" t="s">
        <v>674</v>
      </c>
      <c r="D43" s="5">
        <v>120.0</v>
      </c>
      <c r="E43" s="5">
        <v>120.0</v>
      </c>
      <c r="F43" s="6">
        <f t="shared" ref="F43:F45" si="4">ABS(D43-E43)</f>
        <v>0</v>
      </c>
      <c r="G43" s="86">
        <f t="shared" ref="G43:G45" si="5">F43/D43</f>
        <v>0</v>
      </c>
    </row>
    <row r="44" ht="12.75" customHeight="1">
      <c r="A44" s="1"/>
      <c r="C44" s="92" t="s">
        <v>675</v>
      </c>
      <c r="D44" s="5">
        <v>120.0</v>
      </c>
      <c r="E44" s="5">
        <v>90.0</v>
      </c>
      <c r="F44" s="6">
        <f t="shared" si="4"/>
        <v>30</v>
      </c>
      <c r="G44" s="86">
        <f t="shared" si="5"/>
        <v>0.25</v>
      </c>
    </row>
    <row r="45" ht="12.75" customHeight="1">
      <c r="A45" s="1"/>
      <c r="C45" s="92" t="s">
        <v>676</v>
      </c>
      <c r="D45" s="5">
        <v>120.0</v>
      </c>
      <c r="E45" s="5">
        <v>150.0</v>
      </c>
      <c r="F45" s="6">
        <f t="shared" si="4"/>
        <v>30</v>
      </c>
      <c r="G45" s="86">
        <f t="shared" si="5"/>
        <v>0.25</v>
      </c>
    </row>
    <row r="46" ht="12.75" customHeight="1">
      <c r="A46" s="1"/>
      <c r="C46" s="1"/>
      <c r="D46" s="1"/>
      <c r="E46" s="1"/>
      <c r="F46" s="7" t="s">
        <v>680</v>
      </c>
      <c r="G46" s="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1.29"/>
    <col customWidth="1" min="5" max="5" width="10.86"/>
    <col customWidth="1" min="6" max="6" width="10.57"/>
    <col customWidth="1" min="7" max="8" width="8.0"/>
    <col customWidth="1" min="9" max="9" width="12.29"/>
    <col customWidth="1" min="10" max="26" width="8.0"/>
  </cols>
  <sheetData>
    <row r="1" ht="18.75" customHeight="1">
      <c r="A1" s="17" t="s">
        <v>681</v>
      </c>
      <c r="B1" s="17"/>
      <c r="C1" s="17"/>
      <c r="D1" s="17"/>
      <c r="E1" s="17"/>
      <c r="F1" s="17"/>
      <c r="I1" s="1"/>
    </row>
    <row r="2" ht="13.5" customHeight="1">
      <c r="A2" s="1"/>
      <c r="D2" s="1"/>
      <c r="E2" s="1"/>
      <c r="F2" s="1"/>
      <c r="I2" s="1"/>
    </row>
    <row r="3" ht="12.75" customHeight="1">
      <c r="A3" s="1"/>
      <c r="D3" s="69"/>
      <c r="E3" s="102" t="s">
        <v>682</v>
      </c>
      <c r="F3" s="5">
        <v>2.0</v>
      </c>
      <c r="I3" s="1"/>
    </row>
    <row r="4" ht="12.75" customHeight="1">
      <c r="A4" s="1"/>
      <c r="D4" s="69"/>
      <c r="E4" s="102" t="s">
        <v>683</v>
      </c>
      <c r="F4" s="5">
        <v>3.0</v>
      </c>
      <c r="I4" s="1"/>
    </row>
    <row r="5" ht="12.75" customHeight="1">
      <c r="A5" s="1"/>
      <c r="D5" s="69"/>
      <c r="E5" s="102" t="s">
        <v>684</v>
      </c>
      <c r="F5" s="5" t="s">
        <v>685</v>
      </c>
      <c r="I5" s="1"/>
    </row>
    <row r="6" ht="12.75" customHeight="1">
      <c r="A6" s="1"/>
      <c r="D6" s="1"/>
      <c r="E6" s="1"/>
      <c r="F6" s="1"/>
      <c r="I6" s="1"/>
    </row>
    <row r="7" ht="12.75" customHeight="1">
      <c r="A7" s="1"/>
      <c r="D7" s="76" t="str">
        <f>ADDRESS(F4,F3,1,TRUE)</f>
        <v>$B$3</v>
      </c>
      <c r="E7" s="47" t="s">
        <v>686</v>
      </c>
      <c r="F7" s="1"/>
      <c r="I7" s="1"/>
    </row>
    <row r="8" ht="12.75" customHeight="1">
      <c r="A8" s="1"/>
      <c r="D8" s="76" t="str">
        <f>ADDRESS(F4,F3,2,TRUE)</f>
        <v>B$3</v>
      </c>
      <c r="E8" s="47" t="s">
        <v>687</v>
      </c>
      <c r="F8" s="1"/>
      <c r="I8" s="1"/>
    </row>
    <row r="9" ht="12.75" customHeight="1">
      <c r="A9" s="1"/>
      <c r="D9" s="76" t="str">
        <f>ADDRESS(F4,F3,3,TRUE)</f>
        <v>$B3</v>
      </c>
      <c r="E9" s="47" t="s">
        <v>688</v>
      </c>
      <c r="F9" s="1"/>
      <c r="I9" s="1"/>
    </row>
    <row r="10" ht="12.75" customHeight="1">
      <c r="A10" s="1"/>
      <c r="D10" s="76" t="str">
        <f>ADDRESS(F4,F3,4,TRUE)</f>
        <v>B3</v>
      </c>
      <c r="E10" s="47" t="s">
        <v>689</v>
      </c>
      <c r="F10" s="1"/>
      <c r="I10" s="1"/>
    </row>
    <row r="11" ht="12.75" customHeight="1">
      <c r="A11" s="1"/>
      <c r="D11" s="1"/>
      <c r="E11" s="1"/>
      <c r="F11" s="1"/>
      <c r="I11" s="1"/>
    </row>
    <row r="12" ht="12.75" customHeight="1">
      <c r="A12" s="1"/>
      <c r="D12" s="76" t="str">
        <f>ADDRESS(F4,F3,1,FALSE)</f>
        <v>R3C2</v>
      </c>
      <c r="E12" s="47" t="s">
        <v>690</v>
      </c>
      <c r="F12" s="1"/>
      <c r="I12" s="1"/>
    </row>
    <row r="13" ht="12.75" customHeight="1">
      <c r="A13" s="1"/>
      <c r="D13" s="76" t="str">
        <f>ADDRESS(F4,F3,2,FALSE)</f>
        <v>R3C[2]</v>
      </c>
      <c r="E13" s="47" t="s">
        <v>691</v>
      </c>
      <c r="F13" s="1"/>
      <c r="I13" s="1"/>
    </row>
    <row r="14" ht="12.75" customHeight="1">
      <c r="A14" s="1"/>
      <c r="D14" s="76" t="str">
        <f>ADDRESS(F4,F3,3,FALSE)</f>
        <v>R[3]C2</v>
      </c>
      <c r="E14" s="47" t="s">
        <v>692</v>
      </c>
      <c r="F14" s="1"/>
      <c r="I14" s="1"/>
    </row>
    <row r="15" ht="12.75" customHeight="1">
      <c r="A15" s="1"/>
      <c r="D15" s="76" t="str">
        <f>ADDRESS(F4,F3,4,FALSE)</f>
        <v>R[3]C[2]</v>
      </c>
      <c r="E15" s="47" t="s">
        <v>693</v>
      </c>
      <c r="F15" s="1"/>
      <c r="I15" s="1"/>
    </row>
    <row r="16" ht="12.75" customHeight="1">
      <c r="A16" s="1"/>
      <c r="D16" s="1"/>
      <c r="E16" s="1"/>
      <c r="F16" s="1"/>
      <c r="I16" s="1"/>
    </row>
    <row r="17" ht="12.75" customHeight="1">
      <c r="A17" s="1"/>
      <c r="D17" s="76" t="str">
        <f>ADDRESS(F4,F3,1,TRUE,F5)</f>
        <v>Hello!$B$3</v>
      </c>
      <c r="E17" s="47" t="s">
        <v>694</v>
      </c>
      <c r="F17" s="1"/>
      <c r="I17" s="1"/>
    </row>
    <row r="18" ht="12.75" customHeight="1">
      <c r="A18" s="1"/>
      <c r="D18" s="76" t="str">
        <f>ADDRESS(F4,F3,2,TRUE,F5)</f>
        <v>Hello!B$3</v>
      </c>
      <c r="E18" s="47" t="s">
        <v>695</v>
      </c>
      <c r="F18" s="1"/>
      <c r="I18" s="1"/>
    </row>
    <row r="19" ht="12.75" customHeight="1">
      <c r="A19" s="1"/>
      <c r="D19" s="76" t="str">
        <f>ADDRESS(F4,F3,3,TRUE,F5)</f>
        <v>Hello!$B3</v>
      </c>
      <c r="E19" s="47" t="s">
        <v>696</v>
      </c>
      <c r="F19" s="1"/>
      <c r="I19" s="1"/>
    </row>
    <row r="20" ht="12.75" customHeight="1">
      <c r="A20" s="1"/>
      <c r="D20" s="76" t="str">
        <f>ADDRESS(F4,F3,4,TRUE,F5)</f>
        <v>Hello!B3</v>
      </c>
      <c r="E20" s="47" t="s">
        <v>697</v>
      </c>
      <c r="F20" s="1"/>
      <c r="I20" s="1"/>
    </row>
    <row r="21" ht="12.75" customHeight="1">
      <c r="A21" s="1"/>
      <c r="D21" s="1"/>
      <c r="E21" s="1"/>
      <c r="F21" s="1"/>
      <c r="I21" s="1"/>
    </row>
    <row r="22" ht="13.5" customHeight="1">
      <c r="A22" s="1"/>
      <c r="B22" s="3" t="s">
        <v>698</v>
      </c>
      <c r="C22" s="3"/>
      <c r="D22" s="3"/>
      <c r="E22" s="3"/>
      <c r="F22" s="3"/>
      <c r="I22" s="1"/>
    </row>
    <row r="23" ht="12.75" customHeight="1">
      <c r="A23" s="1"/>
      <c r="B23" s="1" t="s">
        <v>699</v>
      </c>
      <c r="D23" s="1"/>
      <c r="E23" s="1"/>
      <c r="F23" s="1"/>
      <c r="I23" s="1"/>
    </row>
    <row r="24" ht="12.75" customHeight="1">
      <c r="A24" s="1"/>
      <c r="B24" s="1" t="s">
        <v>700</v>
      </c>
      <c r="D24" s="1"/>
      <c r="E24" s="1"/>
      <c r="F24" s="1"/>
      <c r="I24" s="1"/>
    </row>
    <row r="25" ht="12.75" customHeight="1">
      <c r="A25" s="1"/>
      <c r="B25" s="1" t="s">
        <v>701</v>
      </c>
      <c r="D25" s="1"/>
      <c r="E25" s="1"/>
      <c r="F25" s="1"/>
      <c r="I25" s="1"/>
    </row>
    <row r="26" ht="12.75" customHeight="1">
      <c r="A26" s="1"/>
      <c r="D26" s="1"/>
      <c r="E26" s="1"/>
      <c r="F26" s="1"/>
      <c r="I26" s="1"/>
    </row>
    <row r="27" ht="13.5" customHeight="1">
      <c r="A27" s="1"/>
      <c r="B27" s="3" t="s">
        <v>653</v>
      </c>
      <c r="C27" s="3"/>
      <c r="D27" s="3"/>
      <c r="E27" s="3"/>
      <c r="F27" s="3"/>
      <c r="I27" s="1"/>
    </row>
    <row r="28" ht="12.75" customHeight="1">
      <c r="A28" s="1"/>
      <c r="B28" s="2" t="s">
        <v>702</v>
      </c>
      <c r="D28" s="1"/>
      <c r="E28" s="1"/>
      <c r="F28" s="1"/>
      <c r="I28" s="1"/>
    </row>
    <row r="29" ht="12.75" customHeight="1">
      <c r="A29" s="1"/>
      <c r="B29" s="1" t="s">
        <v>703</v>
      </c>
      <c r="D29" s="1"/>
      <c r="E29" s="1"/>
      <c r="F29" s="1"/>
      <c r="I29" s="1"/>
    </row>
    <row r="30" ht="12.75" customHeight="1">
      <c r="A30" s="1"/>
      <c r="B30" s="1" t="s">
        <v>704</v>
      </c>
      <c r="D30" s="1"/>
      <c r="E30" s="1"/>
      <c r="F30" s="1"/>
      <c r="I30" s="1"/>
    </row>
    <row r="31" ht="18.75" customHeight="1">
      <c r="A31" s="1"/>
      <c r="B31" s="1" t="s">
        <v>705</v>
      </c>
      <c r="D31" s="1"/>
      <c r="E31" s="1"/>
      <c r="F31" s="1"/>
      <c r="I31" s="1"/>
    </row>
    <row r="32" ht="12.75" customHeight="1">
      <c r="A32" s="1"/>
      <c r="B32" s="1" t="s">
        <v>706</v>
      </c>
      <c r="D32" s="1"/>
      <c r="E32" s="1"/>
      <c r="F32" s="1"/>
      <c r="I32" s="1"/>
    </row>
    <row r="33" ht="12.75" customHeight="1">
      <c r="A33" s="1"/>
      <c r="B33" s="1" t="s">
        <v>707</v>
      </c>
      <c r="D33" s="1"/>
      <c r="E33" s="1"/>
      <c r="F33" s="1"/>
      <c r="I33" s="1"/>
    </row>
    <row r="34" ht="12.75" customHeight="1">
      <c r="A34" s="1"/>
      <c r="B34" s="1" t="s">
        <v>708</v>
      </c>
      <c r="D34" s="1"/>
      <c r="E34" s="1"/>
      <c r="F34" s="1"/>
      <c r="I34" s="1"/>
    </row>
    <row r="35" ht="12.75" customHeight="1">
      <c r="A35" s="1"/>
      <c r="B35" s="1" t="s">
        <v>709</v>
      </c>
      <c r="D35" s="1"/>
      <c r="E35" s="1"/>
      <c r="F35" s="1"/>
      <c r="I35" s="1"/>
    </row>
    <row r="36" ht="18.75" customHeight="1">
      <c r="A36" s="1"/>
      <c r="B36" s="1" t="s">
        <v>710</v>
      </c>
      <c r="D36" s="1"/>
      <c r="E36" s="1"/>
      <c r="F36" s="1"/>
      <c r="I36" s="1"/>
    </row>
    <row r="37" ht="12.75" customHeight="1">
      <c r="A37" s="1"/>
      <c r="B37" s="1" t="s">
        <v>711</v>
      </c>
      <c r="D37" s="1"/>
      <c r="E37" s="1"/>
      <c r="F37" s="1"/>
      <c r="I37" s="1"/>
    </row>
    <row r="38" ht="12.75" customHeight="1">
      <c r="A38" s="1"/>
      <c r="B38" s="1" t="s">
        <v>712</v>
      </c>
      <c r="D38" s="1"/>
      <c r="E38" s="1"/>
      <c r="F38" s="1"/>
      <c r="I38" s="1"/>
    </row>
    <row r="39" ht="18.75" customHeight="1">
      <c r="A39" s="1"/>
      <c r="B39" s="1" t="s">
        <v>713</v>
      </c>
      <c r="D39" s="1"/>
      <c r="E39" s="1"/>
      <c r="F39" s="1"/>
      <c r="I39" s="1"/>
    </row>
    <row r="40" ht="12.75" customHeight="1">
      <c r="A40" s="1"/>
      <c r="B40" s="1" t="s">
        <v>714</v>
      </c>
      <c r="D40" s="1"/>
      <c r="E40" s="1"/>
      <c r="F40" s="1"/>
      <c r="I40" s="1"/>
    </row>
    <row r="41" ht="12.75" customHeight="1">
      <c r="A41" s="1"/>
      <c r="D41" s="1"/>
      <c r="E41" s="1"/>
      <c r="F41" s="1"/>
      <c r="I41" s="1"/>
    </row>
    <row r="42" ht="12.75" customHeight="1">
      <c r="A42" s="1"/>
      <c r="D42" s="1"/>
      <c r="E42" s="1"/>
      <c r="F42" s="1"/>
      <c r="I42" s="1"/>
    </row>
    <row r="43" ht="12.75" customHeight="1">
      <c r="A43" s="1"/>
      <c r="D43" s="1"/>
      <c r="E43" s="1"/>
      <c r="F43" s="1"/>
      <c r="I43" s="1"/>
    </row>
    <row r="44" ht="12.75" customHeight="1">
      <c r="A44" s="1"/>
      <c r="D44" s="1"/>
      <c r="E44" s="1"/>
      <c r="F44" s="1"/>
      <c r="I44" s="1"/>
    </row>
    <row r="45" ht="12.75" customHeight="1">
      <c r="A45" s="1"/>
      <c r="D45" s="1"/>
      <c r="E45" s="1"/>
      <c r="F45" s="1"/>
      <c r="I45" s="1"/>
    </row>
    <row r="46" ht="12.75" customHeight="1">
      <c r="A46" s="1"/>
      <c r="D46" s="1"/>
      <c r="E46" s="1"/>
      <c r="F46" s="1"/>
      <c r="I46" s="1"/>
    </row>
    <row r="47" ht="12.75" customHeight="1">
      <c r="A47" s="1"/>
      <c r="D47" s="1"/>
      <c r="E47" s="1"/>
      <c r="F47" s="1"/>
      <c r="I47" s="1"/>
    </row>
    <row r="48" ht="12.75" customHeight="1">
      <c r="A48" s="1"/>
      <c r="D48" s="1"/>
      <c r="E48" s="1"/>
      <c r="F48" s="1"/>
      <c r="I48" s="1"/>
    </row>
    <row r="49" ht="12.75" customHeight="1">
      <c r="A49" s="1"/>
      <c r="D49" s="1"/>
      <c r="E49" s="1"/>
      <c r="F49" s="1"/>
      <c r="I49" s="1"/>
    </row>
    <row r="50" ht="12.75" customHeight="1">
      <c r="A50" s="1"/>
      <c r="D50" s="1"/>
      <c r="E50" s="1"/>
      <c r="F50" s="1"/>
      <c r="I50" s="1"/>
    </row>
    <row r="51" ht="12.75" customHeight="1">
      <c r="A51" s="1"/>
      <c r="D51" s="1"/>
      <c r="E51" s="1"/>
      <c r="F51" s="1"/>
      <c r="I51" s="1"/>
    </row>
    <row r="52" ht="12.75" customHeight="1">
      <c r="A52" s="1"/>
      <c r="D52" s="1"/>
      <c r="E52" s="1"/>
      <c r="F52" s="1"/>
      <c r="I52" s="1"/>
    </row>
    <row r="53" ht="12.75" customHeight="1">
      <c r="A53" s="1"/>
      <c r="D53" s="1"/>
      <c r="E53" s="1"/>
      <c r="F53" s="1"/>
      <c r="I53" s="1"/>
    </row>
    <row r="54" ht="12.75" customHeight="1">
      <c r="A54" s="1"/>
      <c r="D54" s="1"/>
      <c r="E54" s="1"/>
      <c r="F54" s="1"/>
      <c r="I54" s="1"/>
    </row>
    <row r="55" ht="12.75" customHeight="1">
      <c r="A55" s="1"/>
      <c r="D55" s="1"/>
      <c r="E55" s="1"/>
      <c r="F55" s="1"/>
      <c r="I55" s="1"/>
    </row>
    <row r="56" ht="12.75" customHeight="1">
      <c r="A56" s="1"/>
      <c r="D56" s="1"/>
      <c r="E56" s="1"/>
      <c r="F56" s="1"/>
      <c r="I56" s="1"/>
    </row>
    <row r="57" ht="12.75" customHeight="1">
      <c r="A57" s="1"/>
      <c r="D57" s="1"/>
      <c r="E57" s="1"/>
      <c r="F57" s="1"/>
      <c r="I57" s="1"/>
    </row>
    <row r="58" ht="12.75" customHeight="1">
      <c r="A58" s="1"/>
      <c r="D58" s="1"/>
      <c r="E58" s="1"/>
      <c r="F58" s="1"/>
      <c r="I58" s="1"/>
    </row>
    <row r="59" ht="12.75" customHeight="1">
      <c r="A59" s="1"/>
      <c r="D59" s="1"/>
      <c r="E59" s="1"/>
      <c r="F59" s="1"/>
      <c r="I59" s="1"/>
    </row>
    <row r="60" ht="12.75" customHeight="1">
      <c r="A60" s="1"/>
      <c r="D60" s="1"/>
      <c r="E60" s="1"/>
      <c r="F60" s="1"/>
      <c r="I60" s="1"/>
    </row>
    <row r="61" ht="12.75" customHeight="1">
      <c r="A61" s="1"/>
      <c r="D61" s="1"/>
      <c r="E61" s="1"/>
      <c r="F61" s="1"/>
      <c r="I61" s="1"/>
    </row>
    <row r="62" ht="12.75" customHeight="1">
      <c r="A62" s="1"/>
      <c r="D62" s="1"/>
      <c r="E62" s="1"/>
      <c r="F62" s="1"/>
      <c r="I62" s="1"/>
    </row>
    <row r="63" ht="12.75" customHeight="1">
      <c r="A63" s="1"/>
      <c r="D63" s="1"/>
      <c r="E63" s="1"/>
      <c r="F63" s="1"/>
      <c r="I63" s="1"/>
    </row>
    <row r="64" ht="12.75" customHeight="1">
      <c r="A64" s="1"/>
      <c r="D64" s="1"/>
      <c r="E64" s="1"/>
      <c r="F64" s="1"/>
      <c r="I64" s="1"/>
    </row>
    <row r="65" ht="12.75" customHeight="1">
      <c r="A65" s="1"/>
      <c r="D65" s="1"/>
      <c r="E65" s="1"/>
      <c r="F65" s="1"/>
      <c r="I65" s="1"/>
    </row>
    <row r="66" ht="12.75" customHeight="1">
      <c r="A66" s="1"/>
      <c r="D66" s="1"/>
      <c r="E66" s="1"/>
      <c r="F66" s="1"/>
      <c r="I66" s="1"/>
    </row>
    <row r="67" ht="12.75" customHeight="1">
      <c r="A67" s="1"/>
      <c r="D67" s="1"/>
      <c r="E67" s="1"/>
      <c r="F67" s="1"/>
      <c r="I67" s="1"/>
    </row>
    <row r="68" ht="12.75" customHeight="1">
      <c r="A68" s="1"/>
      <c r="D68" s="1"/>
      <c r="E68" s="1"/>
      <c r="F68" s="1"/>
      <c r="I68" s="1"/>
    </row>
    <row r="69" ht="12.75" customHeight="1">
      <c r="A69" s="1"/>
      <c r="D69" s="1"/>
      <c r="E69" s="1"/>
      <c r="F69" s="1"/>
      <c r="I69" s="1"/>
    </row>
    <row r="70" ht="12.75" customHeight="1">
      <c r="A70" s="1"/>
      <c r="D70" s="1"/>
      <c r="E70" s="1"/>
      <c r="F70" s="1"/>
      <c r="I70" s="1"/>
    </row>
    <row r="71" ht="12.75" customHeight="1">
      <c r="A71" s="1"/>
      <c r="D71" s="1"/>
      <c r="E71" s="1"/>
      <c r="F71" s="1"/>
      <c r="I71" s="1"/>
    </row>
    <row r="72" ht="12.75" customHeight="1">
      <c r="A72" s="1"/>
      <c r="D72" s="1"/>
      <c r="E72" s="1"/>
      <c r="F72" s="1"/>
      <c r="I72" s="1"/>
    </row>
    <row r="73" ht="12.75" customHeight="1">
      <c r="A73" s="1"/>
      <c r="D73" s="1"/>
      <c r="E73" s="1"/>
      <c r="F73" s="1"/>
      <c r="I73" s="1"/>
    </row>
    <row r="74" ht="12.75" customHeight="1">
      <c r="A74" s="1"/>
      <c r="D74" s="1"/>
      <c r="E74" s="1"/>
      <c r="F74" s="1"/>
      <c r="I74" s="1"/>
    </row>
    <row r="75" ht="12.75" customHeight="1">
      <c r="A75" s="1"/>
      <c r="D75" s="1"/>
      <c r="E75" s="1"/>
      <c r="F75" s="1"/>
      <c r="I75" s="1"/>
    </row>
    <row r="76" ht="12.75" customHeight="1">
      <c r="A76" s="1"/>
      <c r="D76" s="1"/>
      <c r="E76" s="1"/>
      <c r="F76" s="1"/>
      <c r="I76" s="1"/>
    </row>
    <row r="77" ht="12.75" customHeight="1">
      <c r="A77" s="1"/>
      <c r="D77" s="1"/>
      <c r="E77" s="1"/>
      <c r="F77" s="1"/>
      <c r="I77" s="1"/>
    </row>
    <row r="78" ht="12.75" customHeight="1">
      <c r="A78" s="1"/>
      <c r="D78" s="1"/>
      <c r="E78" s="1"/>
      <c r="F78" s="1"/>
      <c r="I78" s="1"/>
    </row>
    <row r="79" ht="12.75" customHeight="1">
      <c r="A79" s="1"/>
      <c r="D79" s="1"/>
      <c r="E79" s="1"/>
      <c r="F79" s="1"/>
      <c r="I79" s="1"/>
    </row>
    <row r="80" ht="12.75" customHeight="1">
      <c r="A80" s="1"/>
      <c r="D80" s="1"/>
      <c r="E80" s="1"/>
      <c r="F80" s="1"/>
      <c r="I80" s="1"/>
    </row>
    <row r="81" ht="12.75" customHeight="1">
      <c r="A81" s="1"/>
      <c r="D81" s="1"/>
      <c r="E81" s="1"/>
      <c r="F81" s="1"/>
      <c r="I81" s="1"/>
    </row>
    <row r="82" ht="12.75" customHeight="1">
      <c r="A82" s="1"/>
      <c r="D82" s="1"/>
      <c r="E82" s="1"/>
      <c r="F82" s="1"/>
      <c r="I82" s="1"/>
    </row>
    <row r="83" ht="12.75" customHeight="1">
      <c r="A83" s="1"/>
      <c r="D83" s="1"/>
      <c r="E83" s="1"/>
      <c r="F83" s="1"/>
      <c r="I83" s="1"/>
    </row>
    <row r="84" ht="12.75" customHeight="1">
      <c r="A84" s="1"/>
      <c r="D84" s="1"/>
      <c r="E84" s="1"/>
      <c r="F84" s="1"/>
      <c r="I84" s="1"/>
    </row>
    <row r="85" ht="12.75" customHeight="1">
      <c r="A85" s="1"/>
      <c r="D85" s="1"/>
      <c r="E85" s="1"/>
      <c r="F85" s="1"/>
      <c r="I85" s="1"/>
    </row>
    <row r="86" ht="12.75" customHeight="1">
      <c r="A86" s="1"/>
      <c r="D86" s="1"/>
      <c r="E86" s="1"/>
      <c r="F86" s="1"/>
      <c r="I86" s="1"/>
    </row>
    <row r="87" ht="12.75" customHeight="1">
      <c r="A87" s="1"/>
      <c r="D87" s="1"/>
      <c r="E87" s="1"/>
      <c r="F87" s="1"/>
      <c r="I87" s="1"/>
    </row>
    <row r="88" ht="12.75" customHeight="1">
      <c r="A88" s="1"/>
      <c r="D88" s="1"/>
      <c r="E88" s="1"/>
      <c r="F88" s="1"/>
      <c r="I88" s="1"/>
    </row>
    <row r="89" ht="12.75" customHeight="1">
      <c r="A89" s="1"/>
      <c r="D89" s="1"/>
      <c r="E89" s="1"/>
      <c r="F89" s="1"/>
      <c r="I89" s="1"/>
    </row>
    <row r="90" ht="12.75" customHeight="1">
      <c r="A90" s="1"/>
      <c r="D90" s="1"/>
      <c r="E90" s="1"/>
      <c r="F90" s="1"/>
      <c r="I90" s="1"/>
    </row>
    <row r="91" ht="12.75" customHeight="1">
      <c r="A91" s="1"/>
      <c r="D91" s="1"/>
      <c r="E91" s="1"/>
      <c r="F91" s="1"/>
      <c r="I91" s="1"/>
    </row>
    <row r="92" ht="12.75" customHeight="1">
      <c r="A92" s="1"/>
      <c r="D92" s="1"/>
      <c r="E92" s="1"/>
      <c r="F92" s="1"/>
      <c r="I92" s="1"/>
    </row>
    <row r="93" ht="12.75" customHeight="1">
      <c r="A93" s="1"/>
      <c r="D93" s="1"/>
      <c r="E93" s="1"/>
      <c r="F93" s="1"/>
      <c r="I93" s="1"/>
    </row>
    <row r="94" ht="12.75" customHeight="1">
      <c r="A94" s="1"/>
      <c r="D94" s="1"/>
      <c r="E94" s="1"/>
      <c r="F94" s="1"/>
      <c r="I94" s="1"/>
    </row>
    <row r="95" ht="12.75" customHeight="1">
      <c r="A95" s="1"/>
      <c r="D95" s="1"/>
      <c r="E95" s="1"/>
      <c r="F95" s="1"/>
      <c r="I95" s="1"/>
    </row>
    <row r="96" ht="12.75" customHeight="1">
      <c r="A96" s="1"/>
      <c r="D96" s="1"/>
      <c r="E96" s="1"/>
      <c r="F96" s="1"/>
      <c r="I96" s="1"/>
    </row>
    <row r="97" ht="12.75" customHeight="1">
      <c r="A97" s="1"/>
      <c r="D97" s="1"/>
      <c r="E97" s="1"/>
      <c r="F97" s="1"/>
      <c r="I97" s="1"/>
    </row>
    <row r="98" ht="12.75" customHeight="1">
      <c r="A98" s="1"/>
      <c r="D98" s="1"/>
      <c r="E98" s="1"/>
      <c r="F98" s="1"/>
      <c r="I98" s="1"/>
    </row>
    <row r="99" ht="12.75" customHeight="1">
      <c r="A99" s="1"/>
      <c r="D99" s="1"/>
      <c r="E99" s="1"/>
      <c r="F99" s="1"/>
      <c r="I99" s="1"/>
    </row>
    <row r="100" ht="12.75" customHeight="1">
      <c r="A100" s="1"/>
      <c r="D100" s="1"/>
      <c r="E100" s="1"/>
      <c r="F100" s="1"/>
      <c r="I100" s="1"/>
    </row>
    <row r="101" ht="12.75" customHeight="1">
      <c r="A101" s="1"/>
      <c r="D101" s="1"/>
      <c r="E101" s="1"/>
      <c r="F101" s="1"/>
      <c r="I101" s="1"/>
    </row>
    <row r="102" ht="12.75" customHeight="1">
      <c r="A102" s="1"/>
      <c r="D102" s="1"/>
      <c r="E102" s="1"/>
      <c r="F102" s="1"/>
      <c r="I102" s="1"/>
    </row>
    <row r="103" ht="12.75" customHeight="1">
      <c r="A103" s="1"/>
      <c r="D103" s="1"/>
      <c r="E103" s="1"/>
      <c r="F103" s="1"/>
      <c r="I103" s="1"/>
    </row>
    <row r="104" ht="12.75" customHeight="1">
      <c r="A104" s="1"/>
      <c r="D104" s="1"/>
      <c r="E104" s="1"/>
      <c r="F104" s="1"/>
      <c r="I104" s="1"/>
    </row>
    <row r="105" ht="12.75" customHeight="1">
      <c r="A105" s="1"/>
      <c r="D105" s="1"/>
      <c r="E105" s="1"/>
      <c r="F105" s="1"/>
      <c r="I105" s="1"/>
    </row>
    <row r="106" ht="12.75" customHeight="1">
      <c r="A106" s="1"/>
      <c r="D106" s="1"/>
      <c r="E106" s="1"/>
      <c r="F106" s="1"/>
      <c r="I106" s="1"/>
    </row>
    <row r="107" ht="12.75" customHeight="1">
      <c r="A107" s="1"/>
      <c r="D107" s="1"/>
      <c r="E107" s="1"/>
      <c r="F107" s="1"/>
      <c r="I107" s="1"/>
    </row>
    <row r="108" ht="12.75" customHeight="1">
      <c r="A108" s="1"/>
      <c r="D108" s="1"/>
      <c r="E108" s="1"/>
      <c r="F108" s="1"/>
      <c r="I108" s="1"/>
    </row>
    <row r="109" ht="12.75" customHeight="1">
      <c r="A109" s="1"/>
      <c r="D109" s="1"/>
      <c r="E109" s="1"/>
      <c r="F109" s="1"/>
      <c r="I109" s="1"/>
    </row>
    <row r="110" ht="12.75" customHeight="1">
      <c r="A110" s="1"/>
      <c r="D110" s="1"/>
      <c r="E110" s="1"/>
      <c r="F110" s="1"/>
      <c r="I110" s="1"/>
    </row>
    <row r="111" ht="12.75" customHeight="1">
      <c r="A111" s="1"/>
      <c r="D111" s="1"/>
      <c r="E111" s="1"/>
      <c r="F111" s="1"/>
      <c r="I111" s="1"/>
    </row>
    <row r="112" ht="12.75" customHeight="1">
      <c r="A112" s="1"/>
      <c r="D112" s="1"/>
      <c r="E112" s="1"/>
      <c r="F112" s="1"/>
      <c r="I112" s="1"/>
    </row>
    <row r="113" ht="12.75" customHeight="1">
      <c r="A113" s="1"/>
      <c r="D113" s="1"/>
      <c r="E113" s="1"/>
      <c r="F113" s="1"/>
      <c r="I113" s="1"/>
    </row>
    <row r="114" ht="12.75" customHeight="1">
      <c r="A114" s="1"/>
      <c r="D114" s="1"/>
      <c r="E114" s="1"/>
      <c r="F114" s="1"/>
      <c r="I114" s="1"/>
    </row>
    <row r="115" ht="12.75" customHeight="1">
      <c r="A115" s="1"/>
      <c r="D115" s="1"/>
      <c r="E115" s="1"/>
      <c r="F115" s="1"/>
      <c r="I115" s="1"/>
    </row>
    <row r="116" ht="12.75" customHeight="1">
      <c r="A116" s="1"/>
      <c r="D116" s="1"/>
      <c r="E116" s="1"/>
      <c r="F116" s="1"/>
      <c r="I116" s="1"/>
    </row>
    <row r="117" ht="12.75" customHeight="1">
      <c r="A117" s="1"/>
      <c r="D117" s="1"/>
      <c r="E117" s="1"/>
      <c r="F117" s="1"/>
      <c r="I117" s="1"/>
    </row>
    <row r="118" ht="12.75" customHeight="1">
      <c r="A118" s="1"/>
      <c r="D118" s="1"/>
      <c r="E118" s="1"/>
      <c r="F118" s="1"/>
      <c r="I118" s="1"/>
    </row>
    <row r="119" ht="12.75" customHeight="1">
      <c r="A119" s="1"/>
      <c r="D119" s="1"/>
      <c r="E119" s="1"/>
      <c r="F119" s="1"/>
      <c r="I119" s="1"/>
    </row>
    <row r="120" ht="12.75" customHeight="1">
      <c r="A120" s="1"/>
      <c r="D120" s="1"/>
      <c r="E120" s="1"/>
      <c r="F120" s="1"/>
      <c r="I120" s="1"/>
    </row>
    <row r="121" ht="12.75" customHeight="1">
      <c r="A121" s="1"/>
      <c r="D121" s="1"/>
      <c r="E121" s="1"/>
      <c r="F121" s="1"/>
      <c r="I121" s="1"/>
    </row>
    <row r="122" ht="12.75" customHeight="1">
      <c r="A122" s="1"/>
      <c r="D122" s="1"/>
      <c r="E122" s="1"/>
      <c r="F122" s="1"/>
      <c r="I122" s="1"/>
    </row>
    <row r="123" ht="12.75" customHeight="1">
      <c r="A123" s="1"/>
      <c r="D123" s="1"/>
      <c r="E123" s="1"/>
      <c r="F123" s="1"/>
      <c r="I123" s="1"/>
    </row>
    <row r="124" ht="12.75" customHeight="1">
      <c r="A124" s="1"/>
      <c r="D124" s="1"/>
      <c r="E124" s="1"/>
      <c r="F124" s="1"/>
      <c r="I124" s="1"/>
    </row>
    <row r="125" ht="12.75" customHeight="1">
      <c r="A125" s="1"/>
      <c r="D125" s="1"/>
      <c r="E125" s="1"/>
      <c r="F125" s="1"/>
      <c r="I125" s="1"/>
    </row>
    <row r="126" ht="12.75" customHeight="1">
      <c r="A126" s="1"/>
      <c r="D126" s="1"/>
      <c r="E126" s="1"/>
      <c r="F126" s="1"/>
      <c r="I126" s="1"/>
    </row>
    <row r="127" ht="12.75" customHeight="1">
      <c r="A127" s="1"/>
      <c r="D127" s="1"/>
      <c r="E127" s="1"/>
      <c r="F127" s="1"/>
      <c r="I127" s="1"/>
    </row>
    <row r="128" ht="12.75" customHeight="1">
      <c r="A128" s="1"/>
      <c r="D128" s="1"/>
      <c r="E128" s="1"/>
      <c r="F128" s="1"/>
      <c r="I128" s="1"/>
    </row>
    <row r="129" ht="12.75" customHeight="1">
      <c r="A129" s="1"/>
      <c r="D129" s="1"/>
      <c r="E129" s="1"/>
      <c r="F129" s="1"/>
      <c r="I129" s="1"/>
    </row>
    <row r="130" ht="12.75" customHeight="1">
      <c r="A130" s="1"/>
      <c r="D130" s="1"/>
      <c r="E130" s="1"/>
      <c r="F130" s="1"/>
      <c r="I130" s="1"/>
    </row>
    <row r="131" ht="12.75" customHeight="1">
      <c r="A131" s="1"/>
      <c r="D131" s="1"/>
      <c r="E131" s="1"/>
      <c r="F131" s="1"/>
      <c r="I131" s="1"/>
    </row>
    <row r="132" ht="12.75" customHeight="1">
      <c r="A132" s="1"/>
      <c r="D132" s="1"/>
      <c r="E132" s="1"/>
      <c r="F132" s="1"/>
      <c r="I132" s="1"/>
    </row>
    <row r="133" ht="12.75" customHeight="1">
      <c r="A133" s="1"/>
      <c r="D133" s="1"/>
      <c r="E133" s="1"/>
      <c r="F133" s="1"/>
      <c r="I133" s="1"/>
    </row>
    <row r="134" ht="12.75" customHeight="1">
      <c r="A134" s="1"/>
      <c r="D134" s="1"/>
      <c r="E134" s="1"/>
      <c r="F134" s="1"/>
      <c r="I134" s="1"/>
    </row>
    <row r="135" ht="12.75" customHeight="1">
      <c r="A135" s="1"/>
      <c r="D135" s="1"/>
      <c r="E135" s="1"/>
      <c r="F135" s="1"/>
      <c r="I135" s="1"/>
    </row>
    <row r="136" ht="12.75" customHeight="1">
      <c r="A136" s="1"/>
      <c r="D136" s="1"/>
      <c r="E136" s="1"/>
      <c r="F136" s="1"/>
      <c r="I136" s="1"/>
    </row>
    <row r="137" ht="12.75" customHeight="1">
      <c r="A137" s="1"/>
      <c r="D137" s="1"/>
      <c r="E137" s="1"/>
      <c r="F137" s="1"/>
      <c r="I137" s="1"/>
    </row>
    <row r="138" ht="12.75" customHeight="1">
      <c r="A138" s="1"/>
      <c r="D138" s="1"/>
      <c r="E138" s="1"/>
      <c r="F138" s="1"/>
      <c r="I138" s="1"/>
    </row>
    <row r="139" ht="12.75" customHeight="1">
      <c r="A139" s="1"/>
      <c r="D139" s="1"/>
      <c r="E139" s="1"/>
      <c r="F139" s="1"/>
      <c r="I139" s="1"/>
    </row>
    <row r="140" ht="12.75" customHeight="1">
      <c r="A140" s="1"/>
      <c r="D140" s="1"/>
      <c r="E140" s="1"/>
      <c r="F140" s="1"/>
      <c r="I140" s="1"/>
    </row>
    <row r="141" ht="12.75" customHeight="1">
      <c r="A141" s="1"/>
      <c r="D141" s="1"/>
      <c r="E141" s="1"/>
      <c r="F141" s="1"/>
      <c r="I141" s="1"/>
    </row>
    <row r="142" ht="12.75" customHeight="1">
      <c r="A142" s="1"/>
      <c r="D142" s="1"/>
      <c r="E142" s="1"/>
      <c r="F142" s="1"/>
      <c r="I142" s="1"/>
    </row>
    <row r="143" ht="12.75" customHeight="1">
      <c r="A143" s="1"/>
      <c r="D143" s="1"/>
      <c r="E143" s="1"/>
      <c r="F143" s="1"/>
      <c r="I143" s="1"/>
    </row>
    <row r="144" ht="12.75" customHeight="1">
      <c r="A144" s="1"/>
      <c r="D144" s="1"/>
      <c r="E144" s="1"/>
      <c r="F144" s="1"/>
      <c r="I144" s="1"/>
    </row>
    <row r="145" ht="12.75" customHeight="1">
      <c r="A145" s="1"/>
      <c r="D145" s="1"/>
      <c r="E145" s="1"/>
      <c r="F145" s="1"/>
      <c r="I145" s="1"/>
    </row>
    <row r="146" ht="12.75" customHeight="1">
      <c r="A146" s="1"/>
      <c r="D146" s="1"/>
      <c r="E146" s="1"/>
      <c r="F146" s="1"/>
      <c r="I146" s="1"/>
    </row>
    <row r="147" ht="12.75" customHeight="1">
      <c r="A147" s="1"/>
      <c r="D147" s="1"/>
      <c r="E147" s="1"/>
      <c r="F147" s="1"/>
      <c r="I147" s="1"/>
    </row>
    <row r="148" ht="12.75" customHeight="1">
      <c r="A148" s="1"/>
      <c r="D148" s="1"/>
      <c r="E148" s="1"/>
      <c r="F148" s="1"/>
      <c r="I148" s="1"/>
    </row>
    <row r="149" ht="12.75" customHeight="1">
      <c r="A149" s="1"/>
      <c r="D149" s="1"/>
      <c r="E149" s="1"/>
      <c r="F149" s="1"/>
      <c r="I149" s="1"/>
    </row>
    <row r="150" ht="12.75" customHeight="1">
      <c r="A150" s="1"/>
      <c r="D150" s="1"/>
      <c r="E150" s="1"/>
      <c r="F150" s="1"/>
      <c r="I150" s="1"/>
    </row>
    <row r="151" ht="12.75" customHeight="1">
      <c r="A151" s="1"/>
      <c r="D151" s="1"/>
      <c r="E151" s="1"/>
      <c r="F151" s="1"/>
      <c r="I151" s="1"/>
    </row>
    <row r="152" ht="12.75" customHeight="1">
      <c r="A152" s="1"/>
      <c r="D152" s="1"/>
      <c r="E152" s="1"/>
      <c r="F152" s="1"/>
      <c r="I152" s="1"/>
    </row>
    <row r="153" ht="12.75" customHeight="1">
      <c r="A153" s="1"/>
      <c r="D153" s="1"/>
      <c r="E153" s="1"/>
      <c r="F153" s="1"/>
      <c r="I153" s="1"/>
    </row>
    <row r="154" ht="12.75" customHeight="1">
      <c r="A154" s="1"/>
      <c r="D154" s="1"/>
      <c r="E154" s="1"/>
      <c r="F154" s="1"/>
      <c r="I154" s="1"/>
    </row>
    <row r="155" ht="12.75" customHeight="1">
      <c r="A155" s="1"/>
      <c r="D155" s="1"/>
      <c r="E155" s="1"/>
      <c r="F155" s="1"/>
      <c r="I155" s="1"/>
    </row>
    <row r="156" ht="12.75" customHeight="1">
      <c r="A156" s="1"/>
      <c r="D156" s="1"/>
      <c r="E156" s="1"/>
      <c r="F156" s="1"/>
      <c r="I156" s="1"/>
    </row>
    <row r="157" ht="12.75" customHeight="1">
      <c r="A157" s="1"/>
      <c r="D157" s="1"/>
      <c r="E157" s="1"/>
      <c r="F157" s="1"/>
      <c r="I157" s="1"/>
    </row>
    <row r="158" ht="12.75" customHeight="1">
      <c r="A158" s="1"/>
      <c r="D158" s="1"/>
      <c r="E158" s="1"/>
      <c r="F158" s="1"/>
      <c r="I158" s="1"/>
    </row>
    <row r="159" ht="12.75" customHeight="1">
      <c r="A159" s="1"/>
      <c r="D159" s="1"/>
      <c r="E159" s="1"/>
      <c r="F159" s="1"/>
      <c r="I159" s="1"/>
    </row>
    <row r="160" ht="12.75" customHeight="1">
      <c r="A160" s="1"/>
      <c r="D160" s="1"/>
      <c r="E160" s="1"/>
      <c r="F160" s="1"/>
      <c r="I160" s="1"/>
    </row>
    <row r="161" ht="12.75" customHeight="1">
      <c r="A161" s="1"/>
      <c r="D161" s="1"/>
      <c r="E161" s="1"/>
      <c r="F161" s="1"/>
      <c r="I161" s="1"/>
    </row>
    <row r="162" ht="12.75" customHeight="1">
      <c r="A162" s="1"/>
      <c r="D162" s="1"/>
      <c r="E162" s="1"/>
      <c r="F162" s="1"/>
      <c r="I162" s="1"/>
    </row>
    <row r="163" ht="12.75" customHeight="1">
      <c r="A163" s="1"/>
      <c r="D163" s="1"/>
      <c r="E163" s="1"/>
      <c r="F163" s="1"/>
      <c r="I163" s="1"/>
    </row>
    <row r="164" ht="12.75" customHeight="1">
      <c r="A164" s="1"/>
      <c r="D164" s="1"/>
      <c r="E164" s="1"/>
      <c r="F164" s="1"/>
      <c r="I164" s="1"/>
    </row>
    <row r="165" ht="12.75" customHeight="1">
      <c r="A165" s="1"/>
      <c r="D165" s="1"/>
      <c r="E165" s="1"/>
      <c r="F165" s="1"/>
      <c r="I165" s="1"/>
    </row>
    <row r="166" ht="12.75" customHeight="1">
      <c r="A166" s="1"/>
      <c r="D166" s="1"/>
      <c r="E166" s="1"/>
      <c r="F166" s="1"/>
      <c r="I166" s="1"/>
    </row>
    <row r="167" ht="12.75" customHeight="1">
      <c r="A167" s="1"/>
      <c r="D167" s="1"/>
      <c r="E167" s="1"/>
      <c r="F167" s="1"/>
      <c r="I167" s="1"/>
    </row>
    <row r="168" ht="12.75" customHeight="1">
      <c r="A168" s="1"/>
      <c r="D168" s="1"/>
      <c r="E168" s="1"/>
      <c r="F168" s="1"/>
      <c r="I168" s="1"/>
    </row>
    <row r="169" ht="12.75" customHeight="1">
      <c r="A169" s="1"/>
      <c r="D169" s="1"/>
      <c r="E169" s="1"/>
      <c r="F169" s="1"/>
      <c r="I169" s="1"/>
    </row>
    <row r="170" ht="12.75" customHeight="1">
      <c r="A170" s="1"/>
      <c r="D170" s="1"/>
      <c r="E170" s="1"/>
      <c r="F170" s="1"/>
      <c r="I170" s="1"/>
    </row>
    <row r="171" ht="12.75" customHeight="1">
      <c r="A171" s="1"/>
      <c r="D171" s="1"/>
      <c r="E171" s="1"/>
      <c r="F171" s="1"/>
      <c r="I171" s="1"/>
    </row>
    <row r="172" ht="12.75" customHeight="1">
      <c r="A172" s="1"/>
      <c r="D172" s="1"/>
      <c r="E172" s="1"/>
      <c r="F172" s="1"/>
      <c r="I172" s="1"/>
    </row>
    <row r="173" ht="12.75" customHeight="1">
      <c r="A173" s="1"/>
      <c r="D173" s="1"/>
      <c r="E173" s="1"/>
      <c r="F173" s="1"/>
      <c r="I173" s="1"/>
    </row>
    <row r="174" ht="12.75" customHeight="1">
      <c r="A174" s="1"/>
      <c r="D174" s="1"/>
      <c r="E174" s="1"/>
      <c r="F174" s="1"/>
      <c r="I174" s="1"/>
    </row>
    <row r="175" ht="12.75" customHeight="1">
      <c r="A175" s="1"/>
      <c r="D175" s="1"/>
      <c r="E175" s="1"/>
      <c r="F175" s="1"/>
      <c r="I175" s="1"/>
    </row>
    <row r="176" ht="12.75" customHeight="1">
      <c r="A176" s="1"/>
      <c r="D176" s="1"/>
      <c r="E176" s="1"/>
      <c r="F176" s="1"/>
      <c r="I176" s="1"/>
    </row>
    <row r="177" ht="12.75" customHeight="1">
      <c r="A177" s="1"/>
      <c r="D177" s="1"/>
      <c r="E177" s="1"/>
      <c r="F177" s="1"/>
      <c r="I177" s="1"/>
    </row>
    <row r="178" ht="12.75" customHeight="1">
      <c r="A178" s="1"/>
      <c r="D178" s="1"/>
      <c r="E178" s="1"/>
      <c r="F178" s="1"/>
      <c r="I178" s="1"/>
    </row>
    <row r="179" ht="12.75" customHeight="1">
      <c r="A179" s="1"/>
      <c r="D179" s="1"/>
      <c r="E179" s="1"/>
      <c r="F179" s="1"/>
      <c r="I179" s="1"/>
    </row>
    <row r="180" ht="12.75" customHeight="1">
      <c r="A180" s="1"/>
      <c r="D180" s="1"/>
      <c r="E180" s="1"/>
      <c r="F180" s="1"/>
      <c r="I180" s="1"/>
    </row>
    <row r="181" ht="12.75" customHeight="1">
      <c r="A181" s="1"/>
      <c r="D181" s="1"/>
      <c r="E181" s="1"/>
      <c r="F181" s="1"/>
      <c r="I181" s="1"/>
    </row>
    <row r="182" ht="12.75" customHeight="1">
      <c r="A182" s="1"/>
      <c r="D182" s="1"/>
      <c r="E182" s="1"/>
      <c r="F182" s="1"/>
      <c r="I182" s="1"/>
    </row>
    <row r="183" ht="12.75" customHeight="1">
      <c r="A183" s="1"/>
      <c r="D183" s="1"/>
      <c r="E183" s="1"/>
      <c r="F183" s="1"/>
      <c r="I183" s="1"/>
    </row>
    <row r="184" ht="12.75" customHeight="1">
      <c r="A184" s="1"/>
      <c r="D184" s="1"/>
      <c r="E184" s="1"/>
      <c r="F184" s="1"/>
      <c r="I184" s="1"/>
    </row>
    <row r="185" ht="12.75" customHeight="1">
      <c r="A185" s="1"/>
      <c r="D185" s="1"/>
      <c r="E185" s="1"/>
      <c r="F185" s="1"/>
      <c r="I185" s="1"/>
    </row>
    <row r="186" ht="12.75" customHeight="1">
      <c r="A186" s="1"/>
      <c r="D186" s="1"/>
      <c r="E186" s="1"/>
      <c r="F186" s="1"/>
      <c r="I186" s="1"/>
    </row>
    <row r="187" ht="12.75" customHeight="1">
      <c r="A187" s="1"/>
      <c r="D187" s="1"/>
      <c r="E187" s="1"/>
      <c r="F187" s="1"/>
      <c r="I187" s="1"/>
    </row>
    <row r="188" ht="12.75" customHeight="1">
      <c r="A188" s="1"/>
      <c r="D188" s="1"/>
      <c r="E188" s="1"/>
      <c r="F188" s="1"/>
      <c r="I188" s="1"/>
    </row>
    <row r="189" ht="12.75" customHeight="1">
      <c r="A189" s="1"/>
      <c r="D189" s="1"/>
      <c r="E189" s="1"/>
      <c r="F189" s="1"/>
      <c r="I189" s="1"/>
    </row>
    <row r="190" ht="12.75" customHeight="1">
      <c r="A190" s="1"/>
      <c r="D190" s="1"/>
      <c r="E190" s="1"/>
      <c r="F190" s="1"/>
      <c r="I190" s="1"/>
    </row>
    <row r="191" ht="12.75" customHeight="1">
      <c r="A191" s="1"/>
      <c r="D191" s="1"/>
      <c r="E191" s="1"/>
      <c r="F191" s="1"/>
      <c r="I191" s="1"/>
    </row>
    <row r="192" ht="12.75" customHeight="1">
      <c r="A192" s="1"/>
      <c r="D192" s="1"/>
      <c r="E192" s="1"/>
      <c r="F192" s="1"/>
      <c r="I192" s="1"/>
    </row>
    <row r="193" ht="12.75" customHeight="1">
      <c r="A193" s="1"/>
      <c r="D193" s="1"/>
      <c r="E193" s="1"/>
      <c r="F193" s="1"/>
      <c r="I193" s="1"/>
    </row>
    <row r="194" ht="12.75" customHeight="1">
      <c r="A194" s="1"/>
      <c r="D194" s="1"/>
      <c r="E194" s="1"/>
      <c r="F194" s="1"/>
      <c r="I194" s="1"/>
    </row>
    <row r="195" ht="12.75" customHeight="1">
      <c r="A195" s="1"/>
      <c r="D195" s="1"/>
      <c r="E195" s="1"/>
      <c r="F195" s="1"/>
      <c r="I195" s="1"/>
    </row>
    <row r="196" ht="12.75" customHeight="1">
      <c r="A196" s="1"/>
      <c r="D196" s="1"/>
      <c r="E196" s="1"/>
      <c r="F196" s="1"/>
      <c r="I196" s="1"/>
    </row>
    <row r="197" ht="12.75" customHeight="1">
      <c r="A197" s="1"/>
      <c r="D197" s="1"/>
      <c r="E197" s="1"/>
      <c r="F197" s="1"/>
      <c r="I197" s="1"/>
    </row>
    <row r="198" ht="12.75" customHeight="1">
      <c r="A198" s="1"/>
      <c r="D198" s="1"/>
      <c r="E198" s="1"/>
      <c r="F198" s="1"/>
      <c r="I198" s="1"/>
    </row>
    <row r="199" ht="12.75" customHeight="1">
      <c r="A199" s="1"/>
      <c r="D199" s="1"/>
      <c r="E199" s="1"/>
      <c r="F199" s="1"/>
      <c r="I199" s="1"/>
    </row>
    <row r="200" ht="12.75" customHeight="1">
      <c r="A200" s="1"/>
      <c r="D200" s="1"/>
      <c r="E200" s="1"/>
      <c r="F200" s="1"/>
      <c r="I200" s="1"/>
    </row>
    <row r="201" ht="12.75" customHeight="1">
      <c r="A201" s="1"/>
      <c r="D201" s="1"/>
      <c r="E201" s="1"/>
      <c r="F201" s="1"/>
      <c r="I201" s="1"/>
    </row>
    <row r="202" ht="12.75" customHeight="1">
      <c r="A202" s="1"/>
      <c r="D202" s="1"/>
      <c r="E202" s="1"/>
      <c r="F202" s="1"/>
      <c r="I202" s="1"/>
    </row>
    <row r="203" ht="12.75" customHeight="1">
      <c r="A203" s="1"/>
      <c r="D203" s="1"/>
      <c r="E203" s="1"/>
      <c r="F203" s="1"/>
      <c r="I203" s="1"/>
    </row>
    <row r="204" ht="12.75" customHeight="1">
      <c r="A204" s="1"/>
      <c r="D204" s="1"/>
      <c r="E204" s="1"/>
      <c r="F204" s="1"/>
      <c r="I204" s="1"/>
    </row>
    <row r="205" ht="12.75" customHeight="1">
      <c r="A205" s="1"/>
      <c r="D205" s="1"/>
      <c r="E205" s="1"/>
      <c r="F205" s="1"/>
      <c r="I205" s="1"/>
    </row>
    <row r="206" ht="12.75" customHeight="1">
      <c r="A206" s="1"/>
      <c r="D206" s="1"/>
      <c r="E206" s="1"/>
      <c r="F206" s="1"/>
      <c r="I206" s="1"/>
    </row>
    <row r="207" ht="12.75" customHeight="1">
      <c r="A207" s="1"/>
      <c r="D207" s="1"/>
      <c r="E207" s="1"/>
      <c r="F207" s="1"/>
      <c r="I207" s="1"/>
    </row>
    <row r="208" ht="12.75" customHeight="1">
      <c r="A208" s="1"/>
      <c r="D208" s="1"/>
      <c r="E208" s="1"/>
      <c r="F208" s="1"/>
      <c r="I208" s="1"/>
    </row>
    <row r="209" ht="12.75" customHeight="1">
      <c r="A209" s="1"/>
      <c r="D209" s="1"/>
      <c r="E209" s="1"/>
      <c r="F209" s="1"/>
      <c r="I209" s="1"/>
    </row>
    <row r="210" ht="12.75" customHeight="1">
      <c r="A210" s="1"/>
      <c r="D210" s="1"/>
      <c r="E210" s="1"/>
      <c r="F210" s="1"/>
      <c r="I210" s="1"/>
    </row>
    <row r="211" ht="12.75" customHeight="1">
      <c r="A211" s="1"/>
      <c r="D211" s="1"/>
      <c r="E211" s="1"/>
      <c r="F211" s="1"/>
      <c r="I211" s="1"/>
    </row>
    <row r="212" ht="12.75" customHeight="1">
      <c r="A212" s="1"/>
      <c r="D212" s="1"/>
      <c r="E212" s="1"/>
      <c r="F212" s="1"/>
      <c r="I212" s="1"/>
    </row>
    <row r="213" ht="12.75" customHeight="1">
      <c r="A213" s="1"/>
      <c r="D213" s="1"/>
      <c r="E213" s="1"/>
      <c r="F213" s="1"/>
      <c r="I213" s="1"/>
    </row>
    <row r="214" ht="12.75" customHeight="1">
      <c r="A214" s="1"/>
      <c r="D214" s="1"/>
      <c r="E214" s="1"/>
      <c r="F214" s="1"/>
      <c r="I214" s="1"/>
    </row>
    <row r="215" ht="12.75" customHeight="1">
      <c r="A215" s="1"/>
      <c r="D215" s="1"/>
      <c r="E215" s="1"/>
      <c r="F215" s="1"/>
      <c r="I215" s="1"/>
    </row>
    <row r="216" ht="12.75" customHeight="1">
      <c r="A216" s="1"/>
      <c r="D216" s="1"/>
      <c r="E216" s="1"/>
      <c r="F216" s="1"/>
      <c r="I216" s="1"/>
    </row>
    <row r="217" ht="12.75" customHeight="1">
      <c r="A217" s="1"/>
      <c r="D217" s="1"/>
      <c r="E217" s="1"/>
      <c r="F217" s="1"/>
      <c r="I217" s="1"/>
    </row>
    <row r="218" ht="12.75" customHeight="1">
      <c r="A218" s="1"/>
      <c r="D218" s="1"/>
      <c r="E218" s="1"/>
      <c r="F218" s="1"/>
      <c r="I218" s="1"/>
    </row>
    <row r="219" ht="12.75" customHeight="1">
      <c r="A219" s="1"/>
      <c r="D219" s="1"/>
      <c r="E219" s="1"/>
      <c r="F219" s="1"/>
      <c r="I219" s="1"/>
    </row>
    <row r="220" ht="12.75" customHeight="1">
      <c r="A220" s="1"/>
      <c r="D220" s="1"/>
      <c r="E220" s="1"/>
      <c r="F220" s="1"/>
      <c r="I220" s="1"/>
    </row>
    <row r="221" ht="12.75" customHeight="1">
      <c r="A221" s="1"/>
      <c r="D221" s="1"/>
      <c r="E221" s="1"/>
      <c r="F221" s="1"/>
      <c r="I221" s="1"/>
    </row>
    <row r="222" ht="12.75" customHeight="1">
      <c r="A222" s="1"/>
      <c r="D222" s="1"/>
      <c r="E222" s="1"/>
      <c r="F222" s="1"/>
      <c r="I222" s="1"/>
    </row>
    <row r="223" ht="12.75" customHeight="1">
      <c r="A223" s="1"/>
      <c r="D223" s="1"/>
      <c r="E223" s="1"/>
      <c r="F223" s="1"/>
      <c r="I223" s="1"/>
    </row>
    <row r="224" ht="12.75" customHeight="1">
      <c r="A224" s="1"/>
      <c r="D224" s="1"/>
      <c r="E224" s="1"/>
      <c r="F224" s="1"/>
      <c r="I224" s="1"/>
    </row>
    <row r="225" ht="12.75" customHeight="1">
      <c r="A225" s="1"/>
      <c r="D225" s="1"/>
      <c r="E225" s="1"/>
      <c r="F225" s="1"/>
      <c r="I225" s="1"/>
    </row>
    <row r="226" ht="12.75" customHeight="1">
      <c r="A226" s="1"/>
      <c r="D226" s="1"/>
      <c r="E226" s="1"/>
      <c r="F226" s="1"/>
      <c r="I226" s="1"/>
    </row>
    <row r="227" ht="12.75" customHeight="1">
      <c r="A227" s="1"/>
      <c r="D227" s="1"/>
      <c r="E227" s="1"/>
      <c r="F227" s="1"/>
      <c r="I227" s="1"/>
    </row>
    <row r="228" ht="12.75" customHeight="1">
      <c r="A228" s="1"/>
      <c r="D228" s="1"/>
      <c r="E228" s="1"/>
      <c r="F228" s="1"/>
      <c r="I228" s="1"/>
    </row>
    <row r="229" ht="12.75" customHeight="1">
      <c r="A229" s="1"/>
      <c r="D229" s="1"/>
      <c r="E229" s="1"/>
      <c r="F229" s="1"/>
      <c r="I229" s="1"/>
    </row>
    <row r="230" ht="12.75" customHeight="1">
      <c r="A230" s="1"/>
      <c r="D230" s="1"/>
      <c r="E230" s="1"/>
      <c r="F230" s="1"/>
      <c r="I230" s="1"/>
    </row>
    <row r="231" ht="12.75" customHeight="1">
      <c r="A231" s="1"/>
      <c r="D231" s="1"/>
      <c r="E231" s="1"/>
      <c r="F231" s="1"/>
      <c r="I231" s="1"/>
    </row>
    <row r="232" ht="12.75" customHeight="1">
      <c r="A232" s="1"/>
      <c r="D232" s="1"/>
      <c r="E232" s="1"/>
      <c r="F232" s="1"/>
      <c r="I232" s="1"/>
    </row>
    <row r="233" ht="12.75" customHeight="1">
      <c r="A233" s="1"/>
      <c r="D233" s="1"/>
      <c r="E233" s="1"/>
      <c r="F233" s="1"/>
      <c r="I233" s="1"/>
    </row>
    <row r="234" ht="12.75" customHeight="1">
      <c r="A234" s="1"/>
      <c r="D234" s="1"/>
      <c r="E234" s="1"/>
      <c r="F234" s="1"/>
      <c r="I234" s="1"/>
    </row>
    <row r="235" ht="12.75" customHeight="1">
      <c r="A235" s="1"/>
      <c r="D235" s="1"/>
      <c r="E235" s="1"/>
      <c r="F235" s="1"/>
      <c r="I235" s="1"/>
    </row>
    <row r="236" ht="12.75" customHeight="1">
      <c r="A236" s="1"/>
      <c r="D236" s="1"/>
      <c r="E236" s="1"/>
      <c r="F236" s="1"/>
      <c r="I236" s="1"/>
    </row>
    <row r="237" ht="12.75" customHeight="1">
      <c r="A237" s="1"/>
      <c r="D237" s="1"/>
      <c r="E237" s="1"/>
      <c r="F237" s="1"/>
      <c r="I237" s="1"/>
    </row>
    <row r="238" ht="12.75" customHeight="1">
      <c r="A238" s="1"/>
      <c r="D238" s="1"/>
      <c r="E238" s="1"/>
      <c r="F238" s="1"/>
      <c r="I238" s="1"/>
    </row>
    <row r="239" ht="12.75" customHeight="1">
      <c r="A239" s="1"/>
      <c r="D239" s="1"/>
      <c r="E239" s="1"/>
      <c r="F239" s="1"/>
      <c r="I239" s="1"/>
    </row>
    <row r="240" ht="12.75" customHeight="1">
      <c r="A240" s="1"/>
      <c r="D240" s="1"/>
      <c r="E240" s="1"/>
      <c r="F240" s="1"/>
      <c r="I240" s="1"/>
    </row>
    <row r="241" ht="12.75" customHeight="1">
      <c r="A241" s="1"/>
      <c r="D241" s="1"/>
      <c r="E241" s="1"/>
      <c r="F241" s="1"/>
      <c r="I241" s="1"/>
    </row>
    <row r="242" ht="12.75" customHeight="1">
      <c r="A242" s="1"/>
      <c r="D242" s="1"/>
      <c r="E242" s="1"/>
      <c r="F242" s="1"/>
      <c r="I242" s="1"/>
    </row>
    <row r="243" ht="12.75" customHeight="1">
      <c r="A243" s="1"/>
      <c r="D243" s="1"/>
      <c r="E243" s="1"/>
      <c r="F243" s="1"/>
      <c r="I243" s="1"/>
    </row>
    <row r="244" ht="12.75" customHeight="1">
      <c r="A244" s="1"/>
      <c r="D244" s="1"/>
      <c r="E244" s="1"/>
      <c r="F244" s="1"/>
      <c r="I244" s="1"/>
    </row>
    <row r="245" ht="12.75" customHeight="1">
      <c r="A245" s="1"/>
      <c r="D245" s="1"/>
      <c r="E245" s="1"/>
      <c r="F245" s="1"/>
      <c r="I245" s="1"/>
    </row>
    <row r="246" ht="12.75" customHeight="1">
      <c r="A246" s="1"/>
      <c r="D246" s="1"/>
      <c r="E246" s="1"/>
      <c r="F246" s="1"/>
      <c r="I246" s="1"/>
    </row>
    <row r="247" ht="12.75" customHeight="1">
      <c r="A247" s="1"/>
      <c r="D247" s="1"/>
      <c r="E247" s="1"/>
      <c r="F247" s="1"/>
      <c r="I247" s="1"/>
    </row>
    <row r="248" ht="12.75" customHeight="1">
      <c r="A248" s="1"/>
      <c r="D248" s="1"/>
      <c r="E248" s="1"/>
      <c r="F248" s="1"/>
      <c r="I248" s="1"/>
    </row>
    <row r="249" ht="12.75" customHeight="1">
      <c r="A249" s="1"/>
      <c r="D249" s="1"/>
      <c r="E249" s="1"/>
      <c r="F249" s="1"/>
      <c r="I249" s="1"/>
    </row>
    <row r="250" ht="12.75" customHeight="1">
      <c r="A250" s="1"/>
      <c r="D250" s="1"/>
      <c r="E250" s="1"/>
      <c r="F250" s="1"/>
      <c r="I250" s="1"/>
    </row>
    <row r="251" ht="12.75" customHeight="1">
      <c r="A251" s="1"/>
      <c r="D251" s="1"/>
      <c r="E251" s="1"/>
      <c r="F251" s="1"/>
      <c r="I251" s="1"/>
    </row>
    <row r="252" ht="12.75" customHeight="1">
      <c r="A252" s="1"/>
      <c r="D252" s="1"/>
      <c r="E252" s="1"/>
      <c r="F252" s="1"/>
      <c r="I252" s="1"/>
    </row>
    <row r="253" ht="12.75" customHeight="1">
      <c r="A253" s="1"/>
      <c r="D253" s="1"/>
      <c r="E253" s="1"/>
      <c r="F253" s="1"/>
      <c r="I253" s="1"/>
    </row>
    <row r="254" ht="12.75" customHeight="1">
      <c r="A254" s="1"/>
      <c r="D254" s="1"/>
      <c r="E254" s="1"/>
      <c r="F254" s="1"/>
      <c r="I254" s="1"/>
    </row>
    <row r="255" ht="12.75" customHeight="1">
      <c r="A255" s="1"/>
      <c r="D255" s="1"/>
      <c r="E255" s="1"/>
      <c r="F255" s="1"/>
      <c r="I255" s="1"/>
    </row>
    <row r="256" ht="12.75" customHeight="1">
      <c r="A256" s="1"/>
      <c r="D256" s="1"/>
      <c r="E256" s="1"/>
      <c r="F256" s="1"/>
      <c r="I256" s="1"/>
    </row>
    <row r="257" ht="12.75" customHeight="1">
      <c r="A257" s="1"/>
      <c r="D257" s="1"/>
      <c r="E257" s="1"/>
      <c r="F257" s="1"/>
      <c r="I257" s="1"/>
    </row>
    <row r="258" ht="12.75" customHeight="1">
      <c r="A258" s="1"/>
      <c r="D258" s="1"/>
      <c r="E258" s="1"/>
      <c r="F258" s="1"/>
      <c r="I258" s="1"/>
    </row>
    <row r="259" ht="12.75" customHeight="1">
      <c r="A259" s="1"/>
      <c r="D259" s="1"/>
      <c r="E259" s="1"/>
      <c r="F259" s="1"/>
      <c r="I259" s="1"/>
    </row>
    <row r="260" ht="12.75" customHeight="1">
      <c r="A260" s="1"/>
      <c r="D260" s="1"/>
      <c r="E260" s="1"/>
      <c r="F260" s="1"/>
      <c r="I260" s="1"/>
    </row>
    <row r="261" ht="12.75" customHeight="1">
      <c r="A261" s="1"/>
      <c r="D261" s="1"/>
      <c r="E261" s="1"/>
      <c r="F261" s="1"/>
      <c r="I261" s="1"/>
    </row>
    <row r="262" ht="12.75" customHeight="1">
      <c r="A262" s="1"/>
      <c r="D262" s="1"/>
      <c r="E262" s="1"/>
      <c r="F262" s="1"/>
      <c r="I262" s="1"/>
    </row>
    <row r="263" ht="12.75" customHeight="1">
      <c r="A263" s="1"/>
      <c r="D263" s="1"/>
      <c r="E263" s="1"/>
      <c r="F263" s="1"/>
      <c r="I263" s="1"/>
    </row>
    <row r="264" ht="12.75" customHeight="1">
      <c r="A264" s="1"/>
      <c r="D264" s="1"/>
      <c r="E264" s="1"/>
      <c r="F264" s="1"/>
      <c r="I264" s="1"/>
    </row>
    <row r="265" ht="12.75" customHeight="1">
      <c r="A265" s="1"/>
      <c r="D265" s="1"/>
      <c r="E265" s="1"/>
      <c r="F265" s="1"/>
      <c r="I265" s="1"/>
    </row>
    <row r="266" ht="12.75" customHeight="1">
      <c r="A266" s="1"/>
      <c r="D266" s="1"/>
      <c r="E266" s="1"/>
      <c r="F266" s="1"/>
      <c r="I266" s="1"/>
    </row>
    <row r="267" ht="12.75" customHeight="1">
      <c r="A267" s="1"/>
      <c r="D267" s="1"/>
      <c r="E267" s="1"/>
      <c r="F267" s="1"/>
      <c r="I267" s="1"/>
    </row>
    <row r="268" ht="12.75" customHeight="1">
      <c r="A268" s="1"/>
      <c r="D268" s="1"/>
      <c r="E268" s="1"/>
      <c r="F268" s="1"/>
      <c r="I268" s="1"/>
    </row>
    <row r="269" ht="12.75" customHeight="1">
      <c r="A269" s="1"/>
      <c r="D269" s="1"/>
      <c r="E269" s="1"/>
      <c r="F269" s="1"/>
      <c r="I269" s="1"/>
    </row>
    <row r="270" ht="12.75" customHeight="1">
      <c r="A270" s="1"/>
      <c r="D270" s="1"/>
      <c r="E270" s="1"/>
      <c r="F270" s="1"/>
      <c r="I270" s="1"/>
    </row>
    <row r="271" ht="12.75" customHeight="1">
      <c r="A271" s="1"/>
      <c r="D271" s="1"/>
      <c r="E271" s="1"/>
      <c r="F271" s="1"/>
      <c r="I271" s="1"/>
    </row>
    <row r="272" ht="12.75" customHeight="1">
      <c r="A272" s="1"/>
      <c r="D272" s="1"/>
      <c r="E272" s="1"/>
      <c r="F272" s="1"/>
      <c r="I272" s="1"/>
    </row>
    <row r="273" ht="12.75" customHeight="1">
      <c r="A273" s="1"/>
      <c r="D273" s="1"/>
      <c r="E273" s="1"/>
      <c r="F273" s="1"/>
      <c r="I273" s="1"/>
    </row>
    <row r="274" ht="12.75" customHeight="1">
      <c r="A274" s="1"/>
      <c r="D274" s="1"/>
      <c r="E274" s="1"/>
      <c r="F274" s="1"/>
      <c r="I274" s="1"/>
    </row>
    <row r="275" ht="12.75" customHeight="1">
      <c r="A275" s="1"/>
      <c r="D275" s="1"/>
      <c r="E275" s="1"/>
      <c r="F275" s="1"/>
      <c r="I275" s="1"/>
    </row>
    <row r="276" ht="12.75" customHeight="1">
      <c r="A276" s="1"/>
      <c r="D276" s="1"/>
      <c r="E276" s="1"/>
      <c r="F276" s="1"/>
      <c r="I276" s="1"/>
    </row>
    <row r="277" ht="12.75" customHeight="1">
      <c r="A277" s="1"/>
      <c r="D277" s="1"/>
      <c r="E277" s="1"/>
      <c r="F277" s="1"/>
      <c r="I277" s="1"/>
    </row>
    <row r="278" ht="12.75" customHeight="1">
      <c r="A278" s="1"/>
      <c r="D278" s="1"/>
      <c r="E278" s="1"/>
      <c r="F278" s="1"/>
      <c r="I278" s="1"/>
    </row>
    <row r="279" ht="12.75" customHeight="1">
      <c r="A279" s="1"/>
      <c r="D279" s="1"/>
      <c r="E279" s="1"/>
      <c r="F279" s="1"/>
      <c r="I279" s="1"/>
    </row>
    <row r="280" ht="12.75" customHeight="1">
      <c r="A280" s="1"/>
      <c r="D280" s="1"/>
      <c r="E280" s="1"/>
      <c r="F280" s="1"/>
      <c r="I280" s="1"/>
    </row>
    <row r="281" ht="12.75" customHeight="1">
      <c r="A281" s="1"/>
      <c r="D281" s="1"/>
      <c r="E281" s="1"/>
      <c r="F281" s="1"/>
      <c r="I281" s="1"/>
    </row>
    <row r="282" ht="12.75" customHeight="1">
      <c r="A282" s="1"/>
      <c r="D282" s="1"/>
      <c r="E282" s="1"/>
      <c r="F282" s="1"/>
      <c r="I282" s="1"/>
    </row>
    <row r="283" ht="12.75" customHeight="1">
      <c r="A283" s="1"/>
      <c r="D283" s="1"/>
      <c r="E283" s="1"/>
      <c r="F283" s="1"/>
      <c r="I283" s="1"/>
    </row>
    <row r="284" ht="12.75" customHeight="1">
      <c r="A284" s="1"/>
      <c r="D284" s="1"/>
      <c r="E284" s="1"/>
      <c r="F284" s="1"/>
      <c r="I284" s="1"/>
    </row>
    <row r="285" ht="12.75" customHeight="1">
      <c r="A285" s="1"/>
      <c r="D285" s="1"/>
      <c r="E285" s="1"/>
      <c r="F285" s="1"/>
      <c r="I285" s="1"/>
    </row>
    <row r="286" ht="12.75" customHeight="1">
      <c r="A286" s="1"/>
      <c r="D286" s="1"/>
      <c r="E286" s="1"/>
      <c r="F286" s="1"/>
      <c r="I286" s="1"/>
    </row>
    <row r="287" ht="12.75" customHeight="1">
      <c r="A287" s="1"/>
      <c r="D287" s="1"/>
      <c r="E287" s="1"/>
      <c r="F287" s="1"/>
      <c r="I287" s="1"/>
    </row>
    <row r="288" ht="12.75" customHeight="1">
      <c r="A288" s="1"/>
      <c r="D288" s="1"/>
      <c r="E288" s="1"/>
      <c r="F288" s="1"/>
      <c r="I288" s="1"/>
    </row>
    <row r="289" ht="12.75" customHeight="1">
      <c r="A289" s="1"/>
      <c r="D289" s="1"/>
      <c r="E289" s="1"/>
      <c r="F289" s="1"/>
      <c r="I289" s="1"/>
    </row>
    <row r="290" ht="12.75" customHeight="1">
      <c r="A290" s="1"/>
      <c r="D290" s="1"/>
      <c r="E290" s="1"/>
      <c r="F290" s="1"/>
      <c r="I290" s="1"/>
    </row>
    <row r="291" ht="12.75" customHeight="1">
      <c r="A291" s="1"/>
      <c r="D291" s="1"/>
      <c r="E291" s="1"/>
      <c r="F291" s="1"/>
      <c r="I291" s="1"/>
    </row>
    <row r="292" ht="12.75" customHeight="1">
      <c r="A292" s="1"/>
      <c r="D292" s="1"/>
      <c r="E292" s="1"/>
      <c r="F292" s="1"/>
      <c r="I292" s="1"/>
    </row>
    <row r="293" ht="12.75" customHeight="1">
      <c r="A293" s="1"/>
      <c r="D293" s="1"/>
      <c r="E293" s="1"/>
      <c r="F293" s="1"/>
      <c r="I293" s="1"/>
    </row>
    <row r="294" ht="12.75" customHeight="1">
      <c r="A294" s="1"/>
      <c r="D294" s="1"/>
      <c r="E294" s="1"/>
      <c r="F294" s="1"/>
      <c r="I294" s="1"/>
    </row>
    <row r="295" ht="12.75" customHeight="1">
      <c r="A295" s="1"/>
      <c r="D295" s="1"/>
      <c r="E295" s="1"/>
      <c r="F295" s="1"/>
      <c r="I295" s="1"/>
    </row>
    <row r="296" ht="12.75" customHeight="1">
      <c r="A296" s="1"/>
      <c r="D296" s="1"/>
      <c r="E296" s="1"/>
      <c r="F296" s="1"/>
      <c r="I296" s="1"/>
    </row>
    <row r="297" ht="12.75" customHeight="1">
      <c r="A297" s="1"/>
      <c r="D297" s="1"/>
      <c r="E297" s="1"/>
      <c r="F297" s="1"/>
      <c r="I297" s="1"/>
    </row>
    <row r="298" ht="12.75" customHeight="1">
      <c r="A298" s="1"/>
      <c r="D298" s="1"/>
      <c r="E298" s="1"/>
      <c r="F298" s="1"/>
      <c r="I298" s="1"/>
    </row>
    <row r="299" ht="12.75" customHeight="1">
      <c r="A299" s="1"/>
      <c r="D299" s="1"/>
      <c r="E299" s="1"/>
      <c r="F299" s="1"/>
      <c r="I299" s="1"/>
    </row>
    <row r="300" ht="12.75" customHeight="1">
      <c r="A300" s="1"/>
      <c r="D300" s="1"/>
      <c r="E300" s="1"/>
      <c r="F300" s="1"/>
      <c r="I300" s="1"/>
    </row>
    <row r="301" ht="12.75" customHeight="1">
      <c r="A301" s="1"/>
      <c r="D301" s="1"/>
      <c r="E301" s="1"/>
      <c r="F301" s="1"/>
      <c r="I301" s="1"/>
    </row>
    <row r="302" ht="12.75" customHeight="1">
      <c r="A302" s="1"/>
      <c r="D302" s="1"/>
      <c r="E302" s="1"/>
      <c r="F302" s="1"/>
      <c r="I302" s="1"/>
    </row>
    <row r="303" ht="12.75" customHeight="1">
      <c r="A303" s="1"/>
      <c r="D303" s="1"/>
      <c r="E303" s="1"/>
      <c r="F303" s="1"/>
      <c r="I303" s="1"/>
    </row>
    <row r="304" ht="12.75" customHeight="1">
      <c r="A304" s="1"/>
      <c r="D304" s="1"/>
      <c r="E304" s="1"/>
      <c r="F304" s="1"/>
      <c r="I304" s="1"/>
    </row>
    <row r="305" ht="12.75" customHeight="1">
      <c r="A305" s="1"/>
      <c r="D305" s="1"/>
      <c r="E305" s="1"/>
      <c r="F305" s="1"/>
      <c r="I305" s="1"/>
    </row>
    <row r="306" ht="12.75" customHeight="1">
      <c r="A306" s="1"/>
      <c r="D306" s="1"/>
      <c r="E306" s="1"/>
      <c r="F306" s="1"/>
      <c r="I306" s="1"/>
    </row>
    <row r="307" ht="12.75" customHeight="1">
      <c r="A307" s="1"/>
      <c r="D307" s="1"/>
      <c r="E307" s="1"/>
      <c r="F307" s="1"/>
      <c r="I307" s="1"/>
    </row>
    <row r="308" ht="12.75" customHeight="1">
      <c r="A308" s="1"/>
      <c r="D308" s="1"/>
      <c r="E308" s="1"/>
      <c r="F308" s="1"/>
      <c r="I308" s="1"/>
    </row>
    <row r="309" ht="12.75" customHeight="1">
      <c r="A309" s="1"/>
      <c r="D309" s="1"/>
      <c r="E309" s="1"/>
      <c r="F309" s="1"/>
      <c r="I309" s="1"/>
    </row>
    <row r="310" ht="12.75" customHeight="1">
      <c r="A310" s="1"/>
      <c r="D310" s="1"/>
      <c r="E310" s="1"/>
      <c r="F310" s="1"/>
      <c r="I310" s="1"/>
    </row>
    <row r="311" ht="12.75" customHeight="1">
      <c r="A311" s="1"/>
      <c r="D311" s="1"/>
      <c r="E311" s="1"/>
      <c r="F311" s="1"/>
      <c r="I311" s="1"/>
    </row>
    <row r="312" ht="12.75" customHeight="1">
      <c r="A312" s="1"/>
      <c r="D312" s="1"/>
      <c r="E312" s="1"/>
      <c r="F312" s="1"/>
      <c r="I312" s="1"/>
    </row>
    <row r="313" ht="12.75" customHeight="1">
      <c r="A313" s="1"/>
      <c r="D313" s="1"/>
      <c r="E313" s="1"/>
      <c r="F313" s="1"/>
      <c r="I313" s="1"/>
    </row>
    <row r="314" ht="12.75" customHeight="1">
      <c r="A314" s="1"/>
      <c r="D314" s="1"/>
      <c r="E314" s="1"/>
      <c r="F314" s="1"/>
      <c r="I314" s="1"/>
    </row>
    <row r="315" ht="12.75" customHeight="1">
      <c r="A315" s="1"/>
      <c r="D315" s="1"/>
      <c r="E315" s="1"/>
      <c r="F315" s="1"/>
      <c r="I315" s="1"/>
    </row>
    <row r="316" ht="12.75" customHeight="1">
      <c r="A316" s="1"/>
      <c r="D316" s="1"/>
      <c r="E316" s="1"/>
      <c r="F316" s="1"/>
      <c r="I316" s="1"/>
    </row>
    <row r="317" ht="12.75" customHeight="1">
      <c r="A317" s="1"/>
      <c r="D317" s="1"/>
      <c r="E317" s="1"/>
      <c r="F317" s="1"/>
      <c r="I317" s="1"/>
    </row>
    <row r="318" ht="12.75" customHeight="1">
      <c r="A318" s="1"/>
      <c r="D318" s="1"/>
      <c r="E318" s="1"/>
      <c r="F318" s="1"/>
      <c r="I318" s="1"/>
    </row>
    <row r="319" ht="12.75" customHeight="1">
      <c r="A319" s="1"/>
      <c r="D319" s="1"/>
      <c r="E319" s="1"/>
      <c r="F319" s="1"/>
      <c r="I319" s="1"/>
    </row>
    <row r="320" ht="12.75" customHeight="1">
      <c r="A320" s="1"/>
      <c r="D320" s="1"/>
      <c r="E320" s="1"/>
      <c r="F320" s="1"/>
      <c r="I320" s="1"/>
    </row>
    <row r="321" ht="12.75" customHeight="1">
      <c r="A321" s="1"/>
      <c r="D321" s="1"/>
      <c r="E321" s="1"/>
      <c r="F321" s="1"/>
      <c r="I321" s="1"/>
    </row>
    <row r="322" ht="12.75" customHeight="1">
      <c r="A322" s="1"/>
      <c r="D322" s="1"/>
      <c r="E322" s="1"/>
      <c r="F322" s="1"/>
      <c r="I322" s="1"/>
    </row>
    <row r="323" ht="12.75" customHeight="1">
      <c r="A323" s="1"/>
      <c r="D323" s="1"/>
      <c r="E323" s="1"/>
      <c r="F323" s="1"/>
      <c r="I323" s="1"/>
    </row>
    <row r="324" ht="12.75" customHeight="1">
      <c r="A324" s="1"/>
      <c r="D324" s="1"/>
      <c r="E324" s="1"/>
      <c r="F324" s="1"/>
      <c r="I324" s="1"/>
    </row>
    <row r="325" ht="12.75" customHeight="1">
      <c r="A325" s="1"/>
      <c r="D325" s="1"/>
      <c r="E325" s="1"/>
      <c r="F325" s="1"/>
      <c r="I325" s="1"/>
    </row>
    <row r="326" ht="12.75" customHeight="1">
      <c r="A326" s="1"/>
      <c r="D326" s="1"/>
      <c r="E326" s="1"/>
      <c r="F326" s="1"/>
      <c r="I326" s="1"/>
    </row>
    <row r="327" ht="12.75" customHeight="1">
      <c r="A327" s="1"/>
      <c r="D327" s="1"/>
      <c r="E327" s="1"/>
      <c r="F327" s="1"/>
      <c r="I327" s="1"/>
    </row>
    <row r="328" ht="12.75" customHeight="1">
      <c r="A328" s="1"/>
      <c r="D328" s="1"/>
      <c r="E328" s="1"/>
      <c r="F328" s="1"/>
      <c r="I328" s="1"/>
    </row>
    <row r="329" ht="12.75" customHeight="1">
      <c r="A329" s="1"/>
      <c r="D329" s="1"/>
      <c r="E329" s="1"/>
      <c r="F329" s="1"/>
      <c r="I329" s="1"/>
    </row>
    <row r="330" ht="12.75" customHeight="1">
      <c r="A330" s="1"/>
      <c r="D330" s="1"/>
      <c r="E330" s="1"/>
      <c r="F330" s="1"/>
      <c r="I330" s="1"/>
    </row>
    <row r="331" ht="12.75" customHeight="1">
      <c r="A331" s="1"/>
      <c r="D331" s="1"/>
      <c r="E331" s="1"/>
      <c r="F331" s="1"/>
      <c r="I331" s="1"/>
    </row>
    <row r="332" ht="12.75" customHeight="1">
      <c r="A332" s="1"/>
      <c r="D332" s="1"/>
      <c r="E332" s="1"/>
      <c r="F332" s="1"/>
      <c r="I332" s="1"/>
    </row>
    <row r="333" ht="12.75" customHeight="1">
      <c r="A333" s="1"/>
      <c r="D333" s="1"/>
      <c r="E333" s="1"/>
      <c r="F333" s="1"/>
      <c r="I333" s="1"/>
    </row>
    <row r="334" ht="12.75" customHeight="1">
      <c r="A334" s="1"/>
      <c r="D334" s="1"/>
      <c r="E334" s="1"/>
      <c r="F334" s="1"/>
      <c r="I334" s="1"/>
    </row>
    <row r="335" ht="12.75" customHeight="1">
      <c r="A335" s="1"/>
      <c r="D335" s="1"/>
      <c r="E335" s="1"/>
      <c r="F335" s="1"/>
      <c r="I335" s="1"/>
    </row>
    <row r="336" ht="12.75" customHeight="1">
      <c r="A336" s="1"/>
      <c r="D336" s="1"/>
      <c r="E336" s="1"/>
      <c r="F336" s="1"/>
      <c r="I336" s="1"/>
    </row>
    <row r="337" ht="12.75" customHeight="1">
      <c r="A337" s="1"/>
      <c r="D337" s="1"/>
      <c r="E337" s="1"/>
      <c r="F337" s="1"/>
      <c r="I337" s="1"/>
    </row>
    <row r="338" ht="12.75" customHeight="1">
      <c r="A338" s="1"/>
      <c r="D338" s="1"/>
      <c r="E338" s="1"/>
      <c r="F338" s="1"/>
      <c r="I338" s="1"/>
    </row>
    <row r="339" ht="12.75" customHeight="1">
      <c r="A339" s="1"/>
      <c r="D339" s="1"/>
      <c r="E339" s="1"/>
      <c r="F339" s="1"/>
      <c r="I339" s="1"/>
    </row>
    <row r="340" ht="12.75" customHeight="1">
      <c r="A340" s="1"/>
      <c r="D340" s="1"/>
      <c r="E340" s="1"/>
      <c r="F340" s="1"/>
      <c r="I340" s="1"/>
    </row>
    <row r="341" ht="12.75" customHeight="1">
      <c r="A341" s="1"/>
      <c r="D341" s="1"/>
      <c r="E341" s="1"/>
      <c r="F341" s="1"/>
      <c r="I341" s="1"/>
    </row>
    <row r="342" ht="12.75" customHeight="1">
      <c r="A342" s="1"/>
      <c r="D342" s="1"/>
      <c r="E342" s="1"/>
      <c r="F342" s="1"/>
      <c r="I342" s="1"/>
    </row>
    <row r="343" ht="12.75" customHeight="1">
      <c r="A343" s="1"/>
      <c r="D343" s="1"/>
      <c r="E343" s="1"/>
      <c r="F343" s="1"/>
      <c r="I343" s="1"/>
    </row>
    <row r="344" ht="12.75" customHeight="1">
      <c r="A344" s="1"/>
      <c r="D344" s="1"/>
      <c r="E344" s="1"/>
      <c r="F344" s="1"/>
      <c r="I344" s="1"/>
    </row>
    <row r="345" ht="12.75" customHeight="1">
      <c r="A345" s="1"/>
      <c r="D345" s="1"/>
      <c r="E345" s="1"/>
      <c r="F345" s="1"/>
      <c r="I345" s="1"/>
    </row>
    <row r="346" ht="12.75" customHeight="1">
      <c r="A346" s="1"/>
      <c r="D346" s="1"/>
      <c r="E346" s="1"/>
      <c r="F346" s="1"/>
      <c r="I346" s="1"/>
    </row>
    <row r="347" ht="12.75" customHeight="1">
      <c r="A347" s="1"/>
      <c r="D347" s="1"/>
      <c r="E347" s="1"/>
      <c r="F347" s="1"/>
      <c r="I347" s="1"/>
    </row>
    <row r="348" ht="12.75" customHeight="1">
      <c r="A348" s="1"/>
      <c r="D348" s="1"/>
      <c r="E348" s="1"/>
      <c r="F348" s="1"/>
      <c r="I348" s="1"/>
    </row>
    <row r="349" ht="12.75" customHeight="1">
      <c r="A349" s="1"/>
      <c r="D349" s="1"/>
      <c r="E349" s="1"/>
      <c r="F349" s="1"/>
      <c r="I349" s="1"/>
    </row>
    <row r="350" ht="12.75" customHeight="1">
      <c r="A350" s="1"/>
      <c r="D350" s="1"/>
      <c r="E350" s="1"/>
      <c r="F350" s="1"/>
      <c r="I350" s="1"/>
    </row>
    <row r="351" ht="12.75" customHeight="1">
      <c r="A351" s="1"/>
      <c r="D351" s="1"/>
      <c r="E351" s="1"/>
      <c r="F351" s="1"/>
      <c r="I351" s="1"/>
    </row>
    <row r="352" ht="12.75" customHeight="1">
      <c r="A352" s="1"/>
      <c r="D352" s="1"/>
      <c r="E352" s="1"/>
      <c r="F352" s="1"/>
      <c r="I352" s="1"/>
    </row>
    <row r="353" ht="12.75" customHeight="1">
      <c r="A353" s="1"/>
      <c r="D353" s="1"/>
      <c r="E353" s="1"/>
      <c r="F353" s="1"/>
      <c r="I353" s="1"/>
    </row>
    <row r="354" ht="12.75" customHeight="1">
      <c r="A354" s="1"/>
      <c r="D354" s="1"/>
      <c r="E354" s="1"/>
      <c r="F354" s="1"/>
      <c r="I354" s="1"/>
    </row>
    <row r="355" ht="12.75" customHeight="1">
      <c r="A355" s="1"/>
      <c r="D355" s="1"/>
      <c r="E355" s="1"/>
      <c r="F355" s="1"/>
      <c r="I355" s="1"/>
    </row>
    <row r="356" ht="12.75" customHeight="1">
      <c r="A356" s="1"/>
      <c r="D356" s="1"/>
      <c r="E356" s="1"/>
      <c r="F356" s="1"/>
      <c r="I356" s="1"/>
    </row>
    <row r="357" ht="12.75" customHeight="1">
      <c r="A357" s="1"/>
      <c r="D357" s="1"/>
      <c r="E357" s="1"/>
      <c r="F357" s="1"/>
      <c r="I357" s="1"/>
    </row>
    <row r="358" ht="12.75" customHeight="1">
      <c r="A358" s="1"/>
      <c r="D358" s="1"/>
      <c r="E358" s="1"/>
      <c r="F358" s="1"/>
      <c r="I358" s="1"/>
    </row>
    <row r="359" ht="12.75" customHeight="1">
      <c r="A359" s="1"/>
      <c r="D359" s="1"/>
      <c r="E359" s="1"/>
      <c r="F359" s="1"/>
      <c r="I359" s="1"/>
    </row>
    <row r="360" ht="12.75" customHeight="1">
      <c r="A360" s="1"/>
      <c r="D360" s="1"/>
      <c r="E360" s="1"/>
      <c r="F360" s="1"/>
      <c r="I360" s="1"/>
    </row>
    <row r="361" ht="12.75" customHeight="1">
      <c r="A361" s="1"/>
      <c r="D361" s="1"/>
      <c r="E361" s="1"/>
      <c r="F361" s="1"/>
      <c r="I361" s="1"/>
    </row>
    <row r="362" ht="12.75" customHeight="1">
      <c r="A362" s="1"/>
      <c r="D362" s="1"/>
      <c r="E362" s="1"/>
      <c r="F362" s="1"/>
      <c r="I362" s="1"/>
    </row>
    <row r="363" ht="12.75" customHeight="1">
      <c r="A363" s="1"/>
      <c r="D363" s="1"/>
      <c r="E363" s="1"/>
      <c r="F363" s="1"/>
      <c r="I363" s="1"/>
    </row>
    <row r="364" ht="12.75" customHeight="1">
      <c r="A364" s="1"/>
      <c r="D364" s="1"/>
      <c r="E364" s="1"/>
      <c r="F364" s="1"/>
      <c r="I364" s="1"/>
    </row>
    <row r="365" ht="12.75" customHeight="1">
      <c r="A365" s="1"/>
      <c r="D365" s="1"/>
      <c r="E365" s="1"/>
      <c r="F365" s="1"/>
      <c r="I365" s="1"/>
    </row>
    <row r="366" ht="12.75" customHeight="1">
      <c r="A366" s="1"/>
      <c r="D366" s="1"/>
      <c r="E366" s="1"/>
      <c r="F366" s="1"/>
      <c r="I366" s="1"/>
    </row>
    <row r="367" ht="12.75" customHeight="1">
      <c r="A367" s="1"/>
      <c r="D367" s="1"/>
      <c r="E367" s="1"/>
      <c r="F367" s="1"/>
      <c r="I367" s="1"/>
    </row>
    <row r="368" ht="12.75" customHeight="1">
      <c r="A368" s="1"/>
      <c r="D368" s="1"/>
      <c r="E368" s="1"/>
      <c r="F368" s="1"/>
      <c r="I368" s="1"/>
    </row>
    <row r="369" ht="12.75" customHeight="1">
      <c r="A369" s="1"/>
      <c r="D369" s="1"/>
      <c r="E369" s="1"/>
      <c r="F369" s="1"/>
      <c r="I369" s="1"/>
    </row>
    <row r="370" ht="12.75" customHeight="1">
      <c r="A370" s="1"/>
      <c r="D370" s="1"/>
      <c r="E370" s="1"/>
      <c r="F370" s="1"/>
      <c r="I370" s="1"/>
    </row>
    <row r="371" ht="12.75" customHeight="1">
      <c r="A371" s="1"/>
      <c r="D371" s="1"/>
      <c r="E371" s="1"/>
      <c r="F371" s="1"/>
      <c r="I371" s="1"/>
    </row>
    <row r="372" ht="12.75" customHeight="1">
      <c r="A372" s="1"/>
      <c r="D372" s="1"/>
      <c r="E372" s="1"/>
      <c r="F372" s="1"/>
      <c r="I372" s="1"/>
    </row>
    <row r="373" ht="12.75" customHeight="1">
      <c r="A373" s="1"/>
      <c r="D373" s="1"/>
      <c r="E373" s="1"/>
      <c r="F373" s="1"/>
      <c r="I373" s="1"/>
    </row>
    <row r="374" ht="12.75" customHeight="1">
      <c r="A374" s="1"/>
      <c r="D374" s="1"/>
      <c r="E374" s="1"/>
      <c r="F374" s="1"/>
      <c r="I374" s="1"/>
    </row>
    <row r="375" ht="12.75" customHeight="1">
      <c r="A375" s="1"/>
      <c r="D375" s="1"/>
      <c r="E375" s="1"/>
      <c r="F375" s="1"/>
      <c r="I375" s="1"/>
    </row>
    <row r="376" ht="12.75" customHeight="1">
      <c r="A376" s="1"/>
      <c r="D376" s="1"/>
      <c r="E376" s="1"/>
      <c r="F376" s="1"/>
      <c r="I376" s="1"/>
    </row>
    <row r="377" ht="12.75" customHeight="1">
      <c r="A377" s="1"/>
      <c r="D377" s="1"/>
      <c r="E377" s="1"/>
      <c r="F377" s="1"/>
      <c r="I377" s="1"/>
    </row>
    <row r="378" ht="12.75" customHeight="1">
      <c r="A378" s="1"/>
      <c r="D378" s="1"/>
      <c r="E378" s="1"/>
      <c r="F378" s="1"/>
      <c r="I378" s="1"/>
    </row>
    <row r="379" ht="12.75" customHeight="1">
      <c r="A379" s="1"/>
      <c r="D379" s="1"/>
      <c r="E379" s="1"/>
      <c r="F379" s="1"/>
      <c r="I379" s="1"/>
    </row>
    <row r="380" ht="12.75" customHeight="1">
      <c r="A380" s="1"/>
      <c r="D380" s="1"/>
      <c r="E380" s="1"/>
      <c r="F380" s="1"/>
      <c r="I380" s="1"/>
    </row>
    <row r="381" ht="12.75" customHeight="1">
      <c r="A381" s="1"/>
      <c r="D381" s="1"/>
      <c r="E381" s="1"/>
      <c r="F381" s="1"/>
      <c r="I381" s="1"/>
    </row>
    <row r="382" ht="12.75" customHeight="1">
      <c r="A382" s="1"/>
      <c r="D382" s="1"/>
      <c r="E382" s="1"/>
      <c r="F382" s="1"/>
      <c r="I382" s="1"/>
    </row>
    <row r="383" ht="12.75" customHeight="1">
      <c r="A383" s="1"/>
      <c r="D383" s="1"/>
      <c r="E383" s="1"/>
      <c r="F383" s="1"/>
      <c r="I383" s="1"/>
    </row>
    <row r="384" ht="12.75" customHeight="1">
      <c r="A384" s="1"/>
      <c r="D384" s="1"/>
      <c r="E384" s="1"/>
      <c r="F384" s="1"/>
      <c r="I384" s="1"/>
    </row>
    <row r="385" ht="12.75" customHeight="1">
      <c r="A385" s="1"/>
      <c r="D385" s="1"/>
      <c r="E385" s="1"/>
      <c r="F385" s="1"/>
      <c r="I385" s="1"/>
    </row>
    <row r="386" ht="12.75" customHeight="1">
      <c r="A386" s="1"/>
      <c r="D386" s="1"/>
      <c r="E386" s="1"/>
      <c r="F386" s="1"/>
      <c r="I386" s="1"/>
    </row>
    <row r="387" ht="12.75" customHeight="1">
      <c r="A387" s="1"/>
      <c r="D387" s="1"/>
      <c r="E387" s="1"/>
      <c r="F387" s="1"/>
      <c r="I387" s="1"/>
    </row>
    <row r="388" ht="12.75" customHeight="1">
      <c r="A388" s="1"/>
      <c r="D388" s="1"/>
      <c r="E388" s="1"/>
      <c r="F388" s="1"/>
      <c r="I388" s="1"/>
    </row>
    <row r="389" ht="12.75" customHeight="1">
      <c r="A389" s="1"/>
      <c r="D389" s="1"/>
      <c r="E389" s="1"/>
      <c r="F389" s="1"/>
      <c r="I389" s="1"/>
    </row>
    <row r="390" ht="12.75" customHeight="1">
      <c r="A390" s="1"/>
      <c r="D390" s="1"/>
      <c r="E390" s="1"/>
      <c r="F390" s="1"/>
      <c r="I390" s="1"/>
    </row>
    <row r="391" ht="12.75" customHeight="1">
      <c r="A391" s="1"/>
      <c r="D391" s="1"/>
      <c r="E391" s="1"/>
      <c r="F391" s="1"/>
      <c r="I391" s="1"/>
    </row>
    <row r="392" ht="12.75" customHeight="1">
      <c r="A392" s="1"/>
      <c r="D392" s="1"/>
      <c r="E392" s="1"/>
      <c r="F392" s="1"/>
      <c r="I392" s="1"/>
    </row>
    <row r="393" ht="12.75" customHeight="1">
      <c r="A393" s="1"/>
      <c r="D393" s="1"/>
      <c r="E393" s="1"/>
      <c r="F393" s="1"/>
      <c r="I393" s="1"/>
    </row>
    <row r="394" ht="12.75" customHeight="1">
      <c r="A394" s="1"/>
      <c r="D394" s="1"/>
      <c r="E394" s="1"/>
      <c r="F394" s="1"/>
      <c r="I394" s="1"/>
    </row>
    <row r="395" ht="12.75" customHeight="1">
      <c r="A395" s="1"/>
      <c r="D395" s="1"/>
      <c r="E395" s="1"/>
      <c r="F395" s="1"/>
      <c r="I395" s="1"/>
    </row>
    <row r="396" ht="12.75" customHeight="1">
      <c r="A396" s="1"/>
      <c r="D396" s="1"/>
      <c r="E396" s="1"/>
      <c r="F396" s="1"/>
      <c r="I396" s="1"/>
    </row>
    <row r="397" ht="12.75" customHeight="1">
      <c r="A397" s="1"/>
      <c r="D397" s="1"/>
      <c r="E397" s="1"/>
      <c r="F397" s="1"/>
      <c r="I397" s="1"/>
    </row>
    <row r="398" ht="12.75" customHeight="1">
      <c r="A398" s="1"/>
      <c r="D398" s="1"/>
      <c r="E398" s="1"/>
      <c r="F398" s="1"/>
      <c r="I398" s="1"/>
    </row>
    <row r="399" ht="12.75" customHeight="1">
      <c r="A399" s="1"/>
      <c r="D399" s="1"/>
      <c r="E399" s="1"/>
      <c r="F399" s="1"/>
      <c r="I399" s="1"/>
    </row>
    <row r="400" ht="12.75" customHeight="1">
      <c r="A400" s="1"/>
      <c r="D400" s="1"/>
      <c r="E400" s="1"/>
      <c r="F400" s="1"/>
      <c r="I400" s="1"/>
    </row>
    <row r="401" ht="12.75" customHeight="1">
      <c r="A401" s="1"/>
      <c r="D401" s="1"/>
      <c r="E401" s="1"/>
      <c r="F401" s="1"/>
      <c r="I401" s="1"/>
    </row>
    <row r="402" ht="12.75" customHeight="1">
      <c r="A402" s="1"/>
      <c r="D402" s="1"/>
      <c r="E402" s="1"/>
      <c r="F402" s="1"/>
      <c r="I402" s="1"/>
    </row>
    <row r="403" ht="12.75" customHeight="1">
      <c r="A403" s="1"/>
      <c r="D403" s="1"/>
      <c r="E403" s="1"/>
      <c r="F403" s="1"/>
      <c r="I403" s="1"/>
    </row>
    <row r="404" ht="12.75" customHeight="1">
      <c r="A404" s="1"/>
      <c r="D404" s="1"/>
      <c r="E404" s="1"/>
      <c r="F404" s="1"/>
      <c r="I404" s="1"/>
    </row>
    <row r="405" ht="12.75" customHeight="1">
      <c r="A405" s="1"/>
      <c r="D405" s="1"/>
      <c r="E405" s="1"/>
      <c r="F405" s="1"/>
      <c r="I405" s="1"/>
    </row>
    <row r="406" ht="12.75" customHeight="1">
      <c r="A406" s="1"/>
      <c r="D406" s="1"/>
      <c r="E406" s="1"/>
      <c r="F406" s="1"/>
      <c r="I406" s="1"/>
    </row>
    <row r="407" ht="12.75" customHeight="1">
      <c r="A407" s="1"/>
      <c r="D407" s="1"/>
      <c r="E407" s="1"/>
      <c r="F407" s="1"/>
      <c r="I407" s="1"/>
    </row>
    <row r="408" ht="12.75" customHeight="1">
      <c r="A408" s="1"/>
      <c r="D408" s="1"/>
      <c r="E408" s="1"/>
      <c r="F408" s="1"/>
      <c r="I408" s="1"/>
    </row>
    <row r="409" ht="12.75" customHeight="1">
      <c r="A409" s="1"/>
      <c r="D409" s="1"/>
      <c r="E409" s="1"/>
      <c r="F409" s="1"/>
      <c r="I409" s="1"/>
    </row>
    <row r="410" ht="12.75" customHeight="1">
      <c r="A410" s="1"/>
      <c r="D410" s="1"/>
      <c r="E410" s="1"/>
      <c r="F410" s="1"/>
      <c r="I410" s="1"/>
    </row>
    <row r="411" ht="12.75" customHeight="1">
      <c r="A411" s="1"/>
      <c r="D411" s="1"/>
      <c r="E411" s="1"/>
      <c r="F411" s="1"/>
      <c r="I411" s="1"/>
    </row>
    <row r="412" ht="12.75" customHeight="1">
      <c r="A412" s="1"/>
      <c r="D412" s="1"/>
      <c r="E412" s="1"/>
      <c r="F412" s="1"/>
      <c r="I412" s="1"/>
    </row>
    <row r="413" ht="12.75" customHeight="1">
      <c r="A413" s="1"/>
      <c r="D413" s="1"/>
      <c r="E413" s="1"/>
      <c r="F413" s="1"/>
      <c r="I413" s="1"/>
    </row>
    <row r="414" ht="12.75" customHeight="1">
      <c r="A414" s="1"/>
      <c r="D414" s="1"/>
      <c r="E414" s="1"/>
      <c r="F414" s="1"/>
      <c r="I414" s="1"/>
    </row>
    <row r="415" ht="12.75" customHeight="1">
      <c r="A415" s="1"/>
      <c r="D415" s="1"/>
      <c r="E415" s="1"/>
      <c r="F415" s="1"/>
      <c r="I415" s="1"/>
    </row>
    <row r="416" ht="12.75" customHeight="1">
      <c r="A416" s="1"/>
      <c r="D416" s="1"/>
      <c r="E416" s="1"/>
      <c r="F416" s="1"/>
      <c r="I416" s="1"/>
    </row>
    <row r="417" ht="12.75" customHeight="1">
      <c r="A417" s="1"/>
      <c r="D417" s="1"/>
      <c r="E417" s="1"/>
      <c r="F417" s="1"/>
      <c r="I417" s="1"/>
    </row>
    <row r="418" ht="12.75" customHeight="1">
      <c r="A418" s="1"/>
      <c r="D418" s="1"/>
      <c r="E418" s="1"/>
      <c r="F418" s="1"/>
      <c r="I418" s="1"/>
    </row>
    <row r="419" ht="12.75" customHeight="1">
      <c r="A419" s="1"/>
      <c r="D419" s="1"/>
      <c r="E419" s="1"/>
      <c r="F419" s="1"/>
      <c r="I419" s="1"/>
    </row>
    <row r="420" ht="12.75" customHeight="1">
      <c r="A420" s="1"/>
      <c r="D420" s="1"/>
      <c r="E420" s="1"/>
      <c r="F420" s="1"/>
      <c r="I420" s="1"/>
    </row>
    <row r="421" ht="12.75" customHeight="1">
      <c r="A421" s="1"/>
      <c r="D421" s="1"/>
      <c r="E421" s="1"/>
      <c r="F421" s="1"/>
      <c r="I421" s="1"/>
    </row>
    <row r="422" ht="12.75" customHeight="1">
      <c r="A422" s="1"/>
      <c r="D422" s="1"/>
      <c r="E422" s="1"/>
      <c r="F422" s="1"/>
      <c r="I422" s="1"/>
    </row>
    <row r="423" ht="12.75" customHeight="1">
      <c r="A423" s="1"/>
      <c r="D423" s="1"/>
      <c r="E423" s="1"/>
      <c r="F423" s="1"/>
      <c r="I423" s="1"/>
    </row>
    <row r="424" ht="12.75" customHeight="1">
      <c r="A424" s="1"/>
      <c r="D424" s="1"/>
      <c r="E424" s="1"/>
      <c r="F424" s="1"/>
      <c r="I424" s="1"/>
    </row>
    <row r="425" ht="12.75" customHeight="1">
      <c r="A425" s="1"/>
      <c r="D425" s="1"/>
      <c r="E425" s="1"/>
      <c r="F425" s="1"/>
      <c r="I425" s="1"/>
    </row>
    <row r="426" ht="12.75" customHeight="1">
      <c r="A426" s="1"/>
      <c r="D426" s="1"/>
      <c r="E426" s="1"/>
      <c r="F426" s="1"/>
      <c r="I426" s="1"/>
    </row>
    <row r="427" ht="12.75" customHeight="1">
      <c r="A427" s="1"/>
      <c r="D427" s="1"/>
      <c r="E427" s="1"/>
      <c r="F427" s="1"/>
      <c r="I427" s="1"/>
    </row>
    <row r="428" ht="12.75" customHeight="1">
      <c r="A428" s="1"/>
      <c r="D428" s="1"/>
      <c r="E428" s="1"/>
      <c r="F428" s="1"/>
      <c r="I428" s="1"/>
    </row>
    <row r="429" ht="12.75" customHeight="1">
      <c r="A429" s="1"/>
      <c r="D429" s="1"/>
      <c r="E429" s="1"/>
      <c r="F429" s="1"/>
      <c r="I429" s="1"/>
    </row>
    <row r="430" ht="12.75" customHeight="1">
      <c r="A430" s="1"/>
      <c r="D430" s="1"/>
      <c r="E430" s="1"/>
      <c r="F430" s="1"/>
      <c r="I430" s="1"/>
    </row>
    <row r="431" ht="12.75" customHeight="1">
      <c r="A431" s="1"/>
      <c r="D431" s="1"/>
      <c r="E431" s="1"/>
      <c r="F431" s="1"/>
      <c r="I431" s="1"/>
    </row>
    <row r="432" ht="12.75" customHeight="1">
      <c r="A432" s="1"/>
      <c r="D432" s="1"/>
      <c r="E432" s="1"/>
      <c r="F432" s="1"/>
      <c r="I432" s="1"/>
    </row>
    <row r="433" ht="12.75" customHeight="1">
      <c r="A433" s="1"/>
      <c r="D433" s="1"/>
      <c r="E433" s="1"/>
      <c r="F433" s="1"/>
      <c r="I433" s="1"/>
    </row>
    <row r="434" ht="12.75" customHeight="1">
      <c r="A434" s="1"/>
      <c r="D434" s="1"/>
      <c r="E434" s="1"/>
      <c r="F434" s="1"/>
      <c r="I434" s="1"/>
    </row>
    <row r="435" ht="12.75" customHeight="1">
      <c r="A435" s="1"/>
      <c r="D435" s="1"/>
      <c r="E435" s="1"/>
      <c r="F435" s="1"/>
      <c r="I435" s="1"/>
    </row>
    <row r="436" ht="12.75" customHeight="1">
      <c r="A436" s="1"/>
      <c r="D436" s="1"/>
      <c r="E436" s="1"/>
      <c r="F436" s="1"/>
      <c r="I436" s="1"/>
    </row>
    <row r="437" ht="12.75" customHeight="1">
      <c r="A437" s="1"/>
      <c r="D437" s="1"/>
      <c r="E437" s="1"/>
      <c r="F437" s="1"/>
      <c r="I437" s="1"/>
    </row>
    <row r="438" ht="12.75" customHeight="1">
      <c r="A438" s="1"/>
      <c r="D438" s="1"/>
      <c r="E438" s="1"/>
      <c r="F438" s="1"/>
      <c r="I438" s="1"/>
    </row>
    <row r="439" ht="12.75" customHeight="1">
      <c r="A439" s="1"/>
      <c r="D439" s="1"/>
      <c r="E439" s="1"/>
      <c r="F439" s="1"/>
      <c r="I439" s="1"/>
    </row>
    <row r="440" ht="12.75" customHeight="1">
      <c r="A440" s="1"/>
      <c r="D440" s="1"/>
      <c r="E440" s="1"/>
      <c r="F440" s="1"/>
      <c r="I440" s="1"/>
    </row>
    <row r="441" ht="12.75" customHeight="1">
      <c r="A441" s="1"/>
      <c r="D441" s="1"/>
      <c r="E441" s="1"/>
      <c r="F441" s="1"/>
      <c r="I441" s="1"/>
    </row>
    <row r="442" ht="12.75" customHeight="1">
      <c r="A442" s="1"/>
      <c r="D442" s="1"/>
      <c r="E442" s="1"/>
      <c r="F442" s="1"/>
      <c r="I442" s="1"/>
    </row>
    <row r="443" ht="12.75" customHeight="1">
      <c r="A443" s="1"/>
      <c r="D443" s="1"/>
      <c r="E443" s="1"/>
      <c r="F443" s="1"/>
      <c r="I443" s="1"/>
    </row>
    <row r="444" ht="12.75" customHeight="1">
      <c r="A444" s="1"/>
      <c r="D444" s="1"/>
      <c r="E444" s="1"/>
      <c r="F444" s="1"/>
      <c r="I444" s="1"/>
    </row>
    <row r="445" ht="12.75" customHeight="1">
      <c r="A445" s="1"/>
      <c r="D445" s="1"/>
      <c r="E445" s="1"/>
      <c r="F445" s="1"/>
      <c r="I445" s="1"/>
    </row>
    <row r="446" ht="12.75" customHeight="1">
      <c r="A446" s="1"/>
      <c r="D446" s="1"/>
      <c r="E446" s="1"/>
      <c r="F446" s="1"/>
      <c r="I446" s="1"/>
    </row>
    <row r="447" ht="12.75" customHeight="1">
      <c r="A447" s="1"/>
      <c r="D447" s="1"/>
      <c r="E447" s="1"/>
      <c r="F447" s="1"/>
      <c r="I447" s="1"/>
    </row>
    <row r="448" ht="12.75" customHeight="1">
      <c r="A448" s="1"/>
      <c r="D448" s="1"/>
      <c r="E448" s="1"/>
      <c r="F448" s="1"/>
      <c r="I448" s="1"/>
    </row>
    <row r="449" ht="12.75" customHeight="1">
      <c r="A449" s="1"/>
      <c r="D449" s="1"/>
      <c r="E449" s="1"/>
      <c r="F449" s="1"/>
      <c r="I449" s="1"/>
    </row>
    <row r="450" ht="12.75" customHeight="1">
      <c r="A450" s="1"/>
      <c r="D450" s="1"/>
      <c r="E450" s="1"/>
      <c r="F450" s="1"/>
      <c r="I450" s="1"/>
    </row>
    <row r="451" ht="12.75" customHeight="1">
      <c r="A451" s="1"/>
      <c r="D451" s="1"/>
      <c r="E451" s="1"/>
      <c r="F451" s="1"/>
      <c r="I451" s="1"/>
    </row>
    <row r="452" ht="12.75" customHeight="1">
      <c r="A452" s="1"/>
      <c r="D452" s="1"/>
      <c r="E452" s="1"/>
      <c r="F452" s="1"/>
      <c r="I452" s="1"/>
    </row>
    <row r="453" ht="12.75" customHeight="1">
      <c r="A453" s="1"/>
      <c r="D453" s="1"/>
      <c r="E453" s="1"/>
      <c r="F453" s="1"/>
      <c r="I453" s="1"/>
    </row>
    <row r="454" ht="12.75" customHeight="1">
      <c r="A454" s="1"/>
      <c r="D454" s="1"/>
      <c r="E454" s="1"/>
      <c r="F454" s="1"/>
      <c r="I454" s="1"/>
    </row>
    <row r="455" ht="12.75" customHeight="1">
      <c r="A455" s="1"/>
      <c r="D455" s="1"/>
      <c r="E455" s="1"/>
      <c r="F455" s="1"/>
      <c r="I455" s="1"/>
    </row>
    <row r="456" ht="12.75" customHeight="1">
      <c r="A456" s="1"/>
      <c r="D456" s="1"/>
      <c r="E456" s="1"/>
      <c r="F456" s="1"/>
      <c r="I456" s="1"/>
    </row>
    <row r="457" ht="12.75" customHeight="1">
      <c r="A457" s="1"/>
      <c r="D457" s="1"/>
      <c r="E457" s="1"/>
      <c r="F457" s="1"/>
      <c r="I457" s="1"/>
    </row>
    <row r="458" ht="12.75" customHeight="1">
      <c r="A458" s="1"/>
      <c r="D458" s="1"/>
      <c r="E458" s="1"/>
      <c r="F458" s="1"/>
      <c r="I458" s="1"/>
    </row>
    <row r="459" ht="12.75" customHeight="1">
      <c r="A459" s="1"/>
      <c r="D459" s="1"/>
      <c r="E459" s="1"/>
      <c r="F459" s="1"/>
      <c r="I459" s="1"/>
    </row>
    <row r="460" ht="12.75" customHeight="1">
      <c r="A460" s="1"/>
      <c r="D460" s="1"/>
      <c r="E460" s="1"/>
      <c r="F460" s="1"/>
      <c r="I460" s="1"/>
    </row>
    <row r="461" ht="12.75" customHeight="1">
      <c r="A461" s="1"/>
      <c r="D461" s="1"/>
      <c r="E461" s="1"/>
      <c r="F461" s="1"/>
      <c r="I461" s="1"/>
    </row>
    <row r="462" ht="12.75" customHeight="1">
      <c r="A462" s="1"/>
      <c r="D462" s="1"/>
      <c r="E462" s="1"/>
      <c r="F462" s="1"/>
      <c r="I462" s="1"/>
    </row>
    <row r="463" ht="12.75" customHeight="1">
      <c r="A463" s="1"/>
      <c r="D463" s="1"/>
      <c r="E463" s="1"/>
      <c r="F463" s="1"/>
      <c r="I463" s="1"/>
    </row>
    <row r="464" ht="12.75" customHeight="1">
      <c r="A464" s="1"/>
      <c r="D464" s="1"/>
      <c r="E464" s="1"/>
      <c r="F464" s="1"/>
      <c r="I464" s="1"/>
    </row>
    <row r="465" ht="12.75" customHeight="1">
      <c r="A465" s="1"/>
      <c r="D465" s="1"/>
      <c r="E465" s="1"/>
      <c r="F465" s="1"/>
      <c r="I465" s="1"/>
    </row>
    <row r="466" ht="12.75" customHeight="1">
      <c r="A466" s="1"/>
      <c r="D466" s="1"/>
      <c r="E466" s="1"/>
      <c r="F466" s="1"/>
      <c r="I466" s="1"/>
    </row>
    <row r="467" ht="12.75" customHeight="1">
      <c r="A467" s="1"/>
      <c r="D467" s="1"/>
      <c r="E467" s="1"/>
      <c r="F467" s="1"/>
      <c r="I467" s="1"/>
    </row>
    <row r="468" ht="12.75" customHeight="1">
      <c r="A468" s="1"/>
      <c r="D468" s="1"/>
      <c r="E468" s="1"/>
      <c r="F468" s="1"/>
      <c r="I468" s="1"/>
    </row>
    <row r="469" ht="12.75" customHeight="1">
      <c r="A469" s="1"/>
      <c r="D469" s="1"/>
      <c r="E469" s="1"/>
      <c r="F469" s="1"/>
      <c r="I469" s="1"/>
    </row>
    <row r="470" ht="12.75" customHeight="1">
      <c r="A470" s="1"/>
      <c r="D470" s="1"/>
      <c r="E470" s="1"/>
      <c r="F470" s="1"/>
      <c r="I470" s="1"/>
    </row>
    <row r="471" ht="12.75" customHeight="1">
      <c r="A471" s="1"/>
      <c r="D471" s="1"/>
      <c r="E471" s="1"/>
      <c r="F471" s="1"/>
      <c r="I471" s="1"/>
    </row>
    <row r="472" ht="12.75" customHeight="1">
      <c r="A472" s="1"/>
      <c r="D472" s="1"/>
      <c r="E472" s="1"/>
      <c r="F472" s="1"/>
      <c r="I472" s="1"/>
    </row>
    <row r="473" ht="12.75" customHeight="1">
      <c r="A473" s="1"/>
      <c r="D473" s="1"/>
      <c r="E473" s="1"/>
      <c r="F473" s="1"/>
      <c r="I473" s="1"/>
    </row>
    <row r="474" ht="12.75" customHeight="1">
      <c r="A474" s="1"/>
      <c r="D474" s="1"/>
      <c r="E474" s="1"/>
      <c r="F474" s="1"/>
      <c r="I474" s="1"/>
    </row>
    <row r="475" ht="12.75" customHeight="1">
      <c r="A475" s="1"/>
      <c r="D475" s="1"/>
      <c r="E475" s="1"/>
      <c r="F475" s="1"/>
      <c r="I475" s="1"/>
    </row>
    <row r="476" ht="12.75" customHeight="1">
      <c r="A476" s="1"/>
      <c r="D476" s="1"/>
      <c r="E476" s="1"/>
      <c r="F476" s="1"/>
      <c r="I476" s="1"/>
    </row>
    <row r="477" ht="12.75" customHeight="1">
      <c r="A477" s="1"/>
      <c r="D477" s="1"/>
      <c r="E477" s="1"/>
      <c r="F477" s="1"/>
      <c r="I477" s="1"/>
    </row>
    <row r="478" ht="12.75" customHeight="1">
      <c r="A478" s="1"/>
      <c r="D478" s="1"/>
      <c r="E478" s="1"/>
      <c r="F478" s="1"/>
      <c r="I478" s="1"/>
    </row>
    <row r="479" ht="12.75" customHeight="1">
      <c r="A479" s="1"/>
      <c r="D479" s="1"/>
      <c r="E479" s="1"/>
      <c r="F479" s="1"/>
      <c r="I479" s="1"/>
    </row>
    <row r="480" ht="12.75" customHeight="1">
      <c r="A480" s="1"/>
      <c r="D480" s="1"/>
      <c r="E480" s="1"/>
      <c r="F480" s="1"/>
      <c r="I480" s="1"/>
    </row>
    <row r="481" ht="12.75" customHeight="1">
      <c r="A481" s="1"/>
      <c r="D481" s="1"/>
      <c r="E481" s="1"/>
      <c r="F481" s="1"/>
      <c r="I481" s="1"/>
    </row>
    <row r="482" ht="12.75" customHeight="1">
      <c r="A482" s="1"/>
      <c r="D482" s="1"/>
      <c r="E482" s="1"/>
      <c r="F482" s="1"/>
      <c r="I482" s="1"/>
    </row>
    <row r="483" ht="12.75" customHeight="1">
      <c r="A483" s="1"/>
      <c r="D483" s="1"/>
      <c r="E483" s="1"/>
      <c r="F483" s="1"/>
      <c r="I483" s="1"/>
    </row>
    <row r="484" ht="12.75" customHeight="1">
      <c r="A484" s="1"/>
      <c r="D484" s="1"/>
      <c r="E484" s="1"/>
      <c r="F484" s="1"/>
      <c r="I484" s="1"/>
    </row>
    <row r="485" ht="12.75" customHeight="1">
      <c r="A485" s="1"/>
      <c r="D485" s="1"/>
      <c r="E485" s="1"/>
      <c r="F485" s="1"/>
      <c r="I485" s="1"/>
    </row>
    <row r="486" ht="12.75" customHeight="1">
      <c r="A486" s="1"/>
      <c r="D486" s="1"/>
      <c r="E486" s="1"/>
      <c r="F486" s="1"/>
      <c r="I486" s="1"/>
    </row>
    <row r="487" ht="12.75" customHeight="1">
      <c r="A487" s="1"/>
      <c r="D487" s="1"/>
      <c r="E487" s="1"/>
      <c r="F487" s="1"/>
      <c r="I487" s="1"/>
    </row>
    <row r="488" ht="12.75" customHeight="1">
      <c r="A488" s="1"/>
      <c r="D488" s="1"/>
      <c r="E488" s="1"/>
      <c r="F488" s="1"/>
      <c r="I488" s="1"/>
    </row>
    <row r="489" ht="12.75" customHeight="1">
      <c r="A489" s="1"/>
      <c r="D489" s="1"/>
      <c r="E489" s="1"/>
      <c r="F489" s="1"/>
      <c r="I489" s="1"/>
    </row>
    <row r="490" ht="12.75" customHeight="1">
      <c r="A490" s="1"/>
      <c r="D490" s="1"/>
      <c r="E490" s="1"/>
      <c r="F490" s="1"/>
      <c r="I490" s="1"/>
    </row>
    <row r="491" ht="12.75" customHeight="1">
      <c r="A491" s="1"/>
      <c r="D491" s="1"/>
      <c r="E491" s="1"/>
      <c r="F491" s="1"/>
      <c r="I491" s="1"/>
    </row>
    <row r="492" ht="12.75" customHeight="1">
      <c r="A492" s="1"/>
      <c r="D492" s="1"/>
      <c r="E492" s="1"/>
      <c r="F492" s="1"/>
      <c r="I492" s="1"/>
    </row>
    <row r="493" ht="12.75" customHeight="1">
      <c r="A493" s="1"/>
      <c r="D493" s="1"/>
      <c r="E493" s="1"/>
      <c r="F493" s="1"/>
      <c r="I493" s="1"/>
    </row>
    <row r="494" ht="12.75" customHeight="1">
      <c r="A494" s="1"/>
      <c r="D494" s="1"/>
      <c r="E494" s="1"/>
      <c r="F494" s="1"/>
      <c r="I494" s="1"/>
    </row>
    <row r="495" ht="12.75" customHeight="1">
      <c r="A495" s="1"/>
      <c r="D495" s="1"/>
      <c r="E495" s="1"/>
      <c r="F495" s="1"/>
      <c r="I495" s="1"/>
    </row>
    <row r="496" ht="12.75" customHeight="1">
      <c r="A496" s="1"/>
      <c r="D496" s="1"/>
      <c r="E496" s="1"/>
      <c r="F496" s="1"/>
      <c r="I496" s="1"/>
    </row>
    <row r="497" ht="12.75" customHeight="1">
      <c r="A497" s="1"/>
      <c r="D497" s="1"/>
      <c r="E497" s="1"/>
      <c r="F497" s="1"/>
      <c r="I497" s="1"/>
    </row>
    <row r="498" ht="12.75" customHeight="1">
      <c r="A498" s="1"/>
      <c r="D498" s="1"/>
      <c r="E498" s="1"/>
      <c r="F498" s="1"/>
      <c r="I498" s="1"/>
    </row>
    <row r="499" ht="12.75" customHeight="1">
      <c r="A499" s="1"/>
      <c r="D499" s="1"/>
      <c r="E499" s="1"/>
      <c r="F499" s="1"/>
      <c r="I499" s="1"/>
    </row>
    <row r="500" ht="12.75" customHeight="1">
      <c r="A500" s="1"/>
      <c r="D500" s="1"/>
      <c r="E500" s="1"/>
      <c r="F500" s="1"/>
      <c r="I500" s="1"/>
    </row>
    <row r="501" ht="12.75" customHeight="1">
      <c r="A501" s="1"/>
      <c r="D501" s="1"/>
      <c r="E501" s="1"/>
      <c r="F501" s="1"/>
      <c r="I501" s="1"/>
    </row>
    <row r="502" ht="12.75" customHeight="1">
      <c r="A502" s="1"/>
      <c r="D502" s="1"/>
      <c r="E502" s="1"/>
      <c r="F502" s="1"/>
      <c r="I502" s="1"/>
    </row>
    <row r="503" ht="12.75" customHeight="1">
      <c r="A503" s="1"/>
      <c r="D503" s="1"/>
      <c r="E503" s="1"/>
      <c r="F503" s="1"/>
      <c r="I503" s="1"/>
    </row>
    <row r="504" ht="12.75" customHeight="1">
      <c r="A504" s="1"/>
      <c r="D504" s="1"/>
      <c r="E504" s="1"/>
      <c r="F504" s="1"/>
      <c r="I504" s="1"/>
    </row>
    <row r="505" ht="12.75" customHeight="1">
      <c r="A505" s="1"/>
      <c r="D505" s="1"/>
      <c r="E505" s="1"/>
      <c r="F505" s="1"/>
      <c r="I505" s="1"/>
    </row>
    <row r="506" ht="12.75" customHeight="1">
      <c r="A506" s="1"/>
      <c r="D506" s="1"/>
      <c r="E506" s="1"/>
      <c r="F506" s="1"/>
      <c r="I506" s="1"/>
    </row>
    <row r="507" ht="12.75" customHeight="1">
      <c r="A507" s="1"/>
      <c r="D507" s="1"/>
      <c r="E507" s="1"/>
      <c r="F507" s="1"/>
      <c r="I507" s="1"/>
    </row>
    <row r="508" ht="12.75" customHeight="1">
      <c r="A508" s="1"/>
      <c r="D508" s="1"/>
      <c r="E508" s="1"/>
      <c r="F508" s="1"/>
      <c r="I508" s="1"/>
    </row>
    <row r="509" ht="12.75" customHeight="1">
      <c r="A509" s="1"/>
      <c r="D509" s="1"/>
      <c r="E509" s="1"/>
      <c r="F509" s="1"/>
      <c r="I509" s="1"/>
    </row>
    <row r="510" ht="12.75" customHeight="1">
      <c r="A510" s="1"/>
      <c r="D510" s="1"/>
      <c r="E510" s="1"/>
      <c r="F510" s="1"/>
      <c r="I510" s="1"/>
    </row>
    <row r="511" ht="12.75" customHeight="1">
      <c r="A511" s="1"/>
      <c r="D511" s="1"/>
      <c r="E511" s="1"/>
      <c r="F511" s="1"/>
      <c r="I511" s="1"/>
    </row>
    <row r="512" ht="12.75" customHeight="1">
      <c r="A512" s="1"/>
      <c r="D512" s="1"/>
      <c r="E512" s="1"/>
      <c r="F512" s="1"/>
      <c r="I512" s="1"/>
    </row>
    <row r="513" ht="12.75" customHeight="1">
      <c r="A513" s="1"/>
      <c r="D513" s="1"/>
      <c r="E513" s="1"/>
      <c r="F513" s="1"/>
      <c r="I513" s="1"/>
    </row>
    <row r="514" ht="12.75" customHeight="1">
      <c r="A514" s="1"/>
      <c r="D514" s="1"/>
      <c r="E514" s="1"/>
      <c r="F514" s="1"/>
      <c r="I514" s="1"/>
    </row>
    <row r="515" ht="12.75" customHeight="1">
      <c r="A515" s="1"/>
      <c r="D515" s="1"/>
      <c r="E515" s="1"/>
      <c r="F515" s="1"/>
      <c r="I515" s="1"/>
    </row>
    <row r="516" ht="12.75" customHeight="1">
      <c r="A516" s="1"/>
      <c r="D516" s="1"/>
      <c r="E516" s="1"/>
      <c r="F516" s="1"/>
      <c r="I516" s="1"/>
    </row>
    <row r="517" ht="12.75" customHeight="1">
      <c r="A517" s="1"/>
      <c r="D517" s="1"/>
      <c r="E517" s="1"/>
      <c r="F517" s="1"/>
      <c r="I517" s="1"/>
    </row>
    <row r="518" ht="12.75" customHeight="1">
      <c r="A518" s="1"/>
      <c r="D518" s="1"/>
      <c r="E518" s="1"/>
      <c r="F518" s="1"/>
      <c r="I518" s="1"/>
    </row>
    <row r="519" ht="12.75" customHeight="1">
      <c r="A519" s="1"/>
      <c r="D519" s="1"/>
      <c r="E519" s="1"/>
      <c r="F519" s="1"/>
      <c r="I519" s="1"/>
    </row>
    <row r="520" ht="12.75" customHeight="1">
      <c r="A520" s="1"/>
      <c r="D520" s="1"/>
      <c r="E520" s="1"/>
      <c r="F520" s="1"/>
      <c r="I520" s="1"/>
    </row>
    <row r="521" ht="12.75" customHeight="1">
      <c r="A521" s="1"/>
      <c r="D521" s="1"/>
      <c r="E521" s="1"/>
      <c r="F521" s="1"/>
      <c r="I521" s="1"/>
    </row>
    <row r="522" ht="12.75" customHeight="1">
      <c r="A522" s="1"/>
      <c r="D522" s="1"/>
      <c r="E522" s="1"/>
      <c r="F522" s="1"/>
      <c r="I522" s="1"/>
    </row>
    <row r="523" ht="12.75" customHeight="1">
      <c r="A523" s="1"/>
      <c r="D523" s="1"/>
      <c r="E523" s="1"/>
      <c r="F523" s="1"/>
      <c r="I523" s="1"/>
    </row>
    <row r="524" ht="12.75" customHeight="1">
      <c r="A524" s="1"/>
      <c r="D524" s="1"/>
      <c r="E524" s="1"/>
      <c r="F524" s="1"/>
      <c r="I524" s="1"/>
    </row>
    <row r="525" ht="12.75" customHeight="1">
      <c r="A525" s="1"/>
      <c r="D525" s="1"/>
      <c r="E525" s="1"/>
      <c r="F525" s="1"/>
      <c r="I525" s="1"/>
    </row>
    <row r="526" ht="12.75" customHeight="1">
      <c r="A526" s="1"/>
      <c r="D526" s="1"/>
      <c r="E526" s="1"/>
      <c r="F526" s="1"/>
      <c r="I526" s="1"/>
    </row>
    <row r="527" ht="12.75" customHeight="1">
      <c r="A527" s="1"/>
      <c r="D527" s="1"/>
      <c r="E527" s="1"/>
      <c r="F527" s="1"/>
      <c r="I527" s="1"/>
    </row>
    <row r="528" ht="12.75" customHeight="1">
      <c r="A528" s="1"/>
      <c r="D528" s="1"/>
      <c r="E528" s="1"/>
      <c r="F528" s="1"/>
      <c r="I528" s="1"/>
    </row>
    <row r="529" ht="12.75" customHeight="1">
      <c r="A529" s="1"/>
      <c r="D529" s="1"/>
      <c r="E529" s="1"/>
      <c r="F529" s="1"/>
      <c r="I529" s="1"/>
    </row>
    <row r="530" ht="12.75" customHeight="1">
      <c r="A530" s="1"/>
      <c r="D530" s="1"/>
      <c r="E530" s="1"/>
      <c r="F530" s="1"/>
      <c r="I530" s="1"/>
    </row>
    <row r="531" ht="12.75" customHeight="1">
      <c r="A531" s="1"/>
      <c r="D531" s="1"/>
      <c r="E531" s="1"/>
      <c r="F531" s="1"/>
      <c r="I531" s="1"/>
    </row>
    <row r="532" ht="12.75" customHeight="1">
      <c r="A532" s="1"/>
      <c r="D532" s="1"/>
      <c r="E532" s="1"/>
      <c r="F532" s="1"/>
      <c r="I532" s="1"/>
    </row>
    <row r="533" ht="12.75" customHeight="1">
      <c r="A533" s="1"/>
      <c r="D533" s="1"/>
      <c r="E533" s="1"/>
      <c r="F533" s="1"/>
      <c r="I533" s="1"/>
    </row>
    <row r="534" ht="12.75" customHeight="1">
      <c r="A534" s="1"/>
      <c r="D534" s="1"/>
      <c r="E534" s="1"/>
      <c r="F534" s="1"/>
      <c r="I534" s="1"/>
    </row>
    <row r="535" ht="12.75" customHeight="1">
      <c r="A535" s="1"/>
      <c r="D535" s="1"/>
      <c r="E535" s="1"/>
      <c r="F535" s="1"/>
      <c r="I535" s="1"/>
    </row>
    <row r="536" ht="12.75" customHeight="1">
      <c r="A536" s="1"/>
      <c r="D536" s="1"/>
      <c r="E536" s="1"/>
      <c r="F536" s="1"/>
      <c r="I536" s="1"/>
    </row>
    <row r="537" ht="12.75" customHeight="1">
      <c r="A537" s="1"/>
      <c r="D537" s="1"/>
      <c r="E537" s="1"/>
      <c r="F537" s="1"/>
      <c r="I537" s="1"/>
    </row>
    <row r="538" ht="12.75" customHeight="1">
      <c r="A538" s="1"/>
      <c r="D538" s="1"/>
      <c r="E538" s="1"/>
      <c r="F538" s="1"/>
      <c r="I538" s="1"/>
    </row>
    <row r="539" ht="12.75" customHeight="1">
      <c r="A539" s="1"/>
      <c r="D539" s="1"/>
      <c r="E539" s="1"/>
      <c r="F539" s="1"/>
      <c r="I539" s="1"/>
    </row>
    <row r="540" ht="12.75" customHeight="1">
      <c r="A540" s="1"/>
      <c r="D540" s="1"/>
      <c r="E540" s="1"/>
      <c r="F540" s="1"/>
      <c r="I540" s="1"/>
    </row>
    <row r="541" ht="12.75" customHeight="1">
      <c r="A541" s="1"/>
      <c r="D541" s="1"/>
      <c r="E541" s="1"/>
      <c r="F541" s="1"/>
      <c r="I541" s="1"/>
    </row>
    <row r="542" ht="12.75" customHeight="1">
      <c r="A542" s="1"/>
      <c r="D542" s="1"/>
      <c r="E542" s="1"/>
      <c r="F542" s="1"/>
      <c r="I542" s="1"/>
    </row>
    <row r="543" ht="12.75" customHeight="1">
      <c r="A543" s="1"/>
      <c r="D543" s="1"/>
      <c r="E543" s="1"/>
      <c r="F543" s="1"/>
      <c r="I543" s="1"/>
    </row>
    <row r="544" ht="12.75" customHeight="1">
      <c r="A544" s="1"/>
      <c r="D544" s="1"/>
      <c r="E544" s="1"/>
      <c r="F544" s="1"/>
      <c r="I544" s="1"/>
    </row>
    <row r="545" ht="12.75" customHeight="1">
      <c r="A545" s="1"/>
      <c r="D545" s="1"/>
      <c r="E545" s="1"/>
      <c r="F545" s="1"/>
      <c r="I545" s="1"/>
    </row>
    <row r="546" ht="12.75" customHeight="1">
      <c r="A546" s="1"/>
      <c r="D546" s="1"/>
      <c r="E546" s="1"/>
      <c r="F546" s="1"/>
      <c r="I546" s="1"/>
    </row>
    <row r="547" ht="12.75" customHeight="1">
      <c r="A547" s="1"/>
      <c r="D547" s="1"/>
      <c r="E547" s="1"/>
      <c r="F547" s="1"/>
      <c r="I547" s="1"/>
    </row>
    <row r="548" ht="12.75" customHeight="1">
      <c r="A548" s="1"/>
      <c r="D548" s="1"/>
      <c r="E548" s="1"/>
      <c r="F548" s="1"/>
      <c r="I548" s="1"/>
    </row>
    <row r="549" ht="12.75" customHeight="1">
      <c r="A549" s="1"/>
      <c r="D549" s="1"/>
      <c r="E549" s="1"/>
      <c r="F549" s="1"/>
      <c r="I549" s="1"/>
    </row>
    <row r="550" ht="12.75" customHeight="1">
      <c r="A550" s="1"/>
      <c r="D550" s="1"/>
      <c r="E550" s="1"/>
      <c r="F550" s="1"/>
      <c r="I550" s="1"/>
    </row>
    <row r="551" ht="12.75" customHeight="1">
      <c r="A551" s="1"/>
      <c r="D551" s="1"/>
      <c r="E551" s="1"/>
      <c r="F551" s="1"/>
      <c r="I551" s="1"/>
    </row>
    <row r="552" ht="12.75" customHeight="1">
      <c r="A552" s="1"/>
      <c r="D552" s="1"/>
      <c r="E552" s="1"/>
      <c r="F552" s="1"/>
      <c r="I552" s="1"/>
    </row>
    <row r="553" ht="12.75" customHeight="1">
      <c r="A553" s="1"/>
      <c r="D553" s="1"/>
      <c r="E553" s="1"/>
      <c r="F553" s="1"/>
      <c r="I553" s="1"/>
    </row>
    <row r="554" ht="12.75" customHeight="1">
      <c r="A554" s="1"/>
      <c r="D554" s="1"/>
      <c r="E554" s="1"/>
      <c r="F554" s="1"/>
      <c r="I554" s="1"/>
    </row>
    <row r="555" ht="12.75" customHeight="1">
      <c r="A555" s="1"/>
      <c r="D555" s="1"/>
      <c r="E555" s="1"/>
      <c r="F555" s="1"/>
      <c r="I555" s="1"/>
    </row>
    <row r="556" ht="12.75" customHeight="1">
      <c r="A556" s="1"/>
      <c r="D556" s="1"/>
      <c r="E556" s="1"/>
      <c r="F556" s="1"/>
      <c r="I556" s="1"/>
    </row>
    <row r="557" ht="12.75" customHeight="1">
      <c r="A557" s="1"/>
      <c r="D557" s="1"/>
      <c r="E557" s="1"/>
      <c r="F557" s="1"/>
      <c r="I557" s="1"/>
    </row>
    <row r="558" ht="12.75" customHeight="1">
      <c r="A558" s="1"/>
      <c r="D558" s="1"/>
      <c r="E558" s="1"/>
      <c r="F558" s="1"/>
      <c r="I558" s="1"/>
    </row>
    <row r="559" ht="12.75" customHeight="1">
      <c r="A559" s="1"/>
      <c r="D559" s="1"/>
      <c r="E559" s="1"/>
      <c r="F559" s="1"/>
      <c r="I559" s="1"/>
    </row>
    <row r="560" ht="12.75" customHeight="1">
      <c r="A560" s="1"/>
      <c r="D560" s="1"/>
      <c r="E560" s="1"/>
      <c r="F560" s="1"/>
      <c r="I560" s="1"/>
    </row>
    <row r="561" ht="12.75" customHeight="1">
      <c r="A561" s="1"/>
      <c r="D561" s="1"/>
      <c r="E561" s="1"/>
      <c r="F561" s="1"/>
      <c r="I561" s="1"/>
    </row>
    <row r="562" ht="12.75" customHeight="1">
      <c r="A562" s="1"/>
      <c r="D562" s="1"/>
      <c r="E562" s="1"/>
      <c r="F562" s="1"/>
      <c r="I562" s="1"/>
    </row>
    <row r="563" ht="12.75" customHeight="1">
      <c r="A563" s="1"/>
      <c r="D563" s="1"/>
      <c r="E563" s="1"/>
      <c r="F563" s="1"/>
      <c r="I563" s="1"/>
    </row>
    <row r="564" ht="12.75" customHeight="1">
      <c r="A564" s="1"/>
      <c r="D564" s="1"/>
      <c r="E564" s="1"/>
      <c r="F564" s="1"/>
      <c r="I564" s="1"/>
    </row>
    <row r="565" ht="12.75" customHeight="1">
      <c r="A565" s="1"/>
      <c r="D565" s="1"/>
      <c r="E565" s="1"/>
      <c r="F565" s="1"/>
      <c r="I565" s="1"/>
    </row>
    <row r="566" ht="12.75" customHeight="1">
      <c r="A566" s="1"/>
      <c r="D566" s="1"/>
      <c r="E566" s="1"/>
      <c r="F566" s="1"/>
      <c r="I566" s="1"/>
    </row>
    <row r="567" ht="12.75" customHeight="1">
      <c r="A567" s="1"/>
      <c r="D567" s="1"/>
      <c r="E567" s="1"/>
      <c r="F567" s="1"/>
      <c r="I567" s="1"/>
    </row>
    <row r="568" ht="12.75" customHeight="1">
      <c r="A568" s="1"/>
      <c r="D568" s="1"/>
      <c r="E568" s="1"/>
      <c r="F568" s="1"/>
      <c r="I568" s="1"/>
    </row>
    <row r="569" ht="12.75" customHeight="1">
      <c r="A569" s="1"/>
      <c r="D569" s="1"/>
      <c r="E569" s="1"/>
      <c r="F569" s="1"/>
      <c r="I569" s="1"/>
    </row>
    <row r="570" ht="12.75" customHeight="1">
      <c r="A570" s="1"/>
      <c r="D570" s="1"/>
      <c r="E570" s="1"/>
      <c r="F570" s="1"/>
      <c r="I570" s="1"/>
    </row>
    <row r="571" ht="12.75" customHeight="1">
      <c r="A571" s="1"/>
      <c r="D571" s="1"/>
      <c r="E571" s="1"/>
      <c r="F571" s="1"/>
      <c r="I571" s="1"/>
    </row>
    <row r="572" ht="12.75" customHeight="1">
      <c r="A572" s="1"/>
      <c r="D572" s="1"/>
      <c r="E572" s="1"/>
      <c r="F572" s="1"/>
      <c r="I572" s="1"/>
    </row>
    <row r="573" ht="12.75" customHeight="1">
      <c r="A573" s="1"/>
      <c r="D573" s="1"/>
      <c r="E573" s="1"/>
      <c r="F573" s="1"/>
      <c r="I573" s="1"/>
    </row>
    <row r="574" ht="12.75" customHeight="1">
      <c r="A574" s="1"/>
      <c r="D574" s="1"/>
      <c r="E574" s="1"/>
      <c r="F574" s="1"/>
      <c r="I574" s="1"/>
    </row>
    <row r="575" ht="12.75" customHeight="1">
      <c r="A575" s="1"/>
      <c r="D575" s="1"/>
      <c r="E575" s="1"/>
      <c r="F575" s="1"/>
      <c r="I575" s="1"/>
    </row>
    <row r="576" ht="12.75" customHeight="1">
      <c r="A576" s="1"/>
      <c r="D576" s="1"/>
      <c r="E576" s="1"/>
      <c r="F576" s="1"/>
      <c r="I576" s="1"/>
    </row>
    <row r="577" ht="12.75" customHeight="1">
      <c r="A577" s="1"/>
      <c r="D577" s="1"/>
      <c r="E577" s="1"/>
      <c r="F577" s="1"/>
      <c r="I577" s="1"/>
    </row>
    <row r="578" ht="12.75" customHeight="1">
      <c r="A578" s="1"/>
      <c r="D578" s="1"/>
      <c r="E578" s="1"/>
      <c r="F578" s="1"/>
      <c r="I578" s="1"/>
    </row>
    <row r="579" ht="12.75" customHeight="1">
      <c r="A579" s="1"/>
      <c r="D579" s="1"/>
      <c r="E579" s="1"/>
      <c r="F579" s="1"/>
      <c r="I579" s="1"/>
    </row>
    <row r="580" ht="12.75" customHeight="1">
      <c r="A580" s="1"/>
      <c r="D580" s="1"/>
      <c r="E580" s="1"/>
      <c r="F580" s="1"/>
      <c r="I580" s="1"/>
    </row>
    <row r="581" ht="12.75" customHeight="1">
      <c r="A581" s="1"/>
      <c r="D581" s="1"/>
      <c r="E581" s="1"/>
      <c r="F581" s="1"/>
      <c r="I581" s="1"/>
    </row>
    <row r="582" ht="12.75" customHeight="1">
      <c r="A582" s="1"/>
      <c r="D582" s="1"/>
      <c r="E582" s="1"/>
      <c r="F582" s="1"/>
      <c r="I582" s="1"/>
    </row>
    <row r="583" ht="12.75" customHeight="1">
      <c r="A583" s="1"/>
      <c r="D583" s="1"/>
      <c r="E583" s="1"/>
      <c r="F583" s="1"/>
      <c r="I583" s="1"/>
    </row>
    <row r="584" ht="12.75" customHeight="1">
      <c r="A584" s="1"/>
      <c r="D584" s="1"/>
      <c r="E584" s="1"/>
      <c r="F584" s="1"/>
      <c r="I584" s="1"/>
    </row>
    <row r="585" ht="12.75" customHeight="1">
      <c r="A585" s="1"/>
      <c r="D585" s="1"/>
      <c r="E585" s="1"/>
      <c r="F585" s="1"/>
      <c r="I585" s="1"/>
    </row>
    <row r="586" ht="12.75" customHeight="1">
      <c r="A586" s="1"/>
      <c r="D586" s="1"/>
      <c r="E586" s="1"/>
      <c r="F586" s="1"/>
      <c r="I586" s="1"/>
    </row>
    <row r="587" ht="12.75" customHeight="1">
      <c r="A587" s="1"/>
      <c r="D587" s="1"/>
      <c r="E587" s="1"/>
      <c r="F587" s="1"/>
      <c r="I587" s="1"/>
    </row>
    <row r="588" ht="12.75" customHeight="1">
      <c r="A588" s="1"/>
      <c r="D588" s="1"/>
      <c r="E588" s="1"/>
      <c r="F588" s="1"/>
      <c r="I588" s="1"/>
    </row>
    <row r="589" ht="12.75" customHeight="1">
      <c r="A589" s="1"/>
      <c r="D589" s="1"/>
      <c r="E589" s="1"/>
      <c r="F589" s="1"/>
      <c r="I589" s="1"/>
    </row>
    <row r="590" ht="12.75" customHeight="1">
      <c r="A590" s="1"/>
      <c r="D590" s="1"/>
      <c r="E590" s="1"/>
      <c r="F590" s="1"/>
      <c r="I590" s="1"/>
    </row>
    <row r="591" ht="12.75" customHeight="1">
      <c r="A591" s="1"/>
      <c r="D591" s="1"/>
      <c r="E591" s="1"/>
      <c r="F591" s="1"/>
      <c r="I591" s="1"/>
    </row>
    <row r="592" ht="12.75" customHeight="1">
      <c r="A592" s="1"/>
      <c r="D592" s="1"/>
      <c r="E592" s="1"/>
      <c r="F592" s="1"/>
      <c r="I592" s="1"/>
    </row>
    <row r="593" ht="12.75" customHeight="1">
      <c r="A593" s="1"/>
      <c r="D593" s="1"/>
      <c r="E593" s="1"/>
      <c r="F593" s="1"/>
      <c r="I593" s="1"/>
    </row>
    <row r="594" ht="12.75" customHeight="1">
      <c r="A594" s="1"/>
      <c r="D594" s="1"/>
      <c r="E594" s="1"/>
      <c r="F594" s="1"/>
      <c r="I594" s="1"/>
    </row>
    <row r="595" ht="12.75" customHeight="1">
      <c r="A595" s="1"/>
      <c r="D595" s="1"/>
      <c r="E595" s="1"/>
      <c r="F595" s="1"/>
      <c r="I595" s="1"/>
    </row>
    <row r="596" ht="12.75" customHeight="1">
      <c r="A596" s="1"/>
      <c r="D596" s="1"/>
      <c r="E596" s="1"/>
      <c r="F596" s="1"/>
      <c r="I596" s="1"/>
    </row>
    <row r="597" ht="12.75" customHeight="1">
      <c r="A597" s="1"/>
      <c r="D597" s="1"/>
      <c r="E597" s="1"/>
      <c r="F597" s="1"/>
      <c r="I597" s="1"/>
    </row>
    <row r="598" ht="12.75" customHeight="1">
      <c r="A598" s="1"/>
      <c r="D598" s="1"/>
      <c r="E598" s="1"/>
      <c r="F598" s="1"/>
      <c r="I598" s="1"/>
    </row>
    <row r="599" ht="12.75" customHeight="1">
      <c r="A599" s="1"/>
      <c r="D599" s="1"/>
      <c r="E599" s="1"/>
      <c r="F599" s="1"/>
      <c r="I599" s="1"/>
    </row>
    <row r="600" ht="12.75" customHeight="1">
      <c r="A600" s="1"/>
      <c r="D600" s="1"/>
      <c r="E600" s="1"/>
      <c r="F600" s="1"/>
      <c r="I600" s="1"/>
    </row>
    <row r="601" ht="12.75" customHeight="1">
      <c r="A601" s="1"/>
      <c r="D601" s="1"/>
      <c r="E601" s="1"/>
      <c r="F601" s="1"/>
      <c r="I601" s="1"/>
    </row>
    <row r="602" ht="12.75" customHeight="1">
      <c r="A602" s="1"/>
      <c r="D602" s="1"/>
      <c r="E602" s="1"/>
      <c r="F602" s="1"/>
      <c r="I602" s="1"/>
    </row>
    <row r="603" ht="12.75" customHeight="1">
      <c r="A603" s="1"/>
      <c r="D603" s="1"/>
      <c r="E603" s="1"/>
      <c r="F603" s="1"/>
      <c r="I603" s="1"/>
    </row>
    <row r="604" ht="12.75" customHeight="1">
      <c r="A604" s="1"/>
      <c r="D604" s="1"/>
      <c r="E604" s="1"/>
      <c r="F604" s="1"/>
      <c r="I604" s="1"/>
    </row>
    <row r="605" ht="12.75" customHeight="1">
      <c r="A605" s="1"/>
      <c r="D605" s="1"/>
      <c r="E605" s="1"/>
      <c r="F605" s="1"/>
      <c r="I605" s="1"/>
    </row>
    <row r="606" ht="12.75" customHeight="1">
      <c r="A606" s="1"/>
      <c r="D606" s="1"/>
      <c r="E606" s="1"/>
      <c r="F606" s="1"/>
      <c r="I606" s="1"/>
    </row>
    <row r="607" ht="12.75" customHeight="1">
      <c r="A607" s="1"/>
      <c r="D607" s="1"/>
      <c r="E607" s="1"/>
      <c r="F607" s="1"/>
      <c r="I607" s="1"/>
    </row>
    <row r="608" ht="12.75" customHeight="1">
      <c r="A608" s="1"/>
      <c r="D608" s="1"/>
      <c r="E608" s="1"/>
      <c r="F608" s="1"/>
      <c r="I608" s="1"/>
    </row>
    <row r="609" ht="12.75" customHeight="1">
      <c r="A609" s="1"/>
      <c r="D609" s="1"/>
      <c r="E609" s="1"/>
      <c r="F609" s="1"/>
      <c r="I609" s="1"/>
    </row>
    <row r="610" ht="12.75" customHeight="1">
      <c r="A610" s="1"/>
      <c r="D610" s="1"/>
      <c r="E610" s="1"/>
      <c r="F610" s="1"/>
      <c r="I610" s="1"/>
    </row>
    <row r="611" ht="12.75" customHeight="1">
      <c r="A611" s="1"/>
      <c r="D611" s="1"/>
      <c r="E611" s="1"/>
      <c r="F611" s="1"/>
      <c r="I611" s="1"/>
    </row>
    <row r="612" ht="12.75" customHeight="1">
      <c r="A612" s="1"/>
      <c r="D612" s="1"/>
      <c r="E612" s="1"/>
      <c r="F612" s="1"/>
      <c r="I612" s="1"/>
    </row>
    <row r="613" ht="12.75" customHeight="1">
      <c r="A613" s="1"/>
      <c r="D613" s="1"/>
      <c r="E613" s="1"/>
      <c r="F613" s="1"/>
      <c r="I613" s="1"/>
    </row>
    <row r="614" ht="12.75" customHeight="1">
      <c r="A614" s="1"/>
      <c r="D614" s="1"/>
      <c r="E614" s="1"/>
      <c r="F614" s="1"/>
      <c r="I614" s="1"/>
    </row>
    <row r="615" ht="12.75" customHeight="1">
      <c r="A615" s="1"/>
      <c r="D615" s="1"/>
      <c r="E615" s="1"/>
      <c r="F615" s="1"/>
      <c r="I615" s="1"/>
    </row>
    <row r="616" ht="12.75" customHeight="1">
      <c r="A616" s="1"/>
      <c r="D616" s="1"/>
      <c r="E616" s="1"/>
      <c r="F616" s="1"/>
      <c r="I616" s="1"/>
    </row>
    <row r="617" ht="12.75" customHeight="1">
      <c r="A617" s="1"/>
      <c r="D617" s="1"/>
      <c r="E617" s="1"/>
      <c r="F617" s="1"/>
      <c r="I617" s="1"/>
    </row>
    <row r="618" ht="12.75" customHeight="1">
      <c r="A618" s="1"/>
      <c r="D618" s="1"/>
      <c r="E618" s="1"/>
      <c r="F618" s="1"/>
      <c r="I618" s="1"/>
    </row>
    <row r="619" ht="12.75" customHeight="1">
      <c r="A619" s="1"/>
      <c r="D619" s="1"/>
      <c r="E619" s="1"/>
      <c r="F619" s="1"/>
      <c r="I619" s="1"/>
    </row>
    <row r="620" ht="12.75" customHeight="1">
      <c r="A620" s="1"/>
      <c r="D620" s="1"/>
      <c r="E620" s="1"/>
      <c r="F620" s="1"/>
      <c r="I620" s="1"/>
    </row>
    <row r="621" ht="12.75" customHeight="1">
      <c r="A621" s="1"/>
      <c r="D621" s="1"/>
      <c r="E621" s="1"/>
      <c r="F621" s="1"/>
      <c r="I621" s="1"/>
    </row>
    <row r="622" ht="12.75" customHeight="1">
      <c r="A622" s="1"/>
      <c r="D622" s="1"/>
      <c r="E622" s="1"/>
      <c r="F622" s="1"/>
      <c r="I622" s="1"/>
    </row>
    <row r="623" ht="12.75" customHeight="1">
      <c r="A623" s="1"/>
      <c r="D623" s="1"/>
      <c r="E623" s="1"/>
      <c r="F623" s="1"/>
      <c r="I623" s="1"/>
    </row>
    <row r="624" ht="12.75" customHeight="1">
      <c r="A624" s="1"/>
      <c r="D624" s="1"/>
      <c r="E624" s="1"/>
      <c r="F624" s="1"/>
      <c r="I624" s="1"/>
    </row>
    <row r="625" ht="12.75" customHeight="1">
      <c r="A625" s="1"/>
      <c r="D625" s="1"/>
      <c r="E625" s="1"/>
      <c r="F625" s="1"/>
      <c r="I625" s="1"/>
    </row>
    <row r="626" ht="12.75" customHeight="1">
      <c r="A626" s="1"/>
      <c r="D626" s="1"/>
      <c r="E626" s="1"/>
      <c r="F626" s="1"/>
      <c r="I626" s="1"/>
    </row>
    <row r="627" ht="12.75" customHeight="1">
      <c r="A627" s="1"/>
      <c r="D627" s="1"/>
      <c r="E627" s="1"/>
      <c r="F627" s="1"/>
      <c r="I627" s="1"/>
    </row>
    <row r="628" ht="12.75" customHeight="1">
      <c r="A628" s="1"/>
      <c r="D628" s="1"/>
      <c r="E628" s="1"/>
      <c r="F628" s="1"/>
      <c r="I628" s="1"/>
    </row>
    <row r="629" ht="12.75" customHeight="1">
      <c r="A629" s="1"/>
      <c r="D629" s="1"/>
      <c r="E629" s="1"/>
      <c r="F629" s="1"/>
      <c r="I629" s="1"/>
    </row>
    <row r="630" ht="12.75" customHeight="1">
      <c r="A630" s="1"/>
      <c r="D630" s="1"/>
      <c r="E630" s="1"/>
      <c r="F630" s="1"/>
      <c r="I630" s="1"/>
    </row>
    <row r="631" ht="12.75" customHeight="1">
      <c r="A631" s="1"/>
      <c r="D631" s="1"/>
      <c r="E631" s="1"/>
      <c r="F631" s="1"/>
      <c r="I631" s="1"/>
    </row>
    <row r="632" ht="12.75" customHeight="1">
      <c r="A632" s="1"/>
      <c r="D632" s="1"/>
      <c r="E632" s="1"/>
      <c r="F632" s="1"/>
      <c r="I632" s="1"/>
    </row>
    <row r="633" ht="12.75" customHeight="1">
      <c r="A633" s="1"/>
      <c r="D633" s="1"/>
      <c r="E633" s="1"/>
      <c r="F633" s="1"/>
      <c r="I633" s="1"/>
    </row>
    <row r="634" ht="12.75" customHeight="1">
      <c r="A634" s="1"/>
      <c r="D634" s="1"/>
      <c r="E634" s="1"/>
      <c r="F634" s="1"/>
      <c r="I634" s="1"/>
    </row>
    <row r="635" ht="12.75" customHeight="1">
      <c r="A635" s="1"/>
      <c r="D635" s="1"/>
      <c r="E635" s="1"/>
      <c r="F635" s="1"/>
      <c r="I635" s="1"/>
    </row>
    <row r="636" ht="12.75" customHeight="1">
      <c r="A636" s="1"/>
      <c r="D636" s="1"/>
      <c r="E636" s="1"/>
      <c r="F636" s="1"/>
      <c r="I636" s="1"/>
    </row>
    <row r="637" ht="12.75" customHeight="1">
      <c r="A637" s="1"/>
      <c r="D637" s="1"/>
      <c r="E637" s="1"/>
      <c r="F637" s="1"/>
      <c r="I637" s="1"/>
    </row>
    <row r="638" ht="12.75" customHeight="1">
      <c r="A638" s="1"/>
      <c r="D638" s="1"/>
      <c r="E638" s="1"/>
      <c r="F638" s="1"/>
      <c r="I638" s="1"/>
    </row>
    <row r="639" ht="12.75" customHeight="1">
      <c r="A639" s="1"/>
      <c r="D639" s="1"/>
      <c r="E639" s="1"/>
      <c r="F639" s="1"/>
      <c r="I639" s="1"/>
    </row>
    <row r="640" ht="12.75" customHeight="1">
      <c r="A640" s="1"/>
      <c r="D640" s="1"/>
      <c r="E640" s="1"/>
      <c r="F640" s="1"/>
      <c r="I640" s="1"/>
    </row>
    <row r="641" ht="12.75" customHeight="1">
      <c r="A641" s="1"/>
      <c r="D641" s="1"/>
      <c r="E641" s="1"/>
      <c r="F641" s="1"/>
      <c r="I641" s="1"/>
    </row>
    <row r="642" ht="12.75" customHeight="1">
      <c r="A642" s="1"/>
      <c r="D642" s="1"/>
      <c r="E642" s="1"/>
      <c r="F642" s="1"/>
      <c r="I642" s="1"/>
    </row>
    <row r="643" ht="12.75" customHeight="1">
      <c r="A643" s="1"/>
      <c r="D643" s="1"/>
      <c r="E643" s="1"/>
      <c r="F643" s="1"/>
      <c r="I643" s="1"/>
    </row>
    <row r="644" ht="12.75" customHeight="1">
      <c r="A644" s="1"/>
      <c r="D644" s="1"/>
      <c r="E644" s="1"/>
      <c r="F644" s="1"/>
      <c r="I644" s="1"/>
    </row>
    <row r="645" ht="12.75" customHeight="1">
      <c r="A645" s="1"/>
      <c r="D645" s="1"/>
      <c r="E645" s="1"/>
      <c r="F645" s="1"/>
      <c r="I645" s="1"/>
    </row>
    <row r="646" ht="12.75" customHeight="1">
      <c r="A646" s="1"/>
      <c r="D646" s="1"/>
      <c r="E646" s="1"/>
      <c r="F646" s="1"/>
      <c r="I646" s="1"/>
    </row>
    <row r="647" ht="12.75" customHeight="1">
      <c r="A647" s="1"/>
      <c r="D647" s="1"/>
      <c r="E647" s="1"/>
      <c r="F647" s="1"/>
      <c r="I647" s="1"/>
    </row>
    <row r="648" ht="12.75" customHeight="1">
      <c r="A648" s="1"/>
      <c r="D648" s="1"/>
      <c r="E648" s="1"/>
      <c r="F648" s="1"/>
      <c r="I648" s="1"/>
    </row>
    <row r="649" ht="12.75" customHeight="1">
      <c r="A649" s="1"/>
      <c r="D649" s="1"/>
      <c r="E649" s="1"/>
      <c r="F649" s="1"/>
      <c r="I649" s="1"/>
    </row>
    <row r="650" ht="12.75" customHeight="1">
      <c r="A650" s="1"/>
      <c r="D650" s="1"/>
      <c r="E650" s="1"/>
      <c r="F650" s="1"/>
      <c r="I650" s="1"/>
    </row>
    <row r="651" ht="12.75" customHeight="1">
      <c r="A651" s="1"/>
      <c r="D651" s="1"/>
      <c r="E651" s="1"/>
      <c r="F651" s="1"/>
      <c r="I651" s="1"/>
    </row>
    <row r="652" ht="12.75" customHeight="1">
      <c r="A652" s="1"/>
      <c r="D652" s="1"/>
      <c r="E652" s="1"/>
      <c r="F652" s="1"/>
      <c r="I652" s="1"/>
    </row>
    <row r="653" ht="12.75" customHeight="1">
      <c r="A653" s="1"/>
      <c r="D653" s="1"/>
      <c r="E653" s="1"/>
      <c r="F653" s="1"/>
      <c r="I653" s="1"/>
    </row>
    <row r="654" ht="12.75" customHeight="1">
      <c r="A654" s="1"/>
      <c r="D654" s="1"/>
      <c r="E654" s="1"/>
      <c r="F654" s="1"/>
      <c r="I654" s="1"/>
    </row>
    <row r="655" ht="12.75" customHeight="1">
      <c r="A655" s="1"/>
      <c r="D655" s="1"/>
      <c r="E655" s="1"/>
      <c r="F655" s="1"/>
      <c r="I655" s="1"/>
    </row>
    <row r="656" ht="12.75" customHeight="1">
      <c r="A656" s="1"/>
      <c r="D656" s="1"/>
      <c r="E656" s="1"/>
      <c r="F656" s="1"/>
      <c r="I656" s="1"/>
    </row>
    <row r="657" ht="12.75" customHeight="1">
      <c r="A657" s="1"/>
      <c r="D657" s="1"/>
      <c r="E657" s="1"/>
      <c r="F657" s="1"/>
      <c r="I657" s="1"/>
    </row>
    <row r="658" ht="12.75" customHeight="1">
      <c r="A658" s="1"/>
      <c r="D658" s="1"/>
      <c r="E658" s="1"/>
      <c r="F658" s="1"/>
      <c r="I658" s="1"/>
    </row>
    <row r="659" ht="12.75" customHeight="1">
      <c r="A659" s="1"/>
      <c r="D659" s="1"/>
      <c r="E659" s="1"/>
      <c r="F659" s="1"/>
      <c r="I659" s="1"/>
    </row>
    <row r="660" ht="12.75" customHeight="1">
      <c r="A660" s="1"/>
      <c r="D660" s="1"/>
      <c r="E660" s="1"/>
      <c r="F660" s="1"/>
      <c r="I660" s="1"/>
    </row>
    <row r="661" ht="12.75" customHeight="1">
      <c r="A661" s="1"/>
      <c r="D661" s="1"/>
      <c r="E661" s="1"/>
      <c r="F661" s="1"/>
      <c r="I661" s="1"/>
    </row>
    <row r="662" ht="12.75" customHeight="1">
      <c r="A662" s="1"/>
      <c r="D662" s="1"/>
      <c r="E662" s="1"/>
      <c r="F662" s="1"/>
      <c r="I662" s="1"/>
    </row>
    <row r="663" ht="12.75" customHeight="1">
      <c r="A663" s="1"/>
      <c r="D663" s="1"/>
      <c r="E663" s="1"/>
      <c r="F663" s="1"/>
      <c r="I663" s="1"/>
    </row>
    <row r="664" ht="12.75" customHeight="1">
      <c r="A664" s="1"/>
      <c r="D664" s="1"/>
      <c r="E664" s="1"/>
      <c r="F664" s="1"/>
      <c r="I664" s="1"/>
    </row>
    <row r="665" ht="12.75" customHeight="1">
      <c r="A665" s="1"/>
      <c r="D665" s="1"/>
      <c r="E665" s="1"/>
      <c r="F665" s="1"/>
      <c r="I665" s="1"/>
    </row>
    <row r="666" ht="12.75" customHeight="1">
      <c r="A666" s="1"/>
      <c r="D666" s="1"/>
      <c r="E666" s="1"/>
      <c r="F666" s="1"/>
      <c r="I666" s="1"/>
    </row>
    <row r="667" ht="12.75" customHeight="1">
      <c r="A667" s="1"/>
      <c r="D667" s="1"/>
      <c r="E667" s="1"/>
      <c r="F667" s="1"/>
      <c r="I667" s="1"/>
    </row>
    <row r="668" ht="12.75" customHeight="1">
      <c r="A668" s="1"/>
      <c r="D668" s="1"/>
      <c r="E668" s="1"/>
      <c r="F668" s="1"/>
      <c r="I668" s="1"/>
    </row>
    <row r="669" ht="12.75" customHeight="1">
      <c r="A669" s="1"/>
      <c r="D669" s="1"/>
      <c r="E669" s="1"/>
      <c r="F669" s="1"/>
      <c r="I669" s="1"/>
    </row>
    <row r="670" ht="12.75" customHeight="1">
      <c r="A670" s="1"/>
      <c r="D670" s="1"/>
      <c r="E670" s="1"/>
      <c r="F670" s="1"/>
      <c r="I670" s="1"/>
    </row>
    <row r="671" ht="12.75" customHeight="1">
      <c r="A671" s="1"/>
      <c r="D671" s="1"/>
      <c r="E671" s="1"/>
      <c r="F671" s="1"/>
      <c r="I671" s="1"/>
    </row>
    <row r="672" ht="12.75" customHeight="1">
      <c r="A672" s="1"/>
      <c r="D672" s="1"/>
      <c r="E672" s="1"/>
      <c r="F672" s="1"/>
      <c r="I672" s="1"/>
    </row>
    <row r="673" ht="12.75" customHeight="1">
      <c r="A673" s="1"/>
      <c r="D673" s="1"/>
      <c r="E673" s="1"/>
      <c r="F673" s="1"/>
      <c r="I673" s="1"/>
    </row>
    <row r="674" ht="12.75" customHeight="1">
      <c r="A674" s="1"/>
      <c r="D674" s="1"/>
      <c r="E674" s="1"/>
      <c r="F674" s="1"/>
      <c r="I674" s="1"/>
    </row>
    <row r="675" ht="12.75" customHeight="1">
      <c r="A675" s="1"/>
      <c r="D675" s="1"/>
      <c r="E675" s="1"/>
      <c r="F675" s="1"/>
      <c r="I675" s="1"/>
    </row>
    <row r="676" ht="12.75" customHeight="1">
      <c r="A676" s="1"/>
      <c r="D676" s="1"/>
      <c r="E676" s="1"/>
      <c r="F676" s="1"/>
      <c r="I676" s="1"/>
    </row>
    <row r="677" ht="12.75" customHeight="1">
      <c r="A677" s="1"/>
      <c r="D677" s="1"/>
      <c r="E677" s="1"/>
      <c r="F677" s="1"/>
      <c r="I677" s="1"/>
    </row>
    <row r="678" ht="12.75" customHeight="1">
      <c r="A678" s="1"/>
      <c r="D678" s="1"/>
      <c r="E678" s="1"/>
      <c r="F678" s="1"/>
      <c r="I678" s="1"/>
    </row>
    <row r="679" ht="12.75" customHeight="1">
      <c r="A679" s="1"/>
      <c r="D679" s="1"/>
      <c r="E679" s="1"/>
      <c r="F679" s="1"/>
      <c r="I679" s="1"/>
    </row>
    <row r="680" ht="12.75" customHeight="1">
      <c r="A680" s="1"/>
      <c r="D680" s="1"/>
      <c r="E680" s="1"/>
      <c r="F680" s="1"/>
      <c r="I680" s="1"/>
    </row>
    <row r="681" ht="12.75" customHeight="1">
      <c r="A681" s="1"/>
      <c r="D681" s="1"/>
      <c r="E681" s="1"/>
      <c r="F681" s="1"/>
      <c r="I681" s="1"/>
    </row>
    <row r="682" ht="12.75" customHeight="1">
      <c r="A682" s="1"/>
      <c r="D682" s="1"/>
      <c r="E682" s="1"/>
      <c r="F682" s="1"/>
      <c r="I682" s="1"/>
    </row>
    <row r="683" ht="12.75" customHeight="1">
      <c r="A683" s="1"/>
      <c r="D683" s="1"/>
      <c r="E683" s="1"/>
      <c r="F683" s="1"/>
      <c r="I683" s="1"/>
    </row>
    <row r="684" ht="12.75" customHeight="1">
      <c r="A684" s="1"/>
      <c r="D684" s="1"/>
      <c r="E684" s="1"/>
      <c r="F684" s="1"/>
      <c r="I684" s="1"/>
    </row>
    <row r="685" ht="12.75" customHeight="1">
      <c r="A685" s="1"/>
      <c r="D685" s="1"/>
      <c r="E685" s="1"/>
      <c r="F685" s="1"/>
      <c r="I685" s="1"/>
    </row>
    <row r="686" ht="12.75" customHeight="1">
      <c r="A686" s="1"/>
      <c r="D686" s="1"/>
      <c r="E686" s="1"/>
      <c r="F686" s="1"/>
      <c r="I686" s="1"/>
    </row>
    <row r="687" ht="12.75" customHeight="1">
      <c r="A687" s="1"/>
      <c r="D687" s="1"/>
      <c r="E687" s="1"/>
      <c r="F687" s="1"/>
      <c r="I687" s="1"/>
    </row>
    <row r="688" ht="12.75" customHeight="1">
      <c r="A688" s="1"/>
      <c r="D688" s="1"/>
      <c r="E688" s="1"/>
      <c r="F688" s="1"/>
      <c r="I688" s="1"/>
    </row>
    <row r="689" ht="12.75" customHeight="1">
      <c r="A689" s="1"/>
      <c r="D689" s="1"/>
      <c r="E689" s="1"/>
      <c r="F689" s="1"/>
      <c r="I689" s="1"/>
    </row>
    <row r="690" ht="12.75" customHeight="1">
      <c r="A690" s="1"/>
      <c r="D690" s="1"/>
      <c r="E690" s="1"/>
      <c r="F690" s="1"/>
      <c r="I690" s="1"/>
    </row>
    <row r="691" ht="12.75" customHeight="1">
      <c r="A691" s="1"/>
      <c r="D691" s="1"/>
      <c r="E691" s="1"/>
      <c r="F691" s="1"/>
      <c r="I691" s="1"/>
    </row>
    <row r="692" ht="12.75" customHeight="1">
      <c r="A692" s="1"/>
      <c r="D692" s="1"/>
      <c r="E692" s="1"/>
      <c r="F692" s="1"/>
      <c r="I692" s="1"/>
    </row>
    <row r="693" ht="12.75" customHeight="1">
      <c r="A693" s="1"/>
      <c r="D693" s="1"/>
      <c r="E693" s="1"/>
      <c r="F693" s="1"/>
      <c r="I693" s="1"/>
    </row>
    <row r="694" ht="12.75" customHeight="1">
      <c r="A694" s="1"/>
      <c r="D694" s="1"/>
      <c r="E694" s="1"/>
      <c r="F694" s="1"/>
      <c r="I694" s="1"/>
    </row>
    <row r="695" ht="12.75" customHeight="1">
      <c r="A695" s="1"/>
      <c r="D695" s="1"/>
      <c r="E695" s="1"/>
      <c r="F695" s="1"/>
      <c r="I695" s="1"/>
    </row>
    <row r="696" ht="12.75" customHeight="1">
      <c r="A696" s="1"/>
      <c r="D696" s="1"/>
      <c r="E696" s="1"/>
      <c r="F696" s="1"/>
      <c r="I696" s="1"/>
    </row>
    <row r="697" ht="12.75" customHeight="1">
      <c r="A697" s="1"/>
      <c r="D697" s="1"/>
      <c r="E697" s="1"/>
      <c r="F697" s="1"/>
      <c r="I697" s="1"/>
    </row>
    <row r="698" ht="12.75" customHeight="1">
      <c r="A698" s="1"/>
      <c r="D698" s="1"/>
      <c r="E698" s="1"/>
      <c r="F698" s="1"/>
      <c r="I698" s="1"/>
    </row>
    <row r="699" ht="12.75" customHeight="1">
      <c r="A699" s="1"/>
      <c r="D699" s="1"/>
      <c r="E699" s="1"/>
      <c r="F699" s="1"/>
      <c r="I699" s="1"/>
    </row>
    <row r="700" ht="12.75" customHeight="1">
      <c r="A700" s="1"/>
      <c r="D700" s="1"/>
      <c r="E700" s="1"/>
      <c r="F700" s="1"/>
      <c r="I700" s="1"/>
    </row>
    <row r="701" ht="12.75" customHeight="1">
      <c r="A701" s="1"/>
      <c r="D701" s="1"/>
      <c r="E701" s="1"/>
      <c r="F701" s="1"/>
      <c r="I701" s="1"/>
    </row>
    <row r="702" ht="12.75" customHeight="1">
      <c r="A702" s="1"/>
      <c r="D702" s="1"/>
      <c r="E702" s="1"/>
      <c r="F702" s="1"/>
      <c r="I702" s="1"/>
    </row>
    <row r="703" ht="12.75" customHeight="1">
      <c r="A703" s="1"/>
      <c r="D703" s="1"/>
      <c r="E703" s="1"/>
      <c r="F703" s="1"/>
      <c r="I703" s="1"/>
    </row>
    <row r="704" ht="12.75" customHeight="1">
      <c r="A704" s="1"/>
      <c r="D704" s="1"/>
      <c r="E704" s="1"/>
      <c r="F704" s="1"/>
      <c r="I704" s="1"/>
    </row>
    <row r="705" ht="12.75" customHeight="1">
      <c r="A705" s="1"/>
      <c r="D705" s="1"/>
      <c r="E705" s="1"/>
      <c r="F705" s="1"/>
      <c r="I705" s="1"/>
    </row>
    <row r="706" ht="12.75" customHeight="1">
      <c r="A706" s="1"/>
      <c r="D706" s="1"/>
      <c r="E706" s="1"/>
      <c r="F706" s="1"/>
      <c r="I706" s="1"/>
    </row>
    <row r="707" ht="12.75" customHeight="1">
      <c r="A707" s="1"/>
      <c r="D707" s="1"/>
      <c r="E707" s="1"/>
      <c r="F707" s="1"/>
      <c r="I707" s="1"/>
    </row>
    <row r="708" ht="12.75" customHeight="1">
      <c r="A708" s="1"/>
      <c r="D708" s="1"/>
      <c r="E708" s="1"/>
      <c r="F708" s="1"/>
      <c r="I708" s="1"/>
    </row>
    <row r="709" ht="12.75" customHeight="1">
      <c r="A709" s="1"/>
      <c r="D709" s="1"/>
      <c r="E709" s="1"/>
      <c r="F709" s="1"/>
      <c r="I709" s="1"/>
    </row>
    <row r="710" ht="12.75" customHeight="1">
      <c r="A710" s="1"/>
      <c r="D710" s="1"/>
      <c r="E710" s="1"/>
      <c r="F710" s="1"/>
      <c r="I710" s="1"/>
    </row>
    <row r="711" ht="12.75" customHeight="1">
      <c r="A711" s="1"/>
      <c r="D711" s="1"/>
      <c r="E711" s="1"/>
      <c r="F711" s="1"/>
      <c r="I711" s="1"/>
    </row>
    <row r="712" ht="12.75" customHeight="1">
      <c r="A712" s="1"/>
      <c r="D712" s="1"/>
      <c r="E712" s="1"/>
      <c r="F712" s="1"/>
      <c r="I712" s="1"/>
    </row>
    <row r="713" ht="12.75" customHeight="1">
      <c r="A713" s="1"/>
      <c r="D713" s="1"/>
      <c r="E713" s="1"/>
      <c r="F713" s="1"/>
      <c r="I713" s="1"/>
    </row>
    <row r="714" ht="12.75" customHeight="1">
      <c r="A714" s="1"/>
      <c r="D714" s="1"/>
      <c r="E714" s="1"/>
      <c r="F714" s="1"/>
      <c r="I714" s="1"/>
    </row>
    <row r="715" ht="12.75" customHeight="1">
      <c r="A715" s="1"/>
      <c r="D715" s="1"/>
      <c r="E715" s="1"/>
      <c r="F715" s="1"/>
      <c r="I715" s="1"/>
    </row>
    <row r="716" ht="12.75" customHeight="1">
      <c r="A716" s="1"/>
      <c r="D716" s="1"/>
      <c r="E716" s="1"/>
      <c r="F716" s="1"/>
      <c r="I716" s="1"/>
    </row>
    <row r="717" ht="12.75" customHeight="1">
      <c r="A717" s="1"/>
      <c r="D717" s="1"/>
      <c r="E717" s="1"/>
      <c r="F717" s="1"/>
      <c r="I717" s="1"/>
    </row>
    <row r="718" ht="12.75" customHeight="1">
      <c r="A718" s="1"/>
      <c r="D718" s="1"/>
      <c r="E718" s="1"/>
      <c r="F718" s="1"/>
      <c r="I718" s="1"/>
    </row>
    <row r="719" ht="12.75" customHeight="1">
      <c r="A719" s="1"/>
      <c r="D719" s="1"/>
      <c r="E719" s="1"/>
      <c r="F719" s="1"/>
      <c r="I719" s="1"/>
    </row>
    <row r="720" ht="12.75" customHeight="1">
      <c r="A720" s="1"/>
      <c r="D720" s="1"/>
      <c r="E720" s="1"/>
      <c r="F720" s="1"/>
      <c r="I720" s="1"/>
    </row>
    <row r="721" ht="12.75" customHeight="1">
      <c r="A721" s="1"/>
      <c r="D721" s="1"/>
      <c r="E721" s="1"/>
      <c r="F721" s="1"/>
      <c r="I721" s="1"/>
    </row>
    <row r="722" ht="12.75" customHeight="1">
      <c r="A722" s="1"/>
      <c r="D722" s="1"/>
      <c r="E722" s="1"/>
      <c r="F722" s="1"/>
      <c r="I722" s="1"/>
    </row>
    <row r="723" ht="12.75" customHeight="1">
      <c r="A723" s="1"/>
      <c r="D723" s="1"/>
      <c r="E723" s="1"/>
      <c r="F723" s="1"/>
      <c r="I723" s="1"/>
    </row>
    <row r="724" ht="12.75" customHeight="1">
      <c r="A724" s="1"/>
      <c r="D724" s="1"/>
      <c r="E724" s="1"/>
      <c r="F724" s="1"/>
      <c r="I724" s="1"/>
    </row>
    <row r="725" ht="12.75" customHeight="1">
      <c r="A725" s="1"/>
      <c r="D725" s="1"/>
      <c r="E725" s="1"/>
      <c r="F725" s="1"/>
      <c r="I725" s="1"/>
    </row>
    <row r="726" ht="12.75" customHeight="1">
      <c r="A726" s="1"/>
      <c r="D726" s="1"/>
      <c r="E726" s="1"/>
      <c r="F726" s="1"/>
      <c r="I726" s="1"/>
    </row>
    <row r="727" ht="12.75" customHeight="1">
      <c r="A727" s="1"/>
      <c r="D727" s="1"/>
      <c r="E727" s="1"/>
      <c r="F727" s="1"/>
      <c r="I727" s="1"/>
    </row>
    <row r="728" ht="12.75" customHeight="1">
      <c r="A728" s="1"/>
      <c r="D728" s="1"/>
      <c r="E728" s="1"/>
      <c r="F728" s="1"/>
      <c r="I728" s="1"/>
    </row>
    <row r="729" ht="12.75" customHeight="1">
      <c r="A729" s="1"/>
      <c r="D729" s="1"/>
      <c r="E729" s="1"/>
      <c r="F729" s="1"/>
      <c r="I729" s="1"/>
    </row>
    <row r="730" ht="12.75" customHeight="1">
      <c r="A730" s="1"/>
      <c r="D730" s="1"/>
      <c r="E730" s="1"/>
      <c r="F730" s="1"/>
      <c r="I730" s="1"/>
    </row>
    <row r="731" ht="12.75" customHeight="1">
      <c r="A731" s="1"/>
      <c r="D731" s="1"/>
      <c r="E731" s="1"/>
      <c r="F731" s="1"/>
      <c r="I731" s="1"/>
    </row>
    <row r="732" ht="12.75" customHeight="1">
      <c r="A732" s="1"/>
      <c r="D732" s="1"/>
      <c r="E732" s="1"/>
      <c r="F732" s="1"/>
      <c r="I732" s="1"/>
    </row>
    <row r="733" ht="12.75" customHeight="1">
      <c r="A733" s="1"/>
      <c r="D733" s="1"/>
      <c r="E733" s="1"/>
      <c r="F733" s="1"/>
      <c r="I733" s="1"/>
    </row>
    <row r="734" ht="12.75" customHeight="1">
      <c r="A734" s="1"/>
      <c r="D734" s="1"/>
      <c r="E734" s="1"/>
      <c r="F734" s="1"/>
      <c r="I734" s="1"/>
    </row>
    <row r="735" ht="12.75" customHeight="1">
      <c r="A735" s="1"/>
      <c r="D735" s="1"/>
      <c r="E735" s="1"/>
      <c r="F735" s="1"/>
      <c r="I735" s="1"/>
    </row>
    <row r="736" ht="12.75" customHeight="1">
      <c r="A736" s="1"/>
      <c r="D736" s="1"/>
      <c r="E736" s="1"/>
      <c r="F736" s="1"/>
      <c r="I736" s="1"/>
    </row>
    <row r="737" ht="12.75" customHeight="1">
      <c r="A737" s="1"/>
      <c r="D737" s="1"/>
      <c r="E737" s="1"/>
      <c r="F737" s="1"/>
      <c r="I737" s="1"/>
    </row>
    <row r="738" ht="12.75" customHeight="1">
      <c r="A738" s="1"/>
      <c r="D738" s="1"/>
      <c r="E738" s="1"/>
      <c r="F738" s="1"/>
      <c r="I738" s="1"/>
    </row>
    <row r="739" ht="12.75" customHeight="1">
      <c r="A739" s="1"/>
      <c r="D739" s="1"/>
      <c r="E739" s="1"/>
      <c r="F739" s="1"/>
      <c r="I739" s="1"/>
    </row>
    <row r="740" ht="12.75" customHeight="1">
      <c r="A740" s="1"/>
      <c r="D740" s="1"/>
      <c r="E740" s="1"/>
      <c r="F740" s="1"/>
      <c r="I740" s="1"/>
    </row>
    <row r="741" ht="12.75" customHeight="1">
      <c r="A741" s="1"/>
      <c r="D741" s="1"/>
      <c r="E741" s="1"/>
      <c r="F741" s="1"/>
      <c r="I741" s="1"/>
    </row>
    <row r="742" ht="12.75" customHeight="1">
      <c r="A742" s="1"/>
      <c r="D742" s="1"/>
      <c r="E742" s="1"/>
      <c r="F742" s="1"/>
      <c r="I742" s="1"/>
    </row>
    <row r="743" ht="12.75" customHeight="1">
      <c r="A743" s="1"/>
      <c r="D743" s="1"/>
      <c r="E743" s="1"/>
      <c r="F743" s="1"/>
      <c r="I743" s="1"/>
    </row>
    <row r="744" ht="12.75" customHeight="1">
      <c r="A744" s="1"/>
      <c r="D744" s="1"/>
      <c r="E744" s="1"/>
      <c r="F744" s="1"/>
      <c r="I744" s="1"/>
    </row>
    <row r="745" ht="12.75" customHeight="1">
      <c r="A745" s="1"/>
      <c r="D745" s="1"/>
      <c r="E745" s="1"/>
      <c r="F745" s="1"/>
      <c r="I745" s="1"/>
    </row>
    <row r="746" ht="12.75" customHeight="1">
      <c r="A746" s="1"/>
      <c r="D746" s="1"/>
      <c r="E746" s="1"/>
      <c r="F746" s="1"/>
      <c r="I746" s="1"/>
    </row>
    <row r="747" ht="12.75" customHeight="1">
      <c r="A747" s="1"/>
      <c r="D747" s="1"/>
      <c r="E747" s="1"/>
      <c r="F747" s="1"/>
      <c r="I747" s="1"/>
    </row>
    <row r="748" ht="12.75" customHeight="1">
      <c r="A748" s="1"/>
      <c r="D748" s="1"/>
      <c r="E748" s="1"/>
      <c r="F748" s="1"/>
      <c r="I748" s="1"/>
    </row>
    <row r="749" ht="12.75" customHeight="1">
      <c r="A749" s="1"/>
      <c r="D749" s="1"/>
      <c r="E749" s="1"/>
      <c r="F749" s="1"/>
      <c r="I749" s="1"/>
    </row>
    <row r="750" ht="12.75" customHeight="1">
      <c r="A750" s="1"/>
      <c r="D750" s="1"/>
      <c r="E750" s="1"/>
      <c r="F750" s="1"/>
      <c r="I750" s="1"/>
    </row>
    <row r="751" ht="12.75" customHeight="1">
      <c r="A751" s="1"/>
      <c r="D751" s="1"/>
      <c r="E751" s="1"/>
      <c r="F751" s="1"/>
      <c r="I751" s="1"/>
    </row>
    <row r="752" ht="12.75" customHeight="1">
      <c r="A752" s="1"/>
      <c r="D752" s="1"/>
      <c r="E752" s="1"/>
      <c r="F752" s="1"/>
      <c r="I752" s="1"/>
    </row>
    <row r="753" ht="12.75" customHeight="1">
      <c r="A753" s="1"/>
      <c r="D753" s="1"/>
      <c r="E753" s="1"/>
      <c r="F753" s="1"/>
      <c r="I753" s="1"/>
    </row>
    <row r="754" ht="12.75" customHeight="1">
      <c r="A754" s="1"/>
      <c r="D754" s="1"/>
      <c r="E754" s="1"/>
      <c r="F754" s="1"/>
      <c r="I754" s="1"/>
    </row>
    <row r="755" ht="12.75" customHeight="1">
      <c r="A755" s="1"/>
      <c r="D755" s="1"/>
      <c r="E755" s="1"/>
      <c r="F755" s="1"/>
      <c r="I755" s="1"/>
    </row>
    <row r="756" ht="12.75" customHeight="1">
      <c r="A756" s="1"/>
      <c r="D756" s="1"/>
      <c r="E756" s="1"/>
      <c r="F756" s="1"/>
      <c r="I756" s="1"/>
    </row>
    <row r="757" ht="12.75" customHeight="1">
      <c r="A757" s="1"/>
      <c r="D757" s="1"/>
      <c r="E757" s="1"/>
      <c r="F757" s="1"/>
      <c r="I757" s="1"/>
    </row>
    <row r="758" ht="12.75" customHeight="1">
      <c r="A758" s="1"/>
      <c r="D758" s="1"/>
      <c r="E758" s="1"/>
      <c r="F758" s="1"/>
      <c r="I758" s="1"/>
    </row>
    <row r="759" ht="12.75" customHeight="1">
      <c r="A759" s="1"/>
      <c r="D759" s="1"/>
      <c r="E759" s="1"/>
      <c r="F759" s="1"/>
      <c r="I759" s="1"/>
    </row>
    <row r="760" ht="12.75" customHeight="1">
      <c r="A760" s="1"/>
      <c r="D760" s="1"/>
      <c r="E760" s="1"/>
      <c r="F760" s="1"/>
      <c r="I760" s="1"/>
    </row>
    <row r="761" ht="12.75" customHeight="1">
      <c r="A761" s="1"/>
      <c r="D761" s="1"/>
      <c r="E761" s="1"/>
      <c r="F761" s="1"/>
      <c r="I761" s="1"/>
    </row>
    <row r="762" ht="12.75" customHeight="1">
      <c r="A762" s="1"/>
      <c r="D762" s="1"/>
      <c r="E762" s="1"/>
      <c r="F762" s="1"/>
      <c r="I762" s="1"/>
    </row>
    <row r="763" ht="12.75" customHeight="1">
      <c r="A763" s="1"/>
      <c r="D763" s="1"/>
      <c r="E763" s="1"/>
      <c r="F763" s="1"/>
      <c r="I763" s="1"/>
    </row>
    <row r="764" ht="12.75" customHeight="1">
      <c r="A764" s="1"/>
      <c r="D764" s="1"/>
      <c r="E764" s="1"/>
      <c r="F764" s="1"/>
      <c r="I764" s="1"/>
    </row>
    <row r="765" ht="12.75" customHeight="1">
      <c r="A765" s="1"/>
      <c r="D765" s="1"/>
      <c r="E765" s="1"/>
      <c r="F765" s="1"/>
      <c r="I765" s="1"/>
    </row>
    <row r="766" ht="12.75" customHeight="1">
      <c r="A766" s="1"/>
      <c r="D766" s="1"/>
      <c r="E766" s="1"/>
      <c r="F766" s="1"/>
      <c r="I766" s="1"/>
    </row>
    <row r="767" ht="12.75" customHeight="1">
      <c r="A767" s="1"/>
      <c r="D767" s="1"/>
      <c r="E767" s="1"/>
      <c r="F767" s="1"/>
      <c r="I767" s="1"/>
    </row>
    <row r="768" ht="12.75" customHeight="1">
      <c r="A768" s="1"/>
      <c r="D768" s="1"/>
      <c r="E768" s="1"/>
      <c r="F768" s="1"/>
      <c r="I768" s="1"/>
    </row>
    <row r="769" ht="12.75" customHeight="1">
      <c r="A769" s="1"/>
      <c r="D769" s="1"/>
      <c r="E769" s="1"/>
      <c r="F769" s="1"/>
      <c r="I769" s="1"/>
    </row>
    <row r="770" ht="12.75" customHeight="1">
      <c r="A770" s="1"/>
      <c r="D770" s="1"/>
      <c r="E770" s="1"/>
      <c r="F770" s="1"/>
      <c r="I770" s="1"/>
    </row>
    <row r="771" ht="12.75" customHeight="1">
      <c r="A771" s="1"/>
      <c r="D771" s="1"/>
      <c r="E771" s="1"/>
      <c r="F771" s="1"/>
      <c r="I771" s="1"/>
    </row>
    <row r="772" ht="12.75" customHeight="1">
      <c r="A772" s="1"/>
      <c r="D772" s="1"/>
      <c r="E772" s="1"/>
      <c r="F772" s="1"/>
      <c r="I772" s="1"/>
    </row>
    <row r="773" ht="12.75" customHeight="1">
      <c r="A773" s="1"/>
      <c r="D773" s="1"/>
      <c r="E773" s="1"/>
      <c r="F773" s="1"/>
      <c r="I773" s="1"/>
    </row>
    <row r="774" ht="12.75" customHeight="1">
      <c r="A774" s="1"/>
      <c r="D774" s="1"/>
      <c r="E774" s="1"/>
      <c r="F774" s="1"/>
      <c r="I774" s="1"/>
    </row>
    <row r="775" ht="12.75" customHeight="1">
      <c r="A775" s="1"/>
      <c r="D775" s="1"/>
      <c r="E775" s="1"/>
      <c r="F775" s="1"/>
      <c r="I775" s="1"/>
    </row>
    <row r="776" ht="12.75" customHeight="1">
      <c r="A776" s="1"/>
      <c r="D776" s="1"/>
      <c r="E776" s="1"/>
      <c r="F776" s="1"/>
      <c r="I776" s="1"/>
    </row>
    <row r="777" ht="12.75" customHeight="1">
      <c r="A777" s="1"/>
      <c r="D777" s="1"/>
      <c r="E777" s="1"/>
      <c r="F777" s="1"/>
      <c r="I777" s="1"/>
    </row>
    <row r="778" ht="12.75" customHeight="1">
      <c r="A778" s="1"/>
      <c r="D778" s="1"/>
      <c r="E778" s="1"/>
      <c r="F778" s="1"/>
      <c r="I778" s="1"/>
    </row>
    <row r="779" ht="12.75" customHeight="1">
      <c r="A779" s="1"/>
      <c r="D779" s="1"/>
      <c r="E779" s="1"/>
      <c r="F779" s="1"/>
      <c r="I779" s="1"/>
    </row>
    <row r="780" ht="12.75" customHeight="1">
      <c r="A780" s="1"/>
      <c r="D780" s="1"/>
      <c r="E780" s="1"/>
      <c r="F780" s="1"/>
      <c r="I780" s="1"/>
    </row>
    <row r="781" ht="12.75" customHeight="1">
      <c r="A781" s="1"/>
      <c r="D781" s="1"/>
      <c r="E781" s="1"/>
      <c r="F781" s="1"/>
      <c r="I781" s="1"/>
    </row>
    <row r="782" ht="12.75" customHeight="1">
      <c r="A782" s="1"/>
      <c r="D782" s="1"/>
      <c r="E782" s="1"/>
      <c r="F782" s="1"/>
      <c r="I782" s="1"/>
    </row>
    <row r="783" ht="12.75" customHeight="1">
      <c r="A783" s="1"/>
      <c r="D783" s="1"/>
      <c r="E783" s="1"/>
      <c r="F783" s="1"/>
      <c r="I783" s="1"/>
    </row>
    <row r="784" ht="12.75" customHeight="1">
      <c r="A784" s="1"/>
      <c r="D784" s="1"/>
      <c r="E784" s="1"/>
      <c r="F784" s="1"/>
      <c r="I784" s="1"/>
    </row>
    <row r="785" ht="12.75" customHeight="1">
      <c r="A785" s="1"/>
      <c r="D785" s="1"/>
      <c r="E785" s="1"/>
      <c r="F785" s="1"/>
      <c r="I785" s="1"/>
    </row>
    <row r="786" ht="12.75" customHeight="1">
      <c r="A786" s="1"/>
      <c r="D786" s="1"/>
      <c r="E786" s="1"/>
      <c r="F786" s="1"/>
      <c r="I786" s="1"/>
    </row>
    <row r="787" ht="12.75" customHeight="1">
      <c r="A787" s="1"/>
      <c r="D787" s="1"/>
      <c r="E787" s="1"/>
      <c r="F787" s="1"/>
      <c r="I787" s="1"/>
    </row>
    <row r="788" ht="12.75" customHeight="1">
      <c r="A788" s="1"/>
      <c r="D788" s="1"/>
      <c r="E788" s="1"/>
      <c r="F788" s="1"/>
      <c r="I788" s="1"/>
    </row>
    <row r="789" ht="12.75" customHeight="1">
      <c r="A789" s="1"/>
      <c r="D789" s="1"/>
      <c r="E789" s="1"/>
      <c r="F789" s="1"/>
      <c r="I789" s="1"/>
    </row>
    <row r="790" ht="12.75" customHeight="1">
      <c r="A790" s="1"/>
      <c r="D790" s="1"/>
      <c r="E790" s="1"/>
      <c r="F790" s="1"/>
      <c r="I790" s="1"/>
    </row>
    <row r="791" ht="12.75" customHeight="1">
      <c r="A791" s="1"/>
      <c r="D791" s="1"/>
      <c r="E791" s="1"/>
      <c r="F791" s="1"/>
      <c r="I791" s="1"/>
    </row>
    <row r="792" ht="12.75" customHeight="1">
      <c r="A792" s="1"/>
      <c r="D792" s="1"/>
      <c r="E792" s="1"/>
      <c r="F792" s="1"/>
      <c r="I792" s="1"/>
    </row>
    <row r="793" ht="12.75" customHeight="1">
      <c r="A793" s="1"/>
      <c r="D793" s="1"/>
      <c r="E793" s="1"/>
      <c r="F793" s="1"/>
      <c r="I793" s="1"/>
    </row>
    <row r="794" ht="12.75" customHeight="1">
      <c r="A794" s="1"/>
      <c r="D794" s="1"/>
      <c r="E794" s="1"/>
      <c r="F794" s="1"/>
      <c r="I794" s="1"/>
    </row>
    <row r="795" ht="12.75" customHeight="1">
      <c r="A795" s="1"/>
      <c r="D795" s="1"/>
      <c r="E795" s="1"/>
      <c r="F795" s="1"/>
      <c r="I795" s="1"/>
    </row>
    <row r="796" ht="12.75" customHeight="1">
      <c r="A796" s="1"/>
      <c r="D796" s="1"/>
      <c r="E796" s="1"/>
      <c r="F796" s="1"/>
      <c r="I796" s="1"/>
    </row>
    <row r="797" ht="12.75" customHeight="1">
      <c r="A797" s="1"/>
      <c r="D797" s="1"/>
      <c r="E797" s="1"/>
      <c r="F797" s="1"/>
      <c r="I797" s="1"/>
    </row>
    <row r="798" ht="12.75" customHeight="1">
      <c r="A798" s="1"/>
      <c r="D798" s="1"/>
      <c r="E798" s="1"/>
      <c r="F798" s="1"/>
      <c r="I798" s="1"/>
    </row>
    <row r="799" ht="12.75" customHeight="1">
      <c r="A799" s="1"/>
      <c r="D799" s="1"/>
      <c r="E799" s="1"/>
      <c r="F799" s="1"/>
      <c r="I799" s="1"/>
    </row>
    <row r="800" ht="12.75" customHeight="1">
      <c r="A800" s="1"/>
      <c r="D800" s="1"/>
      <c r="E800" s="1"/>
      <c r="F800" s="1"/>
      <c r="I800" s="1"/>
    </row>
    <row r="801" ht="12.75" customHeight="1">
      <c r="A801" s="1"/>
      <c r="D801" s="1"/>
      <c r="E801" s="1"/>
      <c r="F801" s="1"/>
      <c r="I801" s="1"/>
    </row>
    <row r="802" ht="12.75" customHeight="1">
      <c r="A802" s="1"/>
      <c r="D802" s="1"/>
      <c r="E802" s="1"/>
      <c r="F802" s="1"/>
      <c r="I802" s="1"/>
    </row>
    <row r="803" ht="12.75" customHeight="1">
      <c r="A803" s="1"/>
      <c r="D803" s="1"/>
      <c r="E803" s="1"/>
      <c r="F803" s="1"/>
      <c r="I803" s="1"/>
    </row>
    <row r="804" ht="12.75" customHeight="1">
      <c r="A804" s="1"/>
      <c r="D804" s="1"/>
      <c r="E804" s="1"/>
      <c r="F804" s="1"/>
      <c r="I804" s="1"/>
    </row>
    <row r="805" ht="12.75" customHeight="1">
      <c r="A805" s="1"/>
      <c r="D805" s="1"/>
      <c r="E805" s="1"/>
      <c r="F805" s="1"/>
      <c r="I805" s="1"/>
    </row>
    <row r="806" ht="12.75" customHeight="1">
      <c r="A806" s="1"/>
      <c r="D806" s="1"/>
      <c r="E806" s="1"/>
      <c r="F806" s="1"/>
      <c r="I806" s="1"/>
    </row>
    <row r="807" ht="12.75" customHeight="1">
      <c r="A807" s="1"/>
      <c r="D807" s="1"/>
      <c r="E807" s="1"/>
      <c r="F807" s="1"/>
      <c r="I807" s="1"/>
    </row>
    <row r="808" ht="12.75" customHeight="1">
      <c r="A808" s="1"/>
      <c r="D808" s="1"/>
      <c r="E808" s="1"/>
      <c r="F808" s="1"/>
      <c r="I808" s="1"/>
    </row>
    <row r="809" ht="12.75" customHeight="1">
      <c r="A809" s="1"/>
      <c r="D809" s="1"/>
      <c r="E809" s="1"/>
      <c r="F809" s="1"/>
      <c r="I809" s="1"/>
    </row>
    <row r="810" ht="12.75" customHeight="1">
      <c r="A810" s="1"/>
      <c r="D810" s="1"/>
      <c r="E810" s="1"/>
      <c r="F810" s="1"/>
      <c r="I810" s="1"/>
    </row>
    <row r="811" ht="12.75" customHeight="1">
      <c r="A811" s="1"/>
      <c r="D811" s="1"/>
      <c r="E811" s="1"/>
      <c r="F811" s="1"/>
      <c r="I811" s="1"/>
    </row>
    <row r="812" ht="12.75" customHeight="1">
      <c r="A812" s="1"/>
      <c r="D812" s="1"/>
      <c r="E812" s="1"/>
      <c r="F812" s="1"/>
      <c r="I812" s="1"/>
    </row>
    <row r="813" ht="12.75" customHeight="1">
      <c r="A813" s="1"/>
      <c r="D813" s="1"/>
      <c r="E813" s="1"/>
      <c r="F813" s="1"/>
      <c r="I813" s="1"/>
    </row>
    <row r="814" ht="12.75" customHeight="1">
      <c r="A814" s="1"/>
      <c r="D814" s="1"/>
      <c r="E814" s="1"/>
      <c r="F814" s="1"/>
      <c r="I814" s="1"/>
    </row>
    <row r="815" ht="12.75" customHeight="1">
      <c r="A815" s="1"/>
      <c r="D815" s="1"/>
      <c r="E815" s="1"/>
      <c r="F815" s="1"/>
      <c r="I815" s="1"/>
    </row>
    <row r="816" ht="12.75" customHeight="1">
      <c r="A816" s="1"/>
      <c r="D816" s="1"/>
      <c r="E816" s="1"/>
      <c r="F816" s="1"/>
      <c r="I816" s="1"/>
    </row>
    <row r="817" ht="12.75" customHeight="1">
      <c r="A817" s="1"/>
      <c r="D817" s="1"/>
      <c r="E817" s="1"/>
      <c r="F817" s="1"/>
      <c r="I817" s="1"/>
    </row>
    <row r="818" ht="12.75" customHeight="1">
      <c r="A818" s="1"/>
      <c r="D818" s="1"/>
      <c r="E818" s="1"/>
      <c r="F818" s="1"/>
      <c r="I818" s="1"/>
    </row>
    <row r="819" ht="12.75" customHeight="1">
      <c r="A819" s="1"/>
      <c r="D819" s="1"/>
      <c r="E819" s="1"/>
      <c r="F819" s="1"/>
      <c r="I819" s="1"/>
    </row>
    <row r="820" ht="12.75" customHeight="1">
      <c r="A820" s="1"/>
      <c r="D820" s="1"/>
      <c r="E820" s="1"/>
      <c r="F820" s="1"/>
      <c r="I820" s="1"/>
    </row>
    <row r="821" ht="12.75" customHeight="1">
      <c r="A821" s="1"/>
      <c r="D821" s="1"/>
      <c r="E821" s="1"/>
      <c r="F821" s="1"/>
      <c r="I821" s="1"/>
    </row>
    <row r="822" ht="12.75" customHeight="1">
      <c r="A822" s="1"/>
      <c r="D822" s="1"/>
      <c r="E822" s="1"/>
      <c r="F822" s="1"/>
      <c r="I822" s="1"/>
    </row>
    <row r="823" ht="12.75" customHeight="1">
      <c r="A823" s="1"/>
      <c r="D823" s="1"/>
      <c r="E823" s="1"/>
      <c r="F823" s="1"/>
      <c r="I823" s="1"/>
    </row>
    <row r="824" ht="12.75" customHeight="1">
      <c r="A824" s="1"/>
      <c r="D824" s="1"/>
      <c r="E824" s="1"/>
      <c r="F824" s="1"/>
      <c r="I824" s="1"/>
    </row>
    <row r="825" ht="12.75" customHeight="1">
      <c r="A825" s="1"/>
      <c r="D825" s="1"/>
      <c r="E825" s="1"/>
      <c r="F825" s="1"/>
      <c r="I825" s="1"/>
    </row>
    <row r="826" ht="12.75" customHeight="1">
      <c r="A826" s="1"/>
      <c r="D826" s="1"/>
      <c r="E826" s="1"/>
      <c r="F826" s="1"/>
      <c r="I826" s="1"/>
    </row>
    <row r="827" ht="12.75" customHeight="1">
      <c r="A827" s="1"/>
      <c r="D827" s="1"/>
      <c r="E827" s="1"/>
      <c r="F827" s="1"/>
      <c r="I827" s="1"/>
    </row>
    <row r="828" ht="12.75" customHeight="1">
      <c r="A828" s="1"/>
      <c r="D828" s="1"/>
      <c r="E828" s="1"/>
      <c r="F828" s="1"/>
      <c r="I828" s="1"/>
    </row>
    <row r="829" ht="12.75" customHeight="1">
      <c r="A829" s="1"/>
      <c r="D829" s="1"/>
      <c r="E829" s="1"/>
      <c r="F829" s="1"/>
      <c r="I829" s="1"/>
    </row>
    <row r="830" ht="12.75" customHeight="1">
      <c r="A830" s="1"/>
      <c r="D830" s="1"/>
      <c r="E830" s="1"/>
      <c r="F830" s="1"/>
      <c r="I830" s="1"/>
    </row>
    <row r="831" ht="12.75" customHeight="1">
      <c r="A831" s="1"/>
      <c r="D831" s="1"/>
      <c r="E831" s="1"/>
      <c r="F831" s="1"/>
      <c r="I831" s="1"/>
    </row>
    <row r="832" ht="12.75" customHeight="1">
      <c r="A832" s="1"/>
      <c r="D832" s="1"/>
      <c r="E832" s="1"/>
      <c r="F832" s="1"/>
      <c r="I832" s="1"/>
    </row>
    <row r="833" ht="12.75" customHeight="1">
      <c r="A833" s="1"/>
      <c r="D833" s="1"/>
      <c r="E833" s="1"/>
      <c r="F833" s="1"/>
      <c r="I833" s="1"/>
    </row>
    <row r="834" ht="12.75" customHeight="1">
      <c r="A834" s="1"/>
      <c r="D834" s="1"/>
      <c r="E834" s="1"/>
      <c r="F834" s="1"/>
      <c r="I834" s="1"/>
    </row>
    <row r="835" ht="12.75" customHeight="1">
      <c r="A835" s="1"/>
      <c r="D835" s="1"/>
      <c r="E835" s="1"/>
      <c r="F835" s="1"/>
      <c r="I835" s="1"/>
    </row>
    <row r="836" ht="12.75" customHeight="1">
      <c r="A836" s="1"/>
      <c r="D836" s="1"/>
      <c r="E836" s="1"/>
      <c r="F836" s="1"/>
      <c r="I836" s="1"/>
    </row>
    <row r="837" ht="12.75" customHeight="1">
      <c r="A837" s="1"/>
      <c r="D837" s="1"/>
      <c r="E837" s="1"/>
      <c r="F837" s="1"/>
      <c r="I837" s="1"/>
    </row>
    <row r="838" ht="12.75" customHeight="1">
      <c r="A838" s="1"/>
      <c r="D838" s="1"/>
      <c r="E838" s="1"/>
      <c r="F838" s="1"/>
      <c r="I838" s="1"/>
    </row>
    <row r="839" ht="12.75" customHeight="1">
      <c r="A839" s="1"/>
      <c r="D839" s="1"/>
      <c r="E839" s="1"/>
      <c r="F839" s="1"/>
      <c r="I839" s="1"/>
    </row>
    <row r="840" ht="12.75" customHeight="1">
      <c r="A840" s="1"/>
      <c r="D840" s="1"/>
      <c r="E840" s="1"/>
      <c r="F840" s="1"/>
      <c r="I840" s="1"/>
    </row>
    <row r="841" ht="12.75" customHeight="1">
      <c r="A841" s="1"/>
      <c r="D841" s="1"/>
      <c r="E841" s="1"/>
      <c r="F841" s="1"/>
      <c r="I841" s="1"/>
    </row>
    <row r="842" ht="12.75" customHeight="1">
      <c r="A842" s="1"/>
      <c r="D842" s="1"/>
      <c r="E842" s="1"/>
      <c r="F842" s="1"/>
      <c r="I842" s="1"/>
    </row>
    <row r="843" ht="12.75" customHeight="1">
      <c r="A843" s="1"/>
      <c r="D843" s="1"/>
      <c r="E843" s="1"/>
      <c r="F843" s="1"/>
      <c r="I843" s="1"/>
    </row>
    <row r="844" ht="12.75" customHeight="1">
      <c r="A844" s="1"/>
      <c r="D844" s="1"/>
      <c r="E844" s="1"/>
      <c r="F844" s="1"/>
      <c r="I844" s="1"/>
    </row>
    <row r="845" ht="12.75" customHeight="1">
      <c r="A845" s="1"/>
      <c r="D845" s="1"/>
      <c r="E845" s="1"/>
      <c r="F845" s="1"/>
      <c r="I845" s="1"/>
    </row>
    <row r="846" ht="12.75" customHeight="1">
      <c r="A846" s="1"/>
      <c r="D846" s="1"/>
      <c r="E846" s="1"/>
      <c r="F846" s="1"/>
      <c r="I846" s="1"/>
    </row>
    <row r="847" ht="12.75" customHeight="1">
      <c r="A847" s="1"/>
      <c r="D847" s="1"/>
      <c r="E847" s="1"/>
      <c r="F847" s="1"/>
      <c r="I847" s="1"/>
    </row>
    <row r="848" ht="12.75" customHeight="1">
      <c r="A848" s="1"/>
      <c r="D848" s="1"/>
      <c r="E848" s="1"/>
      <c r="F848" s="1"/>
      <c r="I848" s="1"/>
    </row>
    <row r="849" ht="12.75" customHeight="1">
      <c r="A849" s="1"/>
      <c r="D849" s="1"/>
      <c r="E849" s="1"/>
      <c r="F849" s="1"/>
      <c r="I849" s="1"/>
    </row>
    <row r="850" ht="12.75" customHeight="1">
      <c r="A850" s="1"/>
      <c r="D850" s="1"/>
      <c r="E850" s="1"/>
      <c r="F850" s="1"/>
      <c r="I850" s="1"/>
    </row>
    <row r="851" ht="12.75" customHeight="1">
      <c r="A851" s="1"/>
      <c r="D851" s="1"/>
      <c r="E851" s="1"/>
      <c r="F851" s="1"/>
      <c r="I851" s="1"/>
    </row>
    <row r="852" ht="12.75" customHeight="1">
      <c r="A852" s="1"/>
      <c r="D852" s="1"/>
      <c r="E852" s="1"/>
      <c r="F852" s="1"/>
      <c r="I852" s="1"/>
    </row>
    <row r="853" ht="12.75" customHeight="1">
      <c r="A853" s="1"/>
      <c r="D853" s="1"/>
      <c r="E853" s="1"/>
      <c r="F853" s="1"/>
      <c r="I853" s="1"/>
    </row>
    <row r="854" ht="12.75" customHeight="1">
      <c r="A854" s="1"/>
      <c r="D854" s="1"/>
      <c r="E854" s="1"/>
      <c r="F854" s="1"/>
      <c r="I854" s="1"/>
    </row>
    <row r="855" ht="12.75" customHeight="1">
      <c r="A855" s="1"/>
      <c r="D855" s="1"/>
      <c r="E855" s="1"/>
      <c r="F855" s="1"/>
      <c r="I855" s="1"/>
    </row>
    <row r="856" ht="12.75" customHeight="1">
      <c r="A856" s="1"/>
      <c r="D856" s="1"/>
      <c r="E856" s="1"/>
      <c r="F856" s="1"/>
      <c r="I856" s="1"/>
    </row>
    <row r="857" ht="12.75" customHeight="1">
      <c r="A857" s="1"/>
      <c r="D857" s="1"/>
      <c r="E857" s="1"/>
      <c r="F857" s="1"/>
      <c r="I857" s="1"/>
    </row>
    <row r="858" ht="12.75" customHeight="1">
      <c r="A858" s="1"/>
      <c r="D858" s="1"/>
      <c r="E858" s="1"/>
      <c r="F858" s="1"/>
      <c r="I858" s="1"/>
    </row>
    <row r="859" ht="12.75" customHeight="1">
      <c r="A859" s="1"/>
      <c r="D859" s="1"/>
      <c r="E859" s="1"/>
      <c r="F859" s="1"/>
      <c r="I859" s="1"/>
    </row>
    <row r="860" ht="12.75" customHeight="1">
      <c r="A860" s="1"/>
      <c r="D860" s="1"/>
      <c r="E860" s="1"/>
      <c r="F860" s="1"/>
      <c r="I860" s="1"/>
    </row>
    <row r="861" ht="12.75" customHeight="1">
      <c r="A861" s="1"/>
      <c r="D861" s="1"/>
      <c r="E861" s="1"/>
      <c r="F861" s="1"/>
      <c r="I861" s="1"/>
    </row>
    <row r="862" ht="12.75" customHeight="1">
      <c r="A862" s="1"/>
      <c r="D862" s="1"/>
      <c r="E862" s="1"/>
      <c r="F862" s="1"/>
      <c r="I862" s="1"/>
    </row>
    <row r="863" ht="12.75" customHeight="1">
      <c r="A863" s="1"/>
      <c r="D863" s="1"/>
      <c r="E863" s="1"/>
      <c r="F863" s="1"/>
      <c r="I863" s="1"/>
    </row>
    <row r="864" ht="12.75" customHeight="1">
      <c r="A864" s="1"/>
      <c r="D864" s="1"/>
      <c r="E864" s="1"/>
      <c r="F864" s="1"/>
      <c r="I864" s="1"/>
    </row>
    <row r="865" ht="12.75" customHeight="1">
      <c r="A865" s="1"/>
      <c r="D865" s="1"/>
      <c r="E865" s="1"/>
      <c r="F865" s="1"/>
      <c r="I865" s="1"/>
    </row>
    <row r="866" ht="12.75" customHeight="1">
      <c r="A866" s="1"/>
      <c r="D866" s="1"/>
      <c r="E866" s="1"/>
      <c r="F866" s="1"/>
      <c r="I866" s="1"/>
    </row>
    <row r="867" ht="12.75" customHeight="1">
      <c r="A867" s="1"/>
      <c r="D867" s="1"/>
      <c r="E867" s="1"/>
      <c r="F867" s="1"/>
      <c r="I867" s="1"/>
    </row>
    <row r="868" ht="12.75" customHeight="1">
      <c r="A868" s="1"/>
      <c r="D868" s="1"/>
      <c r="E868" s="1"/>
      <c r="F868" s="1"/>
      <c r="I868" s="1"/>
    </row>
    <row r="869" ht="12.75" customHeight="1">
      <c r="A869" s="1"/>
      <c r="D869" s="1"/>
      <c r="E869" s="1"/>
      <c r="F869" s="1"/>
      <c r="I869" s="1"/>
    </row>
    <row r="870" ht="12.75" customHeight="1">
      <c r="A870" s="1"/>
      <c r="D870" s="1"/>
      <c r="E870" s="1"/>
      <c r="F870" s="1"/>
      <c r="I870" s="1"/>
    </row>
    <row r="871" ht="12.75" customHeight="1">
      <c r="A871" s="1"/>
      <c r="D871" s="1"/>
      <c r="E871" s="1"/>
      <c r="F871" s="1"/>
      <c r="I871" s="1"/>
    </row>
    <row r="872" ht="12.75" customHeight="1">
      <c r="A872" s="1"/>
      <c r="D872" s="1"/>
      <c r="E872" s="1"/>
      <c r="F872" s="1"/>
      <c r="I872" s="1"/>
    </row>
    <row r="873" ht="12.75" customHeight="1">
      <c r="A873" s="1"/>
      <c r="D873" s="1"/>
      <c r="E873" s="1"/>
      <c r="F873" s="1"/>
      <c r="I873" s="1"/>
    </row>
    <row r="874" ht="12.75" customHeight="1">
      <c r="A874" s="1"/>
      <c r="D874" s="1"/>
      <c r="E874" s="1"/>
      <c r="F874" s="1"/>
      <c r="I874" s="1"/>
    </row>
    <row r="875" ht="12.75" customHeight="1">
      <c r="A875" s="1"/>
      <c r="D875" s="1"/>
      <c r="E875" s="1"/>
      <c r="F875" s="1"/>
      <c r="I875" s="1"/>
    </row>
    <row r="876" ht="12.75" customHeight="1">
      <c r="A876" s="1"/>
      <c r="D876" s="1"/>
      <c r="E876" s="1"/>
      <c r="F876" s="1"/>
      <c r="I876" s="1"/>
    </row>
    <row r="877" ht="12.75" customHeight="1">
      <c r="A877" s="1"/>
      <c r="D877" s="1"/>
      <c r="E877" s="1"/>
      <c r="F877" s="1"/>
      <c r="I877" s="1"/>
    </row>
    <row r="878" ht="12.75" customHeight="1">
      <c r="A878" s="1"/>
      <c r="D878" s="1"/>
      <c r="E878" s="1"/>
      <c r="F878" s="1"/>
      <c r="I878" s="1"/>
    </row>
    <row r="879" ht="12.75" customHeight="1">
      <c r="A879" s="1"/>
      <c r="D879" s="1"/>
      <c r="E879" s="1"/>
      <c r="F879" s="1"/>
      <c r="I879" s="1"/>
    </row>
    <row r="880" ht="12.75" customHeight="1">
      <c r="A880" s="1"/>
      <c r="D880" s="1"/>
      <c r="E880" s="1"/>
      <c r="F880" s="1"/>
      <c r="I880" s="1"/>
    </row>
    <row r="881" ht="12.75" customHeight="1">
      <c r="A881" s="1"/>
      <c r="D881" s="1"/>
      <c r="E881" s="1"/>
      <c r="F881" s="1"/>
      <c r="I881" s="1"/>
    </row>
    <row r="882" ht="12.75" customHeight="1">
      <c r="A882" s="1"/>
      <c r="D882" s="1"/>
      <c r="E882" s="1"/>
      <c r="F882" s="1"/>
      <c r="I882" s="1"/>
    </row>
    <row r="883" ht="12.75" customHeight="1">
      <c r="A883" s="1"/>
      <c r="D883" s="1"/>
      <c r="E883" s="1"/>
      <c r="F883" s="1"/>
      <c r="I883" s="1"/>
    </row>
    <row r="884" ht="12.75" customHeight="1">
      <c r="A884" s="1"/>
      <c r="D884" s="1"/>
      <c r="E884" s="1"/>
      <c r="F884" s="1"/>
      <c r="I884" s="1"/>
    </row>
    <row r="885" ht="12.75" customHeight="1">
      <c r="A885" s="1"/>
      <c r="D885" s="1"/>
      <c r="E885" s="1"/>
      <c r="F885" s="1"/>
      <c r="I885" s="1"/>
    </row>
    <row r="886" ht="12.75" customHeight="1">
      <c r="A886" s="1"/>
      <c r="D886" s="1"/>
      <c r="E886" s="1"/>
      <c r="F886" s="1"/>
      <c r="I886" s="1"/>
    </row>
    <row r="887" ht="12.75" customHeight="1">
      <c r="A887" s="1"/>
      <c r="D887" s="1"/>
      <c r="E887" s="1"/>
      <c r="F887" s="1"/>
      <c r="I887" s="1"/>
    </row>
    <row r="888" ht="12.75" customHeight="1">
      <c r="A888" s="1"/>
      <c r="D888" s="1"/>
      <c r="E888" s="1"/>
      <c r="F888" s="1"/>
      <c r="I888" s="1"/>
    </row>
    <row r="889" ht="12.75" customHeight="1">
      <c r="A889" s="1"/>
      <c r="D889" s="1"/>
      <c r="E889" s="1"/>
      <c r="F889" s="1"/>
      <c r="I889" s="1"/>
    </row>
    <row r="890" ht="12.75" customHeight="1">
      <c r="A890" s="1"/>
      <c r="D890" s="1"/>
      <c r="E890" s="1"/>
      <c r="F890" s="1"/>
      <c r="I890" s="1"/>
    </row>
    <row r="891" ht="12.75" customHeight="1">
      <c r="A891" s="1"/>
      <c r="D891" s="1"/>
      <c r="E891" s="1"/>
      <c r="F891" s="1"/>
      <c r="I891" s="1"/>
    </row>
    <row r="892" ht="12.75" customHeight="1">
      <c r="A892" s="1"/>
      <c r="D892" s="1"/>
      <c r="E892" s="1"/>
      <c r="F892" s="1"/>
      <c r="I892" s="1"/>
    </row>
    <row r="893" ht="12.75" customHeight="1">
      <c r="A893" s="1"/>
      <c r="D893" s="1"/>
      <c r="E893" s="1"/>
      <c r="F893" s="1"/>
      <c r="I893" s="1"/>
    </row>
    <row r="894" ht="12.75" customHeight="1">
      <c r="A894" s="1"/>
      <c r="D894" s="1"/>
      <c r="E894" s="1"/>
      <c r="F894" s="1"/>
      <c r="I894" s="1"/>
    </row>
    <row r="895" ht="12.75" customHeight="1">
      <c r="A895" s="1"/>
      <c r="D895" s="1"/>
      <c r="E895" s="1"/>
      <c r="F895" s="1"/>
      <c r="I895" s="1"/>
    </row>
    <row r="896" ht="12.75" customHeight="1">
      <c r="A896" s="1"/>
      <c r="D896" s="1"/>
      <c r="E896" s="1"/>
      <c r="F896" s="1"/>
      <c r="I896" s="1"/>
    </row>
    <row r="897" ht="12.75" customHeight="1">
      <c r="A897" s="1"/>
      <c r="D897" s="1"/>
      <c r="E897" s="1"/>
      <c r="F897" s="1"/>
      <c r="I897" s="1"/>
    </row>
    <row r="898" ht="12.75" customHeight="1">
      <c r="A898" s="1"/>
      <c r="D898" s="1"/>
      <c r="E898" s="1"/>
      <c r="F898" s="1"/>
      <c r="I898" s="1"/>
    </row>
    <row r="899" ht="12.75" customHeight="1">
      <c r="A899" s="1"/>
      <c r="D899" s="1"/>
      <c r="E899" s="1"/>
      <c r="F899" s="1"/>
      <c r="I899" s="1"/>
    </row>
    <row r="900" ht="12.75" customHeight="1">
      <c r="A900" s="1"/>
      <c r="D900" s="1"/>
      <c r="E900" s="1"/>
      <c r="F900" s="1"/>
      <c r="I900" s="1"/>
    </row>
    <row r="901" ht="12.75" customHeight="1">
      <c r="A901" s="1"/>
      <c r="D901" s="1"/>
      <c r="E901" s="1"/>
      <c r="F901" s="1"/>
      <c r="I901" s="1"/>
    </row>
    <row r="902" ht="12.75" customHeight="1">
      <c r="A902" s="1"/>
      <c r="D902" s="1"/>
      <c r="E902" s="1"/>
      <c r="F902" s="1"/>
      <c r="I902" s="1"/>
    </row>
    <row r="903" ht="12.75" customHeight="1">
      <c r="A903" s="1"/>
      <c r="D903" s="1"/>
      <c r="E903" s="1"/>
      <c r="F903" s="1"/>
      <c r="I903" s="1"/>
    </row>
    <row r="904" ht="12.75" customHeight="1">
      <c r="A904" s="1"/>
      <c r="D904" s="1"/>
      <c r="E904" s="1"/>
      <c r="F904" s="1"/>
      <c r="I904" s="1"/>
    </row>
    <row r="905" ht="12.75" customHeight="1">
      <c r="A905" s="1"/>
      <c r="D905" s="1"/>
      <c r="E905" s="1"/>
      <c r="F905" s="1"/>
      <c r="I905" s="1"/>
    </row>
    <row r="906" ht="12.75" customHeight="1">
      <c r="A906" s="1"/>
      <c r="D906" s="1"/>
      <c r="E906" s="1"/>
      <c r="F906" s="1"/>
      <c r="I906" s="1"/>
    </row>
    <row r="907" ht="12.75" customHeight="1">
      <c r="A907" s="1"/>
      <c r="D907" s="1"/>
      <c r="E907" s="1"/>
      <c r="F907" s="1"/>
      <c r="I907" s="1"/>
    </row>
    <row r="908" ht="12.75" customHeight="1">
      <c r="A908" s="1"/>
      <c r="D908" s="1"/>
      <c r="E908" s="1"/>
      <c r="F908" s="1"/>
      <c r="I908" s="1"/>
    </row>
    <row r="909" ht="12.75" customHeight="1">
      <c r="A909" s="1"/>
      <c r="D909" s="1"/>
      <c r="E909" s="1"/>
      <c r="F909" s="1"/>
      <c r="I909" s="1"/>
    </row>
    <row r="910" ht="12.75" customHeight="1">
      <c r="A910" s="1"/>
      <c r="D910" s="1"/>
      <c r="E910" s="1"/>
      <c r="F910" s="1"/>
      <c r="I910" s="1"/>
    </row>
    <row r="911" ht="12.75" customHeight="1">
      <c r="A911" s="1"/>
      <c r="D911" s="1"/>
      <c r="E911" s="1"/>
      <c r="F911" s="1"/>
      <c r="I911" s="1"/>
    </row>
    <row r="912" ht="12.75" customHeight="1">
      <c r="A912" s="1"/>
      <c r="D912" s="1"/>
      <c r="E912" s="1"/>
      <c r="F912" s="1"/>
      <c r="I912" s="1"/>
    </row>
    <row r="913" ht="12.75" customHeight="1">
      <c r="A913" s="1"/>
      <c r="D913" s="1"/>
      <c r="E913" s="1"/>
      <c r="F913" s="1"/>
      <c r="I913" s="1"/>
    </row>
    <row r="914" ht="12.75" customHeight="1">
      <c r="A914" s="1"/>
      <c r="D914" s="1"/>
      <c r="E914" s="1"/>
      <c r="F914" s="1"/>
      <c r="I914" s="1"/>
    </row>
    <row r="915" ht="12.75" customHeight="1">
      <c r="A915" s="1"/>
      <c r="D915" s="1"/>
      <c r="E915" s="1"/>
      <c r="F915" s="1"/>
      <c r="I915" s="1"/>
    </row>
    <row r="916" ht="12.75" customHeight="1">
      <c r="A916" s="1"/>
      <c r="D916" s="1"/>
      <c r="E916" s="1"/>
      <c r="F916" s="1"/>
      <c r="I916" s="1"/>
    </row>
    <row r="917" ht="12.75" customHeight="1">
      <c r="A917" s="1"/>
      <c r="D917" s="1"/>
      <c r="E917" s="1"/>
      <c r="F917" s="1"/>
      <c r="I917" s="1"/>
    </row>
    <row r="918" ht="12.75" customHeight="1">
      <c r="A918" s="1"/>
      <c r="D918" s="1"/>
      <c r="E918" s="1"/>
      <c r="F918" s="1"/>
      <c r="I918" s="1"/>
    </row>
    <row r="919" ht="12.75" customHeight="1">
      <c r="A919" s="1"/>
      <c r="D919" s="1"/>
      <c r="E919" s="1"/>
      <c r="F919" s="1"/>
      <c r="I919" s="1"/>
    </row>
    <row r="920" ht="12.75" customHeight="1">
      <c r="A920" s="1"/>
      <c r="D920" s="1"/>
      <c r="E920" s="1"/>
      <c r="F920" s="1"/>
      <c r="I920" s="1"/>
    </row>
    <row r="921" ht="12.75" customHeight="1">
      <c r="A921" s="1"/>
      <c r="D921" s="1"/>
      <c r="E921" s="1"/>
      <c r="F921" s="1"/>
      <c r="I921" s="1"/>
    </row>
    <row r="922" ht="12.75" customHeight="1">
      <c r="A922" s="1"/>
      <c r="D922" s="1"/>
      <c r="E922" s="1"/>
      <c r="F922" s="1"/>
      <c r="I922" s="1"/>
    </row>
    <row r="923" ht="12.75" customHeight="1">
      <c r="A923" s="1"/>
      <c r="D923" s="1"/>
      <c r="E923" s="1"/>
      <c r="F923" s="1"/>
      <c r="I923" s="1"/>
    </row>
    <row r="924" ht="12.75" customHeight="1">
      <c r="A924" s="1"/>
      <c r="D924" s="1"/>
      <c r="E924" s="1"/>
      <c r="F924" s="1"/>
      <c r="I924" s="1"/>
    </row>
    <row r="925" ht="12.75" customHeight="1">
      <c r="A925" s="1"/>
      <c r="D925" s="1"/>
      <c r="E925" s="1"/>
      <c r="F925" s="1"/>
      <c r="I925" s="1"/>
    </row>
    <row r="926" ht="12.75" customHeight="1">
      <c r="A926" s="1"/>
      <c r="D926" s="1"/>
      <c r="E926" s="1"/>
      <c r="F926" s="1"/>
      <c r="I926" s="1"/>
    </row>
    <row r="927" ht="12.75" customHeight="1">
      <c r="A927" s="1"/>
      <c r="D927" s="1"/>
      <c r="E927" s="1"/>
      <c r="F927" s="1"/>
      <c r="I927" s="1"/>
    </row>
    <row r="928" ht="12.75" customHeight="1">
      <c r="A928" s="1"/>
      <c r="D928" s="1"/>
      <c r="E928" s="1"/>
      <c r="F928" s="1"/>
      <c r="I928" s="1"/>
    </row>
    <row r="929" ht="12.75" customHeight="1">
      <c r="A929" s="1"/>
      <c r="D929" s="1"/>
      <c r="E929" s="1"/>
      <c r="F929" s="1"/>
      <c r="I929" s="1"/>
    </row>
    <row r="930" ht="12.75" customHeight="1">
      <c r="A930" s="1"/>
      <c r="D930" s="1"/>
      <c r="E930" s="1"/>
      <c r="F930" s="1"/>
      <c r="I930" s="1"/>
    </row>
    <row r="931" ht="12.75" customHeight="1">
      <c r="A931" s="1"/>
      <c r="D931" s="1"/>
      <c r="E931" s="1"/>
      <c r="F931" s="1"/>
      <c r="I931" s="1"/>
    </row>
    <row r="932" ht="12.75" customHeight="1">
      <c r="A932" s="1"/>
      <c r="D932" s="1"/>
      <c r="E932" s="1"/>
      <c r="F932" s="1"/>
      <c r="I932" s="1"/>
    </row>
    <row r="933" ht="12.75" customHeight="1">
      <c r="A933" s="1"/>
      <c r="D933" s="1"/>
      <c r="E933" s="1"/>
      <c r="F933" s="1"/>
      <c r="I933" s="1"/>
    </row>
    <row r="934" ht="12.75" customHeight="1">
      <c r="A934" s="1"/>
      <c r="D934" s="1"/>
      <c r="E934" s="1"/>
      <c r="F934" s="1"/>
      <c r="I934" s="1"/>
    </row>
    <row r="935" ht="12.75" customHeight="1">
      <c r="A935" s="1"/>
      <c r="D935" s="1"/>
      <c r="E935" s="1"/>
      <c r="F935" s="1"/>
      <c r="I935" s="1"/>
    </row>
    <row r="936" ht="12.75" customHeight="1">
      <c r="A936" s="1"/>
      <c r="D936" s="1"/>
      <c r="E936" s="1"/>
      <c r="F936" s="1"/>
      <c r="I936" s="1"/>
    </row>
    <row r="937" ht="12.75" customHeight="1">
      <c r="A937" s="1"/>
      <c r="D937" s="1"/>
      <c r="E937" s="1"/>
      <c r="F937" s="1"/>
      <c r="I937" s="1"/>
    </row>
    <row r="938" ht="12.75" customHeight="1">
      <c r="A938" s="1"/>
      <c r="D938" s="1"/>
      <c r="E938" s="1"/>
      <c r="F938" s="1"/>
      <c r="I938" s="1"/>
    </row>
    <row r="939" ht="12.75" customHeight="1">
      <c r="A939" s="1"/>
      <c r="D939" s="1"/>
      <c r="E939" s="1"/>
      <c r="F939" s="1"/>
      <c r="I939" s="1"/>
    </row>
    <row r="940" ht="12.75" customHeight="1">
      <c r="A940" s="1"/>
      <c r="D940" s="1"/>
      <c r="E940" s="1"/>
      <c r="F940" s="1"/>
      <c r="I940" s="1"/>
    </row>
    <row r="941" ht="12.75" customHeight="1">
      <c r="A941" s="1"/>
      <c r="D941" s="1"/>
      <c r="E941" s="1"/>
      <c r="F941" s="1"/>
      <c r="I941" s="1"/>
    </row>
    <row r="942" ht="12.75" customHeight="1">
      <c r="A942" s="1"/>
      <c r="D942" s="1"/>
      <c r="E942" s="1"/>
      <c r="F942" s="1"/>
      <c r="I942" s="1"/>
    </row>
    <row r="943" ht="12.75" customHeight="1">
      <c r="A943" s="1"/>
      <c r="D943" s="1"/>
      <c r="E943" s="1"/>
      <c r="F943" s="1"/>
      <c r="I943" s="1"/>
    </row>
    <row r="944" ht="12.75" customHeight="1">
      <c r="A944" s="1"/>
      <c r="D944" s="1"/>
      <c r="E944" s="1"/>
      <c r="F944" s="1"/>
      <c r="I944" s="1"/>
    </row>
    <row r="945" ht="12.75" customHeight="1">
      <c r="A945" s="1"/>
      <c r="D945" s="1"/>
      <c r="E945" s="1"/>
      <c r="F945" s="1"/>
      <c r="I945" s="1"/>
    </row>
    <row r="946" ht="12.75" customHeight="1">
      <c r="A946" s="1"/>
      <c r="D946" s="1"/>
      <c r="E946" s="1"/>
      <c r="F946" s="1"/>
      <c r="I946" s="1"/>
    </row>
    <row r="947" ht="12.75" customHeight="1">
      <c r="A947" s="1"/>
      <c r="D947" s="1"/>
      <c r="E947" s="1"/>
      <c r="F947" s="1"/>
      <c r="I947" s="1"/>
    </row>
    <row r="948" ht="12.75" customHeight="1">
      <c r="A948" s="1"/>
      <c r="D948" s="1"/>
      <c r="E948" s="1"/>
      <c r="F948" s="1"/>
      <c r="I948" s="1"/>
    </row>
    <row r="949" ht="12.75" customHeight="1">
      <c r="A949" s="1"/>
      <c r="D949" s="1"/>
      <c r="E949" s="1"/>
      <c r="F949" s="1"/>
      <c r="I949" s="1"/>
    </row>
    <row r="950" ht="12.75" customHeight="1">
      <c r="A950" s="1"/>
      <c r="D950" s="1"/>
      <c r="E950" s="1"/>
      <c r="F950" s="1"/>
      <c r="I950" s="1"/>
    </row>
    <row r="951" ht="12.75" customHeight="1">
      <c r="A951" s="1"/>
      <c r="D951" s="1"/>
      <c r="E951" s="1"/>
      <c r="F951" s="1"/>
      <c r="I951" s="1"/>
    </row>
    <row r="952" ht="12.75" customHeight="1">
      <c r="A952" s="1"/>
      <c r="D952" s="1"/>
      <c r="E952" s="1"/>
      <c r="F952" s="1"/>
      <c r="I952" s="1"/>
    </row>
    <row r="953" ht="12.75" customHeight="1">
      <c r="A953" s="1"/>
      <c r="D953" s="1"/>
      <c r="E953" s="1"/>
      <c r="F953" s="1"/>
      <c r="I953" s="1"/>
    </row>
    <row r="954" ht="12.75" customHeight="1">
      <c r="A954" s="1"/>
      <c r="D954" s="1"/>
      <c r="E954" s="1"/>
      <c r="F954" s="1"/>
      <c r="I954" s="1"/>
    </row>
    <row r="955" ht="12.75" customHeight="1">
      <c r="A955" s="1"/>
      <c r="D955" s="1"/>
      <c r="E955" s="1"/>
      <c r="F955" s="1"/>
      <c r="I955" s="1"/>
    </row>
    <row r="956" ht="12.75" customHeight="1">
      <c r="A956" s="1"/>
      <c r="D956" s="1"/>
      <c r="E956" s="1"/>
      <c r="F956" s="1"/>
      <c r="I956" s="1"/>
    </row>
    <row r="957" ht="12.75" customHeight="1">
      <c r="A957" s="1"/>
      <c r="D957" s="1"/>
      <c r="E957" s="1"/>
      <c r="F957" s="1"/>
      <c r="I957" s="1"/>
    </row>
    <row r="958" ht="12.75" customHeight="1">
      <c r="A958" s="1"/>
      <c r="D958" s="1"/>
      <c r="E958" s="1"/>
      <c r="F958" s="1"/>
      <c r="I958" s="1"/>
    </row>
    <row r="959" ht="12.75" customHeight="1">
      <c r="A959" s="1"/>
      <c r="D959" s="1"/>
      <c r="E959" s="1"/>
      <c r="F959" s="1"/>
      <c r="I959" s="1"/>
    </row>
    <row r="960" ht="12.75" customHeight="1">
      <c r="A960" s="1"/>
      <c r="D960" s="1"/>
      <c r="E960" s="1"/>
      <c r="F960" s="1"/>
      <c r="I960" s="1"/>
    </row>
    <row r="961" ht="12.75" customHeight="1">
      <c r="A961" s="1"/>
      <c r="D961" s="1"/>
      <c r="E961" s="1"/>
      <c r="F961" s="1"/>
      <c r="I961" s="1"/>
    </row>
    <row r="962" ht="12.75" customHeight="1">
      <c r="A962" s="1"/>
      <c r="D962" s="1"/>
      <c r="E962" s="1"/>
      <c r="F962" s="1"/>
      <c r="I962" s="1"/>
    </row>
    <row r="963" ht="12.75" customHeight="1">
      <c r="A963" s="1"/>
      <c r="D963" s="1"/>
      <c r="E963" s="1"/>
      <c r="F963" s="1"/>
      <c r="I963" s="1"/>
    </row>
    <row r="964" ht="12.75" customHeight="1">
      <c r="A964" s="1"/>
      <c r="D964" s="1"/>
      <c r="E964" s="1"/>
      <c r="F964" s="1"/>
      <c r="I964" s="1"/>
    </row>
    <row r="965" ht="12.75" customHeight="1">
      <c r="A965" s="1"/>
      <c r="D965" s="1"/>
      <c r="E965" s="1"/>
      <c r="F965" s="1"/>
      <c r="I965" s="1"/>
    </row>
    <row r="966" ht="12.75" customHeight="1">
      <c r="A966" s="1"/>
      <c r="D966" s="1"/>
      <c r="E966" s="1"/>
      <c r="F966" s="1"/>
      <c r="I966" s="1"/>
    </row>
    <row r="967" ht="12.75" customHeight="1">
      <c r="A967" s="1"/>
      <c r="D967" s="1"/>
      <c r="E967" s="1"/>
      <c r="F967" s="1"/>
      <c r="I967" s="1"/>
    </row>
    <row r="968" ht="12.75" customHeight="1">
      <c r="A968" s="1"/>
      <c r="D968" s="1"/>
      <c r="E968" s="1"/>
      <c r="F968" s="1"/>
      <c r="I968" s="1"/>
    </row>
    <row r="969" ht="12.75" customHeight="1">
      <c r="A969" s="1"/>
      <c r="D969" s="1"/>
      <c r="E969" s="1"/>
      <c r="F969" s="1"/>
      <c r="I969" s="1"/>
    </row>
    <row r="970" ht="12.75" customHeight="1">
      <c r="A970" s="1"/>
      <c r="D970" s="1"/>
      <c r="E970" s="1"/>
      <c r="F970" s="1"/>
      <c r="I970" s="1"/>
    </row>
    <row r="971" ht="12.75" customHeight="1">
      <c r="A971" s="1"/>
      <c r="D971" s="1"/>
      <c r="E971" s="1"/>
      <c r="F971" s="1"/>
      <c r="I971" s="1"/>
    </row>
    <row r="972" ht="12.75" customHeight="1">
      <c r="A972" s="1"/>
      <c r="D972" s="1"/>
      <c r="E972" s="1"/>
      <c r="F972" s="1"/>
      <c r="I972" s="1"/>
    </row>
    <row r="973" ht="12.75" customHeight="1">
      <c r="A973" s="1"/>
      <c r="D973" s="1"/>
      <c r="E973" s="1"/>
      <c r="F973" s="1"/>
      <c r="I973" s="1"/>
    </row>
    <row r="974" ht="12.75" customHeight="1">
      <c r="A974" s="1"/>
      <c r="D974" s="1"/>
      <c r="E974" s="1"/>
      <c r="F974" s="1"/>
      <c r="I974" s="1"/>
    </row>
    <row r="975" ht="12.75" customHeight="1">
      <c r="A975" s="1"/>
      <c r="D975" s="1"/>
      <c r="E975" s="1"/>
      <c r="F975" s="1"/>
      <c r="I975" s="1"/>
    </row>
    <row r="976" ht="12.75" customHeight="1">
      <c r="A976" s="1"/>
      <c r="D976" s="1"/>
      <c r="E976" s="1"/>
      <c r="F976" s="1"/>
      <c r="I976" s="1"/>
    </row>
    <row r="977" ht="12.75" customHeight="1">
      <c r="A977" s="1"/>
      <c r="D977" s="1"/>
      <c r="E977" s="1"/>
      <c r="F977" s="1"/>
      <c r="I977" s="1"/>
    </row>
    <row r="978" ht="12.75" customHeight="1">
      <c r="A978" s="1"/>
      <c r="D978" s="1"/>
      <c r="E978" s="1"/>
      <c r="F978" s="1"/>
      <c r="I978" s="1"/>
    </row>
    <row r="979" ht="12.75" customHeight="1">
      <c r="A979" s="1"/>
      <c r="D979" s="1"/>
      <c r="E979" s="1"/>
      <c r="F979" s="1"/>
      <c r="I979" s="1"/>
    </row>
    <row r="980" ht="12.75" customHeight="1">
      <c r="A980" s="1"/>
      <c r="D980" s="1"/>
      <c r="E980" s="1"/>
      <c r="F980" s="1"/>
      <c r="I980" s="1"/>
    </row>
    <row r="981" ht="12.75" customHeight="1">
      <c r="A981" s="1"/>
      <c r="D981" s="1"/>
      <c r="E981" s="1"/>
      <c r="F981" s="1"/>
      <c r="I981" s="1"/>
    </row>
    <row r="982" ht="12.75" customHeight="1">
      <c r="A982" s="1"/>
      <c r="D982" s="1"/>
      <c r="E982" s="1"/>
      <c r="F982" s="1"/>
      <c r="I982" s="1"/>
    </row>
    <row r="983" ht="12.75" customHeight="1">
      <c r="A983" s="1"/>
      <c r="D983" s="1"/>
      <c r="E983" s="1"/>
      <c r="F983" s="1"/>
      <c r="I983" s="1"/>
    </row>
    <row r="984" ht="12.75" customHeight="1">
      <c r="A984" s="1"/>
      <c r="D984" s="1"/>
      <c r="E984" s="1"/>
      <c r="F984" s="1"/>
      <c r="I984" s="1"/>
    </row>
    <row r="985" ht="12.75" customHeight="1">
      <c r="A985" s="1"/>
      <c r="D985" s="1"/>
      <c r="E985" s="1"/>
      <c r="F985" s="1"/>
      <c r="I985" s="1"/>
    </row>
    <row r="986" ht="12.75" customHeight="1">
      <c r="A986" s="1"/>
      <c r="D986" s="1"/>
      <c r="E986" s="1"/>
      <c r="F986" s="1"/>
      <c r="I986" s="1"/>
    </row>
    <row r="987" ht="12.75" customHeight="1">
      <c r="A987" s="1"/>
      <c r="D987" s="1"/>
      <c r="E987" s="1"/>
      <c r="F987" s="1"/>
      <c r="I987" s="1"/>
    </row>
    <row r="988" ht="12.75" customHeight="1">
      <c r="A988" s="1"/>
      <c r="D988" s="1"/>
      <c r="E988" s="1"/>
      <c r="F988" s="1"/>
      <c r="I988" s="1"/>
    </row>
    <row r="989" ht="12.75" customHeight="1">
      <c r="A989" s="1"/>
      <c r="D989" s="1"/>
      <c r="E989" s="1"/>
      <c r="F989" s="1"/>
      <c r="I989" s="1"/>
    </row>
    <row r="990" ht="12.75" customHeight="1">
      <c r="A990" s="1"/>
      <c r="D990" s="1"/>
      <c r="E990" s="1"/>
      <c r="F990" s="1"/>
      <c r="I990" s="1"/>
    </row>
    <row r="991" ht="12.75" customHeight="1">
      <c r="A991" s="1"/>
      <c r="D991" s="1"/>
      <c r="E991" s="1"/>
      <c r="F991" s="1"/>
      <c r="I991" s="1"/>
    </row>
    <row r="992" ht="12.75" customHeight="1">
      <c r="A992" s="1"/>
      <c r="D992" s="1"/>
      <c r="E992" s="1"/>
      <c r="F992" s="1"/>
      <c r="I992" s="1"/>
    </row>
    <row r="993" ht="12.75" customHeight="1">
      <c r="A993" s="1"/>
      <c r="D993" s="1"/>
      <c r="E993" s="1"/>
      <c r="F993" s="1"/>
      <c r="I993" s="1"/>
    </row>
    <row r="994" ht="12.75" customHeight="1">
      <c r="A994" s="1"/>
      <c r="D994" s="1"/>
      <c r="E994" s="1"/>
      <c r="F994" s="1"/>
      <c r="I994" s="1"/>
    </row>
    <row r="995" ht="12.75" customHeight="1">
      <c r="A995" s="1"/>
      <c r="D995" s="1"/>
      <c r="E995" s="1"/>
      <c r="F995" s="1"/>
      <c r="I995" s="1"/>
    </row>
    <row r="996" ht="12.75" customHeight="1">
      <c r="A996" s="1"/>
      <c r="D996" s="1"/>
      <c r="E996" s="1"/>
      <c r="F996" s="1"/>
      <c r="I996" s="1"/>
    </row>
    <row r="997" ht="12.75" customHeight="1">
      <c r="A997" s="1"/>
      <c r="D997" s="1"/>
      <c r="E997" s="1"/>
      <c r="F997" s="1"/>
      <c r="I997" s="1"/>
    </row>
    <row r="998" ht="12.75" customHeight="1">
      <c r="A998" s="1"/>
      <c r="D998" s="1"/>
      <c r="E998" s="1"/>
      <c r="F998" s="1"/>
      <c r="I998" s="1"/>
    </row>
    <row r="999" ht="12.75" customHeight="1">
      <c r="A999" s="1"/>
      <c r="D999" s="1"/>
      <c r="E999" s="1"/>
      <c r="F999" s="1"/>
      <c r="I999" s="1"/>
    </row>
    <row r="1000" ht="12.75" customHeight="1">
      <c r="A1000" s="1"/>
      <c r="D1000" s="1"/>
      <c r="E1000" s="1"/>
      <c r="F1000" s="1"/>
      <c r="I1000" s="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5" width="8.0"/>
    <col customWidth="1" min="6" max="6" width="12.71"/>
    <col customWidth="1" min="7" max="7" width="11.86"/>
    <col customWidth="1" min="8" max="8" width="8.0"/>
    <col customWidth="1" min="9" max="9" width="11.71"/>
  </cols>
  <sheetData>
    <row r="1" ht="18.75" customHeight="1">
      <c r="A1" s="17" t="s">
        <v>85</v>
      </c>
      <c r="B1" s="17"/>
      <c r="C1" s="17"/>
      <c r="D1" s="17"/>
      <c r="E1" s="17"/>
      <c r="F1" s="17"/>
      <c r="G1" s="1"/>
      <c r="I1" s="1"/>
    </row>
    <row r="2" ht="13.5" customHeight="1">
      <c r="A2" s="1"/>
      <c r="F2" s="1"/>
      <c r="G2" s="1"/>
      <c r="I2" s="1"/>
    </row>
    <row r="3" ht="12.75" customHeight="1">
      <c r="A3" s="1"/>
      <c r="C3" s="103" t="s">
        <v>715</v>
      </c>
      <c r="D3" s="104"/>
      <c r="E3" s="4" t="s">
        <v>716</v>
      </c>
      <c r="F3" s="1"/>
      <c r="G3" s="1"/>
      <c r="I3" s="1"/>
    </row>
    <row r="4" ht="12.75" customHeight="1">
      <c r="A4" s="1"/>
      <c r="C4" s="5">
        <v>500.0</v>
      </c>
      <c r="D4" s="5">
        <v>800.0</v>
      </c>
      <c r="E4" s="6" t="b">
        <f t="shared" ref="E4:E6" si="1">AND(C4&gt;=100,D4&gt;=100)</f>
        <v>1</v>
      </c>
      <c r="F4" s="71" t="s">
        <v>717</v>
      </c>
      <c r="G4" s="1"/>
      <c r="I4" s="1"/>
    </row>
    <row r="5" ht="12.75" customHeight="1">
      <c r="A5" s="1"/>
      <c r="C5" s="5">
        <v>500.0</v>
      </c>
      <c r="D5" s="5">
        <v>25.0</v>
      </c>
      <c r="E5" s="6" t="b">
        <f t="shared" si="1"/>
        <v>0</v>
      </c>
      <c r="F5" s="71" t="s">
        <v>718</v>
      </c>
      <c r="G5" s="1"/>
      <c r="I5" s="1"/>
    </row>
    <row r="6" ht="12.75" customHeight="1">
      <c r="A6" s="1"/>
      <c r="C6" s="5">
        <v>25.0</v>
      </c>
      <c r="D6" s="5">
        <v>500.0</v>
      </c>
      <c r="E6" s="6" t="b">
        <f t="shared" si="1"/>
        <v>0</v>
      </c>
      <c r="F6" s="71" t="s">
        <v>719</v>
      </c>
      <c r="G6" s="1"/>
      <c r="I6" s="1"/>
    </row>
    <row r="7" ht="12.75" customHeight="1">
      <c r="A7" s="1"/>
      <c r="D7" s="5">
        <v>12.0</v>
      </c>
      <c r="E7" s="6" t="b">
        <f>AND(D7&gt;=1,D7&lt;=52)</f>
        <v>1</v>
      </c>
      <c r="F7" s="71" t="s">
        <v>720</v>
      </c>
      <c r="G7" s="1"/>
      <c r="I7" s="1"/>
    </row>
    <row r="8" ht="12.75" customHeight="1">
      <c r="A8" s="1"/>
      <c r="F8" s="1"/>
      <c r="G8" s="1"/>
      <c r="I8" s="1"/>
    </row>
    <row r="9" ht="13.5" customHeight="1">
      <c r="A9" s="1"/>
      <c r="B9" s="3" t="s">
        <v>721</v>
      </c>
      <c r="C9" s="3"/>
      <c r="D9" s="3"/>
      <c r="E9" s="3"/>
      <c r="F9" s="3"/>
      <c r="G9" s="1"/>
      <c r="I9" s="1"/>
    </row>
    <row r="10" ht="12.75" customHeight="1">
      <c r="A10" s="1"/>
      <c r="B10" s="1" t="s">
        <v>722</v>
      </c>
      <c r="F10" s="1"/>
      <c r="G10" s="1"/>
      <c r="I10" s="1"/>
    </row>
    <row r="11" ht="12.75" customHeight="1">
      <c r="A11" s="1"/>
      <c r="B11" s="1" t="s">
        <v>723</v>
      </c>
      <c r="F11" s="1"/>
      <c r="G11" s="1"/>
      <c r="I11" s="1"/>
    </row>
    <row r="12" ht="12.75" customHeight="1">
      <c r="A12" s="1"/>
      <c r="B12" s="1" t="s">
        <v>724</v>
      </c>
      <c r="F12" s="1"/>
      <c r="G12" s="1"/>
      <c r="I12" s="1"/>
    </row>
    <row r="13" ht="12.75" customHeight="1">
      <c r="A13" s="1"/>
      <c r="B13" s="1" t="s">
        <v>725</v>
      </c>
      <c r="F13" s="1"/>
      <c r="G13" s="1"/>
      <c r="I13" s="1"/>
    </row>
    <row r="14" ht="12.75" customHeight="1">
      <c r="A14" s="1"/>
      <c r="F14" s="1"/>
      <c r="G14" s="1"/>
      <c r="I14" s="1"/>
    </row>
    <row r="15" ht="13.5" customHeight="1">
      <c r="A15" s="1"/>
      <c r="B15" s="3" t="s">
        <v>653</v>
      </c>
      <c r="C15" s="3"/>
      <c r="D15" s="3"/>
      <c r="E15" s="3"/>
      <c r="F15" s="3"/>
      <c r="G15" s="1"/>
      <c r="I15" s="1"/>
    </row>
    <row r="16" ht="12.75" customHeight="1">
      <c r="A16" s="1"/>
      <c r="B16" s="1" t="s">
        <v>726</v>
      </c>
      <c r="F16" s="1"/>
      <c r="G16" s="1"/>
      <c r="I16" s="1"/>
    </row>
    <row r="17" ht="12.75" customHeight="1">
      <c r="A17" s="1"/>
      <c r="B17" s="1" t="s">
        <v>727</v>
      </c>
      <c r="F17" s="1"/>
      <c r="G17" s="1"/>
      <c r="I17" s="1"/>
    </row>
    <row r="18" ht="12.75" customHeight="1">
      <c r="A18" s="1"/>
      <c r="F18" s="1"/>
      <c r="G18" s="1"/>
      <c r="I18" s="1"/>
    </row>
    <row r="19" ht="13.5" customHeight="1">
      <c r="A19" s="1"/>
      <c r="B19" s="3" t="s">
        <v>4</v>
      </c>
      <c r="C19" s="3"/>
      <c r="D19" s="3"/>
      <c r="E19" s="3"/>
      <c r="F19" s="3"/>
      <c r="G19" s="1"/>
      <c r="I19" s="1"/>
    </row>
    <row r="20" ht="12.75" customHeight="1">
      <c r="A20" s="1"/>
      <c r="B20" s="1" t="s">
        <v>728</v>
      </c>
      <c r="F20" s="1"/>
      <c r="G20" s="1"/>
      <c r="I20" s="1"/>
    </row>
    <row r="21" ht="12.75" customHeight="1">
      <c r="A21" s="1"/>
      <c r="F21" s="1"/>
      <c r="G21" s="1"/>
      <c r="I21" s="1"/>
    </row>
    <row r="22" ht="13.5" customHeight="1">
      <c r="A22" s="1"/>
      <c r="B22" s="3" t="s">
        <v>493</v>
      </c>
      <c r="C22" s="3"/>
      <c r="D22" s="3"/>
      <c r="E22" s="3"/>
      <c r="F22" s="3"/>
      <c r="G22" s="1"/>
      <c r="I22" s="1"/>
    </row>
    <row r="23" ht="12.75" customHeight="1">
      <c r="A23" s="1"/>
      <c r="B23" s="1" t="s">
        <v>729</v>
      </c>
      <c r="F23" s="1"/>
      <c r="G23" s="1"/>
      <c r="I23" s="1"/>
    </row>
    <row r="24" ht="12.75" customHeight="1">
      <c r="A24" s="1"/>
      <c r="B24" s="1" t="s">
        <v>730</v>
      </c>
      <c r="F24" s="1"/>
      <c r="G24" s="1"/>
      <c r="I24" s="1"/>
    </row>
    <row r="25" ht="12.75" customHeight="1">
      <c r="A25" s="1"/>
      <c r="B25" s="1" t="s">
        <v>731</v>
      </c>
      <c r="F25" s="1"/>
      <c r="G25" s="1"/>
      <c r="I25" s="1"/>
    </row>
    <row r="26" ht="12.75" customHeight="1">
      <c r="A26" s="1"/>
      <c r="B26" s="1" t="s">
        <v>732</v>
      </c>
      <c r="F26" s="1"/>
      <c r="G26" s="1"/>
      <c r="I26" s="1"/>
    </row>
    <row r="27" ht="12.75" customHeight="1">
      <c r="A27" s="1"/>
      <c r="F27" s="1"/>
      <c r="G27" s="1"/>
      <c r="I27" s="1"/>
    </row>
    <row r="28" ht="12.75" customHeight="1">
      <c r="A28" s="1"/>
      <c r="B28" s="4" t="s">
        <v>502</v>
      </c>
      <c r="C28" s="4" t="s">
        <v>733</v>
      </c>
      <c r="D28" s="4" t="s">
        <v>734</v>
      </c>
      <c r="E28" s="4" t="s">
        <v>735</v>
      </c>
      <c r="F28" s="4" t="s">
        <v>736</v>
      </c>
      <c r="G28" s="1"/>
      <c r="I28" s="1"/>
    </row>
    <row r="29" ht="12.75" customHeight="1">
      <c r="A29" s="1"/>
      <c r="B29" s="5" t="s">
        <v>45</v>
      </c>
      <c r="C29" s="5">
        <v>80.0</v>
      </c>
      <c r="D29" s="5">
        <v>75.0</v>
      </c>
      <c r="E29" s="5">
        <v>85.0</v>
      </c>
      <c r="F29" s="6" t="b">
        <f t="shared" ref="F29:F38" si="2">AND(C29&gt;=AVERAGE($C$29:$C$38),D29&gt;=AVERAGE($D$29:$D$38),E29&gt;=AVERAGE($E$29:$E$38))</f>
        <v>1</v>
      </c>
      <c r="G29" s="1"/>
      <c r="I29" s="1"/>
    </row>
    <row r="30" ht="12.75" customHeight="1">
      <c r="A30" s="1"/>
      <c r="B30" s="5" t="s">
        <v>46</v>
      </c>
      <c r="C30" s="5">
        <v>50.0</v>
      </c>
      <c r="D30" s="5">
        <v>30.0</v>
      </c>
      <c r="E30" s="5">
        <v>40.0</v>
      </c>
      <c r="F30" s="6" t="b">
        <f t="shared" si="2"/>
        <v>0</v>
      </c>
      <c r="G30" s="1"/>
      <c r="I30" s="1"/>
    </row>
    <row r="31" ht="12.75" customHeight="1">
      <c r="A31" s="1"/>
      <c r="B31" s="5" t="s">
        <v>47</v>
      </c>
      <c r="C31" s="5">
        <v>60.0</v>
      </c>
      <c r="D31" s="5">
        <v>70.0</v>
      </c>
      <c r="E31" s="5">
        <v>50.0</v>
      </c>
      <c r="F31" s="6" t="b">
        <f t="shared" si="2"/>
        <v>0</v>
      </c>
      <c r="G31" s="1"/>
      <c r="I31" s="1"/>
    </row>
    <row r="32" ht="12.75" customHeight="1">
      <c r="A32" s="1"/>
      <c r="B32" s="5" t="s">
        <v>508</v>
      </c>
      <c r="C32" s="5">
        <v>90.0</v>
      </c>
      <c r="D32" s="5">
        <v>85.0</v>
      </c>
      <c r="E32" s="5">
        <v>95.0</v>
      </c>
      <c r="F32" s="6" t="b">
        <f t="shared" si="2"/>
        <v>1</v>
      </c>
      <c r="G32" s="1"/>
      <c r="I32" s="1"/>
    </row>
    <row r="33" ht="12.75" customHeight="1">
      <c r="A33" s="1"/>
      <c r="B33" s="5" t="s">
        <v>737</v>
      </c>
      <c r="C33" s="5">
        <v>20.0</v>
      </c>
      <c r="D33" s="5">
        <v>30.0</v>
      </c>
      <c r="E33" s="5" t="s">
        <v>738</v>
      </c>
      <c r="F33" s="6" t="b">
        <f t="shared" si="2"/>
        <v>0</v>
      </c>
      <c r="G33" s="1"/>
      <c r="I33" s="1"/>
    </row>
    <row r="34" ht="12.75" customHeight="1">
      <c r="A34" s="1"/>
      <c r="B34" s="5" t="s">
        <v>739</v>
      </c>
      <c r="C34" s="5">
        <v>40.0</v>
      </c>
      <c r="D34" s="5">
        <v>60.0</v>
      </c>
      <c r="E34" s="5">
        <v>80.0</v>
      </c>
      <c r="F34" s="6" t="b">
        <f t="shared" si="2"/>
        <v>0</v>
      </c>
      <c r="G34" s="1"/>
      <c r="I34" s="1"/>
    </row>
    <row r="35" ht="12.75" customHeight="1">
      <c r="A35" s="1"/>
      <c r="B35" s="5" t="s">
        <v>740</v>
      </c>
      <c r="C35" s="5">
        <v>10.0</v>
      </c>
      <c r="D35" s="5">
        <v>90.0</v>
      </c>
      <c r="E35" s="5">
        <v>80.0</v>
      </c>
      <c r="F35" s="6" t="b">
        <f t="shared" si="2"/>
        <v>0</v>
      </c>
      <c r="G35" s="1"/>
      <c r="I35" s="1"/>
    </row>
    <row r="36" ht="12.75" customHeight="1">
      <c r="A36" s="1"/>
      <c r="B36" s="5" t="s">
        <v>741</v>
      </c>
      <c r="C36" s="5">
        <v>80.0</v>
      </c>
      <c r="D36" s="5">
        <v>70.0</v>
      </c>
      <c r="E36" s="5">
        <v>60.0</v>
      </c>
      <c r="F36" s="6" t="b">
        <f t="shared" si="2"/>
        <v>1</v>
      </c>
      <c r="G36" s="1"/>
      <c r="I36" s="1"/>
    </row>
    <row r="37" ht="12.75" customHeight="1">
      <c r="A37" s="1"/>
      <c r="B37" s="5" t="s">
        <v>742</v>
      </c>
      <c r="C37" s="5">
        <v>30.0</v>
      </c>
      <c r="D37" s="5">
        <v>10.0</v>
      </c>
      <c r="E37" s="5">
        <v>20.0</v>
      </c>
      <c r="F37" s="6" t="b">
        <f t="shared" si="2"/>
        <v>0</v>
      </c>
      <c r="G37" s="1"/>
      <c r="I37" s="1"/>
    </row>
    <row r="38" ht="12.75" customHeight="1">
      <c r="A38" s="1"/>
      <c r="B38" s="5" t="s">
        <v>743</v>
      </c>
      <c r="C38" s="5">
        <v>10.0</v>
      </c>
      <c r="D38" s="5">
        <v>20.0</v>
      </c>
      <c r="E38" s="5">
        <v>30.0</v>
      </c>
      <c r="F38" s="6" t="b">
        <f t="shared" si="2"/>
        <v>0</v>
      </c>
      <c r="G38" s="1"/>
      <c r="I38" s="1"/>
    </row>
    <row r="39" ht="12.75" customHeight="1">
      <c r="A39" s="1"/>
      <c r="F39" s="105" t="s">
        <v>744</v>
      </c>
      <c r="G39" s="1"/>
      <c r="I39" s="1"/>
    </row>
    <row r="40" ht="12.75" customHeight="1">
      <c r="A40" s="1"/>
      <c r="F40" s="1"/>
      <c r="G40" s="1"/>
      <c r="I40" s="1"/>
    </row>
    <row r="41" ht="12.75" customHeight="1">
      <c r="A41" s="1"/>
      <c r="B41" s="106" t="s">
        <v>745</v>
      </c>
      <c r="C41" s="6">
        <f t="shared" ref="C41:E41" si="3">AVERAGE(C29:C38)</f>
        <v>47</v>
      </c>
      <c r="D41" s="6">
        <f t="shared" si="3"/>
        <v>54</v>
      </c>
      <c r="E41" s="6">
        <f t="shared" si="3"/>
        <v>60</v>
      </c>
      <c r="F41" s="1"/>
      <c r="G41" s="1"/>
      <c r="I41" s="1"/>
    </row>
  </sheetData>
  <mergeCells count="1">
    <mergeCell ref="C3:D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6" width="8.0"/>
    <col customWidth="1" min="7" max="7" width="20.57"/>
    <col customWidth="1" min="8" max="8" width="14.0"/>
    <col customWidth="1" min="9" max="9" width="8.0"/>
    <col customWidth="1" min="10" max="10" width="8.71"/>
  </cols>
  <sheetData>
    <row r="1" ht="18.75" customHeight="1">
      <c r="A1" s="17" t="s">
        <v>746</v>
      </c>
      <c r="B1" s="17"/>
      <c r="C1" s="17"/>
      <c r="D1" s="17"/>
      <c r="E1" s="17"/>
      <c r="F1" s="17"/>
      <c r="G1" s="17"/>
      <c r="H1" s="1"/>
      <c r="J1" s="1"/>
    </row>
    <row r="2" ht="14.25" customHeight="1">
      <c r="A2" s="1"/>
      <c r="G2" s="1"/>
      <c r="H2" s="1"/>
      <c r="J2" s="1"/>
    </row>
    <row r="3" ht="13.5" customHeight="1">
      <c r="A3" s="1"/>
      <c r="B3" s="16" t="s">
        <v>747</v>
      </c>
      <c r="C3" s="107" t="s">
        <v>502</v>
      </c>
      <c r="D3" s="108" t="s">
        <v>748</v>
      </c>
      <c r="F3" s="6" t="str">
        <f>AREAS(PeopleLists)</f>
        <v>#NAME?</v>
      </c>
      <c r="G3" s="109" t="s">
        <v>749</v>
      </c>
      <c r="H3" s="1"/>
      <c r="J3" s="1"/>
    </row>
    <row r="4" ht="12.75" customHeight="1">
      <c r="A4" s="1"/>
      <c r="C4" s="110" t="s">
        <v>45</v>
      </c>
      <c r="D4" s="111">
        <v>18.0</v>
      </c>
      <c r="G4" s="1"/>
      <c r="H4" s="1"/>
      <c r="J4" s="1"/>
    </row>
    <row r="5" ht="12.75" customHeight="1">
      <c r="A5" s="1"/>
      <c r="C5" s="110" t="s">
        <v>46</v>
      </c>
      <c r="D5" s="111">
        <v>17.0</v>
      </c>
      <c r="G5" s="1"/>
      <c r="H5" s="1"/>
      <c r="J5" s="1"/>
    </row>
    <row r="6" ht="13.5" customHeight="1">
      <c r="A6" s="1"/>
      <c r="C6" s="112" t="s">
        <v>47</v>
      </c>
      <c r="D6" s="113">
        <v>20.0</v>
      </c>
      <c r="G6" s="1"/>
      <c r="H6" s="1"/>
      <c r="J6" s="1"/>
    </row>
    <row r="7" ht="14.25" customHeight="1">
      <c r="A7" s="1"/>
      <c r="G7" s="1"/>
      <c r="H7" s="1"/>
      <c r="J7" s="1"/>
    </row>
    <row r="8" ht="13.5" customHeight="1">
      <c r="A8" s="1"/>
      <c r="B8" s="16" t="s">
        <v>750</v>
      </c>
      <c r="C8" s="114" t="s">
        <v>502</v>
      </c>
      <c r="D8" s="115" t="s">
        <v>748</v>
      </c>
      <c r="G8" s="1"/>
      <c r="H8" s="1"/>
      <c r="J8" s="1"/>
    </row>
    <row r="9" ht="12.75" customHeight="1">
      <c r="A9" s="1"/>
      <c r="C9" s="116" t="s">
        <v>508</v>
      </c>
      <c r="D9" s="117">
        <v>20.0</v>
      </c>
      <c r="G9" s="1"/>
      <c r="H9" s="1"/>
      <c r="J9" s="1"/>
    </row>
    <row r="10" ht="12.75" customHeight="1">
      <c r="A10" s="1"/>
      <c r="C10" s="116" t="s">
        <v>737</v>
      </c>
      <c r="D10" s="117">
        <v>16.0</v>
      </c>
      <c r="G10" s="1"/>
      <c r="H10" s="1"/>
      <c r="J10" s="1"/>
    </row>
    <row r="11" ht="13.5" customHeight="1">
      <c r="A11" s="1"/>
      <c r="C11" s="118" t="s">
        <v>739</v>
      </c>
      <c r="D11" s="119">
        <v>19.0</v>
      </c>
      <c r="G11" s="1"/>
      <c r="H11" s="1"/>
      <c r="J11" s="1"/>
    </row>
    <row r="12" ht="13.5" customHeight="1">
      <c r="A12" s="1"/>
      <c r="G12" s="1"/>
      <c r="H12" s="1"/>
      <c r="J12" s="1"/>
    </row>
    <row r="13" ht="13.5" customHeight="1">
      <c r="A13" s="1"/>
      <c r="B13" s="3" t="s">
        <v>721</v>
      </c>
      <c r="C13" s="3"/>
      <c r="D13" s="3"/>
      <c r="E13" s="3"/>
      <c r="F13" s="3"/>
      <c r="G13" s="3"/>
      <c r="H13" s="1"/>
      <c r="J13" s="1"/>
    </row>
    <row r="14" ht="12.75" customHeight="1">
      <c r="A14" s="1"/>
      <c r="B14" s="1" t="s">
        <v>751</v>
      </c>
      <c r="G14" s="1"/>
      <c r="H14" s="1"/>
      <c r="J14" s="1"/>
    </row>
    <row r="15" ht="12.75" customHeight="1">
      <c r="A15" s="1"/>
      <c r="B15" s="1" t="s">
        <v>752</v>
      </c>
      <c r="G15" s="1"/>
      <c r="H15" s="1"/>
      <c r="J15" s="1"/>
    </row>
    <row r="16" ht="12.75" customHeight="1">
      <c r="A16" s="1"/>
      <c r="B16" s="1" t="s">
        <v>753</v>
      </c>
      <c r="G16" s="1"/>
      <c r="H16" s="1"/>
      <c r="J16" s="1"/>
    </row>
    <row r="17" ht="12.75" customHeight="1">
      <c r="A17" s="1"/>
      <c r="B17" s="1" t="s">
        <v>754</v>
      </c>
      <c r="G17" s="1"/>
      <c r="H17" s="1"/>
      <c r="J17" s="1"/>
    </row>
    <row r="18" ht="12.75" customHeight="1">
      <c r="A18" s="1"/>
      <c r="B18" s="1" t="s">
        <v>755</v>
      </c>
      <c r="G18" s="1"/>
      <c r="H18" s="1"/>
      <c r="J18" s="1"/>
    </row>
    <row r="19" ht="12.75" customHeight="1">
      <c r="A19" s="1"/>
      <c r="G19" s="1"/>
      <c r="H19" s="1"/>
      <c r="J19" s="1"/>
    </row>
    <row r="20" ht="13.5" customHeight="1">
      <c r="A20" s="1"/>
      <c r="B20" s="3" t="s">
        <v>653</v>
      </c>
      <c r="C20" s="3"/>
      <c r="D20" s="3"/>
      <c r="E20" s="3"/>
      <c r="F20" s="3"/>
      <c r="G20" s="3"/>
      <c r="H20" s="1"/>
      <c r="J20" s="1"/>
    </row>
    <row r="21" ht="12.75" customHeight="1">
      <c r="A21" s="1"/>
      <c r="B21" s="1" t="s">
        <v>756</v>
      </c>
      <c r="G21" s="1"/>
      <c r="H21" s="1"/>
      <c r="J21" s="1"/>
    </row>
    <row r="22" ht="12.75" customHeight="1">
      <c r="A22" s="1"/>
      <c r="G22" s="1"/>
      <c r="H22" s="1"/>
      <c r="J22" s="1"/>
    </row>
    <row r="23" ht="13.5" customHeight="1">
      <c r="A23" s="1"/>
      <c r="B23" s="3" t="s">
        <v>4</v>
      </c>
      <c r="C23" s="3"/>
      <c r="D23" s="3"/>
      <c r="E23" s="3"/>
      <c r="F23" s="3"/>
      <c r="G23" s="3"/>
      <c r="H23" s="1"/>
      <c r="J23" s="1"/>
    </row>
    <row r="24" ht="12.75" customHeight="1">
      <c r="A24" s="1"/>
      <c r="B24" s="1" t="s">
        <v>757</v>
      </c>
      <c r="G24" s="1"/>
      <c r="H24" s="1"/>
      <c r="J24" s="1"/>
    </row>
    <row r="25" ht="12.75" customHeight="1">
      <c r="A25" s="1"/>
      <c r="G25" s="1"/>
      <c r="H25" s="1"/>
      <c r="J25" s="1"/>
    </row>
    <row r="26" ht="13.5" customHeight="1">
      <c r="A26" s="1"/>
      <c r="B26" s="3" t="s">
        <v>656</v>
      </c>
      <c r="C26" s="3"/>
      <c r="D26" s="3"/>
      <c r="E26" s="3"/>
      <c r="F26" s="3"/>
      <c r="G26" s="3"/>
      <c r="H26" s="1"/>
      <c r="J26" s="1"/>
    </row>
    <row r="27" ht="12.75" customHeight="1">
      <c r="A27" s="1"/>
      <c r="B27" s="1" t="s">
        <v>758</v>
      </c>
      <c r="G27" s="1"/>
      <c r="H27" s="1"/>
      <c r="J27" s="1"/>
    </row>
    <row r="28" ht="12.75" customHeight="1">
      <c r="A28" s="1"/>
      <c r="B28" s="1" t="s">
        <v>759</v>
      </c>
      <c r="G28" s="1"/>
      <c r="H28" s="1"/>
      <c r="J28" s="1"/>
    </row>
    <row r="29" ht="12.75" customHeight="1">
      <c r="A29" s="1"/>
      <c r="B29" s="1" t="s">
        <v>760</v>
      </c>
      <c r="G29" s="1"/>
      <c r="H29" s="1"/>
      <c r="J29" s="1"/>
    </row>
    <row r="30" ht="12.75" customHeight="1">
      <c r="A30" s="1"/>
      <c r="B30" s="1" t="s">
        <v>761</v>
      </c>
      <c r="G30" s="1"/>
      <c r="H30" s="1"/>
      <c r="J30" s="1"/>
    </row>
    <row r="31" ht="12.75" customHeight="1">
      <c r="A31" s="1"/>
      <c r="G31" s="1"/>
      <c r="H31" s="1"/>
      <c r="J31" s="1"/>
    </row>
    <row r="32" ht="13.5" customHeight="1">
      <c r="A32" s="1"/>
      <c r="B32" s="3" t="s">
        <v>447</v>
      </c>
      <c r="C32" s="3"/>
      <c r="D32" s="3"/>
      <c r="E32" s="3"/>
      <c r="F32" s="3"/>
      <c r="G32" s="3"/>
      <c r="H32" s="1"/>
      <c r="J32" s="1"/>
    </row>
    <row r="33" ht="12.75" customHeight="1">
      <c r="A33" s="1"/>
      <c r="B33" s="1" t="s">
        <v>762</v>
      </c>
      <c r="G33" s="1"/>
      <c r="H33" s="1"/>
      <c r="J33" s="1"/>
    </row>
    <row r="34" ht="12.75" customHeight="1">
      <c r="A34" s="1"/>
      <c r="B34" s="1" t="s">
        <v>763</v>
      </c>
      <c r="G34" s="1"/>
      <c r="H34" s="1"/>
      <c r="J34" s="1"/>
    </row>
    <row r="35" ht="12.75" customHeight="1">
      <c r="A35" s="1"/>
      <c r="B35" s="1" t="s">
        <v>764</v>
      </c>
      <c r="G35" s="1"/>
      <c r="H35" s="1"/>
      <c r="J35" s="1"/>
    </row>
    <row r="36" ht="12.75" customHeight="1">
      <c r="A36" s="1"/>
      <c r="B36" s="1" t="s">
        <v>765</v>
      </c>
      <c r="G36" s="1"/>
      <c r="H36" s="1"/>
      <c r="J36" s="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3.86"/>
    <col customWidth="1" min="3" max="3" width="5.57"/>
    <col customWidth="1" min="4" max="4" width="4.57"/>
    <col customWidth="1" min="5" max="5" width="8.43"/>
    <col customWidth="1" min="6" max="6" width="4.86"/>
    <col customWidth="1" min="7" max="7" width="4.0"/>
    <col customWidth="1" min="8" max="8" width="3.14"/>
    <col customWidth="1" min="9" max="9" width="3.86"/>
    <col customWidth="1" min="10" max="10" width="4.29"/>
    <col customWidth="1" min="11" max="11" width="7.57"/>
    <col customWidth="1" min="12" max="12" width="8.0"/>
    <col customWidth="1" min="13" max="13" width="13.29"/>
  </cols>
  <sheetData>
    <row r="1" ht="18.75" customHeight="1">
      <c r="A1" s="17" t="s">
        <v>88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M2" s="1"/>
    </row>
    <row r="3" ht="12.75" customHeight="1">
      <c r="A3" s="1"/>
      <c r="B3" s="1"/>
      <c r="C3" s="1"/>
      <c r="D3" s="4" t="s">
        <v>766</v>
      </c>
      <c r="E3" s="4" t="s">
        <v>767</v>
      </c>
      <c r="F3" s="4" t="s">
        <v>768</v>
      </c>
      <c r="G3" s="4" t="s">
        <v>769</v>
      </c>
      <c r="H3" s="4" t="s">
        <v>770</v>
      </c>
      <c r="I3" s="4" t="s">
        <v>771</v>
      </c>
      <c r="J3" s="4" t="s">
        <v>772</v>
      </c>
      <c r="K3" s="4" t="s">
        <v>773</v>
      </c>
      <c r="M3" s="1"/>
    </row>
    <row r="4" ht="12.75" customHeight="1">
      <c r="A4" s="1"/>
      <c r="B4" s="1"/>
      <c r="C4" s="74" t="s">
        <v>774</v>
      </c>
      <c r="D4" s="5">
        <v>30.0</v>
      </c>
      <c r="E4" s="5">
        <v>31.0</v>
      </c>
      <c r="F4" s="5">
        <v>32.0</v>
      </c>
      <c r="G4" s="5">
        <v>29.0</v>
      </c>
      <c r="H4" s="5">
        <v>26.0</v>
      </c>
      <c r="I4" s="5">
        <v>28.0</v>
      </c>
      <c r="J4" s="5">
        <v>27.0</v>
      </c>
      <c r="K4" s="6">
        <f t="shared" ref="K4:K5" si="1">AVERAGE(D4:J4)</f>
        <v>29</v>
      </c>
      <c r="L4" s="47" t="s">
        <v>775</v>
      </c>
      <c r="M4" s="1"/>
    </row>
    <row r="5" ht="12.75" customHeight="1">
      <c r="A5" s="1"/>
      <c r="B5" s="1"/>
      <c r="C5" s="74" t="s">
        <v>776</v>
      </c>
      <c r="D5" s="5">
        <v>0.0</v>
      </c>
      <c r="E5" s="5">
        <v>0.0</v>
      </c>
      <c r="F5" s="5">
        <v>0.0</v>
      </c>
      <c r="G5" s="5">
        <v>4.0</v>
      </c>
      <c r="H5" s="5">
        <v>6.0</v>
      </c>
      <c r="I5" s="5">
        <v>3.0</v>
      </c>
      <c r="J5" s="5">
        <v>1.0</v>
      </c>
      <c r="K5" s="6">
        <f t="shared" si="1"/>
        <v>2</v>
      </c>
      <c r="L5" s="47" t="s">
        <v>777</v>
      </c>
      <c r="M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</row>
    <row r="7" ht="12.75" customHeight="1">
      <c r="A7" s="1"/>
      <c r="B7" s="1"/>
      <c r="C7" s="1"/>
      <c r="D7" s="4" t="s">
        <v>766</v>
      </c>
      <c r="E7" s="4" t="s">
        <v>767</v>
      </c>
      <c r="F7" s="4" t="s">
        <v>768</v>
      </c>
      <c r="G7" s="4" t="s">
        <v>769</v>
      </c>
      <c r="H7" s="4" t="s">
        <v>770</v>
      </c>
      <c r="I7" s="4" t="s">
        <v>771</v>
      </c>
      <c r="J7" s="4" t="s">
        <v>772</v>
      </c>
      <c r="K7" s="4" t="s">
        <v>773</v>
      </c>
      <c r="M7" s="1"/>
    </row>
    <row r="8" ht="12.75" customHeight="1">
      <c r="A8" s="1"/>
      <c r="B8" s="1"/>
      <c r="C8" s="74" t="s">
        <v>774</v>
      </c>
      <c r="D8" s="5">
        <v>30.0</v>
      </c>
      <c r="E8" s="5"/>
      <c r="F8" s="5">
        <v>32.0</v>
      </c>
      <c r="G8" s="5">
        <v>29.0</v>
      </c>
      <c r="H8" s="5">
        <v>26.0</v>
      </c>
      <c r="I8" s="5">
        <v>28.0</v>
      </c>
      <c r="J8" s="5">
        <v>27.0</v>
      </c>
      <c r="K8" s="6">
        <f t="shared" ref="K8:K9" si="2">AVERAGE(D8:J8)</f>
        <v>28.66666667</v>
      </c>
      <c r="L8" s="47" t="s">
        <v>778</v>
      </c>
      <c r="M8" s="1"/>
    </row>
    <row r="9" ht="12.75" customHeight="1">
      <c r="A9" s="1"/>
      <c r="B9" s="1"/>
      <c r="C9" s="74" t="s">
        <v>776</v>
      </c>
      <c r="D9" s="5">
        <v>0.0</v>
      </c>
      <c r="E9" s="5"/>
      <c r="F9" s="5">
        <v>0.0</v>
      </c>
      <c r="G9" s="5">
        <v>4.0</v>
      </c>
      <c r="H9" s="5">
        <v>6.0</v>
      </c>
      <c r="I9" s="5">
        <v>3.0</v>
      </c>
      <c r="J9" s="5">
        <v>1.0</v>
      </c>
      <c r="K9" s="6">
        <f t="shared" si="2"/>
        <v>2.333333333</v>
      </c>
      <c r="L9" s="47" t="s">
        <v>779</v>
      </c>
      <c r="M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</row>
    <row r="11" ht="12.75" customHeight="1">
      <c r="A11" s="1"/>
      <c r="B11" s="1"/>
      <c r="C11" s="1"/>
      <c r="D11" s="4" t="s">
        <v>766</v>
      </c>
      <c r="E11" s="4" t="s">
        <v>767</v>
      </c>
      <c r="F11" s="4" t="s">
        <v>768</v>
      </c>
      <c r="G11" s="4" t="s">
        <v>769</v>
      </c>
      <c r="H11" s="4" t="s">
        <v>770</v>
      </c>
      <c r="I11" s="4" t="s">
        <v>771</v>
      </c>
      <c r="J11" s="4" t="s">
        <v>772</v>
      </c>
      <c r="K11" s="4" t="s">
        <v>773</v>
      </c>
      <c r="M11" s="1"/>
    </row>
    <row r="12" ht="12.75" customHeight="1">
      <c r="A12" s="1"/>
      <c r="B12" s="1"/>
      <c r="C12" s="74" t="s">
        <v>774</v>
      </c>
      <c r="D12" s="5">
        <v>30.0</v>
      </c>
      <c r="E12" s="5" t="s">
        <v>780</v>
      </c>
      <c r="F12" s="5">
        <v>32.0</v>
      </c>
      <c r="G12" s="5">
        <v>29.0</v>
      </c>
      <c r="H12" s="5">
        <v>26.0</v>
      </c>
      <c r="I12" s="5">
        <v>28.0</v>
      </c>
      <c r="J12" s="5">
        <v>27.0</v>
      </c>
      <c r="K12" s="6">
        <f t="shared" ref="K12:K13" si="3">AVERAGE(D12:J12)</f>
        <v>28.66666667</v>
      </c>
      <c r="L12" s="47" t="s">
        <v>781</v>
      </c>
      <c r="M12" s="1"/>
    </row>
    <row r="13" ht="12.75" customHeight="1">
      <c r="A13" s="1"/>
      <c r="B13" s="1"/>
      <c r="C13" s="74" t="s">
        <v>776</v>
      </c>
      <c r="D13" s="5">
        <v>0.0</v>
      </c>
      <c r="E13" s="5" t="s">
        <v>782</v>
      </c>
      <c r="F13" s="5">
        <v>0.0</v>
      </c>
      <c r="G13" s="5">
        <v>4.0</v>
      </c>
      <c r="H13" s="5">
        <v>6.0</v>
      </c>
      <c r="I13" s="5">
        <v>3.0</v>
      </c>
      <c r="J13" s="5">
        <v>1.0</v>
      </c>
      <c r="K13" s="6">
        <f t="shared" si="3"/>
        <v>2.333333333</v>
      </c>
      <c r="L13" s="47" t="s">
        <v>783</v>
      </c>
      <c r="M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</row>
    <row r="15" ht="13.5" customHeight="1">
      <c r="A15" s="1"/>
      <c r="B15" s="3" t="s">
        <v>698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"/>
    </row>
    <row r="16" ht="12.75" customHeight="1">
      <c r="A16" s="1"/>
      <c r="B16" s="1" t="s">
        <v>784</v>
      </c>
      <c r="C16" s="1"/>
      <c r="D16" s="1"/>
      <c r="E16" s="1"/>
      <c r="F16" s="1"/>
      <c r="G16" s="1"/>
      <c r="H16" s="1"/>
      <c r="I16" s="1"/>
      <c r="J16" s="1"/>
      <c r="K16" s="1"/>
      <c r="M16" s="1"/>
    </row>
    <row r="17" ht="12.75" customHeight="1">
      <c r="A17" s="1"/>
      <c r="B17" s="1" t="s">
        <v>785</v>
      </c>
      <c r="C17" s="1"/>
      <c r="D17" s="1"/>
      <c r="E17" s="1"/>
      <c r="F17" s="1"/>
      <c r="G17" s="1"/>
      <c r="H17" s="1"/>
      <c r="I17" s="1"/>
      <c r="J17" s="1"/>
      <c r="K17" s="1"/>
      <c r="M17" s="1"/>
    </row>
    <row r="18" ht="12.75" customHeight="1">
      <c r="A18" s="1"/>
      <c r="B18" s="1" t="s">
        <v>786</v>
      </c>
      <c r="C18" s="1"/>
      <c r="D18" s="1"/>
      <c r="E18" s="1"/>
      <c r="F18" s="1"/>
      <c r="G18" s="1"/>
      <c r="H18" s="1"/>
      <c r="I18" s="1"/>
      <c r="J18" s="1"/>
      <c r="K18" s="1"/>
      <c r="M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</row>
    <row r="20" ht="13.5" customHeight="1">
      <c r="A20" s="1"/>
      <c r="B20" s="3" t="s">
        <v>653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"/>
    </row>
    <row r="21" ht="12.75" customHeight="1">
      <c r="A21" s="1"/>
      <c r="B21" s="2" t="s">
        <v>787</v>
      </c>
      <c r="C21" s="1"/>
      <c r="D21" s="1"/>
      <c r="E21" s="1"/>
      <c r="F21" s="1"/>
      <c r="G21" s="1"/>
      <c r="H21" s="1"/>
      <c r="I21" s="1"/>
      <c r="J21" s="1"/>
      <c r="K21" s="1"/>
      <c r="M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M22" s="1"/>
    </row>
    <row r="23" ht="13.5" customHeight="1">
      <c r="A23" s="1"/>
      <c r="B23" s="3" t="s">
        <v>4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"/>
    </row>
    <row r="24" ht="12.75" customHeight="1">
      <c r="A24" s="1"/>
      <c r="B24" s="1" t="s">
        <v>788</v>
      </c>
      <c r="C24" s="1"/>
      <c r="D24" s="1"/>
      <c r="E24" s="1"/>
      <c r="F24" s="1"/>
      <c r="G24" s="1"/>
      <c r="H24" s="1"/>
      <c r="I24" s="1"/>
      <c r="J24" s="1"/>
      <c r="K24" s="1"/>
      <c r="M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M25" s="1"/>
    </row>
    <row r="26" ht="13.5" customHeight="1">
      <c r="A26" s="1"/>
      <c r="B26" s="3" t="s">
        <v>447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"/>
    </row>
    <row r="27" ht="12.75" customHeight="1">
      <c r="A27" s="1"/>
      <c r="B27" s="1" t="s">
        <v>789</v>
      </c>
      <c r="C27" s="1"/>
      <c r="D27" s="1"/>
      <c r="E27" s="1"/>
      <c r="F27" s="1"/>
      <c r="G27" s="1"/>
      <c r="H27" s="1"/>
      <c r="I27" s="1"/>
      <c r="J27" s="1"/>
      <c r="K27" s="1"/>
      <c r="M27" s="1"/>
    </row>
    <row r="28" ht="12.75" customHeight="1">
      <c r="A28" s="1"/>
      <c r="B28" s="1" t="s">
        <v>790</v>
      </c>
      <c r="C28" s="1"/>
      <c r="D28" s="1"/>
      <c r="E28" s="1"/>
      <c r="F28" s="1"/>
      <c r="G28" s="1"/>
      <c r="H28" s="1"/>
      <c r="I28" s="1"/>
      <c r="J28" s="1"/>
      <c r="K28" s="1"/>
      <c r="M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M29" s="1"/>
    </row>
    <row r="30" ht="12.75" customHeight="1">
      <c r="A30" s="1"/>
      <c r="B30" s="1"/>
      <c r="C30" s="1"/>
      <c r="D30" s="4" t="s">
        <v>766</v>
      </c>
      <c r="E30" s="4" t="s">
        <v>767</v>
      </c>
      <c r="F30" s="4" t="s">
        <v>768</v>
      </c>
      <c r="G30" s="4" t="s">
        <v>769</v>
      </c>
      <c r="H30" s="4" t="s">
        <v>770</v>
      </c>
      <c r="I30" s="4" t="s">
        <v>771</v>
      </c>
      <c r="J30" s="4" t="s">
        <v>772</v>
      </c>
      <c r="K30" s="4" t="s">
        <v>773</v>
      </c>
      <c r="M30" s="1"/>
    </row>
    <row r="31" ht="12.75" customHeight="1">
      <c r="A31" s="1"/>
      <c r="B31" s="1"/>
      <c r="C31" s="74" t="s">
        <v>774</v>
      </c>
      <c r="D31" s="5">
        <v>30.0</v>
      </c>
      <c r="E31" s="5" t="s">
        <v>780</v>
      </c>
      <c r="F31" s="5">
        <v>32.0</v>
      </c>
      <c r="G31" s="5">
        <v>29.0</v>
      </c>
      <c r="H31" s="5">
        <v>26.0</v>
      </c>
      <c r="I31" s="5">
        <v>28.0</v>
      </c>
      <c r="J31" s="5">
        <v>27.0</v>
      </c>
      <c r="K31" s="6">
        <f t="shared" ref="K31:K32" si="4">SUM(D31:J31)/COUNTA(D31:J31)</f>
        <v>24.57142857</v>
      </c>
      <c r="L31" s="47" t="s">
        <v>791</v>
      </c>
      <c r="M31" s="1"/>
    </row>
    <row r="32" ht="12.75" customHeight="1">
      <c r="A32" s="1"/>
      <c r="B32" s="1"/>
      <c r="C32" s="74" t="s">
        <v>776</v>
      </c>
      <c r="D32" s="5">
        <v>0.0</v>
      </c>
      <c r="E32" s="5" t="s">
        <v>782</v>
      </c>
      <c r="F32" s="5">
        <v>0.0</v>
      </c>
      <c r="G32" s="5">
        <v>4.0</v>
      </c>
      <c r="H32" s="5">
        <v>6.0</v>
      </c>
      <c r="I32" s="5">
        <v>3.0</v>
      </c>
      <c r="J32" s="5">
        <v>1.0</v>
      </c>
      <c r="K32" s="6">
        <f t="shared" si="4"/>
        <v>2</v>
      </c>
      <c r="L32" s="47" t="s">
        <v>792</v>
      </c>
      <c r="M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M33" s="1"/>
    </row>
    <row r="34" ht="12.75" customHeight="1">
      <c r="A34" s="1"/>
      <c r="B34" s="1"/>
      <c r="C34" s="1"/>
      <c r="D34" s="4" t="s">
        <v>766</v>
      </c>
      <c r="E34" s="4" t="s">
        <v>767</v>
      </c>
      <c r="F34" s="4" t="s">
        <v>768</v>
      </c>
      <c r="G34" s="4" t="s">
        <v>769</v>
      </c>
      <c r="H34" s="4" t="s">
        <v>770</v>
      </c>
      <c r="I34" s="4" t="s">
        <v>771</v>
      </c>
      <c r="J34" s="4" t="s">
        <v>772</v>
      </c>
      <c r="K34" s="4" t="s">
        <v>773</v>
      </c>
      <c r="M34" s="1"/>
    </row>
    <row r="35" ht="12.75" customHeight="1">
      <c r="A35" s="1"/>
      <c r="B35" s="1"/>
      <c r="C35" s="74" t="s">
        <v>774</v>
      </c>
      <c r="D35" s="5">
        <v>30.0</v>
      </c>
      <c r="E35" s="5"/>
      <c r="F35" s="5">
        <v>32.0</v>
      </c>
      <c r="G35" s="5">
        <v>29.0</v>
      </c>
      <c r="H35" s="5">
        <v>26.0</v>
      </c>
      <c r="I35" s="5">
        <v>28.0</v>
      </c>
      <c r="J35" s="5">
        <v>27.0</v>
      </c>
      <c r="K35" s="6">
        <f t="shared" ref="K35:K36" si="5">SUM(D35:J35)/COUNTA(D35:J35)</f>
        <v>28.66666667</v>
      </c>
      <c r="L35" s="47" t="s">
        <v>793</v>
      </c>
      <c r="M35" s="1"/>
    </row>
    <row r="36" ht="12.75" customHeight="1">
      <c r="A36" s="1"/>
      <c r="B36" s="1"/>
      <c r="C36" s="74" t="s">
        <v>776</v>
      </c>
      <c r="D36" s="5">
        <v>0.0</v>
      </c>
      <c r="E36" s="5"/>
      <c r="F36" s="5">
        <v>0.0</v>
      </c>
      <c r="G36" s="5">
        <v>4.0</v>
      </c>
      <c r="H36" s="5">
        <v>6.0</v>
      </c>
      <c r="I36" s="5">
        <v>3.0</v>
      </c>
      <c r="J36" s="5">
        <v>1.0</v>
      </c>
      <c r="K36" s="6">
        <f t="shared" si="5"/>
        <v>2.333333333</v>
      </c>
      <c r="L36" s="47" t="s">
        <v>794</v>
      </c>
      <c r="M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M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M38" s="1"/>
    </row>
    <row r="39" ht="12.75" customHeight="1">
      <c r="A39" s="1"/>
      <c r="B39" s="1" t="s">
        <v>795</v>
      </c>
      <c r="C39" s="1"/>
      <c r="D39" s="1"/>
      <c r="E39" s="1"/>
      <c r="F39" s="1"/>
      <c r="G39" s="1"/>
      <c r="H39" s="1"/>
      <c r="I39" s="1"/>
      <c r="J39" s="1"/>
      <c r="K39" s="1"/>
      <c r="M39" s="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29"/>
    <col customWidth="1" min="4" max="4" width="16.71"/>
    <col customWidth="1" min="5" max="8" width="8.0"/>
    <col customWidth="1" min="9" max="9" width="6.29"/>
  </cols>
  <sheetData>
    <row r="1" ht="18.75" customHeight="1">
      <c r="A1" s="17" t="s">
        <v>91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I2" s="1"/>
    </row>
    <row r="3" ht="12.75" customHeight="1">
      <c r="A3" s="1"/>
      <c r="C3" s="4" t="s">
        <v>796</v>
      </c>
      <c r="D3" s="4" t="s">
        <v>797</v>
      </c>
      <c r="I3" s="1"/>
    </row>
    <row r="4" ht="12.75" customHeight="1">
      <c r="A4" s="1"/>
      <c r="C4" s="120">
        <v>0.0</v>
      </c>
      <c r="D4" s="6">
        <f t="shared" ref="D4:D13" si="1">BIN2DEC(C4)</f>
        <v>0</v>
      </c>
      <c r="E4" s="47" t="s">
        <v>798</v>
      </c>
      <c r="I4" s="1"/>
    </row>
    <row r="5" ht="12.75" customHeight="1">
      <c r="A5" s="1"/>
      <c r="C5" s="120">
        <v>1.0</v>
      </c>
      <c r="D5" s="6">
        <f t="shared" si="1"/>
        <v>1</v>
      </c>
      <c r="E5" s="47" t="s">
        <v>799</v>
      </c>
      <c r="I5" s="1"/>
    </row>
    <row r="6" ht="12.75" customHeight="1">
      <c r="A6" s="1"/>
      <c r="C6" s="120">
        <v>10.0</v>
      </c>
      <c r="D6" s="6">
        <f t="shared" si="1"/>
        <v>2</v>
      </c>
      <c r="E6" s="47" t="s">
        <v>800</v>
      </c>
      <c r="I6" s="1"/>
    </row>
    <row r="7" ht="12.75" customHeight="1">
      <c r="A7" s="1"/>
      <c r="C7" s="120">
        <v>11.0</v>
      </c>
      <c r="D7" s="6">
        <f t="shared" si="1"/>
        <v>3</v>
      </c>
      <c r="E7" s="47" t="s">
        <v>801</v>
      </c>
      <c r="I7" s="1"/>
    </row>
    <row r="8" ht="12.75" customHeight="1">
      <c r="A8" s="1"/>
      <c r="C8" s="120">
        <v>1.11111111E8</v>
      </c>
      <c r="D8" s="6">
        <f t="shared" si="1"/>
        <v>511</v>
      </c>
      <c r="E8" s="47" t="s">
        <v>802</v>
      </c>
      <c r="I8" s="1"/>
    </row>
    <row r="9" ht="12.75" customHeight="1">
      <c r="A9" s="1"/>
      <c r="C9" s="120">
        <v>1.111111111E9</v>
      </c>
      <c r="D9" s="6">
        <f t="shared" si="1"/>
        <v>-1</v>
      </c>
      <c r="E9" s="47" t="s">
        <v>803</v>
      </c>
      <c r="I9" s="1"/>
    </row>
    <row r="10" ht="12.75" customHeight="1">
      <c r="A10" s="1"/>
      <c r="C10" s="120">
        <v>1.11111111E9</v>
      </c>
      <c r="D10" s="6">
        <f t="shared" si="1"/>
        <v>-2</v>
      </c>
      <c r="E10" s="47" t="s">
        <v>804</v>
      </c>
      <c r="I10" s="1"/>
    </row>
    <row r="11" ht="12.75" customHeight="1">
      <c r="A11" s="1"/>
      <c r="C11" s="120">
        <v>1.111111101E9</v>
      </c>
      <c r="D11" s="6">
        <f t="shared" si="1"/>
        <v>-3</v>
      </c>
      <c r="E11" s="47" t="s">
        <v>805</v>
      </c>
      <c r="I11" s="1"/>
    </row>
    <row r="12" ht="12.75" customHeight="1">
      <c r="A12" s="1"/>
      <c r="C12" s="120">
        <v>1.0E9</v>
      </c>
      <c r="D12" s="6">
        <f t="shared" si="1"/>
        <v>-512</v>
      </c>
      <c r="E12" s="47" t="s">
        <v>806</v>
      </c>
      <c r="I12" s="1"/>
    </row>
    <row r="13" ht="12.75" customHeight="1">
      <c r="A13" s="1"/>
      <c r="C13" s="120">
        <v>1.1111111111E10</v>
      </c>
      <c r="D13" s="6" t="str">
        <f t="shared" si="1"/>
        <v>#NUM!</v>
      </c>
      <c r="E13" s="47" t="s">
        <v>807</v>
      </c>
      <c r="I13" s="1"/>
    </row>
    <row r="14" ht="12.75" customHeight="1">
      <c r="A14" s="1"/>
      <c r="C14" s="1"/>
      <c r="D14" s="1"/>
      <c r="I14" s="1"/>
    </row>
    <row r="15" ht="13.5" customHeight="1">
      <c r="A15" s="1"/>
      <c r="B15" s="3" t="s">
        <v>698</v>
      </c>
      <c r="C15" s="3"/>
      <c r="D15" s="3"/>
      <c r="E15" s="3"/>
      <c r="F15" s="3"/>
      <c r="I15" s="1"/>
    </row>
    <row r="16" ht="12.75" customHeight="1">
      <c r="A16" s="1"/>
      <c r="B16" s="1" t="s">
        <v>808</v>
      </c>
      <c r="C16" s="1"/>
      <c r="D16" s="1"/>
      <c r="I16" s="1"/>
    </row>
    <row r="17" ht="12.75" customHeight="1">
      <c r="A17" s="1"/>
      <c r="B17" s="1" t="s">
        <v>809</v>
      </c>
      <c r="C17" s="1"/>
      <c r="D17" s="1"/>
      <c r="I17" s="1"/>
    </row>
    <row r="18" ht="12.75" customHeight="1">
      <c r="A18" s="1"/>
      <c r="C18" s="1"/>
      <c r="D18" s="1"/>
      <c r="I18" s="1"/>
    </row>
    <row r="19" ht="13.5" customHeight="1">
      <c r="A19" s="1"/>
      <c r="B19" s="3" t="s">
        <v>653</v>
      </c>
      <c r="C19" s="3"/>
      <c r="D19" s="3"/>
      <c r="E19" s="3"/>
      <c r="F19" s="3"/>
      <c r="I19" s="1"/>
    </row>
    <row r="20" ht="12.75" customHeight="1">
      <c r="A20" s="1"/>
      <c r="B20" s="2" t="s">
        <v>810</v>
      </c>
      <c r="C20" s="1"/>
      <c r="D20" s="1"/>
      <c r="I20" s="1"/>
    </row>
    <row r="21" ht="12.75" customHeight="1">
      <c r="A21" s="1"/>
      <c r="B21" s="1" t="s">
        <v>811</v>
      </c>
      <c r="C21" s="1"/>
      <c r="D21" s="1"/>
      <c r="I21" s="1"/>
    </row>
    <row r="22" ht="12.75" customHeight="1">
      <c r="A22" s="1"/>
      <c r="C22" s="1"/>
      <c r="D22" s="1"/>
      <c r="I22" s="1"/>
    </row>
    <row r="23" ht="13.5" customHeight="1">
      <c r="A23" s="1"/>
      <c r="B23" s="3" t="s">
        <v>4</v>
      </c>
      <c r="C23" s="3"/>
      <c r="D23" s="3"/>
      <c r="E23" s="3"/>
      <c r="F23" s="3"/>
      <c r="I23" s="1"/>
    </row>
    <row r="24" ht="12.75" customHeight="1">
      <c r="A24" s="1"/>
      <c r="B24" s="1" t="s">
        <v>788</v>
      </c>
      <c r="C24" s="1"/>
      <c r="D24" s="1"/>
      <c r="I24" s="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0.57"/>
    <col customWidth="1" min="4" max="4" width="13.14"/>
    <col customWidth="1" min="5" max="5" width="12.43"/>
    <col customWidth="1" min="6" max="6" width="12.14"/>
    <col customWidth="1" min="7" max="7" width="13.43"/>
    <col customWidth="1" min="8" max="8" width="10.86"/>
  </cols>
  <sheetData>
    <row r="1" ht="18.75" customHeight="1">
      <c r="A1" s="17" t="s">
        <v>94</v>
      </c>
      <c r="B1" s="17"/>
      <c r="C1" s="17"/>
      <c r="D1" s="17"/>
      <c r="E1" s="17"/>
      <c r="F1" s="17"/>
      <c r="G1" s="17"/>
      <c r="H1" s="1"/>
    </row>
    <row r="2" ht="13.5" customHeight="1">
      <c r="A2" s="1"/>
      <c r="C2" s="1"/>
      <c r="D2" s="1"/>
      <c r="E2" s="1"/>
      <c r="F2" s="1"/>
      <c r="G2" s="1"/>
      <c r="H2" s="1"/>
    </row>
    <row r="3" ht="12.75" customHeight="1">
      <c r="A3" s="1"/>
      <c r="C3" s="4" t="s">
        <v>645</v>
      </c>
      <c r="D3" s="4" t="s">
        <v>812</v>
      </c>
      <c r="E3" s="1"/>
      <c r="F3" s="1"/>
      <c r="G3" s="1"/>
      <c r="H3" s="1"/>
    </row>
    <row r="4" ht="12.75" customHeight="1">
      <c r="A4" s="1"/>
      <c r="C4" s="121">
        <v>2.1</v>
      </c>
      <c r="D4" s="6">
        <f t="shared" ref="D4:D6" si="1">CEILING(C4,1)</f>
        <v>3</v>
      </c>
      <c r="E4" s="47" t="s">
        <v>813</v>
      </c>
      <c r="F4" s="1"/>
      <c r="G4" s="1"/>
      <c r="H4" s="1"/>
    </row>
    <row r="5" ht="12.75" customHeight="1">
      <c r="A5" s="1"/>
      <c r="C5" s="121">
        <v>1.5</v>
      </c>
      <c r="D5" s="6">
        <f t="shared" si="1"/>
        <v>2</v>
      </c>
      <c r="E5" s="47" t="s">
        <v>814</v>
      </c>
      <c r="F5" s="1"/>
      <c r="G5" s="1"/>
      <c r="H5" s="1"/>
    </row>
    <row r="6" ht="12.75" customHeight="1">
      <c r="A6" s="1"/>
      <c r="C6" s="121">
        <v>1.9</v>
      </c>
      <c r="D6" s="6">
        <f t="shared" si="1"/>
        <v>2</v>
      </c>
      <c r="E6" s="47" t="s">
        <v>815</v>
      </c>
      <c r="F6" s="1"/>
      <c r="G6" s="1"/>
      <c r="H6" s="1"/>
    </row>
    <row r="7" ht="12.75" customHeight="1">
      <c r="A7" s="1"/>
      <c r="C7" s="5">
        <v>20.0</v>
      </c>
      <c r="D7" s="6">
        <f t="shared" ref="D7:D9" si="2">CEILING(C7,30)</f>
        <v>30</v>
      </c>
      <c r="E7" s="47" t="s">
        <v>816</v>
      </c>
      <c r="F7" s="1"/>
      <c r="G7" s="1"/>
      <c r="H7" s="1"/>
    </row>
    <row r="8" ht="12.75" customHeight="1">
      <c r="A8" s="1"/>
      <c r="C8" s="5">
        <v>25.0</v>
      </c>
      <c r="D8" s="6">
        <f t="shared" si="2"/>
        <v>30</v>
      </c>
      <c r="E8" s="47" t="s">
        <v>817</v>
      </c>
      <c r="F8" s="1"/>
      <c r="G8" s="1"/>
      <c r="H8" s="1"/>
    </row>
    <row r="9" ht="12.75" customHeight="1">
      <c r="A9" s="1"/>
      <c r="C9" s="5">
        <v>40.0</v>
      </c>
      <c r="D9" s="6">
        <f t="shared" si="2"/>
        <v>60</v>
      </c>
      <c r="E9" s="47" t="s">
        <v>818</v>
      </c>
      <c r="F9" s="1"/>
      <c r="G9" s="1"/>
      <c r="H9" s="1"/>
    </row>
    <row r="10" ht="12.75" customHeight="1">
      <c r="A10" s="1"/>
      <c r="C10" s="1"/>
      <c r="D10" s="1"/>
      <c r="E10" s="1"/>
      <c r="F10" s="1"/>
      <c r="G10" s="1"/>
      <c r="H10" s="1"/>
    </row>
    <row r="11" ht="13.5" customHeight="1">
      <c r="A11" s="1"/>
      <c r="B11" s="3" t="s">
        <v>698</v>
      </c>
      <c r="C11" s="3"/>
      <c r="D11" s="3"/>
      <c r="E11" s="3"/>
      <c r="F11" s="3"/>
      <c r="G11" s="3"/>
      <c r="H11" s="1"/>
    </row>
    <row r="12" ht="12.75" customHeight="1">
      <c r="A12" s="1"/>
      <c r="B12" s="1" t="s">
        <v>819</v>
      </c>
      <c r="C12" s="1"/>
      <c r="D12" s="1"/>
      <c r="E12" s="1"/>
      <c r="F12" s="1"/>
      <c r="G12" s="1"/>
      <c r="H12" s="1"/>
    </row>
    <row r="13" ht="12.75" customHeight="1">
      <c r="A13" s="1"/>
      <c r="C13" s="1"/>
      <c r="D13" s="1"/>
      <c r="E13" s="1"/>
      <c r="F13" s="1"/>
      <c r="G13" s="1"/>
      <c r="H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H14" s="1"/>
    </row>
    <row r="15" ht="12.75" customHeight="1">
      <c r="A15" s="1"/>
      <c r="B15" s="2" t="s">
        <v>820</v>
      </c>
      <c r="C15" s="1"/>
      <c r="D15" s="1"/>
      <c r="E15" s="1"/>
      <c r="F15" s="1"/>
      <c r="G15" s="1"/>
      <c r="H15" s="1"/>
    </row>
    <row r="16" ht="12.75" customHeight="1">
      <c r="A16" s="1"/>
      <c r="B16" s="1" t="s">
        <v>821</v>
      </c>
      <c r="C16" s="1"/>
      <c r="D16" s="1"/>
      <c r="E16" s="1"/>
      <c r="F16" s="1"/>
      <c r="G16" s="1"/>
      <c r="H16" s="1"/>
    </row>
    <row r="17" ht="12.75" customHeight="1">
      <c r="A17" s="1"/>
      <c r="C17" s="1"/>
      <c r="D17" s="1"/>
      <c r="E17" s="1"/>
      <c r="F17" s="1"/>
      <c r="G17" s="1"/>
      <c r="H17" s="1"/>
    </row>
    <row r="18" ht="13.5" customHeight="1">
      <c r="A18" s="1"/>
      <c r="B18" s="3" t="s">
        <v>4</v>
      </c>
      <c r="C18" s="3"/>
      <c r="D18" s="3"/>
      <c r="E18" s="3"/>
      <c r="F18" s="3"/>
      <c r="G18" s="3"/>
      <c r="H18" s="1"/>
    </row>
    <row r="19" ht="12.75" customHeight="1">
      <c r="A19" s="1"/>
      <c r="B19" s="1" t="s">
        <v>788</v>
      </c>
      <c r="C19" s="1"/>
      <c r="D19" s="1"/>
      <c r="E19" s="1"/>
      <c r="F19" s="1"/>
      <c r="G19" s="1"/>
      <c r="H19" s="1"/>
    </row>
    <row r="20" ht="12.75" customHeight="1">
      <c r="A20" s="1"/>
      <c r="C20" s="1"/>
      <c r="D20" s="1"/>
      <c r="E20" s="1"/>
      <c r="F20" s="1"/>
      <c r="G20" s="1"/>
      <c r="H20" s="1"/>
    </row>
    <row r="21" ht="13.5" customHeight="1">
      <c r="A21" s="1"/>
      <c r="B21" s="3" t="s">
        <v>493</v>
      </c>
      <c r="C21" s="3"/>
      <c r="D21" s="3"/>
      <c r="E21" s="3"/>
      <c r="F21" s="3"/>
      <c r="G21" s="3"/>
      <c r="H21" s="1"/>
    </row>
    <row r="22" ht="12.75" customHeight="1">
      <c r="A22" s="1"/>
      <c r="B22" s="1" t="s">
        <v>822</v>
      </c>
      <c r="C22" s="1"/>
      <c r="D22" s="1"/>
      <c r="E22" s="1"/>
      <c r="F22" s="1"/>
      <c r="G22" s="1"/>
      <c r="H22" s="1"/>
    </row>
    <row r="23" ht="12.75" customHeight="1">
      <c r="A23" s="1"/>
      <c r="B23" s="1" t="s">
        <v>823</v>
      </c>
      <c r="C23" s="1"/>
      <c r="D23" s="1"/>
      <c r="E23" s="1"/>
      <c r="F23" s="1"/>
      <c r="G23" s="1"/>
      <c r="H23" s="1"/>
    </row>
    <row r="24" ht="12.75" customHeight="1">
      <c r="A24" s="1"/>
      <c r="B24" s="1" t="s">
        <v>824</v>
      </c>
      <c r="C24" s="1"/>
      <c r="D24" s="1"/>
      <c r="E24" s="1"/>
      <c r="F24" s="1"/>
      <c r="G24" s="1"/>
      <c r="H24" s="1"/>
    </row>
    <row r="25" ht="12.75" customHeight="1">
      <c r="A25" s="1"/>
      <c r="B25" s="1" t="s">
        <v>825</v>
      </c>
      <c r="C25" s="1"/>
      <c r="D25" s="1"/>
      <c r="E25" s="1"/>
      <c r="F25" s="1"/>
      <c r="G25" s="1"/>
      <c r="H25" s="1"/>
    </row>
    <row r="26" ht="12.75" customHeight="1">
      <c r="A26" s="1"/>
      <c r="C26" s="1"/>
      <c r="D26" s="1"/>
      <c r="E26" s="1"/>
      <c r="F26" s="1"/>
      <c r="G26" s="1"/>
      <c r="H26" s="1"/>
    </row>
    <row r="27" ht="25.5" customHeight="1">
      <c r="A27" s="1"/>
      <c r="C27" s="1"/>
      <c r="D27" s="4" t="s">
        <v>826</v>
      </c>
      <c r="E27" s="99" t="s">
        <v>827</v>
      </c>
      <c r="F27" s="1"/>
      <c r="G27" s="1"/>
      <c r="H27" s="1"/>
    </row>
    <row r="28" ht="12.75" customHeight="1">
      <c r="A28" s="1"/>
      <c r="C28" s="122" t="s">
        <v>828</v>
      </c>
      <c r="D28" s="5">
        <v>3.0</v>
      </c>
      <c r="E28" s="6">
        <f t="shared" ref="E28:E30" si="3">CEILING(D28,7)</f>
        <v>7</v>
      </c>
      <c r="F28" s="47" t="s">
        <v>829</v>
      </c>
      <c r="G28" s="1"/>
      <c r="H28" s="1"/>
    </row>
    <row r="29" ht="12.75" customHeight="1">
      <c r="A29" s="1"/>
      <c r="C29" s="122" t="s">
        <v>830</v>
      </c>
      <c r="D29" s="5">
        <v>4.0</v>
      </c>
      <c r="E29" s="6">
        <f t="shared" si="3"/>
        <v>7</v>
      </c>
      <c r="F29" s="47" t="s">
        <v>831</v>
      </c>
      <c r="G29" s="1"/>
      <c r="H29" s="1"/>
    </row>
    <row r="30" ht="12.75" customHeight="1">
      <c r="A30" s="1"/>
      <c r="C30" s="122" t="s">
        <v>832</v>
      </c>
      <c r="D30" s="5">
        <v>10.0</v>
      </c>
      <c r="E30" s="6">
        <f t="shared" si="3"/>
        <v>14</v>
      </c>
      <c r="F30" s="47" t="s">
        <v>833</v>
      </c>
      <c r="G30" s="1"/>
      <c r="H30" s="1"/>
    </row>
    <row r="31" ht="12.75" customHeight="1">
      <c r="A31" s="1"/>
      <c r="C31" s="1"/>
      <c r="D31" s="1"/>
      <c r="E31" s="1"/>
      <c r="F31" s="1"/>
      <c r="G31" s="1"/>
      <c r="H31" s="1"/>
    </row>
    <row r="32" ht="12.75" customHeight="1">
      <c r="A32" s="1"/>
      <c r="C32" s="1"/>
      <c r="D32" s="1"/>
      <c r="E32" s="1"/>
      <c r="F32" s="1"/>
      <c r="G32" s="1"/>
      <c r="H32" s="1"/>
    </row>
    <row r="33" ht="13.5" customHeight="1">
      <c r="A33" s="1"/>
      <c r="B33" s="3" t="s">
        <v>518</v>
      </c>
      <c r="C33" s="3"/>
      <c r="D33" s="3"/>
      <c r="E33" s="3"/>
      <c r="F33" s="3"/>
      <c r="G33" s="3"/>
      <c r="H33" s="1"/>
    </row>
    <row r="34" ht="12.75" customHeight="1">
      <c r="A34" s="1"/>
      <c r="B34" s="1" t="s">
        <v>834</v>
      </c>
      <c r="C34" s="1"/>
      <c r="D34" s="1"/>
      <c r="E34" s="1"/>
      <c r="F34" s="1"/>
      <c r="G34" s="1"/>
      <c r="H34" s="1"/>
    </row>
    <row r="35" ht="12.75" customHeight="1">
      <c r="A35" s="1"/>
      <c r="B35" s="1" t="s">
        <v>835</v>
      </c>
      <c r="C35" s="1"/>
      <c r="D35" s="1"/>
      <c r="E35" s="1"/>
      <c r="F35" s="1"/>
      <c r="G35" s="1"/>
      <c r="H35" s="1"/>
    </row>
    <row r="36" ht="12.75" customHeight="1">
      <c r="A36" s="1"/>
      <c r="B36" s="1" t="s">
        <v>836</v>
      </c>
      <c r="C36" s="1"/>
      <c r="D36" s="1"/>
      <c r="E36" s="1"/>
      <c r="F36" s="1"/>
      <c r="G36" s="1"/>
      <c r="H36" s="1"/>
    </row>
    <row r="37" ht="12.75" customHeight="1">
      <c r="A37" s="1"/>
      <c r="C37" s="1"/>
      <c r="D37" s="1"/>
      <c r="E37" s="1"/>
      <c r="F37" s="1"/>
      <c r="G37" s="1"/>
      <c r="H37" s="1"/>
    </row>
    <row r="38" ht="12.75" customHeight="1">
      <c r="A38" s="1"/>
      <c r="B38" s="1" t="s">
        <v>837</v>
      </c>
      <c r="C38" s="1"/>
      <c r="D38" s="1"/>
      <c r="E38" s="1"/>
      <c r="F38" s="1"/>
      <c r="G38" s="1"/>
      <c r="H38" s="1"/>
    </row>
    <row r="39" ht="12.75" customHeight="1">
      <c r="A39" s="1"/>
      <c r="B39" s="1" t="s">
        <v>838</v>
      </c>
      <c r="C39" s="1"/>
      <c r="D39" s="1"/>
      <c r="E39" s="1"/>
      <c r="F39" s="1"/>
      <c r="G39" s="1"/>
      <c r="H39" s="1"/>
    </row>
    <row r="40" ht="12.75" customHeight="1">
      <c r="A40" s="1"/>
      <c r="B40" s="1" t="s">
        <v>839</v>
      </c>
      <c r="C40" s="1"/>
      <c r="D40" s="1"/>
      <c r="E40" s="1"/>
      <c r="F40" s="1"/>
      <c r="G40" s="1"/>
      <c r="H40" s="1"/>
    </row>
    <row r="41" ht="12.75" customHeight="1">
      <c r="A41" s="1"/>
      <c r="B41" s="1" t="s">
        <v>840</v>
      </c>
      <c r="C41" s="1"/>
      <c r="D41" s="1"/>
      <c r="E41" s="1"/>
      <c r="F41" s="1"/>
      <c r="G41" s="1"/>
      <c r="H41" s="1"/>
    </row>
    <row r="42" ht="12.75" customHeight="1">
      <c r="A42" s="1"/>
      <c r="C42" s="1"/>
      <c r="D42" s="1"/>
      <c r="E42" s="1"/>
      <c r="F42" s="1"/>
      <c r="G42" s="1"/>
      <c r="H42" s="1"/>
    </row>
    <row r="43" ht="12.75" customHeight="1">
      <c r="A43" s="1"/>
      <c r="C43" s="1" t="s">
        <v>668</v>
      </c>
      <c r="D43" s="1"/>
      <c r="E43" s="1"/>
      <c r="F43" s="1"/>
      <c r="G43" s="1"/>
      <c r="H43" s="1"/>
    </row>
    <row r="44" ht="25.5" customHeight="1">
      <c r="A44" s="1"/>
      <c r="C44" s="4" t="s">
        <v>841</v>
      </c>
      <c r="D44" s="99" t="s">
        <v>842</v>
      </c>
      <c r="E44" s="99" t="s">
        <v>843</v>
      </c>
      <c r="F44" s="99" t="s">
        <v>844</v>
      </c>
      <c r="G44" s="1"/>
      <c r="H44" s="1"/>
    </row>
    <row r="45" ht="12.75" customHeight="1">
      <c r="A45" s="1"/>
      <c r="C45" s="5" t="s">
        <v>845</v>
      </c>
      <c r="D45" s="5">
        <v>1000.0</v>
      </c>
      <c r="E45" s="5">
        <v>300.0</v>
      </c>
      <c r="F45" s="123">
        <f t="shared" ref="F45:F47" si="4">D45/E45</f>
        <v>3.333333333</v>
      </c>
      <c r="G45" s="47" t="s">
        <v>846</v>
      </c>
      <c r="H45" s="1"/>
    </row>
    <row r="46" ht="12.75" customHeight="1">
      <c r="A46" s="1"/>
      <c r="C46" s="5" t="s">
        <v>847</v>
      </c>
      <c r="D46" s="5">
        <v>5000.0</v>
      </c>
      <c r="E46" s="5">
        <v>600.0</v>
      </c>
      <c r="F46" s="123">
        <f t="shared" si="4"/>
        <v>8.333333333</v>
      </c>
      <c r="G46" s="47" t="s">
        <v>848</v>
      </c>
      <c r="H46" s="1"/>
    </row>
    <row r="47" ht="12.75" customHeight="1">
      <c r="A47" s="1"/>
      <c r="C47" s="5" t="s">
        <v>849</v>
      </c>
      <c r="D47" s="5">
        <v>2000.0</v>
      </c>
      <c r="E47" s="5">
        <v>350.0</v>
      </c>
      <c r="F47" s="123">
        <f t="shared" si="4"/>
        <v>5.714285714</v>
      </c>
      <c r="G47" s="47" t="s">
        <v>850</v>
      </c>
      <c r="H47" s="1"/>
    </row>
    <row r="48" ht="12.75" customHeight="1">
      <c r="A48" s="1"/>
      <c r="C48" s="1"/>
      <c r="D48" s="1"/>
      <c r="E48" s="1"/>
      <c r="F48" s="1"/>
      <c r="G48" s="1"/>
      <c r="H48" s="1"/>
    </row>
    <row r="49" ht="12.75" customHeight="1">
      <c r="A49" s="1"/>
      <c r="B49" s="1" t="s">
        <v>851</v>
      </c>
      <c r="C49" s="1"/>
      <c r="D49" s="1"/>
      <c r="E49" s="1"/>
      <c r="F49" s="1"/>
      <c r="G49" s="1"/>
      <c r="H49" s="1"/>
    </row>
    <row r="50" ht="12.75" customHeight="1">
      <c r="A50" s="1"/>
      <c r="B50" s="1" t="s">
        <v>852</v>
      </c>
      <c r="C50" s="1"/>
      <c r="D50" s="1"/>
      <c r="E50" s="1"/>
      <c r="F50" s="1"/>
      <c r="G50" s="1"/>
      <c r="H50" s="1"/>
    </row>
    <row r="51" ht="12.75" customHeight="1">
      <c r="A51" s="1"/>
      <c r="C51" s="1"/>
      <c r="D51" s="1"/>
      <c r="E51" s="1"/>
      <c r="F51" s="1"/>
      <c r="G51" s="1"/>
      <c r="H51" s="1"/>
    </row>
    <row r="52" ht="12.75" customHeight="1">
      <c r="A52" s="1"/>
      <c r="C52" s="1" t="s">
        <v>679</v>
      </c>
      <c r="D52" s="1"/>
      <c r="E52" s="1"/>
      <c r="F52" s="2"/>
      <c r="G52" s="1"/>
      <c r="H52" s="1"/>
    </row>
    <row r="53" ht="25.5" customHeight="1">
      <c r="A53" s="1"/>
      <c r="C53" s="4" t="s">
        <v>841</v>
      </c>
      <c r="D53" s="99" t="s">
        <v>842</v>
      </c>
      <c r="E53" s="99" t="s">
        <v>843</v>
      </c>
      <c r="F53" s="99" t="s">
        <v>844</v>
      </c>
      <c r="G53" s="1"/>
      <c r="H53" s="1"/>
    </row>
    <row r="54" ht="12.75" customHeight="1">
      <c r="A54" s="1"/>
      <c r="C54" s="5" t="s">
        <v>845</v>
      </c>
      <c r="D54" s="5">
        <v>1000.0</v>
      </c>
      <c r="E54" s="5">
        <v>300.0</v>
      </c>
      <c r="F54" s="124">
        <f t="shared" ref="F54:F56" si="5">CEILING(D54/E54,1)</f>
        <v>4</v>
      </c>
      <c r="G54" s="47" t="s">
        <v>853</v>
      </c>
      <c r="H54" s="1"/>
    </row>
    <row r="55" ht="12.75" customHeight="1">
      <c r="A55" s="1"/>
      <c r="C55" s="5" t="s">
        <v>847</v>
      </c>
      <c r="D55" s="5">
        <v>5000.0</v>
      </c>
      <c r="E55" s="5">
        <v>600.0</v>
      </c>
      <c r="F55" s="124">
        <f t="shared" si="5"/>
        <v>9</v>
      </c>
      <c r="G55" s="47" t="s">
        <v>854</v>
      </c>
      <c r="H55" s="1"/>
    </row>
    <row r="56" ht="12.75" customHeight="1">
      <c r="A56" s="1"/>
      <c r="C56" s="5" t="s">
        <v>849</v>
      </c>
      <c r="D56" s="5">
        <v>2000.0</v>
      </c>
      <c r="E56" s="5">
        <v>350.0</v>
      </c>
      <c r="F56" s="124">
        <f t="shared" si="5"/>
        <v>6</v>
      </c>
      <c r="G56" s="47" t="s">
        <v>855</v>
      </c>
      <c r="H56" s="1"/>
    </row>
    <row r="57" ht="12.75" customHeight="1">
      <c r="A57" s="1"/>
      <c r="C57" s="1"/>
      <c r="D57" s="1"/>
      <c r="E57" s="1"/>
      <c r="F57" s="1"/>
      <c r="G57" s="1"/>
      <c r="H57" s="1"/>
    </row>
    <row r="58" ht="12.75" customHeight="1">
      <c r="A58" s="1"/>
      <c r="C58" s="1"/>
      <c r="D58" s="1"/>
      <c r="E58" s="1"/>
      <c r="F58" s="1"/>
      <c r="G58" s="1"/>
      <c r="H58" s="1"/>
    </row>
    <row r="59" ht="13.5" customHeight="1">
      <c r="A59" s="1"/>
      <c r="B59" s="3" t="s">
        <v>533</v>
      </c>
      <c r="C59" s="3"/>
      <c r="D59" s="3"/>
      <c r="E59" s="3"/>
      <c r="F59" s="3"/>
      <c r="G59" s="3"/>
      <c r="H59" s="1"/>
    </row>
    <row r="60" ht="12.75" customHeight="1">
      <c r="A60" s="1"/>
      <c r="B60" s="1" t="s">
        <v>856</v>
      </c>
      <c r="C60" s="1"/>
      <c r="D60" s="1"/>
      <c r="E60" s="1"/>
      <c r="F60" s="1"/>
      <c r="G60" s="1"/>
      <c r="H60" s="1"/>
    </row>
    <row r="61" ht="12.75" customHeight="1">
      <c r="A61" s="1"/>
      <c r="B61" s="1" t="s">
        <v>857</v>
      </c>
      <c r="C61" s="1"/>
      <c r="D61" s="1"/>
      <c r="E61" s="1"/>
      <c r="F61" s="1"/>
      <c r="G61" s="1"/>
      <c r="H61" s="1"/>
    </row>
    <row r="62" ht="12.75" customHeight="1">
      <c r="A62" s="1"/>
      <c r="B62" s="1" t="s">
        <v>858</v>
      </c>
      <c r="C62" s="1"/>
      <c r="D62" s="1"/>
      <c r="E62" s="1"/>
      <c r="F62" s="1"/>
      <c r="G62" s="1"/>
      <c r="H62" s="1"/>
    </row>
    <row r="63" ht="12.75" customHeight="1">
      <c r="A63" s="1"/>
      <c r="B63" s="1" t="s">
        <v>859</v>
      </c>
      <c r="C63" s="1"/>
      <c r="D63" s="1"/>
      <c r="E63" s="1"/>
      <c r="F63" s="1"/>
      <c r="G63" s="1"/>
      <c r="H63" s="1"/>
    </row>
    <row r="64" ht="12.75" customHeight="1">
      <c r="A64" s="1"/>
      <c r="C64" s="1"/>
      <c r="D64" s="1"/>
      <c r="E64" s="1"/>
      <c r="F64" s="1"/>
      <c r="G64" s="1"/>
      <c r="H64" s="1"/>
    </row>
    <row r="65" ht="12.75" customHeight="1">
      <c r="A65" s="1"/>
      <c r="B65" s="1" t="s">
        <v>860</v>
      </c>
      <c r="C65" s="1"/>
      <c r="D65" s="1"/>
      <c r="E65" s="1"/>
      <c r="F65" s="1"/>
      <c r="G65" s="1"/>
      <c r="H65" s="1"/>
    </row>
    <row r="66" ht="12.75" customHeight="1">
      <c r="A66" s="1"/>
      <c r="C66" s="1"/>
      <c r="D66" s="1"/>
      <c r="E66" s="1"/>
      <c r="F66" s="1"/>
      <c r="G66" s="1"/>
      <c r="H66" s="1"/>
    </row>
    <row r="67" ht="12.75" customHeight="1">
      <c r="A67" s="1"/>
      <c r="B67" s="1" t="s">
        <v>668</v>
      </c>
      <c r="C67" s="1"/>
      <c r="D67" s="1"/>
      <c r="E67" s="1"/>
      <c r="F67" s="1"/>
      <c r="G67" s="1"/>
      <c r="H67" s="1"/>
    </row>
    <row r="68" ht="12.75" customHeight="1">
      <c r="A68" s="1"/>
      <c r="B68" s="4" t="s">
        <v>841</v>
      </c>
      <c r="C68" s="4" t="s">
        <v>861</v>
      </c>
      <c r="D68" s="4" t="s">
        <v>862</v>
      </c>
      <c r="E68" s="4" t="s">
        <v>863</v>
      </c>
      <c r="F68" s="1"/>
      <c r="G68" s="1"/>
      <c r="H68" s="1"/>
    </row>
    <row r="69" ht="12.75" customHeight="1">
      <c r="A69" s="1"/>
      <c r="B69" s="5" t="s">
        <v>864</v>
      </c>
      <c r="C69" s="5">
        <v>11.0</v>
      </c>
      <c r="D69" s="125">
        <v>20.0</v>
      </c>
      <c r="E69" s="126">
        <f t="shared" ref="E69:E72" si="6">D69/C69</f>
        <v>1.818181818</v>
      </c>
      <c r="F69" s="47" t="s">
        <v>865</v>
      </c>
      <c r="G69" s="1"/>
      <c r="H69" s="1"/>
    </row>
    <row r="70" ht="12.75" customHeight="1">
      <c r="A70" s="1"/>
      <c r="B70" s="5" t="s">
        <v>866</v>
      </c>
      <c r="C70" s="5">
        <v>7.0</v>
      </c>
      <c r="D70" s="127">
        <v>18.25</v>
      </c>
      <c r="E70" s="126">
        <f t="shared" si="6"/>
        <v>2.607142857</v>
      </c>
      <c r="F70" s="47" t="s">
        <v>867</v>
      </c>
      <c r="G70" s="1"/>
      <c r="H70" s="1"/>
    </row>
    <row r="71" ht="12.75" customHeight="1">
      <c r="A71" s="1"/>
      <c r="B71" s="5" t="s">
        <v>868</v>
      </c>
      <c r="C71" s="5">
        <v>5.0</v>
      </c>
      <c r="D71" s="127">
        <v>28.1</v>
      </c>
      <c r="E71" s="126">
        <f t="shared" si="6"/>
        <v>5.62</v>
      </c>
      <c r="F71" s="47" t="s">
        <v>869</v>
      </c>
      <c r="G71" s="1"/>
      <c r="H71" s="1"/>
    </row>
    <row r="72" ht="12.75" customHeight="1">
      <c r="A72" s="1"/>
      <c r="B72" s="5" t="s">
        <v>870</v>
      </c>
      <c r="C72" s="5">
        <v>16.0</v>
      </c>
      <c r="D72" s="125">
        <v>28.0</v>
      </c>
      <c r="E72" s="126">
        <f t="shared" si="6"/>
        <v>1.75</v>
      </c>
      <c r="F72" s="47" t="s">
        <v>871</v>
      </c>
      <c r="G72" s="1"/>
      <c r="H72" s="1"/>
    </row>
    <row r="73" ht="12.75" customHeight="1">
      <c r="A73" s="1"/>
      <c r="C73" s="1"/>
      <c r="D73" s="1"/>
      <c r="E73" s="1"/>
      <c r="F73" s="1"/>
      <c r="G73" s="1"/>
      <c r="H73" s="1"/>
    </row>
    <row r="74" ht="12.75" customHeight="1">
      <c r="A74" s="1"/>
      <c r="C74" s="1"/>
      <c r="D74" s="1"/>
      <c r="E74" s="1"/>
      <c r="F74" s="1"/>
      <c r="G74" s="1"/>
      <c r="H74" s="1"/>
    </row>
    <row r="75" ht="12.75" customHeight="1">
      <c r="A75" s="1"/>
      <c r="B75" s="1" t="s">
        <v>872</v>
      </c>
      <c r="C75" s="1"/>
      <c r="D75" s="1"/>
      <c r="E75" s="1"/>
      <c r="F75" s="1"/>
      <c r="G75" s="1"/>
      <c r="H75" s="1"/>
    </row>
    <row r="76" ht="12.75" customHeight="1">
      <c r="A76" s="1"/>
      <c r="B76" s="1" t="s">
        <v>873</v>
      </c>
      <c r="C76" s="1"/>
      <c r="D76" s="1"/>
      <c r="E76" s="1"/>
      <c r="F76" s="1"/>
      <c r="G76" s="1"/>
      <c r="H76" s="1"/>
    </row>
    <row r="77" ht="12.75" customHeight="1">
      <c r="A77" s="1"/>
      <c r="C77" s="1"/>
      <c r="D77" s="1"/>
      <c r="E77" s="1"/>
      <c r="F77" s="1"/>
      <c r="G77" s="1"/>
      <c r="H77" s="1"/>
    </row>
    <row r="78" ht="12.75" customHeight="1">
      <c r="A78" s="1"/>
      <c r="B78" s="1" t="s">
        <v>679</v>
      </c>
      <c r="C78" s="1"/>
      <c r="D78" s="1"/>
      <c r="E78" s="1"/>
      <c r="F78" s="1"/>
      <c r="G78" s="1"/>
      <c r="H78" s="1"/>
    </row>
    <row r="79" ht="12.75" customHeight="1">
      <c r="A79" s="1"/>
      <c r="B79" s="4" t="s">
        <v>841</v>
      </c>
      <c r="C79" s="4" t="s">
        <v>874</v>
      </c>
      <c r="D79" s="4" t="s">
        <v>862</v>
      </c>
      <c r="E79" s="4" t="s">
        <v>863</v>
      </c>
      <c r="F79" s="4" t="s">
        <v>875</v>
      </c>
      <c r="G79" s="1"/>
      <c r="H79" s="1"/>
    </row>
    <row r="80" ht="12.75" customHeight="1">
      <c r="A80" s="1"/>
      <c r="B80" s="5" t="s">
        <v>864</v>
      </c>
      <c r="C80" s="5">
        <v>11.0</v>
      </c>
      <c r="D80" s="125">
        <v>20.0</v>
      </c>
      <c r="E80" s="126">
        <f t="shared" ref="E80:E83" si="7">D80/C80</f>
        <v>1.818181818</v>
      </c>
      <c r="F80" s="98">
        <f t="shared" ref="F80:F83" si="8">INT(E80)+CEILING(MOD(E80,1),0.99)</f>
        <v>1.99</v>
      </c>
      <c r="G80" s="1"/>
      <c r="H80" s="1"/>
    </row>
    <row r="81" ht="12.75" customHeight="1">
      <c r="A81" s="1"/>
      <c r="B81" s="5" t="s">
        <v>866</v>
      </c>
      <c r="C81" s="5">
        <v>7.0</v>
      </c>
      <c r="D81" s="127">
        <v>18.25</v>
      </c>
      <c r="E81" s="126">
        <f t="shared" si="7"/>
        <v>2.607142857</v>
      </c>
      <c r="F81" s="98">
        <f t="shared" si="8"/>
        <v>2.99</v>
      </c>
      <c r="G81" s="1"/>
      <c r="H81" s="1"/>
    </row>
    <row r="82" ht="12.75" customHeight="1">
      <c r="A82" s="1"/>
      <c r="B82" s="5" t="s">
        <v>868</v>
      </c>
      <c r="C82" s="5">
        <v>5.0</v>
      </c>
      <c r="D82" s="127">
        <v>28.1</v>
      </c>
      <c r="E82" s="126">
        <f t="shared" si="7"/>
        <v>5.62</v>
      </c>
      <c r="F82" s="98">
        <f t="shared" si="8"/>
        <v>5.99</v>
      </c>
      <c r="G82" s="1"/>
      <c r="H82" s="1"/>
    </row>
    <row r="83" ht="12.75" customHeight="1">
      <c r="A83" s="1"/>
      <c r="B83" s="5" t="s">
        <v>870</v>
      </c>
      <c r="C83" s="5">
        <v>16.0</v>
      </c>
      <c r="D83" s="125">
        <v>28.0</v>
      </c>
      <c r="E83" s="126">
        <f t="shared" si="7"/>
        <v>1.75</v>
      </c>
      <c r="F83" s="98">
        <f t="shared" si="8"/>
        <v>1.99</v>
      </c>
      <c r="G83" s="1"/>
      <c r="H83" s="1"/>
    </row>
    <row r="84" ht="12.75" customHeight="1">
      <c r="A84" s="1"/>
      <c r="C84" s="1"/>
      <c r="D84" s="1"/>
      <c r="E84" s="1"/>
      <c r="F84" s="47" t="s">
        <v>876</v>
      </c>
      <c r="G84" s="1"/>
      <c r="H84" s="1"/>
    </row>
    <row r="85" ht="12.75" customHeight="1">
      <c r="A85" s="1"/>
      <c r="C85" s="1"/>
      <c r="D85" s="1"/>
      <c r="E85" s="1"/>
      <c r="F85" s="1"/>
      <c r="G85" s="1"/>
      <c r="H85" s="1"/>
    </row>
    <row r="86" ht="13.5" customHeight="1">
      <c r="A86" s="1"/>
      <c r="B86" s="3" t="s">
        <v>877</v>
      </c>
      <c r="C86" s="3"/>
      <c r="D86" s="3"/>
      <c r="E86" s="3"/>
      <c r="F86" s="3"/>
      <c r="G86" s="3"/>
      <c r="H86" s="1"/>
    </row>
    <row r="87" ht="12.75" customHeight="1">
      <c r="A87" s="1"/>
      <c r="B87" s="47" t="s">
        <v>878</v>
      </c>
      <c r="C87" s="1"/>
      <c r="D87" s="1"/>
      <c r="E87" s="1" t="s">
        <v>879</v>
      </c>
      <c r="F87" s="1"/>
      <c r="G87" s="1"/>
      <c r="H87" s="1"/>
    </row>
    <row r="88" ht="12.75" customHeight="1">
      <c r="A88" s="1"/>
      <c r="B88" s="47" t="s">
        <v>880</v>
      </c>
      <c r="C88" s="1"/>
      <c r="D88" s="1"/>
      <c r="E88" s="1" t="s">
        <v>881</v>
      </c>
      <c r="F88" s="1"/>
      <c r="G88" s="1"/>
      <c r="H88" s="1"/>
    </row>
    <row r="89" ht="12.75" customHeight="1">
      <c r="A89" s="1"/>
      <c r="B89" s="47" t="s">
        <v>882</v>
      </c>
      <c r="C89" s="1"/>
      <c r="D89" s="1"/>
      <c r="E89" s="1" t="s">
        <v>883</v>
      </c>
      <c r="F89" s="1"/>
      <c r="G89" s="1"/>
      <c r="H89" s="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36.43"/>
    <col customWidth="1" min="4" max="4" width="12.71"/>
    <col customWidth="1" min="5" max="5" width="8.0"/>
    <col customWidth="1" min="6" max="6" width="14.0"/>
    <col customWidth="1" min="7" max="7" width="6.86"/>
    <col customWidth="1" min="8" max="26" width="8.0"/>
  </cols>
  <sheetData>
    <row r="1" ht="18.75" customHeight="1">
      <c r="A1" s="17" t="s">
        <v>96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F2" s="1"/>
      <c r="G2" s="1"/>
    </row>
    <row r="3" ht="12.75" customHeight="1">
      <c r="A3" s="1"/>
      <c r="C3" s="122" t="s">
        <v>884</v>
      </c>
      <c r="D3" s="128">
        <v>0.175</v>
      </c>
      <c r="F3" s="1"/>
      <c r="G3" s="1"/>
    </row>
    <row r="4" ht="12.75" customHeight="1">
      <c r="A4" s="1"/>
      <c r="C4" s="129"/>
      <c r="D4" s="1"/>
      <c r="F4" s="1"/>
      <c r="G4" s="1"/>
    </row>
    <row r="5" ht="12.75" customHeight="1">
      <c r="A5" s="1"/>
      <c r="C5" s="122" t="s">
        <v>885</v>
      </c>
      <c r="D5" s="130" t="str">
        <f>CELL("address",D3)</f>
        <v>$D$3</v>
      </c>
      <c r="E5" s="131" t="s">
        <v>886</v>
      </c>
      <c r="F5" s="1"/>
      <c r="G5" s="1"/>
    </row>
    <row r="6" ht="12.75" customHeight="1">
      <c r="A6" s="1"/>
      <c r="C6" s="122" t="s">
        <v>887</v>
      </c>
      <c r="D6" s="130">
        <f>CELL("col",D3)</f>
        <v>4</v>
      </c>
      <c r="E6" s="131" t="s">
        <v>888</v>
      </c>
      <c r="F6" s="1"/>
      <c r="G6" s="1"/>
    </row>
    <row r="7" ht="12.75" customHeight="1">
      <c r="A7" s="1"/>
      <c r="C7" s="122" t="s">
        <v>889</v>
      </c>
      <c r="D7" s="130">
        <f>CELL("row",D3)</f>
        <v>3</v>
      </c>
      <c r="E7" s="131" t="s">
        <v>890</v>
      </c>
      <c r="F7" s="1"/>
      <c r="G7" s="1"/>
    </row>
    <row r="8" ht="12.75" customHeight="1">
      <c r="A8" s="1"/>
      <c r="C8" s="122" t="s">
        <v>891</v>
      </c>
      <c r="D8" s="130">
        <f>CELL("contents",D3)</f>
        <v>0.175</v>
      </c>
      <c r="E8" s="131" t="s">
        <v>892</v>
      </c>
      <c r="F8" s="1"/>
      <c r="G8" s="1"/>
    </row>
    <row r="9" ht="38.25" customHeight="1">
      <c r="A9" s="1"/>
      <c r="C9" s="132" t="s">
        <v>893</v>
      </c>
      <c r="D9" s="130" t="str">
        <f>CELL("type",D3)</f>
        <v>v</v>
      </c>
      <c r="E9" s="131" t="s">
        <v>894</v>
      </c>
      <c r="F9" s="1"/>
      <c r="G9" s="1"/>
    </row>
    <row r="10" ht="38.25" customHeight="1">
      <c r="A10" s="1"/>
      <c r="C10" s="132" t="s">
        <v>895</v>
      </c>
      <c r="D10" s="130" t="str">
        <f>CELL("prefix",D3)</f>
        <v>^</v>
      </c>
      <c r="E10" s="131" t="s">
        <v>896</v>
      </c>
      <c r="F10" s="1"/>
      <c r="G10" s="1"/>
    </row>
    <row r="11" ht="12.75" customHeight="1">
      <c r="A11" s="1"/>
      <c r="C11" s="122" t="s">
        <v>897</v>
      </c>
      <c r="D11" s="130">
        <f>CELL("width",D3)</f>
        <v>12</v>
      </c>
      <c r="E11" s="131" t="s">
        <v>898</v>
      </c>
      <c r="F11" s="1"/>
      <c r="G11" s="1"/>
    </row>
    <row r="12" ht="25.5" customHeight="1">
      <c r="A12" s="1"/>
      <c r="C12" s="132" t="s">
        <v>899</v>
      </c>
      <c r="D12" s="130" t="str">
        <f>CELL("format",D3)</f>
        <v>#VALUE!</v>
      </c>
      <c r="E12" s="131" t="s">
        <v>900</v>
      </c>
      <c r="F12" s="1"/>
      <c r="G12" s="1"/>
    </row>
    <row r="13" ht="38.25" customHeight="1">
      <c r="A13" s="1"/>
      <c r="C13" s="132" t="s">
        <v>901</v>
      </c>
      <c r="D13" s="130" t="str">
        <f>CELL("parentheses",D3)</f>
        <v>#VALUE!</v>
      </c>
      <c r="E13" s="131" t="s">
        <v>902</v>
      </c>
      <c r="F13" s="1"/>
      <c r="G13" s="1"/>
    </row>
    <row r="14" ht="25.5" customHeight="1">
      <c r="A14" s="1"/>
      <c r="C14" s="132" t="s">
        <v>903</v>
      </c>
      <c r="D14" s="130">
        <f>CELL("color",D3)</f>
        <v>0</v>
      </c>
      <c r="E14" s="131" t="s">
        <v>904</v>
      </c>
      <c r="F14" s="1"/>
      <c r="G14" s="1"/>
    </row>
    <row r="15" ht="25.5" customHeight="1">
      <c r="A15" s="1"/>
      <c r="C15" s="132" t="s">
        <v>905</v>
      </c>
      <c r="D15" s="130" t="str">
        <f>CELL("protect",D3)</f>
        <v>#VALUE!</v>
      </c>
      <c r="E15" s="131" t="s">
        <v>906</v>
      </c>
      <c r="F15" s="1"/>
      <c r="G15" s="1"/>
    </row>
    <row r="16" ht="12.75" customHeight="1">
      <c r="A16" s="1"/>
      <c r="C16" s="122" t="s">
        <v>907</v>
      </c>
      <c r="D16" s="133" t="str">
        <f>CELL("filename",D3)</f>
        <v>#VALUE!</v>
      </c>
      <c r="E16" s="47"/>
      <c r="F16" s="1"/>
      <c r="G16" s="1"/>
    </row>
    <row r="17" ht="12.75" customHeight="1">
      <c r="A17" s="1"/>
      <c r="C17" s="1"/>
      <c r="D17" s="1"/>
      <c r="E17" s="131" t="s">
        <v>908</v>
      </c>
      <c r="F17" s="1"/>
      <c r="G17" s="1"/>
    </row>
    <row r="18" ht="13.5" customHeight="1">
      <c r="A18" s="1"/>
      <c r="B18" s="3" t="s">
        <v>698</v>
      </c>
      <c r="C18" s="3"/>
      <c r="D18" s="3"/>
      <c r="E18" s="3"/>
      <c r="F18" s="3"/>
      <c r="G18" s="1"/>
    </row>
    <row r="19" ht="12.75" customHeight="1">
      <c r="A19" s="1"/>
      <c r="B19" s="1" t="s">
        <v>909</v>
      </c>
      <c r="C19" s="1"/>
      <c r="D19" s="1"/>
      <c r="F19" s="1"/>
      <c r="G19" s="1"/>
    </row>
    <row r="20" ht="12.75" customHeight="1">
      <c r="A20" s="1"/>
      <c r="C20" s="1"/>
      <c r="D20" s="1"/>
      <c r="F20" s="1"/>
      <c r="G20" s="1"/>
    </row>
    <row r="21" ht="13.5" customHeight="1">
      <c r="A21" s="1"/>
      <c r="B21" s="3" t="s">
        <v>653</v>
      </c>
      <c r="C21" s="3"/>
      <c r="D21" s="3"/>
      <c r="E21" s="3"/>
      <c r="F21" s="3"/>
      <c r="G21" s="1"/>
    </row>
    <row r="22" ht="12.75" customHeight="1">
      <c r="A22" s="1"/>
      <c r="B22" s="2" t="s">
        <v>910</v>
      </c>
      <c r="C22" s="1"/>
      <c r="D22" s="1"/>
      <c r="F22" s="1"/>
      <c r="G22" s="1"/>
    </row>
    <row r="23" ht="12.75" customHeight="1">
      <c r="A23" s="1"/>
      <c r="B23" s="1" t="s">
        <v>911</v>
      </c>
      <c r="C23" s="1"/>
      <c r="D23" s="1"/>
      <c r="F23" s="1"/>
      <c r="G23" s="1"/>
    </row>
    <row r="24" ht="12.75" customHeight="1">
      <c r="A24" s="1"/>
      <c r="C24" s="1"/>
      <c r="D24" s="1"/>
      <c r="F24" s="1"/>
      <c r="G24" s="1"/>
    </row>
    <row r="25" ht="13.5" customHeight="1">
      <c r="A25" s="1"/>
      <c r="B25" s="3" t="s">
        <v>4</v>
      </c>
      <c r="C25" s="3"/>
      <c r="D25" s="3"/>
      <c r="E25" s="3"/>
      <c r="F25" s="3"/>
      <c r="G25" s="1"/>
    </row>
    <row r="26" ht="12.75" customHeight="1">
      <c r="A26" s="1"/>
      <c r="B26" s="1" t="s">
        <v>788</v>
      </c>
      <c r="C26" s="1"/>
      <c r="D26" s="1"/>
      <c r="F26" s="1"/>
      <c r="G26" s="1"/>
    </row>
    <row r="27" ht="12.75" customHeight="1">
      <c r="A27" s="1"/>
      <c r="C27" s="1"/>
      <c r="D27" s="1"/>
      <c r="F27" s="1"/>
      <c r="G27" s="1"/>
    </row>
    <row r="28" ht="12.75" customHeight="1">
      <c r="A28" s="1"/>
      <c r="B28" s="1" t="s">
        <v>912</v>
      </c>
      <c r="C28" s="1"/>
      <c r="D28" s="1"/>
      <c r="F28" s="1"/>
      <c r="G28" s="1"/>
    </row>
    <row r="29" ht="12.75" customHeight="1">
      <c r="A29" s="1"/>
      <c r="C29" s="1"/>
      <c r="D29" s="1"/>
      <c r="F29" s="1"/>
      <c r="G29" s="1"/>
    </row>
    <row r="30" ht="12.75" customHeight="1">
      <c r="A30" s="1"/>
      <c r="C30" s="134" t="s">
        <v>913</v>
      </c>
      <c r="D30" s="135" t="s">
        <v>914</v>
      </c>
      <c r="F30" s="1"/>
      <c r="G30" s="1"/>
    </row>
    <row r="31" ht="12.75" customHeight="1">
      <c r="A31" s="1"/>
      <c r="C31" s="136" t="s">
        <v>915</v>
      </c>
      <c r="D31" s="5" t="s">
        <v>916</v>
      </c>
      <c r="F31" s="1"/>
      <c r="G31" s="1"/>
    </row>
    <row r="32" ht="12.75" customHeight="1">
      <c r="A32" s="1"/>
      <c r="C32" s="136">
        <v>0.0</v>
      </c>
      <c r="D32" s="5" t="s">
        <v>917</v>
      </c>
      <c r="F32" s="1"/>
      <c r="G32" s="1"/>
    </row>
    <row r="33" ht="12.75" customHeight="1">
      <c r="A33" s="1"/>
      <c r="C33" s="136" t="s">
        <v>918</v>
      </c>
      <c r="D33" s="5" t="s">
        <v>919</v>
      </c>
      <c r="F33" s="1"/>
      <c r="G33" s="1"/>
    </row>
    <row r="34" ht="12.75" customHeight="1">
      <c r="A34" s="1"/>
      <c r="C34" s="136" t="s">
        <v>920</v>
      </c>
      <c r="D34" s="5" t="s">
        <v>921</v>
      </c>
      <c r="F34" s="1"/>
      <c r="G34" s="1"/>
    </row>
    <row r="35" ht="12.75" customHeight="1">
      <c r="A35" s="1"/>
      <c r="C35" s="136" t="s">
        <v>922</v>
      </c>
      <c r="D35" s="5" t="s">
        <v>923</v>
      </c>
      <c r="F35" s="1"/>
      <c r="G35" s="1"/>
    </row>
    <row r="36" ht="12.75" customHeight="1">
      <c r="A36" s="1"/>
      <c r="C36" s="136" t="s">
        <v>924</v>
      </c>
      <c r="D36" s="137" t="s">
        <v>925</v>
      </c>
      <c r="F36" s="1"/>
      <c r="G36" s="1"/>
    </row>
    <row r="37" ht="12.75" customHeight="1">
      <c r="A37" s="1"/>
      <c r="C37" s="136" t="s">
        <v>926</v>
      </c>
      <c r="D37" s="137" t="s">
        <v>927</v>
      </c>
      <c r="F37" s="1"/>
      <c r="G37" s="1"/>
    </row>
    <row r="38" ht="12.75" customHeight="1">
      <c r="A38" s="1"/>
      <c r="C38" s="136" t="s">
        <v>928</v>
      </c>
      <c r="D38" s="5" t="s">
        <v>929</v>
      </c>
      <c r="F38" s="1"/>
      <c r="G38" s="1"/>
    </row>
    <row r="39" ht="12.75" customHeight="1">
      <c r="A39" s="1"/>
      <c r="C39" s="136" t="s">
        <v>930</v>
      </c>
      <c r="D39" s="5" t="s">
        <v>931</v>
      </c>
      <c r="F39" s="1"/>
      <c r="G39" s="1"/>
    </row>
    <row r="40" ht="12.75" customHeight="1">
      <c r="A40" s="1"/>
      <c r="C40" s="138">
        <v>0.0</v>
      </c>
      <c r="D40" s="5" t="s">
        <v>932</v>
      </c>
      <c r="F40" s="1"/>
      <c r="G40" s="1"/>
    </row>
    <row r="41" ht="12.75" customHeight="1">
      <c r="A41" s="1"/>
      <c r="C41" s="139">
        <v>0.0</v>
      </c>
      <c r="D41" s="5" t="s">
        <v>933</v>
      </c>
      <c r="F41" s="1"/>
      <c r="G41" s="1"/>
    </row>
    <row r="42" ht="12.75" customHeight="1">
      <c r="A42" s="1"/>
      <c r="C42" s="140">
        <v>0.0</v>
      </c>
      <c r="D42" s="5" t="s">
        <v>934</v>
      </c>
      <c r="F42" s="1"/>
      <c r="G42" s="1"/>
    </row>
    <row r="43" ht="12.75" customHeight="1">
      <c r="A43" s="1"/>
      <c r="C43" s="136" t="s">
        <v>935</v>
      </c>
      <c r="D43" s="5" t="s">
        <v>916</v>
      </c>
      <c r="F43" s="1"/>
      <c r="G43" s="1"/>
    </row>
    <row r="44" ht="12.75" customHeight="1">
      <c r="A44" s="1"/>
      <c r="C44" s="136" t="s">
        <v>936</v>
      </c>
      <c r="D44" s="5" t="s">
        <v>937</v>
      </c>
      <c r="F44" s="1"/>
      <c r="G44" s="1"/>
    </row>
    <row r="45" ht="12.75" customHeight="1">
      <c r="A45" s="1"/>
      <c r="C45" s="136" t="s">
        <v>938</v>
      </c>
      <c r="D45" s="5" t="s">
        <v>939</v>
      </c>
      <c r="F45" s="1"/>
      <c r="G45" s="1"/>
    </row>
    <row r="46" ht="12.75" customHeight="1">
      <c r="A46" s="1"/>
      <c r="C46" s="136" t="s">
        <v>940</v>
      </c>
      <c r="D46" s="5" t="s">
        <v>941</v>
      </c>
      <c r="F46" s="1"/>
      <c r="G46" s="1"/>
    </row>
    <row r="47" ht="12.75" customHeight="1">
      <c r="A47" s="1"/>
      <c r="C47" s="136" t="s">
        <v>942</v>
      </c>
      <c r="D47" s="5" t="s">
        <v>943</v>
      </c>
      <c r="F47" s="1"/>
      <c r="G47" s="1"/>
    </row>
    <row r="48" ht="12.75" customHeight="1">
      <c r="A48" s="1"/>
      <c r="C48" s="136" t="s">
        <v>944</v>
      </c>
      <c r="D48" s="5" t="s">
        <v>945</v>
      </c>
      <c r="F48" s="1"/>
      <c r="G48" s="1"/>
    </row>
    <row r="49" ht="12.75" customHeight="1">
      <c r="A49" s="1"/>
      <c r="C49" s="136" t="s">
        <v>946</v>
      </c>
      <c r="D49" s="5" t="s">
        <v>947</v>
      </c>
      <c r="F49" s="1"/>
      <c r="G49" s="1"/>
    </row>
    <row r="50" ht="12.75" customHeight="1">
      <c r="A50" s="1"/>
      <c r="C50" s="136" t="s">
        <v>948</v>
      </c>
      <c r="D50" s="5" t="s">
        <v>949</v>
      </c>
      <c r="F50" s="1"/>
      <c r="G50" s="1"/>
    </row>
    <row r="51" ht="12.75" customHeight="1">
      <c r="A51" s="1"/>
      <c r="C51" s="136" t="s">
        <v>950</v>
      </c>
      <c r="D51" s="5" t="s">
        <v>951</v>
      </c>
      <c r="F51" s="1"/>
      <c r="G51" s="1"/>
    </row>
    <row r="52" ht="12.75" customHeight="1">
      <c r="A52" s="1"/>
      <c r="C52" s="136" t="s">
        <v>952</v>
      </c>
      <c r="D52" s="5" t="s">
        <v>953</v>
      </c>
      <c r="F52" s="1"/>
      <c r="G52" s="1"/>
    </row>
    <row r="53" ht="12.75" customHeight="1">
      <c r="A53" s="1"/>
      <c r="C53" s="1"/>
      <c r="D53" s="1"/>
      <c r="F53" s="1"/>
      <c r="G53" s="1"/>
    </row>
    <row r="54" ht="12.75" customHeight="1">
      <c r="A54" s="1"/>
      <c r="C54" s="1"/>
      <c r="D54" s="1"/>
      <c r="F54" s="1"/>
      <c r="G54" s="1"/>
    </row>
    <row r="55" ht="13.5" customHeight="1">
      <c r="A55" s="1"/>
      <c r="B55" s="3" t="s">
        <v>656</v>
      </c>
      <c r="C55" s="3"/>
      <c r="D55" s="3"/>
      <c r="E55" s="3"/>
      <c r="F55" s="3"/>
      <c r="G55" s="1"/>
    </row>
    <row r="56" ht="12.75" customHeight="1">
      <c r="A56" s="1"/>
      <c r="B56" s="1" t="s">
        <v>954</v>
      </c>
      <c r="C56" s="1"/>
      <c r="D56" s="1"/>
      <c r="F56" s="1"/>
      <c r="G56" s="1"/>
    </row>
    <row r="57" ht="12.75" customHeight="1">
      <c r="A57" s="1"/>
      <c r="C57" s="1"/>
      <c r="D57" s="1"/>
      <c r="F57" s="1"/>
      <c r="G57" s="1"/>
    </row>
    <row r="58" ht="12.75" customHeight="1">
      <c r="A58" s="1"/>
      <c r="C58" s="122" t="s">
        <v>955</v>
      </c>
      <c r="D58" s="141" t="str">
        <f>MID(CELL("filename"),FIND("[",CELL("filename"))+1,FIND("]",CELL("filename"))-FIND("[",CELL("filename"))-1)</f>
        <v>#N/A</v>
      </c>
      <c r="F58" s="1"/>
      <c r="G58" s="1"/>
    </row>
    <row r="59" ht="12.75" customHeight="1">
      <c r="A59" s="1"/>
      <c r="B59" s="142" t="s">
        <v>605</v>
      </c>
      <c r="C59" s="1"/>
      <c r="D59" s="1"/>
      <c r="F59" s="1"/>
      <c r="G59" s="1"/>
    </row>
    <row r="60" ht="12.75" customHeight="1">
      <c r="A60" s="1"/>
      <c r="C60" s="1"/>
      <c r="D60" s="1"/>
      <c r="F60" s="1"/>
      <c r="G60" s="1"/>
    </row>
    <row r="61" ht="12.75" customHeight="1">
      <c r="A61" s="1"/>
      <c r="C61" s="1"/>
      <c r="D61" s="1"/>
      <c r="F61" s="1"/>
      <c r="G61" s="1"/>
    </row>
    <row r="62" ht="12.75" customHeight="1">
      <c r="A62" s="1"/>
      <c r="C62" s="1"/>
      <c r="D62" s="1"/>
      <c r="F62" s="1"/>
      <c r="G62" s="1"/>
    </row>
    <row r="63" ht="12.75" customHeight="1">
      <c r="A63" s="1"/>
      <c r="C63" s="1"/>
      <c r="D63" s="1"/>
      <c r="F63" s="1"/>
      <c r="G63" s="1"/>
    </row>
    <row r="64" ht="12.75" customHeight="1">
      <c r="A64" s="1"/>
      <c r="C64" s="1"/>
      <c r="D64" s="1"/>
      <c r="F64" s="1"/>
      <c r="G64" s="1"/>
    </row>
    <row r="65" ht="12.75" customHeight="1">
      <c r="A65" s="1"/>
      <c r="C65" s="1"/>
      <c r="D65" s="1"/>
      <c r="F65" s="1"/>
      <c r="G65" s="1"/>
    </row>
    <row r="66" ht="12.75" customHeight="1">
      <c r="A66" s="1"/>
      <c r="C66" s="1"/>
      <c r="D66" s="1"/>
      <c r="F66" s="1"/>
      <c r="G66" s="1"/>
    </row>
    <row r="67" ht="12.75" customHeight="1">
      <c r="A67" s="1"/>
      <c r="C67" s="1"/>
      <c r="D67" s="1"/>
      <c r="F67" s="1"/>
      <c r="G67" s="1"/>
    </row>
    <row r="68" ht="12.75" customHeight="1">
      <c r="A68" s="1"/>
      <c r="C68" s="1"/>
      <c r="D68" s="1"/>
      <c r="F68" s="1"/>
      <c r="G68" s="1"/>
    </row>
    <row r="69" ht="12.75" customHeight="1">
      <c r="A69" s="1"/>
      <c r="C69" s="1"/>
      <c r="D69" s="1"/>
      <c r="F69" s="1"/>
      <c r="G69" s="1"/>
    </row>
    <row r="70" ht="12.75" customHeight="1">
      <c r="A70" s="1"/>
      <c r="C70" s="1"/>
      <c r="D70" s="1"/>
      <c r="F70" s="1"/>
      <c r="G70" s="1"/>
    </row>
    <row r="71" ht="12.75" customHeight="1">
      <c r="A71" s="1"/>
      <c r="C71" s="1"/>
      <c r="D71" s="1"/>
      <c r="F71" s="1"/>
      <c r="G71" s="1"/>
    </row>
    <row r="72" ht="12.75" customHeight="1">
      <c r="A72" s="1"/>
      <c r="C72" s="1"/>
      <c r="D72" s="1"/>
      <c r="F72" s="1"/>
      <c r="G72" s="1"/>
    </row>
    <row r="73" ht="12.75" customHeight="1">
      <c r="A73" s="1"/>
      <c r="C73" s="1"/>
      <c r="D73" s="1"/>
      <c r="F73" s="1"/>
      <c r="G73" s="1"/>
    </row>
    <row r="74" ht="12.75" customHeight="1">
      <c r="A74" s="1"/>
      <c r="C74" s="1"/>
      <c r="D74" s="1"/>
      <c r="F74" s="1"/>
      <c r="G74" s="1"/>
    </row>
    <row r="75" ht="12.75" customHeight="1">
      <c r="A75" s="1"/>
      <c r="C75" s="1"/>
      <c r="D75" s="1"/>
      <c r="F75" s="1"/>
      <c r="G75" s="1"/>
    </row>
    <row r="76" ht="12.75" customHeight="1">
      <c r="A76" s="1"/>
      <c r="C76" s="1"/>
      <c r="D76" s="1"/>
      <c r="F76" s="1"/>
      <c r="G76" s="1"/>
    </row>
    <row r="77" ht="12.75" customHeight="1">
      <c r="A77" s="1"/>
      <c r="C77" s="1"/>
      <c r="D77" s="1"/>
      <c r="F77" s="1"/>
      <c r="G77" s="1"/>
    </row>
    <row r="78" ht="12.75" customHeight="1">
      <c r="A78" s="1"/>
      <c r="C78" s="1"/>
      <c r="D78" s="1"/>
      <c r="F78" s="1"/>
      <c r="G78" s="1"/>
    </row>
    <row r="79" ht="12.75" customHeight="1">
      <c r="A79" s="1"/>
      <c r="C79" s="1"/>
      <c r="D79" s="1"/>
      <c r="F79" s="1"/>
      <c r="G79" s="1"/>
    </row>
    <row r="80" ht="12.75" customHeight="1">
      <c r="A80" s="1"/>
      <c r="C80" s="1"/>
      <c r="D80" s="1"/>
      <c r="F80" s="1"/>
      <c r="G80" s="1"/>
    </row>
    <row r="81" ht="12.75" customHeight="1">
      <c r="A81" s="1"/>
      <c r="C81" s="1"/>
      <c r="D81" s="1"/>
      <c r="F81" s="1"/>
      <c r="G81" s="1"/>
    </row>
    <row r="82" ht="12.75" customHeight="1">
      <c r="A82" s="1"/>
      <c r="C82" s="1"/>
      <c r="D82" s="1"/>
      <c r="F82" s="1"/>
      <c r="G82" s="1"/>
    </row>
    <row r="83" ht="12.75" customHeight="1">
      <c r="A83" s="1"/>
      <c r="C83" s="1"/>
      <c r="D83" s="1"/>
      <c r="F83" s="1"/>
      <c r="G83" s="1"/>
    </row>
    <row r="84" ht="12.75" customHeight="1">
      <c r="A84" s="1"/>
      <c r="C84" s="1"/>
      <c r="D84" s="1"/>
      <c r="F84" s="1"/>
      <c r="G84" s="1"/>
    </row>
    <row r="85" ht="12.75" customHeight="1">
      <c r="A85" s="1"/>
      <c r="C85" s="1"/>
      <c r="D85" s="1"/>
      <c r="F85" s="1"/>
      <c r="G85" s="1"/>
    </row>
    <row r="86" ht="12.75" customHeight="1">
      <c r="A86" s="1"/>
      <c r="C86" s="1"/>
      <c r="D86" s="1"/>
      <c r="F86" s="1"/>
      <c r="G86" s="1"/>
    </row>
    <row r="87" ht="12.75" customHeight="1">
      <c r="A87" s="1"/>
      <c r="C87" s="1"/>
      <c r="D87" s="1"/>
      <c r="F87" s="1"/>
      <c r="G87" s="1"/>
    </row>
    <row r="88" ht="12.75" customHeight="1">
      <c r="A88" s="1"/>
      <c r="C88" s="1"/>
      <c r="D88" s="1"/>
      <c r="F88" s="1"/>
      <c r="G88" s="1"/>
    </row>
    <row r="89" ht="12.75" customHeight="1">
      <c r="A89" s="1"/>
      <c r="C89" s="1"/>
      <c r="D89" s="1"/>
      <c r="F89" s="1"/>
      <c r="G89" s="1"/>
    </row>
    <row r="90" ht="12.75" customHeight="1">
      <c r="A90" s="1"/>
      <c r="C90" s="1"/>
      <c r="D90" s="1"/>
      <c r="F90" s="1"/>
      <c r="G90" s="1"/>
    </row>
    <row r="91" ht="12.75" customHeight="1">
      <c r="A91" s="1"/>
      <c r="C91" s="1"/>
      <c r="D91" s="1"/>
      <c r="F91" s="1"/>
      <c r="G91" s="1"/>
    </row>
    <row r="92" ht="12.75" customHeight="1">
      <c r="A92" s="1"/>
      <c r="C92" s="1"/>
      <c r="D92" s="1"/>
      <c r="F92" s="1"/>
      <c r="G92" s="1"/>
    </row>
    <row r="93" ht="12.75" customHeight="1">
      <c r="A93" s="1"/>
      <c r="C93" s="1"/>
      <c r="D93" s="1"/>
      <c r="F93" s="1"/>
      <c r="G93" s="1"/>
    </row>
    <row r="94" ht="12.75" customHeight="1">
      <c r="A94" s="1"/>
      <c r="C94" s="1"/>
      <c r="D94" s="1"/>
      <c r="F94" s="1"/>
      <c r="G94" s="1"/>
    </row>
    <row r="95" ht="12.75" customHeight="1">
      <c r="A95" s="1"/>
      <c r="C95" s="1"/>
      <c r="D95" s="1"/>
      <c r="F95" s="1"/>
      <c r="G95" s="1"/>
    </row>
    <row r="96" ht="12.75" customHeight="1">
      <c r="A96" s="1"/>
      <c r="C96" s="1"/>
      <c r="D96" s="1"/>
      <c r="F96" s="1"/>
      <c r="G96" s="1"/>
    </row>
    <row r="97" ht="12.75" customHeight="1">
      <c r="A97" s="1"/>
      <c r="C97" s="1"/>
      <c r="D97" s="1"/>
      <c r="F97" s="1"/>
      <c r="G97" s="1"/>
    </row>
    <row r="98" ht="12.75" customHeight="1">
      <c r="A98" s="1"/>
      <c r="C98" s="1"/>
      <c r="D98" s="1"/>
      <c r="F98" s="1"/>
      <c r="G98" s="1"/>
    </row>
    <row r="99" ht="12.75" customHeight="1">
      <c r="A99" s="1"/>
      <c r="C99" s="1"/>
      <c r="D99" s="1"/>
      <c r="F99" s="1"/>
      <c r="G99" s="1"/>
    </row>
    <row r="100" ht="12.75" customHeight="1">
      <c r="A100" s="1"/>
      <c r="C100" s="1"/>
      <c r="D100" s="1"/>
      <c r="F100" s="1"/>
      <c r="G100" s="1"/>
    </row>
    <row r="101" ht="12.75" customHeight="1">
      <c r="A101" s="1"/>
      <c r="C101" s="1"/>
      <c r="D101" s="1"/>
      <c r="F101" s="1"/>
      <c r="G101" s="1"/>
    </row>
    <row r="102" ht="12.75" customHeight="1">
      <c r="A102" s="1"/>
      <c r="C102" s="1"/>
      <c r="D102" s="1"/>
      <c r="F102" s="1"/>
      <c r="G102" s="1"/>
    </row>
    <row r="103" ht="12.75" customHeight="1">
      <c r="A103" s="1"/>
      <c r="C103" s="1"/>
      <c r="D103" s="1"/>
      <c r="F103" s="1"/>
      <c r="G103" s="1"/>
    </row>
    <row r="104" ht="12.75" customHeight="1">
      <c r="A104" s="1"/>
      <c r="C104" s="1"/>
      <c r="D104" s="1"/>
      <c r="F104" s="1"/>
      <c r="G104" s="1"/>
    </row>
    <row r="105" ht="12.75" customHeight="1">
      <c r="A105" s="1"/>
      <c r="C105" s="1"/>
      <c r="D105" s="1"/>
      <c r="F105" s="1"/>
      <c r="G105" s="1"/>
    </row>
    <row r="106" ht="12.75" customHeight="1">
      <c r="A106" s="1"/>
      <c r="C106" s="1"/>
      <c r="D106" s="1"/>
      <c r="F106" s="1"/>
      <c r="G106" s="1"/>
    </row>
    <row r="107" ht="12.75" customHeight="1">
      <c r="A107" s="1"/>
      <c r="C107" s="1"/>
      <c r="D107" s="1"/>
      <c r="F107" s="1"/>
      <c r="G107" s="1"/>
    </row>
    <row r="108" ht="12.75" customHeight="1">
      <c r="A108" s="1"/>
      <c r="C108" s="1"/>
      <c r="D108" s="1"/>
      <c r="F108" s="1"/>
      <c r="G108" s="1"/>
    </row>
    <row r="109" ht="12.75" customHeight="1">
      <c r="A109" s="1"/>
      <c r="C109" s="1"/>
      <c r="D109" s="1"/>
      <c r="F109" s="1"/>
      <c r="G109" s="1"/>
    </row>
    <row r="110" ht="12.75" customHeight="1">
      <c r="A110" s="1"/>
      <c r="C110" s="1"/>
      <c r="D110" s="1"/>
      <c r="F110" s="1"/>
      <c r="G110" s="1"/>
    </row>
    <row r="111" ht="12.75" customHeight="1">
      <c r="A111" s="1"/>
      <c r="C111" s="1"/>
      <c r="D111" s="1"/>
      <c r="F111" s="1"/>
      <c r="G111" s="1"/>
    </row>
    <row r="112" ht="12.75" customHeight="1">
      <c r="A112" s="1"/>
      <c r="C112" s="1"/>
      <c r="D112" s="1"/>
      <c r="F112" s="1"/>
      <c r="G112" s="1"/>
    </row>
    <row r="113" ht="12.75" customHeight="1">
      <c r="A113" s="1"/>
      <c r="C113" s="1"/>
      <c r="D113" s="1"/>
      <c r="F113" s="1"/>
      <c r="G113" s="1"/>
    </row>
    <row r="114" ht="12.75" customHeight="1">
      <c r="A114" s="1"/>
      <c r="C114" s="1"/>
      <c r="D114" s="1"/>
      <c r="F114" s="1"/>
      <c r="G114" s="1"/>
    </row>
    <row r="115" ht="12.75" customHeight="1">
      <c r="A115" s="1"/>
      <c r="C115" s="1"/>
      <c r="D115" s="1"/>
      <c r="F115" s="1"/>
      <c r="G115" s="1"/>
    </row>
    <row r="116" ht="12.75" customHeight="1">
      <c r="A116" s="1"/>
      <c r="C116" s="1"/>
      <c r="D116" s="1"/>
      <c r="F116" s="1"/>
      <c r="G116" s="1"/>
    </row>
    <row r="117" ht="12.75" customHeight="1">
      <c r="A117" s="1"/>
      <c r="C117" s="1"/>
      <c r="D117" s="1"/>
      <c r="F117" s="1"/>
      <c r="G117" s="1"/>
    </row>
    <row r="118" ht="12.75" customHeight="1">
      <c r="A118" s="1"/>
      <c r="C118" s="1"/>
      <c r="D118" s="1"/>
      <c r="F118" s="1"/>
      <c r="G118" s="1"/>
    </row>
    <row r="119" ht="12.75" customHeight="1">
      <c r="A119" s="1"/>
      <c r="C119" s="1"/>
      <c r="D119" s="1"/>
      <c r="F119" s="1"/>
      <c r="G119" s="1"/>
    </row>
    <row r="120" ht="12.75" customHeight="1">
      <c r="A120" s="1"/>
      <c r="C120" s="1"/>
      <c r="D120" s="1"/>
      <c r="F120" s="1"/>
      <c r="G120" s="1"/>
    </row>
    <row r="121" ht="12.75" customHeight="1">
      <c r="A121" s="1"/>
      <c r="C121" s="1"/>
      <c r="D121" s="1"/>
      <c r="F121" s="1"/>
      <c r="G121" s="1"/>
    </row>
    <row r="122" ht="12.75" customHeight="1">
      <c r="A122" s="1"/>
      <c r="C122" s="1"/>
      <c r="D122" s="1"/>
      <c r="F122" s="1"/>
      <c r="G122" s="1"/>
    </row>
    <row r="123" ht="12.75" customHeight="1">
      <c r="A123" s="1"/>
      <c r="C123" s="1"/>
      <c r="D123" s="1"/>
      <c r="F123" s="1"/>
      <c r="G123" s="1"/>
    </row>
    <row r="124" ht="12.75" customHeight="1">
      <c r="A124" s="1"/>
      <c r="C124" s="1"/>
      <c r="D124" s="1"/>
      <c r="F124" s="1"/>
      <c r="G124" s="1"/>
    </row>
    <row r="125" ht="12.75" customHeight="1">
      <c r="A125" s="1"/>
      <c r="C125" s="1"/>
      <c r="D125" s="1"/>
      <c r="F125" s="1"/>
      <c r="G125" s="1"/>
    </row>
    <row r="126" ht="12.75" customHeight="1">
      <c r="A126" s="1"/>
      <c r="C126" s="1"/>
      <c r="D126" s="1"/>
      <c r="F126" s="1"/>
      <c r="G126" s="1"/>
    </row>
    <row r="127" ht="12.75" customHeight="1">
      <c r="A127" s="1"/>
      <c r="C127" s="1"/>
      <c r="D127" s="1"/>
      <c r="F127" s="1"/>
      <c r="G127" s="1"/>
    </row>
    <row r="128" ht="12.75" customHeight="1">
      <c r="A128" s="1"/>
      <c r="C128" s="1"/>
      <c r="D128" s="1"/>
      <c r="F128" s="1"/>
      <c r="G128" s="1"/>
    </row>
    <row r="129" ht="12.75" customHeight="1">
      <c r="A129" s="1"/>
      <c r="C129" s="1"/>
      <c r="D129" s="1"/>
      <c r="F129" s="1"/>
      <c r="G129" s="1"/>
    </row>
    <row r="130" ht="12.75" customHeight="1">
      <c r="A130" s="1"/>
      <c r="C130" s="1"/>
      <c r="D130" s="1"/>
      <c r="F130" s="1"/>
      <c r="G130" s="1"/>
    </row>
    <row r="131" ht="12.75" customHeight="1">
      <c r="A131" s="1"/>
      <c r="C131" s="1"/>
      <c r="D131" s="1"/>
      <c r="F131" s="1"/>
      <c r="G131" s="1"/>
    </row>
    <row r="132" ht="12.75" customHeight="1">
      <c r="A132" s="1"/>
      <c r="C132" s="1"/>
      <c r="D132" s="1"/>
      <c r="F132" s="1"/>
      <c r="G132" s="1"/>
    </row>
    <row r="133" ht="12.75" customHeight="1">
      <c r="A133" s="1"/>
      <c r="C133" s="1"/>
      <c r="D133" s="1"/>
      <c r="F133" s="1"/>
      <c r="G133" s="1"/>
    </row>
    <row r="134" ht="12.75" customHeight="1">
      <c r="A134" s="1"/>
      <c r="C134" s="1"/>
      <c r="D134" s="1"/>
      <c r="F134" s="1"/>
      <c r="G134" s="1"/>
    </row>
    <row r="135" ht="12.75" customHeight="1">
      <c r="A135" s="1"/>
      <c r="C135" s="1"/>
      <c r="D135" s="1"/>
      <c r="F135" s="1"/>
      <c r="G135" s="1"/>
    </row>
    <row r="136" ht="12.75" customHeight="1">
      <c r="A136" s="1"/>
      <c r="C136" s="1"/>
      <c r="D136" s="1"/>
      <c r="F136" s="1"/>
      <c r="G136" s="1"/>
    </row>
    <row r="137" ht="12.75" customHeight="1">
      <c r="A137" s="1"/>
      <c r="C137" s="1"/>
      <c r="D137" s="1"/>
      <c r="F137" s="1"/>
      <c r="G137" s="1"/>
    </row>
    <row r="138" ht="12.75" customHeight="1">
      <c r="A138" s="1"/>
      <c r="C138" s="1"/>
      <c r="D138" s="1"/>
      <c r="F138" s="1"/>
      <c r="G138" s="1"/>
    </row>
    <row r="139" ht="12.75" customHeight="1">
      <c r="A139" s="1"/>
      <c r="C139" s="1"/>
      <c r="D139" s="1"/>
      <c r="F139" s="1"/>
      <c r="G139" s="1"/>
    </row>
    <row r="140" ht="12.75" customHeight="1">
      <c r="A140" s="1"/>
      <c r="C140" s="1"/>
      <c r="D140" s="1"/>
      <c r="F140" s="1"/>
      <c r="G140" s="1"/>
    </row>
    <row r="141" ht="12.75" customHeight="1">
      <c r="A141" s="1"/>
      <c r="C141" s="1"/>
      <c r="D141" s="1"/>
      <c r="F141" s="1"/>
      <c r="G141" s="1"/>
    </row>
    <row r="142" ht="12.75" customHeight="1">
      <c r="A142" s="1"/>
      <c r="C142" s="1"/>
      <c r="D142" s="1"/>
      <c r="F142" s="1"/>
      <c r="G142" s="1"/>
    </row>
    <row r="143" ht="12.75" customHeight="1">
      <c r="A143" s="1"/>
      <c r="C143" s="1"/>
      <c r="D143" s="1"/>
      <c r="F143" s="1"/>
      <c r="G143" s="1"/>
    </row>
    <row r="144" ht="12.75" customHeight="1">
      <c r="A144" s="1"/>
      <c r="C144" s="1"/>
      <c r="D144" s="1"/>
      <c r="F144" s="1"/>
      <c r="G144" s="1"/>
    </row>
    <row r="145" ht="12.75" customHeight="1">
      <c r="A145" s="1"/>
      <c r="C145" s="1"/>
      <c r="D145" s="1"/>
      <c r="F145" s="1"/>
      <c r="G145" s="1"/>
    </row>
    <row r="146" ht="12.75" customHeight="1">
      <c r="A146" s="1"/>
      <c r="C146" s="1"/>
      <c r="D146" s="1"/>
      <c r="F146" s="1"/>
      <c r="G146" s="1"/>
    </row>
    <row r="147" ht="12.75" customHeight="1">
      <c r="A147" s="1"/>
      <c r="C147" s="1"/>
      <c r="D147" s="1"/>
      <c r="F147" s="1"/>
      <c r="G147" s="1"/>
    </row>
    <row r="148" ht="12.75" customHeight="1">
      <c r="A148" s="1"/>
      <c r="C148" s="1"/>
      <c r="D148" s="1"/>
      <c r="F148" s="1"/>
      <c r="G148" s="1"/>
    </row>
    <row r="149" ht="12.75" customHeight="1">
      <c r="A149" s="1"/>
      <c r="C149" s="1"/>
      <c r="D149" s="1"/>
      <c r="F149" s="1"/>
      <c r="G149" s="1"/>
    </row>
    <row r="150" ht="12.75" customHeight="1">
      <c r="A150" s="1"/>
      <c r="C150" s="1"/>
      <c r="D150" s="1"/>
      <c r="F150" s="1"/>
      <c r="G150" s="1"/>
    </row>
    <row r="151" ht="12.75" customHeight="1">
      <c r="A151" s="1"/>
      <c r="C151" s="1"/>
      <c r="D151" s="1"/>
      <c r="F151" s="1"/>
      <c r="G151" s="1"/>
    </row>
    <row r="152" ht="12.75" customHeight="1">
      <c r="A152" s="1"/>
      <c r="C152" s="1"/>
      <c r="D152" s="1"/>
      <c r="F152" s="1"/>
      <c r="G152" s="1"/>
    </row>
    <row r="153" ht="12.75" customHeight="1">
      <c r="A153" s="1"/>
      <c r="C153" s="1"/>
      <c r="D153" s="1"/>
      <c r="F153" s="1"/>
      <c r="G153" s="1"/>
    </row>
    <row r="154" ht="12.75" customHeight="1">
      <c r="A154" s="1"/>
      <c r="C154" s="1"/>
      <c r="D154" s="1"/>
      <c r="F154" s="1"/>
      <c r="G154" s="1"/>
    </row>
    <row r="155" ht="12.75" customHeight="1">
      <c r="A155" s="1"/>
      <c r="C155" s="1"/>
      <c r="D155" s="1"/>
      <c r="F155" s="1"/>
      <c r="G155" s="1"/>
    </row>
    <row r="156" ht="12.75" customHeight="1">
      <c r="A156" s="1"/>
      <c r="C156" s="1"/>
      <c r="D156" s="1"/>
      <c r="F156" s="1"/>
      <c r="G156" s="1"/>
    </row>
    <row r="157" ht="12.75" customHeight="1">
      <c r="A157" s="1"/>
      <c r="C157" s="1"/>
      <c r="D157" s="1"/>
      <c r="F157" s="1"/>
      <c r="G157" s="1"/>
    </row>
    <row r="158" ht="12.75" customHeight="1">
      <c r="A158" s="1"/>
      <c r="C158" s="1"/>
      <c r="D158" s="1"/>
      <c r="F158" s="1"/>
      <c r="G158" s="1"/>
    </row>
    <row r="159" ht="12.75" customHeight="1">
      <c r="A159" s="1"/>
      <c r="C159" s="1"/>
      <c r="D159" s="1"/>
      <c r="F159" s="1"/>
      <c r="G159" s="1"/>
    </row>
    <row r="160" ht="12.75" customHeight="1">
      <c r="A160" s="1"/>
      <c r="C160" s="1"/>
      <c r="D160" s="1"/>
      <c r="F160" s="1"/>
      <c r="G160" s="1"/>
    </row>
    <row r="161" ht="12.75" customHeight="1">
      <c r="A161" s="1"/>
      <c r="C161" s="1"/>
      <c r="D161" s="1"/>
      <c r="F161" s="1"/>
      <c r="G161" s="1"/>
    </row>
    <row r="162" ht="12.75" customHeight="1">
      <c r="A162" s="1"/>
      <c r="C162" s="1"/>
      <c r="D162" s="1"/>
      <c r="F162" s="1"/>
      <c r="G162" s="1"/>
    </row>
    <row r="163" ht="12.75" customHeight="1">
      <c r="A163" s="1"/>
      <c r="C163" s="1"/>
      <c r="D163" s="1"/>
      <c r="F163" s="1"/>
      <c r="G163" s="1"/>
    </row>
    <row r="164" ht="12.75" customHeight="1">
      <c r="A164" s="1"/>
      <c r="C164" s="1"/>
      <c r="D164" s="1"/>
      <c r="F164" s="1"/>
      <c r="G164" s="1"/>
    </row>
    <row r="165" ht="12.75" customHeight="1">
      <c r="A165" s="1"/>
      <c r="C165" s="1"/>
      <c r="D165" s="1"/>
      <c r="F165" s="1"/>
      <c r="G165" s="1"/>
    </row>
    <row r="166" ht="12.75" customHeight="1">
      <c r="A166" s="1"/>
      <c r="C166" s="1"/>
      <c r="D166" s="1"/>
      <c r="F166" s="1"/>
      <c r="G166" s="1"/>
    </row>
    <row r="167" ht="12.75" customHeight="1">
      <c r="A167" s="1"/>
      <c r="C167" s="1"/>
      <c r="D167" s="1"/>
      <c r="F167" s="1"/>
      <c r="G167" s="1"/>
    </row>
    <row r="168" ht="12.75" customHeight="1">
      <c r="A168" s="1"/>
      <c r="C168" s="1"/>
      <c r="D168" s="1"/>
      <c r="F168" s="1"/>
      <c r="G168" s="1"/>
    </row>
    <row r="169" ht="12.75" customHeight="1">
      <c r="A169" s="1"/>
      <c r="C169" s="1"/>
      <c r="D169" s="1"/>
      <c r="F169" s="1"/>
      <c r="G169" s="1"/>
    </row>
    <row r="170" ht="12.75" customHeight="1">
      <c r="A170" s="1"/>
      <c r="C170" s="1"/>
      <c r="D170" s="1"/>
      <c r="F170" s="1"/>
      <c r="G170" s="1"/>
    </row>
    <row r="171" ht="12.75" customHeight="1">
      <c r="A171" s="1"/>
      <c r="C171" s="1"/>
      <c r="D171" s="1"/>
      <c r="F171" s="1"/>
      <c r="G171" s="1"/>
    </row>
    <row r="172" ht="12.75" customHeight="1">
      <c r="A172" s="1"/>
      <c r="C172" s="1"/>
      <c r="D172" s="1"/>
      <c r="F172" s="1"/>
      <c r="G172" s="1"/>
    </row>
    <row r="173" ht="12.75" customHeight="1">
      <c r="A173" s="1"/>
      <c r="C173" s="1"/>
      <c r="D173" s="1"/>
      <c r="F173" s="1"/>
      <c r="G173" s="1"/>
    </row>
    <row r="174" ht="12.75" customHeight="1">
      <c r="A174" s="1"/>
      <c r="C174" s="1"/>
      <c r="D174" s="1"/>
      <c r="F174" s="1"/>
      <c r="G174" s="1"/>
    </row>
    <row r="175" ht="12.75" customHeight="1">
      <c r="A175" s="1"/>
      <c r="C175" s="1"/>
      <c r="D175" s="1"/>
      <c r="F175" s="1"/>
      <c r="G175" s="1"/>
    </row>
    <row r="176" ht="12.75" customHeight="1">
      <c r="A176" s="1"/>
      <c r="C176" s="1"/>
      <c r="D176" s="1"/>
      <c r="F176" s="1"/>
      <c r="G176" s="1"/>
    </row>
    <row r="177" ht="12.75" customHeight="1">
      <c r="A177" s="1"/>
      <c r="C177" s="1"/>
      <c r="D177" s="1"/>
      <c r="F177" s="1"/>
      <c r="G177" s="1"/>
    </row>
    <row r="178" ht="12.75" customHeight="1">
      <c r="A178" s="1"/>
      <c r="C178" s="1"/>
      <c r="D178" s="1"/>
      <c r="F178" s="1"/>
      <c r="G178" s="1"/>
    </row>
    <row r="179" ht="12.75" customHeight="1">
      <c r="A179" s="1"/>
      <c r="C179" s="1"/>
      <c r="D179" s="1"/>
      <c r="F179" s="1"/>
      <c r="G179" s="1"/>
    </row>
    <row r="180" ht="12.75" customHeight="1">
      <c r="A180" s="1"/>
      <c r="C180" s="1"/>
      <c r="D180" s="1"/>
      <c r="F180" s="1"/>
      <c r="G180" s="1"/>
    </row>
    <row r="181" ht="12.75" customHeight="1">
      <c r="A181" s="1"/>
      <c r="C181" s="1"/>
      <c r="D181" s="1"/>
      <c r="F181" s="1"/>
      <c r="G181" s="1"/>
    </row>
    <row r="182" ht="12.75" customHeight="1">
      <c r="A182" s="1"/>
      <c r="C182" s="1"/>
      <c r="D182" s="1"/>
      <c r="F182" s="1"/>
      <c r="G182" s="1"/>
    </row>
    <row r="183" ht="12.75" customHeight="1">
      <c r="A183" s="1"/>
      <c r="C183" s="1"/>
      <c r="D183" s="1"/>
      <c r="F183" s="1"/>
      <c r="G183" s="1"/>
    </row>
    <row r="184" ht="12.75" customHeight="1">
      <c r="A184" s="1"/>
      <c r="C184" s="1"/>
      <c r="D184" s="1"/>
      <c r="F184" s="1"/>
      <c r="G184" s="1"/>
    </row>
    <row r="185" ht="12.75" customHeight="1">
      <c r="A185" s="1"/>
      <c r="C185" s="1"/>
      <c r="D185" s="1"/>
      <c r="F185" s="1"/>
      <c r="G185" s="1"/>
    </row>
    <row r="186" ht="12.75" customHeight="1">
      <c r="A186" s="1"/>
      <c r="C186" s="1"/>
      <c r="D186" s="1"/>
      <c r="F186" s="1"/>
      <c r="G186" s="1"/>
    </row>
    <row r="187" ht="12.75" customHeight="1">
      <c r="A187" s="1"/>
      <c r="C187" s="1"/>
      <c r="D187" s="1"/>
      <c r="F187" s="1"/>
      <c r="G187" s="1"/>
    </row>
    <row r="188" ht="12.75" customHeight="1">
      <c r="A188" s="1"/>
      <c r="C188" s="1"/>
      <c r="D188" s="1"/>
      <c r="F188" s="1"/>
      <c r="G188" s="1"/>
    </row>
    <row r="189" ht="12.75" customHeight="1">
      <c r="A189" s="1"/>
      <c r="C189" s="1"/>
      <c r="D189" s="1"/>
      <c r="F189" s="1"/>
      <c r="G189" s="1"/>
    </row>
    <row r="190" ht="12.75" customHeight="1">
      <c r="A190" s="1"/>
      <c r="C190" s="1"/>
      <c r="D190" s="1"/>
      <c r="F190" s="1"/>
      <c r="G190" s="1"/>
    </row>
    <row r="191" ht="12.75" customHeight="1">
      <c r="A191" s="1"/>
      <c r="C191" s="1"/>
      <c r="D191" s="1"/>
      <c r="F191" s="1"/>
      <c r="G191" s="1"/>
    </row>
    <row r="192" ht="12.75" customHeight="1">
      <c r="A192" s="1"/>
      <c r="C192" s="1"/>
      <c r="D192" s="1"/>
      <c r="F192" s="1"/>
      <c r="G192" s="1"/>
    </row>
    <row r="193" ht="12.75" customHeight="1">
      <c r="A193" s="1"/>
      <c r="C193" s="1"/>
      <c r="D193" s="1"/>
      <c r="F193" s="1"/>
      <c r="G193" s="1"/>
    </row>
    <row r="194" ht="12.75" customHeight="1">
      <c r="A194" s="1"/>
      <c r="C194" s="1"/>
      <c r="D194" s="1"/>
      <c r="F194" s="1"/>
      <c r="G194" s="1"/>
    </row>
    <row r="195" ht="12.75" customHeight="1">
      <c r="A195" s="1"/>
      <c r="C195" s="1"/>
      <c r="D195" s="1"/>
      <c r="F195" s="1"/>
      <c r="G195" s="1"/>
    </row>
    <row r="196" ht="12.75" customHeight="1">
      <c r="A196" s="1"/>
      <c r="C196" s="1"/>
      <c r="D196" s="1"/>
      <c r="F196" s="1"/>
      <c r="G196" s="1"/>
    </row>
    <row r="197" ht="12.75" customHeight="1">
      <c r="A197" s="1"/>
      <c r="C197" s="1"/>
      <c r="D197" s="1"/>
      <c r="F197" s="1"/>
      <c r="G197" s="1"/>
    </row>
    <row r="198" ht="12.75" customHeight="1">
      <c r="A198" s="1"/>
      <c r="C198" s="1"/>
      <c r="D198" s="1"/>
      <c r="F198" s="1"/>
      <c r="G198" s="1"/>
    </row>
    <row r="199" ht="12.75" customHeight="1">
      <c r="A199" s="1"/>
      <c r="C199" s="1"/>
      <c r="D199" s="1"/>
      <c r="F199" s="1"/>
      <c r="G199" s="1"/>
    </row>
    <row r="200" ht="12.75" customHeight="1">
      <c r="A200" s="1"/>
      <c r="C200" s="1"/>
      <c r="D200" s="1"/>
      <c r="F200" s="1"/>
      <c r="G200" s="1"/>
    </row>
    <row r="201" ht="12.75" customHeight="1">
      <c r="A201" s="1"/>
      <c r="C201" s="1"/>
      <c r="D201" s="1"/>
      <c r="F201" s="1"/>
      <c r="G201" s="1"/>
    </row>
    <row r="202" ht="12.75" customHeight="1">
      <c r="A202" s="1"/>
      <c r="C202" s="1"/>
      <c r="D202" s="1"/>
      <c r="F202" s="1"/>
      <c r="G202" s="1"/>
    </row>
    <row r="203" ht="12.75" customHeight="1">
      <c r="A203" s="1"/>
      <c r="C203" s="1"/>
      <c r="D203" s="1"/>
      <c r="F203" s="1"/>
      <c r="G203" s="1"/>
    </row>
    <row r="204" ht="12.75" customHeight="1">
      <c r="A204" s="1"/>
      <c r="C204" s="1"/>
      <c r="D204" s="1"/>
      <c r="F204" s="1"/>
      <c r="G204" s="1"/>
    </row>
    <row r="205" ht="12.75" customHeight="1">
      <c r="A205" s="1"/>
      <c r="C205" s="1"/>
      <c r="D205" s="1"/>
      <c r="F205" s="1"/>
      <c r="G205" s="1"/>
    </row>
    <row r="206" ht="12.75" customHeight="1">
      <c r="A206" s="1"/>
      <c r="C206" s="1"/>
      <c r="D206" s="1"/>
      <c r="F206" s="1"/>
      <c r="G206" s="1"/>
    </row>
    <row r="207" ht="12.75" customHeight="1">
      <c r="A207" s="1"/>
      <c r="C207" s="1"/>
      <c r="D207" s="1"/>
      <c r="F207" s="1"/>
      <c r="G207" s="1"/>
    </row>
    <row r="208" ht="12.75" customHeight="1">
      <c r="A208" s="1"/>
      <c r="C208" s="1"/>
      <c r="D208" s="1"/>
      <c r="F208" s="1"/>
      <c r="G208" s="1"/>
    </row>
    <row r="209" ht="12.75" customHeight="1">
      <c r="A209" s="1"/>
      <c r="C209" s="1"/>
      <c r="D209" s="1"/>
      <c r="F209" s="1"/>
      <c r="G209" s="1"/>
    </row>
    <row r="210" ht="12.75" customHeight="1">
      <c r="A210" s="1"/>
      <c r="C210" s="1"/>
      <c r="D210" s="1"/>
      <c r="F210" s="1"/>
      <c r="G210" s="1"/>
    </row>
    <row r="211" ht="12.75" customHeight="1">
      <c r="A211" s="1"/>
      <c r="C211" s="1"/>
      <c r="D211" s="1"/>
      <c r="F211" s="1"/>
      <c r="G211" s="1"/>
    </row>
    <row r="212" ht="12.75" customHeight="1">
      <c r="A212" s="1"/>
      <c r="C212" s="1"/>
      <c r="D212" s="1"/>
      <c r="F212" s="1"/>
      <c r="G212" s="1"/>
    </row>
    <row r="213" ht="12.75" customHeight="1">
      <c r="A213" s="1"/>
      <c r="C213" s="1"/>
      <c r="D213" s="1"/>
      <c r="F213" s="1"/>
      <c r="G213" s="1"/>
    </row>
    <row r="214" ht="12.75" customHeight="1">
      <c r="A214" s="1"/>
      <c r="C214" s="1"/>
      <c r="D214" s="1"/>
      <c r="F214" s="1"/>
      <c r="G214" s="1"/>
    </row>
    <row r="215" ht="12.75" customHeight="1">
      <c r="A215" s="1"/>
      <c r="C215" s="1"/>
      <c r="D215" s="1"/>
      <c r="F215" s="1"/>
      <c r="G215" s="1"/>
    </row>
    <row r="216" ht="12.75" customHeight="1">
      <c r="A216" s="1"/>
      <c r="C216" s="1"/>
      <c r="D216" s="1"/>
      <c r="F216" s="1"/>
      <c r="G216" s="1"/>
    </row>
    <row r="217" ht="12.75" customHeight="1">
      <c r="A217" s="1"/>
      <c r="C217" s="1"/>
      <c r="D217" s="1"/>
      <c r="F217" s="1"/>
      <c r="G217" s="1"/>
    </row>
    <row r="218" ht="12.75" customHeight="1">
      <c r="A218" s="1"/>
      <c r="C218" s="1"/>
      <c r="D218" s="1"/>
      <c r="F218" s="1"/>
      <c r="G218" s="1"/>
    </row>
    <row r="219" ht="12.75" customHeight="1">
      <c r="A219" s="1"/>
      <c r="C219" s="1"/>
      <c r="D219" s="1"/>
      <c r="F219" s="1"/>
      <c r="G219" s="1"/>
    </row>
    <row r="220" ht="12.75" customHeight="1">
      <c r="A220" s="1"/>
      <c r="C220" s="1"/>
      <c r="D220" s="1"/>
      <c r="F220" s="1"/>
      <c r="G220" s="1"/>
    </row>
    <row r="221" ht="12.75" customHeight="1">
      <c r="A221" s="1"/>
      <c r="C221" s="1"/>
      <c r="D221" s="1"/>
      <c r="F221" s="1"/>
      <c r="G221" s="1"/>
    </row>
    <row r="222" ht="12.75" customHeight="1">
      <c r="A222" s="1"/>
      <c r="C222" s="1"/>
      <c r="D222" s="1"/>
      <c r="F222" s="1"/>
      <c r="G222" s="1"/>
    </row>
    <row r="223" ht="12.75" customHeight="1">
      <c r="A223" s="1"/>
      <c r="C223" s="1"/>
      <c r="D223" s="1"/>
      <c r="F223" s="1"/>
      <c r="G223" s="1"/>
    </row>
    <row r="224" ht="12.75" customHeight="1">
      <c r="A224" s="1"/>
      <c r="C224" s="1"/>
      <c r="D224" s="1"/>
      <c r="F224" s="1"/>
      <c r="G224" s="1"/>
    </row>
    <row r="225" ht="12.75" customHeight="1">
      <c r="A225" s="1"/>
      <c r="C225" s="1"/>
      <c r="D225" s="1"/>
      <c r="F225" s="1"/>
      <c r="G225" s="1"/>
    </row>
    <row r="226" ht="12.75" customHeight="1">
      <c r="A226" s="1"/>
      <c r="C226" s="1"/>
      <c r="D226" s="1"/>
      <c r="F226" s="1"/>
      <c r="G226" s="1"/>
    </row>
    <row r="227" ht="12.75" customHeight="1">
      <c r="A227" s="1"/>
      <c r="C227" s="1"/>
      <c r="D227" s="1"/>
      <c r="F227" s="1"/>
      <c r="G227" s="1"/>
    </row>
    <row r="228" ht="12.75" customHeight="1">
      <c r="A228" s="1"/>
      <c r="C228" s="1"/>
      <c r="D228" s="1"/>
      <c r="F228" s="1"/>
      <c r="G228" s="1"/>
    </row>
    <row r="229" ht="12.75" customHeight="1">
      <c r="A229" s="1"/>
      <c r="C229" s="1"/>
      <c r="D229" s="1"/>
      <c r="F229" s="1"/>
      <c r="G229" s="1"/>
    </row>
    <row r="230" ht="12.75" customHeight="1">
      <c r="A230" s="1"/>
      <c r="C230" s="1"/>
      <c r="D230" s="1"/>
      <c r="F230" s="1"/>
      <c r="G230" s="1"/>
    </row>
    <row r="231" ht="12.75" customHeight="1">
      <c r="A231" s="1"/>
      <c r="C231" s="1"/>
      <c r="D231" s="1"/>
      <c r="F231" s="1"/>
      <c r="G231" s="1"/>
    </row>
    <row r="232" ht="12.75" customHeight="1">
      <c r="A232" s="1"/>
      <c r="C232" s="1"/>
      <c r="D232" s="1"/>
      <c r="F232" s="1"/>
      <c r="G232" s="1"/>
    </row>
    <row r="233" ht="12.75" customHeight="1">
      <c r="A233" s="1"/>
      <c r="C233" s="1"/>
      <c r="D233" s="1"/>
      <c r="F233" s="1"/>
      <c r="G233" s="1"/>
    </row>
    <row r="234" ht="12.75" customHeight="1">
      <c r="A234" s="1"/>
      <c r="C234" s="1"/>
      <c r="D234" s="1"/>
      <c r="F234" s="1"/>
      <c r="G234" s="1"/>
    </row>
    <row r="235" ht="12.75" customHeight="1">
      <c r="A235" s="1"/>
      <c r="C235" s="1"/>
      <c r="D235" s="1"/>
      <c r="F235" s="1"/>
      <c r="G235" s="1"/>
    </row>
    <row r="236" ht="12.75" customHeight="1">
      <c r="A236" s="1"/>
      <c r="C236" s="1"/>
      <c r="D236" s="1"/>
      <c r="F236" s="1"/>
      <c r="G236" s="1"/>
    </row>
    <row r="237" ht="12.75" customHeight="1">
      <c r="A237" s="1"/>
      <c r="C237" s="1"/>
      <c r="D237" s="1"/>
      <c r="F237" s="1"/>
      <c r="G237" s="1"/>
    </row>
    <row r="238" ht="12.75" customHeight="1">
      <c r="A238" s="1"/>
      <c r="C238" s="1"/>
      <c r="D238" s="1"/>
      <c r="F238" s="1"/>
      <c r="G238" s="1"/>
    </row>
    <row r="239" ht="12.75" customHeight="1">
      <c r="A239" s="1"/>
      <c r="C239" s="1"/>
      <c r="D239" s="1"/>
      <c r="F239" s="1"/>
      <c r="G239" s="1"/>
    </row>
    <row r="240" ht="12.75" customHeight="1">
      <c r="A240" s="1"/>
      <c r="C240" s="1"/>
      <c r="D240" s="1"/>
      <c r="F240" s="1"/>
      <c r="G240" s="1"/>
    </row>
    <row r="241" ht="12.75" customHeight="1">
      <c r="A241" s="1"/>
      <c r="C241" s="1"/>
      <c r="D241" s="1"/>
      <c r="F241" s="1"/>
      <c r="G241" s="1"/>
    </row>
    <row r="242" ht="12.75" customHeight="1">
      <c r="A242" s="1"/>
      <c r="C242" s="1"/>
      <c r="D242" s="1"/>
      <c r="F242" s="1"/>
      <c r="G242" s="1"/>
    </row>
    <row r="243" ht="12.75" customHeight="1">
      <c r="A243" s="1"/>
      <c r="C243" s="1"/>
      <c r="D243" s="1"/>
      <c r="F243" s="1"/>
      <c r="G243" s="1"/>
    </row>
    <row r="244" ht="12.75" customHeight="1">
      <c r="A244" s="1"/>
      <c r="C244" s="1"/>
      <c r="D244" s="1"/>
      <c r="F244" s="1"/>
      <c r="G244" s="1"/>
    </row>
    <row r="245" ht="12.75" customHeight="1">
      <c r="A245" s="1"/>
      <c r="C245" s="1"/>
      <c r="D245" s="1"/>
      <c r="F245" s="1"/>
      <c r="G245" s="1"/>
    </row>
    <row r="246" ht="12.75" customHeight="1">
      <c r="A246" s="1"/>
      <c r="C246" s="1"/>
      <c r="D246" s="1"/>
      <c r="F246" s="1"/>
      <c r="G246" s="1"/>
    </row>
    <row r="247" ht="12.75" customHeight="1">
      <c r="A247" s="1"/>
      <c r="C247" s="1"/>
      <c r="D247" s="1"/>
      <c r="F247" s="1"/>
      <c r="G247" s="1"/>
    </row>
    <row r="248" ht="12.75" customHeight="1">
      <c r="A248" s="1"/>
      <c r="C248" s="1"/>
      <c r="D248" s="1"/>
      <c r="F248" s="1"/>
      <c r="G248" s="1"/>
    </row>
    <row r="249" ht="12.75" customHeight="1">
      <c r="A249" s="1"/>
      <c r="C249" s="1"/>
      <c r="D249" s="1"/>
      <c r="F249" s="1"/>
      <c r="G249" s="1"/>
    </row>
    <row r="250" ht="12.75" customHeight="1">
      <c r="A250" s="1"/>
      <c r="C250" s="1"/>
      <c r="D250" s="1"/>
      <c r="F250" s="1"/>
      <c r="G250" s="1"/>
    </row>
    <row r="251" ht="12.75" customHeight="1">
      <c r="A251" s="1"/>
      <c r="C251" s="1"/>
      <c r="D251" s="1"/>
      <c r="F251" s="1"/>
      <c r="G251" s="1"/>
    </row>
    <row r="252" ht="12.75" customHeight="1">
      <c r="A252" s="1"/>
      <c r="C252" s="1"/>
      <c r="D252" s="1"/>
      <c r="F252" s="1"/>
      <c r="G252" s="1"/>
    </row>
    <row r="253" ht="12.75" customHeight="1">
      <c r="A253" s="1"/>
      <c r="C253" s="1"/>
      <c r="D253" s="1"/>
      <c r="F253" s="1"/>
      <c r="G253" s="1"/>
    </row>
    <row r="254" ht="12.75" customHeight="1">
      <c r="A254" s="1"/>
      <c r="C254" s="1"/>
      <c r="D254" s="1"/>
      <c r="F254" s="1"/>
      <c r="G254" s="1"/>
    </row>
    <row r="255" ht="12.75" customHeight="1">
      <c r="A255" s="1"/>
      <c r="C255" s="1"/>
      <c r="D255" s="1"/>
      <c r="F255" s="1"/>
      <c r="G255" s="1"/>
    </row>
    <row r="256" ht="12.75" customHeight="1">
      <c r="A256" s="1"/>
      <c r="C256" s="1"/>
      <c r="D256" s="1"/>
      <c r="F256" s="1"/>
      <c r="G256" s="1"/>
    </row>
    <row r="257" ht="12.75" customHeight="1">
      <c r="A257" s="1"/>
      <c r="C257" s="1"/>
      <c r="D257" s="1"/>
      <c r="F257" s="1"/>
      <c r="G257" s="1"/>
    </row>
    <row r="258" ht="12.75" customHeight="1">
      <c r="A258" s="1"/>
      <c r="C258" s="1"/>
      <c r="D258" s="1"/>
      <c r="F258" s="1"/>
      <c r="G258" s="1"/>
    </row>
    <row r="259" ht="12.75" customHeight="1">
      <c r="A259" s="1"/>
      <c r="C259" s="1"/>
      <c r="D259" s="1"/>
      <c r="F259" s="1"/>
      <c r="G259" s="1"/>
    </row>
    <row r="260" ht="12.75" customHeight="1">
      <c r="A260" s="1"/>
      <c r="C260" s="1"/>
      <c r="D260" s="1"/>
      <c r="F260" s="1"/>
      <c r="G260" s="1"/>
    </row>
    <row r="261" ht="12.75" customHeight="1">
      <c r="A261" s="1"/>
      <c r="C261" s="1"/>
      <c r="D261" s="1"/>
      <c r="F261" s="1"/>
      <c r="G261" s="1"/>
    </row>
    <row r="262" ht="12.75" customHeight="1">
      <c r="A262" s="1"/>
      <c r="C262" s="1"/>
      <c r="D262" s="1"/>
      <c r="F262" s="1"/>
      <c r="G262" s="1"/>
    </row>
    <row r="263" ht="12.75" customHeight="1">
      <c r="A263" s="1"/>
      <c r="C263" s="1"/>
      <c r="D263" s="1"/>
      <c r="F263" s="1"/>
      <c r="G263" s="1"/>
    </row>
    <row r="264" ht="12.75" customHeight="1">
      <c r="A264" s="1"/>
      <c r="C264" s="1"/>
      <c r="D264" s="1"/>
      <c r="F264" s="1"/>
      <c r="G264" s="1"/>
    </row>
    <row r="265" ht="12.75" customHeight="1">
      <c r="A265" s="1"/>
      <c r="C265" s="1"/>
      <c r="D265" s="1"/>
      <c r="F265" s="1"/>
      <c r="G265" s="1"/>
    </row>
    <row r="266" ht="12.75" customHeight="1">
      <c r="A266" s="1"/>
      <c r="C266" s="1"/>
      <c r="D266" s="1"/>
      <c r="F266" s="1"/>
      <c r="G266" s="1"/>
    </row>
    <row r="267" ht="12.75" customHeight="1">
      <c r="A267" s="1"/>
      <c r="C267" s="1"/>
      <c r="D267" s="1"/>
      <c r="F267" s="1"/>
      <c r="G267" s="1"/>
    </row>
    <row r="268" ht="12.75" customHeight="1">
      <c r="A268" s="1"/>
      <c r="C268" s="1"/>
      <c r="D268" s="1"/>
      <c r="F268" s="1"/>
      <c r="G268" s="1"/>
    </row>
    <row r="269" ht="12.75" customHeight="1">
      <c r="A269" s="1"/>
      <c r="C269" s="1"/>
      <c r="D269" s="1"/>
      <c r="F269" s="1"/>
      <c r="G269" s="1"/>
    </row>
    <row r="270" ht="12.75" customHeight="1">
      <c r="A270" s="1"/>
      <c r="C270" s="1"/>
      <c r="D270" s="1"/>
      <c r="F270" s="1"/>
      <c r="G270" s="1"/>
    </row>
    <row r="271" ht="12.75" customHeight="1">
      <c r="A271" s="1"/>
      <c r="C271" s="1"/>
      <c r="D271" s="1"/>
      <c r="F271" s="1"/>
      <c r="G271" s="1"/>
    </row>
    <row r="272" ht="12.75" customHeight="1">
      <c r="A272" s="1"/>
      <c r="C272" s="1"/>
      <c r="D272" s="1"/>
      <c r="F272" s="1"/>
      <c r="G272" s="1"/>
    </row>
    <row r="273" ht="12.75" customHeight="1">
      <c r="A273" s="1"/>
      <c r="C273" s="1"/>
      <c r="D273" s="1"/>
      <c r="F273" s="1"/>
      <c r="G273" s="1"/>
    </row>
    <row r="274" ht="12.75" customHeight="1">
      <c r="A274" s="1"/>
      <c r="C274" s="1"/>
      <c r="D274" s="1"/>
      <c r="F274" s="1"/>
      <c r="G274" s="1"/>
    </row>
    <row r="275" ht="12.75" customHeight="1">
      <c r="A275" s="1"/>
      <c r="C275" s="1"/>
      <c r="D275" s="1"/>
      <c r="F275" s="1"/>
      <c r="G275" s="1"/>
    </row>
    <row r="276" ht="12.75" customHeight="1">
      <c r="A276" s="1"/>
      <c r="C276" s="1"/>
      <c r="D276" s="1"/>
      <c r="F276" s="1"/>
      <c r="G276" s="1"/>
    </row>
    <row r="277" ht="12.75" customHeight="1">
      <c r="A277" s="1"/>
      <c r="C277" s="1"/>
      <c r="D277" s="1"/>
      <c r="F277" s="1"/>
      <c r="G277" s="1"/>
    </row>
    <row r="278" ht="12.75" customHeight="1">
      <c r="A278" s="1"/>
      <c r="C278" s="1"/>
      <c r="D278" s="1"/>
      <c r="F278" s="1"/>
      <c r="G278" s="1"/>
    </row>
    <row r="279" ht="12.75" customHeight="1">
      <c r="A279" s="1"/>
      <c r="C279" s="1"/>
      <c r="D279" s="1"/>
      <c r="F279" s="1"/>
      <c r="G279" s="1"/>
    </row>
    <row r="280" ht="12.75" customHeight="1">
      <c r="A280" s="1"/>
      <c r="C280" s="1"/>
      <c r="D280" s="1"/>
      <c r="F280" s="1"/>
      <c r="G280" s="1"/>
    </row>
    <row r="281" ht="12.75" customHeight="1">
      <c r="A281" s="1"/>
      <c r="C281" s="1"/>
      <c r="D281" s="1"/>
      <c r="F281" s="1"/>
      <c r="G281" s="1"/>
    </row>
    <row r="282" ht="12.75" customHeight="1">
      <c r="A282" s="1"/>
      <c r="C282" s="1"/>
      <c r="D282" s="1"/>
      <c r="F282" s="1"/>
      <c r="G282" s="1"/>
    </row>
    <row r="283" ht="12.75" customHeight="1">
      <c r="A283" s="1"/>
      <c r="C283" s="1"/>
      <c r="D283" s="1"/>
      <c r="F283" s="1"/>
      <c r="G283" s="1"/>
    </row>
    <row r="284" ht="12.75" customHeight="1">
      <c r="A284" s="1"/>
      <c r="C284" s="1"/>
      <c r="D284" s="1"/>
      <c r="F284" s="1"/>
      <c r="G284" s="1"/>
    </row>
    <row r="285" ht="12.75" customHeight="1">
      <c r="A285" s="1"/>
      <c r="C285" s="1"/>
      <c r="D285" s="1"/>
      <c r="F285" s="1"/>
      <c r="G285" s="1"/>
    </row>
    <row r="286" ht="12.75" customHeight="1">
      <c r="A286" s="1"/>
      <c r="C286" s="1"/>
      <c r="D286" s="1"/>
      <c r="F286" s="1"/>
      <c r="G286" s="1"/>
    </row>
    <row r="287" ht="12.75" customHeight="1">
      <c r="A287" s="1"/>
      <c r="C287" s="1"/>
      <c r="D287" s="1"/>
      <c r="F287" s="1"/>
      <c r="G287" s="1"/>
    </row>
    <row r="288" ht="12.75" customHeight="1">
      <c r="A288" s="1"/>
      <c r="C288" s="1"/>
      <c r="D288" s="1"/>
      <c r="F288" s="1"/>
      <c r="G288" s="1"/>
    </row>
    <row r="289" ht="12.75" customHeight="1">
      <c r="A289" s="1"/>
      <c r="C289" s="1"/>
      <c r="D289" s="1"/>
      <c r="F289" s="1"/>
      <c r="G289" s="1"/>
    </row>
    <row r="290" ht="12.75" customHeight="1">
      <c r="A290" s="1"/>
      <c r="C290" s="1"/>
      <c r="D290" s="1"/>
      <c r="F290" s="1"/>
      <c r="G290" s="1"/>
    </row>
    <row r="291" ht="12.75" customHeight="1">
      <c r="A291" s="1"/>
      <c r="C291" s="1"/>
      <c r="D291" s="1"/>
      <c r="F291" s="1"/>
      <c r="G291" s="1"/>
    </row>
    <row r="292" ht="12.75" customHeight="1">
      <c r="A292" s="1"/>
      <c r="C292" s="1"/>
      <c r="D292" s="1"/>
      <c r="F292" s="1"/>
      <c r="G292" s="1"/>
    </row>
    <row r="293" ht="12.75" customHeight="1">
      <c r="A293" s="1"/>
      <c r="C293" s="1"/>
      <c r="D293" s="1"/>
      <c r="F293" s="1"/>
      <c r="G293" s="1"/>
    </row>
    <row r="294" ht="12.75" customHeight="1">
      <c r="A294" s="1"/>
      <c r="C294" s="1"/>
      <c r="D294" s="1"/>
      <c r="F294" s="1"/>
      <c r="G294" s="1"/>
    </row>
    <row r="295" ht="12.75" customHeight="1">
      <c r="A295" s="1"/>
      <c r="C295" s="1"/>
      <c r="D295" s="1"/>
      <c r="F295" s="1"/>
      <c r="G295" s="1"/>
    </row>
    <row r="296" ht="12.75" customHeight="1">
      <c r="A296" s="1"/>
      <c r="C296" s="1"/>
      <c r="D296" s="1"/>
      <c r="F296" s="1"/>
      <c r="G296" s="1"/>
    </row>
    <row r="297" ht="12.75" customHeight="1">
      <c r="A297" s="1"/>
      <c r="C297" s="1"/>
      <c r="D297" s="1"/>
      <c r="F297" s="1"/>
      <c r="G297" s="1"/>
    </row>
    <row r="298" ht="12.75" customHeight="1">
      <c r="A298" s="1"/>
      <c r="C298" s="1"/>
      <c r="D298" s="1"/>
      <c r="F298" s="1"/>
      <c r="G298" s="1"/>
    </row>
    <row r="299" ht="12.75" customHeight="1">
      <c r="A299" s="1"/>
      <c r="C299" s="1"/>
      <c r="D299" s="1"/>
      <c r="F299" s="1"/>
      <c r="G299" s="1"/>
    </row>
    <row r="300" ht="12.75" customHeight="1">
      <c r="A300" s="1"/>
      <c r="C300" s="1"/>
      <c r="D300" s="1"/>
      <c r="F300" s="1"/>
      <c r="G300" s="1"/>
    </row>
    <row r="301" ht="12.75" customHeight="1">
      <c r="A301" s="1"/>
      <c r="C301" s="1"/>
      <c r="D301" s="1"/>
      <c r="F301" s="1"/>
      <c r="G301" s="1"/>
    </row>
    <row r="302" ht="12.75" customHeight="1">
      <c r="A302" s="1"/>
      <c r="C302" s="1"/>
      <c r="D302" s="1"/>
      <c r="F302" s="1"/>
      <c r="G302" s="1"/>
    </row>
    <row r="303" ht="12.75" customHeight="1">
      <c r="A303" s="1"/>
      <c r="C303" s="1"/>
      <c r="D303" s="1"/>
      <c r="F303" s="1"/>
      <c r="G303" s="1"/>
    </row>
    <row r="304" ht="12.75" customHeight="1">
      <c r="A304" s="1"/>
      <c r="C304" s="1"/>
      <c r="D304" s="1"/>
      <c r="F304" s="1"/>
      <c r="G304" s="1"/>
    </row>
    <row r="305" ht="12.75" customHeight="1">
      <c r="A305" s="1"/>
      <c r="C305" s="1"/>
      <c r="D305" s="1"/>
      <c r="F305" s="1"/>
      <c r="G305" s="1"/>
    </row>
    <row r="306" ht="12.75" customHeight="1">
      <c r="A306" s="1"/>
      <c r="C306" s="1"/>
      <c r="D306" s="1"/>
      <c r="F306" s="1"/>
      <c r="G306" s="1"/>
    </row>
    <row r="307" ht="12.75" customHeight="1">
      <c r="A307" s="1"/>
      <c r="C307" s="1"/>
      <c r="D307" s="1"/>
      <c r="F307" s="1"/>
      <c r="G307" s="1"/>
    </row>
    <row r="308" ht="12.75" customHeight="1">
      <c r="A308" s="1"/>
      <c r="C308" s="1"/>
      <c r="D308" s="1"/>
      <c r="F308" s="1"/>
      <c r="G308" s="1"/>
    </row>
    <row r="309" ht="12.75" customHeight="1">
      <c r="A309" s="1"/>
      <c r="C309" s="1"/>
      <c r="D309" s="1"/>
      <c r="F309" s="1"/>
      <c r="G309" s="1"/>
    </row>
    <row r="310" ht="12.75" customHeight="1">
      <c r="A310" s="1"/>
      <c r="C310" s="1"/>
      <c r="D310" s="1"/>
      <c r="F310" s="1"/>
      <c r="G310" s="1"/>
    </row>
    <row r="311" ht="12.75" customHeight="1">
      <c r="A311" s="1"/>
      <c r="C311" s="1"/>
      <c r="D311" s="1"/>
      <c r="F311" s="1"/>
      <c r="G311" s="1"/>
    </row>
    <row r="312" ht="12.75" customHeight="1">
      <c r="A312" s="1"/>
      <c r="C312" s="1"/>
      <c r="D312" s="1"/>
      <c r="F312" s="1"/>
      <c r="G312" s="1"/>
    </row>
    <row r="313" ht="12.75" customHeight="1">
      <c r="A313" s="1"/>
      <c r="C313" s="1"/>
      <c r="D313" s="1"/>
      <c r="F313" s="1"/>
      <c r="G313" s="1"/>
    </row>
    <row r="314" ht="12.75" customHeight="1">
      <c r="A314" s="1"/>
      <c r="C314" s="1"/>
      <c r="D314" s="1"/>
      <c r="F314" s="1"/>
      <c r="G314" s="1"/>
    </row>
    <row r="315" ht="12.75" customHeight="1">
      <c r="A315" s="1"/>
      <c r="C315" s="1"/>
      <c r="D315" s="1"/>
      <c r="F315" s="1"/>
      <c r="G315" s="1"/>
    </row>
    <row r="316" ht="12.75" customHeight="1">
      <c r="A316" s="1"/>
      <c r="C316" s="1"/>
      <c r="D316" s="1"/>
      <c r="F316" s="1"/>
      <c r="G316" s="1"/>
    </row>
    <row r="317" ht="12.75" customHeight="1">
      <c r="A317" s="1"/>
      <c r="C317" s="1"/>
      <c r="D317" s="1"/>
      <c r="F317" s="1"/>
      <c r="G317" s="1"/>
    </row>
    <row r="318" ht="12.75" customHeight="1">
      <c r="A318" s="1"/>
      <c r="C318" s="1"/>
      <c r="D318" s="1"/>
      <c r="F318" s="1"/>
      <c r="G318" s="1"/>
    </row>
    <row r="319" ht="12.75" customHeight="1">
      <c r="A319" s="1"/>
      <c r="C319" s="1"/>
      <c r="D319" s="1"/>
      <c r="F319" s="1"/>
      <c r="G319" s="1"/>
    </row>
    <row r="320" ht="12.75" customHeight="1">
      <c r="A320" s="1"/>
      <c r="C320" s="1"/>
      <c r="D320" s="1"/>
      <c r="F320" s="1"/>
      <c r="G320" s="1"/>
    </row>
    <row r="321" ht="12.75" customHeight="1">
      <c r="A321" s="1"/>
      <c r="C321" s="1"/>
      <c r="D321" s="1"/>
      <c r="F321" s="1"/>
      <c r="G321" s="1"/>
    </row>
    <row r="322" ht="12.75" customHeight="1">
      <c r="A322" s="1"/>
      <c r="C322" s="1"/>
      <c r="D322" s="1"/>
      <c r="F322" s="1"/>
      <c r="G322" s="1"/>
    </row>
    <row r="323" ht="12.75" customHeight="1">
      <c r="A323" s="1"/>
      <c r="C323" s="1"/>
      <c r="D323" s="1"/>
      <c r="F323" s="1"/>
      <c r="G323" s="1"/>
    </row>
    <row r="324" ht="12.75" customHeight="1">
      <c r="A324" s="1"/>
      <c r="C324" s="1"/>
      <c r="D324" s="1"/>
      <c r="F324" s="1"/>
      <c r="G324" s="1"/>
    </row>
    <row r="325" ht="12.75" customHeight="1">
      <c r="A325" s="1"/>
      <c r="C325" s="1"/>
      <c r="D325" s="1"/>
      <c r="F325" s="1"/>
      <c r="G325" s="1"/>
    </row>
    <row r="326" ht="12.75" customHeight="1">
      <c r="A326" s="1"/>
      <c r="C326" s="1"/>
      <c r="D326" s="1"/>
      <c r="F326" s="1"/>
      <c r="G326" s="1"/>
    </row>
    <row r="327" ht="12.75" customHeight="1">
      <c r="A327" s="1"/>
      <c r="C327" s="1"/>
      <c r="D327" s="1"/>
      <c r="F327" s="1"/>
      <c r="G327" s="1"/>
    </row>
    <row r="328" ht="12.75" customHeight="1">
      <c r="A328" s="1"/>
      <c r="C328" s="1"/>
      <c r="D328" s="1"/>
      <c r="F328" s="1"/>
      <c r="G328" s="1"/>
    </row>
    <row r="329" ht="12.75" customHeight="1">
      <c r="A329" s="1"/>
      <c r="C329" s="1"/>
      <c r="D329" s="1"/>
      <c r="F329" s="1"/>
      <c r="G329" s="1"/>
    </row>
    <row r="330" ht="12.75" customHeight="1">
      <c r="A330" s="1"/>
      <c r="C330" s="1"/>
      <c r="D330" s="1"/>
      <c r="F330" s="1"/>
      <c r="G330" s="1"/>
    </row>
    <row r="331" ht="12.75" customHeight="1">
      <c r="A331" s="1"/>
      <c r="C331" s="1"/>
      <c r="D331" s="1"/>
      <c r="F331" s="1"/>
      <c r="G331" s="1"/>
    </row>
    <row r="332" ht="12.75" customHeight="1">
      <c r="A332" s="1"/>
      <c r="C332" s="1"/>
      <c r="D332" s="1"/>
      <c r="F332" s="1"/>
      <c r="G332" s="1"/>
    </row>
    <row r="333" ht="12.75" customHeight="1">
      <c r="A333" s="1"/>
      <c r="C333" s="1"/>
      <c r="D333" s="1"/>
      <c r="F333" s="1"/>
      <c r="G333" s="1"/>
    </row>
    <row r="334" ht="12.75" customHeight="1">
      <c r="A334" s="1"/>
      <c r="C334" s="1"/>
      <c r="D334" s="1"/>
      <c r="F334" s="1"/>
      <c r="G334" s="1"/>
    </row>
    <row r="335" ht="12.75" customHeight="1">
      <c r="A335" s="1"/>
      <c r="C335" s="1"/>
      <c r="D335" s="1"/>
      <c r="F335" s="1"/>
      <c r="G335" s="1"/>
    </row>
    <row r="336" ht="12.75" customHeight="1">
      <c r="A336" s="1"/>
      <c r="C336" s="1"/>
      <c r="D336" s="1"/>
      <c r="F336" s="1"/>
      <c r="G336" s="1"/>
    </row>
    <row r="337" ht="12.75" customHeight="1">
      <c r="A337" s="1"/>
      <c r="C337" s="1"/>
      <c r="D337" s="1"/>
      <c r="F337" s="1"/>
      <c r="G337" s="1"/>
    </row>
    <row r="338" ht="12.75" customHeight="1">
      <c r="A338" s="1"/>
      <c r="C338" s="1"/>
      <c r="D338" s="1"/>
      <c r="F338" s="1"/>
      <c r="G338" s="1"/>
    </row>
    <row r="339" ht="12.75" customHeight="1">
      <c r="A339" s="1"/>
      <c r="C339" s="1"/>
      <c r="D339" s="1"/>
      <c r="F339" s="1"/>
      <c r="G339" s="1"/>
    </row>
    <row r="340" ht="12.75" customHeight="1">
      <c r="A340" s="1"/>
      <c r="C340" s="1"/>
      <c r="D340" s="1"/>
      <c r="F340" s="1"/>
      <c r="G340" s="1"/>
    </row>
    <row r="341" ht="12.75" customHeight="1">
      <c r="A341" s="1"/>
      <c r="C341" s="1"/>
      <c r="D341" s="1"/>
      <c r="F341" s="1"/>
      <c r="G341" s="1"/>
    </row>
    <row r="342" ht="12.75" customHeight="1">
      <c r="A342" s="1"/>
      <c r="C342" s="1"/>
      <c r="D342" s="1"/>
      <c r="F342" s="1"/>
      <c r="G342" s="1"/>
    </row>
    <row r="343" ht="12.75" customHeight="1">
      <c r="A343" s="1"/>
      <c r="C343" s="1"/>
      <c r="D343" s="1"/>
      <c r="F343" s="1"/>
      <c r="G343" s="1"/>
    </row>
    <row r="344" ht="12.75" customHeight="1">
      <c r="A344" s="1"/>
      <c r="C344" s="1"/>
      <c r="D344" s="1"/>
      <c r="F344" s="1"/>
      <c r="G344" s="1"/>
    </row>
    <row r="345" ht="12.75" customHeight="1">
      <c r="A345" s="1"/>
      <c r="C345" s="1"/>
      <c r="D345" s="1"/>
      <c r="F345" s="1"/>
      <c r="G345" s="1"/>
    </row>
    <row r="346" ht="12.75" customHeight="1">
      <c r="A346" s="1"/>
      <c r="C346" s="1"/>
      <c r="D346" s="1"/>
      <c r="F346" s="1"/>
      <c r="G346" s="1"/>
    </row>
    <row r="347" ht="12.75" customHeight="1">
      <c r="A347" s="1"/>
      <c r="C347" s="1"/>
      <c r="D347" s="1"/>
      <c r="F347" s="1"/>
      <c r="G347" s="1"/>
    </row>
    <row r="348" ht="12.75" customHeight="1">
      <c r="A348" s="1"/>
      <c r="C348" s="1"/>
      <c r="D348" s="1"/>
      <c r="F348" s="1"/>
      <c r="G348" s="1"/>
    </row>
    <row r="349" ht="12.75" customHeight="1">
      <c r="A349" s="1"/>
      <c r="C349" s="1"/>
      <c r="D349" s="1"/>
      <c r="F349" s="1"/>
      <c r="G349" s="1"/>
    </row>
    <row r="350" ht="12.75" customHeight="1">
      <c r="A350" s="1"/>
      <c r="C350" s="1"/>
      <c r="D350" s="1"/>
      <c r="F350" s="1"/>
      <c r="G350" s="1"/>
    </row>
    <row r="351" ht="12.75" customHeight="1">
      <c r="A351" s="1"/>
      <c r="C351" s="1"/>
      <c r="D351" s="1"/>
      <c r="F351" s="1"/>
      <c r="G351" s="1"/>
    </row>
    <row r="352" ht="12.75" customHeight="1">
      <c r="A352" s="1"/>
      <c r="C352" s="1"/>
      <c r="D352" s="1"/>
      <c r="F352" s="1"/>
      <c r="G352" s="1"/>
    </row>
    <row r="353" ht="12.75" customHeight="1">
      <c r="A353" s="1"/>
      <c r="C353" s="1"/>
      <c r="D353" s="1"/>
      <c r="F353" s="1"/>
      <c r="G353" s="1"/>
    </row>
    <row r="354" ht="12.75" customHeight="1">
      <c r="A354" s="1"/>
      <c r="C354" s="1"/>
      <c r="D354" s="1"/>
      <c r="F354" s="1"/>
      <c r="G354" s="1"/>
    </row>
    <row r="355" ht="12.75" customHeight="1">
      <c r="A355" s="1"/>
      <c r="C355" s="1"/>
      <c r="D355" s="1"/>
      <c r="F355" s="1"/>
      <c r="G355" s="1"/>
    </row>
    <row r="356" ht="12.75" customHeight="1">
      <c r="A356" s="1"/>
      <c r="C356" s="1"/>
      <c r="D356" s="1"/>
      <c r="F356" s="1"/>
      <c r="G356" s="1"/>
    </row>
    <row r="357" ht="12.75" customHeight="1">
      <c r="A357" s="1"/>
      <c r="C357" s="1"/>
      <c r="D357" s="1"/>
      <c r="F357" s="1"/>
      <c r="G357" s="1"/>
    </row>
    <row r="358" ht="12.75" customHeight="1">
      <c r="A358" s="1"/>
      <c r="C358" s="1"/>
      <c r="D358" s="1"/>
      <c r="F358" s="1"/>
      <c r="G358" s="1"/>
    </row>
    <row r="359" ht="12.75" customHeight="1">
      <c r="A359" s="1"/>
      <c r="C359" s="1"/>
      <c r="D359" s="1"/>
      <c r="F359" s="1"/>
      <c r="G359" s="1"/>
    </row>
    <row r="360" ht="12.75" customHeight="1">
      <c r="A360" s="1"/>
      <c r="C360" s="1"/>
      <c r="D360" s="1"/>
      <c r="F360" s="1"/>
      <c r="G360" s="1"/>
    </row>
    <row r="361" ht="12.75" customHeight="1">
      <c r="A361" s="1"/>
      <c r="C361" s="1"/>
      <c r="D361" s="1"/>
      <c r="F361" s="1"/>
      <c r="G361" s="1"/>
    </row>
    <row r="362" ht="12.75" customHeight="1">
      <c r="A362" s="1"/>
      <c r="C362" s="1"/>
      <c r="D362" s="1"/>
      <c r="F362" s="1"/>
      <c r="G362" s="1"/>
    </row>
    <row r="363" ht="12.75" customHeight="1">
      <c r="A363" s="1"/>
      <c r="C363" s="1"/>
      <c r="D363" s="1"/>
      <c r="F363" s="1"/>
      <c r="G363" s="1"/>
    </row>
    <row r="364" ht="12.75" customHeight="1">
      <c r="A364" s="1"/>
      <c r="C364" s="1"/>
      <c r="D364" s="1"/>
      <c r="F364" s="1"/>
      <c r="G364" s="1"/>
    </row>
    <row r="365" ht="12.75" customHeight="1">
      <c r="A365" s="1"/>
      <c r="C365" s="1"/>
      <c r="D365" s="1"/>
      <c r="F365" s="1"/>
      <c r="G365" s="1"/>
    </row>
    <row r="366" ht="12.75" customHeight="1">
      <c r="A366" s="1"/>
      <c r="C366" s="1"/>
      <c r="D366" s="1"/>
      <c r="F366" s="1"/>
      <c r="G366" s="1"/>
    </row>
    <row r="367" ht="12.75" customHeight="1">
      <c r="A367" s="1"/>
      <c r="C367" s="1"/>
      <c r="D367" s="1"/>
      <c r="F367" s="1"/>
      <c r="G367" s="1"/>
    </row>
    <row r="368" ht="12.75" customHeight="1">
      <c r="A368" s="1"/>
      <c r="C368" s="1"/>
      <c r="D368" s="1"/>
      <c r="F368" s="1"/>
      <c r="G368" s="1"/>
    </row>
    <row r="369" ht="12.75" customHeight="1">
      <c r="A369" s="1"/>
      <c r="C369" s="1"/>
      <c r="D369" s="1"/>
      <c r="F369" s="1"/>
      <c r="G369" s="1"/>
    </row>
    <row r="370" ht="12.75" customHeight="1">
      <c r="A370" s="1"/>
      <c r="C370" s="1"/>
      <c r="D370" s="1"/>
      <c r="F370" s="1"/>
      <c r="G370" s="1"/>
    </row>
    <row r="371" ht="12.75" customHeight="1">
      <c r="A371" s="1"/>
      <c r="C371" s="1"/>
      <c r="D371" s="1"/>
      <c r="F371" s="1"/>
      <c r="G371" s="1"/>
    </row>
    <row r="372" ht="12.75" customHeight="1">
      <c r="A372" s="1"/>
      <c r="C372" s="1"/>
      <c r="D372" s="1"/>
      <c r="F372" s="1"/>
      <c r="G372" s="1"/>
    </row>
    <row r="373" ht="12.75" customHeight="1">
      <c r="A373" s="1"/>
      <c r="C373" s="1"/>
      <c r="D373" s="1"/>
      <c r="F373" s="1"/>
      <c r="G373" s="1"/>
    </row>
    <row r="374" ht="12.75" customHeight="1">
      <c r="A374" s="1"/>
      <c r="C374" s="1"/>
      <c r="D374" s="1"/>
      <c r="F374" s="1"/>
      <c r="G374" s="1"/>
    </row>
    <row r="375" ht="12.75" customHeight="1">
      <c r="A375" s="1"/>
      <c r="C375" s="1"/>
      <c r="D375" s="1"/>
      <c r="F375" s="1"/>
      <c r="G375" s="1"/>
    </row>
    <row r="376" ht="12.75" customHeight="1">
      <c r="A376" s="1"/>
      <c r="C376" s="1"/>
      <c r="D376" s="1"/>
      <c r="F376" s="1"/>
      <c r="G376" s="1"/>
    </row>
    <row r="377" ht="12.75" customHeight="1">
      <c r="A377" s="1"/>
      <c r="C377" s="1"/>
      <c r="D377" s="1"/>
      <c r="F377" s="1"/>
      <c r="G377" s="1"/>
    </row>
    <row r="378" ht="12.75" customHeight="1">
      <c r="A378" s="1"/>
      <c r="C378" s="1"/>
      <c r="D378" s="1"/>
      <c r="F378" s="1"/>
      <c r="G378" s="1"/>
    </row>
    <row r="379" ht="12.75" customHeight="1">
      <c r="A379" s="1"/>
      <c r="C379" s="1"/>
      <c r="D379" s="1"/>
      <c r="F379" s="1"/>
      <c r="G379" s="1"/>
    </row>
    <row r="380" ht="12.75" customHeight="1">
      <c r="A380" s="1"/>
      <c r="C380" s="1"/>
      <c r="D380" s="1"/>
      <c r="F380" s="1"/>
      <c r="G380" s="1"/>
    </row>
    <row r="381" ht="12.75" customHeight="1">
      <c r="A381" s="1"/>
      <c r="C381" s="1"/>
      <c r="D381" s="1"/>
      <c r="F381" s="1"/>
      <c r="G381" s="1"/>
    </row>
    <row r="382" ht="12.75" customHeight="1">
      <c r="A382" s="1"/>
      <c r="C382" s="1"/>
      <c r="D382" s="1"/>
      <c r="F382" s="1"/>
      <c r="G382" s="1"/>
    </row>
    <row r="383" ht="12.75" customHeight="1">
      <c r="A383" s="1"/>
      <c r="C383" s="1"/>
      <c r="D383" s="1"/>
      <c r="F383" s="1"/>
      <c r="G383" s="1"/>
    </row>
    <row r="384" ht="12.75" customHeight="1">
      <c r="A384" s="1"/>
      <c r="C384" s="1"/>
      <c r="D384" s="1"/>
      <c r="F384" s="1"/>
      <c r="G384" s="1"/>
    </row>
    <row r="385" ht="12.75" customHeight="1">
      <c r="A385" s="1"/>
      <c r="C385" s="1"/>
      <c r="D385" s="1"/>
      <c r="F385" s="1"/>
      <c r="G385" s="1"/>
    </row>
    <row r="386" ht="12.75" customHeight="1">
      <c r="A386" s="1"/>
      <c r="C386" s="1"/>
      <c r="D386" s="1"/>
      <c r="F386" s="1"/>
      <c r="G386" s="1"/>
    </row>
    <row r="387" ht="12.75" customHeight="1">
      <c r="A387" s="1"/>
      <c r="C387" s="1"/>
      <c r="D387" s="1"/>
      <c r="F387" s="1"/>
      <c r="G387" s="1"/>
    </row>
    <row r="388" ht="12.75" customHeight="1">
      <c r="A388" s="1"/>
      <c r="C388" s="1"/>
      <c r="D388" s="1"/>
      <c r="F388" s="1"/>
      <c r="G388" s="1"/>
    </row>
    <row r="389" ht="12.75" customHeight="1">
      <c r="A389" s="1"/>
      <c r="C389" s="1"/>
      <c r="D389" s="1"/>
      <c r="F389" s="1"/>
      <c r="G389" s="1"/>
    </row>
    <row r="390" ht="12.75" customHeight="1">
      <c r="A390" s="1"/>
      <c r="C390" s="1"/>
      <c r="D390" s="1"/>
      <c r="F390" s="1"/>
      <c r="G390" s="1"/>
    </row>
    <row r="391" ht="12.75" customHeight="1">
      <c r="A391" s="1"/>
      <c r="C391" s="1"/>
      <c r="D391" s="1"/>
      <c r="F391" s="1"/>
      <c r="G391" s="1"/>
    </row>
    <row r="392" ht="12.75" customHeight="1">
      <c r="A392" s="1"/>
      <c r="C392" s="1"/>
      <c r="D392" s="1"/>
      <c r="F392" s="1"/>
      <c r="G392" s="1"/>
    </row>
    <row r="393" ht="12.75" customHeight="1">
      <c r="A393" s="1"/>
      <c r="C393" s="1"/>
      <c r="D393" s="1"/>
      <c r="F393" s="1"/>
      <c r="G393" s="1"/>
    </row>
    <row r="394" ht="12.75" customHeight="1">
      <c r="A394" s="1"/>
      <c r="C394" s="1"/>
      <c r="D394" s="1"/>
      <c r="F394" s="1"/>
      <c r="G394" s="1"/>
    </row>
    <row r="395" ht="12.75" customHeight="1">
      <c r="A395" s="1"/>
      <c r="C395" s="1"/>
      <c r="D395" s="1"/>
      <c r="F395" s="1"/>
      <c r="G395" s="1"/>
    </row>
    <row r="396" ht="12.75" customHeight="1">
      <c r="A396" s="1"/>
      <c r="C396" s="1"/>
      <c r="D396" s="1"/>
      <c r="F396" s="1"/>
      <c r="G396" s="1"/>
    </row>
    <row r="397" ht="12.75" customHeight="1">
      <c r="A397" s="1"/>
      <c r="C397" s="1"/>
      <c r="D397" s="1"/>
      <c r="F397" s="1"/>
      <c r="G397" s="1"/>
    </row>
    <row r="398" ht="12.75" customHeight="1">
      <c r="A398" s="1"/>
      <c r="C398" s="1"/>
      <c r="D398" s="1"/>
      <c r="F398" s="1"/>
      <c r="G398" s="1"/>
    </row>
    <row r="399" ht="12.75" customHeight="1">
      <c r="A399" s="1"/>
      <c r="C399" s="1"/>
      <c r="D399" s="1"/>
      <c r="F399" s="1"/>
      <c r="G399" s="1"/>
    </row>
    <row r="400" ht="12.75" customHeight="1">
      <c r="A400" s="1"/>
      <c r="C400" s="1"/>
      <c r="D400" s="1"/>
      <c r="F400" s="1"/>
      <c r="G400" s="1"/>
    </row>
    <row r="401" ht="12.75" customHeight="1">
      <c r="A401" s="1"/>
      <c r="C401" s="1"/>
      <c r="D401" s="1"/>
      <c r="F401" s="1"/>
      <c r="G401" s="1"/>
    </row>
    <row r="402" ht="12.75" customHeight="1">
      <c r="A402" s="1"/>
      <c r="C402" s="1"/>
      <c r="D402" s="1"/>
      <c r="F402" s="1"/>
      <c r="G402" s="1"/>
    </row>
    <row r="403" ht="12.75" customHeight="1">
      <c r="A403" s="1"/>
      <c r="C403" s="1"/>
      <c r="D403" s="1"/>
      <c r="F403" s="1"/>
      <c r="G403" s="1"/>
    </row>
    <row r="404" ht="12.75" customHeight="1">
      <c r="A404" s="1"/>
      <c r="C404" s="1"/>
      <c r="D404" s="1"/>
      <c r="F404" s="1"/>
      <c r="G404" s="1"/>
    </row>
    <row r="405" ht="12.75" customHeight="1">
      <c r="A405" s="1"/>
      <c r="C405" s="1"/>
      <c r="D405" s="1"/>
      <c r="F405" s="1"/>
      <c r="G405" s="1"/>
    </row>
    <row r="406" ht="12.75" customHeight="1">
      <c r="A406" s="1"/>
      <c r="C406" s="1"/>
      <c r="D406" s="1"/>
      <c r="F406" s="1"/>
      <c r="G406" s="1"/>
    </row>
    <row r="407" ht="12.75" customHeight="1">
      <c r="A407" s="1"/>
      <c r="C407" s="1"/>
      <c r="D407" s="1"/>
      <c r="F407" s="1"/>
      <c r="G407" s="1"/>
    </row>
    <row r="408" ht="12.75" customHeight="1">
      <c r="A408" s="1"/>
      <c r="C408" s="1"/>
      <c r="D408" s="1"/>
      <c r="F408" s="1"/>
      <c r="G408" s="1"/>
    </row>
    <row r="409" ht="12.75" customHeight="1">
      <c r="A409" s="1"/>
      <c r="C409" s="1"/>
      <c r="D409" s="1"/>
      <c r="F409" s="1"/>
      <c r="G409" s="1"/>
    </row>
    <row r="410" ht="12.75" customHeight="1">
      <c r="A410" s="1"/>
      <c r="C410" s="1"/>
      <c r="D410" s="1"/>
      <c r="F410" s="1"/>
      <c r="G410" s="1"/>
    </row>
    <row r="411" ht="12.75" customHeight="1">
      <c r="A411" s="1"/>
      <c r="C411" s="1"/>
      <c r="D411" s="1"/>
      <c r="F411" s="1"/>
      <c r="G411" s="1"/>
    </row>
    <row r="412" ht="12.75" customHeight="1">
      <c r="A412" s="1"/>
      <c r="C412" s="1"/>
      <c r="D412" s="1"/>
      <c r="F412" s="1"/>
      <c r="G412" s="1"/>
    </row>
    <row r="413" ht="12.75" customHeight="1">
      <c r="A413" s="1"/>
      <c r="C413" s="1"/>
      <c r="D413" s="1"/>
      <c r="F413" s="1"/>
      <c r="G413" s="1"/>
    </row>
    <row r="414" ht="12.75" customHeight="1">
      <c r="A414" s="1"/>
      <c r="C414" s="1"/>
      <c r="D414" s="1"/>
      <c r="F414" s="1"/>
      <c r="G414" s="1"/>
    </row>
    <row r="415" ht="12.75" customHeight="1">
      <c r="A415" s="1"/>
      <c r="C415" s="1"/>
      <c r="D415" s="1"/>
      <c r="F415" s="1"/>
      <c r="G415" s="1"/>
    </row>
    <row r="416" ht="12.75" customHeight="1">
      <c r="A416" s="1"/>
      <c r="C416" s="1"/>
      <c r="D416" s="1"/>
      <c r="F416" s="1"/>
      <c r="G416" s="1"/>
    </row>
    <row r="417" ht="12.75" customHeight="1">
      <c r="A417" s="1"/>
      <c r="C417" s="1"/>
      <c r="D417" s="1"/>
      <c r="F417" s="1"/>
      <c r="G417" s="1"/>
    </row>
    <row r="418" ht="12.75" customHeight="1">
      <c r="A418" s="1"/>
      <c r="C418" s="1"/>
      <c r="D418" s="1"/>
      <c r="F418" s="1"/>
      <c r="G418" s="1"/>
    </row>
    <row r="419" ht="12.75" customHeight="1">
      <c r="A419" s="1"/>
      <c r="C419" s="1"/>
      <c r="D419" s="1"/>
      <c r="F419" s="1"/>
      <c r="G419" s="1"/>
    </row>
    <row r="420" ht="12.75" customHeight="1">
      <c r="A420" s="1"/>
      <c r="C420" s="1"/>
      <c r="D420" s="1"/>
      <c r="F420" s="1"/>
      <c r="G420" s="1"/>
    </row>
    <row r="421" ht="12.75" customHeight="1">
      <c r="A421" s="1"/>
      <c r="C421" s="1"/>
      <c r="D421" s="1"/>
      <c r="F421" s="1"/>
      <c r="G421" s="1"/>
    </row>
    <row r="422" ht="12.75" customHeight="1">
      <c r="A422" s="1"/>
      <c r="C422" s="1"/>
      <c r="D422" s="1"/>
      <c r="F422" s="1"/>
      <c r="G422" s="1"/>
    </row>
    <row r="423" ht="12.75" customHeight="1">
      <c r="A423" s="1"/>
      <c r="C423" s="1"/>
      <c r="D423" s="1"/>
      <c r="F423" s="1"/>
      <c r="G423" s="1"/>
    </row>
    <row r="424" ht="12.75" customHeight="1">
      <c r="A424" s="1"/>
      <c r="C424" s="1"/>
      <c r="D424" s="1"/>
      <c r="F424" s="1"/>
      <c r="G424" s="1"/>
    </row>
    <row r="425" ht="12.75" customHeight="1">
      <c r="A425" s="1"/>
      <c r="C425" s="1"/>
      <c r="D425" s="1"/>
      <c r="F425" s="1"/>
      <c r="G425" s="1"/>
    </row>
    <row r="426" ht="12.75" customHeight="1">
      <c r="A426" s="1"/>
      <c r="C426" s="1"/>
      <c r="D426" s="1"/>
      <c r="F426" s="1"/>
      <c r="G426" s="1"/>
    </row>
    <row r="427" ht="12.75" customHeight="1">
      <c r="A427" s="1"/>
      <c r="C427" s="1"/>
      <c r="D427" s="1"/>
      <c r="F427" s="1"/>
      <c r="G427" s="1"/>
    </row>
    <row r="428" ht="12.75" customHeight="1">
      <c r="A428" s="1"/>
      <c r="C428" s="1"/>
      <c r="D428" s="1"/>
      <c r="F428" s="1"/>
      <c r="G428" s="1"/>
    </row>
    <row r="429" ht="12.75" customHeight="1">
      <c r="A429" s="1"/>
      <c r="C429" s="1"/>
      <c r="D429" s="1"/>
      <c r="F429" s="1"/>
      <c r="G429" s="1"/>
    </row>
    <row r="430" ht="12.75" customHeight="1">
      <c r="A430" s="1"/>
      <c r="C430" s="1"/>
      <c r="D430" s="1"/>
      <c r="F430" s="1"/>
      <c r="G430" s="1"/>
    </row>
    <row r="431" ht="12.75" customHeight="1">
      <c r="A431" s="1"/>
      <c r="C431" s="1"/>
      <c r="D431" s="1"/>
      <c r="F431" s="1"/>
      <c r="G431" s="1"/>
    </row>
    <row r="432" ht="12.75" customHeight="1">
      <c r="A432" s="1"/>
      <c r="C432" s="1"/>
      <c r="D432" s="1"/>
      <c r="F432" s="1"/>
      <c r="G432" s="1"/>
    </row>
    <row r="433" ht="12.75" customHeight="1">
      <c r="A433" s="1"/>
      <c r="C433" s="1"/>
      <c r="D433" s="1"/>
      <c r="F433" s="1"/>
      <c r="G433" s="1"/>
    </row>
    <row r="434" ht="12.75" customHeight="1">
      <c r="A434" s="1"/>
      <c r="C434" s="1"/>
      <c r="D434" s="1"/>
      <c r="F434" s="1"/>
      <c r="G434" s="1"/>
    </row>
    <row r="435" ht="12.75" customHeight="1">
      <c r="A435" s="1"/>
      <c r="C435" s="1"/>
      <c r="D435" s="1"/>
      <c r="F435" s="1"/>
      <c r="G435" s="1"/>
    </row>
    <row r="436" ht="12.75" customHeight="1">
      <c r="A436" s="1"/>
      <c r="C436" s="1"/>
      <c r="D436" s="1"/>
      <c r="F436" s="1"/>
      <c r="G436" s="1"/>
    </row>
    <row r="437" ht="12.75" customHeight="1">
      <c r="A437" s="1"/>
      <c r="C437" s="1"/>
      <c r="D437" s="1"/>
      <c r="F437" s="1"/>
      <c r="G437" s="1"/>
    </row>
    <row r="438" ht="12.75" customHeight="1">
      <c r="A438" s="1"/>
      <c r="C438" s="1"/>
      <c r="D438" s="1"/>
      <c r="F438" s="1"/>
      <c r="G438" s="1"/>
    </row>
    <row r="439" ht="12.75" customHeight="1">
      <c r="A439" s="1"/>
      <c r="C439" s="1"/>
      <c r="D439" s="1"/>
      <c r="F439" s="1"/>
      <c r="G439" s="1"/>
    </row>
    <row r="440" ht="12.75" customHeight="1">
      <c r="A440" s="1"/>
      <c r="C440" s="1"/>
      <c r="D440" s="1"/>
      <c r="F440" s="1"/>
      <c r="G440" s="1"/>
    </row>
    <row r="441" ht="12.75" customHeight="1">
      <c r="A441" s="1"/>
      <c r="C441" s="1"/>
      <c r="D441" s="1"/>
      <c r="F441" s="1"/>
      <c r="G441" s="1"/>
    </row>
    <row r="442" ht="12.75" customHeight="1">
      <c r="A442" s="1"/>
      <c r="C442" s="1"/>
      <c r="D442" s="1"/>
      <c r="F442" s="1"/>
      <c r="G442" s="1"/>
    </row>
    <row r="443" ht="12.75" customHeight="1">
      <c r="A443" s="1"/>
      <c r="C443" s="1"/>
      <c r="D443" s="1"/>
      <c r="F443" s="1"/>
      <c r="G443" s="1"/>
    </row>
    <row r="444" ht="12.75" customHeight="1">
      <c r="A444" s="1"/>
      <c r="C444" s="1"/>
      <c r="D444" s="1"/>
      <c r="F444" s="1"/>
      <c r="G444" s="1"/>
    </row>
    <row r="445" ht="12.75" customHeight="1">
      <c r="A445" s="1"/>
      <c r="C445" s="1"/>
      <c r="D445" s="1"/>
      <c r="F445" s="1"/>
      <c r="G445" s="1"/>
    </row>
    <row r="446" ht="12.75" customHeight="1">
      <c r="A446" s="1"/>
      <c r="C446" s="1"/>
      <c r="D446" s="1"/>
      <c r="F446" s="1"/>
      <c r="G446" s="1"/>
    </row>
    <row r="447" ht="12.75" customHeight="1">
      <c r="A447" s="1"/>
      <c r="C447" s="1"/>
      <c r="D447" s="1"/>
      <c r="F447" s="1"/>
      <c r="G447" s="1"/>
    </row>
    <row r="448" ht="12.75" customHeight="1">
      <c r="A448" s="1"/>
      <c r="C448" s="1"/>
      <c r="D448" s="1"/>
      <c r="F448" s="1"/>
      <c r="G448" s="1"/>
    </row>
    <row r="449" ht="12.75" customHeight="1">
      <c r="A449" s="1"/>
      <c r="C449" s="1"/>
      <c r="D449" s="1"/>
      <c r="F449" s="1"/>
      <c r="G449" s="1"/>
    </row>
    <row r="450" ht="12.75" customHeight="1">
      <c r="A450" s="1"/>
      <c r="C450" s="1"/>
      <c r="D450" s="1"/>
      <c r="F450" s="1"/>
      <c r="G450" s="1"/>
    </row>
    <row r="451" ht="12.75" customHeight="1">
      <c r="A451" s="1"/>
      <c r="C451" s="1"/>
      <c r="D451" s="1"/>
      <c r="F451" s="1"/>
      <c r="G451" s="1"/>
    </row>
    <row r="452" ht="12.75" customHeight="1">
      <c r="A452" s="1"/>
      <c r="C452" s="1"/>
      <c r="D452" s="1"/>
      <c r="F452" s="1"/>
      <c r="G452" s="1"/>
    </row>
    <row r="453" ht="12.75" customHeight="1">
      <c r="A453" s="1"/>
      <c r="C453" s="1"/>
      <c r="D453" s="1"/>
      <c r="F453" s="1"/>
      <c r="G453" s="1"/>
    </row>
    <row r="454" ht="12.75" customHeight="1">
      <c r="A454" s="1"/>
      <c r="C454" s="1"/>
      <c r="D454" s="1"/>
      <c r="F454" s="1"/>
      <c r="G454" s="1"/>
    </row>
    <row r="455" ht="12.75" customHeight="1">
      <c r="A455" s="1"/>
      <c r="C455" s="1"/>
      <c r="D455" s="1"/>
      <c r="F455" s="1"/>
      <c r="G455" s="1"/>
    </row>
    <row r="456" ht="12.75" customHeight="1">
      <c r="A456" s="1"/>
      <c r="C456" s="1"/>
      <c r="D456" s="1"/>
      <c r="F456" s="1"/>
      <c r="G456" s="1"/>
    </row>
    <row r="457" ht="12.75" customHeight="1">
      <c r="A457" s="1"/>
      <c r="C457" s="1"/>
      <c r="D457" s="1"/>
      <c r="F457" s="1"/>
      <c r="G457" s="1"/>
    </row>
    <row r="458" ht="12.75" customHeight="1">
      <c r="A458" s="1"/>
      <c r="C458" s="1"/>
      <c r="D458" s="1"/>
      <c r="F458" s="1"/>
      <c r="G458" s="1"/>
    </row>
    <row r="459" ht="12.75" customHeight="1">
      <c r="A459" s="1"/>
      <c r="C459" s="1"/>
      <c r="D459" s="1"/>
      <c r="F459" s="1"/>
      <c r="G459" s="1"/>
    </row>
    <row r="460" ht="12.75" customHeight="1">
      <c r="A460" s="1"/>
      <c r="C460" s="1"/>
      <c r="D460" s="1"/>
      <c r="F460" s="1"/>
      <c r="G460" s="1"/>
    </row>
    <row r="461" ht="12.75" customHeight="1">
      <c r="A461" s="1"/>
      <c r="C461" s="1"/>
      <c r="D461" s="1"/>
      <c r="F461" s="1"/>
      <c r="G461" s="1"/>
    </row>
    <row r="462" ht="12.75" customHeight="1">
      <c r="A462" s="1"/>
      <c r="C462" s="1"/>
      <c r="D462" s="1"/>
      <c r="F462" s="1"/>
      <c r="G462" s="1"/>
    </row>
    <row r="463" ht="12.75" customHeight="1">
      <c r="A463" s="1"/>
      <c r="C463" s="1"/>
      <c r="D463" s="1"/>
      <c r="F463" s="1"/>
      <c r="G463" s="1"/>
    </row>
    <row r="464" ht="12.75" customHeight="1">
      <c r="A464" s="1"/>
      <c r="C464" s="1"/>
      <c r="D464" s="1"/>
      <c r="F464" s="1"/>
      <c r="G464" s="1"/>
    </row>
    <row r="465" ht="12.75" customHeight="1">
      <c r="A465" s="1"/>
      <c r="C465" s="1"/>
      <c r="D465" s="1"/>
      <c r="F465" s="1"/>
      <c r="G465" s="1"/>
    </row>
    <row r="466" ht="12.75" customHeight="1">
      <c r="A466" s="1"/>
      <c r="C466" s="1"/>
      <c r="D466" s="1"/>
      <c r="F466" s="1"/>
      <c r="G466" s="1"/>
    </row>
    <row r="467" ht="12.75" customHeight="1">
      <c r="A467" s="1"/>
      <c r="C467" s="1"/>
      <c r="D467" s="1"/>
      <c r="F467" s="1"/>
      <c r="G467" s="1"/>
    </row>
    <row r="468" ht="12.75" customHeight="1">
      <c r="A468" s="1"/>
      <c r="C468" s="1"/>
      <c r="D468" s="1"/>
      <c r="F468" s="1"/>
      <c r="G468" s="1"/>
    </row>
    <row r="469" ht="12.75" customHeight="1">
      <c r="A469" s="1"/>
      <c r="C469" s="1"/>
      <c r="D469" s="1"/>
      <c r="F469" s="1"/>
      <c r="G469" s="1"/>
    </row>
    <row r="470" ht="12.75" customHeight="1">
      <c r="A470" s="1"/>
      <c r="C470" s="1"/>
      <c r="D470" s="1"/>
      <c r="F470" s="1"/>
      <c r="G470" s="1"/>
    </row>
    <row r="471" ht="12.75" customHeight="1">
      <c r="A471" s="1"/>
      <c r="C471" s="1"/>
      <c r="D471" s="1"/>
      <c r="F471" s="1"/>
      <c r="G471" s="1"/>
    </row>
    <row r="472" ht="12.75" customHeight="1">
      <c r="A472" s="1"/>
      <c r="C472" s="1"/>
      <c r="D472" s="1"/>
      <c r="F472" s="1"/>
      <c r="G472" s="1"/>
    </row>
    <row r="473" ht="12.75" customHeight="1">
      <c r="A473" s="1"/>
      <c r="C473" s="1"/>
      <c r="D473" s="1"/>
      <c r="F473" s="1"/>
      <c r="G473" s="1"/>
    </row>
    <row r="474" ht="12.75" customHeight="1">
      <c r="A474" s="1"/>
      <c r="C474" s="1"/>
      <c r="D474" s="1"/>
      <c r="F474" s="1"/>
      <c r="G474" s="1"/>
    </row>
    <row r="475" ht="12.75" customHeight="1">
      <c r="A475" s="1"/>
      <c r="C475" s="1"/>
      <c r="D475" s="1"/>
      <c r="F475" s="1"/>
      <c r="G475" s="1"/>
    </row>
    <row r="476" ht="12.75" customHeight="1">
      <c r="A476" s="1"/>
      <c r="C476" s="1"/>
      <c r="D476" s="1"/>
      <c r="F476" s="1"/>
      <c r="G476" s="1"/>
    </row>
    <row r="477" ht="12.75" customHeight="1">
      <c r="A477" s="1"/>
      <c r="C477" s="1"/>
      <c r="D477" s="1"/>
      <c r="F477" s="1"/>
      <c r="G477" s="1"/>
    </row>
    <row r="478" ht="12.75" customHeight="1">
      <c r="A478" s="1"/>
      <c r="C478" s="1"/>
      <c r="D478" s="1"/>
      <c r="F478" s="1"/>
      <c r="G478" s="1"/>
    </row>
    <row r="479" ht="12.75" customHeight="1">
      <c r="A479" s="1"/>
      <c r="C479" s="1"/>
      <c r="D479" s="1"/>
      <c r="F479" s="1"/>
      <c r="G479" s="1"/>
    </row>
    <row r="480" ht="12.75" customHeight="1">
      <c r="A480" s="1"/>
      <c r="C480" s="1"/>
      <c r="D480" s="1"/>
      <c r="F480" s="1"/>
      <c r="G480" s="1"/>
    </row>
    <row r="481" ht="12.75" customHeight="1">
      <c r="A481" s="1"/>
      <c r="C481" s="1"/>
      <c r="D481" s="1"/>
      <c r="F481" s="1"/>
      <c r="G481" s="1"/>
    </row>
    <row r="482" ht="12.75" customHeight="1">
      <c r="A482" s="1"/>
      <c r="C482" s="1"/>
      <c r="D482" s="1"/>
      <c r="F482" s="1"/>
      <c r="G482" s="1"/>
    </row>
    <row r="483" ht="12.75" customHeight="1">
      <c r="A483" s="1"/>
      <c r="C483" s="1"/>
      <c r="D483" s="1"/>
      <c r="F483" s="1"/>
      <c r="G483" s="1"/>
    </row>
    <row r="484" ht="12.75" customHeight="1">
      <c r="A484" s="1"/>
      <c r="C484" s="1"/>
      <c r="D484" s="1"/>
      <c r="F484" s="1"/>
      <c r="G484" s="1"/>
    </row>
    <row r="485" ht="12.75" customHeight="1">
      <c r="A485" s="1"/>
      <c r="C485" s="1"/>
      <c r="D485" s="1"/>
      <c r="F485" s="1"/>
      <c r="G485" s="1"/>
    </row>
    <row r="486" ht="12.75" customHeight="1">
      <c r="A486" s="1"/>
      <c r="C486" s="1"/>
      <c r="D486" s="1"/>
      <c r="F486" s="1"/>
      <c r="G486" s="1"/>
    </row>
    <row r="487" ht="12.75" customHeight="1">
      <c r="A487" s="1"/>
      <c r="C487" s="1"/>
      <c r="D487" s="1"/>
      <c r="F487" s="1"/>
      <c r="G487" s="1"/>
    </row>
    <row r="488" ht="12.75" customHeight="1">
      <c r="A488" s="1"/>
      <c r="C488" s="1"/>
      <c r="D488" s="1"/>
      <c r="F488" s="1"/>
      <c r="G488" s="1"/>
    </row>
    <row r="489" ht="12.75" customHeight="1">
      <c r="A489" s="1"/>
      <c r="C489" s="1"/>
      <c r="D489" s="1"/>
      <c r="F489" s="1"/>
      <c r="G489" s="1"/>
    </row>
    <row r="490" ht="12.75" customHeight="1">
      <c r="A490" s="1"/>
      <c r="C490" s="1"/>
      <c r="D490" s="1"/>
      <c r="F490" s="1"/>
      <c r="G490" s="1"/>
    </row>
    <row r="491" ht="12.75" customHeight="1">
      <c r="A491" s="1"/>
      <c r="C491" s="1"/>
      <c r="D491" s="1"/>
      <c r="F491" s="1"/>
      <c r="G491" s="1"/>
    </row>
    <row r="492" ht="12.75" customHeight="1">
      <c r="A492" s="1"/>
      <c r="C492" s="1"/>
      <c r="D492" s="1"/>
      <c r="F492" s="1"/>
      <c r="G492" s="1"/>
    </row>
    <row r="493" ht="12.75" customHeight="1">
      <c r="A493" s="1"/>
      <c r="C493" s="1"/>
      <c r="D493" s="1"/>
      <c r="F493" s="1"/>
      <c r="G493" s="1"/>
    </row>
    <row r="494" ht="12.75" customHeight="1">
      <c r="A494" s="1"/>
      <c r="C494" s="1"/>
      <c r="D494" s="1"/>
      <c r="F494" s="1"/>
      <c r="G494" s="1"/>
    </row>
    <row r="495" ht="12.75" customHeight="1">
      <c r="A495" s="1"/>
      <c r="C495" s="1"/>
      <c r="D495" s="1"/>
      <c r="F495" s="1"/>
      <c r="G495" s="1"/>
    </row>
    <row r="496" ht="12.75" customHeight="1">
      <c r="A496" s="1"/>
      <c r="C496" s="1"/>
      <c r="D496" s="1"/>
      <c r="F496" s="1"/>
      <c r="G496" s="1"/>
    </row>
    <row r="497" ht="12.75" customHeight="1">
      <c r="A497" s="1"/>
      <c r="C497" s="1"/>
      <c r="D497" s="1"/>
      <c r="F497" s="1"/>
      <c r="G497" s="1"/>
    </row>
    <row r="498" ht="12.75" customHeight="1">
      <c r="A498" s="1"/>
      <c r="C498" s="1"/>
      <c r="D498" s="1"/>
      <c r="F498" s="1"/>
      <c r="G498" s="1"/>
    </row>
    <row r="499" ht="12.75" customHeight="1">
      <c r="A499" s="1"/>
      <c r="C499" s="1"/>
      <c r="D499" s="1"/>
      <c r="F499" s="1"/>
      <c r="G499" s="1"/>
    </row>
    <row r="500" ht="12.75" customHeight="1">
      <c r="A500" s="1"/>
      <c r="C500" s="1"/>
      <c r="D500" s="1"/>
      <c r="F500" s="1"/>
      <c r="G500" s="1"/>
    </row>
    <row r="501" ht="12.75" customHeight="1">
      <c r="A501" s="1"/>
      <c r="C501" s="1"/>
      <c r="D501" s="1"/>
      <c r="F501" s="1"/>
      <c r="G501" s="1"/>
    </row>
    <row r="502" ht="12.75" customHeight="1">
      <c r="A502" s="1"/>
      <c r="C502" s="1"/>
      <c r="D502" s="1"/>
      <c r="F502" s="1"/>
      <c r="G502" s="1"/>
    </row>
    <row r="503" ht="12.75" customHeight="1">
      <c r="A503" s="1"/>
      <c r="C503" s="1"/>
      <c r="D503" s="1"/>
      <c r="F503" s="1"/>
      <c r="G503" s="1"/>
    </row>
    <row r="504" ht="12.75" customHeight="1">
      <c r="A504" s="1"/>
      <c r="C504" s="1"/>
      <c r="D504" s="1"/>
      <c r="F504" s="1"/>
      <c r="G504" s="1"/>
    </row>
    <row r="505" ht="12.75" customHeight="1">
      <c r="A505" s="1"/>
      <c r="C505" s="1"/>
      <c r="D505" s="1"/>
      <c r="F505" s="1"/>
      <c r="G505" s="1"/>
    </row>
    <row r="506" ht="12.75" customHeight="1">
      <c r="A506" s="1"/>
      <c r="C506" s="1"/>
      <c r="D506" s="1"/>
      <c r="F506" s="1"/>
      <c r="G506" s="1"/>
    </row>
    <row r="507" ht="12.75" customHeight="1">
      <c r="A507" s="1"/>
      <c r="C507" s="1"/>
      <c r="D507" s="1"/>
      <c r="F507" s="1"/>
      <c r="G507" s="1"/>
    </row>
    <row r="508" ht="12.75" customHeight="1">
      <c r="A508" s="1"/>
      <c r="C508" s="1"/>
      <c r="D508" s="1"/>
      <c r="F508" s="1"/>
      <c r="G508" s="1"/>
    </row>
    <row r="509" ht="12.75" customHeight="1">
      <c r="A509" s="1"/>
      <c r="C509" s="1"/>
      <c r="D509" s="1"/>
      <c r="F509" s="1"/>
      <c r="G509" s="1"/>
    </row>
    <row r="510" ht="12.75" customHeight="1">
      <c r="A510" s="1"/>
      <c r="C510" s="1"/>
      <c r="D510" s="1"/>
      <c r="F510" s="1"/>
      <c r="G510" s="1"/>
    </row>
    <row r="511" ht="12.75" customHeight="1">
      <c r="A511" s="1"/>
      <c r="C511" s="1"/>
      <c r="D511" s="1"/>
      <c r="F511" s="1"/>
      <c r="G511" s="1"/>
    </row>
    <row r="512" ht="12.75" customHeight="1">
      <c r="A512" s="1"/>
      <c r="C512" s="1"/>
      <c r="D512" s="1"/>
      <c r="F512" s="1"/>
      <c r="G512" s="1"/>
    </row>
    <row r="513" ht="12.75" customHeight="1">
      <c r="A513" s="1"/>
      <c r="C513" s="1"/>
      <c r="D513" s="1"/>
      <c r="F513" s="1"/>
      <c r="G513" s="1"/>
    </row>
    <row r="514" ht="12.75" customHeight="1">
      <c r="A514" s="1"/>
      <c r="C514" s="1"/>
      <c r="D514" s="1"/>
      <c r="F514" s="1"/>
      <c r="G514" s="1"/>
    </row>
    <row r="515" ht="12.75" customHeight="1">
      <c r="A515" s="1"/>
      <c r="C515" s="1"/>
      <c r="D515" s="1"/>
      <c r="F515" s="1"/>
      <c r="G515" s="1"/>
    </row>
    <row r="516" ht="12.75" customHeight="1">
      <c r="A516" s="1"/>
      <c r="C516" s="1"/>
      <c r="D516" s="1"/>
      <c r="F516" s="1"/>
      <c r="G516" s="1"/>
    </row>
    <row r="517" ht="12.75" customHeight="1">
      <c r="A517" s="1"/>
      <c r="C517" s="1"/>
      <c r="D517" s="1"/>
      <c r="F517" s="1"/>
      <c r="G517" s="1"/>
    </row>
    <row r="518" ht="12.75" customHeight="1">
      <c r="A518" s="1"/>
      <c r="C518" s="1"/>
      <c r="D518" s="1"/>
      <c r="F518" s="1"/>
      <c r="G518" s="1"/>
    </row>
    <row r="519" ht="12.75" customHeight="1">
      <c r="A519" s="1"/>
      <c r="C519" s="1"/>
      <c r="D519" s="1"/>
      <c r="F519" s="1"/>
      <c r="G519" s="1"/>
    </row>
    <row r="520" ht="12.75" customHeight="1">
      <c r="A520" s="1"/>
      <c r="C520" s="1"/>
      <c r="D520" s="1"/>
      <c r="F520" s="1"/>
      <c r="G520" s="1"/>
    </row>
    <row r="521" ht="12.75" customHeight="1">
      <c r="A521" s="1"/>
      <c r="C521" s="1"/>
      <c r="D521" s="1"/>
      <c r="F521" s="1"/>
      <c r="G521" s="1"/>
    </row>
    <row r="522" ht="12.75" customHeight="1">
      <c r="A522" s="1"/>
      <c r="C522" s="1"/>
      <c r="D522" s="1"/>
      <c r="F522" s="1"/>
      <c r="G522" s="1"/>
    </row>
    <row r="523" ht="12.75" customHeight="1">
      <c r="A523" s="1"/>
      <c r="C523" s="1"/>
      <c r="D523" s="1"/>
      <c r="F523" s="1"/>
      <c r="G523" s="1"/>
    </row>
    <row r="524" ht="12.75" customHeight="1">
      <c r="A524" s="1"/>
      <c r="C524" s="1"/>
      <c r="D524" s="1"/>
      <c r="F524" s="1"/>
      <c r="G524" s="1"/>
    </row>
    <row r="525" ht="12.75" customHeight="1">
      <c r="A525" s="1"/>
      <c r="C525" s="1"/>
      <c r="D525" s="1"/>
      <c r="F525" s="1"/>
      <c r="G525" s="1"/>
    </row>
    <row r="526" ht="12.75" customHeight="1">
      <c r="A526" s="1"/>
      <c r="C526" s="1"/>
      <c r="D526" s="1"/>
      <c r="F526" s="1"/>
      <c r="G526" s="1"/>
    </row>
    <row r="527" ht="12.75" customHeight="1">
      <c r="A527" s="1"/>
      <c r="C527" s="1"/>
      <c r="D527" s="1"/>
      <c r="F527" s="1"/>
      <c r="G527" s="1"/>
    </row>
    <row r="528" ht="12.75" customHeight="1">
      <c r="A528" s="1"/>
      <c r="C528" s="1"/>
      <c r="D528" s="1"/>
      <c r="F528" s="1"/>
      <c r="G528" s="1"/>
    </row>
    <row r="529" ht="12.75" customHeight="1">
      <c r="A529" s="1"/>
      <c r="C529" s="1"/>
      <c r="D529" s="1"/>
      <c r="F529" s="1"/>
      <c r="G529" s="1"/>
    </row>
    <row r="530" ht="12.75" customHeight="1">
      <c r="A530" s="1"/>
      <c r="C530" s="1"/>
      <c r="D530" s="1"/>
      <c r="F530" s="1"/>
      <c r="G530" s="1"/>
    </row>
    <row r="531" ht="12.75" customHeight="1">
      <c r="A531" s="1"/>
      <c r="C531" s="1"/>
      <c r="D531" s="1"/>
      <c r="F531" s="1"/>
      <c r="G531" s="1"/>
    </row>
    <row r="532" ht="12.75" customHeight="1">
      <c r="A532" s="1"/>
      <c r="C532" s="1"/>
      <c r="D532" s="1"/>
      <c r="F532" s="1"/>
      <c r="G532" s="1"/>
    </row>
    <row r="533" ht="12.75" customHeight="1">
      <c r="A533" s="1"/>
      <c r="C533" s="1"/>
      <c r="D533" s="1"/>
      <c r="F533" s="1"/>
      <c r="G533" s="1"/>
    </row>
    <row r="534" ht="12.75" customHeight="1">
      <c r="A534" s="1"/>
      <c r="C534" s="1"/>
      <c r="D534" s="1"/>
      <c r="F534" s="1"/>
      <c r="G534" s="1"/>
    </row>
    <row r="535" ht="12.75" customHeight="1">
      <c r="A535" s="1"/>
      <c r="C535" s="1"/>
      <c r="D535" s="1"/>
      <c r="F535" s="1"/>
      <c r="G535" s="1"/>
    </row>
    <row r="536" ht="12.75" customHeight="1">
      <c r="A536" s="1"/>
      <c r="C536" s="1"/>
      <c r="D536" s="1"/>
      <c r="F536" s="1"/>
      <c r="G536" s="1"/>
    </row>
    <row r="537" ht="12.75" customHeight="1">
      <c r="A537" s="1"/>
      <c r="C537" s="1"/>
      <c r="D537" s="1"/>
      <c r="F537" s="1"/>
      <c r="G537" s="1"/>
    </row>
    <row r="538" ht="12.75" customHeight="1">
      <c r="A538" s="1"/>
      <c r="C538" s="1"/>
      <c r="D538" s="1"/>
      <c r="F538" s="1"/>
      <c r="G538" s="1"/>
    </row>
    <row r="539" ht="12.75" customHeight="1">
      <c r="A539" s="1"/>
      <c r="C539" s="1"/>
      <c r="D539" s="1"/>
      <c r="F539" s="1"/>
      <c r="G539" s="1"/>
    </row>
    <row r="540" ht="12.75" customHeight="1">
      <c r="A540" s="1"/>
      <c r="C540" s="1"/>
      <c r="D540" s="1"/>
      <c r="F540" s="1"/>
      <c r="G540" s="1"/>
    </row>
    <row r="541" ht="12.75" customHeight="1">
      <c r="A541" s="1"/>
      <c r="C541" s="1"/>
      <c r="D541" s="1"/>
      <c r="F541" s="1"/>
      <c r="G541" s="1"/>
    </row>
    <row r="542" ht="12.75" customHeight="1">
      <c r="A542" s="1"/>
      <c r="C542" s="1"/>
      <c r="D542" s="1"/>
      <c r="F542" s="1"/>
      <c r="G542" s="1"/>
    </row>
    <row r="543" ht="12.75" customHeight="1">
      <c r="A543" s="1"/>
      <c r="C543" s="1"/>
      <c r="D543" s="1"/>
      <c r="F543" s="1"/>
      <c r="G543" s="1"/>
    </row>
    <row r="544" ht="12.75" customHeight="1">
      <c r="A544" s="1"/>
      <c r="C544" s="1"/>
      <c r="D544" s="1"/>
      <c r="F544" s="1"/>
      <c r="G544" s="1"/>
    </row>
    <row r="545" ht="12.75" customHeight="1">
      <c r="A545" s="1"/>
      <c r="C545" s="1"/>
      <c r="D545" s="1"/>
      <c r="F545" s="1"/>
      <c r="G545" s="1"/>
    </row>
    <row r="546" ht="12.75" customHeight="1">
      <c r="A546" s="1"/>
      <c r="C546" s="1"/>
      <c r="D546" s="1"/>
      <c r="F546" s="1"/>
      <c r="G546" s="1"/>
    </row>
    <row r="547" ht="12.75" customHeight="1">
      <c r="A547" s="1"/>
      <c r="C547" s="1"/>
      <c r="D547" s="1"/>
      <c r="F547" s="1"/>
      <c r="G547" s="1"/>
    </row>
    <row r="548" ht="12.75" customHeight="1">
      <c r="A548" s="1"/>
      <c r="C548" s="1"/>
      <c r="D548" s="1"/>
      <c r="F548" s="1"/>
      <c r="G548" s="1"/>
    </row>
    <row r="549" ht="12.75" customHeight="1">
      <c r="A549" s="1"/>
      <c r="C549" s="1"/>
      <c r="D549" s="1"/>
      <c r="F549" s="1"/>
      <c r="G549" s="1"/>
    </row>
    <row r="550" ht="12.75" customHeight="1">
      <c r="A550" s="1"/>
      <c r="C550" s="1"/>
      <c r="D550" s="1"/>
      <c r="F550" s="1"/>
      <c r="G550" s="1"/>
    </row>
    <row r="551" ht="12.75" customHeight="1">
      <c r="A551" s="1"/>
      <c r="C551" s="1"/>
      <c r="D551" s="1"/>
      <c r="F551" s="1"/>
      <c r="G551" s="1"/>
    </row>
    <row r="552" ht="12.75" customHeight="1">
      <c r="A552" s="1"/>
      <c r="C552" s="1"/>
      <c r="D552" s="1"/>
      <c r="F552" s="1"/>
      <c r="G552" s="1"/>
    </row>
    <row r="553" ht="12.75" customHeight="1">
      <c r="A553" s="1"/>
      <c r="C553" s="1"/>
      <c r="D553" s="1"/>
      <c r="F553" s="1"/>
      <c r="G553" s="1"/>
    </row>
    <row r="554" ht="12.75" customHeight="1">
      <c r="A554" s="1"/>
      <c r="C554" s="1"/>
      <c r="D554" s="1"/>
      <c r="F554" s="1"/>
      <c r="G554" s="1"/>
    </row>
    <row r="555" ht="12.75" customHeight="1">
      <c r="A555" s="1"/>
      <c r="C555" s="1"/>
      <c r="D555" s="1"/>
      <c r="F555" s="1"/>
      <c r="G555" s="1"/>
    </row>
    <row r="556" ht="12.75" customHeight="1">
      <c r="A556" s="1"/>
      <c r="C556" s="1"/>
      <c r="D556" s="1"/>
      <c r="F556" s="1"/>
      <c r="G556" s="1"/>
    </row>
    <row r="557" ht="12.75" customHeight="1">
      <c r="A557" s="1"/>
      <c r="C557" s="1"/>
      <c r="D557" s="1"/>
      <c r="F557" s="1"/>
      <c r="G557" s="1"/>
    </row>
    <row r="558" ht="12.75" customHeight="1">
      <c r="A558" s="1"/>
      <c r="C558" s="1"/>
      <c r="D558" s="1"/>
      <c r="F558" s="1"/>
      <c r="G558" s="1"/>
    </row>
    <row r="559" ht="12.75" customHeight="1">
      <c r="A559" s="1"/>
      <c r="C559" s="1"/>
      <c r="D559" s="1"/>
      <c r="F559" s="1"/>
      <c r="G559" s="1"/>
    </row>
    <row r="560" ht="12.75" customHeight="1">
      <c r="A560" s="1"/>
      <c r="C560" s="1"/>
      <c r="D560" s="1"/>
      <c r="F560" s="1"/>
      <c r="G560" s="1"/>
    </row>
    <row r="561" ht="12.75" customHeight="1">
      <c r="A561" s="1"/>
      <c r="C561" s="1"/>
      <c r="D561" s="1"/>
      <c r="F561" s="1"/>
      <c r="G561" s="1"/>
    </row>
    <row r="562" ht="12.75" customHeight="1">
      <c r="A562" s="1"/>
      <c r="C562" s="1"/>
      <c r="D562" s="1"/>
      <c r="F562" s="1"/>
      <c r="G562" s="1"/>
    </row>
    <row r="563" ht="12.75" customHeight="1">
      <c r="A563" s="1"/>
      <c r="C563" s="1"/>
      <c r="D563" s="1"/>
      <c r="F563" s="1"/>
      <c r="G563" s="1"/>
    </row>
    <row r="564" ht="12.75" customHeight="1">
      <c r="A564" s="1"/>
      <c r="C564" s="1"/>
      <c r="D564" s="1"/>
      <c r="F564" s="1"/>
      <c r="G564" s="1"/>
    </row>
    <row r="565" ht="12.75" customHeight="1">
      <c r="A565" s="1"/>
      <c r="C565" s="1"/>
      <c r="D565" s="1"/>
      <c r="F565" s="1"/>
      <c r="G565" s="1"/>
    </row>
    <row r="566" ht="12.75" customHeight="1">
      <c r="A566" s="1"/>
      <c r="C566" s="1"/>
      <c r="D566" s="1"/>
      <c r="F566" s="1"/>
      <c r="G566" s="1"/>
    </row>
    <row r="567" ht="12.75" customHeight="1">
      <c r="A567" s="1"/>
      <c r="C567" s="1"/>
      <c r="D567" s="1"/>
      <c r="F567" s="1"/>
      <c r="G567" s="1"/>
    </row>
    <row r="568" ht="12.75" customHeight="1">
      <c r="A568" s="1"/>
      <c r="C568" s="1"/>
      <c r="D568" s="1"/>
      <c r="F568" s="1"/>
      <c r="G568" s="1"/>
    </row>
    <row r="569" ht="12.75" customHeight="1">
      <c r="A569" s="1"/>
      <c r="C569" s="1"/>
      <c r="D569" s="1"/>
      <c r="F569" s="1"/>
      <c r="G569" s="1"/>
    </row>
    <row r="570" ht="12.75" customHeight="1">
      <c r="A570" s="1"/>
      <c r="C570" s="1"/>
      <c r="D570" s="1"/>
      <c r="F570" s="1"/>
      <c r="G570" s="1"/>
    </row>
    <row r="571" ht="12.75" customHeight="1">
      <c r="A571" s="1"/>
      <c r="C571" s="1"/>
      <c r="D571" s="1"/>
      <c r="F571" s="1"/>
      <c r="G571" s="1"/>
    </row>
    <row r="572" ht="12.75" customHeight="1">
      <c r="A572" s="1"/>
      <c r="C572" s="1"/>
      <c r="D572" s="1"/>
      <c r="F572" s="1"/>
      <c r="G572" s="1"/>
    </row>
    <row r="573" ht="12.75" customHeight="1">
      <c r="A573" s="1"/>
      <c r="C573" s="1"/>
      <c r="D573" s="1"/>
      <c r="F573" s="1"/>
      <c r="G573" s="1"/>
    </row>
    <row r="574" ht="12.75" customHeight="1">
      <c r="A574" s="1"/>
      <c r="C574" s="1"/>
      <c r="D574" s="1"/>
      <c r="F574" s="1"/>
      <c r="G574" s="1"/>
    </row>
    <row r="575" ht="12.75" customHeight="1">
      <c r="A575" s="1"/>
      <c r="C575" s="1"/>
      <c r="D575" s="1"/>
      <c r="F575" s="1"/>
      <c r="G575" s="1"/>
    </row>
    <row r="576" ht="12.75" customHeight="1">
      <c r="A576" s="1"/>
      <c r="C576" s="1"/>
      <c r="D576" s="1"/>
      <c r="F576" s="1"/>
      <c r="G576" s="1"/>
    </row>
    <row r="577" ht="12.75" customHeight="1">
      <c r="A577" s="1"/>
      <c r="C577" s="1"/>
      <c r="D577" s="1"/>
      <c r="F577" s="1"/>
      <c r="G577" s="1"/>
    </row>
    <row r="578" ht="12.75" customHeight="1">
      <c r="A578" s="1"/>
      <c r="C578" s="1"/>
      <c r="D578" s="1"/>
      <c r="F578" s="1"/>
      <c r="G578" s="1"/>
    </row>
    <row r="579" ht="12.75" customHeight="1">
      <c r="A579" s="1"/>
      <c r="C579" s="1"/>
      <c r="D579" s="1"/>
      <c r="F579" s="1"/>
      <c r="G579" s="1"/>
    </row>
    <row r="580" ht="12.75" customHeight="1">
      <c r="A580" s="1"/>
      <c r="C580" s="1"/>
      <c r="D580" s="1"/>
      <c r="F580" s="1"/>
      <c r="G580" s="1"/>
    </row>
    <row r="581" ht="12.75" customHeight="1">
      <c r="A581" s="1"/>
      <c r="C581" s="1"/>
      <c r="D581" s="1"/>
      <c r="F581" s="1"/>
      <c r="G581" s="1"/>
    </row>
    <row r="582" ht="12.75" customHeight="1">
      <c r="A582" s="1"/>
      <c r="C582" s="1"/>
      <c r="D582" s="1"/>
      <c r="F582" s="1"/>
      <c r="G582" s="1"/>
    </row>
    <row r="583" ht="12.75" customHeight="1">
      <c r="A583" s="1"/>
      <c r="C583" s="1"/>
      <c r="D583" s="1"/>
      <c r="F583" s="1"/>
      <c r="G583" s="1"/>
    </row>
    <row r="584" ht="12.75" customHeight="1">
      <c r="A584" s="1"/>
      <c r="C584" s="1"/>
      <c r="D584" s="1"/>
      <c r="F584" s="1"/>
      <c r="G584" s="1"/>
    </row>
    <row r="585" ht="12.75" customHeight="1">
      <c r="A585" s="1"/>
      <c r="C585" s="1"/>
      <c r="D585" s="1"/>
      <c r="F585" s="1"/>
      <c r="G585" s="1"/>
    </row>
    <row r="586" ht="12.75" customHeight="1">
      <c r="A586" s="1"/>
      <c r="C586" s="1"/>
      <c r="D586" s="1"/>
      <c r="F586" s="1"/>
      <c r="G586" s="1"/>
    </row>
    <row r="587" ht="12.75" customHeight="1">
      <c r="A587" s="1"/>
      <c r="C587" s="1"/>
      <c r="D587" s="1"/>
      <c r="F587" s="1"/>
      <c r="G587" s="1"/>
    </row>
    <row r="588" ht="12.75" customHeight="1">
      <c r="A588" s="1"/>
      <c r="C588" s="1"/>
      <c r="D588" s="1"/>
      <c r="F588" s="1"/>
      <c r="G588" s="1"/>
    </row>
    <row r="589" ht="12.75" customHeight="1">
      <c r="A589" s="1"/>
      <c r="C589" s="1"/>
      <c r="D589" s="1"/>
      <c r="F589" s="1"/>
      <c r="G589" s="1"/>
    </row>
    <row r="590" ht="12.75" customHeight="1">
      <c r="A590" s="1"/>
      <c r="C590" s="1"/>
      <c r="D590" s="1"/>
      <c r="F590" s="1"/>
      <c r="G590" s="1"/>
    </row>
    <row r="591" ht="12.75" customHeight="1">
      <c r="A591" s="1"/>
      <c r="C591" s="1"/>
      <c r="D591" s="1"/>
      <c r="F591" s="1"/>
      <c r="G591" s="1"/>
    </row>
    <row r="592" ht="12.75" customHeight="1">
      <c r="A592" s="1"/>
      <c r="C592" s="1"/>
      <c r="D592" s="1"/>
      <c r="F592" s="1"/>
      <c r="G592" s="1"/>
    </row>
    <row r="593" ht="12.75" customHeight="1">
      <c r="A593" s="1"/>
      <c r="C593" s="1"/>
      <c r="D593" s="1"/>
      <c r="F593" s="1"/>
      <c r="G593" s="1"/>
    </row>
    <row r="594" ht="12.75" customHeight="1">
      <c r="A594" s="1"/>
      <c r="C594" s="1"/>
      <c r="D594" s="1"/>
      <c r="F594" s="1"/>
      <c r="G594" s="1"/>
    </row>
    <row r="595" ht="12.75" customHeight="1">
      <c r="A595" s="1"/>
      <c r="C595" s="1"/>
      <c r="D595" s="1"/>
      <c r="F595" s="1"/>
      <c r="G595" s="1"/>
    </row>
    <row r="596" ht="12.75" customHeight="1">
      <c r="A596" s="1"/>
      <c r="C596" s="1"/>
      <c r="D596" s="1"/>
      <c r="F596" s="1"/>
      <c r="G596" s="1"/>
    </row>
    <row r="597" ht="12.75" customHeight="1">
      <c r="A597" s="1"/>
      <c r="C597" s="1"/>
      <c r="D597" s="1"/>
      <c r="F597" s="1"/>
      <c r="G597" s="1"/>
    </row>
    <row r="598" ht="12.75" customHeight="1">
      <c r="A598" s="1"/>
      <c r="C598" s="1"/>
      <c r="D598" s="1"/>
      <c r="F598" s="1"/>
      <c r="G598" s="1"/>
    </row>
    <row r="599" ht="12.75" customHeight="1">
      <c r="A599" s="1"/>
      <c r="C599" s="1"/>
      <c r="D599" s="1"/>
      <c r="F599" s="1"/>
      <c r="G599" s="1"/>
    </row>
    <row r="600" ht="12.75" customHeight="1">
      <c r="A600" s="1"/>
      <c r="C600" s="1"/>
      <c r="D600" s="1"/>
      <c r="F600" s="1"/>
      <c r="G600" s="1"/>
    </row>
    <row r="601" ht="12.75" customHeight="1">
      <c r="A601" s="1"/>
      <c r="C601" s="1"/>
      <c r="D601" s="1"/>
      <c r="F601" s="1"/>
      <c r="G601" s="1"/>
    </row>
    <row r="602" ht="12.75" customHeight="1">
      <c r="A602" s="1"/>
      <c r="C602" s="1"/>
      <c r="D602" s="1"/>
      <c r="F602" s="1"/>
      <c r="G602" s="1"/>
    </row>
    <row r="603" ht="12.75" customHeight="1">
      <c r="A603" s="1"/>
      <c r="C603" s="1"/>
      <c r="D603" s="1"/>
      <c r="F603" s="1"/>
      <c r="G603" s="1"/>
    </row>
    <row r="604" ht="12.75" customHeight="1">
      <c r="A604" s="1"/>
      <c r="C604" s="1"/>
      <c r="D604" s="1"/>
      <c r="F604" s="1"/>
      <c r="G604" s="1"/>
    </row>
    <row r="605" ht="12.75" customHeight="1">
      <c r="A605" s="1"/>
      <c r="C605" s="1"/>
      <c r="D605" s="1"/>
      <c r="F605" s="1"/>
      <c r="G605" s="1"/>
    </row>
    <row r="606" ht="12.75" customHeight="1">
      <c r="A606" s="1"/>
      <c r="C606" s="1"/>
      <c r="D606" s="1"/>
      <c r="F606" s="1"/>
      <c r="G606" s="1"/>
    </row>
    <row r="607" ht="12.75" customHeight="1">
      <c r="A607" s="1"/>
      <c r="C607" s="1"/>
      <c r="D607" s="1"/>
      <c r="F607" s="1"/>
      <c r="G607" s="1"/>
    </row>
    <row r="608" ht="12.75" customHeight="1">
      <c r="A608" s="1"/>
      <c r="C608" s="1"/>
      <c r="D608" s="1"/>
      <c r="F608" s="1"/>
      <c r="G608" s="1"/>
    </row>
    <row r="609" ht="12.75" customHeight="1">
      <c r="A609" s="1"/>
      <c r="C609" s="1"/>
      <c r="D609" s="1"/>
      <c r="F609" s="1"/>
      <c r="G609" s="1"/>
    </row>
    <row r="610" ht="12.75" customHeight="1">
      <c r="A610" s="1"/>
      <c r="C610" s="1"/>
      <c r="D610" s="1"/>
      <c r="F610" s="1"/>
      <c r="G610" s="1"/>
    </row>
    <row r="611" ht="12.75" customHeight="1">
      <c r="A611" s="1"/>
      <c r="C611" s="1"/>
      <c r="D611" s="1"/>
      <c r="F611" s="1"/>
      <c r="G611" s="1"/>
    </row>
    <row r="612" ht="12.75" customHeight="1">
      <c r="A612" s="1"/>
      <c r="C612" s="1"/>
      <c r="D612" s="1"/>
      <c r="F612" s="1"/>
      <c r="G612" s="1"/>
    </row>
    <row r="613" ht="12.75" customHeight="1">
      <c r="A613" s="1"/>
      <c r="C613" s="1"/>
      <c r="D613" s="1"/>
      <c r="F613" s="1"/>
      <c r="G613" s="1"/>
    </row>
    <row r="614" ht="12.75" customHeight="1">
      <c r="A614" s="1"/>
      <c r="C614" s="1"/>
      <c r="D614" s="1"/>
      <c r="F614" s="1"/>
      <c r="G614" s="1"/>
    </row>
    <row r="615" ht="12.75" customHeight="1">
      <c r="A615" s="1"/>
      <c r="C615" s="1"/>
      <c r="D615" s="1"/>
      <c r="F615" s="1"/>
      <c r="G615" s="1"/>
    </row>
    <row r="616" ht="12.75" customHeight="1">
      <c r="A616" s="1"/>
      <c r="C616" s="1"/>
      <c r="D616" s="1"/>
      <c r="F616" s="1"/>
      <c r="G616" s="1"/>
    </row>
    <row r="617" ht="12.75" customHeight="1">
      <c r="A617" s="1"/>
      <c r="C617" s="1"/>
      <c r="D617" s="1"/>
      <c r="F617" s="1"/>
      <c r="G617" s="1"/>
    </row>
    <row r="618" ht="12.75" customHeight="1">
      <c r="A618" s="1"/>
      <c r="C618" s="1"/>
      <c r="D618" s="1"/>
      <c r="F618" s="1"/>
      <c r="G618" s="1"/>
    </row>
    <row r="619" ht="12.75" customHeight="1">
      <c r="A619" s="1"/>
      <c r="C619" s="1"/>
      <c r="D619" s="1"/>
      <c r="F619" s="1"/>
      <c r="G619" s="1"/>
    </row>
    <row r="620" ht="12.75" customHeight="1">
      <c r="A620" s="1"/>
      <c r="C620" s="1"/>
      <c r="D620" s="1"/>
      <c r="F620" s="1"/>
      <c r="G620" s="1"/>
    </row>
    <row r="621" ht="12.75" customHeight="1">
      <c r="A621" s="1"/>
      <c r="C621" s="1"/>
      <c r="D621" s="1"/>
      <c r="F621" s="1"/>
      <c r="G621" s="1"/>
    </row>
    <row r="622" ht="12.75" customHeight="1">
      <c r="A622" s="1"/>
      <c r="C622" s="1"/>
      <c r="D622" s="1"/>
      <c r="F622" s="1"/>
      <c r="G622" s="1"/>
    </row>
    <row r="623" ht="12.75" customHeight="1">
      <c r="A623" s="1"/>
      <c r="C623" s="1"/>
      <c r="D623" s="1"/>
      <c r="F623" s="1"/>
      <c r="G623" s="1"/>
    </row>
    <row r="624" ht="12.75" customHeight="1">
      <c r="A624" s="1"/>
      <c r="C624" s="1"/>
      <c r="D624" s="1"/>
      <c r="F624" s="1"/>
      <c r="G624" s="1"/>
    </row>
    <row r="625" ht="12.75" customHeight="1">
      <c r="A625" s="1"/>
      <c r="C625" s="1"/>
      <c r="D625" s="1"/>
      <c r="F625" s="1"/>
      <c r="G625" s="1"/>
    </row>
    <row r="626" ht="12.75" customHeight="1">
      <c r="A626" s="1"/>
      <c r="C626" s="1"/>
      <c r="D626" s="1"/>
      <c r="F626" s="1"/>
      <c r="G626" s="1"/>
    </row>
    <row r="627" ht="12.75" customHeight="1">
      <c r="A627" s="1"/>
      <c r="C627" s="1"/>
      <c r="D627" s="1"/>
      <c r="F627" s="1"/>
      <c r="G627" s="1"/>
    </row>
    <row r="628" ht="12.75" customHeight="1">
      <c r="A628" s="1"/>
      <c r="C628" s="1"/>
      <c r="D628" s="1"/>
      <c r="F628" s="1"/>
      <c r="G628" s="1"/>
    </row>
    <row r="629" ht="12.75" customHeight="1">
      <c r="A629" s="1"/>
      <c r="C629" s="1"/>
      <c r="D629" s="1"/>
      <c r="F629" s="1"/>
      <c r="G629" s="1"/>
    </row>
    <row r="630" ht="12.75" customHeight="1">
      <c r="A630" s="1"/>
      <c r="C630" s="1"/>
      <c r="D630" s="1"/>
      <c r="F630" s="1"/>
      <c r="G630" s="1"/>
    </row>
    <row r="631" ht="12.75" customHeight="1">
      <c r="A631" s="1"/>
      <c r="C631" s="1"/>
      <c r="D631" s="1"/>
      <c r="F631" s="1"/>
      <c r="G631" s="1"/>
    </row>
    <row r="632" ht="12.75" customHeight="1">
      <c r="A632" s="1"/>
      <c r="C632" s="1"/>
      <c r="D632" s="1"/>
      <c r="F632" s="1"/>
      <c r="G632" s="1"/>
    </row>
    <row r="633" ht="12.75" customHeight="1">
      <c r="A633" s="1"/>
      <c r="C633" s="1"/>
      <c r="D633" s="1"/>
      <c r="F633" s="1"/>
      <c r="G633" s="1"/>
    </row>
    <row r="634" ht="12.75" customHeight="1">
      <c r="A634" s="1"/>
      <c r="C634" s="1"/>
      <c r="D634" s="1"/>
      <c r="F634" s="1"/>
      <c r="G634" s="1"/>
    </row>
    <row r="635" ht="12.75" customHeight="1">
      <c r="A635" s="1"/>
      <c r="C635" s="1"/>
      <c r="D635" s="1"/>
      <c r="F635" s="1"/>
      <c r="G635" s="1"/>
    </row>
    <row r="636" ht="12.75" customHeight="1">
      <c r="A636" s="1"/>
      <c r="C636" s="1"/>
      <c r="D636" s="1"/>
      <c r="F636" s="1"/>
      <c r="G636" s="1"/>
    </row>
    <row r="637" ht="12.75" customHeight="1">
      <c r="A637" s="1"/>
      <c r="C637" s="1"/>
      <c r="D637" s="1"/>
      <c r="F637" s="1"/>
      <c r="G637" s="1"/>
    </row>
    <row r="638" ht="12.75" customHeight="1">
      <c r="A638" s="1"/>
      <c r="C638" s="1"/>
      <c r="D638" s="1"/>
      <c r="F638" s="1"/>
      <c r="G638" s="1"/>
    </row>
    <row r="639" ht="12.75" customHeight="1">
      <c r="A639" s="1"/>
      <c r="C639" s="1"/>
      <c r="D639" s="1"/>
      <c r="F639" s="1"/>
      <c r="G639" s="1"/>
    </row>
    <row r="640" ht="12.75" customHeight="1">
      <c r="A640" s="1"/>
      <c r="C640" s="1"/>
      <c r="D640" s="1"/>
      <c r="F640" s="1"/>
      <c r="G640" s="1"/>
    </row>
    <row r="641" ht="12.75" customHeight="1">
      <c r="A641" s="1"/>
      <c r="C641" s="1"/>
      <c r="D641" s="1"/>
      <c r="F641" s="1"/>
      <c r="G641" s="1"/>
    </row>
    <row r="642" ht="12.75" customHeight="1">
      <c r="A642" s="1"/>
      <c r="C642" s="1"/>
      <c r="D642" s="1"/>
      <c r="F642" s="1"/>
      <c r="G642" s="1"/>
    </row>
    <row r="643" ht="12.75" customHeight="1">
      <c r="A643" s="1"/>
      <c r="C643" s="1"/>
      <c r="D643" s="1"/>
      <c r="F643" s="1"/>
      <c r="G643" s="1"/>
    </row>
    <row r="644" ht="12.75" customHeight="1">
      <c r="A644" s="1"/>
      <c r="C644" s="1"/>
      <c r="D644" s="1"/>
      <c r="F644" s="1"/>
      <c r="G644" s="1"/>
    </row>
    <row r="645" ht="12.75" customHeight="1">
      <c r="A645" s="1"/>
      <c r="C645" s="1"/>
      <c r="D645" s="1"/>
      <c r="F645" s="1"/>
      <c r="G645" s="1"/>
    </row>
    <row r="646" ht="12.75" customHeight="1">
      <c r="A646" s="1"/>
      <c r="C646" s="1"/>
      <c r="D646" s="1"/>
      <c r="F646" s="1"/>
      <c r="G646" s="1"/>
    </row>
    <row r="647" ht="12.75" customHeight="1">
      <c r="A647" s="1"/>
      <c r="C647" s="1"/>
      <c r="D647" s="1"/>
      <c r="F647" s="1"/>
      <c r="G647" s="1"/>
    </row>
    <row r="648" ht="12.75" customHeight="1">
      <c r="A648" s="1"/>
      <c r="C648" s="1"/>
      <c r="D648" s="1"/>
      <c r="F648" s="1"/>
      <c r="G648" s="1"/>
    </row>
    <row r="649" ht="12.75" customHeight="1">
      <c r="A649" s="1"/>
      <c r="C649" s="1"/>
      <c r="D649" s="1"/>
      <c r="F649" s="1"/>
      <c r="G649" s="1"/>
    </row>
    <row r="650" ht="12.75" customHeight="1">
      <c r="A650" s="1"/>
      <c r="C650" s="1"/>
      <c r="D650" s="1"/>
      <c r="F650" s="1"/>
      <c r="G650" s="1"/>
    </row>
    <row r="651" ht="12.75" customHeight="1">
      <c r="A651" s="1"/>
      <c r="C651" s="1"/>
      <c r="D651" s="1"/>
      <c r="F651" s="1"/>
      <c r="G651" s="1"/>
    </row>
    <row r="652" ht="12.75" customHeight="1">
      <c r="A652" s="1"/>
      <c r="C652" s="1"/>
      <c r="D652" s="1"/>
      <c r="F652" s="1"/>
      <c r="G652" s="1"/>
    </row>
    <row r="653" ht="12.75" customHeight="1">
      <c r="A653" s="1"/>
      <c r="C653" s="1"/>
      <c r="D653" s="1"/>
      <c r="F653" s="1"/>
      <c r="G653" s="1"/>
    </row>
    <row r="654" ht="12.75" customHeight="1">
      <c r="A654" s="1"/>
      <c r="C654" s="1"/>
      <c r="D654" s="1"/>
      <c r="F654" s="1"/>
      <c r="G654" s="1"/>
    </row>
    <row r="655" ht="12.75" customHeight="1">
      <c r="A655" s="1"/>
      <c r="C655" s="1"/>
      <c r="D655" s="1"/>
      <c r="F655" s="1"/>
      <c r="G655" s="1"/>
    </row>
    <row r="656" ht="12.75" customHeight="1">
      <c r="A656" s="1"/>
      <c r="C656" s="1"/>
      <c r="D656" s="1"/>
      <c r="F656" s="1"/>
      <c r="G656" s="1"/>
    </row>
    <row r="657" ht="12.75" customHeight="1">
      <c r="A657" s="1"/>
      <c r="C657" s="1"/>
      <c r="D657" s="1"/>
      <c r="F657" s="1"/>
      <c r="G657" s="1"/>
    </row>
    <row r="658" ht="12.75" customHeight="1">
      <c r="A658" s="1"/>
      <c r="C658" s="1"/>
      <c r="D658" s="1"/>
      <c r="F658" s="1"/>
      <c r="G658" s="1"/>
    </row>
    <row r="659" ht="12.75" customHeight="1">
      <c r="A659" s="1"/>
      <c r="C659" s="1"/>
      <c r="D659" s="1"/>
      <c r="F659" s="1"/>
      <c r="G659" s="1"/>
    </row>
    <row r="660" ht="12.75" customHeight="1">
      <c r="A660" s="1"/>
      <c r="C660" s="1"/>
      <c r="D660" s="1"/>
      <c r="F660" s="1"/>
      <c r="G660" s="1"/>
    </row>
    <row r="661" ht="12.75" customHeight="1">
      <c r="A661" s="1"/>
      <c r="C661" s="1"/>
      <c r="D661" s="1"/>
      <c r="F661" s="1"/>
      <c r="G661" s="1"/>
    </row>
    <row r="662" ht="12.75" customHeight="1">
      <c r="A662" s="1"/>
      <c r="C662" s="1"/>
      <c r="D662" s="1"/>
      <c r="F662" s="1"/>
      <c r="G662" s="1"/>
    </row>
    <row r="663" ht="12.75" customHeight="1">
      <c r="A663" s="1"/>
      <c r="C663" s="1"/>
      <c r="D663" s="1"/>
      <c r="F663" s="1"/>
      <c r="G663" s="1"/>
    </row>
    <row r="664" ht="12.75" customHeight="1">
      <c r="A664" s="1"/>
      <c r="C664" s="1"/>
      <c r="D664" s="1"/>
      <c r="F664" s="1"/>
      <c r="G664" s="1"/>
    </row>
    <row r="665" ht="12.75" customHeight="1">
      <c r="A665" s="1"/>
      <c r="C665" s="1"/>
      <c r="D665" s="1"/>
      <c r="F665" s="1"/>
      <c r="G665" s="1"/>
    </row>
    <row r="666" ht="12.75" customHeight="1">
      <c r="A666" s="1"/>
      <c r="C666" s="1"/>
      <c r="D666" s="1"/>
      <c r="F666" s="1"/>
      <c r="G666" s="1"/>
    </row>
    <row r="667" ht="12.75" customHeight="1">
      <c r="A667" s="1"/>
      <c r="C667" s="1"/>
      <c r="D667" s="1"/>
      <c r="F667" s="1"/>
      <c r="G667" s="1"/>
    </row>
    <row r="668" ht="12.75" customHeight="1">
      <c r="A668" s="1"/>
      <c r="C668" s="1"/>
      <c r="D668" s="1"/>
      <c r="F668" s="1"/>
      <c r="G668" s="1"/>
    </row>
    <row r="669" ht="12.75" customHeight="1">
      <c r="A669" s="1"/>
      <c r="C669" s="1"/>
      <c r="D669" s="1"/>
      <c r="F669" s="1"/>
      <c r="G669" s="1"/>
    </row>
    <row r="670" ht="12.75" customHeight="1">
      <c r="A670" s="1"/>
      <c r="C670" s="1"/>
      <c r="D670" s="1"/>
      <c r="F670" s="1"/>
      <c r="G670" s="1"/>
    </row>
    <row r="671" ht="12.75" customHeight="1">
      <c r="A671" s="1"/>
      <c r="C671" s="1"/>
      <c r="D671" s="1"/>
      <c r="F671" s="1"/>
      <c r="G671" s="1"/>
    </row>
    <row r="672" ht="12.75" customHeight="1">
      <c r="A672" s="1"/>
      <c r="C672" s="1"/>
      <c r="D672" s="1"/>
      <c r="F672" s="1"/>
      <c r="G672" s="1"/>
    </row>
    <row r="673" ht="12.75" customHeight="1">
      <c r="A673" s="1"/>
      <c r="C673" s="1"/>
      <c r="D673" s="1"/>
      <c r="F673" s="1"/>
      <c r="G673" s="1"/>
    </row>
    <row r="674" ht="12.75" customHeight="1">
      <c r="A674" s="1"/>
      <c r="C674" s="1"/>
      <c r="D674" s="1"/>
      <c r="F674" s="1"/>
      <c r="G674" s="1"/>
    </row>
    <row r="675" ht="12.75" customHeight="1">
      <c r="A675" s="1"/>
      <c r="C675" s="1"/>
      <c r="D675" s="1"/>
      <c r="F675" s="1"/>
      <c r="G675" s="1"/>
    </row>
    <row r="676" ht="12.75" customHeight="1">
      <c r="A676" s="1"/>
      <c r="C676" s="1"/>
      <c r="D676" s="1"/>
      <c r="F676" s="1"/>
      <c r="G676" s="1"/>
    </row>
    <row r="677" ht="12.75" customHeight="1">
      <c r="A677" s="1"/>
      <c r="C677" s="1"/>
      <c r="D677" s="1"/>
      <c r="F677" s="1"/>
      <c r="G677" s="1"/>
    </row>
    <row r="678" ht="12.75" customHeight="1">
      <c r="A678" s="1"/>
      <c r="C678" s="1"/>
      <c r="D678" s="1"/>
      <c r="F678" s="1"/>
      <c r="G678" s="1"/>
    </row>
    <row r="679" ht="12.75" customHeight="1">
      <c r="A679" s="1"/>
      <c r="C679" s="1"/>
      <c r="D679" s="1"/>
      <c r="F679" s="1"/>
      <c r="G679" s="1"/>
    </row>
    <row r="680" ht="12.75" customHeight="1">
      <c r="A680" s="1"/>
      <c r="C680" s="1"/>
      <c r="D680" s="1"/>
      <c r="F680" s="1"/>
      <c r="G680" s="1"/>
    </row>
    <row r="681" ht="12.75" customHeight="1">
      <c r="A681" s="1"/>
      <c r="C681" s="1"/>
      <c r="D681" s="1"/>
      <c r="F681" s="1"/>
      <c r="G681" s="1"/>
    </row>
    <row r="682" ht="12.75" customHeight="1">
      <c r="A682" s="1"/>
      <c r="C682" s="1"/>
      <c r="D682" s="1"/>
      <c r="F682" s="1"/>
      <c r="G682" s="1"/>
    </row>
    <row r="683" ht="12.75" customHeight="1">
      <c r="A683" s="1"/>
      <c r="C683" s="1"/>
      <c r="D683" s="1"/>
      <c r="F683" s="1"/>
      <c r="G683" s="1"/>
    </row>
    <row r="684" ht="12.75" customHeight="1">
      <c r="A684" s="1"/>
      <c r="C684" s="1"/>
      <c r="D684" s="1"/>
      <c r="F684" s="1"/>
      <c r="G684" s="1"/>
    </row>
    <row r="685" ht="12.75" customHeight="1">
      <c r="A685" s="1"/>
      <c r="C685" s="1"/>
      <c r="D685" s="1"/>
      <c r="F685" s="1"/>
      <c r="G685" s="1"/>
    </row>
    <row r="686" ht="12.75" customHeight="1">
      <c r="A686" s="1"/>
      <c r="C686" s="1"/>
      <c r="D686" s="1"/>
      <c r="F686" s="1"/>
      <c r="G686" s="1"/>
    </row>
    <row r="687" ht="12.75" customHeight="1">
      <c r="A687" s="1"/>
      <c r="C687" s="1"/>
      <c r="D687" s="1"/>
      <c r="F687" s="1"/>
      <c r="G687" s="1"/>
    </row>
    <row r="688" ht="12.75" customHeight="1">
      <c r="A688" s="1"/>
      <c r="C688" s="1"/>
      <c r="D688" s="1"/>
      <c r="F688" s="1"/>
      <c r="G688" s="1"/>
    </row>
    <row r="689" ht="12.75" customHeight="1">
      <c r="A689" s="1"/>
      <c r="C689" s="1"/>
      <c r="D689" s="1"/>
      <c r="F689" s="1"/>
      <c r="G689" s="1"/>
    </row>
    <row r="690" ht="12.75" customHeight="1">
      <c r="A690" s="1"/>
      <c r="C690" s="1"/>
      <c r="D690" s="1"/>
      <c r="F690" s="1"/>
      <c r="G690" s="1"/>
    </row>
    <row r="691" ht="12.75" customHeight="1">
      <c r="A691" s="1"/>
      <c r="C691" s="1"/>
      <c r="D691" s="1"/>
      <c r="F691" s="1"/>
      <c r="G691" s="1"/>
    </row>
    <row r="692" ht="12.75" customHeight="1">
      <c r="A692" s="1"/>
      <c r="C692" s="1"/>
      <c r="D692" s="1"/>
      <c r="F692" s="1"/>
      <c r="G692" s="1"/>
    </row>
    <row r="693" ht="12.75" customHeight="1">
      <c r="A693" s="1"/>
      <c r="C693" s="1"/>
      <c r="D693" s="1"/>
      <c r="F693" s="1"/>
      <c r="G693" s="1"/>
    </row>
    <row r="694" ht="12.75" customHeight="1">
      <c r="A694" s="1"/>
      <c r="C694" s="1"/>
      <c r="D694" s="1"/>
      <c r="F694" s="1"/>
      <c r="G694" s="1"/>
    </row>
    <row r="695" ht="12.75" customHeight="1">
      <c r="A695" s="1"/>
      <c r="C695" s="1"/>
      <c r="D695" s="1"/>
      <c r="F695" s="1"/>
      <c r="G695" s="1"/>
    </row>
    <row r="696" ht="12.75" customHeight="1">
      <c r="A696" s="1"/>
      <c r="C696" s="1"/>
      <c r="D696" s="1"/>
      <c r="F696" s="1"/>
      <c r="G696" s="1"/>
    </row>
    <row r="697" ht="12.75" customHeight="1">
      <c r="A697" s="1"/>
      <c r="C697" s="1"/>
      <c r="D697" s="1"/>
      <c r="F697" s="1"/>
      <c r="G697" s="1"/>
    </row>
    <row r="698" ht="12.75" customHeight="1">
      <c r="A698" s="1"/>
      <c r="C698" s="1"/>
      <c r="D698" s="1"/>
      <c r="F698" s="1"/>
      <c r="G698" s="1"/>
    </row>
    <row r="699" ht="12.75" customHeight="1">
      <c r="A699" s="1"/>
      <c r="C699" s="1"/>
      <c r="D699" s="1"/>
      <c r="F699" s="1"/>
      <c r="G699" s="1"/>
    </row>
    <row r="700" ht="12.75" customHeight="1">
      <c r="A700" s="1"/>
      <c r="C700" s="1"/>
      <c r="D700" s="1"/>
      <c r="F700" s="1"/>
      <c r="G700" s="1"/>
    </row>
    <row r="701" ht="12.75" customHeight="1">
      <c r="A701" s="1"/>
      <c r="C701" s="1"/>
      <c r="D701" s="1"/>
      <c r="F701" s="1"/>
      <c r="G701" s="1"/>
    </row>
    <row r="702" ht="12.75" customHeight="1">
      <c r="A702" s="1"/>
      <c r="C702" s="1"/>
      <c r="D702" s="1"/>
      <c r="F702" s="1"/>
      <c r="G702" s="1"/>
    </row>
    <row r="703" ht="12.75" customHeight="1">
      <c r="A703" s="1"/>
      <c r="C703" s="1"/>
      <c r="D703" s="1"/>
      <c r="F703" s="1"/>
      <c r="G703" s="1"/>
    </row>
    <row r="704" ht="12.75" customHeight="1">
      <c r="A704" s="1"/>
      <c r="C704" s="1"/>
      <c r="D704" s="1"/>
      <c r="F704" s="1"/>
      <c r="G704" s="1"/>
    </row>
    <row r="705" ht="12.75" customHeight="1">
      <c r="A705" s="1"/>
      <c r="C705" s="1"/>
      <c r="D705" s="1"/>
      <c r="F705" s="1"/>
      <c r="G705" s="1"/>
    </row>
    <row r="706" ht="12.75" customHeight="1">
      <c r="A706" s="1"/>
      <c r="C706" s="1"/>
      <c r="D706" s="1"/>
      <c r="F706" s="1"/>
      <c r="G706" s="1"/>
    </row>
    <row r="707" ht="12.75" customHeight="1">
      <c r="A707" s="1"/>
      <c r="C707" s="1"/>
      <c r="D707" s="1"/>
      <c r="F707" s="1"/>
      <c r="G707" s="1"/>
    </row>
    <row r="708" ht="12.75" customHeight="1">
      <c r="A708" s="1"/>
      <c r="C708" s="1"/>
      <c r="D708" s="1"/>
      <c r="F708" s="1"/>
      <c r="G708" s="1"/>
    </row>
    <row r="709" ht="12.75" customHeight="1">
      <c r="A709" s="1"/>
      <c r="C709" s="1"/>
      <c r="D709" s="1"/>
      <c r="F709" s="1"/>
      <c r="G709" s="1"/>
    </row>
    <row r="710" ht="12.75" customHeight="1">
      <c r="A710" s="1"/>
      <c r="C710" s="1"/>
      <c r="D710" s="1"/>
      <c r="F710" s="1"/>
      <c r="G710" s="1"/>
    </row>
    <row r="711" ht="12.75" customHeight="1">
      <c r="A711" s="1"/>
      <c r="C711" s="1"/>
      <c r="D711" s="1"/>
      <c r="F711" s="1"/>
      <c r="G711" s="1"/>
    </row>
    <row r="712" ht="12.75" customHeight="1">
      <c r="A712" s="1"/>
      <c r="C712" s="1"/>
      <c r="D712" s="1"/>
      <c r="F712" s="1"/>
      <c r="G712" s="1"/>
    </row>
    <row r="713" ht="12.75" customHeight="1">
      <c r="A713" s="1"/>
      <c r="C713" s="1"/>
      <c r="D713" s="1"/>
      <c r="F713" s="1"/>
      <c r="G713" s="1"/>
    </row>
    <row r="714" ht="12.75" customHeight="1">
      <c r="A714" s="1"/>
      <c r="C714" s="1"/>
      <c r="D714" s="1"/>
      <c r="F714" s="1"/>
      <c r="G714" s="1"/>
    </row>
    <row r="715" ht="12.75" customHeight="1">
      <c r="A715" s="1"/>
      <c r="C715" s="1"/>
      <c r="D715" s="1"/>
      <c r="F715" s="1"/>
      <c r="G715" s="1"/>
    </row>
    <row r="716" ht="12.75" customHeight="1">
      <c r="A716" s="1"/>
      <c r="C716" s="1"/>
      <c r="D716" s="1"/>
      <c r="F716" s="1"/>
      <c r="G716" s="1"/>
    </row>
    <row r="717" ht="12.75" customHeight="1">
      <c r="A717" s="1"/>
      <c r="C717" s="1"/>
      <c r="D717" s="1"/>
      <c r="F717" s="1"/>
      <c r="G717" s="1"/>
    </row>
    <row r="718" ht="12.75" customHeight="1">
      <c r="A718" s="1"/>
      <c r="C718" s="1"/>
      <c r="D718" s="1"/>
      <c r="F718" s="1"/>
      <c r="G718" s="1"/>
    </row>
    <row r="719" ht="12.75" customHeight="1">
      <c r="A719" s="1"/>
      <c r="C719" s="1"/>
      <c r="D719" s="1"/>
      <c r="F719" s="1"/>
      <c r="G719" s="1"/>
    </row>
    <row r="720" ht="12.75" customHeight="1">
      <c r="A720" s="1"/>
      <c r="C720" s="1"/>
      <c r="D720" s="1"/>
      <c r="F720" s="1"/>
      <c r="G720" s="1"/>
    </row>
    <row r="721" ht="12.75" customHeight="1">
      <c r="A721" s="1"/>
      <c r="C721" s="1"/>
      <c r="D721" s="1"/>
      <c r="F721" s="1"/>
      <c r="G721" s="1"/>
    </row>
    <row r="722" ht="12.75" customHeight="1">
      <c r="A722" s="1"/>
      <c r="C722" s="1"/>
      <c r="D722" s="1"/>
      <c r="F722" s="1"/>
      <c r="G722" s="1"/>
    </row>
    <row r="723" ht="12.75" customHeight="1">
      <c r="A723" s="1"/>
      <c r="C723" s="1"/>
      <c r="D723" s="1"/>
      <c r="F723" s="1"/>
      <c r="G723" s="1"/>
    </row>
    <row r="724" ht="12.75" customHeight="1">
      <c r="A724" s="1"/>
      <c r="C724" s="1"/>
      <c r="D724" s="1"/>
      <c r="F724" s="1"/>
      <c r="G724" s="1"/>
    </row>
    <row r="725" ht="12.75" customHeight="1">
      <c r="A725" s="1"/>
      <c r="C725" s="1"/>
      <c r="D725" s="1"/>
      <c r="F725" s="1"/>
      <c r="G725" s="1"/>
    </row>
    <row r="726" ht="12.75" customHeight="1">
      <c r="A726" s="1"/>
      <c r="C726" s="1"/>
      <c r="D726" s="1"/>
      <c r="F726" s="1"/>
      <c r="G726" s="1"/>
    </row>
    <row r="727" ht="12.75" customHeight="1">
      <c r="A727" s="1"/>
      <c r="C727" s="1"/>
      <c r="D727" s="1"/>
      <c r="F727" s="1"/>
      <c r="G727" s="1"/>
    </row>
    <row r="728" ht="12.75" customHeight="1">
      <c r="A728" s="1"/>
      <c r="C728" s="1"/>
      <c r="D728" s="1"/>
      <c r="F728" s="1"/>
      <c r="G728" s="1"/>
    </row>
    <row r="729" ht="12.75" customHeight="1">
      <c r="A729" s="1"/>
      <c r="C729" s="1"/>
      <c r="D729" s="1"/>
      <c r="F729" s="1"/>
      <c r="G729" s="1"/>
    </row>
    <row r="730" ht="12.75" customHeight="1">
      <c r="A730" s="1"/>
      <c r="C730" s="1"/>
      <c r="D730" s="1"/>
      <c r="F730" s="1"/>
      <c r="G730" s="1"/>
    </row>
    <row r="731" ht="12.75" customHeight="1">
      <c r="A731" s="1"/>
      <c r="C731" s="1"/>
      <c r="D731" s="1"/>
      <c r="F731" s="1"/>
      <c r="G731" s="1"/>
    </row>
    <row r="732" ht="12.75" customHeight="1">
      <c r="A732" s="1"/>
      <c r="C732" s="1"/>
      <c r="D732" s="1"/>
      <c r="F732" s="1"/>
      <c r="G732" s="1"/>
    </row>
    <row r="733" ht="12.75" customHeight="1">
      <c r="A733" s="1"/>
      <c r="C733" s="1"/>
      <c r="D733" s="1"/>
      <c r="F733" s="1"/>
      <c r="G733" s="1"/>
    </row>
    <row r="734" ht="12.75" customHeight="1">
      <c r="A734" s="1"/>
      <c r="C734" s="1"/>
      <c r="D734" s="1"/>
      <c r="F734" s="1"/>
      <c r="G734" s="1"/>
    </row>
    <row r="735" ht="12.75" customHeight="1">
      <c r="A735" s="1"/>
      <c r="C735" s="1"/>
      <c r="D735" s="1"/>
      <c r="F735" s="1"/>
      <c r="G735" s="1"/>
    </row>
    <row r="736" ht="12.75" customHeight="1">
      <c r="A736" s="1"/>
      <c r="C736" s="1"/>
      <c r="D736" s="1"/>
      <c r="F736" s="1"/>
      <c r="G736" s="1"/>
    </row>
    <row r="737" ht="12.75" customHeight="1">
      <c r="A737" s="1"/>
      <c r="C737" s="1"/>
      <c r="D737" s="1"/>
      <c r="F737" s="1"/>
      <c r="G737" s="1"/>
    </row>
    <row r="738" ht="12.75" customHeight="1">
      <c r="A738" s="1"/>
      <c r="C738" s="1"/>
      <c r="D738" s="1"/>
      <c r="F738" s="1"/>
      <c r="G738" s="1"/>
    </row>
    <row r="739" ht="12.75" customHeight="1">
      <c r="A739" s="1"/>
      <c r="C739" s="1"/>
      <c r="D739" s="1"/>
      <c r="F739" s="1"/>
      <c r="G739" s="1"/>
    </row>
    <row r="740" ht="12.75" customHeight="1">
      <c r="A740" s="1"/>
      <c r="C740" s="1"/>
      <c r="D740" s="1"/>
      <c r="F740" s="1"/>
      <c r="G740" s="1"/>
    </row>
    <row r="741" ht="12.75" customHeight="1">
      <c r="A741" s="1"/>
      <c r="C741" s="1"/>
      <c r="D741" s="1"/>
      <c r="F741" s="1"/>
      <c r="G741" s="1"/>
    </row>
    <row r="742" ht="12.75" customHeight="1">
      <c r="A742" s="1"/>
      <c r="C742" s="1"/>
      <c r="D742" s="1"/>
      <c r="F742" s="1"/>
      <c r="G742" s="1"/>
    </row>
    <row r="743" ht="12.75" customHeight="1">
      <c r="A743" s="1"/>
      <c r="C743" s="1"/>
      <c r="D743" s="1"/>
      <c r="F743" s="1"/>
      <c r="G743" s="1"/>
    </row>
    <row r="744" ht="12.75" customHeight="1">
      <c r="A744" s="1"/>
      <c r="C744" s="1"/>
      <c r="D744" s="1"/>
      <c r="F744" s="1"/>
      <c r="G744" s="1"/>
    </row>
    <row r="745" ht="12.75" customHeight="1">
      <c r="A745" s="1"/>
      <c r="C745" s="1"/>
      <c r="D745" s="1"/>
      <c r="F745" s="1"/>
      <c r="G745" s="1"/>
    </row>
    <row r="746" ht="12.75" customHeight="1">
      <c r="A746" s="1"/>
      <c r="C746" s="1"/>
      <c r="D746" s="1"/>
      <c r="F746" s="1"/>
      <c r="G746" s="1"/>
    </row>
    <row r="747" ht="12.75" customHeight="1">
      <c r="A747" s="1"/>
      <c r="C747" s="1"/>
      <c r="D747" s="1"/>
      <c r="F747" s="1"/>
      <c r="G747" s="1"/>
    </row>
    <row r="748" ht="12.75" customHeight="1">
      <c r="A748" s="1"/>
      <c r="C748" s="1"/>
      <c r="D748" s="1"/>
      <c r="F748" s="1"/>
      <c r="G748" s="1"/>
    </row>
    <row r="749" ht="12.75" customHeight="1">
      <c r="A749" s="1"/>
      <c r="C749" s="1"/>
      <c r="D749" s="1"/>
      <c r="F749" s="1"/>
      <c r="G749" s="1"/>
    </row>
    <row r="750" ht="12.75" customHeight="1">
      <c r="A750" s="1"/>
      <c r="C750" s="1"/>
      <c r="D750" s="1"/>
      <c r="F750" s="1"/>
      <c r="G750" s="1"/>
    </row>
    <row r="751" ht="12.75" customHeight="1">
      <c r="A751" s="1"/>
      <c r="C751" s="1"/>
      <c r="D751" s="1"/>
      <c r="F751" s="1"/>
      <c r="G751" s="1"/>
    </row>
    <row r="752" ht="12.75" customHeight="1">
      <c r="A752" s="1"/>
      <c r="C752" s="1"/>
      <c r="D752" s="1"/>
      <c r="F752" s="1"/>
      <c r="G752" s="1"/>
    </row>
    <row r="753" ht="12.75" customHeight="1">
      <c r="A753" s="1"/>
      <c r="C753" s="1"/>
      <c r="D753" s="1"/>
      <c r="F753" s="1"/>
      <c r="G753" s="1"/>
    </row>
    <row r="754" ht="12.75" customHeight="1">
      <c r="A754" s="1"/>
      <c r="C754" s="1"/>
      <c r="D754" s="1"/>
      <c r="F754" s="1"/>
      <c r="G754" s="1"/>
    </row>
    <row r="755" ht="12.75" customHeight="1">
      <c r="A755" s="1"/>
      <c r="C755" s="1"/>
      <c r="D755" s="1"/>
      <c r="F755" s="1"/>
      <c r="G755" s="1"/>
    </row>
    <row r="756" ht="12.75" customHeight="1">
      <c r="A756" s="1"/>
      <c r="C756" s="1"/>
      <c r="D756" s="1"/>
      <c r="F756" s="1"/>
      <c r="G756" s="1"/>
    </row>
    <row r="757" ht="12.75" customHeight="1">
      <c r="A757" s="1"/>
      <c r="C757" s="1"/>
      <c r="D757" s="1"/>
      <c r="F757" s="1"/>
      <c r="G757" s="1"/>
    </row>
    <row r="758" ht="12.75" customHeight="1">
      <c r="A758" s="1"/>
      <c r="C758" s="1"/>
      <c r="D758" s="1"/>
      <c r="F758" s="1"/>
      <c r="G758" s="1"/>
    </row>
    <row r="759" ht="12.75" customHeight="1">
      <c r="A759" s="1"/>
      <c r="C759" s="1"/>
      <c r="D759" s="1"/>
      <c r="F759" s="1"/>
      <c r="G759" s="1"/>
    </row>
    <row r="760" ht="12.75" customHeight="1">
      <c r="A760" s="1"/>
      <c r="C760" s="1"/>
      <c r="D760" s="1"/>
      <c r="F760" s="1"/>
      <c r="G760" s="1"/>
    </row>
    <row r="761" ht="12.75" customHeight="1">
      <c r="A761" s="1"/>
      <c r="C761" s="1"/>
      <c r="D761" s="1"/>
      <c r="F761" s="1"/>
      <c r="G761" s="1"/>
    </row>
    <row r="762" ht="12.75" customHeight="1">
      <c r="A762" s="1"/>
      <c r="C762" s="1"/>
      <c r="D762" s="1"/>
      <c r="F762" s="1"/>
      <c r="G762" s="1"/>
    </row>
    <row r="763" ht="12.75" customHeight="1">
      <c r="A763" s="1"/>
      <c r="C763" s="1"/>
      <c r="D763" s="1"/>
      <c r="F763" s="1"/>
      <c r="G763" s="1"/>
    </row>
    <row r="764" ht="12.75" customHeight="1">
      <c r="A764" s="1"/>
      <c r="C764" s="1"/>
      <c r="D764" s="1"/>
      <c r="F764" s="1"/>
      <c r="G764" s="1"/>
    </row>
    <row r="765" ht="12.75" customHeight="1">
      <c r="A765" s="1"/>
      <c r="C765" s="1"/>
      <c r="D765" s="1"/>
      <c r="F765" s="1"/>
      <c r="G765" s="1"/>
    </row>
    <row r="766" ht="12.75" customHeight="1">
      <c r="A766" s="1"/>
      <c r="C766" s="1"/>
      <c r="D766" s="1"/>
      <c r="F766" s="1"/>
      <c r="G766" s="1"/>
    </row>
    <row r="767" ht="12.75" customHeight="1">
      <c r="A767" s="1"/>
      <c r="C767" s="1"/>
      <c r="D767" s="1"/>
      <c r="F767" s="1"/>
      <c r="G767" s="1"/>
    </row>
    <row r="768" ht="12.75" customHeight="1">
      <c r="A768" s="1"/>
      <c r="C768" s="1"/>
      <c r="D768" s="1"/>
      <c r="F768" s="1"/>
      <c r="G768" s="1"/>
    </row>
    <row r="769" ht="12.75" customHeight="1">
      <c r="A769" s="1"/>
      <c r="C769" s="1"/>
      <c r="D769" s="1"/>
      <c r="F769" s="1"/>
      <c r="G769" s="1"/>
    </row>
    <row r="770" ht="12.75" customHeight="1">
      <c r="A770" s="1"/>
      <c r="C770" s="1"/>
      <c r="D770" s="1"/>
      <c r="F770" s="1"/>
      <c r="G770" s="1"/>
    </row>
    <row r="771" ht="12.75" customHeight="1">
      <c r="A771" s="1"/>
      <c r="C771" s="1"/>
      <c r="D771" s="1"/>
      <c r="F771" s="1"/>
      <c r="G771" s="1"/>
    </row>
    <row r="772" ht="12.75" customHeight="1">
      <c r="A772" s="1"/>
      <c r="C772" s="1"/>
      <c r="D772" s="1"/>
      <c r="F772" s="1"/>
      <c r="G772" s="1"/>
    </row>
    <row r="773" ht="12.75" customHeight="1">
      <c r="A773" s="1"/>
      <c r="C773" s="1"/>
      <c r="D773" s="1"/>
      <c r="F773" s="1"/>
      <c r="G773" s="1"/>
    </row>
    <row r="774" ht="12.75" customHeight="1">
      <c r="A774" s="1"/>
      <c r="C774" s="1"/>
      <c r="D774" s="1"/>
      <c r="F774" s="1"/>
      <c r="G774" s="1"/>
    </row>
    <row r="775" ht="12.75" customHeight="1">
      <c r="A775" s="1"/>
      <c r="C775" s="1"/>
      <c r="D775" s="1"/>
      <c r="F775" s="1"/>
      <c r="G775" s="1"/>
    </row>
    <row r="776" ht="12.75" customHeight="1">
      <c r="A776" s="1"/>
      <c r="C776" s="1"/>
      <c r="D776" s="1"/>
      <c r="F776" s="1"/>
      <c r="G776" s="1"/>
    </row>
    <row r="777" ht="12.75" customHeight="1">
      <c r="A777" s="1"/>
      <c r="C777" s="1"/>
      <c r="D777" s="1"/>
      <c r="F777" s="1"/>
      <c r="G777" s="1"/>
    </row>
    <row r="778" ht="12.75" customHeight="1">
      <c r="A778" s="1"/>
      <c r="C778" s="1"/>
      <c r="D778" s="1"/>
      <c r="F778" s="1"/>
      <c r="G778" s="1"/>
    </row>
    <row r="779" ht="12.75" customHeight="1">
      <c r="A779" s="1"/>
      <c r="C779" s="1"/>
      <c r="D779" s="1"/>
      <c r="F779" s="1"/>
      <c r="G779" s="1"/>
    </row>
    <row r="780" ht="12.75" customHeight="1">
      <c r="A780" s="1"/>
      <c r="C780" s="1"/>
      <c r="D780" s="1"/>
      <c r="F780" s="1"/>
      <c r="G780" s="1"/>
    </row>
    <row r="781" ht="12.75" customHeight="1">
      <c r="A781" s="1"/>
      <c r="C781" s="1"/>
      <c r="D781" s="1"/>
      <c r="F781" s="1"/>
      <c r="G781" s="1"/>
    </row>
    <row r="782" ht="12.75" customHeight="1">
      <c r="A782" s="1"/>
      <c r="C782" s="1"/>
      <c r="D782" s="1"/>
      <c r="F782" s="1"/>
      <c r="G782" s="1"/>
    </row>
    <row r="783" ht="12.75" customHeight="1">
      <c r="A783" s="1"/>
      <c r="C783" s="1"/>
      <c r="D783" s="1"/>
      <c r="F783" s="1"/>
      <c r="G783" s="1"/>
    </row>
    <row r="784" ht="12.75" customHeight="1">
      <c r="A784" s="1"/>
      <c r="C784" s="1"/>
      <c r="D784" s="1"/>
      <c r="F784" s="1"/>
      <c r="G784" s="1"/>
    </row>
    <row r="785" ht="12.75" customHeight="1">
      <c r="A785" s="1"/>
      <c r="C785" s="1"/>
      <c r="D785" s="1"/>
      <c r="F785" s="1"/>
      <c r="G785" s="1"/>
    </row>
    <row r="786" ht="12.75" customHeight="1">
      <c r="A786" s="1"/>
      <c r="C786" s="1"/>
      <c r="D786" s="1"/>
      <c r="F786" s="1"/>
      <c r="G786" s="1"/>
    </row>
    <row r="787" ht="12.75" customHeight="1">
      <c r="A787" s="1"/>
      <c r="C787" s="1"/>
      <c r="D787" s="1"/>
      <c r="F787" s="1"/>
      <c r="G787" s="1"/>
    </row>
    <row r="788" ht="12.75" customHeight="1">
      <c r="A788" s="1"/>
      <c r="C788" s="1"/>
      <c r="D788" s="1"/>
      <c r="F788" s="1"/>
      <c r="G788" s="1"/>
    </row>
    <row r="789" ht="12.75" customHeight="1">
      <c r="A789" s="1"/>
      <c r="C789" s="1"/>
      <c r="D789" s="1"/>
      <c r="F789" s="1"/>
      <c r="G789" s="1"/>
    </row>
    <row r="790" ht="12.75" customHeight="1">
      <c r="A790" s="1"/>
      <c r="C790" s="1"/>
      <c r="D790" s="1"/>
      <c r="F790" s="1"/>
      <c r="G790" s="1"/>
    </row>
    <row r="791" ht="12.75" customHeight="1">
      <c r="A791" s="1"/>
      <c r="C791" s="1"/>
      <c r="D791" s="1"/>
      <c r="F791" s="1"/>
      <c r="G791" s="1"/>
    </row>
    <row r="792" ht="12.75" customHeight="1">
      <c r="A792" s="1"/>
      <c r="C792" s="1"/>
      <c r="D792" s="1"/>
      <c r="F792" s="1"/>
      <c r="G792" s="1"/>
    </row>
    <row r="793" ht="12.75" customHeight="1">
      <c r="A793" s="1"/>
      <c r="C793" s="1"/>
      <c r="D793" s="1"/>
      <c r="F793" s="1"/>
      <c r="G793" s="1"/>
    </row>
    <row r="794" ht="12.75" customHeight="1">
      <c r="A794" s="1"/>
      <c r="C794" s="1"/>
      <c r="D794" s="1"/>
      <c r="F794" s="1"/>
      <c r="G794" s="1"/>
    </row>
    <row r="795" ht="12.75" customHeight="1">
      <c r="A795" s="1"/>
      <c r="C795" s="1"/>
      <c r="D795" s="1"/>
      <c r="F795" s="1"/>
      <c r="G795" s="1"/>
    </row>
    <row r="796" ht="12.75" customHeight="1">
      <c r="A796" s="1"/>
      <c r="C796" s="1"/>
      <c r="D796" s="1"/>
      <c r="F796" s="1"/>
      <c r="G796" s="1"/>
    </row>
    <row r="797" ht="12.75" customHeight="1">
      <c r="A797" s="1"/>
      <c r="C797" s="1"/>
      <c r="D797" s="1"/>
      <c r="F797" s="1"/>
      <c r="G797" s="1"/>
    </row>
    <row r="798" ht="12.75" customHeight="1">
      <c r="A798" s="1"/>
      <c r="C798" s="1"/>
      <c r="D798" s="1"/>
      <c r="F798" s="1"/>
      <c r="G798" s="1"/>
    </row>
    <row r="799" ht="12.75" customHeight="1">
      <c r="A799" s="1"/>
      <c r="C799" s="1"/>
      <c r="D799" s="1"/>
      <c r="F799" s="1"/>
      <c r="G799" s="1"/>
    </row>
    <row r="800" ht="12.75" customHeight="1">
      <c r="A800" s="1"/>
      <c r="C800" s="1"/>
      <c r="D800" s="1"/>
      <c r="F800" s="1"/>
      <c r="G800" s="1"/>
    </row>
    <row r="801" ht="12.75" customHeight="1">
      <c r="A801" s="1"/>
      <c r="C801" s="1"/>
      <c r="D801" s="1"/>
      <c r="F801" s="1"/>
      <c r="G801" s="1"/>
    </row>
    <row r="802" ht="12.75" customHeight="1">
      <c r="A802" s="1"/>
      <c r="C802" s="1"/>
      <c r="D802" s="1"/>
      <c r="F802" s="1"/>
      <c r="G802" s="1"/>
    </row>
    <row r="803" ht="12.75" customHeight="1">
      <c r="A803" s="1"/>
      <c r="C803" s="1"/>
      <c r="D803" s="1"/>
      <c r="F803" s="1"/>
      <c r="G803" s="1"/>
    </row>
    <row r="804" ht="12.75" customHeight="1">
      <c r="A804" s="1"/>
      <c r="C804" s="1"/>
      <c r="D804" s="1"/>
      <c r="F804" s="1"/>
      <c r="G804" s="1"/>
    </row>
    <row r="805" ht="12.75" customHeight="1">
      <c r="A805" s="1"/>
      <c r="C805" s="1"/>
      <c r="D805" s="1"/>
      <c r="F805" s="1"/>
      <c r="G805" s="1"/>
    </row>
    <row r="806" ht="12.75" customHeight="1">
      <c r="A806" s="1"/>
      <c r="C806" s="1"/>
      <c r="D806" s="1"/>
      <c r="F806" s="1"/>
      <c r="G806" s="1"/>
    </row>
    <row r="807" ht="12.75" customHeight="1">
      <c r="A807" s="1"/>
      <c r="C807" s="1"/>
      <c r="D807" s="1"/>
      <c r="F807" s="1"/>
      <c r="G807" s="1"/>
    </row>
    <row r="808" ht="12.75" customHeight="1">
      <c r="A808" s="1"/>
      <c r="C808" s="1"/>
      <c r="D808" s="1"/>
      <c r="F808" s="1"/>
      <c r="G808" s="1"/>
    </row>
    <row r="809" ht="12.75" customHeight="1">
      <c r="A809" s="1"/>
      <c r="C809" s="1"/>
      <c r="D809" s="1"/>
      <c r="F809" s="1"/>
      <c r="G809" s="1"/>
    </row>
    <row r="810" ht="12.75" customHeight="1">
      <c r="A810" s="1"/>
      <c r="C810" s="1"/>
      <c r="D810" s="1"/>
      <c r="F810" s="1"/>
      <c r="G810" s="1"/>
    </row>
    <row r="811" ht="12.75" customHeight="1">
      <c r="A811" s="1"/>
      <c r="C811" s="1"/>
      <c r="D811" s="1"/>
      <c r="F811" s="1"/>
      <c r="G811" s="1"/>
    </row>
    <row r="812" ht="12.75" customHeight="1">
      <c r="A812" s="1"/>
      <c r="C812" s="1"/>
      <c r="D812" s="1"/>
      <c r="F812" s="1"/>
      <c r="G812" s="1"/>
    </row>
    <row r="813" ht="12.75" customHeight="1">
      <c r="A813" s="1"/>
      <c r="C813" s="1"/>
      <c r="D813" s="1"/>
      <c r="F813" s="1"/>
      <c r="G813" s="1"/>
    </row>
    <row r="814" ht="12.75" customHeight="1">
      <c r="A814" s="1"/>
      <c r="C814" s="1"/>
      <c r="D814" s="1"/>
      <c r="F814" s="1"/>
      <c r="G814" s="1"/>
    </row>
    <row r="815" ht="12.75" customHeight="1">
      <c r="A815" s="1"/>
      <c r="C815" s="1"/>
      <c r="D815" s="1"/>
      <c r="F815" s="1"/>
      <c r="G815" s="1"/>
    </row>
    <row r="816" ht="12.75" customHeight="1">
      <c r="A816" s="1"/>
      <c r="C816" s="1"/>
      <c r="D816" s="1"/>
      <c r="F816" s="1"/>
      <c r="G816" s="1"/>
    </row>
    <row r="817" ht="12.75" customHeight="1">
      <c r="A817" s="1"/>
      <c r="C817" s="1"/>
      <c r="D817" s="1"/>
      <c r="F817" s="1"/>
      <c r="G817" s="1"/>
    </row>
    <row r="818" ht="12.75" customHeight="1">
      <c r="A818" s="1"/>
      <c r="C818" s="1"/>
      <c r="D818" s="1"/>
      <c r="F818" s="1"/>
      <c r="G818" s="1"/>
    </row>
    <row r="819" ht="12.75" customHeight="1">
      <c r="A819" s="1"/>
      <c r="C819" s="1"/>
      <c r="D819" s="1"/>
      <c r="F819" s="1"/>
      <c r="G819" s="1"/>
    </row>
    <row r="820" ht="12.75" customHeight="1">
      <c r="A820" s="1"/>
      <c r="C820" s="1"/>
      <c r="D820" s="1"/>
      <c r="F820" s="1"/>
      <c r="G820" s="1"/>
    </row>
    <row r="821" ht="12.75" customHeight="1">
      <c r="A821" s="1"/>
      <c r="C821" s="1"/>
      <c r="D821" s="1"/>
      <c r="F821" s="1"/>
      <c r="G821" s="1"/>
    </row>
    <row r="822" ht="12.75" customHeight="1">
      <c r="A822" s="1"/>
      <c r="C822" s="1"/>
      <c r="D822" s="1"/>
      <c r="F822" s="1"/>
      <c r="G822" s="1"/>
    </row>
    <row r="823" ht="12.75" customHeight="1">
      <c r="A823" s="1"/>
      <c r="C823" s="1"/>
      <c r="D823" s="1"/>
      <c r="F823" s="1"/>
      <c r="G823" s="1"/>
    </row>
    <row r="824" ht="12.75" customHeight="1">
      <c r="A824" s="1"/>
      <c r="C824" s="1"/>
      <c r="D824" s="1"/>
      <c r="F824" s="1"/>
      <c r="G824" s="1"/>
    </row>
    <row r="825" ht="12.75" customHeight="1">
      <c r="A825" s="1"/>
      <c r="C825" s="1"/>
      <c r="D825" s="1"/>
      <c r="F825" s="1"/>
      <c r="G825" s="1"/>
    </row>
    <row r="826" ht="12.75" customHeight="1">
      <c r="A826" s="1"/>
      <c r="C826" s="1"/>
      <c r="D826" s="1"/>
      <c r="F826" s="1"/>
      <c r="G826" s="1"/>
    </row>
    <row r="827" ht="12.75" customHeight="1">
      <c r="A827" s="1"/>
      <c r="C827" s="1"/>
      <c r="D827" s="1"/>
      <c r="F827" s="1"/>
      <c r="G827" s="1"/>
    </row>
    <row r="828" ht="12.75" customHeight="1">
      <c r="A828" s="1"/>
      <c r="C828" s="1"/>
      <c r="D828" s="1"/>
      <c r="F828" s="1"/>
      <c r="G828" s="1"/>
    </row>
    <row r="829" ht="12.75" customHeight="1">
      <c r="A829" s="1"/>
      <c r="C829" s="1"/>
      <c r="D829" s="1"/>
      <c r="F829" s="1"/>
      <c r="G829" s="1"/>
    </row>
    <row r="830" ht="12.75" customHeight="1">
      <c r="A830" s="1"/>
      <c r="C830" s="1"/>
      <c r="D830" s="1"/>
      <c r="F830" s="1"/>
      <c r="G830" s="1"/>
    </row>
    <row r="831" ht="12.75" customHeight="1">
      <c r="A831" s="1"/>
      <c r="C831" s="1"/>
      <c r="D831" s="1"/>
      <c r="F831" s="1"/>
      <c r="G831" s="1"/>
    </row>
    <row r="832" ht="12.75" customHeight="1">
      <c r="A832" s="1"/>
      <c r="C832" s="1"/>
      <c r="D832" s="1"/>
      <c r="F832" s="1"/>
      <c r="G832" s="1"/>
    </row>
    <row r="833" ht="12.75" customHeight="1">
      <c r="A833" s="1"/>
      <c r="C833" s="1"/>
      <c r="D833" s="1"/>
      <c r="F833" s="1"/>
      <c r="G833" s="1"/>
    </row>
    <row r="834" ht="12.75" customHeight="1">
      <c r="A834" s="1"/>
      <c r="C834" s="1"/>
      <c r="D834" s="1"/>
      <c r="F834" s="1"/>
      <c r="G834" s="1"/>
    </row>
    <row r="835" ht="12.75" customHeight="1">
      <c r="A835" s="1"/>
      <c r="C835" s="1"/>
      <c r="D835" s="1"/>
      <c r="F835" s="1"/>
      <c r="G835" s="1"/>
    </row>
    <row r="836" ht="12.75" customHeight="1">
      <c r="A836" s="1"/>
      <c r="C836" s="1"/>
      <c r="D836" s="1"/>
      <c r="F836" s="1"/>
      <c r="G836" s="1"/>
    </row>
    <row r="837" ht="12.75" customHeight="1">
      <c r="A837" s="1"/>
      <c r="C837" s="1"/>
      <c r="D837" s="1"/>
      <c r="F837" s="1"/>
      <c r="G837" s="1"/>
    </row>
    <row r="838" ht="12.75" customHeight="1">
      <c r="A838" s="1"/>
      <c r="C838" s="1"/>
      <c r="D838" s="1"/>
      <c r="F838" s="1"/>
      <c r="G838" s="1"/>
    </row>
    <row r="839" ht="12.75" customHeight="1">
      <c r="A839" s="1"/>
      <c r="C839" s="1"/>
      <c r="D839" s="1"/>
      <c r="F839" s="1"/>
      <c r="G839" s="1"/>
    </row>
    <row r="840" ht="12.75" customHeight="1">
      <c r="A840" s="1"/>
      <c r="C840" s="1"/>
      <c r="D840" s="1"/>
      <c r="F840" s="1"/>
      <c r="G840" s="1"/>
    </row>
    <row r="841" ht="12.75" customHeight="1">
      <c r="A841" s="1"/>
      <c r="C841" s="1"/>
      <c r="D841" s="1"/>
      <c r="F841" s="1"/>
      <c r="G841" s="1"/>
    </row>
    <row r="842" ht="12.75" customHeight="1">
      <c r="A842" s="1"/>
      <c r="C842" s="1"/>
      <c r="D842" s="1"/>
      <c r="F842" s="1"/>
      <c r="G842" s="1"/>
    </row>
    <row r="843" ht="12.75" customHeight="1">
      <c r="A843" s="1"/>
      <c r="C843" s="1"/>
      <c r="D843" s="1"/>
      <c r="F843" s="1"/>
      <c r="G843" s="1"/>
    </row>
    <row r="844" ht="12.75" customHeight="1">
      <c r="A844" s="1"/>
      <c r="C844" s="1"/>
      <c r="D844" s="1"/>
      <c r="F844" s="1"/>
      <c r="G844" s="1"/>
    </row>
    <row r="845" ht="12.75" customHeight="1">
      <c r="A845" s="1"/>
      <c r="C845" s="1"/>
      <c r="D845" s="1"/>
      <c r="F845" s="1"/>
      <c r="G845" s="1"/>
    </row>
    <row r="846" ht="12.75" customHeight="1">
      <c r="A846" s="1"/>
      <c r="C846" s="1"/>
      <c r="D846" s="1"/>
      <c r="F846" s="1"/>
      <c r="G846" s="1"/>
    </row>
    <row r="847" ht="12.75" customHeight="1">
      <c r="A847" s="1"/>
      <c r="C847" s="1"/>
      <c r="D847" s="1"/>
      <c r="F847" s="1"/>
      <c r="G847" s="1"/>
    </row>
    <row r="848" ht="12.75" customHeight="1">
      <c r="A848" s="1"/>
      <c r="C848" s="1"/>
      <c r="D848" s="1"/>
      <c r="F848" s="1"/>
      <c r="G848" s="1"/>
    </row>
    <row r="849" ht="12.75" customHeight="1">
      <c r="A849" s="1"/>
      <c r="C849" s="1"/>
      <c r="D849" s="1"/>
      <c r="F849" s="1"/>
      <c r="G849" s="1"/>
    </row>
    <row r="850" ht="12.75" customHeight="1">
      <c r="A850" s="1"/>
      <c r="C850" s="1"/>
      <c r="D850" s="1"/>
      <c r="F850" s="1"/>
      <c r="G850" s="1"/>
    </row>
    <row r="851" ht="12.75" customHeight="1">
      <c r="A851" s="1"/>
      <c r="C851" s="1"/>
      <c r="D851" s="1"/>
      <c r="F851" s="1"/>
      <c r="G851" s="1"/>
    </row>
    <row r="852" ht="12.75" customHeight="1">
      <c r="A852" s="1"/>
      <c r="C852" s="1"/>
      <c r="D852" s="1"/>
      <c r="F852" s="1"/>
      <c r="G852" s="1"/>
    </row>
    <row r="853" ht="12.75" customHeight="1">
      <c r="A853" s="1"/>
      <c r="C853" s="1"/>
      <c r="D853" s="1"/>
      <c r="F853" s="1"/>
      <c r="G853" s="1"/>
    </row>
    <row r="854" ht="12.75" customHeight="1">
      <c r="A854" s="1"/>
      <c r="C854" s="1"/>
      <c r="D854" s="1"/>
      <c r="F854" s="1"/>
      <c r="G854" s="1"/>
    </row>
    <row r="855" ht="12.75" customHeight="1">
      <c r="A855" s="1"/>
      <c r="C855" s="1"/>
      <c r="D855" s="1"/>
      <c r="F855" s="1"/>
      <c r="G855" s="1"/>
    </row>
    <row r="856" ht="12.75" customHeight="1">
      <c r="A856" s="1"/>
      <c r="C856" s="1"/>
      <c r="D856" s="1"/>
      <c r="F856" s="1"/>
      <c r="G856" s="1"/>
    </row>
    <row r="857" ht="12.75" customHeight="1">
      <c r="A857" s="1"/>
      <c r="C857" s="1"/>
      <c r="D857" s="1"/>
      <c r="F857" s="1"/>
      <c r="G857" s="1"/>
    </row>
    <row r="858" ht="12.75" customHeight="1">
      <c r="A858" s="1"/>
      <c r="C858" s="1"/>
      <c r="D858" s="1"/>
      <c r="F858" s="1"/>
      <c r="G858" s="1"/>
    </row>
    <row r="859" ht="12.75" customHeight="1">
      <c r="A859" s="1"/>
      <c r="C859" s="1"/>
      <c r="D859" s="1"/>
      <c r="F859" s="1"/>
      <c r="G859" s="1"/>
    </row>
    <row r="860" ht="12.75" customHeight="1">
      <c r="A860" s="1"/>
      <c r="C860" s="1"/>
      <c r="D860" s="1"/>
      <c r="F860" s="1"/>
      <c r="G860" s="1"/>
    </row>
    <row r="861" ht="12.75" customHeight="1">
      <c r="A861" s="1"/>
      <c r="C861" s="1"/>
      <c r="D861" s="1"/>
      <c r="F861" s="1"/>
      <c r="G861" s="1"/>
    </row>
    <row r="862" ht="12.75" customHeight="1">
      <c r="A862" s="1"/>
      <c r="C862" s="1"/>
      <c r="D862" s="1"/>
      <c r="F862" s="1"/>
      <c r="G862" s="1"/>
    </row>
    <row r="863" ht="12.75" customHeight="1">
      <c r="A863" s="1"/>
      <c r="C863" s="1"/>
      <c r="D863" s="1"/>
      <c r="F863" s="1"/>
      <c r="G863" s="1"/>
    </row>
    <row r="864" ht="12.75" customHeight="1">
      <c r="A864" s="1"/>
      <c r="C864" s="1"/>
      <c r="D864" s="1"/>
      <c r="F864" s="1"/>
      <c r="G864" s="1"/>
    </row>
    <row r="865" ht="12.75" customHeight="1">
      <c r="A865" s="1"/>
      <c r="C865" s="1"/>
      <c r="D865" s="1"/>
      <c r="F865" s="1"/>
      <c r="G865" s="1"/>
    </row>
    <row r="866" ht="12.75" customHeight="1">
      <c r="A866" s="1"/>
      <c r="C866" s="1"/>
      <c r="D866" s="1"/>
      <c r="F866" s="1"/>
      <c r="G866" s="1"/>
    </row>
    <row r="867" ht="12.75" customHeight="1">
      <c r="A867" s="1"/>
      <c r="C867" s="1"/>
      <c r="D867" s="1"/>
      <c r="F867" s="1"/>
      <c r="G867" s="1"/>
    </row>
    <row r="868" ht="12.75" customHeight="1">
      <c r="A868" s="1"/>
      <c r="C868" s="1"/>
      <c r="D868" s="1"/>
      <c r="F868" s="1"/>
      <c r="G868" s="1"/>
    </row>
    <row r="869" ht="12.75" customHeight="1">
      <c r="A869" s="1"/>
      <c r="C869" s="1"/>
      <c r="D869" s="1"/>
      <c r="F869" s="1"/>
      <c r="G869" s="1"/>
    </row>
    <row r="870" ht="12.75" customHeight="1">
      <c r="A870" s="1"/>
      <c r="C870" s="1"/>
      <c r="D870" s="1"/>
      <c r="F870" s="1"/>
      <c r="G870" s="1"/>
    </row>
    <row r="871" ht="12.75" customHeight="1">
      <c r="A871" s="1"/>
      <c r="C871" s="1"/>
      <c r="D871" s="1"/>
      <c r="F871" s="1"/>
      <c r="G871" s="1"/>
    </row>
    <row r="872" ht="12.75" customHeight="1">
      <c r="A872" s="1"/>
      <c r="C872" s="1"/>
      <c r="D872" s="1"/>
      <c r="F872" s="1"/>
      <c r="G872" s="1"/>
    </row>
    <row r="873" ht="12.75" customHeight="1">
      <c r="A873" s="1"/>
      <c r="C873" s="1"/>
      <c r="D873" s="1"/>
      <c r="F873" s="1"/>
      <c r="G873" s="1"/>
    </row>
    <row r="874" ht="12.75" customHeight="1">
      <c r="A874" s="1"/>
      <c r="C874" s="1"/>
      <c r="D874" s="1"/>
      <c r="F874" s="1"/>
      <c r="G874" s="1"/>
    </row>
    <row r="875" ht="12.75" customHeight="1">
      <c r="A875" s="1"/>
      <c r="C875" s="1"/>
      <c r="D875" s="1"/>
      <c r="F875" s="1"/>
      <c r="G875" s="1"/>
    </row>
    <row r="876" ht="12.75" customHeight="1">
      <c r="A876" s="1"/>
      <c r="C876" s="1"/>
      <c r="D876" s="1"/>
      <c r="F876" s="1"/>
      <c r="G876" s="1"/>
    </row>
    <row r="877" ht="12.75" customHeight="1">
      <c r="A877" s="1"/>
      <c r="C877" s="1"/>
      <c r="D877" s="1"/>
      <c r="F877" s="1"/>
      <c r="G877" s="1"/>
    </row>
    <row r="878" ht="12.75" customHeight="1">
      <c r="A878" s="1"/>
      <c r="C878" s="1"/>
      <c r="D878" s="1"/>
      <c r="F878" s="1"/>
      <c r="G878" s="1"/>
    </row>
    <row r="879" ht="12.75" customHeight="1">
      <c r="A879" s="1"/>
      <c r="C879" s="1"/>
      <c r="D879" s="1"/>
      <c r="F879" s="1"/>
      <c r="G879" s="1"/>
    </row>
    <row r="880" ht="12.75" customHeight="1">
      <c r="A880" s="1"/>
      <c r="C880" s="1"/>
      <c r="D880" s="1"/>
      <c r="F880" s="1"/>
      <c r="G880" s="1"/>
    </row>
    <row r="881" ht="12.75" customHeight="1">
      <c r="A881" s="1"/>
      <c r="C881" s="1"/>
      <c r="D881" s="1"/>
      <c r="F881" s="1"/>
      <c r="G881" s="1"/>
    </row>
    <row r="882" ht="12.75" customHeight="1">
      <c r="A882" s="1"/>
      <c r="C882" s="1"/>
      <c r="D882" s="1"/>
      <c r="F882" s="1"/>
      <c r="G882" s="1"/>
    </row>
    <row r="883" ht="12.75" customHeight="1">
      <c r="A883" s="1"/>
      <c r="C883" s="1"/>
      <c r="D883" s="1"/>
      <c r="F883" s="1"/>
      <c r="G883" s="1"/>
    </row>
    <row r="884" ht="12.75" customHeight="1">
      <c r="A884" s="1"/>
      <c r="C884" s="1"/>
      <c r="D884" s="1"/>
      <c r="F884" s="1"/>
      <c r="G884" s="1"/>
    </row>
    <row r="885" ht="12.75" customHeight="1">
      <c r="A885" s="1"/>
      <c r="C885" s="1"/>
      <c r="D885" s="1"/>
      <c r="F885" s="1"/>
      <c r="G885" s="1"/>
    </row>
    <row r="886" ht="12.75" customHeight="1">
      <c r="A886" s="1"/>
      <c r="C886" s="1"/>
      <c r="D886" s="1"/>
      <c r="F886" s="1"/>
      <c r="G886" s="1"/>
    </row>
    <row r="887" ht="12.75" customHeight="1">
      <c r="A887" s="1"/>
      <c r="C887" s="1"/>
      <c r="D887" s="1"/>
      <c r="F887" s="1"/>
      <c r="G887" s="1"/>
    </row>
    <row r="888" ht="12.75" customHeight="1">
      <c r="A888" s="1"/>
      <c r="C888" s="1"/>
      <c r="D888" s="1"/>
      <c r="F888" s="1"/>
      <c r="G888" s="1"/>
    </row>
    <row r="889" ht="12.75" customHeight="1">
      <c r="A889" s="1"/>
      <c r="C889" s="1"/>
      <c r="D889" s="1"/>
      <c r="F889" s="1"/>
      <c r="G889" s="1"/>
    </row>
    <row r="890" ht="12.75" customHeight="1">
      <c r="A890" s="1"/>
      <c r="C890" s="1"/>
      <c r="D890" s="1"/>
      <c r="F890" s="1"/>
      <c r="G890" s="1"/>
    </row>
    <row r="891" ht="12.75" customHeight="1">
      <c r="A891" s="1"/>
      <c r="C891" s="1"/>
      <c r="D891" s="1"/>
      <c r="F891" s="1"/>
      <c r="G891" s="1"/>
    </row>
    <row r="892" ht="12.75" customHeight="1">
      <c r="A892" s="1"/>
      <c r="C892" s="1"/>
      <c r="D892" s="1"/>
      <c r="F892" s="1"/>
      <c r="G892" s="1"/>
    </row>
    <row r="893" ht="12.75" customHeight="1">
      <c r="A893" s="1"/>
      <c r="C893" s="1"/>
      <c r="D893" s="1"/>
      <c r="F893" s="1"/>
      <c r="G893" s="1"/>
    </row>
    <row r="894" ht="12.75" customHeight="1">
      <c r="A894" s="1"/>
      <c r="C894" s="1"/>
      <c r="D894" s="1"/>
      <c r="F894" s="1"/>
      <c r="G894" s="1"/>
    </row>
    <row r="895" ht="12.75" customHeight="1">
      <c r="A895" s="1"/>
      <c r="C895" s="1"/>
      <c r="D895" s="1"/>
      <c r="F895" s="1"/>
      <c r="G895" s="1"/>
    </row>
    <row r="896" ht="12.75" customHeight="1">
      <c r="A896" s="1"/>
      <c r="C896" s="1"/>
      <c r="D896" s="1"/>
      <c r="F896" s="1"/>
      <c r="G896" s="1"/>
    </row>
    <row r="897" ht="12.75" customHeight="1">
      <c r="A897" s="1"/>
      <c r="C897" s="1"/>
      <c r="D897" s="1"/>
      <c r="F897" s="1"/>
      <c r="G897" s="1"/>
    </row>
    <row r="898" ht="12.75" customHeight="1">
      <c r="A898" s="1"/>
      <c r="C898" s="1"/>
      <c r="D898" s="1"/>
      <c r="F898" s="1"/>
      <c r="G898" s="1"/>
    </row>
    <row r="899" ht="12.75" customHeight="1">
      <c r="A899" s="1"/>
      <c r="C899" s="1"/>
      <c r="D899" s="1"/>
      <c r="F899" s="1"/>
      <c r="G899" s="1"/>
    </row>
    <row r="900" ht="12.75" customHeight="1">
      <c r="A900" s="1"/>
      <c r="C900" s="1"/>
      <c r="D900" s="1"/>
      <c r="F900" s="1"/>
      <c r="G900" s="1"/>
    </row>
    <row r="901" ht="12.75" customHeight="1">
      <c r="A901" s="1"/>
      <c r="C901" s="1"/>
      <c r="D901" s="1"/>
      <c r="F901" s="1"/>
      <c r="G901" s="1"/>
    </row>
    <row r="902" ht="12.75" customHeight="1">
      <c r="A902" s="1"/>
      <c r="C902" s="1"/>
      <c r="D902" s="1"/>
      <c r="F902" s="1"/>
      <c r="G902" s="1"/>
    </row>
    <row r="903" ht="12.75" customHeight="1">
      <c r="A903" s="1"/>
      <c r="C903" s="1"/>
      <c r="D903" s="1"/>
      <c r="F903" s="1"/>
      <c r="G903" s="1"/>
    </row>
    <row r="904" ht="12.75" customHeight="1">
      <c r="A904" s="1"/>
      <c r="C904" s="1"/>
      <c r="D904" s="1"/>
      <c r="F904" s="1"/>
      <c r="G904" s="1"/>
    </row>
    <row r="905" ht="12.75" customHeight="1">
      <c r="A905" s="1"/>
      <c r="C905" s="1"/>
      <c r="D905" s="1"/>
      <c r="F905" s="1"/>
      <c r="G905" s="1"/>
    </row>
    <row r="906" ht="12.75" customHeight="1">
      <c r="A906" s="1"/>
      <c r="C906" s="1"/>
      <c r="D906" s="1"/>
      <c r="F906" s="1"/>
      <c r="G906" s="1"/>
    </row>
    <row r="907" ht="12.75" customHeight="1">
      <c r="A907" s="1"/>
      <c r="C907" s="1"/>
      <c r="D907" s="1"/>
      <c r="F907" s="1"/>
      <c r="G907" s="1"/>
    </row>
    <row r="908" ht="12.75" customHeight="1">
      <c r="A908" s="1"/>
      <c r="C908" s="1"/>
      <c r="D908" s="1"/>
      <c r="F908" s="1"/>
      <c r="G908" s="1"/>
    </row>
    <row r="909" ht="12.75" customHeight="1">
      <c r="A909" s="1"/>
      <c r="C909" s="1"/>
      <c r="D909" s="1"/>
      <c r="F909" s="1"/>
      <c r="G909" s="1"/>
    </row>
    <row r="910" ht="12.75" customHeight="1">
      <c r="A910" s="1"/>
      <c r="C910" s="1"/>
      <c r="D910" s="1"/>
      <c r="F910" s="1"/>
      <c r="G910" s="1"/>
    </row>
    <row r="911" ht="12.75" customHeight="1">
      <c r="A911" s="1"/>
      <c r="C911" s="1"/>
      <c r="D911" s="1"/>
      <c r="F911" s="1"/>
      <c r="G911" s="1"/>
    </row>
    <row r="912" ht="12.75" customHeight="1">
      <c r="A912" s="1"/>
      <c r="C912" s="1"/>
      <c r="D912" s="1"/>
      <c r="F912" s="1"/>
      <c r="G912" s="1"/>
    </row>
    <row r="913" ht="12.75" customHeight="1">
      <c r="A913" s="1"/>
      <c r="C913" s="1"/>
      <c r="D913" s="1"/>
      <c r="F913" s="1"/>
      <c r="G913" s="1"/>
    </row>
    <row r="914" ht="12.75" customHeight="1">
      <c r="A914" s="1"/>
      <c r="C914" s="1"/>
      <c r="D914" s="1"/>
      <c r="F914" s="1"/>
      <c r="G914" s="1"/>
    </row>
    <row r="915" ht="12.75" customHeight="1">
      <c r="A915" s="1"/>
      <c r="C915" s="1"/>
      <c r="D915" s="1"/>
      <c r="F915" s="1"/>
      <c r="G915" s="1"/>
    </row>
    <row r="916" ht="12.75" customHeight="1">
      <c r="A916" s="1"/>
      <c r="C916" s="1"/>
      <c r="D916" s="1"/>
      <c r="F916" s="1"/>
      <c r="G916" s="1"/>
    </row>
    <row r="917" ht="12.75" customHeight="1">
      <c r="A917" s="1"/>
      <c r="C917" s="1"/>
      <c r="D917" s="1"/>
      <c r="F917" s="1"/>
      <c r="G917" s="1"/>
    </row>
    <row r="918" ht="12.75" customHeight="1">
      <c r="A918" s="1"/>
      <c r="C918" s="1"/>
      <c r="D918" s="1"/>
      <c r="F918" s="1"/>
      <c r="G918" s="1"/>
    </row>
    <row r="919" ht="12.75" customHeight="1">
      <c r="A919" s="1"/>
      <c r="C919" s="1"/>
      <c r="D919" s="1"/>
      <c r="F919" s="1"/>
      <c r="G919" s="1"/>
    </row>
    <row r="920" ht="12.75" customHeight="1">
      <c r="A920" s="1"/>
      <c r="C920" s="1"/>
      <c r="D920" s="1"/>
      <c r="F920" s="1"/>
      <c r="G920" s="1"/>
    </row>
    <row r="921" ht="12.75" customHeight="1">
      <c r="A921" s="1"/>
      <c r="C921" s="1"/>
      <c r="D921" s="1"/>
      <c r="F921" s="1"/>
      <c r="G921" s="1"/>
    </row>
    <row r="922" ht="12.75" customHeight="1">
      <c r="A922" s="1"/>
      <c r="C922" s="1"/>
      <c r="D922" s="1"/>
      <c r="F922" s="1"/>
      <c r="G922" s="1"/>
    </row>
    <row r="923" ht="12.75" customHeight="1">
      <c r="A923" s="1"/>
      <c r="C923" s="1"/>
      <c r="D923" s="1"/>
      <c r="F923" s="1"/>
      <c r="G923" s="1"/>
    </row>
    <row r="924" ht="12.75" customHeight="1">
      <c r="A924" s="1"/>
      <c r="C924" s="1"/>
      <c r="D924" s="1"/>
      <c r="F924" s="1"/>
      <c r="G924" s="1"/>
    </row>
    <row r="925" ht="12.75" customHeight="1">
      <c r="A925" s="1"/>
      <c r="C925" s="1"/>
      <c r="D925" s="1"/>
      <c r="F925" s="1"/>
      <c r="G925" s="1"/>
    </row>
    <row r="926" ht="12.75" customHeight="1">
      <c r="A926" s="1"/>
      <c r="C926" s="1"/>
      <c r="D926" s="1"/>
      <c r="F926" s="1"/>
      <c r="G926" s="1"/>
    </row>
    <row r="927" ht="12.75" customHeight="1">
      <c r="A927" s="1"/>
      <c r="C927" s="1"/>
      <c r="D927" s="1"/>
      <c r="F927" s="1"/>
      <c r="G927" s="1"/>
    </row>
    <row r="928" ht="12.75" customHeight="1">
      <c r="A928" s="1"/>
      <c r="C928" s="1"/>
      <c r="D928" s="1"/>
      <c r="F928" s="1"/>
      <c r="G928" s="1"/>
    </row>
    <row r="929" ht="12.75" customHeight="1">
      <c r="A929" s="1"/>
      <c r="C929" s="1"/>
      <c r="D929" s="1"/>
      <c r="F929" s="1"/>
      <c r="G929" s="1"/>
    </row>
    <row r="930" ht="12.75" customHeight="1">
      <c r="A930" s="1"/>
      <c r="C930" s="1"/>
      <c r="D930" s="1"/>
      <c r="F930" s="1"/>
      <c r="G930" s="1"/>
    </row>
    <row r="931" ht="12.75" customHeight="1">
      <c r="A931" s="1"/>
      <c r="C931" s="1"/>
      <c r="D931" s="1"/>
      <c r="F931" s="1"/>
      <c r="G931" s="1"/>
    </row>
    <row r="932" ht="12.75" customHeight="1">
      <c r="A932" s="1"/>
      <c r="C932" s="1"/>
      <c r="D932" s="1"/>
      <c r="F932" s="1"/>
      <c r="G932" s="1"/>
    </row>
    <row r="933" ht="12.75" customHeight="1">
      <c r="A933" s="1"/>
      <c r="C933" s="1"/>
      <c r="D933" s="1"/>
      <c r="F933" s="1"/>
      <c r="G933" s="1"/>
    </row>
    <row r="934" ht="12.75" customHeight="1">
      <c r="A934" s="1"/>
      <c r="C934" s="1"/>
      <c r="D934" s="1"/>
      <c r="F934" s="1"/>
      <c r="G934" s="1"/>
    </row>
    <row r="935" ht="12.75" customHeight="1">
      <c r="A935" s="1"/>
      <c r="C935" s="1"/>
      <c r="D935" s="1"/>
      <c r="F935" s="1"/>
      <c r="G935" s="1"/>
    </row>
    <row r="936" ht="12.75" customHeight="1">
      <c r="A936" s="1"/>
      <c r="C936" s="1"/>
      <c r="D936" s="1"/>
      <c r="F936" s="1"/>
      <c r="G936" s="1"/>
    </row>
    <row r="937" ht="12.75" customHeight="1">
      <c r="A937" s="1"/>
      <c r="C937" s="1"/>
      <c r="D937" s="1"/>
      <c r="F937" s="1"/>
      <c r="G937" s="1"/>
    </row>
    <row r="938" ht="12.75" customHeight="1">
      <c r="A938" s="1"/>
      <c r="C938" s="1"/>
      <c r="D938" s="1"/>
      <c r="F938" s="1"/>
      <c r="G938" s="1"/>
    </row>
    <row r="939" ht="12.75" customHeight="1">
      <c r="A939" s="1"/>
      <c r="C939" s="1"/>
      <c r="D939" s="1"/>
      <c r="F939" s="1"/>
      <c r="G939" s="1"/>
    </row>
    <row r="940" ht="12.75" customHeight="1">
      <c r="A940" s="1"/>
      <c r="C940" s="1"/>
      <c r="D940" s="1"/>
      <c r="F940" s="1"/>
      <c r="G940" s="1"/>
    </row>
    <row r="941" ht="12.75" customHeight="1">
      <c r="A941" s="1"/>
      <c r="C941" s="1"/>
      <c r="D941" s="1"/>
      <c r="F941" s="1"/>
      <c r="G941" s="1"/>
    </row>
    <row r="942" ht="12.75" customHeight="1">
      <c r="A942" s="1"/>
      <c r="C942" s="1"/>
      <c r="D942" s="1"/>
      <c r="F942" s="1"/>
      <c r="G942" s="1"/>
    </row>
    <row r="943" ht="12.75" customHeight="1">
      <c r="A943" s="1"/>
      <c r="C943" s="1"/>
      <c r="D943" s="1"/>
      <c r="F943" s="1"/>
      <c r="G943" s="1"/>
    </row>
    <row r="944" ht="12.75" customHeight="1">
      <c r="A944" s="1"/>
      <c r="C944" s="1"/>
      <c r="D944" s="1"/>
      <c r="F944" s="1"/>
      <c r="G944" s="1"/>
    </row>
    <row r="945" ht="12.75" customHeight="1">
      <c r="A945" s="1"/>
      <c r="C945" s="1"/>
      <c r="D945" s="1"/>
      <c r="F945" s="1"/>
      <c r="G945" s="1"/>
    </row>
    <row r="946" ht="12.75" customHeight="1">
      <c r="A946" s="1"/>
      <c r="C946" s="1"/>
      <c r="D946" s="1"/>
      <c r="F946" s="1"/>
      <c r="G946" s="1"/>
    </row>
    <row r="947" ht="12.75" customHeight="1">
      <c r="A947" s="1"/>
      <c r="C947" s="1"/>
      <c r="D947" s="1"/>
      <c r="F947" s="1"/>
      <c r="G947" s="1"/>
    </row>
    <row r="948" ht="12.75" customHeight="1">
      <c r="A948" s="1"/>
      <c r="C948" s="1"/>
      <c r="D948" s="1"/>
      <c r="F948" s="1"/>
      <c r="G948" s="1"/>
    </row>
    <row r="949" ht="12.75" customHeight="1">
      <c r="A949" s="1"/>
      <c r="C949" s="1"/>
      <c r="D949" s="1"/>
      <c r="F949" s="1"/>
      <c r="G949" s="1"/>
    </row>
    <row r="950" ht="12.75" customHeight="1">
      <c r="A950" s="1"/>
      <c r="C950" s="1"/>
      <c r="D950" s="1"/>
      <c r="F950" s="1"/>
      <c r="G950" s="1"/>
    </row>
    <row r="951" ht="12.75" customHeight="1">
      <c r="A951" s="1"/>
      <c r="C951" s="1"/>
      <c r="D951" s="1"/>
      <c r="F951" s="1"/>
      <c r="G951" s="1"/>
    </row>
    <row r="952" ht="12.75" customHeight="1">
      <c r="A952" s="1"/>
      <c r="C952" s="1"/>
      <c r="D952" s="1"/>
      <c r="F952" s="1"/>
      <c r="G952" s="1"/>
    </row>
    <row r="953" ht="12.75" customHeight="1">
      <c r="A953" s="1"/>
      <c r="C953" s="1"/>
      <c r="D953" s="1"/>
      <c r="F953" s="1"/>
      <c r="G953" s="1"/>
    </row>
    <row r="954" ht="12.75" customHeight="1">
      <c r="A954" s="1"/>
      <c r="C954" s="1"/>
      <c r="D954" s="1"/>
      <c r="F954" s="1"/>
      <c r="G954" s="1"/>
    </row>
    <row r="955" ht="12.75" customHeight="1">
      <c r="A955" s="1"/>
      <c r="C955" s="1"/>
      <c r="D955" s="1"/>
      <c r="F955" s="1"/>
      <c r="G955" s="1"/>
    </row>
    <row r="956" ht="12.75" customHeight="1">
      <c r="A956" s="1"/>
      <c r="C956" s="1"/>
      <c r="D956" s="1"/>
      <c r="F956" s="1"/>
      <c r="G956" s="1"/>
    </row>
    <row r="957" ht="12.75" customHeight="1">
      <c r="A957" s="1"/>
      <c r="C957" s="1"/>
      <c r="D957" s="1"/>
      <c r="F957" s="1"/>
      <c r="G957" s="1"/>
    </row>
    <row r="958" ht="12.75" customHeight="1">
      <c r="A958" s="1"/>
      <c r="C958" s="1"/>
      <c r="D958" s="1"/>
      <c r="F958" s="1"/>
      <c r="G958" s="1"/>
    </row>
    <row r="959" ht="12.75" customHeight="1">
      <c r="A959" s="1"/>
      <c r="C959" s="1"/>
      <c r="D959" s="1"/>
      <c r="F959" s="1"/>
      <c r="G959" s="1"/>
    </row>
    <row r="960" ht="12.75" customHeight="1">
      <c r="A960" s="1"/>
      <c r="C960" s="1"/>
      <c r="D960" s="1"/>
      <c r="F960" s="1"/>
      <c r="G960" s="1"/>
    </row>
    <row r="961" ht="12.75" customHeight="1">
      <c r="A961" s="1"/>
      <c r="C961" s="1"/>
      <c r="D961" s="1"/>
      <c r="F961" s="1"/>
      <c r="G961" s="1"/>
    </row>
    <row r="962" ht="12.75" customHeight="1">
      <c r="A962" s="1"/>
      <c r="C962" s="1"/>
      <c r="D962" s="1"/>
      <c r="F962" s="1"/>
      <c r="G962" s="1"/>
    </row>
    <row r="963" ht="12.75" customHeight="1">
      <c r="A963" s="1"/>
      <c r="C963" s="1"/>
      <c r="D963" s="1"/>
      <c r="F963" s="1"/>
      <c r="G963" s="1"/>
    </row>
    <row r="964" ht="12.75" customHeight="1">
      <c r="A964" s="1"/>
      <c r="C964" s="1"/>
      <c r="D964" s="1"/>
      <c r="F964" s="1"/>
      <c r="G964" s="1"/>
    </row>
    <row r="965" ht="12.75" customHeight="1">
      <c r="A965" s="1"/>
      <c r="C965" s="1"/>
      <c r="D965" s="1"/>
      <c r="F965" s="1"/>
      <c r="G965" s="1"/>
    </row>
    <row r="966" ht="12.75" customHeight="1">
      <c r="A966" s="1"/>
      <c r="C966" s="1"/>
      <c r="D966" s="1"/>
      <c r="F966" s="1"/>
      <c r="G966" s="1"/>
    </row>
    <row r="967" ht="12.75" customHeight="1">
      <c r="A967" s="1"/>
      <c r="C967" s="1"/>
      <c r="D967" s="1"/>
      <c r="F967" s="1"/>
      <c r="G967" s="1"/>
    </row>
    <row r="968" ht="12.75" customHeight="1">
      <c r="A968" s="1"/>
      <c r="C968" s="1"/>
      <c r="D968" s="1"/>
      <c r="F968" s="1"/>
      <c r="G968" s="1"/>
    </row>
    <row r="969" ht="12.75" customHeight="1">
      <c r="A969" s="1"/>
      <c r="C969" s="1"/>
      <c r="D969" s="1"/>
      <c r="F969" s="1"/>
      <c r="G969" s="1"/>
    </row>
    <row r="970" ht="12.75" customHeight="1">
      <c r="A970" s="1"/>
      <c r="C970" s="1"/>
      <c r="D970" s="1"/>
      <c r="F970" s="1"/>
      <c r="G970" s="1"/>
    </row>
    <row r="971" ht="12.75" customHeight="1">
      <c r="A971" s="1"/>
      <c r="C971" s="1"/>
      <c r="D971" s="1"/>
      <c r="F971" s="1"/>
      <c r="G971" s="1"/>
    </row>
    <row r="972" ht="12.75" customHeight="1">
      <c r="A972" s="1"/>
      <c r="C972" s="1"/>
      <c r="D972" s="1"/>
      <c r="F972" s="1"/>
      <c r="G972" s="1"/>
    </row>
    <row r="973" ht="12.75" customHeight="1">
      <c r="A973" s="1"/>
      <c r="C973" s="1"/>
      <c r="D973" s="1"/>
      <c r="F973" s="1"/>
      <c r="G973" s="1"/>
    </row>
    <row r="974" ht="12.75" customHeight="1">
      <c r="A974" s="1"/>
      <c r="C974" s="1"/>
      <c r="D974" s="1"/>
      <c r="F974" s="1"/>
      <c r="G974" s="1"/>
    </row>
    <row r="975" ht="12.75" customHeight="1">
      <c r="A975" s="1"/>
      <c r="C975" s="1"/>
      <c r="D975" s="1"/>
      <c r="F975" s="1"/>
      <c r="G975" s="1"/>
    </row>
    <row r="976" ht="12.75" customHeight="1">
      <c r="A976" s="1"/>
      <c r="C976" s="1"/>
      <c r="D976" s="1"/>
      <c r="F976" s="1"/>
      <c r="G976" s="1"/>
    </row>
    <row r="977" ht="12.75" customHeight="1">
      <c r="A977" s="1"/>
      <c r="C977" s="1"/>
      <c r="D977" s="1"/>
      <c r="F977" s="1"/>
      <c r="G977" s="1"/>
    </row>
    <row r="978" ht="12.75" customHeight="1">
      <c r="A978" s="1"/>
      <c r="C978" s="1"/>
      <c r="D978" s="1"/>
      <c r="F978" s="1"/>
      <c r="G978" s="1"/>
    </row>
    <row r="979" ht="12.75" customHeight="1">
      <c r="A979" s="1"/>
      <c r="C979" s="1"/>
      <c r="D979" s="1"/>
      <c r="F979" s="1"/>
      <c r="G979" s="1"/>
    </row>
    <row r="980" ht="12.75" customHeight="1">
      <c r="A980" s="1"/>
      <c r="C980" s="1"/>
      <c r="D980" s="1"/>
      <c r="F980" s="1"/>
      <c r="G980" s="1"/>
    </row>
    <row r="981" ht="12.75" customHeight="1">
      <c r="A981" s="1"/>
      <c r="C981" s="1"/>
      <c r="D981" s="1"/>
      <c r="F981" s="1"/>
      <c r="G981" s="1"/>
    </row>
    <row r="982" ht="12.75" customHeight="1">
      <c r="A982" s="1"/>
      <c r="C982" s="1"/>
      <c r="D982" s="1"/>
      <c r="F982" s="1"/>
      <c r="G982" s="1"/>
    </row>
    <row r="983" ht="12.75" customHeight="1">
      <c r="A983" s="1"/>
      <c r="C983" s="1"/>
      <c r="D983" s="1"/>
      <c r="F983" s="1"/>
      <c r="G983" s="1"/>
    </row>
    <row r="984" ht="12.75" customHeight="1">
      <c r="A984" s="1"/>
      <c r="C984" s="1"/>
      <c r="D984" s="1"/>
      <c r="F984" s="1"/>
      <c r="G984" s="1"/>
    </row>
    <row r="985" ht="12.75" customHeight="1">
      <c r="A985" s="1"/>
      <c r="C985" s="1"/>
      <c r="D985" s="1"/>
      <c r="F985" s="1"/>
      <c r="G985" s="1"/>
    </row>
    <row r="986" ht="12.75" customHeight="1">
      <c r="A986" s="1"/>
      <c r="C986" s="1"/>
      <c r="D986" s="1"/>
      <c r="F986" s="1"/>
      <c r="G986" s="1"/>
    </row>
    <row r="987" ht="12.75" customHeight="1">
      <c r="A987" s="1"/>
      <c r="C987" s="1"/>
      <c r="D987" s="1"/>
      <c r="F987" s="1"/>
      <c r="G987" s="1"/>
    </row>
    <row r="988" ht="12.75" customHeight="1">
      <c r="A988" s="1"/>
      <c r="C988" s="1"/>
      <c r="D988" s="1"/>
      <c r="F988" s="1"/>
      <c r="G988" s="1"/>
    </row>
    <row r="989" ht="12.75" customHeight="1">
      <c r="A989" s="1"/>
      <c r="C989" s="1"/>
      <c r="D989" s="1"/>
      <c r="F989" s="1"/>
      <c r="G989" s="1"/>
    </row>
    <row r="990" ht="12.75" customHeight="1">
      <c r="A990" s="1"/>
      <c r="C990" s="1"/>
      <c r="D990" s="1"/>
      <c r="F990" s="1"/>
      <c r="G990" s="1"/>
    </row>
    <row r="991" ht="12.75" customHeight="1">
      <c r="A991" s="1"/>
      <c r="C991" s="1"/>
      <c r="D991" s="1"/>
      <c r="F991" s="1"/>
      <c r="G991" s="1"/>
    </row>
    <row r="992" ht="12.75" customHeight="1">
      <c r="A992" s="1"/>
      <c r="C992" s="1"/>
      <c r="D992" s="1"/>
      <c r="F992" s="1"/>
      <c r="G992" s="1"/>
    </row>
    <row r="993" ht="12.75" customHeight="1">
      <c r="A993" s="1"/>
      <c r="C993" s="1"/>
      <c r="D993" s="1"/>
      <c r="F993" s="1"/>
      <c r="G993" s="1"/>
    </row>
    <row r="994" ht="12.75" customHeight="1">
      <c r="A994" s="1"/>
      <c r="C994" s="1"/>
      <c r="D994" s="1"/>
      <c r="F994" s="1"/>
      <c r="G994" s="1"/>
    </row>
    <row r="995" ht="12.75" customHeight="1">
      <c r="A995" s="1"/>
      <c r="C995" s="1"/>
      <c r="D995" s="1"/>
      <c r="F995" s="1"/>
      <c r="G995" s="1"/>
    </row>
    <row r="996" ht="12.75" customHeight="1">
      <c r="A996" s="1"/>
      <c r="C996" s="1"/>
      <c r="D996" s="1"/>
      <c r="F996" s="1"/>
      <c r="G996" s="1"/>
    </row>
    <row r="997" ht="12.75" customHeight="1">
      <c r="A997" s="1"/>
      <c r="C997" s="1"/>
      <c r="D997" s="1"/>
      <c r="F997" s="1"/>
      <c r="G997" s="1"/>
    </row>
    <row r="998" ht="12.75" customHeight="1">
      <c r="A998" s="1"/>
      <c r="C998" s="1"/>
      <c r="D998" s="1"/>
      <c r="F998" s="1"/>
      <c r="G998" s="1"/>
    </row>
    <row r="999" ht="12.75" customHeight="1">
      <c r="A999" s="1"/>
      <c r="C999" s="1"/>
      <c r="D999" s="1"/>
      <c r="F999" s="1"/>
      <c r="G999" s="1"/>
    </row>
    <row r="1000" ht="12.75" customHeight="1">
      <c r="A1000" s="1"/>
      <c r="C1000" s="1"/>
      <c r="D1000" s="1"/>
      <c r="F1000" s="1"/>
      <c r="G1000" s="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4.14"/>
    <col customWidth="1" min="2" max="2" width="3.71"/>
    <col customWidth="1" min="3" max="3" width="4.0"/>
    <col customWidth="1" min="4" max="4" width="3.0"/>
    <col customWidth="1" min="5" max="5" width="2.71"/>
    <col customWidth="1" min="6" max="6" width="3.0"/>
    <col customWidth="1" min="7" max="8" width="4.0"/>
    <col customWidth="1" min="9" max="9" width="2.86"/>
    <col customWidth="1" min="10" max="10" width="4.0"/>
    <col customWidth="1" min="11" max="11" width="2.57"/>
    <col customWidth="1" min="12" max="12" width="4.0"/>
    <col customWidth="1" min="13" max="13" width="3.0"/>
    <col customWidth="1" min="14" max="14" width="4.0"/>
    <col customWidth="1" min="15" max="15" width="2.86"/>
    <col customWidth="1" min="16" max="16" width="4.0"/>
    <col customWidth="1" min="17" max="17" width="2.86"/>
    <col customWidth="1" min="18" max="18" width="4.0"/>
    <col customWidth="1" min="19" max="19" width="2.71"/>
    <col customWidth="1" min="20" max="20" width="4.0"/>
    <col customWidth="1" min="21" max="21" width="2.71"/>
    <col customWidth="1" min="22" max="22" width="4.0"/>
    <col customWidth="1" min="23" max="23" width="2.0"/>
  </cols>
  <sheetData>
    <row r="1" ht="18.75" customHeight="1">
      <c r="A1" s="17" t="s">
        <v>99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2.75" customHeight="1">
      <c r="A3" s="1"/>
      <c r="B3" s="1"/>
      <c r="C3" s="1"/>
      <c r="D3" s="52"/>
      <c r="E3" s="102"/>
      <c r="F3" s="102"/>
      <c r="G3" s="102" t="s">
        <v>956</v>
      </c>
      <c r="H3" s="143" t="s">
        <v>957</v>
      </c>
      <c r="I3" s="144"/>
      <c r="J3" s="56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2.75" customHeight="1">
      <c r="A4" s="1"/>
      <c r="B4" s="1"/>
      <c r="C4" s="1"/>
      <c r="D4" s="145"/>
      <c r="E4" s="146"/>
      <c r="F4" s="146"/>
      <c r="G4" s="147">
        <v>65.0</v>
      </c>
      <c r="H4" s="148" t="str">
        <f t="shared" ref="H4:H6" si="1">CHAR(G4)</f>
        <v>A</v>
      </c>
      <c r="I4" s="149"/>
      <c r="J4" s="147"/>
      <c r="K4" s="1"/>
      <c r="L4" s="71" t="s">
        <v>958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2.75" customHeight="1">
      <c r="A5" s="1"/>
      <c r="B5" s="1"/>
      <c r="C5" s="1"/>
      <c r="D5" s="145"/>
      <c r="E5" s="146"/>
      <c r="F5" s="146"/>
      <c r="G5" s="147">
        <v>66.0</v>
      </c>
      <c r="H5" s="148" t="str">
        <f t="shared" si="1"/>
        <v>B</v>
      </c>
      <c r="I5" s="149"/>
      <c r="J5" s="147"/>
      <c r="K5" s="1"/>
      <c r="L5" s="71" t="s">
        <v>959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2.75" customHeight="1">
      <c r="A6" s="1"/>
      <c r="B6" s="1"/>
      <c r="C6" s="1"/>
      <c r="D6" s="150"/>
      <c r="E6" s="151"/>
      <c r="F6" s="151"/>
      <c r="G6" s="152">
        <v>169.0</v>
      </c>
      <c r="H6" s="153" t="str">
        <f t="shared" si="1"/>
        <v>©</v>
      </c>
      <c r="I6" s="154"/>
      <c r="J6" s="152"/>
      <c r="K6" s="1"/>
      <c r="L6" s="71" t="s">
        <v>960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3.5" customHeight="1">
      <c r="A8" s="1"/>
      <c r="B8" s="3" t="s">
        <v>721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1"/>
    </row>
    <row r="9" ht="12.75" customHeight="1">
      <c r="A9" s="1"/>
      <c r="B9" s="1" t="s">
        <v>961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2.75" customHeight="1">
      <c r="A10" s="1"/>
      <c r="B10" s="1" t="s">
        <v>962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1"/>
    </row>
    <row r="13" ht="12.75" customHeight="1">
      <c r="A13" s="1"/>
      <c r="B13" s="1" t="s">
        <v>963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ht="12.75" customHeight="1">
      <c r="A14" s="1"/>
      <c r="B14" s="1" t="s">
        <v>964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ht="13.5" customHeight="1">
      <c r="A16" s="1"/>
      <c r="B16" s="3" t="s">
        <v>4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"/>
    </row>
    <row r="17" ht="12.75" customHeight="1">
      <c r="A17" s="1"/>
      <c r="B17" s="1" t="s">
        <v>965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3.5" customHeight="1">
      <c r="A19" s="1"/>
      <c r="B19" s="3" t="s">
        <v>656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ht="12.75" customHeight="1">
      <c r="A20" s="1"/>
      <c r="B20" s="1" t="s">
        <v>966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ht="12.75" customHeight="1">
      <c r="A21" s="1"/>
      <c r="B21" s="1" t="s">
        <v>967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2.75" customHeight="1">
      <c r="A22" s="1"/>
      <c r="B22" s="1" t="s">
        <v>968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ht="12.75" customHeight="1">
      <c r="A24" s="1"/>
      <c r="B24" s="155">
        <v>1.0</v>
      </c>
      <c r="C24" s="156" t="str">
        <f t="shared" ref="C24:C48" si="2">CHAR(B24)</f>
        <v/>
      </c>
      <c r="D24" s="155">
        <v>26.0</v>
      </c>
      <c r="E24" s="156" t="str">
        <f t="shared" ref="E24:E48" si="3">CHAR(D24)</f>
        <v/>
      </c>
      <c r="F24" s="155">
        <v>51.0</v>
      </c>
      <c r="G24" s="156" t="str">
        <f t="shared" ref="G24:G48" si="4">CHAR(F24)</f>
        <v>3</v>
      </c>
      <c r="H24" s="155">
        <v>76.0</v>
      </c>
      <c r="I24" s="156" t="str">
        <f t="shared" ref="I24:I48" si="5">CHAR(H24)</f>
        <v>L</v>
      </c>
      <c r="J24" s="155">
        <v>101.0</v>
      </c>
      <c r="K24" s="156" t="str">
        <f t="shared" ref="K24:K48" si="6">CHAR(J24)</f>
        <v>e</v>
      </c>
      <c r="L24" s="155">
        <v>126.0</v>
      </c>
      <c r="M24" s="156" t="str">
        <f t="shared" ref="M24:M48" si="7">CHAR(L24)</f>
        <v>~</v>
      </c>
      <c r="N24" s="155">
        <v>151.0</v>
      </c>
      <c r="O24" s="156" t="str">
        <f t="shared" ref="O24:O48" si="8">CHAR(N24)</f>
        <v>_x0097_</v>
      </c>
      <c r="P24" s="155">
        <v>176.0</v>
      </c>
      <c r="Q24" s="156" t="str">
        <f t="shared" ref="Q24:Q48" si="9">CHAR(P24)</f>
        <v>°</v>
      </c>
      <c r="R24" s="155">
        <v>201.0</v>
      </c>
      <c r="S24" s="156" t="str">
        <f t="shared" ref="S24:S48" si="10">CHAR(R24)</f>
        <v>É</v>
      </c>
      <c r="T24" s="155">
        <v>226.0</v>
      </c>
      <c r="U24" s="156" t="str">
        <f t="shared" ref="U24:U48" si="11">CHAR(T24)</f>
        <v>â</v>
      </c>
      <c r="V24" s="157">
        <v>251.0</v>
      </c>
      <c r="W24" s="156" t="str">
        <f t="shared" ref="W24:W28" si="12">CHAR(V24)</f>
        <v>û</v>
      </c>
    </row>
    <row r="25" ht="12.75" customHeight="1">
      <c r="A25" s="1"/>
      <c r="B25" s="158">
        <v>2.0</v>
      </c>
      <c r="C25" s="33" t="str">
        <f t="shared" si="2"/>
        <v/>
      </c>
      <c r="D25" s="158">
        <v>27.0</v>
      </c>
      <c r="E25" s="33" t="str">
        <f t="shared" si="3"/>
        <v/>
      </c>
      <c r="F25" s="158">
        <v>52.0</v>
      </c>
      <c r="G25" s="33" t="str">
        <f t="shared" si="4"/>
        <v>4</v>
      </c>
      <c r="H25" s="158">
        <v>77.0</v>
      </c>
      <c r="I25" s="33" t="str">
        <f t="shared" si="5"/>
        <v>M</v>
      </c>
      <c r="J25" s="158">
        <v>102.0</v>
      </c>
      <c r="K25" s="33" t="str">
        <f t="shared" si="6"/>
        <v>f</v>
      </c>
      <c r="L25" s="158">
        <v>127.0</v>
      </c>
      <c r="M25" s="33" t="str">
        <f t="shared" si="7"/>
        <v>_x007f_</v>
      </c>
      <c r="N25" s="158">
        <v>152.0</v>
      </c>
      <c r="O25" s="33" t="str">
        <f t="shared" si="8"/>
        <v>_x0098_</v>
      </c>
      <c r="P25" s="158">
        <v>177.0</v>
      </c>
      <c r="Q25" s="33" t="str">
        <f t="shared" si="9"/>
        <v>±</v>
      </c>
      <c r="R25" s="158">
        <v>202.0</v>
      </c>
      <c r="S25" s="33" t="str">
        <f t="shared" si="10"/>
        <v>Ê</v>
      </c>
      <c r="T25" s="158">
        <v>227.0</v>
      </c>
      <c r="U25" s="33" t="str">
        <f t="shared" si="11"/>
        <v>ã</v>
      </c>
      <c r="V25" s="159">
        <v>252.0</v>
      </c>
      <c r="W25" s="33" t="str">
        <f t="shared" si="12"/>
        <v>ü</v>
      </c>
    </row>
    <row r="26" ht="12.75" customHeight="1">
      <c r="A26" s="1"/>
      <c r="B26" s="158">
        <v>3.0</v>
      </c>
      <c r="C26" s="33" t="str">
        <f t="shared" si="2"/>
        <v/>
      </c>
      <c r="D26" s="158">
        <v>28.0</v>
      </c>
      <c r="E26" s="33" t="str">
        <f t="shared" si="3"/>
        <v/>
      </c>
      <c r="F26" s="158">
        <v>53.0</v>
      </c>
      <c r="G26" s="33" t="str">
        <f t="shared" si="4"/>
        <v>5</v>
      </c>
      <c r="H26" s="158">
        <v>78.0</v>
      </c>
      <c r="I26" s="33" t="str">
        <f t="shared" si="5"/>
        <v>N</v>
      </c>
      <c r="J26" s="158">
        <v>103.0</v>
      </c>
      <c r="K26" s="33" t="str">
        <f t="shared" si="6"/>
        <v>g</v>
      </c>
      <c r="L26" s="158">
        <v>128.0</v>
      </c>
      <c r="M26" s="33" t="str">
        <f t="shared" si="7"/>
        <v>_x0080_</v>
      </c>
      <c r="N26" s="158">
        <v>153.0</v>
      </c>
      <c r="O26" s="33" t="str">
        <f t="shared" si="8"/>
        <v>_x0099_</v>
      </c>
      <c r="P26" s="158">
        <v>178.0</v>
      </c>
      <c r="Q26" s="33" t="str">
        <f t="shared" si="9"/>
        <v>²</v>
      </c>
      <c r="R26" s="158">
        <v>203.0</v>
      </c>
      <c r="S26" s="33" t="str">
        <f t="shared" si="10"/>
        <v>Ë</v>
      </c>
      <c r="T26" s="158">
        <v>228.0</v>
      </c>
      <c r="U26" s="33" t="str">
        <f t="shared" si="11"/>
        <v>ä</v>
      </c>
      <c r="V26" s="159">
        <v>253.0</v>
      </c>
      <c r="W26" s="33" t="str">
        <f t="shared" si="12"/>
        <v>ý</v>
      </c>
    </row>
    <row r="27" ht="12.75" customHeight="1">
      <c r="A27" s="1"/>
      <c r="B27" s="158">
        <v>4.0</v>
      </c>
      <c r="C27" s="33" t="str">
        <f t="shared" si="2"/>
        <v/>
      </c>
      <c r="D27" s="158">
        <v>29.0</v>
      </c>
      <c r="E27" s="33" t="str">
        <f t="shared" si="3"/>
        <v/>
      </c>
      <c r="F27" s="158">
        <v>54.0</v>
      </c>
      <c r="G27" s="33" t="str">
        <f t="shared" si="4"/>
        <v>6</v>
      </c>
      <c r="H27" s="158">
        <v>79.0</v>
      </c>
      <c r="I27" s="33" t="str">
        <f t="shared" si="5"/>
        <v>O</v>
      </c>
      <c r="J27" s="158">
        <v>104.0</v>
      </c>
      <c r="K27" s="33" t="str">
        <f t="shared" si="6"/>
        <v>h</v>
      </c>
      <c r="L27" s="158">
        <v>129.0</v>
      </c>
      <c r="M27" s="33" t="str">
        <f t="shared" si="7"/>
        <v>_x0081_</v>
      </c>
      <c r="N27" s="158">
        <v>154.0</v>
      </c>
      <c r="O27" s="33" t="str">
        <f t="shared" si="8"/>
        <v>_x009a_</v>
      </c>
      <c r="P27" s="158">
        <v>179.0</v>
      </c>
      <c r="Q27" s="33" t="str">
        <f t="shared" si="9"/>
        <v>³</v>
      </c>
      <c r="R27" s="158">
        <v>204.0</v>
      </c>
      <c r="S27" s="33" t="str">
        <f t="shared" si="10"/>
        <v>Ì</v>
      </c>
      <c r="T27" s="158">
        <v>229.0</v>
      </c>
      <c r="U27" s="33" t="str">
        <f t="shared" si="11"/>
        <v>å</v>
      </c>
      <c r="V27" s="159">
        <v>254.0</v>
      </c>
      <c r="W27" s="33" t="str">
        <f t="shared" si="12"/>
        <v>þ</v>
      </c>
    </row>
    <row r="28" ht="12.75" customHeight="1">
      <c r="A28" s="1"/>
      <c r="B28" s="158">
        <v>5.0</v>
      </c>
      <c r="C28" s="33" t="str">
        <f t="shared" si="2"/>
        <v/>
      </c>
      <c r="D28" s="158">
        <v>30.0</v>
      </c>
      <c r="E28" s="33" t="str">
        <f t="shared" si="3"/>
        <v/>
      </c>
      <c r="F28" s="158">
        <v>55.0</v>
      </c>
      <c r="G28" s="33" t="str">
        <f t="shared" si="4"/>
        <v>7</v>
      </c>
      <c r="H28" s="158">
        <v>80.0</v>
      </c>
      <c r="I28" s="33" t="str">
        <f t="shared" si="5"/>
        <v>P</v>
      </c>
      <c r="J28" s="158">
        <v>105.0</v>
      </c>
      <c r="K28" s="33" t="str">
        <f t="shared" si="6"/>
        <v>i</v>
      </c>
      <c r="L28" s="158">
        <v>130.0</v>
      </c>
      <c r="M28" s="33" t="str">
        <f t="shared" si="7"/>
        <v>_x0082_</v>
      </c>
      <c r="N28" s="158">
        <v>155.0</v>
      </c>
      <c r="O28" s="33" t="str">
        <f t="shared" si="8"/>
        <v>_x009b_</v>
      </c>
      <c r="P28" s="158">
        <v>180.0</v>
      </c>
      <c r="Q28" s="33" t="str">
        <f t="shared" si="9"/>
        <v>´</v>
      </c>
      <c r="R28" s="158">
        <v>205.0</v>
      </c>
      <c r="S28" s="33" t="str">
        <f t="shared" si="10"/>
        <v>Í</v>
      </c>
      <c r="T28" s="158">
        <v>230.0</v>
      </c>
      <c r="U28" s="33" t="str">
        <f t="shared" si="11"/>
        <v>æ</v>
      </c>
      <c r="V28" s="160">
        <v>255.0</v>
      </c>
      <c r="W28" s="161" t="str">
        <f t="shared" si="12"/>
        <v>ÿ</v>
      </c>
    </row>
    <row r="29" ht="12.75" customHeight="1">
      <c r="A29" s="1"/>
      <c r="B29" s="158">
        <v>6.0</v>
      </c>
      <c r="C29" s="33" t="str">
        <f t="shared" si="2"/>
        <v/>
      </c>
      <c r="D29" s="158">
        <v>31.0</v>
      </c>
      <c r="E29" s="33" t="str">
        <f t="shared" si="3"/>
        <v/>
      </c>
      <c r="F29" s="158">
        <v>56.0</v>
      </c>
      <c r="G29" s="33" t="str">
        <f t="shared" si="4"/>
        <v>8</v>
      </c>
      <c r="H29" s="158">
        <v>81.0</v>
      </c>
      <c r="I29" s="33" t="str">
        <f t="shared" si="5"/>
        <v>Q</v>
      </c>
      <c r="J29" s="158">
        <v>106.0</v>
      </c>
      <c r="K29" s="33" t="str">
        <f t="shared" si="6"/>
        <v>j</v>
      </c>
      <c r="L29" s="158">
        <v>131.0</v>
      </c>
      <c r="M29" s="33" t="str">
        <f t="shared" si="7"/>
        <v>_x0083_</v>
      </c>
      <c r="N29" s="158">
        <v>156.0</v>
      </c>
      <c r="O29" s="33" t="str">
        <f t="shared" si="8"/>
        <v>_x009c_</v>
      </c>
      <c r="P29" s="158">
        <v>181.0</v>
      </c>
      <c r="Q29" s="33" t="str">
        <f t="shared" si="9"/>
        <v>µ</v>
      </c>
      <c r="R29" s="158">
        <v>206.0</v>
      </c>
      <c r="S29" s="33" t="str">
        <f t="shared" si="10"/>
        <v>Î</v>
      </c>
      <c r="T29" s="158">
        <v>231.0</v>
      </c>
      <c r="U29" s="33" t="str">
        <f t="shared" si="11"/>
        <v>ç</v>
      </c>
      <c r="V29" s="1"/>
      <c r="W29" s="1"/>
    </row>
    <row r="30" ht="12.75" customHeight="1">
      <c r="A30" s="1"/>
      <c r="B30" s="158">
        <v>7.0</v>
      </c>
      <c r="C30" s="33" t="str">
        <f t="shared" si="2"/>
        <v/>
      </c>
      <c r="D30" s="158">
        <v>32.0</v>
      </c>
      <c r="E30" s="33" t="str">
        <f t="shared" si="3"/>
        <v> </v>
      </c>
      <c r="F30" s="158">
        <v>57.0</v>
      </c>
      <c r="G30" s="33" t="str">
        <f t="shared" si="4"/>
        <v>9</v>
      </c>
      <c r="H30" s="158">
        <v>82.0</v>
      </c>
      <c r="I30" s="33" t="str">
        <f t="shared" si="5"/>
        <v>R</v>
      </c>
      <c r="J30" s="158">
        <v>107.0</v>
      </c>
      <c r="K30" s="33" t="str">
        <f t="shared" si="6"/>
        <v>k</v>
      </c>
      <c r="L30" s="158">
        <v>132.0</v>
      </c>
      <c r="M30" s="33" t="str">
        <f t="shared" si="7"/>
        <v>_x0084_</v>
      </c>
      <c r="N30" s="158">
        <v>157.0</v>
      </c>
      <c r="O30" s="33" t="str">
        <f t="shared" si="8"/>
        <v>_x009d_</v>
      </c>
      <c r="P30" s="158">
        <v>182.0</v>
      </c>
      <c r="Q30" s="33" t="str">
        <f t="shared" si="9"/>
        <v>¶</v>
      </c>
      <c r="R30" s="158">
        <v>207.0</v>
      </c>
      <c r="S30" s="33" t="str">
        <f t="shared" si="10"/>
        <v>Ï</v>
      </c>
      <c r="T30" s="158">
        <v>232.0</v>
      </c>
      <c r="U30" s="33" t="str">
        <f t="shared" si="11"/>
        <v>è</v>
      </c>
      <c r="V30" s="1"/>
      <c r="W30" s="1"/>
    </row>
    <row r="31" ht="12.75" customHeight="1">
      <c r="A31" s="1"/>
      <c r="B31" s="158">
        <v>8.0</v>
      </c>
      <c r="C31" s="33" t="str">
        <f t="shared" si="2"/>
        <v/>
      </c>
      <c r="D31" s="158">
        <v>33.0</v>
      </c>
      <c r="E31" s="33" t="str">
        <f t="shared" si="3"/>
        <v>!</v>
      </c>
      <c r="F31" s="158">
        <v>58.0</v>
      </c>
      <c r="G31" s="33" t="str">
        <f t="shared" si="4"/>
        <v>:</v>
      </c>
      <c r="H31" s="158">
        <v>83.0</v>
      </c>
      <c r="I31" s="33" t="str">
        <f t="shared" si="5"/>
        <v>S</v>
      </c>
      <c r="J31" s="158">
        <v>108.0</v>
      </c>
      <c r="K31" s="33" t="str">
        <f t="shared" si="6"/>
        <v>l</v>
      </c>
      <c r="L31" s="158">
        <v>133.0</v>
      </c>
      <c r="M31" s="33" t="str">
        <f t="shared" si="7"/>
        <v>_x0085_</v>
      </c>
      <c r="N31" s="158">
        <v>158.0</v>
      </c>
      <c r="O31" s="33" t="str">
        <f t="shared" si="8"/>
        <v>_x009e_</v>
      </c>
      <c r="P31" s="158">
        <v>183.0</v>
      </c>
      <c r="Q31" s="33" t="str">
        <f t="shared" si="9"/>
        <v>·</v>
      </c>
      <c r="R31" s="158">
        <v>208.0</v>
      </c>
      <c r="S31" s="33" t="str">
        <f t="shared" si="10"/>
        <v>Ð</v>
      </c>
      <c r="T31" s="158">
        <v>233.0</v>
      </c>
      <c r="U31" s="33" t="str">
        <f t="shared" si="11"/>
        <v>é</v>
      </c>
      <c r="V31" s="1"/>
      <c r="W31" s="1"/>
    </row>
    <row r="32" ht="12.75" customHeight="1">
      <c r="A32" s="1"/>
      <c r="B32" s="158">
        <v>9.0</v>
      </c>
      <c r="C32" s="33" t="str">
        <f t="shared" si="2"/>
        <v>	</v>
      </c>
      <c r="D32" s="158">
        <v>34.0</v>
      </c>
      <c r="E32" s="33" t="str">
        <f t="shared" si="3"/>
        <v>"</v>
      </c>
      <c r="F32" s="158">
        <v>59.0</v>
      </c>
      <c r="G32" s="33" t="str">
        <f t="shared" si="4"/>
        <v>;</v>
      </c>
      <c r="H32" s="158">
        <v>84.0</v>
      </c>
      <c r="I32" s="33" t="str">
        <f t="shared" si="5"/>
        <v>T</v>
      </c>
      <c r="J32" s="158">
        <v>109.0</v>
      </c>
      <c r="K32" s="33" t="str">
        <f t="shared" si="6"/>
        <v>m</v>
      </c>
      <c r="L32" s="158">
        <v>134.0</v>
      </c>
      <c r="M32" s="33" t="str">
        <f t="shared" si="7"/>
        <v>_x0086_</v>
      </c>
      <c r="N32" s="158">
        <v>159.0</v>
      </c>
      <c r="O32" s="33" t="str">
        <f t="shared" si="8"/>
        <v>_x009f_</v>
      </c>
      <c r="P32" s="158">
        <v>184.0</v>
      </c>
      <c r="Q32" s="33" t="str">
        <f t="shared" si="9"/>
        <v>¸</v>
      </c>
      <c r="R32" s="158">
        <v>209.0</v>
      </c>
      <c r="S32" s="33" t="str">
        <f t="shared" si="10"/>
        <v>Ñ</v>
      </c>
      <c r="T32" s="158">
        <v>234.0</v>
      </c>
      <c r="U32" s="33" t="str">
        <f t="shared" si="11"/>
        <v>ê</v>
      </c>
      <c r="V32" s="1"/>
      <c r="W32" s="1"/>
    </row>
    <row r="33" ht="12.75" customHeight="1">
      <c r="A33" s="1"/>
      <c r="B33" s="158">
        <v>10.0</v>
      </c>
      <c r="C33" s="33" t="str">
        <f t="shared" si="2"/>
        <v>
</v>
      </c>
      <c r="D33" s="158">
        <v>35.0</v>
      </c>
      <c r="E33" s="33" t="str">
        <f t="shared" si="3"/>
        <v>#</v>
      </c>
      <c r="F33" s="158">
        <v>60.0</v>
      </c>
      <c r="G33" s="33" t="str">
        <f t="shared" si="4"/>
        <v>&lt;</v>
      </c>
      <c r="H33" s="158">
        <v>85.0</v>
      </c>
      <c r="I33" s="33" t="str">
        <f t="shared" si="5"/>
        <v>U</v>
      </c>
      <c r="J33" s="158">
        <v>110.0</v>
      </c>
      <c r="K33" s="33" t="str">
        <f t="shared" si="6"/>
        <v>n</v>
      </c>
      <c r="L33" s="158">
        <v>135.0</v>
      </c>
      <c r="M33" s="33" t="str">
        <f t="shared" si="7"/>
        <v>_x0087_</v>
      </c>
      <c r="N33" s="158">
        <v>160.0</v>
      </c>
      <c r="O33" s="33" t="str">
        <f t="shared" si="8"/>
        <v> </v>
      </c>
      <c r="P33" s="158">
        <v>185.0</v>
      </c>
      <c r="Q33" s="33" t="str">
        <f t="shared" si="9"/>
        <v>¹</v>
      </c>
      <c r="R33" s="158">
        <v>210.0</v>
      </c>
      <c r="S33" s="33" t="str">
        <f t="shared" si="10"/>
        <v>Ò</v>
      </c>
      <c r="T33" s="158">
        <v>235.0</v>
      </c>
      <c r="U33" s="33" t="str">
        <f t="shared" si="11"/>
        <v>ë</v>
      </c>
      <c r="V33" s="1"/>
      <c r="W33" s="1"/>
    </row>
    <row r="34" ht="12.75" customHeight="1">
      <c r="A34" s="1"/>
      <c r="B34" s="158">
        <v>11.0</v>
      </c>
      <c r="C34" s="33" t="str">
        <f t="shared" si="2"/>
        <v/>
      </c>
      <c r="D34" s="158">
        <v>36.0</v>
      </c>
      <c r="E34" s="33" t="str">
        <f t="shared" si="3"/>
        <v>$</v>
      </c>
      <c r="F34" s="158">
        <v>61.0</v>
      </c>
      <c r="G34" s="33" t="str">
        <f t="shared" si="4"/>
        <v>=</v>
      </c>
      <c r="H34" s="158">
        <v>86.0</v>
      </c>
      <c r="I34" s="33" t="str">
        <f t="shared" si="5"/>
        <v>V</v>
      </c>
      <c r="J34" s="158">
        <v>111.0</v>
      </c>
      <c r="K34" s="33" t="str">
        <f t="shared" si="6"/>
        <v>o</v>
      </c>
      <c r="L34" s="158">
        <v>136.0</v>
      </c>
      <c r="M34" s="33" t="str">
        <f t="shared" si="7"/>
        <v>_x0088_</v>
      </c>
      <c r="N34" s="158">
        <v>161.0</v>
      </c>
      <c r="O34" s="33" t="str">
        <f t="shared" si="8"/>
        <v>¡</v>
      </c>
      <c r="P34" s="158">
        <v>186.0</v>
      </c>
      <c r="Q34" s="33" t="str">
        <f t="shared" si="9"/>
        <v>º</v>
      </c>
      <c r="R34" s="158">
        <v>211.0</v>
      </c>
      <c r="S34" s="33" t="str">
        <f t="shared" si="10"/>
        <v>Ó</v>
      </c>
      <c r="T34" s="158">
        <v>236.0</v>
      </c>
      <c r="U34" s="33" t="str">
        <f t="shared" si="11"/>
        <v>ì</v>
      </c>
      <c r="V34" s="1"/>
      <c r="W34" s="1"/>
    </row>
    <row r="35" ht="12.75" customHeight="1">
      <c r="A35" s="1"/>
      <c r="B35" s="158">
        <v>12.0</v>
      </c>
      <c r="C35" s="33" t="str">
        <f t="shared" si="2"/>
        <v/>
      </c>
      <c r="D35" s="158">
        <v>37.0</v>
      </c>
      <c r="E35" s="33" t="str">
        <f t="shared" si="3"/>
        <v>%</v>
      </c>
      <c r="F35" s="158">
        <v>62.0</v>
      </c>
      <c r="G35" s="33" t="str">
        <f t="shared" si="4"/>
        <v>&gt;</v>
      </c>
      <c r="H35" s="158">
        <v>87.0</v>
      </c>
      <c r="I35" s="33" t="str">
        <f t="shared" si="5"/>
        <v>W</v>
      </c>
      <c r="J35" s="158">
        <v>112.0</v>
      </c>
      <c r="K35" s="33" t="str">
        <f t="shared" si="6"/>
        <v>p</v>
      </c>
      <c r="L35" s="158">
        <v>137.0</v>
      </c>
      <c r="M35" s="33" t="str">
        <f t="shared" si="7"/>
        <v>_x0089_</v>
      </c>
      <c r="N35" s="158">
        <v>162.0</v>
      </c>
      <c r="O35" s="33" t="str">
        <f t="shared" si="8"/>
        <v>¢</v>
      </c>
      <c r="P35" s="158">
        <v>187.0</v>
      </c>
      <c r="Q35" s="33" t="str">
        <f t="shared" si="9"/>
        <v>»</v>
      </c>
      <c r="R35" s="158">
        <v>212.0</v>
      </c>
      <c r="S35" s="33" t="str">
        <f t="shared" si="10"/>
        <v>Ô</v>
      </c>
      <c r="T35" s="158">
        <v>237.0</v>
      </c>
      <c r="U35" s="33" t="str">
        <f t="shared" si="11"/>
        <v>í</v>
      </c>
      <c r="V35" s="1"/>
      <c r="W35" s="1"/>
    </row>
    <row r="36" ht="12.75" customHeight="1">
      <c r="A36" s="1"/>
      <c r="B36" s="158">
        <v>13.0</v>
      </c>
      <c r="C36" s="33" t="str">
        <f t="shared" si="2"/>
        <v>
</v>
      </c>
      <c r="D36" s="158">
        <v>38.0</v>
      </c>
      <c r="E36" s="33" t="str">
        <f t="shared" si="3"/>
        <v>&amp;</v>
      </c>
      <c r="F36" s="158">
        <v>63.0</v>
      </c>
      <c r="G36" s="33" t="str">
        <f t="shared" si="4"/>
        <v>?</v>
      </c>
      <c r="H36" s="158">
        <v>88.0</v>
      </c>
      <c r="I36" s="33" t="str">
        <f t="shared" si="5"/>
        <v>X</v>
      </c>
      <c r="J36" s="158">
        <v>113.0</v>
      </c>
      <c r="K36" s="33" t="str">
        <f t="shared" si="6"/>
        <v>q</v>
      </c>
      <c r="L36" s="158">
        <v>138.0</v>
      </c>
      <c r="M36" s="33" t="str">
        <f t="shared" si="7"/>
        <v>_x008a_</v>
      </c>
      <c r="N36" s="158">
        <v>163.0</v>
      </c>
      <c r="O36" s="33" t="str">
        <f t="shared" si="8"/>
        <v>£</v>
      </c>
      <c r="P36" s="158">
        <v>188.0</v>
      </c>
      <c r="Q36" s="33" t="str">
        <f t="shared" si="9"/>
        <v>¼</v>
      </c>
      <c r="R36" s="158">
        <v>213.0</v>
      </c>
      <c r="S36" s="33" t="str">
        <f t="shared" si="10"/>
        <v>Õ</v>
      </c>
      <c r="T36" s="158">
        <v>238.0</v>
      </c>
      <c r="U36" s="33" t="str">
        <f t="shared" si="11"/>
        <v>î</v>
      </c>
      <c r="V36" s="1"/>
      <c r="W36" s="1"/>
    </row>
    <row r="37" ht="12.75" customHeight="1">
      <c r="A37" s="1"/>
      <c r="B37" s="158">
        <v>14.0</v>
      </c>
      <c r="C37" s="33" t="str">
        <f t="shared" si="2"/>
        <v/>
      </c>
      <c r="D37" s="158">
        <v>39.0</v>
      </c>
      <c r="E37" s="33" t="str">
        <f t="shared" si="3"/>
        <v>'</v>
      </c>
      <c r="F37" s="158">
        <v>64.0</v>
      </c>
      <c r="G37" s="33" t="str">
        <f t="shared" si="4"/>
        <v>@</v>
      </c>
      <c r="H37" s="158">
        <v>89.0</v>
      </c>
      <c r="I37" s="33" t="str">
        <f t="shared" si="5"/>
        <v>Y</v>
      </c>
      <c r="J37" s="158">
        <v>114.0</v>
      </c>
      <c r="K37" s="33" t="str">
        <f t="shared" si="6"/>
        <v>r</v>
      </c>
      <c r="L37" s="158">
        <v>139.0</v>
      </c>
      <c r="M37" s="33" t="str">
        <f t="shared" si="7"/>
        <v>_x008b_</v>
      </c>
      <c r="N37" s="158">
        <v>164.0</v>
      </c>
      <c r="O37" s="33" t="str">
        <f t="shared" si="8"/>
        <v>¤</v>
      </c>
      <c r="P37" s="158">
        <v>189.0</v>
      </c>
      <c r="Q37" s="33" t="str">
        <f t="shared" si="9"/>
        <v>½</v>
      </c>
      <c r="R37" s="158">
        <v>214.0</v>
      </c>
      <c r="S37" s="33" t="str">
        <f t="shared" si="10"/>
        <v>Ö</v>
      </c>
      <c r="T37" s="158">
        <v>239.0</v>
      </c>
      <c r="U37" s="33" t="str">
        <f t="shared" si="11"/>
        <v>ï</v>
      </c>
      <c r="V37" s="1"/>
      <c r="W37" s="1"/>
    </row>
    <row r="38" ht="12.75" customHeight="1">
      <c r="A38" s="1"/>
      <c r="B38" s="158">
        <v>15.0</v>
      </c>
      <c r="C38" s="33" t="str">
        <f t="shared" si="2"/>
        <v/>
      </c>
      <c r="D38" s="158">
        <v>40.0</v>
      </c>
      <c r="E38" s="33" t="str">
        <f t="shared" si="3"/>
        <v>(</v>
      </c>
      <c r="F38" s="158">
        <v>65.0</v>
      </c>
      <c r="G38" s="33" t="str">
        <f t="shared" si="4"/>
        <v>A</v>
      </c>
      <c r="H38" s="158">
        <v>90.0</v>
      </c>
      <c r="I38" s="33" t="str">
        <f t="shared" si="5"/>
        <v>Z</v>
      </c>
      <c r="J38" s="158">
        <v>115.0</v>
      </c>
      <c r="K38" s="33" t="str">
        <f t="shared" si="6"/>
        <v>s</v>
      </c>
      <c r="L38" s="158">
        <v>140.0</v>
      </c>
      <c r="M38" s="33" t="str">
        <f t="shared" si="7"/>
        <v>_x008c_</v>
      </c>
      <c r="N38" s="158">
        <v>165.0</v>
      </c>
      <c r="O38" s="33" t="str">
        <f t="shared" si="8"/>
        <v>¥</v>
      </c>
      <c r="P38" s="158">
        <v>190.0</v>
      </c>
      <c r="Q38" s="33" t="str">
        <f t="shared" si="9"/>
        <v>¾</v>
      </c>
      <c r="R38" s="158">
        <v>215.0</v>
      </c>
      <c r="S38" s="33" t="str">
        <f t="shared" si="10"/>
        <v>×</v>
      </c>
      <c r="T38" s="158">
        <v>240.0</v>
      </c>
      <c r="U38" s="33" t="str">
        <f t="shared" si="11"/>
        <v>ð</v>
      </c>
      <c r="V38" s="1"/>
      <c r="W38" s="1"/>
    </row>
    <row r="39" ht="12.75" customHeight="1">
      <c r="A39" s="1"/>
      <c r="B39" s="158">
        <v>16.0</v>
      </c>
      <c r="C39" s="33" t="str">
        <f t="shared" si="2"/>
        <v/>
      </c>
      <c r="D39" s="158">
        <v>41.0</v>
      </c>
      <c r="E39" s="33" t="str">
        <f t="shared" si="3"/>
        <v>)</v>
      </c>
      <c r="F39" s="158">
        <v>66.0</v>
      </c>
      <c r="G39" s="33" t="str">
        <f t="shared" si="4"/>
        <v>B</v>
      </c>
      <c r="H39" s="158">
        <v>91.0</v>
      </c>
      <c r="I39" s="33" t="str">
        <f t="shared" si="5"/>
        <v>[</v>
      </c>
      <c r="J39" s="158">
        <v>116.0</v>
      </c>
      <c r="K39" s="33" t="str">
        <f t="shared" si="6"/>
        <v>t</v>
      </c>
      <c r="L39" s="158">
        <v>141.0</v>
      </c>
      <c r="M39" s="33" t="str">
        <f t="shared" si="7"/>
        <v>_x008d_</v>
      </c>
      <c r="N39" s="158">
        <v>166.0</v>
      </c>
      <c r="O39" s="33" t="str">
        <f t="shared" si="8"/>
        <v>¦</v>
      </c>
      <c r="P39" s="158">
        <v>191.0</v>
      </c>
      <c r="Q39" s="33" t="str">
        <f t="shared" si="9"/>
        <v>¿</v>
      </c>
      <c r="R39" s="158">
        <v>216.0</v>
      </c>
      <c r="S39" s="33" t="str">
        <f t="shared" si="10"/>
        <v>Ø</v>
      </c>
      <c r="T39" s="158">
        <v>241.0</v>
      </c>
      <c r="U39" s="33" t="str">
        <f t="shared" si="11"/>
        <v>ñ</v>
      </c>
      <c r="V39" s="1"/>
      <c r="W39" s="1"/>
    </row>
    <row r="40" ht="12.75" customHeight="1">
      <c r="A40" s="1"/>
      <c r="B40" s="158">
        <v>17.0</v>
      </c>
      <c r="C40" s="33" t="str">
        <f t="shared" si="2"/>
        <v/>
      </c>
      <c r="D40" s="158">
        <v>42.0</v>
      </c>
      <c r="E40" s="33" t="str">
        <f t="shared" si="3"/>
        <v>*</v>
      </c>
      <c r="F40" s="158">
        <v>67.0</v>
      </c>
      <c r="G40" s="33" t="str">
        <f t="shared" si="4"/>
        <v>C</v>
      </c>
      <c r="H40" s="158">
        <v>92.0</v>
      </c>
      <c r="I40" s="33" t="str">
        <f t="shared" si="5"/>
        <v>\</v>
      </c>
      <c r="J40" s="158">
        <v>117.0</v>
      </c>
      <c r="K40" s="33" t="str">
        <f t="shared" si="6"/>
        <v>u</v>
      </c>
      <c r="L40" s="158">
        <v>142.0</v>
      </c>
      <c r="M40" s="33" t="str">
        <f t="shared" si="7"/>
        <v>_x008e_</v>
      </c>
      <c r="N40" s="158">
        <v>167.0</v>
      </c>
      <c r="O40" s="33" t="str">
        <f t="shared" si="8"/>
        <v>§</v>
      </c>
      <c r="P40" s="158">
        <v>192.0</v>
      </c>
      <c r="Q40" s="33" t="str">
        <f t="shared" si="9"/>
        <v>À</v>
      </c>
      <c r="R40" s="158">
        <v>217.0</v>
      </c>
      <c r="S40" s="33" t="str">
        <f t="shared" si="10"/>
        <v>Ù</v>
      </c>
      <c r="T40" s="158">
        <v>242.0</v>
      </c>
      <c r="U40" s="33" t="str">
        <f t="shared" si="11"/>
        <v>ò</v>
      </c>
      <c r="V40" s="1"/>
      <c r="W40" s="1"/>
    </row>
    <row r="41" ht="12.75" customHeight="1">
      <c r="A41" s="1"/>
      <c r="B41" s="158">
        <v>18.0</v>
      </c>
      <c r="C41" s="33" t="str">
        <f t="shared" si="2"/>
        <v/>
      </c>
      <c r="D41" s="158">
        <v>43.0</v>
      </c>
      <c r="E41" s="33" t="str">
        <f t="shared" si="3"/>
        <v>+</v>
      </c>
      <c r="F41" s="158">
        <v>68.0</v>
      </c>
      <c r="G41" s="33" t="str">
        <f t="shared" si="4"/>
        <v>D</v>
      </c>
      <c r="H41" s="158">
        <v>93.0</v>
      </c>
      <c r="I41" s="33" t="str">
        <f t="shared" si="5"/>
        <v>]</v>
      </c>
      <c r="J41" s="158">
        <v>118.0</v>
      </c>
      <c r="K41" s="33" t="str">
        <f t="shared" si="6"/>
        <v>v</v>
      </c>
      <c r="L41" s="158">
        <v>143.0</v>
      </c>
      <c r="M41" s="33" t="str">
        <f t="shared" si="7"/>
        <v>_x008f_</v>
      </c>
      <c r="N41" s="158">
        <v>168.0</v>
      </c>
      <c r="O41" s="33" t="str">
        <f t="shared" si="8"/>
        <v>¨</v>
      </c>
      <c r="P41" s="158">
        <v>193.0</v>
      </c>
      <c r="Q41" s="33" t="str">
        <f t="shared" si="9"/>
        <v>Á</v>
      </c>
      <c r="R41" s="158">
        <v>218.0</v>
      </c>
      <c r="S41" s="33" t="str">
        <f t="shared" si="10"/>
        <v>Ú</v>
      </c>
      <c r="T41" s="158">
        <v>243.0</v>
      </c>
      <c r="U41" s="33" t="str">
        <f t="shared" si="11"/>
        <v>ó</v>
      </c>
      <c r="V41" s="1"/>
      <c r="W41" s="1"/>
    </row>
    <row r="42" ht="12.75" customHeight="1">
      <c r="A42" s="1"/>
      <c r="B42" s="158">
        <v>19.0</v>
      </c>
      <c r="C42" s="33" t="str">
        <f t="shared" si="2"/>
        <v/>
      </c>
      <c r="D42" s="158">
        <v>44.0</v>
      </c>
      <c r="E42" s="33" t="str">
        <f t="shared" si="3"/>
        <v>,</v>
      </c>
      <c r="F42" s="158">
        <v>69.0</v>
      </c>
      <c r="G42" s="33" t="str">
        <f t="shared" si="4"/>
        <v>E</v>
      </c>
      <c r="H42" s="158">
        <v>94.0</v>
      </c>
      <c r="I42" s="33" t="str">
        <f t="shared" si="5"/>
        <v>^</v>
      </c>
      <c r="J42" s="158">
        <v>119.0</v>
      </c>
      <c r="K42" s="33" t="str">
        <f t="shared" si="6"/>
        <v>w</v>
      </c>
      <c r="L42" s="158">
        <v>144.0</v>
      </c>
      <c r="M42" s="33" t="str">
        <f t="shared" si="7"/>
        <v>_x0090_</v>
      </c>
      <c r="N42" s="158">
        <v>169.0</v>
      </c>
      <c r="O42" s="33" t="str">
        <f t="shared" si="8"/>
        <v>©</v>
      </c>
      <c r="P42" s="158">
        <v>194.0</v>
      </c>
      <c r="Q42" s="33" t="str">
        <f t="shared" si="9"/>
        <v>Â</v>
      </c>
      <c r="R42" s="158">
        <v>219.0</v>
      </c>
      <c r="S42" s="33" t="str">
        <f t="shared" si="10"/>
        <v>Û</v>
      </c>
      <c r="T42" s="158">
        <v>244.0</v>
      </c>
      <c r="U42" s="33" t="str">
        <f t="shared" si="11"/>
        <v>ô</v>
      </c>
      <c r="V42" s="1"/>
      <c r="W42" s="1"/>
    </row>
    <row r="43" ht="12.75" customHeight="1">
      <c r="A43" s="1"/>
      <c r="B43" s="158">
        <v>20.0</v>
      </c>
      <c r="C43" s="33" t="str">
        <f t="shared" si="2"/>
        <v/>
      </c>
      <c r="D43" s="158">
        <v>45.0</v>
      </c>
      <c r="E43" s="33" t="str">
        <f t="shared" si="3"/>
        <v>-</v>
      </c>
      <c r="F43" s="158">
        <v>70.0</v>
      </c>
      <c r="G43" s="33" t="str">
        <f t="shared" si="4"/>
        <v>F</v>
      </c>
      <c r="H43" s="158">
        <v>95.0</v>
      </c>
      <c r="I43" s="33" t="str">
        <f t="shared" si="5"/>
        <v>_</v>
      </c>
      <c r="J43" s="158">
        <v>120.0</v>
      </c>
      <c r="K43" s="33" t="str">
        <f t="shared" si="6"/>
        <v>x</v>
      </c>
      <c r="L43" s="158">
        <v>145.0</v>
      </c>
      <c r="M43" s="33" t="str">
        <f t="shared" si="7"/>
        <v>_x0091_</v>
      </c>
      <c r="N43" s="158">
        <v>170.0</v>
      </c>
      <c r="O43" s="33" t="str">
        <f t="shared" si="8"/>
        <v>ª</v>
      </c>
      <c r="P43" s="158">
        <v>195.0</v>
      </c>
      <c r="Q43" s="33" t="str">
        <f t="shared" si="9"/>
        <v>Ã</v>
      </c>
      <c r="R43" s="158">
        <v>220.0</v>
      </c>
      <c r="S43" s="33" t="str">
        <f t="shared" si="10"/>
        <v>Ü</v>
      </c>
      <c r="T43" s="158">
        <v>245.0</v>
      </c>
      <c r="U43" s="33" t="str">
        <f t="shared" si="11"/>
        <v>õ</v>
      </c>
      <c r="V43" s="1"/>
      <c r="W43" s="1"/>
    </row>
    <row r="44" ht="12.75" customHeight="1">
      <c r="A44" s="1"/>
      <c r="B44" s="158">
        <v>21.0</v>
      </c>
      <c r="C44" s="33" t="str">
        <f t="shared" si="2"/>
        <v/>
      </c>
      <c r="D44" s="158">
        <v>46.0</v>
      </c>
      <c r="E44" s="33" t="str">
        <f t="shared" si="3"/>
        <v>.</v>
      </c>
      <c r="F44" s="158">
        <v>71.0</v>
      </c>
      <c r="G44" s="33" t="str">
        <f t="shared" si="4"/>
        <v>G</v>
      </c>
      <c r="H44" s="158">
        <v>96.0</v>
      </c>
      <c r="I44" s="33" t="str">
        <f t="shared" si="5"/>
        <v>`</v>
      </c>
      <c r="J44" s="158">
        <v>121.0</v>
      </c>
      <c r="K44" s="33" t="str">
        <f t="shared" si="6"/>
        <v>y</v>
      </c>
      <c r="L44" s="158">
        <v>146.0</v>
      </c>
      <c r="M44" s="33" t="str">
        <f t="shared" si="7"/>
        <v>_x0092_</v>
      </c>
      <c r="N44" s="158">
        <v>171.0</v>
      </c>
      <c r="O44" s="33" t="str">
        <f t="shared" si="8"/>
        <v>«</v>
      </c>
      <c r="P44" s="158">
        <v>196.0</v>
      </c>
      <c r="Q44" s="33" t="str">
        <f t="shared" si="9"/>
        <v>Ä</v>
      </c>
      <c r="R44" s="158">
        <v>221.0</v>
      </c>
      <c r="S44" s="33" t="str">
        <f t="shared" si="10"/>
        <v>Ý</v>
      </c>
      <c r="T44" s="158">
        <v>246.0</v>
      </c>
      <c r="U44" s="33" t="str">
        <f t="shared" si="11"/>
        <v>ö</v>
      </c>
      <c r="V44" s="1"/>
      <c r="W44" s="1"/>
    </row>
    <row r="45" ht="12.75" customHeight="1">
      <c r="A45" s="1"/>
      <c r="B45" s="158">
        <v>22.0</v>
      </c>
      <c r="C45" s="33" t="str">
        <f t="shared" si="2"/>
        <v/>
      </c>
      <c r="D45" s="158">
        <v>47.0</v>
      </c>
      <c r="E45" s="33" t="str">
        <f t="shared" si="3"/>
        <v>/</v>
      </c>
      <c r="F45" s="158">
        <v>72.0</v>
      </c>
      <c r="G45" s="33" t="str">
        <f t="shared" si="4"/>
        <v>H</v>
      </c>
      <c r="H45" s="158">
        <v>97.0</v>
      </c>
      <c r="I45" s="33" t="str">
        <f t="shared" si="5"/>
        <v>a</v>
      </c>
      <c r="J45" s="158">
        <v>122.0</v>
      </c>
      <c r="K45" s="33" t="str">
        <f t="shared" si="6"/>
        <v>z</v>
      </c>
      <c r="L45" s="158">
        <v>147.0</v>
      </c>
      <c r="M45" s="33" t="str">
        <f t="shared" si="7"/>
        <v>_x0093_</v>
      </c>
      <c r="N45" s="158">
        <v>172.0</v>
      </c>
      <c r="O45" s="33" t="str">
        <f t="shared" si="8"/>
        <v>¬</v>
      </c>
      <c r="P45" s="158">
        <v>197.0</v>
      </c>
      <c r="Q45" s="33" t="str">
        <f t="shared" si="9"/>
        <v>Å</v>
      </c>
      <c r="R45" s="158">
        <v>222.0</v>
      </c>
      <c r="S45" s="33" t="str">
        <f t="shared" si="10"/>
        <v>Þ</v>
      </c>
      <c r="T45" s="158">
        <v>247.0</v>
      </c>
      <c r="U45" s="33" t="str">
        <f t="shared" si="11"/>
        <v>÷</v>
      </c>
      <c r="V45" s="1"/>
      <c r="W45" s="1"/>
    </row>
    <row r="46" ht="12.75" customHeight="1">
      <c r="A46" s="1"/>
      <c r="B46" s="158">
        <v>23.0</v>
      </c>
      <c r="C46" s="33" t="str">
        <f t="shared" si="2"/>
        <v/>
      </c>
      <c r="D46" s="158">
        <v>48.0</v>
      </c>
      <c r="E46" s="33" t="str">
        <f t="shared" si="3"/>
        <v>0</v>
      </c>
      <c r="F46" s="158">
        <v>73.0</v>
      </c>
      <c r="G46" s="33" t="str">
        <f t="shared" si="4"/>
        <v>I</v>
      </c>
      <c r="H46" s="158">
        <v>98.0</v>
      </c>
      <c r="I46" s="33" t="str">
        <f t="shared" si="5"/>
        <v>b</v>
      </c>
      <c r="J46" s="158">
        <v>123.0</v>
      </c>
      <c r="K46" s="33" t="str">
        <f t="shared" si="6"/>
        <v>{</v>
      </c>
      <c r="L46" s="158">
        <v>148.0</v>
      </c>
      <c r="M46" s="33" t="str">
        <f t="shared" si="7"/>
        <v>_x0094_</v>
      </c>
      <c r="N46" s="158">
        <v>173.0</v>
      </c>
      <c r="O46" s="33" t="str">
        <f t="shared" si="8"/>
        <v>­</v>
      </c>
      <c r="P46" s="158">
        <v>198.0</v>
      </c>
      <c r="Q46" s="33" t="str">
        <f t="shared" si="9"/>
        <v>Æ</v>
      </c>
      <c r="R46" s="158">
        <v>223.0</v>
      </c>
      <c r="S46" s="33" t="str">
        <f t="shared" si="10"/>
        <v>ß</v>
      </c>
      <c r="T46" s="158">
        <v>248.0</v>
      </c>
      <c r="U46" s="33" t="str">
        <f t="shared" si="11"/>
        <v>ø</v>
      </c>
      <c r="V46" s="1"/>
      <c r="W46" s="1"/>
    </row>
    <row r="47" ht="12.75" customHeight="1">
      <c r="A47" s="1"/>
      <c r="B47" s="158">
        <v>24.0</v>
      </c>
      <c r="C47" s="33" t="str">
        <f t="shared" si="2"/>
        <v/>
      </c>
      <c r="D47" s="158">
        <v>49.0</v>
      </c>
      <c r="E47" s="33" t="str">
        <f t="shared" si="3"/>
        <v>1</v>
      </c>
      <c r="F47" s="158">
        <v>74.0</v>
      </c>
      <c r="G47" s="33" t="str">
        <f t="shared" si="4"/>
        <v>J</v>
      </c>
      <c r="H47" s="158">
        <v>99.0</v>
      </c>
      <c r="I47" s="33" t="str">
        <f t="shared" si="5"/>
        <v>c</v>
      </c>
      <c r="J47" s="158">
        <v>124.0</v>
      </c>
      <c r="K47" s="33" t="str">
        <f t="shared" si="6"/>
        <v>|</v>
      </c>
      <c r="L47" s="158">
        <v>149.0</v>
      </c>
      <c r="M47" s="33" t="str">
        <f t="shared" si="7"/>
        <v>_x0095_</v>
      </c>
      <c r="N47" s="158">
        <v>174.0</v>
      </c>
      <c r="O47" s="33" t="str">
        <f t="shared" si="8"/>
        <v>®</v>
      </c>
      <c r="P47" s="158">
        <v>199.0</v>
      </c>
      <c r="Q47" s="33" t="str">
        <f t="shared" si="9"/>
        <v>Ç</v>
      </c>
      <c r="R47" s="158">
        <v>224.0</v>
      </c>
      <c r="S47" s="33" t="str">
        <f t="shared" si="10"/>
        <v>à</v>
      </c>
      <c r="T47" s="158">
        <v>249.0</v>
      </c>
      <c r="U47" s="33" t="str">
        <f t="shared" si="11"/>
        <v>ù</v>
      </c>
      <c r="V47" s="1"/>
      <c r="W47" s="1"/>
    </row>
    <row r="48" ht="12.75" customHeight="1">
      <c r="A48" s="1"/>
      <c r="B48" s="72">
        <v>25.0</v>
      </c>
      <c r="C48" s="161" t="str">
        <f t="shared" si="2"/>
        <v/>
      </c>
      <c r="D48" s="72">
        <v>50.0</v>
      </c>
      <c r="E48" s="161" t="str">
        <f t="shared" si="3"/>
        <v>2</v>
      </c>
      <c r="F48" s="72">
        <v>75.0</v>
      </c>
      <c r="G48" s="161" t="str">
        <f t="shared" si="4"/>
        <v>K</v>
      </c>
      <c r="H48" s="72">
        <v>100.0</v>
      </c>
      <c r="I48" s="161" t="str">
        <f t="shared" si="5"/>
        <v>d</v>
      </c>
      <c r="J48" s="72">
        <v>125.0</v>
      </c>
      <c r="K48" s="161" t="str">
        <f t="shared" si="6"/>
        <v>}</v>
      </c>
      <c r="L48" s="72">
        <v>150.0</v>
      </c>
      <c r="M48" s="161" t="str">
        <f t="shared" si="7"/>
        <v>_x0096_</v>
      </c>
      <c r="N48" s="72">
        <v>175.0</v>
      </c>
      <c r="O48" s="161" t="str">
        <f t="shared" si="8"/>
        <v>¯</v>
      </c>
      <c r="P48" s="72">
        <v>200.0</v>
      </c>
      <c r="Q48" s="161" t="str">
        <f t="shared" si="9"/>
        <v>È</v>
      </c>
      <c r="R48" s="72">
        <v>225.0</v>
      </c>
      <c r="S48" s="161" t="str">
        <f t="shared" si="10"/>
        <v>á</v>
      </c>
      <c r="T48" s="72">
        <v>250.0</v>
      </c>
      <c r="U48" s="161" t="str">
        <f t="shared" si="11"/>
        <v>ú</v>
      </c>
      <c r="V48" s="1"/>
      <c r="W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47"/>
      <c r="V49" s="1"/>
      <c r="W49" s="1"/>
    </row>
    <row r="50" ht="13.5" customHeight="1">
      <c r="A50" s="1"/>
      <c r="B50" s="3" t="s">
        <v>447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ht="12.75" customHeight="1">
      <c r="A51" s="1"/>
      <c r="B51" s="1" t="s">
        <v>969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14"/>
    <col customWidth="1" min="11" max="26" width="8.0"/>
  </cols>
  <sheetData>
    <row r="1" ht="18.75" customHeight="1">
      <c r="A1" s="17" t="s">
        <v>102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25.5" customHeight="1">
      <c r="A3" s="1"/>
      <c r="C3" s="99" t="s">
        <v>970</v>
      </c>
      <c r="D3" s="4" t="s">
        <v>716</v>
      </c>
      <c r="J3" s="1"/>
    </row>
    <row r="4" ht="12.75" customHeight="1">
      <c r="A4" s="1"/>
      <c r="C4" s="162">
        <v>1.0</v>
      </c>
      <c r="D4" s="6" t="str">
        <f t="shared" ref="D4:D6" si="1">CHOOSE(C4,"Alan","Bob","Carol")</f>
        <v>Alan</v>
      </c>
      <c r="E4" s="47" t="s">
        <v>971</v>
      </c>
      <c r="J4" s="1"/>
    </row>
    <row r="5" ht="12.75" customHeight="1">
      <c r="A5" s="1"/>
      <c r="C5" s="162">
        <v>3.0</v>
      </c>
      <c r="D5" s="6" t="str">
        <f t="shared" si="1"/>
        <v>Carol</v>
      </c>
      <c r="E5" s="47" t="s">
        <v>972</v>
      </c>
      <c r="J5" s="1"/>
    </row>
    <row r="6" ht="12.75" customHeight="1">
      <c r="A6" s="1"/>
      <c r="C6" s="162">
        <v>2.0</v>
      </c>
      <c r="D6" s="6" t="str">
        <f t="shared" si="1"/>
        <v>Bob</v>
      </c>
      <c r="E6" s="47" t="s">
        <v>973</v>
      </c>
      <c r="J6" s="1"/>
    </row>
    <row r="7" ht="12.75" customHeight="1">
      <c r="A7" s="1"/>
      <c r="C7" s="162">
        <v>3.0</v>
      </c>
      <c r="D7" s="86">
        <f t="shared" ref="D7:D9" si="2">CHOOSE(C7,10%,15%,18%)</f>
        <v>0.18</v>
      </c>
      <c r="E7" s="47" t="s">
        <v>974</v>
      </c>
      <c r="J7" s="1"/>
    </row>
    <row r="8" ht="12.75" customHeight="1">
      <c r="A8" s="1"/>
      <c r="C8" s="162">
        <v>1.0</v>
      </c>
      <c r="D8" s="86">
        <f t="shared" si="2"/>
        <v>0.1</v>
      </c>
      <c r="E8" s="47" t="s">
        <v>975</v>
      </c>
      <c r="J8" s="1"/>
    </row>
    <row r="9" ht="12.75" customHeight="1">
      <c r="A9" s="1"/>
      <c r="C9" s="162">
        <v>2.0</v>
      </c>
      <c r="D9" s="86">
        <f t="shared" si="2"/>
        <v>0.15</v>
      </c>
      <c r="E9" s="47" t="s">
        <v>976</v>
      </c>
      <c r="J9" s="1"/>
    </row>
    <row r="10" ht="12.75" customHeight="1">
      <c r="A10" s="1"/>
      <c r="J10" s="1"/>
    </row>
    <row r="11" ht="12.75" customHeight="1">
      <c r="A11" s="1"/>
      <c r="J11" s="1"/>
    </row>
    <row r="12" ht="13.5" customHeight="1">
      <c r="A12" s="1"/>
      <c r="B12" s="3" t="s">
        <v>721</v>
      </c>
      <c r="C12" s="3"/>
      <c r="D12" s="3"/>
      <c r="E12" s="3"/>
      <c r="F12" s="3"/>
      <c r="J12" s="1"/>
    </row>
    <row r="13" ht="12.75" customHeight="1">
      <c r="A13" s="1"/>
      <c r="B13" s="1" t="s">
        <v>977</v>
      </c>
      <c r="J13" s="1"/>
    </row>
    <row r="14" ht="12.75" customHeight="1">
      <c r="A14" s="1"/>
      <c r="J14" s="1"/>
    </row>
    <row r="15" ht="13.5" customHeight="1">
      <c r="A15" s="1"/>
      <c r="B15" s="3" t="s">
        <v>653</v>
      </c>
      <c r="C15" s="3"/>
      <c r="D15" s="3"/>
      <c r="E15" s="3"/>
      <c r="F15" s="3"/>
      <c r="J15" s="1"/>
    </row>
    <row r="16" ht="12.75" customHeight="1">
      <c r="A16" s="1"/>
      <c r="B16" s="1" t="s">
        <v>978</v>
      </c>
      <c r="J16" s="1"/>
    </row>
    <row r="17" ht="12.75" customHeight="1">
      <c r="A17" s="1"/>
      <c r="J17" s="1"/>
    </row>
    <row r="18" ht="13.5" customHeight="1">
      <c r="A18" s="1"/>
      <c r="B18" s="3" t="s">
        <v>4</v>
      </c>
      <c r="C18" s="3"/>
      <c r="D18" s="3"/>
      <c r="E18" s="3"/>
      <c r="F18" s="3"/>
      <c r="J18" s="1"/>
    </row>
    <row r="19" ht="12.75" customHeight="1">
      <c r="A19" s="1"/>
      <c r="B19" s="1" t="s">
        <v>979</v>
      </c>
      <c r="J19" s="1"/>
    </row>
    <row r="20" ht="12.75" customHeight="1">
      <c r="A20" s="1"/>
      <c r="J20" s="1"/>
    </row>
    <row r="21" ht="13.5" customHeight="1">
      <c r="A21" s="1"/>
      <c r="B21" s="3" t="s">
        <v>656</v>
      </c>
      <c r="C21" s="3"/>
      <c r="D21" s="3"/>
      <c r="E21" s="3"/>
      <c r="F21" s="3"/>
      <c r="J21" s="1"/>
    </row>
    <row r="22" ht="12.75" customHeight="1">
      <c r="A22" s="1"/>
      <c r="B22" s="1" t="s">
        <v>980</v>
      </c>
      <c r="J22" s="1"/>
    </row>
    <row r="23" ht="12.75" customHeight="1">
      <c r="A23" s="1"/>
      <c r="B23" s="1" t="s">
        <v>981</v>
      </c>
      <c r="J23" s="1"/>
    </row>
    <row r="24" ht="12.75" customHeight="1">
      <c r="A24" s="1"/>
      <c r="B24" s="1" t="s">
        <v>982</v>
      </c>
      <c r="J24" s="1"/>
    </row>
    <row r="25" ht="12.75" customHeight="1">
      <c r="A25" s="1"/>
      <c r="B25" s="1" t="s">
        <v>983</v>
      </c>
      <c r="J25" s="1"/>
    </row>
    <row r="26" ht="12.75" customHeight="1">
      <c r="A26" s="1"/>
      <c r="B26" s="1" t="s">
        <v>984</v>
      </c>
      <c r="J26" s="1"/>
    </row>
    <row r="27" ht="12.75" customHeight="1">
      <c r="A27" s="1"/>
      <c r="B27" s="1" t="s">
        <v>985</v>
      </c>
      <c r="J27" s="1"/>
    </row>
    <row r="28" ht="12.75" customHeight="1">
      <c r="A28" s="1"/>
      <c r="J28" s="1"/>
    </row>
    <row r="29" ht="12.75" customHeight="1">
      <c r="A29" s="1"/>
      <c r="B29" s="4" t="s">
        <v>502</v>
      </c>
      <c r="C29" s="4" t="s">
        <v>986</v>
      </c>
      <c r="D29" s="4" t="s">
        <v>987</v>
      </c>
      <c r="E29" s="4" t="s">
        <v>988</v>
      </c>
      <c r="J29" s="1"/>
    </row>
    <row r="30" ht="12.75" customHeight="1">
      <c r="A30" s="1"/>
      <c r="B30" s="5" t="s">
        <v>45</v>
      </c>
      <c r="C30" s="46">
        <v>0.0625</v>
      </c>
      <c r="D30" s="6">
        <f t="shared" ref="D30:D34" si="3">RANK(C30,$C$30:$C$34)</f>
        <v>2</v>
      </c>
      <c r="E30" s="6" t="str">
        <f t="shared" ref="E30:E34" si="4">IF(D30&lt;=3,CHOOSE(D30,"Gold","Silver","Bronze"),"unplaced")</f>
        <v>Silver</v>
      </c>
      <c r="F30" s="82" t="s">
        <v>989</v>
      </c>
      <c r="J30" s="1"/>
    </row>
    <row r="31" ht="12.75" customHeight="1">
      <c r="A31" s="1"/>
      <c r="B31" s="5" t="s">
        <v>46</v>
      </c>
      <c r="C31" s="46">
        <v>0.052083333333333336</v>
      </c>
      <c r="D31" s="6">
        <f t="shared" si="3"/>
        <v>4</v>
      </c>
      <c r="E31" s="6" t="str">
        <f t="shared" si="4"/>
        <v>unplaced</v>
      </c>
      <c r="F31" s="82" t="s">
        <v>990</v>
      </c>
      <c r="J31" s="1"/>
    </row>
    <row r="32" ht="12.75" customHeight="1">
      <c r="A32" s="1"/>
      <c r="B32" s="5" t="s">
        <v>47</v>
      </c>
      <c r="C32" s="46">
        <v>0.11458333333333333</v>
      </c>
      <c r="D32" s="6">
        <f t="shared" si="3"/>
        <v>1</v>
      </c>
      <c r="E32" s="6" t="str">
        <f t="shared" si="4"/>
        <v>Gold</v>
      </c>
      <c r="F32" s="82" t="s">
        <v>991</v>
      </c>
      <c r="J32" s="1"/>
    </row>
    <row r="33" ht="12.75" customHeight="1">
      <c r="A33" s="1"/>
      <c r="B33" s="5" t="s">
        <v>508</v>
      </c>
      <c r="C33" s="46">
        <v>0.04513888888888889</v>
      </c>
      <c r="D33" s="6">
        <f t="shared" si="3"/>
        <v>5</v>
      </c>
      <c r="E33" s="6" t="str">
        <f t="shared" si="4"/>
        <v>unplaced</v>
      </c>
      <c r="F33" s="82" t="s">
        <v>992</v>
      </c>
      <c r="J33" s="1"/>
    </row>
    <row r="34" ht="12.75" customHeight="1">
      <c r="A34" s="1"/>
      <c r="B34" s="5" t="s">
        <v>737</v>
      </c>
      <c r="C34" s="46">
        <v>0.05555555555555555</v>
      </c>
      <c r="D34" s="6">
        <f t="shared" si="3"/>
        <v>3</v>
      </c>
      <c r="E34" s="6" t="str">
        <f t="shared" si="4"/>
        <v>Bronze</v>
      </c>
      <c r="F34" s="82" t="s">
        <v>993</v>
      </c>
      <c r="J34" s="1"/>
    </row>
    <row r="35" ht="12.75" customHeight="1">
      <c r="A35" s="1"/>
      <c r="D35" s="71" t="s">
        <v>994</v>
      </c>
      <c r="J35" s="1"/>
    </row>
    <row r="36" ht="12.75" customHeight="1">
      <c r="A36" s="1"/>
      <c r="D36" s="16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0.14"/>
    <col customWidth="1" min="4" max="4" width="10.57"/>
    <col customWidth="1" min="5" max="8" width="8.0"/>
    <col customWidth="1" min="9" max="9" width="14.57"/>
  </cols>
  <sheetData>
    <row r="1" ht="18.75" customHeight="1">
      <c r="A1" s="17" t="s">
        <v>105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I2" s="1"/>
    </row>
    <row r="3" ht="12.75" customHeight="1">
      <c r="A3" s="1"/>
      <c r="C3" s="4" t="s">
        <v>995</v>
      </c>
      <c r="D3" s="4" t="s">
        <v>996</v>
      </c>
      <c r="I3" s="1"/>
    </row>
    <row r="4" ht="12.75" customHeight="1">
      <c r="A4" s="1"/>
      <c r="C4" s="75" t="s">
        <v>685</v>
      </c>
      <c r="D4" s="6" t="str">
        <f t="shared" ref="D4:D6" si="1">CLEAN(C4)</f>
        <v>Hello</v>
      </c>
      <c r="E4" s="47" t="s">
        <v>997</v>
      </c>
      <c r="I4" s="1"/>
    </row>
    <row r="5" ht="12.75" customHeight="1">
      <c r="A5" s="1"/>
      <c r="C5" s="75" t="s">
        <v>998</v>
      </c>
      <c r="D5" s="6" t="str">
        <f t="shared" si="1"/>
        <v>Hello</v>
      </c>
      <c r="E5" s="47" t="s">
        <v>999</v>
      </c>
      <c r="I5" s="1"/>
    </row>
    <row r="6" ht="12.75" customHeight="1">
      <c r="A6" s="1"/>
      <c r="C6" s="75" t="s">
        <v>1000</v>
      </c>
      <c r="D6" s="6" t="str">
        <f t="shared" si="1"/>
        <v>Hello</v>
      </c>
      <c r="E6" s="47" t="s">
        <v>1001</v>
      </c>
      <c r="I6" s="1"/>
    </row>
    <row r="7" ht="12.75" customHeight="1">
      <c r="A7" s="1"/>
      <c r="C7" s="1"/>
      <c r="D7" s="1"/>
      <c r="I7" s="1"/>
    </row>
    <row r="8" ht="13.5" customHeight="1">
      <c r="A8" s="1"/>
      <c r="B8" s="3" t="s">
        <v>721</v>
      </c>
      <c r="C8" s="3"/>
      <c r="D8" s="3"/>
      <c r="E8" s="3"/>
      <c r="F8" s="3"/>
      <c r="I8" s="1"/>
    </row>
    <row r="9" ht="12.75" customHeight="1">
      <c r="A9" s="1"/>
      <c r="B9" s="1" t="s">
        <v>1002</v>
      </c>
      <c r="C9" s="1"/>
      <c r="D9" s="1"/>
      <c r="I9" s="1"/>
    </row>
    <row r="10" ht="12.75" customHeight="1">
      <c r="A10" s="1"/>
      <c r="B10" s="1" t="s">
        <v>1003</v>
      </c>
      <c r="C10" s="1"/>
      <c r="D10" s="1"/>
      <c r="I10" s="1"/>
    </row>
    <row r="11" ht="12.75" customHeight="1">
      <c r="A11" s="1"/>
      <c r="B11" s="1" t="s">
        <v>1004</v>
      </c>
      <c r="C11" s="1"/>
      <c r="D11" s="1"/>
      <c r="I11" s="1"/>
    </row>
    <row r="12" ht="12.75" customHeight="1">
      <c r="A12" s="1"/>
      <c r="C12" s="1"/>
      <c r="D12" s="1"/>
      <c r="I12" s="1"/>
    </row>
    <row r="13" ht="13.5" customHeight="1">
      <c r="A13" s="1"/>
      <c r="B13" s="3" t="s">
        <v>653</v>
      </c>
      <c r="C13" s="3"/>
      <c r="D13" s="3"/>
      <c r="E13" s="3"/>
      <c r="F13" s="3"/>
      <c r="I13" s="1"/>
    </row>
    <row r="14" ht="12.75" customHeight="1">
      <c r="A14" s="1"/>
      <c r="B14" s="163" t="s">
        <v>1005</v>
      </c>
      <c r="C14" s="1"/>
      <c r="D14" s="1"/>
      <c r="I14" s="1"/>
    </row>
    <row r="15" ht="12.75" customHeight="1">
      <c r="A15" s="1"/>
      <c r="C15" s="1"/>
      <c r="D15" s="1"/>
      <c r="I15" s="1"/>
    </row>
    <row r="16" ht="13.5" customHeight="1">
      <c r="A16" s="1"/>
      <c r="B16" s="3" t="s">
        <v>4</v>
      </c>
      <c r="C16" s="3"/>
      <c r="D16" s="3"/>
      <c r="E16" s="3"/>
      <c r="F16" s="3"/>
      <c r="I16" s="1"/>
    </row>
    <row r="17" ht="12.75" customHeight="1">
      <c r="A17" s="1"/>
      <c r="B17" s="1" t="s">
        <v>1006</v>
      </c>
      <c r="C17" s="1"/>
      <c r="D17" s="1"/>
      <c r="I17" s="1"/>
    </row>
    <row r="18" ht="12.75" customHeight="1">
      <c r="A18" s="1"/>
      <c r="C18" s="1"/>
      <c r="D18" s="1"/>
      <c r="I18" s="1"/>
    </row>
    <row r="19" ht="12.75" customHeight="1">
      <c r="A19" s="1"/>
      <c r="C19" s="1"/>
      <c r="D19" s="1"/>
      <c r="I19" s="1"/>
    </row>
    <row r="20" ht="12.75" customHeight="1">
      <c r="A20" s="1"/>
      <c r="C20" s="1"/>
      <c r="D20" s="1"/>
      <c r="I20" s="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71"/>
    <col customWidth="1" min="5" max="26" width="8.0"/>
  </cols>
  <sheetData>
    <row r="1" ht="18.75" customHeight="1">
      <c r="A1" s="17" t="s">
        <v>107</v>
      </c>
      <c r="B1" s="17"/>
      <c r="C1" s="17"/>
      <c r="D1" s="17"/>
      <c r="E1" s="17"/>
      <c r="F1" s="17"/>
    </row>
    <row r="2" ht="13.5" customHeight="1">
      <c r="A2" s="1"/>
      <c r="D2" s="1"/>
    </row>
    <row r="3" ht="12.75" customHeight="1">
      <c r="A3" s="1"/>
      <c r="C3" s="4" t="s">
        <v>1007</v>
      </c>
      <c r="D3" s="4" t="s">
        <v>1008</v>
      </c>
    </row>
    <row r="4" ht="12.75" customHeight="1">
      <c r="A4" s="1"/>
      <c r="C4" s="162" t="s">
        <v>499</v>
      </c>
      <c r="D4" s="6">
        <f t="shared" ref="D4:D12" si="1">CODE(C4)</f>
        <v>65</v>
      </c>
      <c r="E4" s="71" t="s">
        <v>1009</v>
      </c>
    </row>
    <row r="5" ht="12.75" customHeight="1">
      <c r="A5" s="1"/>
      <c r="C5" s="162" t="s">
        <v>500</v>
      </c>
      <c r="D5" s="6">
        <f t="shared" si="1"/>
        <v>66</v>
      </c>
      <c r="E5" s="71" t="s">
        <v>1010</v>
      </c>
    </row>
    <row r="6" ht="12.75" customHeight="1">
      <c r="A6" s="1"/>
      <c r="C6" s="162" t="s">
        <v>501</v>
      </c>
      <c r="D6" s="6">
        <f t="shared" si="1"/>
        <v>67</v>
      </c>
      <c r="E6" s="71" t="s">
        <v>1011</v>
      </c>
    </row>
    <row r="7" ht="12.75" customHeight="1">
      <c r="A7" s="1"/>
      <c r="C7" s="162" t="s">
        <v>1012</v>
      </c>
      <c r="D7" s="6">
        <f t="shared" si="1"/>
        <v>97</v>
      </c>
      <c r="E7" s="71" t="s">
        <v>1013</v>
      </c>
    </row>
    <row r="8" ht="12.75" customHeight="1">
      <c r="A8" s="1"/>
      <c r="C8" s="162" t="s">
        <v>1014</v>
      </c>
      <c r="D8" s="6">
        <f t="shared" si="1"/>
        <v>98</v>
      </c>
      <c r="E8" s="71" t="s">
        <v>1015</v>
      </c>
    </row>
    <row r="9" ht="12.75" customHeight="1">
      <c r="A9" s="1"/>
      <c r="C9" s="162" t="s">
        <v>1016</v>
      </c>
      <c r="D9" s="6">
        <f t="shared" si="1"/>
        <v>99</v>
      </c>
      <c r="E9" s="71" t="s">
        <v>1017</v>
      </c>
    </row>
    <row r="10" ht="12.75" customHeight="1">
      <c r="A10" s="1"/>
      <c r="C10" s="162" t="s">
        <v>45</v>
      </c>
      <c r="D10" s="6">
        <f t="shared" si="1"/>
        <v>65</v>
      </c>
      <c r="E10" s="71" t="s">
        <v>1018</v>
      </c>
    </row>
    <row r="11" ht="12.75" customHeight="1">
      <c r="A11" s="1"/>
      <c r="C11" s="162" t="s">
        <v>46</v>
      </c>
      <c r="D11" s="6">
        <f t="shared" si="1"/>
        <v>66</v>
      </c>
      <c r="E11" s="71" t="s">
        <v>1019</v>
      </c>
    </row>
    <row r="12" ht="12.75" customHeight="1">
      <c r="A12" s="1"/>
      <c r="C12" s="162" t="s">
        <v>47</v>
      </c>
      <c r="D12" s="6">
        <f t="shared" si="1"/>
        <v>67</v>
      </c>
      <c r="E12" s="71" t="s">
        <v>1020</v>
      </c>
    </row>
    <row r="13" ht="12.75" customHeight="1">
      <c r="A13" s="1"/>
      <c r="D13" s="1"/>
    </row>
    <row r="14" ht="13.5" customHeight="1">
      <c r="A14" s="1"/>
      <c r="B14" s="3" t="s">
        <v>721</v>
      </c>
      <c r="C14" s="3"/>
      <c r="D14" s="3"/>
      <c r="E14" s="3"/>
      <c r="F14" s="3"/>
    </row>
    <row r="15" ht="12.75" customHeight="1">
      <c r="A15" s="1"/>
      <c r="B15" s="1" t="s">
        <v>1021</v>
      </c>
      <c r="D15" s="1"/>
    </row>
    <row r="16" ht="12.75" customHeight="1">
      <c r="A16" s="1"/>
      <c r="B16" s="1" t="s">
        <v>1022</v>
      </c>
      <c r="D16" s="1"/>
    </row>
    <row r="17" ht="12.75" customHeight="1">
      <c r="A17" s="1"/>
      <c r="B17" s="1" t="s">
        <v>1023</v>
      </c>
      <c r="D17" s="1"/>
    </row>
    <row r="18" ht="12.75" customHeight="1">
      <c r="A18" s="1"/>
      <c r="B18" s="1" t="s">
        <v>1024</v>
      </c>
      <c r="D18" s="1"/>
    </row>
    <row r="19" ht="12.75" customHeight="1">
      <c r="A19" s="1"/>
      <c r="B19" s="1" t="s">
        <v>1025</v>
      </c>
      <c r="D19" s="1"/>
    </row>
    <row r="20" ht="12.75" customHeight="1">
      <c r="A20" s="1"/>
      <c r="D20" s="1"/>
    </row>
    <row r="21" ht="13.5" customHeight="1">
      <c r="A21" s="1"/>
      <c r="B21" s="3" t="s">
        <v>653</v>
      </c>
      <c r="C21" s="3"/>
      <c r="D21" s="3"/>
      <c r="E21" s="3"/>
      <c r="F21" s="3"/>
    </row>
    <row r="22" ht="12.75" customHeight="1">
      <c r="A22" s="1"/>
      <c r="B22" s="1" t="s">
        <v>1026</v>
      </c>
      <c r="D22" s="1"/>
    </row>
    <row r="23" ht="12.75" customHeight="1">
      <c r="A23" s="1"/>
      <c r="D23" s="1"/>
    </row>
    <row r="24" ht="13.5" customHeight="1">
      <c r="A24" s="1"/>
      <c r="B24" s="3" t="s">
        <v>4</v>
      </c>
      <c r="C24" s="3"/>
      <c r="D24" s="3"/>
      <c r="E24" s="3"/>
      <c r="F24" s="3"/>
    </row>
    <row r="25" ht="12.75" customHeight="1">
      <c r="A25" s="1"/>
      <c r="B25" s="1" t="s">
        <v>1027</v>
      </c>
      <c r="D25" s="1"/>
    </row>
    <row r="26" ht="12.75" customHeight="1">
      <c r="A26" s="1"/>
      <c r="D26" s="1"/>
    </row>
    <row r="27" ht="13.5" customHeight="1">
      <c r="A27" s="1"/>
      <c r="B27" s="3" t="s">
        <v>656</v>
      </c>
      <c r="C27" s="3"/>
      <c r="D27" s="3"/>
      <c r="E27" s="3"/>
      <c r="F27" s="3"/>
    </row>
    <row r="28" ht="12.75" customHeight="1">
      <c r="A28" s="1"/>
      <c r="B28" s="1" t="s">
        <v>1028</v>
      </c>
      <c r="D28" s="1"/>
    </row>
    <row r="29" ht="12.75" customHeight="1">
      <c r="A29" s="1"/>
      <c r="D29" s="1"/>
    </row>
    <row r="30" ht="12.75" customHeight="1">
      <c r="A30" s="1"/>
      <c r="D30" s="1"/>
    </row>
    <row r="31" ht="12.75" customHeight="1">
      <c r="A31" s="1"/>
      <c r="D31" s="1"/>
    </row>
    <row r="32" ht="12.75" customHeight="1">
      <c r="A32" s="1"/>
      <c r="D32" s="1"/>
    </row>
    <row r="33" ht="12.75" customHeight="1">
      <c r="A33" s="1"/>
      <c r="D33" s="1"/>
    </row>
    <row r="34" ht="12.75" customHeight="1">
      <c r="A34" s="1"/>
      <c r="D34" s="1"/>
    </row>
    <row r="35" ht="12.75" customHeight="1">
      <c r="A35" s="1"/>
      <c r="D35" s="1"/>
    </row>
    <row r="36" ht="12.75" customHeight="1">
      <c r="A36" s="1"/>
      <c r="D36" s="1"/>
    </row>
    <row r="37" ht="12.75" customHeight="1">
      <c r="A37" s="1"/>
      <c r="D37" s="1"/>
    </row>
    <row r="38" ht="12.75" customHeight="1">
      <c r="A38" s="1"/>
      <c r="D38" s="1"/>
    </row>
    <row r="39" ht="12.75" customHeight="1">
      <c r="A39" s="1"/>
      <c r="D39" s="1"/>
    </row>
    <row r="40" ht="12.75" customHeight="1">
      <c r="A40" s="1"/>
      <c r="D40" s="1"/>
    </row>
    <row r="41" ht="12.75" customHeight="1">
      <c r="A41" s="1"/>
      <c r="D41" s="1"/>
    </row>
    <row r="42" ht="12.75" customHeight="1">
      <c r="A42" s="1"/>
      <c r="D42" s="1"/>
    </row>
    <row r="43" ht="12.75" customHeight="1">
      <c r="A43" s="1"/>
      <c r="D43" s="1"/>
    </row>
    <row r="44" ht="12.75" customHeight="1">
      <c r="A44" s="1"/>
      <c r="D44" s="1"/>
    </row>
    <row r="45" ht="12.75" customHeight="1">
      <c r="A45" s="1"/>
      <c r="D45" s="1"/>
    </row>
    <row r="46" ht="12.75" customHeight="1">
      <c r="A46" s="1"/>
      <c r="D46" s="1"/>
    </row>
    <row r="47" ht="12.75" customHeight="1">
      <c r="A47" s="1"/>
      <c r="D47" s="1"/>
    </row>
    <row r="48" ht="12.75" customHeight="1">
      <c r="A48" s="1"/>
      <c r="D48" s="1"/>
    </row>
    <row r="49" ht="12.75" customHeight="1">
      <c r="A49" s="1"/>
      <c r="D49" s="1"/>
    </row>
    <row r="50" ht="12.75" customHeight="1">
      <c r="A50" s="1"/>
      <c r="D50" s="1"/>
    </row>
    <row r="51" ht="12.75" customHeight="1">
      <c r="A51" s="1"/>
      <c r="D51" s="1"/>
    </row>
    <row r="52" ht="12.75" customHeight="1">
      <c r="A52" s="1"/>
      <c r="D52" s="1"/>
    </row>
    <row r="53" ht="12.75" customHeight="1">
      <c r="A53" s="1"/>
      <c r="D53" s="1"/>
    </row>
    <row r="54" ht="12.75" customHeight="1">
      <c r="A54" s="1"/>
      <c r="D54" s="1"/>
    </row>
    <row r="55" ht="12.75" customHeight="1">
      <c r="A55" s="1"/>
      <c r="D55" s="1"/>
    </row>
    <row r="56" ht="12.75" customHeight="1">
      <c r="A56" s="1"/>
      <c r="D56" s="1"/>
    </row>
    <row r="57" ht="12.75" customHeight="1">
      <c r="A57" s="1"/>
      <c r="D57" s="1"/>
    </row>
    <row r="58" ht="12.75" customHeight="1">
      <c r="A58" s="1"/>
      <c r="D58" s="1"/>
    </row>
    <row r="59" ht="12.75" customHeight="1">
      <c r="A59" s="1"/>
      <c r="D59" s="1"/>
    </row>
    <row r="60" ht="12.75" customHeight="1">
      <c r="A60" s="1"/>
      <c r="D60" s="1"/>
    </row>
    <row r="61" ht="12.75" customHeight="1">
      <c r="A61" s="1"/>
      <c r="D61" s="1"/>
    </row>
    <row r="62" ht="12.75" customHeight="1">
      <c r="A62" s="1"/>
      <c r="D62" s="1"/>
    </row>
    <row r="63" ht="12.75" customHeight="1">
      <c r="A63" s="1"/>
      <c r="D63" s="1"/>
    </row>
    <row r="64" ht="12.75" customHeight="1">
      <c r="A64" s="1"/>
      <c r="D64" s="1"/>
    </row>
    <row r="65" ht="12.75" customHeight="1">
      <c r="A65" s="1"/>
      <c r="D65" s="1"/>
    </row>
    <row r="66" ht="12.75" customHeight="1">
      <c r="A66" s="1"/>
      <c r="D66" s="1"/>
    </row>
    <row r="67" ht="12.75" customHeight="1">
      <c r="A67" s="1"/>
      <c r="D67" s="1"/>
    </row>
    <row r="68" ht="12.75" customHeight="1">
      <c r="A68" s="1"/>
      <c r="D68" s="1"/>
    </row>
    <row r="69" ht="12.75" customHeight="1">
      <c r="A69" s="1"/>
      <c r="D69" s="1"/>
    </row>
    <row r="70" ht="12.75" customHeight="1">
      <c r="A70" s="1"/>
      <c r="D70" s="1"/>
    </row>
    <row r="71" ht="12.75" customHeight="1">
      <c r="A71" s="1"/>
      <c r="D71" s="1"/>
    </row>
    <row r="72" ht="12.75" customHeight="1">
      <c r="A72" s="1"/>
      <c r="D72" s="1"/>
    </row>
    <row r="73" ht="12.75" customHeight="1">
      <c r="A73" s="1"/>
      <c r="D73" s="1"/>
    </row>
    <row r="74" ht="12.75" customHeight="1">
      <c r="A74" s="1"/>
      <c r="D74" s="1"/>
    </row>
    <row r="75" ht="12.75" customHeight="1">
      <c r="A75" s="1"/>
      <c r="D75" s="1"/>
    </row>
    <row r="76" ht="12.75" customHeight="1">
      <c r="A76" s="1"/>
      <c r="D76" s="1"/>
    </row>
    <row r="77" ht="12.75" customHeight="1">
      <c r="A77" s="1"/>
      <c r="D77" s="1"/>
    </row>
    <row r="78" ht="12.75" customHeight="1">
      <c r="A78" s="1"/>
      <c r="D78" s="1"/>
    </row>
    <row r="79" ht="12.75" customHeight="1">
      <c r="A79" s="1"/>
      <c r="D79" s="1"/>
    </row>
    <row r="80" ht="12.75" customHeight="1">
      <c r="A80" s="1"/>
      <c r="D80" s="1"/>
    </row>
    <row r="81" ht="12.75" customHeight="1">
      <c r="A81" s="1"/>
      <c r="D81" s="1"/>
    </row>
    <row r="82" ht="12.75" customHeight="1">
      <c r="A82" s="1"/>
      <c r="D82" s="1"/>
    </row>
    <row r="83" ht="12.75" customHeight="1">
      <c r="A83" s="1"/>
      <c r="D83" s="1"/>
    </row>
    <row r="84" ht="12.75" customHeight="1">
      <c r="A84" s="1"/>
      <c r="D84" s="1"/>
    </row>
    <row r="85" ht="12.75" customHeight="1">
      <c r="A85" s="1"/>
      <c r="D85" s="1"/>
    </row>
    <row r="86" ht="12.75" customHeight="1">
      <c r="A86" s="1"/>
      <c r="D86" s="1"/>
    </row>
    <row r="87" ht="12.75" customHeight="1">
      <c r="A87" s="1"/>
      <c r="D87" s="1"/>
    </row>
    <row r="88" ht="12.75" customHeight="1">
      <c r="A88" s="1"/>
      <c r="D88" s="1"/>
    </row>
    <row r="89" ht="12.75" customHeight="1">
      <c r="A89" s="1"/>
      <c r="D89" s="1"/>
    </row>
    <row r="90" ht="12.75" customHeight="1">
      <c r="A90" s="1"/>
      <c r="D90" s="1"/>
    </row>
    <row r="91" ht="12.75" customHeight="1">
      <c r="A91" s="1"/>
      <c r="D91" s="1"/>
    </row>
    <row r="92" ht="12.75" customHeight="1">
      <c r="A92" s="1"/>
      <c r="D92" s="1"/>
    </row>
    <row r="93" ht="12.75" customHeight="1">
      <c r="A93" s="1"/>
      <c r="D93" s="1"/>
    </row>
    <row r="94" ht="12.75" customHeight="1">
      <c r="A94" s="1"/>
      <c r="D94" s="1"/>
    </row>
    <row r="95" ht="12.75" customHeight="1">
      <c r="A95" s="1"/>
      <c r="D95" s="1"/>
    </row>
    <row r="96" ht="12.75" customHeight="1">
      <c r="A96" s="1"/>
      <c r="D96" s="1"/>
    </row>
    <row r="97" ht="12.75" customHeight="1">
      <c r="A97" s="1"/>
      <c r="D97" s="1"/>
    </row>
    <row r="98" ht="12.75" customHeight="1">
      <c r="A98" s="1"/>
      <c r="D98" s="1"/>
    </row>
    <row r="99" ht="12.75" customHeight="1">
      <c r="A99" s="1"/>
      <c r="D99" s="1"/>
    </row>
    <row r="100" ht="12.75" customHeight="1">
      <c r="A100" s="1"/>
      <c r="D100" s="1"/>
    </row>
    <row r="101" ht="12.75" customHeight="1">
      <c r="A101" s="1"/>
      <c r="D101" s="1"/>
    </row>
    <row r="102" ht="12.75" customHeight="1">
      <c r="A102" s="1"/>
      <c r="D102" s="1"/>
    </row>
    <row r="103" ht="12.75" customHeight="1">
      <c r="A103" s="1"/>
      <c r="D103" s="1"/>
    </row>
    <row r="104" ht="12.75" customHeight="1">
      <c r="A104" s="1"/>
      <c r="D104" s="1"/>
    </row>
    <row r="105" ht="12.75" customHeight="1">
      <c r="A105" s="1"/>
      <c r="D105" s="1"/>
    </row>
    <row r="106" ht="12.75" customHeight="1">
      <c r="A106" s="1"/>
      <c r="D106" s="1"/>
    </row>
    <row r="107" ht="12.75" customHeight="1">
      <c r="A107" s="1"/>
      <c r="D107" s="1"/>
    </row>
    <row r="108" ht="12.75" customHeight="1">
      <c r="A108" s="1"/>
      <c r="D108" s="1"/>
    </row>
    <row r="109" ht="12.75" customHeight="1">
      <c r="A109" s="1"/>
      <c r="D109" s="1"/>
    </row>
    <row r="110" ht="12.75" customHeight="1">
      <c r="A110" s="1"/>
      <c r="D110" s="1"/>
    </row>
    <row r="111" ht="12.75" customHeight="1">
      <c r="A111" s="1"/>
      <c r="D111" s="1"/>
    </row>
    <row r="112" ht="12.75" customHeight="1">
      <c r="A112" s="1"/>
      <c r="D112" s="1"/>
    </row>
    <row r="113" ht="12.75" customHeight="1">
      <c r="A113" s="1"/>
      <c r="D113" s="1"/>
    </row>
    <row r="114" ht="12.75" customHeight="1">
      <c r="A114" s="1"/>
      <c r="D114" s="1"/>
    </row>
    <row r="115" ht="12.75" customHeight="1">
      <c r="A115" s="1"/>
      <c r="D115" s="1"/>
    </row>
    <row r="116" ht="12.75" customHeight="1">
      <c r="A116" s="1"/>
      <c r="D116" s="1"/>
    </row>
    <row r="117" ht="12.75" customHeight="1">
      <c r="A117" s="1"/>
      <c r="D117" s="1"/>
    </row>
    <row r="118" ht="12.75" customHeight="1">
      <c r="A118" s="1"/>
      <c r="D118" s="1"/>
    </row>
    <row r="119" ht="12.75" customHeight="1">
      <c r="A119" s="1"/>
      <c r="D119" s="1"/>
    </row>
    <row r="120" ht="12.75" customHeight="1">
      <c r="A120" s="1"/>
      <c r="D120" s="1"/>
    </row>
    <row r="121" ht="12.75" customHeight="1">
      <c r="A121" s="1"/>
      <c r="D121" s="1"/>
    </row>
    <row r="122" ht="12.75" customHeight="1">
      <c r="A122" s="1"/>
      <c r="D122" s="1"/>
    </row>
    <row r="123" ht="12.75" customHeight="1">
      <c r="A123" s="1"/>
      <c r="D123" s="1"/>
    </row>
    <row r="124" ht="12.75" customHeight="1">
      <c r="A124" s="1"/>
      <c r="D124" s="1"/>
    </row>
    <row r="125" ht="12.75" customHeight="1">
      <c r="A125" s="1"/>
      <c r="D125" s="1"/>
    </row>
    <row r="126" ht="12.75" customHeight="1">
      <c r="A126" s="1"/>
      <c r="D126" s="1"/>
    </row>
    <row r="127" ht="12.75" customHeight="1">
      <c r="A127" s="1"/>
      <c r="D127" s="1"/>
    </row>
    <row r="128" ht="12.75" customHeight="1">
      <c r="A128" s="1"/>
      <c r="D128" s="1"/>
    </row>
    <row r="129" ht="12.75" customHeight="1">
      <c r="A129" s="1"/>
      <c r="D129" s="1"/>
    </row>
    <row r="130" ht="12.75" customHeight="1">
      <c r="A130" s="1"/>
      <c r="D130" s="1"/>
    </row>
    <row r="131" ht="12.75" customHeight="1">
      <c r="A131" s="1"/>
      <c r="D131" s="1"/>
    </row>
    <row r="132" ht="12.75" customHeight="1">
      <c r="A132" s="1"/>
      <c r="D132" s="1"/>
    </row>
    <row r="133" ht="12.75" customHeight="1">
      <c r="A133" s="1"/>
      <c r="D133" s="1"/>
    </row>
    <row r="134" ht="12.75" customHeight="1">
      <c r="A134" s="1"/>
      <c r="D134" s="1"/>
    </row>
    <row r="135" ht="12.75" customHeight="1">
      <c r="A135" s="1"/>
      <c r="D135" s="1"/>
    </row>
    <row r="136" ht="12.75" customHeight="1">
      <c r="A136" s="1"/>
      <c r="D136" s="1"/>
    </row>
    <row r="137" ht="12.75" customHeight="1">
      <c r="A137" s="1"/>
      <c r="D137" s="1"/>
    </row>
    <row r="138" ht="12.75" customHeight="1">
      <c r="A138" s="1"/>
      <c r="D138" s="1"/>
    </row>
    <row r="139" ht="12.75" customHeight="1">
      <c r="A139" s="1"/>
      <c r="D139" s="1"/>
    </row>
    <row r="140" ht="12.75" customHeight="1">
      <c r="A140" s="1"/>
      <c r="D140" s="1"/>
    </row>
    <row r="141" ht="12.75" customHeight="1">
      <c r="A141" s="1"/>
      <c r="D141" s="1"/>
    </row>
    <row r="142" ht="12.75" customHeight="1">
      <c r="A142" s="1"/>
      <c r="D142" s="1"/>
    </row>
    <row r="143" ht="12.75" customHeight="1">
      <c r="A143" s="1"/>
      <c r="D143" s="1"/>
    </row>
    <row r="144" ht="12.75" customHeight="1">
      <c r="A144" s="1"/>
      <c r="D144" s="1"/>
    </row>
    <row r="145" ht="12.75" customHeight="1">
      <c r="A145" s="1"/>
      <c r="D145" s="1"/>
    </row>
    <row r="146" ht="12.75" customHeight="1">
      <c r="A146" s="1"/>
      <c r="D146" s="1"/>
    </row>
    <row r="147" ht="12.75" customHeight="1">
      <c r="A147" s="1"/>
      <c r="D147" s="1"/>
    </row>
    <row r="148" ht="12.75" customHeight="1">
      <c r="A148" s="1"/>
      <c r="D148" s="1"/>
    </row>
    <row r="149" ht="12.75" customHeight="1">
      <c r="A149" s="1"/>
      <c r="D149" s="1"/>
    </row>
    <row r="150" ht="12.75" customHeight="1">
      <c r="A150" s="1"/>
      <c r="D150" s="1"/>
    </row>
    <row r="151" ht="12.75" customHeight="1">
      <c r="A151" s="1"/>
      <c r="D151" s="1"/>
    </row>
    <row r="152" ht="12.75" customHeight="1">
      <c r="A152" s="1"/>
      <c r="D152" s="1"/>
    </row>
    <row r="153" ht="12.75" customHeight="1">
      <c r="A153" s="1"/>
      <c r="D153" s="1"/>
    </row>
    <row r="154" ht="12.75" customHeight="1">
      <c r="A154" s="1"/>
      <c r="D154" s="1"/>
    </row>
    <row r="155" ht="12.75" customHeight="1">
      <c r="A155" s="1"/>
      <c r="D155" s="1"/>
    </row>
    <row r="156" ht="12.75" customHeight="1">
      <c r="A156" s="1"/>
      <c r="D156" s="1"/>
    </row>
    <row r="157" ht="12.75" customHeight="1">
      <c r="A157" s="1"/>
      <c r="D157" s="1"/>
    </row>
    <row r="158" ht="12.75" customHeight="1">
      <c r="A158" s="1"/>
      <c r="D158" s="1"/>
    </row>
    <row r="159" ht="12.75" customHeight="1">
      <c r="A159" s="1"/>
      <c r="D159" s="1"/>
    </row>
    <row r="160" ht="12.75" customHeight="1">
      <c r="A160" s="1"/>
      <c r="D160" s="1"/>
    </row>
    <row r="161" ht="12.75" customHeight="1">
      <c r="A161" s="1"/>
      <c r="D161" s="1"/>
    </row>
    <row r="162" ht="12.75" customHeight="1">
      <c r="A162" s="1"/>
      <c r="D162" s="1"/>
    </row>
    <row r="163" ht="12.75" customHeight="1">
      <c r="A163" s="1"/>
      <c r="D163" s="1"/>
    </row>
    <row r="164" ht="12.75" customHeight="1">
      <c r="A164" s="1"/>
      <c r="D164" s="1"/>
    </row>
    <row r="165" ht="12.75" customHeight="1">
      <c r="A165" s="1"/>
      <c r="D165" s="1"/>
    </row>
    <row r="166" ht="12.75" customHeight="1">
      <c r="A166" s="1"/>
      <c r="D166" s="1"/>
    </row>
    <row r="167" ht="12.75" customHeight="1">
      <c r="A167" s="1"/>
      <c r="D167" s="1"/>
    </row>
    <row r="168" ht="12.75" customHeight="1">
      <c r="A168" s="1"/>
      <c r="D168" s="1"/>
    </row>
    <row r="169" ht="12.75" customHeight="1">
      <c r="A169" s="1"/>
      <c r="D169" s="1"/>
    </row>
    <row r="170" ht="12.75" customHeight="1">
      <c r="A170" s="1"/>
      <c r="D170" s="1"/>
    </row>
    <row r="171" ht="12.75" customHeight="1">
      <c r="A171" s="1"/>
      <c r="D171" s="1"/>
    </row>
    <row r="172" ht="12.75" customHeight="1">
      <c r="A172" s="1"/>
      <c r="D172" s="1"/>
    </row>
    <row r="173" ht="12.75" customHeight="1">
      <c r="A173" s="1"/>
      <c r="D173" s="1"/>
    </row>
    <row r="174" ht="12.75" customHeight="1">
      <c r="A174" s="1"/>
      <c r="D174" s="1"/>
    </row>
    <row r="175" ht="12.75" customHeight="1">
      <c r="A175" s="1"/>
      <c r="D175" s="1"/>
    </row>
    <row r="176" ht="12.75" customHeight="1">
      <c r="A176" s="1"/>
      <c r="D176" s="1"/>
    </row>
    <row r="177" ht="12.75" customHeight="1">
      <c r="A177" s="1"/>
      <c r="D177" s="1"/>
    </row>
    <row r="178" ht="12.75" customHeight="1">
      <c r="A178" s="1"/>
      <c r="D178" s="1"/>
    </row>
    <row r="179" ht="12.75" customHeight="1">
      <c r="A179" s="1"/>
      <c r="D179" s="1"/>
    </row>
    <row r="180" ht="12.75" customHeight="1">
      <c r="A180" s="1"/>
      <c r="D180" s="1"/>
    </row>
    <row r="181" ht="12.75" customHeight="1">
      <c r="A181" s="1"/>
      <c r="D181" s="1"/>
    </row>
    <row r="182" ht="12.75" customHeight="1">
      <c r="A182" s="1"/>
      <c r="D182" s="1"/>
    </row>
    <row r="183" ht="12.75" customHeight="1">
      <c r="A183" s="1"/>
      <c r="D183" s="1"/>
    </row>
    <row r="184" ht="12.75" customHeight="1">
      <c r="A184" s="1"/>
      <c r="D184" s="1"/>
    </row>
    <row r="185" ht="12.75" customHeight="1">
      <c r="A185" s="1"/>
      <c r="D185" s="1"/>
    </row>
    <row r="186" ht="12.75" customHeight="1">
      <c r="A186" s="1"/>
      <c r="D186" s="1"/>
    </row>
    <row r="187" ht="12.75" customHeight="1">
      <c r="A187" s="1"/>
      <c r="D187" s="1"/>
    </row>
    <row r="188" ht="12.75" customHeight="1">
      <c r="A188" s="1"/>
      <c r="D188" s="1"/>
    </row>
    <row r="189" ht="12.75" customHeight="1">
      <c r="A189" s="1"/>
      <c r="D189" s="1"/>
    </row>
    <row r="190" ht="12.75" customHeight="1">
      <c r="A190" s="1"/>
      <c r="D190" s="1"/>
    </row>
    <row r="191" ht="12.75" customHeight="1">
      <c r="A191" s="1"/>
      <c r="D191" s="1"/>
    </row>
    <row r="192" ht="12.75" customHeight="1">
      <c r="A192" s="1"/>
      <c r="D192" s="1"/>
    </row>
    <row r="193" ht="12.75" customHeight="1">
      <c r="A193" s="1"/>
      <c r="D193" s="1"/>
    </row>
    <row r="194" ht="12.75" customHeight="1">
      <c r="A194" s="1"/>
      <c r="D194" s="1"/>
    </row>
    <row r="195" ht="12.75" customHeight="1">
      <c r="A195" s="1"/>
      <c r="D195" s="1"/>
    </row>
    <row r="196" ht="12.75" customHeight="1">
      <c r="A196" s="1"/>
      <c r="D196" s="1"/>
    </row>
    <row r="197" ht="12.75" customHeight="1">
      <c r="A197" s="1"/>
      <c r="D197" s="1"/>
    </row>
    <row r="198" ht="12.75" customHeight="1">
      <c r="A198" s="1"/>
      <c r="D198" s="1"/>
    </row>
    <row r="199" ht="12.75" customHeight="1">
      <c r="A199" s="1"/>
      <c r="D199" s="1"/>
    </row>
    <row r="200" ht="12.75" customHeight="1">
      <c r="A200" s="1"/>
      <c r="D200" s="1"/>
    </row>
    <row r="201" ht="12.75" customHeight="1">
      <c r="A201" s="1"/>
      <c r="D201" s="1"/>
    </row>
    <row r="202" ht="12.75" customHeight="1">
      <c r="A202" s="1"/>
      <c r="D202" s="1"/>
    </row>
    <row r="203" ht="12.75" customHeight="1">
      <c r="A203" s="1"/>
      <c r="D203" s="1"/>
    </row>
    <row r="204" ht="12.75" customHeight="1">
      <c r="A204" s="1"/>
      <c r="D204" s="1"/>
    </row>
    <row r="205" ht="12.75" customHeight="1">
      <c r="A205" s="1"/>
      <c r="D205" s="1"/>
    </row>
    <row r="206" ht="12.75" customHeight="1">
      <c r="A206" s="1"/>
      <c r="D206" s="1"/>
    </row>
    <row r="207" ht="12.75" customHeight="1">
      <c r="A207" s="1"/>
      <c r="D207" s="1"/>
    </row>
    <row r="208" ht="12.75" customHeight="1">
      <c r="A208" s="1"/>
      <c r="D208" s="1"/>
    </row>
    <row r="209" ht="12.75" customHeight="1">
      <c r="A209" s="1"/>
      <c r="D209" s="1"/>
    </row>
    <row r="210" ht="12.75" customHeight="1">
      <c r="A210" s="1"/>
      <c r="D210" s="1"/>
    </row>
    <row r="211" ht="12.75" customHeight="1">
      <c r="A211" s="1"/>
      <c r="D211" s="1"/>
    </row>
    <row r="212" ht="12.75" customHeight="1">
      <c r="A212" s="1"/>
      <c r="D212" s="1"/>
    </row>
    <row r="213" ht="12.75" customHeight="1">
      <c r="A213" s="1"/>
      <c r="D213" s="1"/>
    </row>
    <row r="214" ht="12.75" customHeight="1">
      <c r="A214" s="1"/>
      <c r="D214" s="1"/>
    </row>
    <row r="215" ht="12.75" customHeight="1">
      <c r="A215" s="1"/>
      <c r="D215" s="1"/>
    </row>
    <row r="216" ht="12.75" customHeight="1">
      <c r="A216" s="1"/>
      <c r="D216" s="1"/>
    </row>
    <row r="217" ht="12.75" customHeight="1">
      <c r="A217" s="1"/>
      <c r="D217" s="1"/>
    </row>
    <row r="218" ht="12.75" customHeight="1">
      <c r="A218" s="1"/>
      <c r="D218" s="1"/>
    </row>
    <row r="219" ht="12.75" customHeight="1">
      <c r="A219" s="1"/>
      <c r="D219" s="1"/>
    </row>
    <row r="220" ht="12.75" customHeight="1">
      <c r="A220" s="1"/>
      <c r="D220" s="1"/>
    </row>
    <row r="221" ht="12.75" customHeight="1">
      <c r="A221" s="1"/>
      <c r="D221" s="1"/>
    </row>
    <row r="222" ht="12.75" customHeight="1">
      <c r="A222" s="1"/>
      <c r="D222" s="1"/>
    </row>
    <row r="223" ht="12.75" customHeight="1">
      <c r="A223" s="1"/>
      <c r="D223" s="1"/>
    </row>
    <row r="224" ht="12.75" customHeight="1">
      <c r="A224" s="1"/>
      <c r="D224" s="1"/>
    </row>
    <row r="225" ht="12.75" customHeight="1">
      <c r="A225" s="1"/>
      <c r="D225" s="1"/>
    </row>
    <row r="226" ht="12.75" customHeight="1">
      <c r="A226" s="1"/>
      <c r="D226" s="1"/>
    </row>
    <row r="227" ht="12.75" customHeight="1">
      <c r="A227" s="1"/>
      <c r="D227" s="1"/>
    </row>
    <row r="228" ht="12.75" customHeight="1">
      <c r="A228" s="1"/>
      <c r="D228" s="1"/>
    </row>
    <row r="229" ht="12.75" customHeight="1">
      <c r="A229" s="1"/>
      <c r="D229" s="1"/>
    </row>
    <row r="230" ht="12.75" customHeight="1">
      <c r="A230" s="1"/>
      <c r="D230" s="1"/>
    </row>
    <row r="231" ht="12.75" customHeight="1">
      <c r="A231" s="1"/>
      <c r="D231" s="1"/>
    </row>
    <row r="232" ht="12.75" customHeight="1">
      <c r="A232" s="1"/>
      <c r="D232" s="1"/>
    </row>
    <row r="233" ht="12.75" customHeight="1">
      <c r="A233" s="1"/>
      <c r="D233" s="1"/>
    </row>
    <row r="234" ht="12.75" customHeight="1">
      <c r="A234" s="1"/>
      <c r="D234" s="1"/>
    </row>
    <row r="235" ht="12.75" customHeight="1">
      <c r="A235" s="1"/>
      <c r="D235" s="1"/>
    </row>
    <row r="236" ht="12.75" customHeight="1">
      <c r="A236" s="1"/>
      <c r="D236" s="1"/>
    </row>
    <row r="237" ht="12.75" customHeight="1">
      <c r="A237" s="1"/>
      <c r="D237" s="1"/>
    </row>
    <row r="238" ht="12.75" customHeight="1">
      <c r="A238" s="1"/>
      <c r="D238" s="1"/>
    </row>
    <row r="239" ht="12.75" customHeight="1">
      <c r="A239" s="1"/>
      <c r="D239" s="1"/>
    </row>
    <row r="240" ht="12.75" customHeight="1">
      <c r="A240" s="1"/>
      <c r="D240" s="1"/>
    </row>
    <row r="241" ht="12.75" customHeight="1">
      <c r="A241" s="1"/>
      <c r="D241" s="1"/>
    </row>
    <row r="242" ht="12.75" customHeight="1">
      <c r="A242" s="1"/>
      <c r="D242" s="1"/>
    </row>
    <row r="243" ht="12.75" customHeight="1">
      <c r="A243" s="1"/>
      <c r="D243" s="1"/>
    </row>
    <row r="244" ht="12.75" customHeight="1">
      <c r="A244" s="1"/>
      <c r="D244" s="1"/>
    </row>
    <row r="245" ht="12.75" customHeight="1">
      <c r="A245" s="1"/>
      <c r="D245" s="1"/>
    </row>
    <row r="246" ht="12.75" customHeight="1">
      <c r="A246" s="1"/>
      <c r="D246" s="1"/>
    </row>
    <row r="247" ht="12.75" customHeight="1">
      <c r="A247" s="1"/>
      <c r="D247" s="1"/>
    </row>
    <row r="248" ht="12.75" customHeight="1">
      <c r="A248" s="1"/>
      <c r="D248" s="1"/>
    </row>
    <row r="249" ht="12.75" customHeight="1">
      <c r="A249" s="1"/>
      <c r="D249" s="1"/>
    </row>
    <row r="250" ht="12.75" customHeight="1">
      <c r="A250" s="1"/>
      <c r="D250" s="1"/>
    </row>
    <row r="251" ht="12.75" customHeight="1">
      <c r="A251" s="1"/>
      <c r="D251" s="1"/>
    </row>
    <row r="252" ht="12.75" customHeight="1">
      <c r="A252" s="1"/>
      <c r="D252" s="1"/>
    </row>
    <row r="253" ht="12.75" customHeight="1">
      <c r="A253" s="1"/>
      <c r="D253" s="1"/>
    </row>
    <row r="254" ht="12.75" customHeight="1">
      <c r="A254" s="1"/>
      <c r="D254" s="1"/>
    </row>
    <row r="255" ht="12.75" customHeight="1">
      <c r="A255" s="1"/>
      <c r="D255" s="1"/>
    </row>
    <row r="256" ht="12.75" customHeight="1">
      <c r="A256" s="1"/>
      <c r="D256" s="1"/>
    </row>
    <row r="257" ht="12.75" customHeight="1">
      <c r="A257" s="1"/>
      <c r="D257" s="1"/>
    </row>
    <row r="258" ht="12.75" customHeight="1">
      <c r="A258" s="1"/>
      <c r="D258" s="1"/>
    </row>
    <row r="259" ht="12.75" customHeight="1">
      <c r="A259" s="1"/>
      <c r="D259" s="1"/>
    </row>
    <row r="260" ht="12.75" customHeight="1">
      <c r="A260" s="1"/>
      <c r="D260" s="1"/>
    </row>
    <row r="261" ht="12.75" customHeight="1">
      <c r="A261" s="1"/>
      <c r="D261" s="1"/>
    </row>
    <row r="262" ht="12.75" customHeight="1">
      <c r="A262" s="1"/>
      <c r="D262" s="1"/>
    </row>
    <row r="263" ht="12.75" customHeight="1">
      <c r="A263" s="1"/>
      <c r="D263" s="1"/>
    </row>
    <row r="264" ht="12.75" customHeight="1">
      <c r="A264" s="1"/>
      <c r="D264" s="1"/>
    </row>
    <row r="265" ht="12.75" customHeight="1">
      <c r="A265" s="1"/>
      <c r="D265" s="1"/>
    </row>
    <row r="266" ht="12.75" customHeight="1">
      <c r="A266" s="1"/>
      <c r="D266" s="1"/>
    </row>
    <row r="267" ht="12.75" customHeight="1">
      <c r="A267" s="1"/>
      <c r="D267" s="1"/>
    </row>
    <row r="268" ht="12.75" customHeight="1">
      <c r="A268" s="1"/>
      <c r="D268" s="1"/>
    </row>
    <row r="269" ht="12.75" customHeight="1">
      <c r="A269" s="1"/>
      <c r="D269" s="1"/>
    </row>
    <row r="270" ht="12.75" customHeight="1">
      <c r="A270" s="1"/>
      <c r="D270" s="1"/>
    </row>
    <row r="271" ht="12.75" customHeight="1">
      <c r="A271" s="1"/>
      <c r="D271" s="1"/>
    </row>
    <row r="272" ht="12.75" customHeight="1">
      <c r="A272" s="1"/>
      <c r="D272" s="1"/>
    </row>
    <row r="273" ht="12.75" customHeight="1">
      <c r="A273" s="1"/>
      <c r="D273" s="1"/>
    </row>
    <row r="274" ht="12.75" customHeight="1">
      <c r="A274" s="1"/>
      <c r="D274" s="1"/>
    </row>
    <row r="275" ht="12.75" customHeight="1">
      <c r="A275" s="1"/>
      <c r="D275" s="1"/>
    </row>
    <row r="276" ht="12.75" customHeight="1">
      <c r="A276" s="1"/>
      <c r="D276" s="1"/>
    </row>
    <row r="277" ht="12.75" customHeight="1">
      <c r="A277" s="1"/>
      <c r="D277" s="1"/>
    </row>
    <row r="278" ht="12.75" customHeight="1">
      <c r="A278" s="1"/>
      <c r="D278" s="1"/>
    </row>
    <row r="279" ht="12.75" customHeight="1">
      <c r="A279" s="1"/>
      <c r="D279" s="1"/>
    </row>
    <row r="280" ht="12.75" customHeight="1">
      <c r="A280" s="1"/>
      <c r="D280" s="1"/>
    </row>
    <row r="281" ht="12.75" customHeight="1">
      <c r="A281" s="1"/>
      <c r="D281" s="1"/>
    </row>
    <row r="282" ht="12.75" customHeight="1">
      <c r="A282" s="1"/>
      <c r="D282" s="1"/>
    </row>
    <row r="283" ht="12.75" customHeight="1">
      <c r="A283" s="1"/>
      <c r="D283" s="1"/>
    </row>
    <row r="284" ht="12.75" customHeight="1">
      <c r="A284" s="1"/>
      <c r="D284" s="1"/>
    </row>
    <row r="285" ht="12.75" customHeight="1">
      <c r="A285" s="1"/>
      <c r="D285" s="1"/>
    </row>
    <row r="286" ht="12.75" customHeight="1">
      <c r="A286" s="1"/>
      <c r="D286" s="1"/>
    </row>
    <row r="287" ht="12.75" customHeight="1">
      <c r="A287" s="1"/>
      <c r="D287" s="1"/>
    </row>
    <row r="288" ht="12.75" customHeight="1">
      <c r="A288" s="1"/>
      <c r="D288" s="1"/>
    </row>
    <row r="289" ht="12.75" customHeight="1">
      <c r="A289" s="1"/>
      <c r="D289" s="1"/>
    </row>
    <row r="290" ht="12.75" customHeight="1">
      <c r="A290" s="1"/>
      <c r="D290" s="1"/>
    </row>
    <row r="291" ht="12.75" customHeight="1">
      <c r="A291" s="1"/>
      <c r="D291" s="1"/>
    </row>
    <row r="292" ht="12.75" customHeight="1">
      <c r="A292" s="1"/>
      <c r="D292" s="1"/>
    </row>
    <row r="293" ht="12.75" customHeight="1">
      <c r="A293" s="1"/>
      <c r="D293" s="1"/>
    </row>
    <row r="294" ht="12.75" customHeight="1">
      <c r="A294" s="1"/>
      <c r="D294" s="1"/>
    </row>
    <row r="295" ht="12.75" customHeight="1">
      <c r="A295" s="1"/>
      <c r="D295" s="1"/>
    </row>
    <row r="296" ht="12.75" customHeight="1">
      <c r="A296" s="1"/>
      <c r="D296" s="1"/>
    </row>
    <row r="297" ht="12.75" customHeight="1">
      <c r="A297" s="1"/>
      <c r="D297" s="1"/>
    </row>
    <row r="298" ht="12.75" customHeight="1">
      <c r="A298" s="1"/>
      <c r="D298" s="1"/>
    </row>
    <row r="299" ht="12.75" customHeight="1">
      <c r="A299" s="1"/>
      <c r="D299" s="1"/>
    </row>
    <row r="300" ht="12.75" customHeight="1">
      <c r="A300" s="1"/>
      <c r="D300" s="1"/>
    </row>
    <row r="301" ht="12.75" customHeight="1">
      <c r="A301" s="1"/>
      <c r="D301" s="1"/>
    </row>
    <row r="302" ht="12.75" customHeight="1">
      <c r="A302" s="1"/>
      <c r="D302" s="1"/>
    </row>
    <row r="303" ht="12.75" customHeight="1">
      <c r="A303" s="1"/>
      <c r="D303" s="1"/>
    </row>
    <row r="304" ht="12.75" customHeight="1">
      <c r="A304" s="1"/>
      <c r="D304" s="1"/>
    </row>
    <row r="305" ht="12.75" customHeight="1">
      <c r="A305" s="1"/>
      <c r="D305" s="1"/>
    </row>
    <row r="306" ht="12.75" customHeight="1">
      <c r="A306" s="1"/>
      <c r="D306" s="1"/>
    </row>
    <row r="307" ht="12.75" customHeight="1">
      <c r="A307" s="1"/>
      <c r="D307" s="1"/>
    </row>
    <row r="308" ht="12.75" customHeight="1">
      <c r="A308" s="1"/>
      <c r="D308" s="1"/>
    </row>
    <row r="309" ht="12.75" customHeight="1">
      <c r="A309" s="1"/>
      <c r="D309" s="1"/>
    </row>
    <row r="310" ht="12.75" customHeight="1">
      <c r="A310" s="1"/>
      <c r="D310" s="1"/>
    </row>
    <row r="311" ht="12.75" customHeight="1">
      <c r="A311" s="1"/>
      <c r="D311" s="1"/>
    </row>
    <row r="312" ht="12.75" customHeight="1">
      <c r="A312" s="1"/>
      <c r="D312" s="1"/>
    </row>
    <row r="313" ht="12.75" customHeight="1">
      <c r="A313" s="1"/>
      <c r="D313" s="1"/>
    </row>
    <row r="314" ht="12.75" customHeight="1">
      <c r="A314" s="1"/>
      <c r="D314" s="1"/>
    </row>
    <row r="315" ht="12.75" customHeight="1">
      <c r="A315" s="1"/>
      <c r="D315" s="1"/>
    </row>
    <row r="316" ht="12.75" customHeight="1">
      <c r="A316" s="1"/>
      <c r="D316" s="1"/>
    </row>
    <row r="317" ht="12.75" customHeight="1">
      <c r="A317" s="1"/>
      <c r="D317" s="1"/>
    </row>
    <row r="318" ht="12.75" customHeight="1">
      <c r="A318" s="1"/>
      <c r="D318" s="1"/>
    </row>
    <row r="319" ht="12.75" customHeight="1">
      <c r="A319" s="1"/>
      <c r="D319" s="1"/>
    </row>
    <row r="320" ht="12.75" customHeight="1">
      <c r="A320" s="1"/>
      <c r="D320" s="1"/>
    </row>
    <row r="321" ht="12.75" customHeight="1">
      <c r="A321" s="1"/>
      <c r="D321" s="1"/>
    </row>
    <row r="322" ht="12.75" customHeight="1">
      <c r="A322" s="1"/>
      <c r="D322" s="1"/>
    </row>
    <row r="323" ht="12.75" customHeight="1">
      <c r="A323" s="1"/>
      <c r="D323" s="1"/>
    </row>
    <row r="324" ht="12.75" customHeight="1">
      <c r="A324" s="1"/>
      <c r="D324" s="1"/>
    </row>
    <row r="325" ht="12.75" customHeight="1">
      <c r="A325" s="1"/>
      <c r="D325" s="1"/>
    </row>
    <row r="326" ht="12.75" customHeight="1">
      <c r="A326" s="1"/>
      <c r="D326" s="1"/>
    </row>
    <row r="327" ht="12.75" customHeight="1">
      <c r="A327" s="1"/>
      <c r="D327" s="1"/>
    </row>
    <row r="328" ht="12.75" customHeight="1">
      <c r="A328" s="1"/>
      <c r="D328" s="1"/>
    </row>
    <row r="329" ht="12.75" customHeight="1">
      <c r="A329" s="1"/>
      <c r="D329" s="1"/>
    </row>
    <row r="330" ht="12.75" customHeight="1">
      <c r="A330" s="1"/>
      <c r="D330" s="1"/>
    </row>
    <row r="331" ht="12.75" customHeight="1">
      <c r="A331" s="1"/>
      <c r="D331" s="1"/>
    </row>
    <row r="332" ht="12.75" customHeight="1">
      <c r="A332" s="1"/>
      <c r="D332" s="1"/>
    </row>
    <row r="333" ht="12.75" customHeight="1">
      <c r="A333" s="1"/>
      <c r="D333" s="1"/>
    </row>
    <row r="334" ht="12.75" customHeight="1">
      <c r="A334" s="1"/>
      <c r="D334" s="1"/>
    </row>
    <row r="335" ht="12.75" customHeight="1">
      <c r="A335" s="1"/>
      <c r="D335" s="1"/>
    </row>
    <row r="336" ht="12.75" customHeight="1">
      <c r="A336" s="1"/>
      <c r="D336" s="1"/>
    </row>
    <row r="337" ht="12.75" customHeight="1">
      <c r="A337" s="1"/>
      <c r="D337" s="1"/>
    </row>
    <row r="338" ht="12.75" customHeight="1">
      <c r="A338" s="1"/>
      <c r="D338" s="1"/>
    </row>
    <row r="339" ht="12.75" customHeight="1">
      <c r="A339" s="1"/>
      <c r="D339" s="1"/>
    </row>
    <row r="340" ht="12.75" customHeight="1">
      <c r="A340" s="1"/>
      <c r="D340" s="1"/>
    </row>
    <row r="341" ht="12.75" customHeight="1">
      <c r="A341" s="1"/>
      <c r="D341" s="1"/>
    </row>
    <row r="342" ht="12.75" customHeight="1">
      <c r="A342" s="1"/>
      <c r="D342" s="1"/>
    </row>
    <row r="343" ht="12.75" customHeight="1">
      <c r="A343" s="1"/>
      <c r="D343" s="1"/>
    </row>
    <row r="344" ht="12.75" customHeight="1">
      <c r="A344" s="1"/>
      <c r="D344" s="1"/>
    </row>
    <row r="345" ht="12.75" customHeight="1">
      <c r="A345" s="1"/>
      <c r="D345" s="1"/>
    </row>
    <row r="346" ht="12.75" customHeight="1">
      <c r="A346" s="1"/>
      <c r="D346" s="1"/>
    </row>
    <row r="347" ht="12.75" customHeight="1">
      <c r="A347" s="1"/>
      <c r="D347" s="1"/>
    </row>
    <row r="348" ht="12.75" customHeight="1">
      <c r="A348" s="1"/>
      <c r="D348" s="1"/>
    </row>
    <row r="349" ht="12.75" customHeight="1">
      <c r="A349" s="1"/>
      <c r="D349" s="1"/>
    </row>
    <row r="350" ht="12.75" customHeight="1">
      <c r="A350" s="1"/>
      <c r="D350" s="1"/>
    </row>
    <row r="351" ht="12.75" customHeight="1">
      <c r="A351" s="1"/>
      <c r="D351" s="1"/>
    </row>
    <row r="352" ht="12.75" customHeight="1">
      <c r="A352" s="1"/>
      <c r="D352" s="1"/>
    </row>
    <row r="353" ht="12.75" customHeight="1">
      <c r="A353" s="1"/>
      <c r="D353" s="1"/>
    </row>
    <row r="354" ht="12.75" customHeight="1">
      <c r="A354" s="1"/>
      <c r="D354" s="1"/>
    </row>
    <row r="355" ht="12.75" customHeight="1">
      <c r="A355" s="1"/>
      <c r="D355" s="1"/>
    </row>
    <row r="356" ht="12.75" customHeight="1">
      <c r="A356" s="1"/>
      <c r="D356" s="1"/>
    </row>
    <row r="357" ht="12.75" customHeight="1">
      <c r="A357" s="1"/>
      <c r="D357" s="1"/>
    </row>
    <row r="358" ht="12.75" customHeight="1">
      <c r="A358" s="1"/>
      <c r="D358" s="1"/>
    </row>
    <row r="359" ht="12.75" customHeight="1">
      <c r="A359" s="1"/>
      <c r="D359" s="1"/>
    </row>
    <row r="360" ht="12.75" customHeight="1">
      <c r="A360" s="1"/>
      <c r="D360" s="1"/>
    </row>
    <row r="361" ht="12.75" customHeight="1">
      <c r="A361" s="1"/>
      <c r="D361" s="1"/>
    </row>
    <row r="362" ht="12.75" customHeight="1">
      <c r="A362" s="1"/>
      <c r="D362" s="1"/>
    </row>
    <row r="363" ht="12.75" customHeight="1">
      <c r="A363" s="1"/>
      <c r="D363" s="1"/>
    </row>
    <row r="364" ht="12.75" customHeight="1">
      <c r="A364" s="1"/>
      <c r="D364" s="1"/>
    </row>
    <row r="365" ht="12.75" customHeight="1">
      <c r="A365" s="1"/>
      <c r="D365" s="1"/>
    </row>
    <row r="366" ht="12.75" customHeight="1">
      <c r="A366" s="1"/>
      <c r="D366" s="1"/>
    </row>
    <row r="367" ht="12.75" customHeight="1">
      <c r="A367" s="1"/>
      <c r="D367" s="1"/>
    </row>
    <row r="368" ht="12.75" customHeight="1">
      <c r="A368" s="1"/>
      <c r="D368" s="1"/>
    </row>
    <row r="369" ht="12.75" customHeight="1">
      <c r="A369" s="1"/>
      <c r="D369" s="1"/>
    </row>
    <row r="370" ht="12.75" customHeight="1">
      <c r="A370" s="1"/>
      <c r="D370" s="1"/>
    </row>
    <row r="371" ht="12.75" customHeight="1">
      <c r="A371" s="1"/>
      <c r="D371" s="1"/>
    </row>
    <row r="372" ht="12.75" customHeight="1">
      <c r="A372" s="1"/>
      <c r="D372" s="1"/>
    </row>
    <row r="373" ht="12.75" customHeight="1">
      <c r="A373" s="1"/>
      <c r="D373" s="1"/>
    </row>
    <row r="374" ht="12.75" customHeight="1">
      <c r="A374" s="1"/>
      <c r="D374" s="1"/>
    </row>
    <row r="375" ht="12.75" customHeight="1">
      <c r="A375" s="1"/>
      <c r="D375" s="1"/>
    </row>
    <row r="376" ht="12.75" customHeight="1">
      <c r="A376" s="1"/>
      <c r="D376" s="1"/>
    </row>
    <row r="377" ht="12.75" customHeight="1">
      <c r="A377" s="1"/>
      <c r="D377" s="1"/>
    </row>
    <row r="378" ht="12.75" customHeight="1">
      <c r="A378" s="1"/>
      <c r="D378" s="1"/>
    </row>
    <row r="379" ht="12.75" customHeight="1">
      <c r="A379" s="1"/>
      <c r="D379" s="1"/>
    </row>
    <row r="380" ht="12.75" customHeight="1">
      <c r="A380" s="1"/>
      <c r="D380" s="1"/>
    </row>
    <row r="381" ht="12.75" customHeight="1">
      <c r="A381" s="1"/>
      <c r="D381" s="1"/>
    </row>
    <row r="382" ht="12.75" customHeight="1">
      <c r="A382" s="1"/>
      <c r="D382" s="1"/>
    </row>
    <row r="383" ht="12.75" customHeight="1">
      <c r="A383" s="1"/>
      <c r="D383" s="1"/>
    </row>
    <row r="384" ht="12.75" customHeight="1">
      <c r="A384" s="1"/>
      <c r="D384" s="1"/>
    </row>
    <row r="385" ht="12.75" customHeight="1">
      <c r="A385" s="1"/>
      <c r="D385" s="1"/>
    </row>
    <row r="386" ht="12.75" customHeight="1">
      <c r="A386" s="1"/>
      <c r="D386" s="1"/>
    </row>
    <row r="387" ht="12.75" customHeight="1">
      <c r="A387" s="1"/>
      <c r="D387" s="1"/>
    </row>
    <row r="388" ht="12.75" customHeight="1">
      <c r="A388" s="1"/>
      <c r="D388" s="1"/>
    </row>
    <row r="389" ht="12.75" customHeight="1">
      <c r="A389" s="1"/>
      <c r="D389" s="1"/>
    </row>
    <row r="390" ht="12.75" customHeight="1">
      <c r="A390" s="1"/>
      <c r="D390" s="1"/>
    </row>
    <row r="391" ht="12.75" customHeight="1">
      <c r="A391" s="1"/>
      <c r="D391" s="1"/>
    </row>
    <row r="392" ht="12.75" customHeight="1">
      <c r="A392" s="1"/>
      <c r="D392" s="1"/>
    </row>
    <row r="393" ht="12.75" customHeight="1">
      <c r="A393" s="1"/>
      <c r="D393" s="1"/>
    </row>
    <row r="394" ht="12.75" customHeight="1">
      <c r="A394" s="1"/>
      <c r="D394" s="1"/>
    </row>
    <row r="395" ht="12.75" customHeight="1">
      <c r="A395" s="1"/>
      <c r="D395" s="1"/>
    </row>
    <row r="396" ht="12.75" customHeight="1">
      <c r="A396" s="1"/>
      <c r="D396" s="1"/>
    </row>
    <row r="397" ht="12.75" customHeight="1">
      <c r="A397" s="1"/>
      <c r="D397" s="1"/>
    </row>
    <row r="398" ht="12.75" customHeight="1">
      <c r="A398" s="1"/>
      <c r="D398" s="1"/>
    </row>
    <row r="399" ht="12.75" customHeight="1">
      <c r="A399" s="1"/>
      <c r="D399" s="1"/>
    </row>
    <row r="400" ht="12.75" customHeight="1">
      <c r="A400" s="1"/>
      <c r="D400" s="1"/>
    </row>
    <row r="401" ht="12.75" customHeight="1">
      <c r="A401" s="1"/>
      <c r="D401" s="1"/>
    </row>
    <row r="402" ht="12.75" customHeight="1">
      <c r="A402" s="1"/>
      <c r="D402" s="1"/>
    </row>
    <row r="403" ht="12.75" customHeight="1">
      <c r="A403" s="1"/>
      <c r="D403" s="1"/>
    </row>
    <row r="404" ht="12.75" customHeight="1">
      <c r="A404" s="1"/>
      <c r="D404" s="1"/>
    </row>
    <row r="405" ht="12.75" customHeight="1">
      <c r="A405" s="1"/>
      <c r="D405" s="1"/>
    </row>
    <row r="406" ht="12.75" customHeight="1">
      <c r="A406" s="1"/>
      <c r="D406" s="1"/>
    </row>
    <row r="407" ht="12.75" customHeight="1">
      <c r="A407" s="1"/>
      <c r="D407" s="1"/>
    </row>
    <row r="408" ht="12.75" customHeight="1">
      <c r="A408" s="1"/>
      <c r="D408" s="1"/>
    </row>
    <row r="409" ht="12.75" customHeight="1">
      <c r="A409" s="1"/>
      <c r="D409" s="1"/>
    </row>
    <row r="410" ht="12.75" customHeight="1">
      <c r="A410" s="1"/>
      <c r="D410" s="1"/>
    </row>
    <row r="411" ht="12.75" customHeight="1">
      <c r="A411" s="1"/>
      <c r="D411" s="1"/>
    </row>
    <row r="412" ht="12.75" customHeight="1">
      <c r="A412" s="1"/>
      <c r="D412" s="1"/>
    </row>
    <row r="413" ht="12.75" customHeight="1">
      <c r="A413" s="1"/>
      <c r="D413" s="1"/>
    </row>
    <row r="414" ht="12.75" customHeight="1">
      <c r="A414" s="1"/>
      <c r="D414" s="1"/>
    </row>
    <row r="415" ht="12.75" customHeight="1">
      <c r="A415" s="1"/>
      <c r="D415" s="1"/>
    </row>
    <row r="416" ht="12.75" customHeight="1">
      <c r="A416" s="1"/>
      <c r="D416" s="1"/>
    </row>
    <row r="417" ht="12.75" customHeight="1">
      <c r="A417" s="1"/>
      <c r="D417" s="1"/>
    </row>
    <row r="418" ht="12.75" customHeight="1">
      <c r="A418" s="1"/>
      <c r="D418" s="1"/>
    </row>
    <row r="419" ht="12.75" customHeight="1">
      <c r="A419" s="1"/>
      <c r="D419" s="1"/>
    </row>
    <row r="420" ht="12.75" customHeight="1">
      <c r="A420" s="1"/>
      <c r="D420" s="1"/>
    </row>
    <row r="421" ht="12.75" customHeight="1">
      <c r="A421" s="1"/>
      <c r="D421" s="1"/>
    </row>
    <row r="422" ht="12.75" customHeight="1">
      <c r="A422" s="1"/>
      <c r="D422" s="1"/>
    </row>
    <row r="423" ht="12.75" customHeight="1">
      <c r="A423" s="1"/>
      <c r="D423" s="1"/>
    </row>
    <row r="424" ht="12.75" customHeight="1">
      <c r="A424" s="1"/>
      <c r="D424" s="1"/>
    </row>
    <row r="425" ht="12.75" customHeight="1">
      <c r="A425" s="1"/>
      <c r="D425" s="1"/>
    </row>
    <row r="426" ht="12.75" customHeight="1">
      <c r="A426" s="1"/>
      <c r="D426" s="1"/>
    </row>
    <row r="427" ht="12.75" customHeight="1">
      <c r="A427" s="1"/>
      <c r="D427" s="1"/>
    </row>
    <row r="428" ht="12.75" customHeight="1">
      <c r="A428" s="1"/>
      <c r="D428" s="1"/>
    </row>
    <row r="429" ht="12.75" customHeight="1">
      <c r="A429" s="1"/>
      <c r="D429" s="1"/>
    </row>
    <row r="430" ht="12.75" customHeight="1">
      <c r="A430" s="1"/>
      <c r="D430" s="1"/>
    </row>
    <row r="431" ht="12.75" customHeight="1">
      <c r="A431" s="1"/>
      <c r="D431" s="1"/>
    </row>
    <row r="432" ht="12.75" customHeight="1">
      <c r="A432" s="1"/>
      <c r="D432" s="1"/>
    </row>
    <row r="433" ht="12.75" customHeight="1">
      <c r="A433" s="1"/>
      <c r="D433" s="1"/>
    </row>
    <row r="434" ht="12.75" customHeight="1">
      <c r="A434" s="1"/>
      <c r="D434" s="1"/>
    </row>
    <row r="435" ht="12.75" customHeight="1">
      <c r="A435" s="1"/>
      <c r="D435" s="1"/>
    </row>
    <row r="436" ht="12.75" customHeight="1">
      <c r="A436" s="1"/>
      <c r="D436" s="1"/>
    </row>
    <row r="437" ht="12.75" customHeight="1">
      <c r="A437" s="1"/>
      <c r="D437" s="1"/>
    </row>
    <row r="438" ht="12.75" customHeight="1">
      <c r="A438" s="1"/>
      <c r="D438" s="1"/>
    </row>
    <row r="439" ht="12.75" customHeight="1">
      <c r="A439" s="1"/>
      <c r="D439" s="1"/>
    </row>
    <row r="440" ht="12.75" customHeight="1">
      <c r="A440" s="1"/>
      <c r="D440" s="1"/>
    </row>
    <row r="441" ht="12.75" customHeight="1">
      <c r="A441" s="1"/>
      <c r="D441" s="1"/>
    </row>
    <row r="442" ht="12.75" customHeight="1">
      <c r="A442" s="1"/>
      <c r="D442" s="1"/>
    </row>
    <row r="443" ht="12.75" customHeight="1">
      <c r="A443" s="1"/>
      <c r="D443" s="1"/>
    </row>
    <row r="444" ht="12.75" customHeight="1">
      <c r="A444" s="1"/>
      <c r="D444" s="1"/>
    </row>
    <row r="445" ht="12.75" customHeight="1">
      <c r="A445" s="1"/>
      <c r="D445" s="1"/>
    </row>
    <row r="446" ht="12.75" customHeight="1">
      <c r="A446" s="1"/>
      <c r="D446" s="1"/>
    </row>
    <row r="447" ht="12.75" customHeight="1">
      <c r="A447" s="1"/>
      <c r="D447" s="1"/>
    </row>
    <row r="448" ht="12.75" customHeight="1">
      <c r="A448" s="1"/>
      <c r="D448" s="1"/>
    </row>
    <row r="449" ht="12.75" customHeight="1">
      <c r="A449" s="1"/>
      <c r="D449" s="1"/>
    </row>
    <row r="450" ht="12.75" customHeight="1">
      <c r="A450" s="1"/>
      <c r="D450" s="1"/>
    </row>
    <row r="451" ht="12.75" customHeight="1">
      <c r="A451" s="1"/>
      <c r="D451" s="1"/>
    </row>
    <row r="452" ht="12.75" customHeight="1">
      <c r="A452" s="1"/>
      <c r="D452" s="1"/>
    </row>
    <row r="453" ht="12.75" customHeight="1">
      <c r="A453" s="1"/>
      <c r="D453" s="1"/>
    </row>
    <row r="454" ht="12.75" customHeight="1">
      <c r="A454" s="1"/>
      <c r="D454" s="1"/>
    </row>
    <row r="455" ht="12.75" customHeight="1">
      <c r="A455" s="1"/>
      <c r="D455" s="1"/>
    </row>
    <row r="456" ht="12.75" customHeight="1">
      <c r="A456" s="1"/>
      <c r="D456" s="1"/>
    </row>
    <row r="457" ht="12.75" customHeight="1">
      <c r="A457" s="1"/>
      <c r="D457" s="1"/>
    </row>
    <row r="458" ht="12.75" customHeight="1">
      <c r="A458" s="1"/>
      <c r="D458" s="1"/>
    </row>
    <row r="459" ht="12.75" customHeight="1">
      <c r="A459" s="1"/>
      <c r="D459" s="1"/>
    </row>
    <row r="460" ht="12.75" customHeight="1">
      <c r="A460" s="1"/>
      <c r="D460" s="1"/>
    </row>
    <row r="461" ht="12.75" customHeight="1">
      <c r="A461" s="1"/>
      <c r="D461" s="1"/>
    </row>
    <row r="462" ht="12.75" customHeight="1">
      <c r="A462" s="1"/>
      <c r="D462" s="1"/>
    </row>
    <row r="463" ht="12.75" customHeight="1">
      <c r="A463" s="1"/>
      <c r="D463" s="1"/>
    </row>
    <row r="464" ht="12.75" customHeight="1">
      <c r="A464" s="1"/>
      <c r="D464" s="1"/>
    </row>
    <row r="465" ht="12.75" customHeight="1">
      <c r="A465" s="1"/>
      <c r="D465" s="1"/>
    </row>
    <row r="466" ht="12.75" customHeight="1">
      <c r="A466" s="1"/>
      <c r="D466" s="1"/>
    </row>
    <row r="467" ht="12.75" customHeight="1">
      <c r="A467" s="1"/>
      <c r="D467" s="1"/>
    </row>
    <row r="468" ht="12.75" customHeight="1">
      <c r="A468" s="1"/>
      <c r="D468" s="1"/>
    </row>
    <row r="469" ht="12.75" customHeight="1">
      <c r="A469" s="1"/>
      <c r="D469" s="1"/>
    </row>
    <row r="470" ht="12.75" customHeight="1">
      <c r="A470" s="1"/>
      <c r="D470" s="1"/>
    </row>
    <row r="471" ht="12.75" customHeight="1">
      <c r="A471" s="1"/>
      <c r="D471" s="1"/>
    </row>
    <row r="472" ht="12.75" customHeight="1">
      <c r="A472" s="1"/>
      <c r="D472" s="1"/>
    </row>
    <row r="473" ht="12.75" customHeight="1">
      <c r="A473" s="1"/>
      <c r="D473" s="1"/>
    </row>
    <row r="474" ht="12.75" customHeight="1">
      <c r="A474" s="1"/>
      <c r="D474" s="1"/>
    </row>
    <row r="475" ht="12.75" customHeight="1">
      <c r="A475" s="1"/>
      <c r="D475" s="1"/>
    </row>
    <row r="476" ht="12.75" customHeight="1">
      <c r="A476" s="1"/>
      <c r="D476" s="1"/>
    </row>
    <row r="477" ht="12.75" customHeight="1">
      <c r="A477" s="1"/>
      <c r="D477" s="1"/>
    </row>
    <row r="478" ht="12.75" customHeight="1">
      <c r="A478" s="1"/>
      <c r="D478" s="1"/>
    </row>
    <row r="479" ht="12.75" customHeight="1">
      <c r="A479" s="1"/>
      <c r="D479" s="1"/>
    </row>
    <row r="480" ht="12.75" customHeight="1">
      <c r="A480" s="1"/>
      <c r="D480" s="1"/>
    </row>
    <row r="481" ht="12.75" customHeight="1">
      <c r="A481" s="1"/>
      <c r="D481" s="1"/>
    </row>
    <row r="482" ht="12.75" customHeight="1">
      <c r="A482" s="1"/>
      <c r="D482" s="1"/>
    </row>
    <row r="483" ht="12.75" customHeight="1">
      <c r="A483" s="1"/>
      <c r="D483" s="1"/>
    </row>
    <row r="484" ht="12.75" customHeight="1">
      <c r="A484" s="1"/>
      <c r="D484" s="1"/>
    </row>
    <row r="485" ht="12.75" customHeight="1">
      <c r="A485" s="1"/>
      <c r="D485" s="1"/>
    </row>
    <row r="486" ht="12.75" customHeight="1">
      <c r="A486" s="1"/>
      <c r="D486" s="1"/>
    </row>
    <row r="487" ht="12.75" customHeight="1">
      <c r="A487" s="1"/>
      <c r="D487" s="1"/>
    </row>
    <row r="488" ht="12.75" customHeight="1">
      <c r="A488" s="1"/>
      <c r="D488" s="1"/>
    </row>
    <row r="489" ht="12.75" customHeight="1">
      <c r="A489" s="1"/>
      <c r="D489" s="1"/>
    </row>
    <row r="490" ht="12.75" customHeight="1">
      <c r="A490" s="1"/>
      <c r="D490" s="1"/>
    </row>
    <row r="491" ht="12.75" customHeight="1">
      <c r="A491" s="1"/>
      <c r="D491" s="1"/>
    </row>
    <row r="492" ht="12.75" customHeight="1">
      <c r="A492" s="1"/>
      <c r="D492" s="1"/>
    </row>
    <row r="493" ht="12.75" customHeight="1">
      <c r="A493" s="1"/>
      <c r="D493" s="1"/>
    </row>
    <row r="494" ht="12.75" customHeight="1">
      <c r="A494" s="1"/>
      <c r="D494" s="1"/>
    </row>
    <row r="495" ht="12.75" customHeight="1">
      <c r="A495" s="1"/>
      <c r="D495" s="1"/>
    </row>
    <row r="496" ht="12.75" customHeight="1">
      <c r="A496" s="1"/>
      <c r="D496" s="1"/>
    </row>
    <row r="497" ht="12.75" customHeight="1">
      <c r="A497" s="1"/>
      <c r="D497" s="1"/>
    </row>
    <row r="498" ht="12.75" customHeight="1">
      <c r="A498" s="1"/>
      <c r="D498" s="1"/>
    </row>
    <row r="499" ht="12.75" customHeight="1">
      <c r="A499" s="1"/>
      <c r="D499" s="1"/>
    </row>
    <row r="500" ht="12.75" customHeight="1">
      <c r="A500" s="1"/>
      <c r="D500" s="1"/>
    </row>
    <row r="501" ht="12.75" customHeight="1">
      <c r="A501" s="1"/>
      <c r="D501" s="1"/>
    </row>
    <row r="502" ht="12.75" customHeight="1">
      <c r="A502" s="1"/>
      <c r="D502" s="1"/>
    </row>
    <row r="503" ht="12.75" customHeight="1">
      <c r="A503" s="1"/>
      <c r="D503" s="1"/>
    </row>
    <row r="504" ht="12.75" customHeight="1">
      <c r="A504" s="1"/>
      <c r="D504" s="1"/>
    </row>
    <row r="505" ht="12.75" customHeight="1">
      <c r="A505" s="1"/>
      <c r="D505" s="1"/>
    </row>
    <row r="506" ht="12.75" customHeight="1">
      <c r="A506" s="1"/>
      <c r="D506" s="1"/>
    </row>
    <row r="507" ht="12.75" customHeight="1">
      <c r="A507" s="1"/>
      <c r="D507" s="1"/>
    </row>
    <row r="508" ht="12.75" customHeight="1">
      <c r="A508" s="1"/>
      <c r="D508" s="1"/>
    </row>
    <row r="509" ht="12.75" customHeight="1">
      <c r="A509" s="1"/>
      <c r="D509" s="1"/>
    </row>
    <row r="510" ht="12.75" customHeight="1">
      <c r="A510" s="1"/>
      <c r="D510" s="1"/>
    </row>
    <row r="511" ht="12.75" customHeight="1">
      <c r="A511" s="1"/>
      <c r="D511" s="1"/>
    </row>
    <row r="512" ht="12.75" customHeight="1">
      <c r="A512" s="1"/>
      <c r="D512" s="1"/>
    </row>
    <row r="513" ht="12.75" customHeight="1">
      <c r="A513" s="1"/>
      <c r="D513" s="1"/>
    </row>
    <row r="514" ht="12.75" customHeight="1">
      <c r="A514" s="1"/>
      <c r="D514" s="1"/>
    </row>
    <row r="515" ht="12.75" customHeight="1">
      <c r="A515" s="1"/>
      <c r="D515" s="1"/>
    </row>
    <row r="516" ht="12.75" customHeight="1">
      <c r="A516" s="1"/>
      <c r="D516" s="1"/>
    </row>
    <row r="517" ht="12.75" customHeight="1">
      <c r="A517" s="1"/>
      <c r="D517" s="1"/>
    </row>
    <row r="518" ht="12.75" customHeight="1">
      <c r="A518" s="1"/>
      <c r="D518" s="1"/>
    </row>
    <row r="519" ht="12.75" customHeight="1">
      <c r="A519" s="1"/>
      <c r="D519" s="1"/>
    </row>
    <row r="520" ht="12.75" customHeight="1">
      <c r="A520" s="1"/>
      <c r="D520" s="1"/>
    </row>
    <row r="521" ht="12.75" customHeight="1">
      <c r="A521" s="1"/>
      <c r="D521" s="1"/>
    </row>
    <row r="522" ht="12.75" customHeight="1">
      <c r="A522" s="1"/>
      <c r="D522" s="1"/>
    </row>
    <row r="523" ht="12.75" customHeight="1">
      <c r="A523" s="1"/>
      <c r="D523" s="1"/>
    </row>
    <row r="524" ht="12.75" customHeight="1">
      <c r="A524" s="1"/>
      <c r="D524" s="1"/>
    </row>
    <row r="525" ht="12.75" customHeight="1">
      <c r="A525" s="1"/>
      <c r="D525" s="1"/>
    </row>
    <row r="526" ht="12.75" customHeight="1">
      <c r="A526" s="1"/>
      <c r="D526" s="1"/>
    </row>
    <row r="527" ht="12.75" customHeight="1">
      <c r="A527" s="1"/>
      <c r="D527" s="1"/>
    </row>
    <row r="528" ht="12.75" customHeight="1">
      <c r="A528" s="1"/>
      <c r="D528" s="1"/>
    </row>
    <row r="529" ht="12.75" customHeight="1">
      <c r="A529" s="1"/>
      <c r="D529" s="1"/>
    </row>
    <row r="530" ht="12.75" customHeight="1">
      <c r="A530" s="1"/>
      <c r="D530" s="1"/>
    </row>
    <row r="531" ht="12.75" customHeight="1">
      <c r="A531" s="1"/>
      <c r="D531" s="1"/>
    </row>
    <row r="532" ht="12.75" customHeight="1">
      <c r="A532" s="1"/>
      <c r="D532" s="1"/>
    </row>
    <row r="533" ht="12.75" customHeight="1">
      <c r="A533" s="1"/>
      <c r="D533" s="1"/>
    </row>
    <row r="534" ht="12.75" customHeight="1">
      <c r="A534" s="1"/>
      <c r="D534" s="1"/>
    </row>
    <row r="535" ht="12.75" customHeight="1">
      <c r="A535" s="1"/>
      <c r="D535" s="1"/>
    </row>
    <row r="536" ht="12.75" customHeight="1">
      <c r="A536" s="1"/>
      <c r="D536" s="1"/>
    </row>
    <row r="537" ht="12.75" customHeight="1">
      <c r="A537" s="1"/>
      <c r="D537" s="1"/>
    </row>
    <row r="538" ht="12.75" customHeight="1">
      <c r="A538" s="1"/>
      <c r="D538" s="1"/>
    </row>
    <row r="539" ht="12.75" customHeight="1">
      <c r="A539" s="1"/>
      <c r="D539" s="1"/>
    </row>
    <row r="540" ht="12.75" customHeight="1">
      <c r="A540" s="1"/>
      <c r="D540" s="1"/>
    </row>
    <row r="541" ht="12.75" customHeight="1">
      <c r="A541" s="1"/>
      <c r="D541" s="1"/>
    </row>
    <row r="542" ht="12.75" customHeight="1">
      <c r="A542" s="1"/>
      <c r="D542" s="1"/>
    </row>
    <row r="543" ht="12.75" customHeight="1">
      <c r="A543" s="1"/>
      <c r="D543" s="1"/>
    </row>
    <row r="544" ht="12.75" customHeight="1">
      <c r="A544" s="1"/>
      <c r="D544" s="1"/>
    </row>
    <row r="545" ht="12.75" customHeight="1">
      <c r="A545" s="1"/>
      <c r="D545" s="1"/>
    </row>
    <row r="546" ht="12.75" customHeight="1">
      <c r="A546" s="1"/>
      <c r="D546" s="1"/>
    </row>
    <row r="547" ht="12.75" customHeight="1">
      <c r="A547" s="1"/>
      <c r="D547" s="1"/>
    </row>
    <row r="548" ht="12.75" customHeight="1">
      <c r="A548" s="1"/>
      <c r="D548" s="1"/>
    </row>
    <row r="549" ht="12.75" customHeight="1">
      <c r="A549" s="1"/>
      <c r="D549" s="1"/>
    </row>
    <row r="550" ht="12.75" customHeight="1">
      <c r="A550" s="1"/>
      <c r="D550" s="1"/>
    </row>
    <row r="551" ht="12.75" customHeight="1">
      <c r="A551" s="1"/>
      <c r="D551" s="1"/>
    </row>
    <row r="552" ht="12.75" customHeight="1">
      <c r="A552" s="1"/>
      <c r="D552" s="1"/>
    </row>
    <row r="553" ht="12.75" customHeight="1">
      <c r="A553" s="1"/>
      <c r="D553" s="1"/>
    </row>
    <row r="554" ht="12.75" customHeight="1">
      <c r="A554" s="1"/>
      <c r="D554" s="1"/>
    </row>
    <row r="555" ht="12.75" customHeight="1">
      <c r="A555" s="1"/>
      <c r="D555" s="1"/>
    </row>
    <row r="556" ht="12.75" customHeight="1">
      <c r="A556" s="1"/>
      <c r="D556" s="1"/>
    </row>
    <row r="557" ht="12.75" customHeight="1">
      <c r="A557" s="1"/>
      <c r="D557" s="1"/>
    </row>
    <row r="558" ht="12.75" customHeight="1">
      <c r="A558" s="1"/>
      <c r="D558" s="1"/>
    </row>
    <row r="559" ht="12.75" customHeight="1">
      <c r="A559" s="1"/>
      <c r="D559" s="1"/>
    </row>
    <row r="560" ht="12.75" customHeight="1">
      <c r="A560" s="1"/>
      <c r="D560" s="1"/>
    </row>
    <row r="561" ht="12.75" customHeight="1">
      <c r="A561" s="1"/>
      <c r="D561" s="1"/>
    </row>
    <row r="562" ht="12.75" customHeight="1">
      <c r="A562" s="1"/>
      <c r="D562" s="1"/>
    </row>
    <row r="563" ht="12.75" customHeight="1">
      <c r="A563" s="1"/>
      <c r="D563" s="1"/>
    </row>
    <row r="564" ht="12.75" customHeight="1">
      <c r="A564" s="1"/>
      <c r="D564" s="1"/>
    </row>
    <row r="565" ht="12.75" customHeight="1">
      <c r="A565" s="1"/>
      <c r="D565" s="1"/>
    </row>
    <row r="566" ht="12.75" customHeight="1">
      <c r="A566" s="1"/>
      <c r="D566" s="1"/>
    </row>
    <row r="567" ht="12.75" customHeight="1">
      <c r="A567" s="1"/>
      <c r="D567" s="1"/>
    </row>
    <row r="568" ht="12.75" customHeight="1">
      <c r="A568" s="1"/>
      <c r="D568" s="1"/>
    </row>
    <row r="569" ht="12.75" customHeight="1">
      <c r="A569" s="1"/>
      <c r="D569" s="1"/>
    </row>
    <row r="570" ht="12.75" customHeight="1">
      <c r="A570" s="1"/>
      <c r="D570" s="1"/>
    </row>
    <row r="571" ht="12.75" customHeight="1">
      <c r="A571" s="1"/>
      <c r="D571" s="1"/>
    </row>
    <row r="572" ht="12.75" customHeight="1">
      <c r="A572" s="1"/>
      <c r="D572" s="1"/>
    </row>
    <row r="573" ht="12.75" customHeight="1">
      <c r="A573" s="1"/>
      <c r="D573" s="1"/>
    </row>
    <row r="574" ht="12.75" customHeight="1">
      <c r="A574" s="1"/>
      <c r="D574" s="1"/>
    </row>
    <row r="575" ht="12.75" customHeight="1">
      <c r="A575" s="1"/>
      <c r="D575" s="1"/>
    </row>
    <row r="576" ht="12.75" customHeight="1">
      <c r="A576" s="1"/>
      <c r="D576" s="1"/>
    </row>
    <row r="577" ht="12.75" customHeight="1">
      <c r="A577" s="1"/>
      <c r="D577" s="1"/>
    </row>
    <row r="578" ht="12.75" customHeight="1">
      <c r="A578" s="1"/>
      <c r="D578" s="1"/>
    </row>
    <row r="579" ht="12.75" customHeight="1">
      <c r="A579" s="1"/>
      <c r="D579" s="1"/>
    </row>
    <row r="580" ht="12.75" customHeight="1">
      <c r="A580" s="1"/>
      <c r="D580" s="1"/>
    </row>
    <row r="581" ht="12.75" customHeight="1">
      <c r="A581" s="1"/>
      <c r="D581" s="1"/>
    </row>
    <row r="582" ht="12.75" customHeight="1">
      <c r="A582" s="1"/>
      <c r="D582" s="1"/>
    </row>
    <row r="583" ht="12.75" customHeight="1">
      <c r="A583" s="1"/>
      <c r="D583" s="1"/>
    </row>
    <row r="584" ht="12.75" customHeight="1">
      <c r="A584" s="1"/>
      <c r="D584" s="1"/>
    </row>
    <row r="585" ht="12.75" customHeight="1">
      <c r="A585" s="1"/>
      <c r="D585" s="1"/>
    </row>
    <row r="586" ht="12.75" customHeight="1">
      <c r="A586" s="1"/>
      <c r="D586" s="1"/>
    </row>
    <row r="587" ht="12.75" customHeight="1">
      <c r="A587" s="1"/>
      <c r="D587" s="1"/>
    </row>
    <row r="588" ht="12.75" customHeight="1">
      <c r="A588" s="1"/>
      <c r="D588" s="1"/>
    </row>
    <row r="589" ht="12.75" customHeight="1">
      <c r="A589" s="1"/>
      <c r="D589" s="1"/>
    </row>
    <row r="590" ht="12.75" customHeight="1">
      <c r="A590" s="1"/>
      <c r="D590" s="1"/>
    </row>
    <row r="591" ht="12.75" customHeight="1">
      <c r="A591" s="1"/>
      <c r="D591" s="1"/>
    </row>
    <row r="592" ht="12.75" customHeight="1">
      <c r="A592" s="1"/>
      <c r="D592" s="1"/>
    </row>
    <row r="593" ht="12.75" customHeight="1">
      <c r="A593" s="1"/>
      <c r="D593" s="1"/>
    </row>
    <row r="594" ht="12.75" customHeight="1">
      <c r="A594" s="1"/>
      <c r="D594" s="1"/>
    </row>
    <row r="595" ht="12.75" customHeight="1">
      <c r="A595" s="1"/>
      <c r="D595" s="1"/>
    </row>
    <row r="596" ht="12.75" customHeight="1">
      <c r="A596" s="1"/>
      <c r="D596" s="1"/>
    </row>
    <row r="597" ht="12.75" customHeight="1">
      <c r="A597" s="1"/>
      <c r="D597" s="1"/>
    </row>
    <row r="598" ht="12.75" customHeight="1">
      <c r="A598" s="1"/>
      <c r="D598" s="1"/>
    </row>
    <row r="599" ht="12.75" customHeight="1">
      <c r="A599" s="1"/>
      <c r="D599" s="1"/>
    </row>
    <row r="600" ht="12.75" customHeight="1">
      <c r="A600" s="1"/>
      <c r="D600" s="1"/>
    </row>
    <row r="601" ht="12.75" customHeight="1">
      <c r="A601" s="1"/>
      <c r="D601" s="1"/>
    </row>
    <row r="602" ht="12.75" customHeight="1">
      <c r="A602" s="1"/>
      <c r="D602" s="1"/>
    </row>
    <row r="603" ht="12.75" customHeight="1">
      <c r="A603" s="1"/>
      <c r="D603" s="1"/>
    </row>
    <row r="604" ht="12.75" customHeight="1">
      <c r="A604" s="1"/>
      <c r="D604" s="1"/>
    </row>
    <row r="605" ht="12.75" customHeight="1">
      <c r="A605" s="1"/>
      <c r="D605" s="1"/>
    </row>
    <row r="606" ht="12.75" customHeight="1">
      <c r="A606" s="1"/>
      <c r="D606" s="1"/>
    </row>
    <row r="607" ht="12.75" customHeight="1">
      <c r="A607" s="1"/>
      <c r="D607" s="1"/>
    </row>
    <row r="608" ht="12.75" customHeight="1">
      <c r="A608" s="1"/>
      <c r="D608" s="1"/>
    </row>
    <row r="609" ht="12.75" customHeight="1">
      <c r="A609" s="1"/>
      <c r="D609" s="1"/>
    </row>
    <row r="610" ht="12.75" customHeight="1">
      <c r="A610" s="1"/>
      <c r="D610" s="1"/>
    </row>
    <row r="611" ht="12.75" customHeight="1">
      <c r="A611" s="1"/>
      <c r="D611" s="1"/>
    </row>
    <row r="612" ht="12.75" customHeight="1">
      <c r="A612" s="1"/>
      <c r="D612" s="1"/>
    </row>
    <row r="613" ht="12.75" customHeight="1">
      <c r="A613" s="1"/>
      <c r="D613" s="1"/>
    </row>
    <row r="614" ht="12.75" customHeight="1">
      <c r="A614" s="1"/>
      <c r="D614" s="1"/>
    </row>
    <row r="615" ht="12.75" customHeight="1">
      <c r="A615" s="1"/>
      <c r="D615" s="1"/>
    </row>
    <row r="616" ht="12.75" customHeight="1">
      <c r="A616" s="1"/>
      <c r="D616" s="1"/>
    </row>
    <row r="617" ht="12.75" customHeight="1">
      <c r="A617" s="1"/>
      <c r="D617" s="1"/>
    </row>
    <row r="618" ht="12.75" customHeight="1">
      <c r="A618" s="1"/>
      <c r="D618" s="1"/>
    </row>
    <row r="619" ht="12.75" customHeight="1">
      <c r="A619" s="1"/>
      <c r="D619" s="1"/>
    </row>
    <row r="620" ht="12.75" customHeight="1">
      <c r="A620" s="1"/>
      <c r="D620" s="1"/>
    </row>
    <row r="621" ht="12.75" customHeight="1">
      <c r="A621" s="1"/>
      <c r="D621" s="1"/>
    </row>
    <row r="622" ht="12.75" customHeight="1">
      <c r="A622" s="1"/>
      <c r="D622" s="1"/>
    </row>
    <row r="623" ht="12.75" customHeight="1">
      <c r="A623" s="1"/>
      <c r="D623" s="1"/>
    </row>
    <row r="624" ht="12.75" customHeight="1">
      <c r="A624" s="1"/>
      <c r="D624" s="1"/>
    </row>
    <row r="625" ht="12.75" customHeight="1">
      <c r="A625" s="1"/>
      <c r="D625" s="1"/>
    </row>
    <row r="626" ht="12.75" customHeight="1">
      <c r="A626" s="1"/>
      <c r="D626" s="1"/>
    </row>
    <row r="627" ht="12.75" customHeight="1">
      <c r="A627" s="1"/>
      <c r="D627" s="1"/>
    </row>
    <row r="628" ht="12.75" customHeight="1">
      <c r="A628" s="1"/>
      <c r="D628" s="1"/>
    </row>
    <row r="629" ht="12.75" customHeight="1">
      <c r="A629" s="1"/>
      <c r="D629" s="1"/>
    </row>
    <row r="630" ht="12.75" customHeight="1">
      <c r="A630" s="1"/>
      <c r="D630" s="1"/>
    </row>
    <row r="631" ht="12.75" customHeight="1">
      <c r="A631" s="1"/>
      <c r="D631" s="1"/>
    </row>
    <row r="632" ht="12.75" customHeight="1">
      <c r="A632" s="1"/>
      <c r="D632" s="1"/>
    </row>
    <row r="633" ht="12.75" customHeight="1">
      <c r="A633" s="1"/>
      <c r="D633" s="1"/>
    </row>
    <row r="634" ht="12.75" customHeight="1">
      <c r="A634" s="1"/>
      <c r="D634" s="1"/>
    </row>
    <row r="635" ht="12.75" customHeight="1">
      <c r="A635" s="1"/>
      <c r="D635" s="1"/>
    </row>
    <row r="636" ht="12.75" customHeight="1">
      <c r="A636" s="1"/>
      <c r="D636" s="1"/>
    </row>
    <row r="637" ht="12.75" customHeight="1">
      <c r="A637" s="1"/>
      <c r="D637" s="1"/>
    </row>
    <row r="638" ht="12.75" customHeight="1">
      <c r="A638" s="1"/>
      <c r="D638" s="1"/>
    </row>
    <row r="639" ht="12.75" customHeight="1">
      <c r="A639" s="1"/>
      <c r="D639" s="1"/>
    </row>
    <row r="640" ht="12.75" customHeight="1">
      <c r="A640" s="1"/>
      <c r="D640" s="1"/>
    </row>
    <row r="641" ht="12.75" customHeight="1">
      <c r="A641" s="1"/>
      <c r="D641" s="1"/>
    </row>
    <row r="642" ht="12.75" customHeight="1">
      <c r="A642" s="1"/>
      <c r="D642" s="1"/>
    </row>
    <row r="643" ht="12.75" customHeight="1">
      <c r="A643" s="1"/>
      <c r="D643" s="1"/>
    </row>
    <row r="644" ht="12.75" customHeight="1">
      <c r="A644" s="1"/>
      <c r="D644" s="1"/>
    </row>
    <row r="645" ht="12.75" customHeight="1">
      <c r="A645" s="1"/>
      <c r="D645" s="1"/>
    </row>
    <row r="646" ht="12.75" customHeight="1">
      <c r="A646" s="1"/>
      <c r="D646" s="1"/>
    </row>
    <row r="647" ht="12.75" customHeight="1">
      <c r="A647" s="1"/>
      <c r="D647" s="1"/>
    </row>
    <row r="648" ht="12.75" customHeight="1">
      <c r="A648" s="1"/>
      <c r="D648" s="1"/>
    </row>
    <row r="649" ht="12.75" customHeight="1">
      <c r="A649" s="1"/>
      <c r="D649" s="1"/>
    </row>
    <row r="650" ht="12.75" customHeight="1">
      <c r="A650" s="1"/>
      <c r="D650" s="1"/>
    </row>
    <row r="651" ht="12.75" customHeight="1">
      <c r="A651" s="1"/>
      <c r="D651" s="1"/>
    </row>
    <row r="652" ht="12.75" customHeight="1">
      <c r="A652" s="1"/>
      <c r="D652" s="1"/>
    </row>
    <row r="653" ht="12.75" customHeight="1">
      <c r="A653" s="1"/>
      <c r="D653" s="1"/>
    </row>
    <row r="654" ht="12.75" customHeight="1">
      <c r="A654" s="1"/>
      <c r="D654" s="1"/>
    </row>
    <row r="655" ht="12.75" customHeight="1">
      <c r="A655" s="1"/>
      <c r="D655" s="1"/>
    </row>
    <row r="656" ht="12.75" customHeight="1">
      <c r="A656" s="1"/>
      <c r="D656" s="1"/>
    </row>
    <row r="657" ht="12.75" customHeight="1">
      <c r="A657" s="1"/>
      <c r="D657" s="1"/>
    </row>
    <row r="658" ht="12.75" customHeight="1">
      <c r="A658" s="1"/>
      <c r="D658" s="1"/>
    </row>
    <row r="659" ht="12.75" customHeight="1">
      <c r="A659" s="1"/>
      <c r="D659" s="1"/>
    </row>
    <row r="660" ht="12.75" customHeight="1">
      <c r="A660" s="1"/>
      <c r="D660" s="1"/>
    </row>
    <row r="661" ht="12.75" customHeight="1">
      <c r="A661" s="1"/>
      <c r="D661" s="1"/>
    </row>
    <row r="662" ht="12.75" customHeight="1">
      <c r="A662" s="1"/>
      <c r="D662" s="1"/>
    </row>
    <row r="663" ht="12.75" customHeight="1">
      <c r="A663" s="1"/>
      <c r="D663" s="1"/>
    </row>
    <row r="664" ht="12.75" customHeight="1">
      <c r="A664" s="1"/>
      <c r="D664" s="1"/>
    </row>
    <row r="665" ht="12.75" customHeight="1">
      <c r="A665" s="1"/>
      <c r="D665" s="1"/>
    </row>
    <row r="666" ht="12.75" customHeight="1">
      <c r="A666" s="1"/>
      <c r="D666" s="1"/>
    </row>
    <row r="667" ht="12.75" customHeight="1">
      <c r="A667" s="1"/>
      <c r="D667" s="1"/>
    </row>
    <row r="668" ht="12.75" customHeight="1">
      <c r="A668" s="1"/>
      <c r="D668" s="1"/>
    </row>
    <row r="669" ht="12.75" customHeight="1">
      <c r="A669" s="1"/>
      <c r="D669" s="1"/>
    </row>
    <row r="670" ht="12.75" customHeight="1">
      <c r="A670" s="1"/>
      <c r="D670" s="1"/>
    </row>
    <row r="671" ht="12.75" customHeight="1">
      <c r="A671" s="1"/>
      <c r="D671" s="1"/>
    </row>
    <row r="672" ht="12.75" customHeight="1">
      <c r="A672" s="1"/>
      <c r="D672" s="1"/>
    </row>
    <row r="673" ht="12.75" customHeight="1">
      <c r="A673" s="1"/>
      <c r="D673" s="1"/>
    </row>
    <row r="674" ht="12.75" customHeight="1">
      <c r="A674" s="1"/>
      <c r="D674" s="1"/>
    </row>
    <row r="675" ht="12.75" customHeight="1">
      <c r="A675" s="1"/>
      <c r="D675" s="1"/>
    </row>
    <row r="676" ht="12.75" customHeight="1">
      <c r="A676" s="1"/>
      <c r="D676" s="1"/>
    </row>
    <row r="677" ht="12.75" customHeight="1">
      <c r="A677" s="1"/>
      <c r="D677" s="1"/>
    </row>
    <row r="678" ht="12.75" customHeight="1">
      <c r="A678" s="1"/>
      <c r="D678" s="1"/>
    </row>
    <row r="679" ht="12.75" customHeight="1">
      <c r="A679" s="1"/>
      <c r="D679" s="1"/>
    </row>
    <row r="680" ht="12.75" customHeight="1">
      <c r="A680" s="1"/>
      <c r="D680" s="1"/>
    </row>
    <row r="681" ht="12.75" customHeight="1">
      <c r="A681" s="1"/>
      <c r="D681" s="1"/>
    </row>
    <row r="682" ht="12.75" customHeight="1">
      <c r="A682" s="1"/>
      <c r="D682" s="1"/>
    </row>
    <row r="683" ht="12.75" customHeight="1">
      <c r="A683" s="1"/>
      <c r="D683" s="1"/>
    </row>
    <row r="684" ht="12.75" customHeight="1">
      <c r="A684" s="1"/>
      <c r="D684" s="1"/>
    </row>
    <row r="685" ht="12.75" customHeight="1">
      <c r="A685" s="1"/>
      <c r="D685" s="1"/>
    </row>
    <row r="686" ht="12.75" customHeight="1">
      <c r="A686" s="1"/>
      <c r="D686" s="1"/>
    </row>
    <row r="687" ht="12.75" customHeight="1">
      <c r="A687" s="1"/>
      <c r="D687" s="1"/>
    </row>
    <row r="688" ht="12.75" customHeight="1">
      <c r="A688" s="1"/>
      <c r="D688" s="1"/>
    </row>
    <row r="689" ht="12.75" customHeight="1">
      <c r="A689" s="1"/>
      <c r="D689" s="1"/>
    </row>
    <row r="690" ht="12.75" customHeight="1">
      <c r="A690" s="1"/>
      <c r="D690" s="1"/>
    </row>
    <row r="691" ht="12.75" customHeight="1">
      <c r="A691" s="1"/>
      <c r="D691" s="1"/>
    </row>
    <row r="692" ht="12.75" customHeight="1">
      <c r="A692" s="1"/>
      <c r="D692" s="1"/>
    </row>
    <row r="693" ht="12.75" customHeight="1">
      <c r="A693" s="1"/>
      <c r="D693" s="1"/>
    </row>
    <row r="694" ht="12.75" customHeight="1">
      <c r="A694" s="1"/>
      <c r="D694" s="1"/>
    </row>
    <row r="695" ht="12.75" customHeight="1">
      <c r="A695" s="1"/>
      <c r="D695" s="1"/>
    </row>
    <row r="696" ht="12.75" customHeight="1">
      <c r="A696" s="1"/>
      <c r="D696" s="1"/>
    </row>
    <row r="697" ht="12.75" customHeight="1">
      <c r="A697" s="1"/>
      <c r="D697" s="1"/>
    </row>
    <row r="698" ht="12.75" customHeight="1">
      <c r="A698" s="1"/>
      <c r="D698" s="1"/>
    </row>
    <row r="699" ht="12.75" customHeight="1">
      <c r="A699" s="1"/>
      <c r="D699" s="1"/>
    </row>
    <row r="700" ht="12.75" customHeight="1">
      <c r="A700" s="1"/>
      <c r="D700" s="1"/>
    </row>
    <row r="701" ht="12.75" customHeight="1">
      <c r="A701" s="1"/>
      <c r="D701" s="1"/>
    </row>
    <row r="702" ht="12.75" customHeight="1">
      <c r="A702" s="1"/>
      <c r="D702" s="1"/>
    </row>
    <row r="703" ht="12.75" customHeight="1">
      <c r="A703" s="1"/>
      <c r="D703" s="1"/>
    </row>
    <row r="704" ht="12.75" customHeight="1">
      <c r="A704" s="1"/>
      <c r="D704" s="1"/>
    </row>
    <row r="705" ht="12.75" customHeight="1">
      <c r="A705" s="1"/>
      <c r="D705" s="1"/>
    </row>
    <row r="706" ht="12.75" customHeight="1">
      <c r="A706" s="1"/>
      <c r="D706" s="1"/>
    </row>
    <row r="707" ht="12.75" customHeight="1">
      <c r="A707" s="1"/>
      <c r="D707" s="1"/>
    </row>
    <row r="708" ht="12.75" customHeight="1">
      <c r="A708" s="1"/>
      <c r="D708" s="1"/>
    </row>
    <row r="709" ht="12.75" customHeight="1">
      <c r="A709" s="1"/>
      <c r="D709" s="1"/>
    </row>
    <row r="710" ht="12.75" customHeight="1">
      <c r="A710" s="1"/>
      <c r="D710" s="1"/>
    </row>
    <row r="711" ht="12.75" customHeight="1">
      <c r="A711" s="1"/>
      <c r="D711" s="1"/>
    </row>
    <row r="712" ht="12.75" customHeight="1">
      <c r="A712" s="1"/>
      <c r="D712" s="1"/>
    </row>
    <row r="713" ht="12.75" customHeight="1">
      <c r="A713" s="1"/>
      <c r="D713" s="1"/>
    </row>
    <row r="714" ht="12.75" customHeight="1">
      <c r="A714" s="1"/>
      <c r="D714" s="1"/>
    </row>
    <row r="715" ht="12.75" customHeight="1">
      <c r="A715" s="1"/>
      <c r="D715" s="1"/>
    </row>
    <row r="716" ht="12.75" customHeight="1">
      <c r="A716" s="1"/>
      <c r="D716" s="1"/>
    </row>
    <row r="717" ht="12.75" customHeight="1">
      <c r="A717" s="1"/>
      <c r="D717" s="1"/>
    </row>
    <row r="718" ht="12.75" customHeight="1">
      <c r="A718" s="1"/>
      <c r="D718" s="1"/>
    </row>
    <row r="719" ht="12.75" customHeight="1">
      <c r="A719" s="1"/>
      <c r="D719" s="1"/>
    </row>
    <row r="720" ht="12.75" customHeight="1">
      <c r="A720" s="1"/>
      <c r="D720" s="1"/>
    </row>
    <row r="721" ht="12.75" customHeight="1">
      <c r="A721" s="1"/>
      <c r="D721" s="1"/>
    </row>
    <row r="722" ht="12.75" customHeight="1">
      <c r="A722" s="1"/>
      <c r="D722" s="1"/>
    </row>
    <row r="723" ht="12.75" customHeight="1">
      <c r="A723" s="1"/>
      <c r="D723" s="1"/>
    </row>
    <row r="724" ht="12.75" customHeight="1">
      <c r="A724" s="1"/>
      <c r="D724" s="1"/>
    </row>
    <row r="725" ht="12.75" customHeight="1">
      <c r="A725" s="1"/>
      <c r="D725" s="1"/>
    </row>
    <row r="726" ht="12.75" customHeight="1">
      <c r="A726" s="1"/>
      <c r="D726" s="1"/>
    </row>
    <row r="727" ht="12.75" customHeight="1">
      <c r="A727" s="1"/>
      <c r="D727" s="1"/>
    </row>
    <row r="728" ht="12.75" customHeight="1">
      <c r="A728" s="1"/>
      <c r="D728" s="1"/>
    </row>
    <row r="729" ht="12.75" customHeight="1">
      <c r="A729" s="1"/>
      <c r="D729" s="1"/>
    </row>
    <row r="730" ht="12.75" customHeight="1">
      <c r="A730" s="1"/>
      <c r="D730" s="1"/>
    </row>
    <row r="731" ht="12.75" customHeight="1">
      <c r="A731" s="1"/>
      <c r="D731" s="1"/>
    </row>
    <row r="732" ht="12.75" customHeight="1">
      <c r="A732" s="1"/>
      <c r="D732" s="1"/>
    </row>
    <row r="733" ht="12.75" customHeight="1">
      <c r="A733" s="1"/>
      <c r="D733" s="1"/>
    </row>
    <row r="734" ht="12.75" customHeight="1">
      <c r="A734" s="1"/>
      <c r="D734" s="1"/>
    </row>
    <row r="735" ht="12.75" customHeight="1">
      <c r="A735" s="1"/>
      <c r="D735" s="1"/>
    </row>
    <row r="736" ht="12.75" customHeight="1">
      <c r="A736" s="1"/>
      <c r="D736" s="1"/>
    </row>
    <row r="737" ht="12.75" customHeight="1">
      <c r="A737" s="1"/>
      <c r="D737" s="1"/>
    </row>
    <row r="738" ht="12.75" customHeight="1">
      <c r="A738" s="1"/>
      <c r="D738" s="1"/>
    </row>
    <row r="739" ht="12.75" customHeight="1">
      <c r="A739" s="1"/>
      <c r="D739" s="1"/>
    </row>
    <row r="740" ht="12.75" customHeight="1">
      <c r="A740" s="1"/>
      <c r="D740" s="1"/>
    </row>
    <row r="741" ht="12.75" customHeight="1">
      <c r="A741" s="1"/>
      <c r="D741" s="1"/>
    </row>
    <row r="742" ht="12.75" customHeight="1">
      <c r="A742" s="1"/>
      <c r="D742" s="1"/>
    </row>
    <row r="743" ht="12.75" customHeight="1">
      <c r="A743" s="1"/>
      <c r="D743" s="1"/>
    </row>
    <row r="744" ht="12.75" customHeight="1">
      <c r="A744" s="1"/>
      <c r="D744" s="1"/>
    </row>
    <row r="745" ht="12.75" customHeight="1">
      <c r="A745" s="1"/>
      <c r="D745" s="1"/>
    </row>
    <row r="746" ht="12.75" customHeight="1">
      <c r="A746" s="1"/>
      <c r="D746" s="1"/>
    </row>
    <row r="747" ht="12.75" customHeight="1">
      <c r="A747" s="1"/>
      <c r="D747" s="1"/>
    </row>
    <row r="748" ht="12.75" customHeight="1">
      <c r="A748" s="1"/>
      <c r="D748" s="1"/>
    </row>
    <row r="749" ht="12.75" customHeight="1">
      <c r="A749" s="1"/>
      <c r="D749" s="1"/>
    </row>
    <row r="750" ht="12.75" customHeight="1">
      <c r="A750" s="1"/>
      <c r="D750" s="1"/>
    </row>
    <row r="751" ht="12.75" customHeight="1">
      <c r="A751" s="1"/>
      <c r="D751" s="1"/>
    </row>
    <row r="752" ht="12.75" customHeight="1">
      <c r="A752" s="1"/>
      <c r="D752" s="1"/>
    </row>
    <row r="753" ht="12.75" customHeight="1">
      <c r="A753" s="1"/>
      <c r="D753" s="1"/>
    </row>
    <row r="754" ht="12.75" customHeight="1">
      <c r="A754" s="1"/>
      <c r="D754" s="1"/>
    </row>
    <row r="755" ht="12.75" customHeight="1">
      <c r="A755" s="1"/>
      <c r="D755" s="1"/>
    </row>
    <row r="756" ht="12.75" customHeight="1">
      <c r="A756" s="1"/>
      <c r="D756" s="1"/>
    </row>
    <row r="757" ht="12.75" customHeight="1">
      <c r="A757" s="1"/>
      <c r="D757" s="1"/>
    </row>
    <row r="758" ht="12.75" customHeight="1">
      <c r="A758" s="1"/>
      <c r="D758" s="1"/>
    </row>
    <row r="759" ht="12.75" customHeight="1">
      <c r="A759" s="1"/>
      <c r="D759" s="1"/>
    </row>
    <row r="760" ht="12.75" customHeight="1">
      <c r="A760" s="1"/>
      <c r="D760" s="1"/>
    </row>
    <row r="761" ht="12.75" customHeight="1">
      <c r="A761" s="1"/>
      <c r="D761" s="1"/>
    </row>
    <row r="762" ht="12.75" customHeight="1">
      <c r="A762" s="1"/>
      <c r="D762" s="1"/>
    </row>
    <row r="763" ht="12.75" customHeight="1">
      <c r="A763" s="1"/>
      <c r="D763" s="1"/>
    </row>
    <row r="764" ht="12.75" customHeight="1">
      <c r="A764" s="1"/>
      <c r="D764" s="1"/>
    </row>
    <row r="765" ht="12.75" customHeight="1">
      <c r="A765" s="1"/>
      <c r="D765" s="1"/>
    </row>
    <row r="766" ht="12.75" customHeight="1">
      <c r="A766" s="1"/>
      <c r="D766" s="1"/>
    </row>
    <row r="767" ht="12.75" customHeight="1">
      <c r="A767" s="1"/>
      <c r="D767" s="1"/>
    </row>
    <row r="768" ht="12.75" customHeight="1">
      <c r="A768" s="1"/>
      <c r="D768" s="1"/>
    </row>
    <row r="769" ht="12.75" customHeight="1">
      <c r="A769" s="1"/>
      <c r="D769" s="1"/>
    </row>
    <row r="770" ht="12.75" customHeight="1">
      <c r="A770" s="1"/>
      <c r="D770" s="1"/>
    </row>
    <row r="771" ht="12.75" customHeight="1">
      <c r="A771" s="1"/>
      <c r="D771" s="1"/>
    </row>
    <row r="772" ht="12.75" customHeight="1">
      <c r="A772" s="1"/>
      <c r="D772" s="1"/>
    </row>
    <row r="773" ht="12.75" customHeight="1">
      <c r="A773" s="1"/>
      <c r="D773" s="1"/>
    </row>
    <row r="774" ht="12.75" customHeight="1">
      <c r="A774" s="1"/>
      <c r="D774" s="1"/>
    </row>
    <row r="775" ht="12.75" customHeight="1">
      <c r="A775" s="1"/>
      <c r="D775" s="1"/>
    </row>
    <row r="776" ht="12.75" customHeight="1">
      <c r="A776" s="1"/>
      <c r="D776" s="1"/>
    </row>
    <row r="777" ht="12.75" customHeight="1">
      <c r="A777" s="1"/>
      <c r="D777" s="1"/>
    </row>
    <row r="778" ht="12.75" customHeight="1">
      <c r="A778" s="1"/>
      <c r="D778" s="1"/>
    </row>
    <row r="779" ht="12.75" customHeight="1">
      <c r="A779" s="1"/>
      <c r="D779" s="1"/>
    </row>
    <row r="780" ht="12.75" customHeight="1">
      <c r="A780" s="1"/>
      <c r="D780" s="1"/>
    </row>
    <row r="781" ht="12.75" customHeight="1">
      <c r="A781" s="1"/>
      <c r="D781" s="1"/>
    </row>
    <row r="782" ht="12.75" customHeight="1">
      <c r="A782" s="1"/>
      <c r="D782" s="1"/>
    </row>
    <row r="783" ht="12.75" customHeight="1">
      <c r="A783" s="1"/>
      <c r="D783" s="1"/>
    </row>
    <row r="784" ht="12.75" customHeight="1">
      <c r="A784" s="1"/>
      <c r="D784" s="1"/>
    </row>
    <row r="785" ht="12.75" customHeight="1">
      <c r="A785" s="1"/>
      <c r="D785" s="1"/>
    </row>
    <row r="786" ht="12.75" customHeight="1">
      <c r="A786" s="1"/>
      <c r="D786" s="1"/>
    </row>
    <row r="787" ht="12.75" customHeight="1">
      <c r="A787" s="1"/>
      <c r="D787" s="1"/>
    </row>
    <row r="788" ht="12.75" customHeight="1">
      <c r="A788" s="1"/>
      <c r="D788" s="1"/>
    </row>
    <row r="789" ht="12.75" customHeight="1">
      <c r="A789" s="1"/>
      <c r="D789" s="1"/>
    </row>
    <row r="790" ht="12.75" customHeight="1">
      <c r="A790" s="1"/>
      <c r="D790" s="1"/>
    </row>
    <row r="791" ht="12.75" customHeight="1">
      <c r="A791" s="1"/>
      <c r="D791" s="1"/>
    </row>
    <row r="792" ht="12.75" customHeight="1">
      <c r="A792" s="1"/>
      <c r="D792" s="1"/>
    </row>
    <row r="793" ht="12.75" customHeight="1">
      <c r="A793" s="1"/>
      <c r="D793" s="1"/>
    </row>
    <row r="794" ht="12.75" customHeight="1">
      <c r="A794" s="1"/>
      <c r="D794" s="1"/>
    </row>
    <row r="795" ht="12.75" customHeight="1">
      <c r="A795" s="1"/>
      <c r="D795" s="1"/>
    </row>
    <row r="796" ht="12.75" customHeight="1">
      <c r="A796" s="1"/>
      <c r="D796" s="1"/>
    </row>
    <row r="797" ht="12.75" customHeight="1">
      <c r="A797" s="1"/>
      <c r="D797" s="1"/>
    </row>
    <row r="798" ht="12.75" customHeight="1">
      <c r="A798" s="1"/>
      <c r="D798" s="1"/>
    </row>
    <row r="799" ht="12.75" customHeight="1">
      <c r="A799" s="1"/>
      <c r="D799" s="1"/>
    </row>
    <row r="800" ht="12.75" customHeight="1">
      <c r="A800" s="1"/>
      <c r="D800" s="1"/>
    </row>
    <row r="801" ht="12.75" customHeight="1">
      <c r="A801" s="1"/>
      <c r="D801" s="1"/>
    </row>
    <row r="802" ht="12.75" customHeight="1">
      <c r="A802" s="1"/>
      <c r="D802" s="1"/>
    </row>
    <row r="803" ht="12.75" customHeight="1">
      <c r="A803" s="1"/>
      <c r="D803" s="1"/>
    </row>
    <row r="804" ht="12.75" customHeight="1">
      <c r="A804" s="1"/>
      <c r="D804" s="1"/>
    </row>
    <row r="805" ht="12.75" customHeight="1">
      <c r="A805" s="1"/>
      <c r="D805" s="1"/>
    </row>
    <row r="806" ht="12.75" customHeight="1">
      <c r="A806" s="1"/>
      <c r="D806" s="1"/>
    </row>
    <row r="807" ht="12.75" customHeight="1">
      <c r="A807" s="1"/>
      <c r="D807" s="1"/>
    </row>
    <row r="808" ht="12.75" customHeight="1">
      <c r="A808" s="1"/>
      <c r="D808" s="1"/>
    </row>
    <row r="809" ht="12.75" customHeight="1">
      <c r="A809" s="1"/>
      <c r="D809" s="1"/>
    </row>
    <row r="810" ht="12.75" customHeight="1">
      <c r="A810" s="1"/>
      <c r="D810" s="1"/>
    </row>
    <row r="811" ht="12.75" customHeight="1">
      <c r="A811" s="1"/>
      <c r="D811" s="1"/>
    </row>
    <row r="812" ht="12.75" customHeight="1">
      <c r="A812" s="1"/>
      <c r="D812" s="1"/>
    </row>
    <row r="813" ht="12.75" customHeight="1">
      <c r="A813" s="1"/>
      <c r="D813" s="1"/>
    </row>
    <row r="814" ht="12.75" customHeight="1">
      <c r="A814" s="1"/>
      <c r="D814" s="1"/>
    </row>
    <row r="815" ht="12.75" customHeight="1">
      <c r="A815" s="1"/>
      <c r="D815" s="1"/>
    </row>
    <row r="816" ht="12.75" customHeight="1">
      <c r="A816" s="1"/>
      <c r="D816" s="1"/>
    </row>
    <row r="817" ht="12.75" customHeight="1">
      <c r="A817" s="1"/>
      <c r="D817" s="1"/>
    </row>
    <row r="818" ht="12.75" customHeight="1">
      <c r="A818" s="1"/>
      <c r="D818" s="1"/>
    </row>
    <row r="819" ht="12.75" customHeight="1">
      <c r="A819" s="1"/>
      <c r="D819" s="1"/>
    </row>
    <row r="820" ht="12.75" customHeight="1">
      <c r="A820" s="1"/>
      <c r="D820" s="1"/>
    </row>
    <row r="821" ht="12.75" customHeight="1">
      <c r="A821" s="1"/>
      <c r="D821" s="1"/>
    </row>
    <row r="822" ht="12.75" customHeight="1">
      <c r="A822" s="1"/>
      <c r="D822" s="1"/>
    </row>
    <row r="823" ht="12.75" customHeight="1">
      <c r="A823" s="1"/>
      <c r="D823" s="1"/>
    </row>
    <row r="824" ht="12.75" customHeight="1">
      <c r="A824" s="1"/>
      <c r="D824" s="1"/>
    </row>
    <row r="825" ht="12.75" customHeight="1">
      <c r="A825" s="1"/>
      <c r="D825" s="1"/>
    </row>
    <row r="826" ht="12.75" customHeight="1">
      <c r="A826" s="1"/>
      <c r="D826" s="1"/>
    </row>
    <row r="827" ht="12.75" customHeight="1">
      <c r="A827" s="1"/>
      <c r="D827" s="1"/>
    </row>
    <row r="828" ht="12.75" customHeight="1">
      <c r="A828" s="1"/>
      <c r="D828" s="1"/>
    </row>
    <row r="829" ht="12.75" customHeight="1">
      <c r="A829" s="1"/>
      <c r="D829" s="1"/>
    </row>
    <row r="830" ht="12.75" customHeight="1">
      <c r="A830" s="1"/>
      <c r="D830" s="1"/>
    </row>
    <row r="831" ht="12.75" customHeight="1">
      <c r="A831" s="1"/>
      <c r="D831" s="1"/>
    </row>
    <row r="832" ht="12.75" customHeight="1">
      <c r="A832" s="1"/>
      <c r="D832" s="1"/>
    </row>
    <row r="833" ht="12.75" customHeight="1">
      <c r="A833" s="1"/>
      <c r="D833" s="1"/>
    </row>
    <row r="834" ht="12.75" customHeight="1">
      <c r="A834" s="1"/>
      <c r="D834" s="1"/>
    </row>
    <row r="835" ht="12.75" customHeight="1">
      <c r="A835" s="1"/>
      <c r="D835" s="1"/>
    </row>
    <row r="836" ht="12.75" customHeight="1">
      <c r="A836" s="1"/>
      <c r="D836" s="1"/>
    </row>
    <row r="837" ht="12.75" customHeight="1">
      <c r="A837" s="1"/>
      <c r="D837" s="1"/>
    </row>
    <row r="838" ht="12.75" customHeight="1">
      <c r="A838" s="1"/>
      <c r="D838" s="1"/>
    </row>
    <row r="839" ht="12.75" customHeight="1">
      <c r="A839" s="1"/>
      <c r="D839" s="1"/>
    </row>
    <row r="840" ht="12.75" customHeight="1">
      <c r="A840" s="1"/>
      <c r="D840" s="1"/>
    </row>
    <row r="841" ht="12.75" customHeight="1">
      <c r="A841" s="1"/>
      <c r="D841" s="1"/>
    </row>
    <row r="842" ht="12.75" customHeight="1">
      <c r="A842" s="1"/>
      <c r="D842" s="1"/>
    </row>
    <row r="843" ht="12.75" customHeight="1">
      <c r="A843" s="1"/>
      <c r="D843" s="1"/>
    </row>
    <row r="844" ht="12.75" customHeight="1">
      <c r="A844" s="1"/>
      <c r="D844" s="1"/>
    </row>
    <row r="845" ht="12.75" customHeight="1">
      <c r="A845" s="1"/>
      <c r="D845" s="1"/>
    </row>
    <row r="846" ht="12.75" customHeight="1">
      <c r="A846" s="1"/>
      <c r="D846" s="1"/>
    </row>
    <row r="847" ht="12.75" customHeight="1">
      <c r="A847" s="1"/>
      <c r="D847" s="1"/>
    </row>
    <row r="848" ht="12.75" customHeight="1">
      <c r="A848" s="1"/>
      <c r="D848" s="1"/>
    </row>
    <row r="849" ht="12.75" customHeight="1">
      <c r="A849" s="1"/>
      <c r="D849" s="1"/>
    </row>
    <row r="850" ht="12.75" customHeight="1">
      <c r="A850" s="1"/>
      <c r="D850" s="1"/>
    </row>
    <row r="851" ht="12.75" customHeight="1">
      <c r="A851" s="1"/>
      <c r="D851" s="1"/>
    </row>
    <row r="852" ht="12.75" customHeight="1">
      <c r="A852" s="1"/>
      <c r="D852" s="1"/>
    </row>
    <row r="853" ht="12.75" customHeight="1">
      <c r="A853" s="1"/>
      <c r="D853" s="1"/>
    </row>
    <row r="854" ht="12.75" customHeight="1">
      <c r="A854" s="1"/>
      <c r="D854" s="1"/>
    </row>
    <row r="855" ht="12.75" customHeight="1">
      <c r="A855" s="1"/>
      <c r="D855" s="1"/>
    </row>
    <row r="856" ht="12.75" customHeight="1">
      <c r="A856" s="1"/>
      <c r="D856" s="1"/>
    </row>
    <row r="857" ht="12.75" customHeight="1">
      <c r="A857" s="1"/>
      <c r="D857" s="1"/>
    </row>
    <row r="858" ht="12.75" customHeight="1">
      <c r="A858" s="1"/>
      <c r="D858" s="1"/>
    </row>
    <row r="859" ht="12.75" customHeight="1">
      <c r="A859" s="1"/>
      <c r="D859" s="1"/>
    </row>
    <row r="860" ht="12.75" customHeight="1">
      <c r="A860" s="1"/>
      <c r="D860" s="1"/>
    </row>
    <row r="861" ht="12.75" customHeight="1">
      <c r="A861" s="1"/>
      <c r="D861" s="1"/>
    </row>
    <row r="862" ht="12.75" customHeight="1">
      <c r="A862" s="1"/>
      <c r="D862" s="1"/>
    </row>
    <row r="863" ht="12.75" customHeight="1">
      <c r="A863" s="1"/>
      <c r="D863" s="1"/>
    </row>
    <row r="864" ht="12.75" customHeight="1">
      <c r="A864" s="1"/>
      <c r="D864" s="1"/>
    </row>
    <row r="865" ht="12.75" customHeight="1">
      <c r="A865" s="1"/>
      <c r="D865" s="1"/>
    </row>
    <row r="866" ht="12.75" customHeight="1">
      <c r="A866" s="1"/>
      <c r="D866" s="1"/>
    </row>
    <row r="867" ht="12.75" customHeight="1">
      <c r="A867" s="1"/>
      <c r="D867" s="1"/>
    </row>
    <row r="868" ht="12.75" customHeight="1">
      <c r="A868" s="1"/>
      <c r="D868" s="1"/>
    </row>
    <row r="869" ht="12.75" customHeight="1">
      <c r="A869" s="1"/>
      <c r="D869" s="1"/>
    </row>
    <row r="870" ht="12.75" customHeight="1">
      <c r="A870" s="1"/>
      <c r="D870" s="1"/>
    </row>
    <row r="871" ht="12.75" customHeight="1">
      <c r="A871" s="1"/>
      <c r="D871" s="1"/>
    </row>
    <row r="872" ht="12.75" customHeight="1">
      <c r="A872" s="1"/>
      <c r="D872" s="1"/>
    </row>
    <row r="873" ht="12.75" customHeight="1">
      <c r="A873" s="1"/>
      <c r="D873" s="1"/>
    </row>
    <row r="874" ht="12.75" customHeight="1">
      <c r="A874" s="1"/>
      <c r="D874" s="1"/>
    </row>
    <row r="875" ht="12.75" customHeight="1">
      <c r="A875" s="1"/>
      <c r="D875" s="1"/>
    </row>
    <row r="876" ht="12.75" customHeight="1">
      <c r="A876" s="1"/>
      <c r="D876" s="1"/>
    </row>
    <row r="877" ht="12.75" customHeight="1">
      <c r="A877" s="1"/>
      <c r="D877" s="1"/>
    </row>
    <row r="878" ht="12.75" customHeight="1">
      <c r="A878" s="1"/>
      <c r="D878" s="1"/>
    </row>
    <row r="879" ht="12.75" customHeight="1">
      <c r="A879" s="1"/>
      <c r="D879" s="1"/>
    </row>
    <row r="880" ht="12.75" customHeight="1">
      <c r="A880" s="1"/>
      <c r="D880" s="1"/>
    </row>
    <row r="881" ht="12.75" customHeight="1">
      <c r="A881" s="1"/>
      <c r="D881" s="1"/>
    </row>
    <row r="882" ht="12.75" customHeight="1">
      <c r="A882" s="1"/>
      <c r="D882" s="1"/>
    </row>
    <row r="883" ht="12.75" customHeight="1">
      <c r="A883" s="1"/>
      <c r="D883" s="1"/>
    </row>
    <row r="884" ht="12.75" customHeight="1">
      <c r="A884" s="1"/>
      <c r="D884" s="1"/>
    </row>
    <row r="885" ht="12.75" customHeight="1">
      <c r="A885" s="1"/>
      <c r="D885" s="1"/>
    </row>
    <row r="886" ht="12.75" customHeight="1">
      <c r="A886" s="1"/>
      <c r="D886" s="1"/>
    </row>
    <row r="887" ht="12.75" customHeight="1">
      <c r="A887" s="1"/>
      <c r="D887" s="1"/>
    </row>
    <row r="888" ht="12.75" customHeight="1">
      <c r="A888" s="1"/>
      <c r="D888" s="1"/>
    </row>
    <row r="889" ht="12.75" customHeight="1">
      <c r="A889" s="1"/>
      <c r="D889" s="1"/>
    </row>
    <row r="890" ht="12.75" customHeight="1">
      <c r="A890" s="1"/>
      <c r="D890" s="1"/>
    </row>
    <row r="891" ht="12.75" customHeight="1">
      <c r="A891" s="1"/>
      <c r="D891" s="1"/>
    </row>
    <row r="892" ht="12.75" customHeight="1">
      <c r="A892" s="1"/>
      <c r="D892" s="1"/>
    </row>
    <row r="893" ht="12.75" customHeight="1">
      <c r="A893" s="1"/>
      <c r="D893" s="1"/>
    </row>
    <row r="894" ht="12.75" customHeight="1">
      <c r="A894" s="1"/>
      <c r="D894" s="1"/>
    </row>
    <row r="895" ht="12.75" customHeight="1">
      <c r="A895" s="1"/>
      <c r="D895" s="1"/>
    </row>
    <row r="896" ht="12.75" customHeight="1">
      <c r="A896" s="1"/>
      <c r="D896" s="1"/>
    </row>
    <row r="897" ht="12.75" customHeight="1">
      <c r="A897" s="1"/>
      <c r="D897" s="1"/>
    </row>
    <row r="898" ht="12.75" customHeight="1">
      <c r="A898" s="1"/>
      <c r="D898" s="1"/>
    </row>
    <row r="899" ht="12.75" customHeight="1">
      <c r="A899" s="1"/>
      <c r="D899" s="1"/>
    </row>
    <row r="900" ht="12.75" customHeight="1">
      <c r="A900" s="1"/>
      <c r="D900" s="1"/>
    </row>
    <row r="901" ht="12.75" customHeight="1">
      <c r="A901" s="1"/>
      <c r="D901" s="1"/>
    </row>
    <row r="902" ht="12.75" customHeight="1">
      <c r="A902" s="1"/>
      <c r="D902" s="1"/>
    </row>
    <row r="903" ht="12.75" customHeight="1">
      <c r="A903" s="1"/>
      <c r="D903" s="1"/>
    </row>
    <row r="904" ht="12.75" customHeight="1">
      <c r="A904" s="1"/>
      <c r="D904" s="1"/>
    </row>
    <row r="905" ht="12.75" customHeight="1">
      <c r="A905" s="1"/>
      <c r="D905" s="1"/>
    </row>
    <row r="906" ht="12.75" customHeight="1">
      <c r="A906" s="1"/>
      <c r="D906" s="1"/>
    </row>
    <row r="907" ht="12.75" customHeight="1">
      <c r="A907" s="1"/>
      <c r="D907" s="1"/>
    </row>
    <row r="908" ht="12.75" customHeight="1">
      <c r="A908" s="1"/>
      <c r="D908" s="1"/>
    </row>
    <row r="909" ht="12.75" customHeight="1">
      <c r="A909" s="1"/>
      <c r="D909" s="1"/>
    </row>
    <row r="910" ht="12.75" customHeight="1">
      <c r="A910" s="1"/>
      <c r="D910" s="1"/>
    </row>
    <row r="911" ht="12.75" customHeight="1">
      <c r="A911" s="1"/>
      <c r="D911" s="1"/>
    </row>
    <row r="912" ht="12.75" customHeight="1">
      <c r="A912" s="1"/>
      <c r="D912" s="1"/>
    </row>
    <row r="913" ht="12.75" customHeight="1">
      <c r="A913" s="1"/>
      <c r="D913" s="1"/>
    </row>
    <row r="914" ht="12.75" customHeight="1">
      <c r="A914" s="1"/>
      <c r="D914" s="1"/>
    </row>
    <row r="915" ht="12.75" customHeight="1">
      <c r="A915" s="1"/>
      <c r="D915" s="1"/>
    </row>
    <row r="916" ht="12.75" customHeight="1">
      <c r="A916" s="1"/>
      <c r="D916" s="1"/>
    </row>
    <row r="917" ht="12.75" customHeight="1">
      <c r="A917" s="1"/>
      <c r="D917" s="1"/>
    </row>
    <row r="918" ht="12.75" customHeight="1">
      <c r="A918" s="1"/>
      <c r="D918" s="1"/>
    </row>
    <row r="919" ht="12.75" customHeight="1">
      <c r="A919" s="1"/>
      <c r="D919" s="1"/>
    </row>
    <row r="920" ht="12.75" customHeight="1">
      <c r="A920" s="1"/>
      <c r="D920" s="1"/>
    </row>
    <row r="921" ht="12.75" customHeight="1">
      <c r="A921" s="1"/>
      <c r="D921" s="1"/>
    </row>
    <row r="922" ht="12.75" customHeight="1">
      <c r="A922" s="1"/>
      <c r="D922" s="1"/>
    </row>
    <row r="923" ht="12.75" customHeight="1">
      <c r="A923" s="1"/>
      <c r="D923" s="1"/>
    </row>
    <row r="924" ht="12.75" customHeight="1">
      <c r="A924" s="1"/>
      <c r="D924" s="1"/>
    </row>
    <row r="925" ht="12.75" customHeight="1">
      <c r="A925" s="1"/>
      <c r="D925" s="1"/>
    </row>
    <row r="926" ht="12.75" customHeight="1">
      <c r="A926" s="1"/>
      <c r="D926" s="1"/>
    </row>
    <row r="927" ht="12.75" customHeight="1">
      <c r="A927" s="1"/>
      <c r="D927" s="1"/>
    </row>
    <row r="928" ht="12.75" customHeight="1">
      <c r="A928" s="1"/>
      <c r="D928" s="1"/>
    </row>
    <row r="929" ht="12.75" customHeight="1">
      <c r="A929" s="1"/>
      <c r="D929" s="1"/>
    </row>
    <row r="930" ht="12.75" customHeight="1">
      <c r="A930" s="1"/>
      <c r="D930" s="1"/>
    </row>
    <row r="931" ht="12.75" customHeight="1">
      <c r="A931" s="1"/>
      <c r="D931" s="1"/>
    </row>
    <row r="932" ht="12.75" customHeight="1">
      <c r="A932" s="1"/>
      <c r="D932" s="1"/>
    </row>
    <row r="933" ht="12.75" customHeight="1">
      <c r="A933" s="1"/>
      <c r="D933" s="1"/>
    </row>
    <row r="934" ht="12.75" customHeight="1">
      <c r="A934" s="1"/>
      <c r="D934" s="1"/>
    </row>
    <row r="935" ht="12.75" customHeight="1">
      <c r="A935" s="1"/>
      <c r="D935" s="1"/>
    </row>
    <row r="936" ht="12.75" customHeight="1">
      <c r="A936" s="1"/>
      <c r="D936" s="1"/>
    </row>
    <row r="937" ht="12.75" customHeight="1">
      <c r="A937" s="1"/>
      <c r="D937" s="1"/>
    </row>
    <row r="938" ht="12.75" customHeight="1">
      <c r="A938" s="1"/>
      <c r="D938" s="1"/>
    </row>
    <row r="939" ht="12.75" customHeight="1">
      <c r="A939" s="1"/>
      <c r="D939" s="1"/>
    </row>
    <row r="940" ht="12.75" customHeight="1">
      <c r="A940" s="1"/>
      <c r="D940" s="1"/>
    </row>
    <row r="941" ht="12.75" customHeight="1">
      <c r="A941" s="1"/>
      <c r="D941" s="1"/>
    </row>
    <row r="942" ht="12.75" customHeight="1">
      <c r="A942" s="1"/>
      <c r="D942" s="1"/>
    </row>
    <row r="943" ht="12.75" customHeight="1">
      <c r="A943" s="1"/>
      <c r="D943" s="1"/>
    </row>
    <row r="944" ht="12.75" customHeight="1">
      <c r="A944" s="1"/>
      <c r="D944" s="1"/>
    </row>
    <row r="945" ht="12.75" customHeight="1">
      <c r="A945" s="1"/>
      <c r="D945" s="1"/>
    </row>
    <row r="946" ht="12.75" customHeight="1">
      <c r="A946" s="1"/>
      <c r="D946" s="1"/>
    </row>
    <row r="947" ht="12.75" customHeight="1">
      <c r="A947" s="1"/>
      <c r="D947" s="1"/>
    </row>
    <row r="948" ht="12.75" customHeight="1">
      <c r="A948" s="1"/>
      <c r="D948" s="1"/>
    </row>
    <row r="949" ht="12.75" customHeight="1">
      <c r="A949" s="1"/>
      <c r="D949" s="1"/>
    </row>
    <row r="950" ht="12.75" customHeight="1">
      <c r="A950" s="1"/>
      <c r="D950" s="1"/>
    </row>
    <row r="951" ht="12.75" customHeight="1">
      <c r="A951" s="1"/>
      <c r="D951" s="1"/>
    </row>
    <row r="952" ht="12.75" customHeight="1">
      <c r="A952" s="1"/>
      <c r="D952" s="1"/>
    </row>
    <row r="953" ht="12.75" customHeight="1">
      <c r="A953" s="1"/>
      <c r="D953" s="1"/>
    </row>
    <row r="954" ht="12.75" customHeight="1">
      <c r="A954" s="1"/>
      <c r="D954" s="1"/>
    </row>
    <row r="955" ht="12.75" customHeight="1">
      <c r="A955" s="1"/>
      <c r="D955" s="1"/>
    </row>
    <row r="956" ht="12.75" customHeight="1">
      <c r="A956" s="1"/>
      <c r="D956" s="1"/>
    </row>
    <row r="957" ht="12.75" customHeight="1">
      <c r="A957" s="1"/>
      <c r="D957" s="1"/>
    </row>
    <row r="958" ht="12.75" customHeight="1">
      <c r="A958" s="1"/>
      <c r="D958" s="1"/>
    </row>
    <row r="959" ht="12.75" customHeight="1">
      <c r="A959" s="1"/>
      <c r="D959" s="1"/>
    </row>
    <row r="960" ht="12.75" customHeight="1">
      <c r="A960" s="1"/>
      <c r="D960" s="1"/>
    </row>
    <row r="961" ht="12.75" customHeight="1">
      <c r="A961" s="1"/>
      <c r="D961" s="1"/>
    </row>
    <row r="962" ht="12.75" customHeight="1">
      <c r="A962" s="1"/>
      <c r="D962" s="1"/>
    </row>
    <row r="963" ht="12.75" customHeight="1">
      <c r="A963" s="1"/>
      <c r="D963" s="1"/>
    </row>
    <row r="964" ht="12.75" customHeight="1">
      <c r="A964" s="1"/>
      <c r="D964" s="1"/>
    </row>
    <row r="965" ht="12.75" customHeight="1">
      <c r="A965" s="1"/>
      <c r="D965" s="1"/>
    </row>
    <row r="966" ht="12.75" customHeight="1">
      <c r="A966" s="1"/>
      <c r="D966" s="1"/>
    </row>
    <row r="967" ht="12.75" customHeight="1">
      <c r="A967" s="1"/>
      <c r="D967" s="1"/>
    </row>
    <row r="968" ht="12.75" customHeight="1">
      <c r="A968" s="1"/>
      <c r="D968" s="1"/>
    </row>
    <row r="969" ht="12.75" customHeight="1">
      <c r="A969" s="1"/>
      <c r="D969" s="1"/>
    </row>
    <row r="970" ht="12.75" customHeight="1">
      <c r="A970" s="1"/>
      <c r="D970" s="1"/>
    </row>
    <row r="971" ht="12.75" customHeight="1">
      <c r="A971" s="1"/>
      <c r="D971" s="1"/>
    </row>
    <row r="972" ht="12.75" customHeight="1">
      <c r="A972" s="1"/>
      <c r="D972" s="1"/>
    </row>
    <row r="973" ht="12.75" customHeight="1">
      <c r="A973" s="1"/>
      <c r="D973" s="1"/>
    </row>
    <row r="974" ht="12.75" customHeight="1">
      <c r="A974" s="1"/>
      <c r="D974" s="1"/>
    </row>
    <row r="975" ht="12.75" customHeight="1">
      <c r="A975" s="1"/>
      <c r="D975" s="1"/>
    </row>
    <row r="976" ht="12.75" customHeight="1">
      <c r="A976" s="1"/>
      <c r="D976" s="1"/>
    </row>
    <row r="977" ht="12.75" customHeight="1">
      <c r="A977" s="1"/>
      <c r="D977" s="1"/>
    </row>
    <row r="978" ht="12.75" customHeight="1">
      <c r="A978" s="1"/>
      <c r="D978" s="1"/>
    </row>
    <row r="979" ht="12.75" customHeight="1">
      <c r="A979" s="1"/>
      <c r="D979" s="1"/>
    </row>
    <row r="980" ht="12.75" customHeight="1">
      <c r="A980" s="1"/>
      <c r="D980" s="1"/>
    </row>
    <row r="981" ht="12.75" customHeight="1">
      <c r="A981" s="1"/>
      <c r="D981" s="1"/>
    </row>
    <row r="982" ht="12.75" customHeight="1">
      <c r="A982" s="1"/>
      <c r="D982" s="1"/>
    </row>
    <row r="983" ht="12.75" customHeight="1">
      <c r="A983" s="1"/>
      <c r="D983" s="1"/>
    </row>
    <row r="984" ht="12.75" customHeight="1">
      <c r="A984" s="1"/>
      <c r="D984" s="1"/>
    </row>
    <row r="985" ht="12.75" customHeight="1">
      <c r="A985" s="1"/>
      <c r="D985" s="1"/>
    </row>
    <row r="986" ht="12.75" customHeight="1">
      <c r="A986" s="1"/>
      <c r="D986" s="1"/>
    </row>
    <row r="987" ht="12.75" customHeight="1">
      <c r="A987" s="1"/>
      <c r="D987" s="1"/>
    </row>
    <row r="988" ht="12.75" customHeight="1">
      <c r="A988" s="1"/>
      <c r="D988" s="1"/>
    </row>
    <row r="989" ht="12.75" customHeight="1">
      <c r="A989" s="1"/>
      <c r="D989" s="1"/>
    </row>
    <row r="990" ht="12.75" customHeight="1">
      <c r="A990" s="1"/>
      <c r="D990" s="1"/>
    </row>
    <row r="991" ht="12.75" customHeight="1">
      <c r="A991" s="1"/>
      <c r="D991" s="1"/>
    </row>
    <row r="992" ht="12.75" customHeight="1">
      <c r="A992" s="1"/>
      <c r="D992" s="1"/>
    </row>
    <row r="993" ht="12.75" customHeight="1">
      <c r="A993" s="1"/>
      <c r="D993" s="1"/>
    </row>
    <row r="994" ht="12.75" customHeight="1">
      <c r="A994" s="1"/>
      <c r="D994" s="1"/>
    </row>
    <row r="995" ht="12.75" customHeight="1">
      <c r="A995" s="1"/>
      <c r="D995" s="1"/>
    </row>
    <row r="996" ht="12.75" customHeight="1">
      <c r="A996" s="1"/>
      <c r="D996" s="1"/>
    </row>
    <row r="997" ht="12.75" customHeight="1">
      <c r="A997" s="1"/>
      <c r="D997" s="1"/>
    </row>
    <row r="998" ht="12.75" customHeight="1">
      <c r="A998" s="1"/>
      <c r="D998" s="1"/>
    </row>
    <row r="999" ht="12.75" customHeight="1">
      <c r="A999" s="1"/>
      <c r="D999" s="1"/>
    </row>
    <row r="1000" ht="12.75" customHeight="1">
      <c r="A1000" s="1"/>
      <c r="D1000" s="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4.57"/>
    <col customWidth="1" min="4" max="4" width="18.14"/>
    <col customWidth="1" min="5" max="5" width="14.71"/>
    <col customWidth="1" min="6" max="6" width="16.71"/>
    <col customWidth="1" min="7" max="7" width="11.71"/>
    <col customWidth="1" min="8" max="26" width="8.0"/>
  </cols>
  <sheetData>
    <row r="1" ht="18.75" customHeight="1">
      <c r="A1" s="17" t="s">
        <v>109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C3" s="4" t="s">
        <v>1029</v>
      </c>
      <c r="D3" s="4" t="s">
        <v>1030</v>
      </c>
      <c r="E3" s="4" t="s">
        <v>1031</v>
      </c>
      <c r="F3" s="1"/>
      <c r="G3" s="1"/>
    </row>
    <row r="4" ht="12.75" customHeight="1">
      <c r="A4" s="1"/>
      <c r="C4" s="5">
        <v>4.0</v>
      </c>
      <c r="D4" s="5">
        <v>2.0</v>
      </c>
      <c r="E4" s="6">
        <f t="shared" ref="E4:E6" si="1">COMBIN(C4,D4)</f>
        <v>6</v>
      </c>
      <c r="F4" s="109" t="s">
        <v>1032</v>
      </c>
      <c r="G4" s="1"/>
    </row>
    <row r="5" ht="12.75" customHeight="1">
      <c r="A5" s="1"/>
      <c r="C5" s="5">
        <v>4.0</v>
      </c>
      <c r="D5" s="5">
        <v>3.0</v>
      </c>
      <c r="E5" s="6">
        <f t="shared" si="1"/>
        <v>4</v>
      </c>
      <c r="F5" s="109" t="s">
        <v>1033</v>
      </c>
      <c r="G5" s="1"/>
    </row>
    <row r="6" ht="12.75" customHeight="1">
      <c r="A6" s="1"/>
      <c r="C6" s="5">
        <v>26.0</v>
      </c>
      <c r="D6" s="5">
        <v>2.0</v>
      </c>
      <c r="E6" s="6">
        <f t="shared" si="1"/>
        <v>325</v>
      </c>
      <c r="F6" s="109" t="s">
        <v>1034</v>
      </c>
      <c r="G6" s="1"/>
    </row>
    <row r="7" ht="12.75" customHeight="1">
      <c r="A7" s="1"/>
      <c r="C7" s="1"/>
      <c r="D7" s="1"/>
      <c r="E7" s="1"/>
      <c r="F7" s="1"/>
      <c r="G7" s="1"/>
    </row>
    <row r="8" ht="13.5" customHeight="1">
      <c r="A8" s="1"/>
      <c r="B8" s="3" t="s">
        <v>698</v>
      </c>
      <c r="C8" s="3"/>
      <c r="D8" s="3"/>
      <c r="E8" s="3"/>
      <c r="F8" s="3"/>
      <c r="G8" s="3"/>
    </row>
    <row r="9" ht="12.75" customHeight="1">
      <c r="A9" s="1"/>
      <c r="B9" s="1" t="s">
        <v>1035</v>
      </c>
      <c r="C9" s="1"/>
      <c r="D9" s="1"/>
      <c r="E9" s="1"/>
      <c r="F9" s="1"/>
      <c r="G9" s="1"/>
    </row>
    <row r="10" ht="12.75" customHeight="1">
      <c r="A10" s="1"/>
      <c r="B10" s="1" t="s">
        <v>1036</v>
      </c>
      <c r="C10" s="1"/>
      <c r="D10" s="1"/>
      <c r="E10" s="1"/>
      <c r="F10" s="1"/>
      <c r="G10" s="1"/>
    </row>
    <row r="11" ht="12.75" customHeight="1">
      <c r="A11" s="1"/>
      <c r="B11" s="1" t="s">
        <v>1037</v>
      </c>
      <c r="C11" s="1"/>
      <c r="D11" s="1"/>
      <c r="E11" s="1"/>
      <c r="F11" s="1"/>
      <c r="G11" s="1"/>
    </row>
    <row r="12" ht="12.75" customHeight="1">
      <c r="A12" s="1"/>
      <c r="C12" s="1"/>
      <c r="D12" s="1"/>
      <c r="E12" s="1"/>
      <c r="F12" s="1"/>
      <c r="G12" s="1"/>
    </row>
    <row r="13" ht="13.5" customHeight="1">
      <c r="A13" s="1"/>
      <c r="B13" s="3" t="s">
        <v>653</v>
      </c>
      <c r="C13" s="3"/>
      <c r="D13" s="3"/>
      <c r="E13" s="3"/>
      <c r="F13" s="3"/>
      <c r="G13" s="3"/>
    </row>
    <row r="14" ht="12.75" customHeight="1">
      <c r="A14" s="1"/>
      <c r="B14" s="1" t="s">
        <v>1038</v>
      </c>
      <c r="C14" s="1"/>
      <c r="D14" s="1"/>
      <c r="E14" s="1"/>
      <c r="F14" s="1"/>
      <c r="G14" s="1"/>
    </row>
    <row r="15" ht="12.75" customHeight="1">
      <c r="A15" s="1"/>
      <c r="C15" s="1"/>
      <c r="D15" s="1"/>
      <c r="E15" s="1"/>
      <c r="F15" s="1"/>
      <c r="G15" s="1"/>
    </row>
    <row r="16" ht="13.5" customHeight="1">
      <c r="A16" s="1"/>
      <c r="B16" s="3" t="s">
        <v>4</v>
      </c>
      <c r="C16" s="3"/>
      <c r="D16" s="3"/>
      <c r="E16" s="3"/>
      <c r="F16" s="3"/>
      <c r="G16" s="3"/>
    </row>
    <row r="17" ht="12.75" customHeight="1">
      <c r="A17" s="1"/>
      <c r="B17" s="1" t="s">
        <v>979</v>
      </c>
      <c r="C17" s="1"/>
      <c r="D17" s="1"/>
      <c r="E17" s="1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2.75" customHeight="1">
      <c r="A19" s="1"/>
      <c r="C19" s="1"/>
      <c r="D19" s="1"/>
      <c r="E19" s="1"/>
      <c r="F19" s="1"/>
      <c r="G19" s="1"/>
    </row>
    <row r="20" ht="13.5" customHeight="1">
      <c r="A20" s="1"/>
      <c r="B20" s="3" t="s">
        <v>493</v>
      </c>
      <c r="C20" s="3"/>
      <c r="D20" s="3"/>
      <c r="E20" s="3"/>
      <c r="F20" s="3"/>
      <c r="G20" s="3"/>
    </row>
    <row r="21" ht="12.75" customHeight="1">
      <c r="A21" s="1"/>
      <c r="B21" s="1" t="s">
        <v>1039</v>
      </c>
      <c r="C21" s="1"/>
      <c r="D21" s="1"/>
      <c r="E21" s="1"/>
      <c r="F21" s="1"/>
      <c r="G21" s="1"/>
    </row>
    <row r="22" ht="12.75" customHeight="1">
      <c r="A22" s="1"/>
      <c r="B22" s="1" t="s">
        <v>1040</v>
      </c>
      <c r="C22" s="1"/>
      <c r="D22" s="1"/>
      <c r="E22" s="1"/>
      <c r="F22" s="1"/>
      <c r="G22" s="1"/>
    </row>
    <row r="23" ht="12.75" customHeight="1">
      <c r="A23" s="1"/>
      <c r="C23" s="1"/>
      <c r="D23" s="1"/>
      <c r="E23" s="1"/>
      <c r="F23" s="1"/>
      <c r="G23" s="1"/>
    </row>
    <row r="24" ht="12.75" customHeight="1">
      <c r="A24" s="1"/>
      <c r="C24" s="4" t="s">
        <v>1041</v>
      </c>
      <c r="D24" s="4" t="s">
        <v>1042</v>
      </c>
      <c r="E24" s="4" t="s">
        <v>1043</v>
      </c>
      <c r="F24" s="1"/>
      <c r="G24" s="1"/>
    </row>
    <row r="25" ht="12.75" customHeight="1">
      <c r="A25" s="1"/>
      <c r="C25" s="5">
        <v>4.0</v>
      </c>
      <c r="D25" s="5">
        <v>2.0</v>
      </c>
      <c r="E25" s="6">
        <f>COMBIN(C25,D25)</f>
        <v>6</v>
      </c>
      <c r="F25" s="47" t="s">
        <v>1044</v>
      </c>
      <c r="G25" s="1"/>
    </row>
    <row r="26" ht="12.75" customHeight="1">
      <c r="A26" s="1"/>
      <c r="C26" s="1"/>
      <c r="D26" s="1"/>
      <c r="E26" s="1"/>
      <c r="F26" s="1"/>
      <c r="G26" s="1"/>
    </row>
    <row r="27" ht="12.75" customHeight="1">
      <c r="A27" s="1"/>
      <c r="C27" s="1" t="s">
        <v>1045</v>
      </c>
      <c r="D27" s="164" t="s">
        <v>1046</v>
      </c>
      <c r="E27" s="165" t="s">
        <v>1047</v>
      </c>
      <c r="F27" s="1"/>
      <c r="G27" s="1"/>
    </row>
    <row r="28" ht="12.75" customHeight="1">
      <c r="A28" s="1"/>
      <c r="C28" s="1"/>
      <c r="D28" s="149" t="s">
        <v>1048</v>
      </c>
      <c r="E28" s="166" t="s">
        <v>1049</v>
      </c>
      <c r="F28" s="1"/>
      <c r="G28" s="1"/>
    </row>
    <row r="29" ht="12.75" customHeight="1">
      <c r="A29" s="1"/>
      <c r="C29" s="1"/>
      <c r="D29" s="149" t="s">
        <v>1050</v>
      </c>
      <c r="E29" s="166" t="s">
        <v>1051</v>
      </c>
      <c r="F29" s="1"/>
      <c r="G29" s="1"/>
    </row>
    <row r="30" ht="12.75" customHeight="1">
      <c r="A30" s="1"/>
      <c r="C30" s="1"/>
      <c r="D30" s="149" t="s">
        <v>1052</v>
      </c>
      <c r="E30" s="166" t="s">
        <v>1053</v>
      </c>
      <c r="F30" s="1"/>
      <c r="G30" s="1"/>
    </row>
    <row r="31" ht="12.75" customHeight="1">
      <c r="A31" s="1"/>
      <c r="C31" s="1"/>
      <c r="D31" s="149" t="s">
        <v>1054</v>
      </c>
      <c r="E31" s="166" t="s">
        <v>1055</v>
      </c>
      <c r="F31" s="1"/>
      <c r="G31" s="1"/>
    </row>
    <row r="32" ht="12.75" customHeight="1">
      <c r="A32" s="1"/>
      <c r="C32" s="1"/>
      <c r="D32" s="149" t="s">
        <v>1056</v>
      </c>
      <c r="E32" s="166" t="s">
        <v>1057</v>
      </c>
      <c r="F32" s="1"/>
      <c r="G32" s="1"/>
    </row>
    <row r="33" ht="12.75" customHeight="1">
      <c r="A33" s="1"/>
      <c r="C33" s="1"/>
      <c r="D33" s="149" t="s">
        <v>1058</v>
      </c>
      <c r="E33" s="166" t="s">
        <v>1059</v>
      </c>
      <c r="F33" s="1"/>
      <c r="G33" s="1"/>
    </row>
    <row r="34" ht="12.75" customHeight="1">
      <c r="A34" s="1"/>
      <c r="C34" s="1"/>
      <c r="D34" s="1"/>
      <c r="E34" s="1"/>
      <c r="F34" s="1"/>
      <c r="G34" s="1"/>
    </row>
    <row r="35" ht="13.5" customHeight="1">
      <c r="A35" s="1"/>
      <c r="B35" s="3" t="s">
        <v>518</v>
      </c>
      <c r="C35" s="3"/>
      <c r="D35" s="3"/>
      <c r="E35" s="3"/>
      <c r="F35" s="3"/>
      <c r="G35" s="3"/>
    </row>
    <row r="36" ht="12.75" customHeight="1">
      <c r="A36" s="1"/>
      <c r="B36" s="1" t="s">
        <v>1060</v>
      </c>
      <c r="C36" s="1"/>
      <c r="D36" s="1"/>
      <c r="E36" s="1"/>
      <c r="F36" s="1"/>
      <c r="G36" s="1"/>
    </row>
    <row r="37" ht="12.75" customHeight="1">
      <c r="A37" s="1"/>
      <c r="B37" s="1" t="s">
        <v>1061</v>
      </c>
      <c r="C37" s="1"/>
      <c r="D37" s="1"/>
      <c r="E37" s="1"/>
      <c r="F37" s="1"/>
      <c r="G37" s="1"/>
    </row>
    <row r="38" ht="12.75" customHeight="1">
      <c r="A38" s="1"/>
      <c r="B38" s="1" t="s">
        <v>1062</v>
      </c>
      <c r="C38" s="1"/>
      <c r="D38" s="1"/>
      <c r="E38" s="1"/>
      <c r="F38" s="1"/>
      <c r="G38" s="1"/>
    </row>
    <row r="39" ht="12.75" customHeight="1">
      <c r="A39" s="1"/>
      <c r="C39" s="1"/>
      <c r="D39" s="1"/>
      <c r="E39" s="1"/>
      <c r="F39" s="1"/>
      <c r="G39" s="1"/>
    </row>
    <row r="40" ht="12.75" customHeight="1">
      <c r="A40" s="1"/>
      <c r="C40" s="4" t="s">
        <v>1063</v>
      </c>
      <c r="D40" s="4" t="s">
        <v>1064</v>
      </c>
      <c r="E40" s="4" t="s">
        <v>1065</v>
      </c>
      <c r="F40" s="1"/>
      <c r="G40" s="1"/>
    </row>
    <row r="41" ht="12.75" customHeight="1">
      <c r="A41" s="1"/>
      <c r="C41" s="5">
        <v>5.0</v>
      </c>
      <c r="D41" s="5">
        <v>3.0</v>
      </c>
      <c r="E41" s="6">
        <f>COMBIN(C41,D41)</f>
        <v>10</v>
      </c>
      <c r="F41" s="47" t="s">
        <v>1066</v>
      </c>
      <c r="G41" s="1"/>
    </row>
    <row r="42" ht="12.75" customHeight="1">
      <c r="A42" s="1"/>
      <c r="C42" s="1"/>
      <c r="D42" s="1"/>
      <c r="E42" s="1"/>
      <c r="F42" s="1"/>
      <c r="G42" s="1"/>
    </row>
    <row r="43" ht="12.75" customHeight="1">
      <c r="A43" s="1"/>
      <c r="C43" s="1" t="s">
        <v>1067</v>
      </c>
      <c r="D43" s="1"/>
      <c r="E43" s="1"/>
      <c r="F43" s="1"/>
      <c r="G43" s="1"/>
    </row>
    <row r="44" ht="12.75" customHeight="1">
      <c r="A44" s="1"/>
      <c r="C44" s="167" t="s">
        <v>1068</v>
      </c>
      <c r="D44" s="1"/>
      <c r="E44" s="1"/>
      <c r="F44" s="1"/>
      <c r="G44" s="1"/>
    </row>
    <row r="45" ht="12.75" customHeight="1">
      <c r="A45" s="1"/>
      <c r="C45" s="168" t="s">
        <v>750</v>
      </c>
      <c r="D45" s="1"/>
      <c r="E45" s="1"/>
      <c r="F45" s="1"/>
      <c r="G45" s="1"/>
    </row>
    <row r="46" ht="12.75" customHeight="1">
      <c r="A46" s="1"/>
      <c r="C46" s="169" t="s">
        <v>1069</v>
      </c>
      <c r="D46" s="1"/>
      <c r="E46" s="1"/>
      <c r="F46" s="1"/>
      <c r="G46" s="1"/>
    </row>
    <row r="47" ht="12.75" customHeight="1">
      <c r="A47" s="1"/>
      <c r="C47" s="170" t="s">
        <v>1070</v>
      </c>
      <c r="D47" s="1"/>
      <c r="E47" s="1"/>
      <c r="F47" s="1"/>
      <c r="G47" s="1"/>
    </row>
    <row r="48" ht="12.75" customHeight="1">
      <c r="A48" s="1"/>
      <c r="C48" s="171" t="s">
        <v>1071</v>
      </c>
      <c r="D48" s="1"/>
      <c r="E48" s="1"/>
      <c r="F48" s="1"/>
      <c r="G48" s="1"/>
    </row>
    <row r="49" ht="12.75" customHeight="1">
      <c r="A49" s="1"/>
      <c r="C49" s="1"/>
      <c r="D49" s="1"/>
      <c r="E49" s="1"/>
      <c r="F49" s="1"/>
      <c r="G49" s="1"/>
    </row>
    <row r="50" ht="12.75" customHeight="1">
      <c r="A50" s="1"/>
      <c r="C50" s="1" t="s">
        <v>1072</v>
      </c>
      <c r="D50" s="1" t="s">
        <v>1073</v>
      </c>
      <c r="E50" s="1" t="s">
        <v>1074</v>
      </c>
      <c r="F50" s="1" t="s">
        <v>1075</v>
      </c>
      <c r="G50" s="1" t="s">
        <v>1076</v>
      </c>
    </row>
    <row r="51" ht="12.75" customHeight="1">
      <c r="A51" s="1"/>
      <c r="C51" s="167" t="s">
        <v>1068</v>
      </c>
      <c r="D51" s="167" t="s">
        <v>1068</v>
      </c>
      <c r="E51" s="167" t="s">
        <v>1068</v>
      </c>
      <c r="F51" s="167" t="s">
        <v>1068</v>
      </c>
      <c r="G51" s="167" t="s">
        <v>1068</v>
      </c>
    </row>
    <row r="52" ht="12.75" customHeight="1">
      <c r="A52" s="1"/>
      <c r="C52" s="168" t="s">
        <v>750</v>
      </c>
      <c r="D52" s="168" t="s">
        <v>750</v>
      </c>
      <c r="E52" s="168" t="s">
        <v>750</v>
      </c>
      <c r="F52" s="169" t="s">
        <v>1069</v>
      </c>
      <c r="G52" s="169" t="s">
        <v>1069</v>
      </c>
    </row>
    <row r="53" ht="12.75" customHeight="1">
      <c r="A53" s="1"/>
      <c r="C53" s="169" t="s">
        <v>1069</v>
      </c>
      <c r="D53" s="170" t="s">
        <v>1070</v>
      </c>
      <c r="E53" s="171" t="s">
        <v>1071</v>
      </c>
      <c r="F53" s="170" t="s">
        <v>1070</v>
      </c>
      <c r="G53" s="171" t="s">
        <v>1071</v>
      </c>
    </row>
    <row r="54" ht="12.75" customHeight="1">
      <c r="A54" s="1"/>
      <c r="C54" s="1"/>
      <c r="D54" s="1"/>
      <c r="E54" s="1"/>
      <c r="F54" s="1"/>
      <c r="G54" s="1"/>
    </row>
    <row r="55" ht="12.75" customHeight="1">
      <c r="A55" s="1"/>
      <c r="C55" s="1" t="s">
        <v>1077</v>
      </c>
      <c r="D55" s="1" t="s">
        <v>1078</v>
      </c>
      <c r="E55" s="1" t="s">
        <v>1079</v>
      </c>
      <c r="F55" s="1" t="s">
        <v>1080</v>
      </c>
      <c r="G55" s="1" t="s">
        <v>1081</v>
      </c>
    </row>
    <row r="56" ht="12.75" customHeight="1">
      <c r="A56" s="1"/>
      <c r="C56" s="168" t="s">
        <v>750</v>
      </c>
      <c r="D56" s="168" t="s">
        <v>750</v>
      </c>
      <c r="E56" s="168" t="s">
        <v>750</v>
      </c>
      <c r="F56" s="169" t="s">
        <v>1069</v>
      </c>
      <c r="G56" s="1" t="s">
        <v>1082</v>
      </c>
    </row>
    <row r="57" ht="12.75" customHeight="1">
      <c r="A57" s="1"/>
      <c r="C57" s="169" t="s">
        <v>1069</v>
      </c>
      <c r="D57" s="169" t="s">
        <v>1069</v>
      </c>
      <c r="E57" s="170" t="s">
        <v>1070</v>
      </c>
      <c r="F57" s="170" t="s">
        <v>1070</v>
      </c>
      <c r="G57" s="1"/>
    </row>
    <row r="58" ht="12.75" customHeight="1">
      <c r="A58" s="1"/>
      <c r="C58" s="170" t="s">
        <v>1070</v>
      </c>
      <c r="D58" s="171" t="s">
        <v>1071</v>
      </c>
      <c r="E58" s="171" t="s">
        <v>1071</v>
      </c>
      <c r="F58" s="171" t="s">
        <v>1071</v>
      </c>
      <c r="G58" s="1"/>
    </row>
    <row r="59" ht="12.75" customHeight="1">
      <c r="A59" s="1"/>
      <c r="C59" s="1"/>
      <c r="D59" s="1"/>
      <c r="E59" s="1"/>
      <c r="F59" s="1"/>
      <c r="G59" s="1"/>
    </row>
    <row r="60" ht="12.75" customHeight="1">
      <c r="A60" s="1"/>
      <c r="C60" s="1"/>
      <c r="D60" s="1"/>
      <c r="E60" s="1"/>
      <c r="F60" s="1"/>
      <c r="G60" s="1"/>
    </row>
    <row r="61" ht="12.75" customHeight="1">
      <c r="A61" s="1"/>
      <c r="C61" s="1"/>
      <c r="D61" s="1"/>
      <c r="E61" s="1"/>
      <c r="F61" s="1"/>
      <c r="G61" s="1"/>
    </row>
    <row r="62" ht="12.75" customHeight="1">
      <c r="A62" s="1"/>
      <c r="C62" s="1"/>
      <c r="D62" s="1"/>
      <c r="E62" s="1"/>
      <c r="F62" s="1"/>
      <c r="G62" s="1"/>
    </row>
    <row r="63" ht="12.75" customHeight="1">
      <c r="A63" s="1"/>
      <c r="C63" s="1"/>
      <c r="D63" s="1"/>
      <c r="E63" s="1"/>
      <c r="F63" s="1"/>
      <c r="G63" s="1"/>
    </row>
    <row r="64" ht="12.75" customHeight="1">
      <c r="A64" s="1"/>
      <c r="C64" s="1"/>
      <c r="D64" s="1"/>
      <c r="E64" s="1"/>
      <c r="F64" s="1"/>
      <c r="G64" s="1"/>
    </row>
    <row r="65" ht="12.75" customHeight="1">
      <c r="A65" s="1"/>
      <c r="C65" s="1"/>
      <c r="D65" s="1"/>
      <c r="E65" s="1"/>
      <c r="F65" s="1"/>
      <c r="G65" s="1"/>
    </row>
    <row r="66" ht="12.75" customHeight="1">
      <c r="A66" s="1"/>
      <c r="C66" s="1"/>
      <c r="D66" s="1"/>
      <c r="E66" s="1"/>
      <c r="F66" s="1"/>
      <c r="G66" s="1"/>
    </row>
    <row r="67" ht="12.75" customHeight="1">
      <c r="A67" s="1"/>
      <c r="C67" s="1"/>
      <c r="D67" s="1"/>
      <c r="E67" s="1"/>
      <c r="F67" s="1"/>
      <c r="G67" s="1"/>
    </row>
    <row r="68" ht="12.75" customHeight="1">
      <c r="A68" s="1"/>
      <c r="C68" s="1"/>
      <c r="D68" s="1"/>
      <c r="E68" s="1"/>
      <c r="F68" s="1"/>
      <c r="G68" s="1"/>
    </row>
    <row r="69" ht="12.75" customHeight="1">
      <c r="A69" s="1"/>
      <c r="C69" s="1"/>
      <c r="D69" s="1"/>
      <c r="E69" s="1"/>
      <c r="F69" s="1"/>
      <c r="G69" s="1"/>
    </row>
    <row r="70" ht="12.75" customHeight="1">
      <c r="A70" s="1"/>
      <c r="C70" s="1"/>
      <c r="D70" s="1"/>
      <c r="E70" s="1"/>
      <c r="F70" s="1"/>
      <c r="G70" s="1"/>
    </row>
    <row r="71" ht="12.75" customHeight="1">
      <c r="A71" s="1"/>
      <c r="C71" s="1"/>
      <c r="D71" s="1"/>
      <c r="E71" s="1"/>
      <c r="F71" s="1"/>
      <c r="G71" s="1"/>
    </row>
    <row r="72" ht="12.75" customHeight="1">
      <c r="A72" s="1"/>
      <c r="C72" s="1"/>
      <c r="D72" s="1"/>
      <c r="E72" s="1"/>
      <c r="F72" s="1"/>
      <c r="G72" s="1"/>
    </row>
    <row r="73" ht="12.75" customHeight="1">
      <c r="A73" s="1"/>
      <c r="C73" s="1"/>
      <c r="D73" s="1"/>
      <c r="E73" s="1"/>
      <c r="F73" s="1"/>
      <c r="G73" s="1"/>
    </row>
    <row r="74" ht="12.75" customHeight="1">
      <c r="A74" s="1"/>
      <c r="C74" s="1"/>
      <c r="D74" s="1"/>
      <c r="E74" s="1"/>
      <c r="F74" s="1"/>
      <c r="G74" s="1"/>
    </row>
    <row r="75" ht="12.75" customHeight="1">
      <c r="A75" s="1"/>
      <c r="C75" s="1"/>
      <c r="D75" s="1"/>
      <c r="E75" s="1"/>
      <c r="F75" s="1"/>
      <c r="G75" s="1"/>
    </row>
    <row r="76" ht="12.75" customHeight="1">
      <c r="A76" s="1"/>
      <c r="C76" s="1"/>
      <c r="D76" s="1"/>
      <c r="E76" s="1"/>
      <c r="F76" s="1"/>
      <c r="G76" s="1"/>
    </row>
    <row r="77" ht="12.75" customHeight="1">
      <c r="A77" s="1"/>
      <c r="C77" s="1"/>
      <c r="D77" s="1"/>
      <c r="E77" s="1"/>
      <c r="F77" s="1"/>
      <c r="G77" s="1"/>
    </row>
    <row r="78" ht="12.75" customHeight="1">
      <c r="A78" s="1"/>
      <c r="C78" s="1"/>
      <c r="D78" s="1"/>
      <c r="E78" s="1"/>
      <c r="F78" s="1"/>
      <c r="G78" s="1"/>
    </row>
    <row r="79" ht="12.75" customHeight="1">
      <c r="A79" s="1"/>
      <c r="C79" s="1"/>
      <c r="D79" s="1"/>
      <c r="E79" s="1"/>
      <c r="F79" s="1"/>
      <c r="G79" s="1"/>
    </row>
    <row r="80" ht="12.75" customHeight="1">
      <c r="A80" s="1"/>
      <c r="C80" s="1"/>
      <c r="D80" s="1"/>
      <c r="E80" s="1"/>
      <c r="F80" s="1"/>
      <c r="G80" s="1"/>
    </row>
    <row r="81" ht="12.75" customHeight="1">
      <c r="A81" s="1"/>
      <c r="C81" s="1"/>
      <c r="D81" s="1"/>
      <c r="E81" s="1"/>
      <c r="F81" s="1"/>
      <c r="G81" s="1"/>
    </row>
    <row r="82" ht="12.75" customHeight="1">
      <c r="A82" s="1"/>
      <c r="C82" s="1"/>
      <c r="D82" s="1"/>
      <c r="E82" s="1"/>
      <c r="F82" s="1"/>
      <c r="G82" s="1"/>
    </row>
    <row r="83" ht="12.75" customHeight="1">
      <c r="A83" s="1"/>
      <c r="C83" s="1"/>
      <c r="D83" s="1"/>
      <c r="E83" s="1"/>
      <c r="F83" s="1"/>
      <c r="G83" s="1"/>
    </row>
    <row r="84" ht="12.75" customHeight="1">
      <c r="A84" s="1"/>
      <c r="C84" s="1"/>
      <c r="D84" s="1"/>
      <c r="E84" s="1"/>
      <c r="F84" s="1"/>
      <c r="G84" s="1"/>
    </row>
    <row r="85" ht="12.75" customHeight="1">
      <c r="A85" s="1"/>
      <c r="C85" s="1"/>
      <c r="D85" s="1"/>
      <c r="E85" s="1"/>
      <c r="F85" s="1"/>
      <c r="G85" s="1"/>
    </row>
    <row r="86" ht="12.75" customHeight="1">
      <c r="A86" s="1"/>
      <c r="C86" s="1"/>
      <c r="D86" s="1"/>
      <c r="E86" s="1"/>
      <c r="F86" s="1"/>
      <c r="G86" s="1"/>
    </row>
    <row r="87" ht="12.75" customHeight="1">
      <c r="A87" s="1"/>
      <c r="C87" s="1"/>
      <c r="D87" s="1"/>
      <c r="E87" s="1"/>
      <c r="F87" s="1"/>
      <c r="G87" s="1"/>
    </row>
    <row r="88" ht="12.75" customHeight="1">
      <c r="A88" s="1"/>
      <c r="C88" s="1"/>
      <c r="D88" s="1"/>
      <c r="E88" s="1"/>
      <c r="F88" s="1"/>
      <c r="G88" s="1"/>
    </row>
    <row r="89" ht="12.75" customHeight="1">
      <c r="A89" s="1"/>
      <c r="C89" s="1"/>
      <c r="D89" s="1"/>
      <c r="E89" s="1"/>
      <c r="F89" s="1"/>
      <c r="G89" s="1"/>
    </row>
    <row r="90" ht="12.75" customHeight="1">
      <c r="A90" s="1"/>
      <c r="C90" s="1"/>
      <c r="D90" s="1"/>
      <c r="E90" s="1"/>
      <c r="F90" s="1"/>
      <c r="G90" s="1"/>
    </row>
    <row r="91" ht="12.75" customHeight="1">
      <c r="A91" s="1"/>
      <c r="C91" s="1"/>
      <c r="D91" s="1"/>
      <c r="E91" s="1"/>
      <c r="F91" s="1"/>
      <c r="G91" s="1"/>
    </row>
    <row r="92" ht="12.75" customHeight="1">
      <c r="A92" s="1"/>
      <c r="C92" s="1"/>
      <c r="D92" s="1"/>
      <c r="E92" s="1"/>
      <c r="F92" s="1"/>
      <c r="G92" s="1"/>
    </row>
    <row r="93" ht="12.75" customHeight="1">
      <c r="A93" s="1"/>
      <c r="C93" s="1"/>
      <c r="D93" s="1"/>
      <c r="E93" s="1"/>
      <c r="F93" s="1"/>
      <c r="G93" s="1"/>
    </row>
    <row r="94" ht="12.75" customHeight="1">
      <c r="A94" s="1"/>
      <c r="C94" s="1"/>
      <c r="D94" s="1"/>
      <c r="E94" s="1"/>
      <c r="F94" s="1"/>
      <c r="G94" s="1"/>
    </row>
    <row r="95" ht="12.75" customHeight="1">
      <c r="A95" s="1"/>
      <c r="C95" s="1"/>
      <c r="D95" s="1"/>
      <c r="E95" s="1"/>
      <c r="F95" s="1"/>
      <c r="G95" s="1"/>
    </row>
    <row r="96" ht="12.75" customHeight="1">
      <c r="A96" s="1"/>
      <c r="C96" s="1"/>
      <c r="D96" s="1"/>
      <c r="E96" s="1"/>
      <c r="F96" s="1"/>
      <c r="G96" s="1"/>
    </row>
    <row r="97" ht="12.75" customHeight="1">
      <c r="A97" s="1"/>
      <c r="C97" s="1"/>
      <c r="D97" s="1"/>
      <c r="E97" s="1"/>
      <c r="F97" s="1"/>
      <c r="G97" s="1"/>
    </row>
    <row r="98" ht="12.75" customHeight="1">
      <c r="A98" s="1"/>
      <c r="C98" s="1"/>
      <c r="D98" s="1"/>
      <c r="E98" s="1"/>
      <c r="F98" s="1"/>
      <c r="G98" s="1"/>
    </row>
    <row r="99" ht="12.75" customHeight="1">
      <c r="A99" s="1"/>
      <c r="C99" s="1"/>
      <c r="D99" s="1"/>
      <c r="E99" s="1"/>
      <c r="F99" s="1"/>
      <c r="G99" s="1"/>
    </row>
    <row r="100" ht="12.75" customHeight="1">
      <c r="A100" s="1"/>
      <c r="C100" s="1"/>
      <c r="D100" s="1"/>
      <c r="E100" s="1"/>
      <c r="F100" s="1"/>
      <c r="G100" s="1"/>
    </row>
    <row r="101" ht="12.75" customHeight="1">
      <c r="A101" s="1"/>
      <c r="C101" s="1"/>
      <c r="D101" s="1"/>
      <c r="E101" s="1"/>
      <c r="F101" s="1"/>
      <c r="G101" s="1"/>
    </row>
    <row r="102" ht="12.75" customHeight="1">
      <c r="A102" s="1"/>
      <c r="C102" s="1"/>
      <c r="D102" s="1"/>
      <c r="E102" s="1"/>
      <c r="F102" s="1"/>
      <c r="G102" s="1"/>
    </row>
    <row r="103" ht="12.75" customHeight="1">
      <c r="A103" s="1"/>
      <c r="C103" s="1"/>
      <c r="D103" s="1"/>
      <c r="E103" s="1"/>
      <c r="F103" s="1"/>
      <c r="G103" s="1"/>
    </row>
    <row r="104" ht="12.75" customHeight="1">
      <c r="A104" s="1"/>
      <c r="C104" s="1"/>
      <c r="D104" s="1"/>
      <c r="E104" s="1"/>
      <c r="F104" s="1"/>
      <c r="G104" s="1"/>
    </row>
    <row r="105" ht="12.75" customHeight="1">
      <c r="A105" s="1"/>
      <c r="C105" s="1"/>
      <c r="D105" s="1"/>
      <c r="E105" s="1"/>
      <c r="F105" s="1"/>
      <c r="G105" s="1"/>
    </row>
    <row r="106" ht="12.75" customHeight="1">
      <c r="A106" s="1"/>
      <c r="C106" s="1"/>
      <c r="D106" s="1"/>
      <c r="E106" s="1"/>
      <c r="F106" s="1"/>
      <c r="G106" s="1"/>
    </row>
    <row r="107" ht="12.75" customHeight="1">
      <c r="A107" s="1"/>
      <c r="C107" s="1"/>
      <c r="D107" s="1"/>
      <c r="E107" s="1"/>
      <c r="F107" s="1"/>
      <c r="G107" s="1"/>
    </row>
    <row r="108" ht="12.75" customHeight="1">
      <c r="A108" s="1"/>
      <c r="C108" s="1"/>
      <c r="D108" s="1"/>
      <c r="E108" s="1"/>
      <c r="F108" s="1"/>
      <c r="G108" s="1"/>
    </row>
    <row r="109" ht="12.75" customHeight="1">
      <c r="A109" s="1"/>
      <c r="C109" s="1"/>
      <c r="D109" s="1"/>
      <c r="E109" s="1"/>
      <c r="F109" s="1"/>
      <c r="G109" s="1"/>
    </row>
    <row r="110" ht="12.75" customHeight="1">
      <c r="A110" s="1"/>
      <c r="C110" s="1"/>
      <c r="D110" s="1"/>
      <c r="E110" s="1"/>
      <c r="F110" s="1"/>
      <c r="G110" s="1"/>
    </row>
    <row r="111" ht="12.75" customHeight="1">
      <c r="A111" s="1"/>
      <c r="C111" s="1"/>
      <c r="D111" s="1"/>
      <c r="E111" s="1"/>
      <c r="F111" s="1"/>
      <c r="G111" s="1"/>
    </row>
    <row r="112" ht="12.75" customHeight="1">
      <c r="A112" s="1"/>
      <c r="C112" s="1"/>
      <c r="D112" s="1"/>
      <c r="E112" s="1"/>
      <c r="F112" s="1"/>
      <c r="G112" s="1"/>
    </row>
    <row r="113" ht="12.75" customHeight="1">
      <c r="A113" s="1"/>
      <c r="C113" s="1"/>
      <c r="D113" s="1"/>
      <c r="E113" s="1"/>
      <c r="F113" s="1"/>
      <c r="G113" s="1"/>
    </row>
    <row r="114" ht="12.75" customHeight="1">
      <c r="A114" s="1"/>
      <c r="C114" s="1"/>
      <c r="D114" s="1"/>
      <c r="E114" s="1"/>
      <c r="F114" s="1"/>
      <c r="G114" s="1"/>
    </row>
    <row r="115" ht="12.75" customHeight="1">
      <c r="A115" s="1"/>
      <c r="C115" s="1"/>
      <c r="D115" s="1"/>
      <c r="E115" s="1"/>
      <c r="F115" s="1"/>
      <c r="G115" s="1"/>
    </row>
    <row r="116" ht="12.75" customHeight="1">
      <c r="A116" s="1"/>
      <c r="C116" s="1"/>
      <c r="D116" s="1"/>
      <c r="E116" s="1"/>
      <c r="F116" s="1"/>
      <c r="G116" s="1"/>
    </row>
    <row r="117" ht="12.75" customHeight="1">
      <c r="A117" s="1"/>
      <c r="C117" s="1"/>
      <c r="D117" s="1"/>
      <c r="E117" s="1"/>
      <c r="F117" s="1"/>
      <c r="G117" s="1"/>
    </row>
    <row r="118" ht="12.75" customHeight="1">
      <c r="A118" s="1"/>
      <c r="C118" s="1"/>
      <c r="D118" s="1"/>
      <c r="E118" s="1"/>
      <c r="F118" s="1"/>
      <c r="G118" s="1"/>
    </row>
    <row r="119" ht="12.75" customHeight="1">
      <c r="A119" s="1"/>
      <c r="C119" s="1"/>
      <c r="D119" s="1"/>
      <c r="E119" s="1"/>
      <c r="F119" s="1"/>
      <c r="G119" s="1"/>
    </row>
    <row r="120" ht="12.75" customHeight="1">
      <c r="A120" s="1"/>
      <c r="C120" s="1"/>
      <c r="D120" s="1"/>
      <c r="E120" s="1"/>
      <c r="F120" s="1"/>
      <c r="G120" s="1"/>
    </row>
    <row r="121" ht="12.75" customHeight="1">
      <c r="A121" s="1"/>
      <c r="C121" s="1"/>
      <c r="D121" s="1"/>
      <c r="E121" s="1"/>
      <c r="F121" s="1"/>
      <c r="G121" s="1"/>
    </row>
    <row r="122" ht="12.75" customHeight="1">
      <c r="A122" s="1"/>
      <c r="C122" s="1"/>
      <c r="D122" s="1"/>
      <c r="E122" s="1"/>
      <c r="F122" s="1"/>
      <c r="G122" s="1"/>
    </row>
    <row r="123" ht="12.75" customHeight="1">
      <c r="A123" s="1"/>
      <c r="C123" s="1"/>
      <c r="D123" s="1"/>
      <c r="E123" s="1"/>
      <c r="F123" s="1"/>
      <c r="G123" s="1"/>
    </row>
    <row r="124" ht="12.75" customHeight="1">
      <c r="A124" s="1"/>
      <c r="C124" s="1"/>
      <c r="D124" s="1"/>
      <c r="E124" s="1"/>
      <c r="F124" s="1"/>
      <c r="G124" s="1"/>
    </row>
    <row r="125" ht="12.75" customHeight="1">
      <c r="A125" s="1"/>
      <c r="C125" s="1"/>
      <c r="D125" s="1"/>
      <c r="E125" s="1"/>
      <c r="F125" s="1"/>
      <c r="G125" s="1"/>
    </row>
    <row r="126" ht="12.75" customHeight="1">
      <c r="A126" s="1"/>
      <c r="C126" s="1"/>
      <c r="D126" s="1"/>
      <c r="E126" s="1"/>
      <c r="F126" s="1"/>
      <c r="G126" s="1"/>
    </row>
    <row r="127" ht="12.75" customHeight="1">
      <c r="A127" s="1"/>
      <c r="C127" s="1"/>
      <c r="D127" s="1"/>
      <c r="E127" s="1"/>
      <c r="F127" s="1"/>
      <c r="G127" s="1"/>
    </row>
    <row r="128" ht="12.75" customHeight="1">
      <c r="A128" s="1"/>
      <c r="C128" s="1"/>
      <c r="D128" s="1"/>
      <c r="E128" s="1"/>
      <c r="F128" s="1"/>
      <c r="G128" s="1"/>
    </row>
    <row r="129" ht="12.75" customHeight="1">
      <c r="A129" s="1"/>
      <c r="C129" s="1"/>
      <c r="D129" s="1"/>
      <c r="E129" s="1"/>
      <c r="F129" s="1"/>
      <c r="G129" s="1"/>
    </row>
    <row r="130" ht="12.75" customHeight="1">
      <c r="A130" s="1"/>
      <c r="C130" s="1"/>
      <c r="D130" s="1"/>
      <c r="E130" s="1"/>
      <c r="F130" s="1"/>
      <c r="G130" s="1"/>
    </row>
    <row r="131" ht="12.75" customHeight="1">
      <c r="A131" s="1"/>
      <c r="C131" s="1"/>
      <c r="D131" s="1"/>
      <c r="E131" s="1"/>
      <c r="F131" s="1"/>
      <c r="G131" s="1"/>
    </row>
    <row r="132" ht="12.75" customHeight="1">
      <c r="A132" s="1"/>
      <c r="C132" s="1"/>
      <c r="D132" s="1"/>
      <c r="E132" s="1"/>
      <c r="F132" s="1"/>
      <c r="G132" s="1"/>
    </row>
    <row r="133" ht="12.75" customHeight="1">
      <c r="A133" s="1"/>
      <c r="C133" s="1"/>
      <c r="D133" s="1"/>
      <c r="E133" s="1"/>
      <c r="F133" s="1"/>
      <c r="G133" s="1"/>
    </row>
    <row r="134" ht="12.75" customHeight="1">
      <c r="A134" s="1"/>
      <c r="C134" s="1"/>
      <c r="D134" s="1"/>
      <c r="E134" s="1"/>
      <c r="F134" s="1"/>
      <c r="G134" s="1"/>
    </row>
    <row r="135" ht="12.75" customHeight="1">
      <c r="A135" s="1"/>
      <c r="C135" s="1"/>
      <c r="D135" s="1"/>
      <c r="E135" s="1"/>
      <c r="F135" s="1"/>
      <c r="G135" s="1"/>
    </row>
    <row r="136" ht="12.75" customHeight="1">
      <c r="A136" s="1"/>
      <c r="C136" s="1"/>
      <c r="D136" s="1"/>
      <c r="E136" s="1"/>
      <c r="F136" s="1"/>
      <c r="G136" s="1"/>
    </row>
    <row r="137" ht="12.75" customHeight="1">
      <c r="A137" s="1"/>
      <c r="C137" s="1"/>
      <c r="D137" s="1"/>
      <c r="E137" s="1"/>
      <c r="F137" s="1"/>
      <c r="G137" s="1"/>
    </row>
    <row r="138" ht="12.75" customHeight="1">
      <c r="A138" s="1"/>
      <c r="C138" s="1"/>
      <c r="D138" s="1"/>
      <c r="E138" s="1"/>
      <c r="F138" s="1"/>
      <c r="G138" s="1"/>
    </row>
    <row r="139" ht="12.75" customHeight="1">
      <c r="A139" s="1"/>
      <c r="C139" s="1"/>
      <c r="D139" s="1"/>
      <c r="E139" s="1"/>
      <c r="F139" s="1"/>
      <c r="G139" s="1"/>
    </row>
    <row r="140" ht="12.75" customHeight="1">
      <c r="A140" s="1"/>
      <c r="C140" s="1"/>
      <c r="D140" s="1"/>
      <c r="E140" s="1"/>
      <c r="F140" s="1"/>
      <c r="G140" s="1"/>
    </row>
    <row r="141" ht="12.75" customHeight="1">
      <c r="A141" s="1"/>
      <c r="C141" s="1"/>
      <c r="D141" s="1"/>
      <c r="E141" s="1"/>
      <c r="F141" s="1"/>
      <c r="G141" s="1"/>
    </row>
    <row r="142" ht="12.75" customHeight="1">
      <c r="A142" s="1"/>
      <c r="C142" s="1"/>
      <c r="D142" s="1"/>
      <c r="E142" s="1"/>
      <c r="F142" s="1"/>
      <c r="G142" s="1"/>
    </row>
    <row r="143" ht="12.75" customHeight="1">
      <c r="A143" s="1"/>
      <c r="C143" s="1"/>
      <c r="D143" s="1"/>
      <c r="E143" s="1"/>
      <c r="F143" s="1"/>
      <c r="G143" s="1"/>
    </row>
    <row r="144" ht="12.75" customHeight="1">
      <c r="A144" s="1"/>
      <c r="C144" s="1"/>
      <c r="D144" s="1"/>
      <c r="E144" s="1"/>
      <c r="F144" s="1"/>
      <c r="G144" s="1"/>
    </row>
    <row r="145" ht="12.75" customHeight="1">
      <c r="A145" s="1"/>
      <c r="C145" s="1"/>
      <c r="D145" s="1"/>
      <c r="E145" s="1"/>
      <c r="F145" s="1"/>
      <c r="G145" s="1"/>
    </row>
    <row r="146" ht="12.75" customHeight="1">
      <c r="A146" s="1"/>
      <c r="C146" s="1"/>
      <c r="D146" s="1"/>
      <c r="E146" s="1"/>
      <c r="F146" s="1"/>
      <c r="G146" s="1"/>
    </row>
    <row r="147" ht="12.75" customHeight="1">
      <c r="A147" s="1"/>
      <c r="C147" s="1"/>
      <c r="D147" s="1"/>
      <c r="E147" s="1"/>
      <c r="F147" s="1"/>
      <c r="G147" s="1"/>
    </row>
    <row r="148" ht="12.75" customHeight="1">
      <c r="A148" s="1"/>
      <c r="C148" s="1"/>
      <c r="D148" s="1"/>
      <c r="E148" s="1"/>
      <c r="F148" s="1"/>
      <c r="G148" s="1"/>
    </row>
    <row r="149" ht="12.75" customHeight="1">
      <c r="A149" s="1"/>
      <c r="C149" s="1"/>
      <c r="D149" s="1"/>
      <c r="E149" s="1"/>
      <c r="F149" s="1"/>
      <c r="G149" s="1"/>
    </row>
    <row r="150" ht="12.75" customHeight="1">
      <c r="A150" s="1"/>
      <c r="C150" s="1"/>
      <c r="D150" s="1"/>
      <c r="E150" s="1"/>
      <c r="F150" s="1"/>
      <c r="G150" s="1"/>
    </row>
    <row r="151" ht="12.75" customHeight="1">
      <c r="A151" s="1"/>
      <c r="C151" s="1"/>
      <c r="D151" s="1"/>
      <c r="E151" s="1"/>
      <c r="F151" s="1"/>
      <c r="G151" s="1"/>
    </row>
    <row r="152" ht="12.75" customHeight="1">
      <c r="A152" s="1"/>
      <c r="C152" s="1"/>
      <c r="D152" s="1"/>
      <c r="E152" s="1"/>
      <c r="F152" s="1"/>
      <c r="G152" s="1"/>
    </row>
    <row r="153" ht="12.75" customHeight="1">
      <c r="A153" s="1"/>
      <c r="C153" s="1"/>
      <c r="D153" s="1"/>
      <c r="E153" s="1"/>
      <c r="F153" s="1"/>
      <c r="G153" s="1"/>
    </row>
    <row r="154" ht="12.75" customHeight="1">
      <c r="A154" s="1"/>
      <c r="C154" s="1"/>
      <c r="D154" s="1"/>
      <c r="E154" s="1"/>
      <c r="F154" s="1"/>
      <c r="G154" s="1"/>
    </row>
    <row r="155" ht="12.75" customHeight="1">
      <c r="A155" s="1"/>
      <c r="C155" s="1"/>
      <c r="D155" s="1"/>
      <c r="E155" s="1"/>
      <c r="F155" s="1"/>
      <c r="G155" s="1"/>
    </row>
    <row r="156" ht="12.75" customHeight="1">
      <c r="A156" s="1"/>
      <c r="C156" s="1"/>
      <c r="D156" s="1"/>
      <c r="E156" s="1"/>
      <c r="F156" s="1"/>
      <c r="G156" s="1"/>
    </row>
    <row r="157" ht="12.75" customHeight="1">
      <c r="A157" s="1"/>
      <c r="C157" s="1"/>
      <c r="D157" s="1"/>
      <c r="E157" s="1"/>
      <c r="F157" s="1"/>
      <c r="G157" s="1"/>
    </row>
    <row r="158" ht="12.75" customHeight="1">
      <c r="A158" s="1"/>
      <c r="C158" s="1"/>
      <c r="D158" s="1"/>
      <c r="E158" s="1"/>
      <c r="F158" s="1"/>
      <c r="G158" s="1"/>
    </row>
    <row r="159" ht="12.75" customHeight="1">
      <c r="A159" s="1"/>
      <c r="C159" s="1"/>
      <c r="D159" s="1"/>
      <c r="E159" s="1"/>
      <c r="F159" s="1"/>
      <c r="G159" s="1"/>
    </row>
    <row r="160" ht="12.75" customHeight="1">
      <c r="A160" s="1"/>
      <c r="C160" s="1"/>
      <c r="D160" s="1"/>
      <c r="E160" s="1"/>
      <c r="F160" s="1"/>
      <c r="G160" s="1"/>
    </row>
    <row r="161" ht="12.75" customHeight="1">
      <c r="A161" s="1"/>
      <c r="C161" s="1"/>
      <c r="D161" s="1"/>
      <c r="E161" s="1"/>
      <c r="F161" s="1"/>
      <c r="G161" s="1"/>
    </row>
    <row r="162" ht="12.75" customHeight="1">
      <c r="A162" s="1"/>
      <c r="C162" s="1"/>
      <c r="D162" s="1"/>
      <c r="E162" s="1"/>
      <c r="F162" s="1"/>
      <c r="G162" s="1"/>
    </row>
    <row r="163" ht="12.75" customHeight="1">
      <c r="A163" s="1"/>
      <c r="C163" s="1"/>
      <c r="D163" s="1"/>
      <c r="E163" s="1"/>
      <c r="F163" s="1"/>
      <c r="G163" s="1"/>
    </row>
    <row r="164" ht="12.75" customHeight="1">
      <c r="A164" s="1"/>
      <c r="C164" s="1"/>
      <c r="D164" s="1"/>
      <c r="E164" s="1"/>
      <c r="F164" s="1"/>
      <c r="G164" s="1"/>
    </row>
    <row r="165" ht="12.75" customHeight="1">
      <c r="A165" s="1"/>
      <c r="C165" s="1"/>
      <c r="D165" s="1"/>
      <c r="E165" s="1"/>
      <c r="F165" s="1"/>
      <c r="G165" s="1"/>
    </row>
    <row r="166" ht="12.75" customHeight="1">
      <c r="A166" s="1"/>
      <c r="C166" s="1"/>
      <c r="D166" s="1"/>
      <c r="E166" s="1"/>
      <c r="F166" s="1"/>
      <c r="G166" s="1"/>
    </row>
    <row r="167" ht="12.75" customHeight="1">
      <c r="A167" s="1"/>
      <c r="C167" s="1"/>
      <c r="D167" s="1"/>
      <c r="E167" s="1"/>
      <c r="F167" s="1"/>
      <c r="G167" s="1"/>
    </row>
    <row r="168" ht="12.75" customHeight="1">
      <c r="A168" s="1"/>
      <c r="C168" s="1"/>
      <c r="D168" s="1"/>
      <c r="E168" s="1"/>
      <c r="F168" s="1"/>
      <c r="G168" s="1"/>
    </row>
    <row r="169" ht="12.75" customHeight="1">
      <c r="A169" s="1"/>
      <c r="C169" s="1"/>
      <c r="D169" s="1"/>
      <c r="E169" s="1"/>
      <c r="F169" s="1"/>
      <c r="G169" s="1"/>
    </row>
    <row r="170" ht="12.75" customHeight="1">
      <c r="A170" s="1"/>
      <c r="C170" s="1"/>
      <c r="D170" s="1"/>
      <c r="E170" s="1"/>
      <c r="F170" s="1"/>
      <c r="G170" s="1"/>
    </row>
    <row r="171" ht="12.75" customHeight="1">
      <c r="A171" s="1"/>
      <c r="C171" s="1"/>
      <c r="D171" s="1"/>
      <c r="E171" s="1"/>
      <c r="F171" s="1"/>
      <c r="G171" s="1"/>
    </row>
    <row r="172" ht="12.75" customHeight="1">
      <c r="A172" s="1"/>
      <c r="C172" s="1"/>
      <c r="D172" s="1"/>
      <c r="E172" s="1"/>
      <c r="F172" s="1"/>
      <c r="G172" s="1"/>
    </row>
    <row r="173" ht="12.75" customHeight="1">
      <c r="A173" s="1"/>
      <c r="C173" s="1"/>
      <c r="D173" s="1"/>
      <c r="E173" s="1"/>
      <c r="F173" s="1"/>
      <c r="G173" s="1"/>
    </row>
    <row r="174" ht="12.75" customHeight="1">
      <c r="A174" s="1"/>
      <c r="C174" s="1"/>
      <c r="D174" s="1"/>
      <c r="E174" s="1"/>
      <c r="F174" s="1"/>
      <c r="G174" s="1"/>
    </row>
    <row r="175" ht="12.75" customHeight="1">
      <c r="A175" s="1"/>
      <c r="C175" s="1"/>
      <c r="D175" s="1"/>
      <c r="E175" s="1"/>
      <c r="F175" s="1"/>
      <c r="G175" s="1"/>
    </row>
    <row r="176" ht="12.75" customHeight="1">
      <c r="A176" s="1"/>
      <c r="C176" s="1"/>
      <c r="D176" s="1"/>
      <c r="E176" s="1"/>
      <c r="F176" s="1"/>
      <c r="G176" s="1"/>
    </row>
    <row r="177" ht="12.75" customHeight="1">
      <c r="A177" s="1"/>
      <c r="C177" s="1"/>
      <c r="D177" s="1"/>
      <c r="E177" s="1"/>
      <c r="F177" s="1"/>
      <c r="G177" s="1"/>
    </row>
    <row r="178" ht="12.75" customHeight="1">
      <c r="A178" s="1"/>
      <c r="C178" s="1"/>
      <c r="D178" s="1"/>
      <c r="E178" s="1"/>
      <c r="F178" s="1"/>
      <c r="G178" s="1"/>
    </row>
    <row r="179" ht="12.75" customHeight="1">
      <c r="A179" s="1"/>
      <c r="C179" s="1"/>
      <c r="D179" s="1"/>
      <c r="E179" s="1"/>
      <c r="F179" s="1"/>
      <c r="G179" s="1"/>
    </row>
    <row r="180" ht="12.75" customHeight="1">
      <c r="A180" s="1"/>
      <c r="C180" s="1"/>
      <c r="D180" s="1"/>
      <c r="E180" s="1"/>
      <c r="F180" s="1"/>
      <c r="G180" s="1"/>
    </row>
    <row r="181" ht="12.75" customHeight="1">
      <c r="A181" s="1"/>
      <c r="C181" s="1"/>
      <c r="D181" s="1"/>
      <c r="E181" s="1"/>
      <c r="F181" s="1"/>
      <c r="G181" s="1"/>
    </row>
    <row r="182" ht="12.75" customHeight="1">
      <c r="A182" s="1"/>
      <c r="C182" s="1"/>
      <c r="D182" s="1"/>
      <c r="E182" s="1"/>
      <c r="F182" s="1"/>
      <c r="G182" s="1"/>
    </row>
    <row r="183" ht="12.75" customHeight="1">
      <c r="A183" s="1"/>
      <c r="C183" s="1"/>
      <c r="D183" s="1"/>
      <c r="E183" s="1"/>
      <c r="F183" s="1"/>
      <c r="G183" s="1"/>
    </row>
    <row r="184" ht="12.75" customHeight="1">
      <c r="A184" s="1"/>
      <c r="C184" s="1"/>
      <c r="D184" s="1"/>
      <c r="E184" s="1"/>
      <c r="F184" s="1"/>
      <c r="G184" s="1"/>
    </row>
    <row r="185" ht="12.75" customHeight="1">
      <c r="A185" s="1"/>
      <c r="C185" s="1"/>
      <c r="D185" s="1"/>
      <c r="E185" s="1"/>
      <c r="F185" s="1"/>
      <c r="G185" s="1"/>
    </row>
    <row r="186" ht="12.75" customHeight="1">
      <c r="A186" s="1"/>
      <c r="C186" s="1"/>
      <c r="D186" s="1"/>
      <c r="E186" s="1"/>
      <c r="F186" s="1"/>
      <c r="G186" s="1"/>
    </row>
    <row r="187" ht="12.75" customHeight="1">
      <c r="A187" s="1"/>
      <c r="C187" s="1"/>
      <c r="D187" s="1"/>
      <c r="E187" s="1"/>
      <c r="F187" s="1"/>
      <c r="G187" s="1"/>
    </row>
    <row r="188" ht="12.75" customHeight="1">
      <c r="A188" s="1"/>
      <c r="C188" s="1"/>
      <c r="D188" s="1"/>
      <c r="E188" s="1"/>
      <c r="F188" s="1"/>
      <c r="G188" s="1"/>
    </row>
    <row r="189" ht="12.75" customHeight="1">
      <c r="A189" s="1"/>
      <c r="C189" s="1"/>
      <c r="D189" s="1"/>
      <c r="E189" s="1"/>
      <c r="F189" s="1"/>
      <c r="G189" s="1"/>
    </row>
    <row r="190" ht="12.75" customHeight="1">
      <c r="A190" s="1"/>
      <c r="C190" s="1"/>
      <c r="D190" s="1"/>
      <c r="E190" s="1"/>
      <c r="F190" s="1"/>
      <c r="G190" s="1"/>
    </row>
    <row r="191" ht="12.75" customHeight="1">
      <c r="A191" s="1"/>
      <c r="C191" s="1"/>
      <c r="D191" s="1"/>
      <c r="E191" s="1"/>
      <c r="F191" s="1"/>
      <c r="G191" s="1"/>
    </row>
    <row r="192" ht="12.75" customHeight="1">
      <c r="A192" s="1"/>
      <c r="C192" s="1"/>
      <c r="D192" s="1"/>
      <c r="E192" s="1"/>
      <c r="F192" s="1"/>
      <c r="G192" s="1"/>
    </row>
    <row r="193" ht="12.75" customHeight="1">
      <c r="A193" s="1"/>
      <c r="C193" s="1"/>
      <c r="D193" s="1"/>
      <c r="E193" s="1"/>
      <c r="F193" s="1"/>
      <c r="G193" s="1"/>
    </row>
    <row r="194" ht="12.75" customHeight="1">
      <c r="A194" s="1"/>
      <c r="C194" s="1"/>
      <c r="D194" s="1"/>
      <c r="E194" s="1"/>
      <c r="F194" s="1"/>
      <c r="G194" s="1"/>
    </row>
    <row r="195" ht="12.75" customHeight="1">
      <c r="A195" s="1"/>
      <c r="C195" s="1"/>
      <c r="D195" s="1"/>
      <c r="E195" s="1"/>
      <c r="F195" s="1"/>
      <c r="G195" s="1"/>
    </row>
    <row r="196" ht="12.75" customHeight="1">
      <c r="A196" s="1"/>
      <c r="C196" s="1"/>
      <c r="D196" s="1"/>
      <c r="E196" s="1"/>
      <c r="F196" s="1"/>
      <c r="G196" s="1"/>
    </row>
    <row r="197" ht="12.75" customHeight="1">
      <c r="A197" s="1"/>
      <c r="C197" s="1"/>
      <c r="D197" s="1"/>
      <c r="E197" s="1"/>
      <c r="F197" s="1"/>
      <c r="G197" s="1"/>
    </row>
    <row r="198" ht="12.75" customHeight="1">
      <c r="A198" s="1"/>
      <c r="C198" s="1"/>
      <c r="D198" s="1"/>
      <c r="E198" s="1"/>
      <c r="F198" s="1"/>
      <c r="G198" s="1"/>
    </row>
    <row r="199" ht="12.75" customHeight="1">
      <c r="A199" s="1"/>
      <c r="C199" s="1"/>
      <c r="D199" s="1"/>
      <c r="E199" s="1"/>
      <c r="F199" s="1"/>
      <c r="G199" s="1"/>
    </row>
    <row r="200" ht="12.75" customHeight="1">
      <c r="A200" s="1"/>
      <c r="C200" s="1"/>
      <c r="D200" s="1"/>
      <c r="E200" s="1"/>
      <c r="F200" s="1"/>
      <c r="G200" s="1"/>
    </row>
    <row r="201" ht="12.75" customHeight="1">
      <c r="A201" s="1"/>
      <c r="C201" s="1"/>
      <c r="D201" s="1"/>
      <c r="E201" s="1"/>
      <c r="F201" s="1"/>
      <c r="G201" s="1"/>
    </row>
    <row r="202" ht="12.75" customHeight="1">
      <c r="A202" s="1"/>
      <c r="C202" s="1"/>
      <c r="D202" s="1"/>
      <c r="E202" s="1"/>
      <c r="F202" s="1"/>
      <c r="G202" s="1"/>
    </row>
    <row r="203" ht="12.75" customHeight="1">
      <c r="A203" s="1"/>
      <c r="C203" s="1"/>
      <c r="D203" s="1"/>
      <c r="E203" s="1"/>
      <c r="F203" s="1"/>
      <c r="G203" s="1"/>
    </row>
    <row r="204" ht="12.75" customHeight="1">
      <c r="A204" s="1"/>
      <c r="C204" s="1"/>
      <c r="D204" s="1"/>
      <c r="E204" s="1"/>
      <c r="F204" s="1"/>
      <c r="G204" s="1"/>
    </row>
    <row r="205" ht="12.75" customHeight="1">
      <c r="A205" s="1"/>
      <c r="C205" s="1"/>
      <c r="D205" s="1"/>
      <c r="E205" s="1"/>
      <c r="F205" s="1"/>
      <c r="G205" s="1"/>
    </row>
    <row r="206" ht="12.75" customHeight="1">
      <c r="A206" s="1"/>
      <c r="C206" s="1"/>
      <c r="D206" s="1"/>
      <c r="E206" s="1"/>
      <c r="F206" s="1"/>
      <c r="G206" s="1"/>
    </row>
    <row r="207" ht="12.75" customHeight="1">
      <c r="A207" s="1"/>
      <c r="C207" s="1"/>
      <c r="D207" s="1"/>
      <c r="E207" s="1"/>
      <c r="F207" s="1"/>
      <c r="G207" s="1"/>
    </row>
    <row r="208" ht="12.75" customHeight="1">
      <c r="A208" s="1"/>
      <c r="C208" s="1"/>
      <c r="D208" s="1"/>
      <c r="E208" s="1"/>
      <c r="F208" s="1"/>
      <c r="G208" s="1"/>
    </row>
    <row r="209" ht="12.75" customHeight="1">
      <c r="A209" s="1"/>
      <c r="C209" s="1"/>
      <c r="D209" s="1"/>
      <c r="E209" s="1"/>
      <c r="F209" s="1"/>
      <c r="G209" s="1"/>
    </row>
    <row r="210" ht="12.75" customHeight="1">
      <c r="A210" s="1"/>
      <c r="C210" s="1"/>
      <c r="D210" s="1"/>
      <c r="E210" s="1"/>
      <c r="F210" s="1"/>
      <c r="G210" s="1"/>
    </row>
    <row r="211" ht="12.75" customHeight="1">
      <c r="A211" s="1"/>
      <c r="C211" s="1"/>
      <c r="D211" s="1"/>
      <c r="E211" s="1"/>
      <c r="F211" s="1"/>
      <c r="G211" s="1"/>
    </row>
    <row r="212" ht="12.75" customHeight="1">
      <c r="A212" s="1"/>
      <c r="C212" s="1"/>
      <c r="D212" s="1"/>
      <c r="E212" s="1"/>
      <c r="F212" s="1"/>
      <c r="G212" s="1"/>
    </row>
    <row r="213" ht="12.75" customHeight="1">
      <c r="A213" s="1"/>
      <c r="C213" s="1"/>
      <c r="D213" s="1"/>
      <c r="E213" s="1"/>
      <c r="F213" s="1"/>
      <c r="G213" s="1"/>
    </row>
    <row r="214" ht="12.75" customHeight="1">
      <c r="A214" s="1"/>
      <c r="C214" s="1"/>
      <c r="D214" s="1"/>
      <c r="E214" s="1"/>
      <c r="F214" s="1"/>
      <c r="G214" s="1"/>
    </row>
    <row r="215" ht="12.75" customHeight="1">
      <c r="A215" s="1"/>
      <c r="C215" s="1"/>
      <c r="D215" s="1"/>
      <c r="E215" s="1"/>
      <c r="F215" s="1"/>
      <c r="G215" s="1"/>
    </row>
    <row r="216" ht="12.75" customHeight="1">
      <c r="A216" s="1"/>
      <c r="C216" s="1"/>
      <c r="D216" s="1"/>
      <c r="E216" s="1"/>
      <c r="F216" s="1"/>
      <c r="G216" s="1"/>
    </row>
    <row r="217" ht="12.75" customHeight="1">
      <c r="A217" s="1"/>
      <c r="C217" s="1"/>
      <c r="D217" s="1"/>
      <c r="E217" s="1"/>
      <c r="F217" s="1"/>
      <c r="G217" s="1"/>
    </row>
    <row r="218" ht="12.75" customHeight="1">
      <c r="A218" s="1"/>
      <c r="C218" s="1"/>
      <c r="D218" s="1"/>
      <c r="E218" s="1"/>
      <c r="F218" s="1"/>
      <c r="G218" s="1"/>
    </row>
    <row r="219" ht="12.75" customHeight="1">
      <c r="A219" s="1"/>
      <c r="C219" s="1"/>
      <c r="D219" s="1"/>
      <c r="E219" s="1"/>
      <c r="F219" s="1"/>
      <c r="G219" s="1"/>
    </row>
    <row r="220" ht="12.75" customHeight="1">
      <c r="A220" s="1"/>
      <c r="C220" s="1"/>
      <c r="D220" s="1"/>
      <c r="E220" s="1"/>
      <c r="F220" s="1"/>
      <c r="G220" s="1"/>
    </row>
    <row r="221" ht="12.75" customHeight="1">
      <c r="A221" s="1"/>
      <c r="C221" s="1"/>
      <c r="D221" s="1"/>
      <c r="E221" s="1"/>
      <c r="F221" s="1"/>
      <c r="G221" s="1"/>
    </row>
    <row r="222" ht="12.75" customHeight="1">
      <c r="A222" s="1"/>
      <c r="C222" s="1"/>
      <c r="D222" s="1"/>
      <c r="E222" s="1"/>
      <c r="F222" s="1"/>
      <c r="G222" s="1"/>
    </row>
    <row r="223" ht="12.75" customHeight="1">
      <c r="A223" s="1"/>
      <c r="C223" s="1"/>
      <c r="D223" s="1"/>
      <c r="E223" s="1"/>
      <c r="F223" s="1"/>
      <c r="G223" s="1"/>
    </row>
    <row r="224" ht="12.75" customHeight="1">
      <c r="A224" s="1"/>
      <c r="C224" s="1"/>
      <c r="D224" s="1"/>
      <c r="E224" s="1"/>
      <c r="F224" s="1"/>
      <c r="G224" s="1"/>
    </row>
    <row r="225" ht="12.75" customHeight="1">
      <c r="A225" s="1"/>
      <c r="C225" s="1"/>
      <c r="D225" s="1"/>
      <c r="E225" s="1"/>
      <c r="F225" s="1"/>
      <c r="G225" s="1"/>
    </row>
    <row r="226" ht="12.75" customHeight="1">
      <c r="A226" s="1"/>
      <c r="C226" s="1"/>
      <c r="D226" s="1"/>
      <c r="E226" s="1"/>
      <c r="F226" s="1"/>
      <c r="G226" s="1"/>
    </row>
    <row r="227" ht="12.75" customHeight="1">
      <c r="A227" s="1"/>
      <c r="C227" s="1"/>
      <c r="D227" s="1"/>
      <c r="E227" s="1"/>
      <c r="F227" s="1"/>
      <c r="G227" s="1"/>
    </row>
    <row r="228" ht="12.75" customHeight="1">
      <c r="A228" s="1"/>
      <c r="C228" s="1"/>
      <c r="D228" s="1"/>
      <c r="E228" s="1"/>
      <c r="F228" s="1"/>
      <c r="G228" s="1"/>
    </row>
    <row r="229" ht="12.75" customHeight="1">
      <c r="A229" s="1"/>
      <c r="C229" s="1"/>
      <c r="D229" s="1"/>
      <c r="E229" s="1"/>
      <c r="F229" s="1"/>
      <c r="G229" s="1"/>
    </row>
    <row r="230" ht="12.75" customHeight="1">
      <c r="A230" s="1"/>
      <c r="C230" s="1"/>
      <c r="D230" s="1"/>
      <c r="E230" s="1"/>
      <c r="F230" s="1"/>
      <c r="G230" s="1"/>
    </row>
    <row r="231" ht="12.75" customHeight="1">
      <c r="A231" s="1"/>
      <c r="C231" s="1"/>
      <c r="D231" s="1"/>
      <c r="E231" s="1"/>
      <c r="F231" s="1"/>
      <c r="G231" s="1"/>
    </row>
    <row r="232" ht="12.75" customHeight="1">
      <c r="A232" s="1"/>
      <c r="C232" s="1"/>
      <c r="D232" s="1"/>
      <c r="E232" s="1"/>
      <c r="F232" s="1"/>
      <c r="G232" s="1"/>
    </row>
    <row r="233" ht="12.75" customHeight="1">
      <c r="A233" s="1"/>
      <c r="C233" s="1"/>
      <c r="D233" s="1"/>
      <c r="E233" s="1"/>
      <c r="F233" s="1"/>
      <c r="G233" s="1"/>
    </row>
    <row r="234" ht="12.75" customHeight="1">
      <c r="A234" s="1"/>
      <c r="C234" s="1"/>
      <c r="D234" s="1"/>
      <c r="E234" s="1"/>
      <c r="F234" s="1"/>
      <c r="G234" s="1"/>
    </row>
    <row r="235" ht="12.75" customHeight="1">
      <c r="A235" s="1"/>
      <c r="C235" s="1"/>
      <c r="D235" s="1"/>
      <c r="E235" s="1"/>
      <c r="F235" s="1"/>
      <c r="G235" s="1"/>
    </row>
    <row r="236" ht="12.75" customHeight="1">
      <c r="A236" s="1"/>
      <c r="C236" s="1"/>
      <c r="D236" s="1"/>
      <c r="E236" s="1"/>
      <c r="F236" s="1"/>
      <c r="G236" s="1"/>
    </row>
    <row r="237" ht="12.75" customHeight="1">
      <c r="A237" s="1"/>
      <c r="C237" s="1"/>
      <c r="D237" s="1"/>
      <c r="E237" s="1"/>
      <c r="F237" s="1"/>
      <c r="G237" s="1"/>
    </row>
    <row r="238" ht="12.75" customHeight="1">
      <c r="A238" s="1"/>
      <c r="C238" s="1"/>
      <c r="D238" s="1"/>
      <c r="E238" s="1"/>
      <c r="F238" s="1"/>
      <c r="G238" s="1"/>
    </row>
    <row r="239" ht="12.75" customHeight="1">
      <c r="A239" s="1"/>
      <c r="C239" s="1"/>
      <c r="D239" s="1"/>
      <c r="E239" s="1"/>
      <c r="F239" s="1"/>
      <c r="G239" s="1"/>
    </row>
    <row r="240" ht="12.75" customHeight="1">
      <c r="A240" s="1"/>
      <c r="C240" s="1"/>
      <c r="D240" s="1"/>
      <c r="E240" s="1"/>
      <c r="F240" s="1"/>
      <c r="G240" s="1"/>
    </row>
    <row r="241" ht="12.75" customHeight="1">
      <c r="A241" s="1"/>
      <c r="C241" s="1"/>
      <c r="D241" s="1"/>
      <c r="E241" s="1"/>
      <c r="F241" s="1"/>
      <c r="G241" s="1"/>
    </row>
    <row r="242" ht="12.75" customHeight="1">
      <c r="A242" s="1"/>
      <c r="C242" s="1"/>
      <c r="D242" s="1"/>
      <c r="E242" s="1"/>
      <c r="F242" s="1"/>
      <c r="G242" s="1"/>
    </row>
    <row r="243" ht="12.75" customHeight="1">
      <c r="A243" s="1"/>
      <c r="C243" s="1"/>
      <c r="D243" s="1"/>
      <c r="E243" s="1"/>
      <c r="F243" s="1"/>
      <c r="G243" s="1"/>
    </row>
    <row r="244" ht="12.75" customHeight="1">
      <c r="A244" s="1"/>
      <c r="C244" s="1"/>
      <c r="D244" s="1"/>
      <c r="E244" s="1"/>
      <c r="F244" s="1"/>
      <c r="G244" s="1"/>
    </row>
    <row r="245" ht="12.75" customHeight="1">
      <c r="A245" s="1"/>
      <c r="C245" s="1"/>
      <c r="D245" s="1"/>
      <c r="E245" s="1"/>
      <c r="F245" s="1"/>
      <c r="G245" s="1"/>
    </row>
    <row r="246" ht="12.75" customHeight="1">
      <c r="A246" s="1"/>
      <c r="C246" s="1"/>
      <c r="D246" s="1"/>
      <c r="E246" s="1"/>
      <c r="F246" s="1"/>
      <c r="G246" s="1"/>
    </row>
    <row r="247" ht="12.75" customHeight="1">
      <c r="A247" s="1"/>
      <c r="C247" s="1"/>
      <c r="D247" s="1"/>
      <c r="E247" s="1"/>
      <c r="F247" s="1"/>
      <c r="G247" s="1"/>
    </row>
    <row r="248" ht="12.75" customHeight="1">
      <c r="A248" s="1"/>
      <c r="C248" s="1"/>
      <c r="D248" s="1"/>
      <c r="E248" s="1"/>
      <c r="F248" s="1"/>
      <c r="G248" s="1"/>
    </row>
    <row r="249" ht="12.75" customHeight="1">
      <c r="A249" s="1"/>
      <c r="C249" s="1"/>
      <c r="D249" s="1"/>
      <c r="E249" s="1"/>
      <c r="F249" s="1"/>
      <c r="G249" s="1"/>
    </row>
    <row r="250" ht="12.75" customHeight="1">
      <c r="A250" s="1"/>
      <c r="C250" s="1"/>
      <c r="D250" s="1"/>
      <c r="E250" s="1"/>
      <c r="F250" s="1"/>
      <c r="G250" s="1"/>
    </row>
    <row r="251" ht="12.75" customHeight="1">
      <c r="A251" s="1"/>
      <c r="C251" s="1"/>
      <c r="D251" s="1"/>
      <c r="E251" s="1"/>
      <c r="F251" s="1"/>
      <c r="G251" s="1"/>
    </row>
    <row r="252" ht="12.75" customHeight="1">
      <c r="A252" s="1"/>
      <c r="C252" s="1"/>
      <c r="D252" s="1"/>
      <c r="E252" s="1"/>
      <c r="F252" s="1"/>
      <c r="G252" s="1"/>
    </row>
    <row r="253" ht="12.75" customHeight="1">
      <c r="A253" s="1"/>
      <c r="C253" s="1"/>
      <c r="D253" s="1"/>
      <c r="E253" s="1"/>
      <c r="F253" s="1"/>
      <c r="G253" s="1"/>
    </row>
    <row r="254" ht="12.75" customHeight="1">
      <c r="A254" s="1"/>
      <c r="C254" s="1"/>
      <c r="D254" s="1"/>
      <c r="E254" s="1"/>
      <c r="F254" s="1"/>
      <c r="G254" s="1"/>
    </row>
    <row r="255" ht="12.75" customHeight="1">
      <c r="A255" s="1"/>
      <c r="C255" s="1"/>
      <c r="D255" s="1"/>
      <c r="E255" s="1"/>
      <c r="F255" s="1"/>
      <c r="G255" s="1"/>
    </row>
    <row r="256" ht="12.75" customHeight="1">
      <c r="A256" s="1"/>
      <c r="C256" s="1"/>
      <c r="D256" s="1"/>
      <c r="E256" s="1"/>
      <c r="F256" s="1"/>
      <c r="G256" s="1"/>
    </row>
    <row r="257" ht="12.75" customHeight="1">
      <c r="A257" s="1"/>
      <c r="C257" s="1"/>
      <c r="D257" s="1"/>
      <c r="E257" s="1"/>
      <c r="F257" s="1"/>
      <c r="G257" s="1"/>
    </row>
    <row r="258" ht="12.75" customHeight="1">
      <c r="A258" s="1"/>
      <c r="C258" s="1"/>
      <c r="D258" s="1"/>
      <c r="E258" s="1"/>
      <c r="F258" s="1"/>
      <c r="G258" s="1"/>
    </row>
    <row r="259" ht="12.75" customHeight="1">
      <c r="A259" s="1"/>
      <c r="C259" s="1"/>
      <c r="D259" s="1"/>
      <c r="E259" s="1"/>
      <c r="F259" s="1"/>
      <c r="G259" s="1"/>
    </row>
    <row r="260" ht="12.75" customHeight="1">
      <c r="A260" s="1"/>
      <c r="C260" s="1"/>
      <c r="D260" s="1"/>
      <c r="E260" s="1"/>
      <c r="F260" s="1"/>
      <c r="G260" s="1"/>
    </row>
    <row r="261" ht="12.75" customHeight="1">
      <c r="A261" s="1"/>
      <c r="C261" s="1"/>
      <c r="D261" s="1"/>
      <c r="E261" s="1"/>
      <c r="F261" s="1"/>
      <c r="G261" s="1"/>
    </row>
    <row r="262" ht="12.75" customHeight="1">
      <c r="A262" s="1"/>
      <c r="C262" s="1"/>
      <c r="D262" s="1"/>
      <c r="E262" s="1"/>
      <c r="F262" s="1"/>
      <c r="G262" s="1"/>
    </row>
    <row r="263" ht="12.75" customHeight="1">
      <c r="A263" s="1"/>
      <c r="C263" s="1"/>
      <c r="D263" s="1"/>
      <c r="E263" s="1"/>
      <c r="F263" s="1"/>
      <c r="G263" s="1"/>
    </row>
    <row r="264" ht="12.75" customHeight="1">
      <c r="A264" s="1"/>
      <c r="C264" s="1"/>
      <c r="D264" s="1"/>
      <c r="E264" s="1"/>
      <c r="F264" s="1"/>
      <c r="G264" s="1"/>
    </row>
    <row r="265" ht="12.75" customHeight="1">
      <c r="A265" s="1"/>
      <c r="C265" s="1"/>
      <c r="D265" s="1"/>
      <c r="E265" s="1"/>
      <c r="F265" s="1"/>
      <c r="G265" s="1"/>
    </row>
    <row r="266" ht="12.75" customHeight="1">
      <c r="A266" s="1"/>
      <c r="C266" s="1"/>
      <c r="D266" s="1"/>
      <c r="E266" s="1"/>
      <c r="F266" s="1"/>
      <c r="G266" s="1"/>
    </row>
    <row r="267" ht="12.75" customHeight="1">
      <c r="A267" s="1"/>
      <c r="C267" s="1"/>
      <c r="D267" s="1"/>
      <c r="E267" s="1"/>
      <c r="F267" s="1"/>
      <c r="G267" s="1"/>
    </row>
    <row r="268" ht="12.75" customHeight="1">
      <c r="A268" s="1"/>
      <c r="C268" s="1"/>
      <c r="D268" s="1"/>
      <c r="E268" s="1"/>
      <c r="F268" s="1"/>
      <c r="G268" s="1"/>
    </row>
    <row r="269" ht="12.75" customHeight="1">
      <c r="A269" s="1"/>
      <c r="C269" s="1"/>
      <c r="D269" s="1"/>
      <c r="E269" s="1"/>
      <c r="F269" s="1"/>
      <c r="G269" s="1"/>
    </row>
    <row r="270" ht="12.75" customHeight="1">
      <c r="A270" s="1"/>
      <c r="C270" s="1"/>
      <c r="D270" s="1"/>
      <c r="E270" s="1"/>
      <c r="F270" s="1"/>
      <c r="G270" s="1"/>
    </row>
    <row r="271" ht="12.75" customHeight="1">
      <c r="A271" s="1"/>
      <c r="C271" s="1"/>
      <c r="D271" s="1"/>
      <c r="E271" s="1"/>
      <c r="F271" s="1"/>
      <c r="G271" s="1"/>
    </row>
    <row r="272" ht="12.75" customHeight="1">
      <c r="A272" s="1"/>
      <c r="C272" s="1"/>
      <c r="D272" s="1"/>
      <c r="E272" s="1"/>
      <c r="F272" s="1"/>
      <c r="G272" s="1"/>
    </row>
    <row r="273" ht="12.75" customHeight="1">
      <c r="A273" s="1"/>
      <c r="C273" s="1"/>
      <c r="D273" s="1"/>
      <c r="E273" s="1"/>
      <c r="F273" s="1"/>
      <c r="G273" s="1"/>
    </row>
    <row r="274" ht="12.75" customHeight="1">
      <c r="A274" s="1"/>
      <c r="C274" s="1"/>
      <c r="D274" s="1"/>
      <c r="E274" s="1"/>
      <c r="F274" s="1"/>
      <c r="G274" s="1"/>
    </row>
    <row r="275" ht="12.75" customHeight="1">
      <c r="A275" s="1"/>
      <c r="C275" s="1"/>
      <c r="D275" s="1"/>
      <c r="E275" s="1"/>
      <c r="F275" s="1"/>
      <c r="G275" s="1"/>
    </row>
    <row r="276" ht="12.75" customHeight="1">
      <c r="A276" s="1"/>
      <c r="C276" s="1"/>
      <c r="D276" s="1"/>
      <c r="E276" s="1"/>
      <c r="F276" s="1"/>
      <c r="G276" s="1"/>
    </row>
    <row r="277" ht="12.75" customHeight="1">
      <c r="A277" s="1"/>
      <c r="C277" s="1"/>
      <c r="D277" s="1"/>
      <c r="E277" s="1"/>
      <c r="F277" s="1"/>
      <c r="G277" s="1"/>
    </row>
    <row r="278" ht="12.75" customHeight="1">
      <c r="A278" s="1"/>
      <c r="C278" s="1"/>
      <c r="D278" s="1"/>
      <c r="E278" s="1"/>
      <c r="F278" s="1"/>
      <c r="G278" s="1"/>
    </row>
    <row r="279" ht="12.75" customHeight="1">
      <c r="A279" s="1"/>
      <c r="C279" s="1"/>
      <c r="D279" s="1"/>
      <c r="E279" s="1"/>
      <c r="F279" s="1"/>
      <c r="G279" s="1"/>
    </row>
    <row r="280" ht="12.75" customHeight="1">
      <c r="A280" s="1"/>
      <c r="C280" s="1"/>
      <c r="D280" s="1"/>
      <c r="E280" s="1"/>
      <c r="F280" s="1"/>
      <c r="G280" s="1"/>
    </row>
    <row r="281" ht="12.75" customHeight="1">
      <c r="A281" s="1"/>
      <c r="C281" s="1"/>
      <c r="D281" s="1"/>
      <c r="E281" s="1"/>
      <c r="F281" s="1"/>
      <c r="G281" s="1"/>
    </row>
    <row r="282" ht="12.75" customHeight="1">
      <c r="A282" s="1"/>
      <c r="C282" s="1"/>
      <c r="D282" s="1"/>
      <c r="E282" s="1"/>
      <c r="F282" s="1"/>
      <c r="G282" s="1"/>
    </row>
    <row r="283" ht="12.75" customHeight="1">
      <c r="A283" s="1"/>
      <c r="C283" s="1"/>
      <c r="D283" s="1"/>
      <c r="E283" s="1"/>
      <c r="F283" s="1"/>
      <c r="G283" s="1"/>
    </row>
    <row r="284" ht="12.75" customHeight="1">
      <c r="A284" s="1"/>
      <c r="C284" s="1"/>
      <c r="D284" s="1"/>
      <c r="E284" s="1"/>
      <c r="F284" s="1"/>
      <c r="G284" s="1"/>
    </row>
    <row r="285" ht="12.75" customHeight="1">
      <c r="A285" s="1"/>
      <c r="C285" s="1"/>
      <c r="D285" s="1"/>
      <c r="E285" s="1"/>
      <c r="F285" s="1"/>
      <c r="G285" s="1"/>
    </row>
    <row r="286" ht="12.75" customHeight="1">
      <c r="A286" s="1"/>
      <c r="C286" s="1"/>
      <c r="D286" s="1"/>
      <c r="E286" s="1"/>
      <c r="F286" s="1"/>
      <c r="G286" s="1"/>
    </row>
    <row r="287" ht="12.75" customHeight="1">
      <c r="A287" s="1"/>
      <c r="C287" s="1"/>
      <c r="D287" s="1"/>
      <c r="E287" s="1"/>
      <c r="F287" s="1"/>
      <c r="G287" s="1"/>
    </row>
    <row r="288" ht="12.75" customHeight="1">
      <c r="A288" s="1"/>
      <c r="C288" s="1"/>
      <c r="D288" s="1"/>
      <c r="E288" s="1"/>
      <c r="F288" s="1"/>
      <c r="G288" s="1"/>
    </row>
    <row r="289" ht="12.75" customHeight="1">
      <c r="A289" s="1"/>
      <c r="C289" s="1"/>
      <c r="D289" s="1"/>
      <c r="E289" s="1"/>
      <c r="F289" s="1"/>
      <c r="G289" s="1"/>
    </row>
    <row r="290" ht="12.75" customHeight="1">
      <c r="A290" s="1"/>
      <c r="C290" s="1"/>
      <c r="D290" s="1"/>
      <c r="E290" s="1"/>
      <c r="F290" s="1"/>
      <c r="G290" s="1"/>
    </row>
    <row r="291" ht="12.75" customHeight="1">
      <c r="A291" s="1"/>
      <c r="C291" s="1"/>
      <c r="D291" s="1"/>
      <c r="E291" s="1"/>
      <c r="F291" s="1"/>
      <c r="G291" s="1"/>
    </row>
    <row r="292" ht="12.75" customHeight="1">
      <c r="A292" s="1"/>
      <c r="C292" s="1"/>
      <c r="D292" s="1"/>
      <c r="E292" s="1"/>
      <c r="F292" s="1"/>
      <c r="G292" s="1"/>
    </row>
    <row r="293" ht="12.75" customHeight="1">
      <c r="A293" s="1"/>
      <c r="C293" s="1"/>
      <c r="D293" s="1"/>
      <c r="E293" s="1"/>
      <c r="F293" s="1"/>
      <c r="G293" s="1"/>
    </row>
    <row r="294" ht="12.75" customHeight="1">
      <c r="A294" s="1"/>
      <c r="C294" s="1"/>
      <c r="D294" s="1"/>
      <c r="E294" s="1"/>
      <c r="F294" s="1"/>
      <c r="G294" s="1"/>
    </row>
    <row r="295" ht="12.75" customHeight="1">
      <c r="A295" s="1"/>
      <c r="C295" s="1"/>
      <c r="D295" s="1"/>
      <c r="E295" s="1"/>
      <c r="F295" s="1"/>
      <c r="G295" s="1"/>
    </row>
    <row r="296" ht="12.75" customHeight="1">
      <c r="A296" s="1"/>
      <c r="C296" s="1"/>
      <c r="D296" s="1"/>
      <c r="E296" s="1"/>
      <c r="F296" s="1"/>
      <c r="G296" s="1"/>
    </row>
    <row r="297" ht="12.75" customHeight="1">
      <c r="A297" s="1"/>
      <c r="C297" s="1"/>
      <c r="D297" s="1"/>
      <c r="E297" s="1"/>
      <c r="F297" s="1"/>
      <c r="G297" s="1"/>
    </row>
    <row r="298" ht="12.75" customHeight="1">
      <c r="A298" s="1"/>
      <c r="C298" s="1"/>
      <c r="D298" s="1"/>
      <c r="E298" s="1"/>
      <c r="F298" s="1"/>
      <c r="G298" s="1"/>
    </row>
    <row r="299" ht="12.75" customHeight="1">
      <c r="A299" s="1"/>
      <c r="C299" s="1"/>
      <c r="D299" s="1"/>
      <c r="E299" s="1"/>
      <c r="F299" s="1"/>
      <c r="G299" s="1"/>
    </row>
    <row r="300" ht="12.75" customHeight="1">
      <c r="A300" s="1"/>
      <c r="C300" s="1"/>
      <c r="D300" s="1"/>
      <c r="E300" s="1"/>
      <c r="F300" s="1"/>
      <c r="G300" s="1"/>
    </row>
    <row r="301" ht="12.75" customHeight="1">
      <c r="A301" s="1"/>
      <c r="C301" s="1"/>
      <c r="D301" s="1"/>
      <c r="E301" s="1"/>
      <c r="F301" s="1"/>
      <c r="G301" s="1"/>
    </row>
    <row r="302" ht="12.75" customHeight="1">
      <c r="A302" s="1"/>
      <c r="C302" s="1"/>
      <c r="D302" s="1"/>
      <c r="E302" s="1"/>
      <c r="F302" s="1"/>
      <c r="G302" s="1"/>
    </row>
    <row r="303" ht="12.75" customHeight="1">
      <c r="A303" s="1"/>
      <c r="C303" s="1"/>
      <c r="D303" s="1"/>
      <c r="E303" s="1"/>
      <c r="F303" s="1"/>
      <c r="G303" s="1"/>
    </row>
    <row r="304" ht="12.75" customHeight="1">
      <c r="A304" s="1"/>
      <c r="C304" s="1"/>
      <c r="D304" s="1"/>
      <c r="E304" s="1"/>
      <c r="F304" s="1"/>
      <c r="G304" s="1"/>
    </row>
    <row r="305" ht="12.75" customHeight="1">
      <c r="A305" s="1"/>
      <c r="C305" s="1"/>
      <c r="D305" s="1"/>
      <c r="E305" s="1"/>
      <c r="F305" s="1"/>
      <c r="G305" s="1"/>
    </row>
    <row r="306" ht="12.75" customHeight="1">
      <c r="A306" s="1"/>
      <c r="C306" s="1"/>
      <c r="D306" s="1"/>
      <c r="E306" s="1"/>
      <c r="F306" s="1"/>
      <c r="G306" s="1"/>
    </row>
    <row r="307" ht="12.75" customHeight="1">
      <c r="A307" s="1"/>
      <c r="C307" s="1"/>
      <c r="D307" s="1"/>
      <c r="E307" s="1"/>
      <c r="F307" s="1"/>
      <c r="G307" s="1"/>
    </row>
    <row r="308" ht="12.75" customHeight="1">
      <c r="A308" s="1"/>
      <c r="C308" s="1"/>
      <c r="D308" s="1"/>
      <c r="E308" s="1"/>
      <c r="F308" s="1"/>
      <c r="G308" s="1"/>
    </row>
    <row r="309" ht="12.75" customHeight="1">
      <c r="A309" s="1"/>
      <c r="C309" s="1"/>
      <c r="D309" s="1"/>
      <c r="E309" s="1"/>
      <c r="F309" s="1"/>
      <c r="G309" s="1"/>
    </row>
    <row r="310" ht="12.75" customHeight="1">
      <c r="A310" s="1"/>
      <c r="C310" s="1"/>
      <c r="D310" s="1"/>
      <c r="E310" s="1"/>
      <c r="F310" s="1"/>
      <c r="G310" s="1"/>
    </row>
    <row r="311" ht="12.75" customHeight="1">
      <c r="A311" s="1"/>
      <c r="C311" s="1"/>
      <c r="D311" s="1"/>
      <c r="E311" s="1"/>
      <c r="F311" s="1"/>
      <c r="G311" s="1"/>
    </row>
    <row r="312" ht="12.75" customHeight="1">
      <c r="A312" s="1"/>
      <c r="C312" s="1"/>
      <c r="D312" s="1"/>
      <c r="E312" s="1"/>
      <c r="F312" s="1"/>
      <c r="G312" s="1"/>
    </row>
    <row r="313" ht="12.75" customHeight="1">
      <c r="A313" s="1"/>
      <c r="C313" s="1"/>
      <c r="D313" s="1"/>
      <c r="E313" s="1"/>
      <c r="F313" s="1"/>
      <c r="G313" s="1"/>
    </row>
    <row r="314" ht="12.75" customHeight="1">
      <c r="A314" s="1"/>
      <c r="C314" s="1"/>
      <c r="D314" s="1"/>
      <c r="E314" s="1"/>
      <c r="F314" s="1"/>
      <c r="G314" s="1"/>
    </row>
    <row r="315" ht="12.75" customHeight="1">
      <c r="A315" s="1"/>
      <c r="C315" s="1"/>
      <c r="D315" s="1"/>
      <c r="E315" s="1"/>
      <c r="F315" s="1"/>
      <c r="G315" s="1"/>
    </row>
    <row r="316" ht="12.75" customHeight="1">
      <c r="A316" s="1"/>
      <c r="C316" s="1"/>
      <c r="D316" s="1"/>
      <c r="E316" s="1"/>
      <c r="F316" s="1"/>
      <c r="G316" s="1"/>
    </row>
    <row r="317" ht="12.75" customHeight="1">
      <c r="A317" s="1"/>
      <c r="C317" s="1"/>
      <c r="D317" s="1"/>
      <c r="E317" s="1"/>
      <c r="F317" s="1"/>
      <c r="G317" s="1"/>
    </row>
    <row r="318" ht="12.75" customHeight="1">
      <c r="A318" s="1"/>
      <c r="C318" s="1"/>
      <c r="D318" s="1"/>
      <c r="E318" s="1"/>
      <c r="F318" s="1"/>
      <c r="G318" s="1"/>
    </row>
    <row r="319" ht="12.75" customHeight="1">
      <c r="A319" s="1"/>
      <c r="C319" s="1"/>
      <c r="D319" s="1"/>
      <c r="E319" s="1"/>
      <c r="F319" s="1"/>
      <c r="G319" s="1"/>
    </row>
    <row r="320" ht="12.75" customHeight="1">
      <c r="A320" s="1"/>
      <c r="C320" s="1"/>
      <c r="D320" s="1"/>
      <c r="E320" s="1"/>
      <c r="F320" s="1"/>
      <c r="G320" s="1"/>
    </row>
    <row r="321" ht="12.75" customHeight="1">
      <c r="A321" s="1"/>
      <c r="C321" s="1"/>
      <c r="D321" s="1"/>
      <c r="E321" s="1"/>
      <c r="F321" s="1"/>
      <c r="G321" s="1"/>
    </row>
    <row r="322" ht="12.75" customHeight="1">
      <c r="A322" s="1"/>
      <c r="C322" s="1"/>
      <c r="D322" s="1"/>
      <c r="E322" s="1"/>
      <c r="F322" s="1"/>
      <c r="G322" s="1"/>
    </row>
    <row r="323" ht="12.75" customHeight="1">
      <c r="A323" s="1"/>
      <c r="C323" s="1"/>
      <c r="D323" s="1"/>
      <c r="E323" s="1"/>
      <c r="F323" s="1"/>
      <c r="G323" s="1"/>
    </row>
    <row r="324" ht="12.75" customHeight="1">
      <c r="A324" s="1"/>
      <c r="C324" s="1"/>
      <c r="D324" s="1"/>
      <c r="E324" s="1"/>
      <c r="F324" s="1"/>
      <c r="G324" s="1"/>
    </row>
    <row r="325" ht="12.75" customHeight="1">
      <c r="A325" s="1"/>
      <c r="C325" s="1"/>
      <c r="D325" s="1"/>
      <c r="E325" s="1"/>
      <c r="F325" s="1"/>
      <c r="G325" s="1"/>
    </row>
    <row r="326" ht="12.75" customHeight="1">
      <c r="A326" s="1"/>
      <c r="C326" s="1"/>
      <c r="D326" s="1"/>
      <c r="E326" s="1"/>
      <c r="F326" s="1"/>
      <c r="G326" s="1"/>
    </row>
    <row r="327" ht="12.75" customHeight="1">
      <c r="A327" s="1"/>
      <c r="C327" s="1"/>
      <c r="D327" s="1"/>
      <c r="E327" s="1"/>
      <c r="F327" s="1"/>
      <c r="G327" s="1"/>
    </row>
    <row r="328" ht="12.75" customHeight="1">
      <c r="A328" s="1"/>
      <c r="C328" s="1"/>
      <c r="D328" s="1"/>
      <c r="E328" s="1"/>
      <c r="F328" s="1"/>
      <c r="G328" s="1"/>
    </row>
    <row r="329" ht="12.75" customHeight="1">
      <c r="A329" s="1"/>
      <c r="C329" s="1"/>
      <c r="D329" s="1"/>
      <c r="E329" s="1"/>
      <c r="F329" s="1"/>
      <c r="G329" s="1"/>
    </row>
    <row r="330" ht="12.75" customHeight="1">
      <c r="A330" s="1"/>
      <c r="C330" s="1"/>
      <c r="D330" s="1"/>
      <c r="E330" s="1"/>
      <c r="F330" s="1"/>
      <c r="G330" s="1"/>
    </row>
    <row r="331" ht="12.75" customHeight="1">
      <c r="A331" s="1"/>
      <c r="C331" s="1"/>
      <c r="D331" s="1"/>
      <c r="E331" s="1"/>
      <c r="F331" s="1"/>
      <c r="G331" s="1"/>
    </row>
    <row r="332" ht="12.75" customHeight="1">
      <c r="A332" s="1"/>
      <c r="C332" s="1"/>
      <c r="D332" s="1"/>
      <c r="E332" s="1"/>
      <c r="F332" s="1"/>
      <c r="G332" s="1"/>
    </row>
    <row r="333" ht="12.75" customHeight="1">
      <c r="A333" s="1"/>
      <c r="C333" s="1"/>
      <c r="D333" s="1"/>
      <c r="E333" s="1"/>
      <c r="F333" s="1"/>
      <c r="G333" s="1"/>
    </row>
    <row r="334" ht="12.75" customHeight="1">
      <c r="A334" s="1"/>
      <c r="C334" s="1"/>
      <c r="D334" s="1"/>
      <c r="E334" s="1"/>
      <c r="F334" s="1"/>
      <c r="G334" s="1"/>
    </row>
    <row r="335" ht="12.75" customHeight="1">
      <c r="A335" s="1"/>
      <c r="C335" s="1"/>
      <c r="D335" s="1"/>
      <c r="E335" s="1"/>
      <c r="F335" s="1"/>
      <c r="G335" s="1"/>
    </row>
    <row r="336" ht="12.75" customHeight="1">
      <c r="A336" s="1"/>
      <c r="C336" s="1"/>
      <c r="D336" s="1"/>
      <c r="E336" s="1"/>
      <c r="F336" s="1"/>
      <c r="G336" s="1"/>
    </row>
    <row r="337" ht="12.75" customHeight="1">
      <c r="A337" s="1"/>
      <c r="C337" s="1"/>
      <c r="D337" s="1"/>
      <c r="E337" s="1"/>
      <c r="F337" s="1"/>
      <c r="G337" s="1"/>
    </row>
    <row r="338" ht="12.75" customHeight="1">
      <c r="A338" s="1"/>
      <c r="C338" s="1"/>
      <c r="D338" s="1"/>
      <c r="E338" s="1"/>
      <c r="F338" s="1"/>
      <c r="G338" s="1"/>
    </row>
    <row r="339" ht="12.75" customHeight="1">
      <c r="A339" s="1"/>
      <c r="C339" s="1"/>
      <c r="D339" s="1"/>
      <c r="E339" s="1"/>
      <c r="F339" s="1"/>
      <c r="G339" s="1"/>
    </row>
    <row r="340" ht="12.75" customHeight="1">
      <c r="A340" s="1"/>
      <c r="C340" s="1"/>
      <c r="D340" s="1"/>
      <c r="E340" s="1"/>
      <c r="F340" s="1"/>
      <c r="G340" s="1"/>
    </row>
    <row r="341" ht="12.75" customHeight="1">
      <c r="A341" s="1"/>
      <c r="C341" s="1"/>
      <c r="D341" s="1"/>
      <c r="E341" s="1"/>
      <c r="F341" s="1"/>
      <c r="G341" s="1"/>
    </row>
    <row r="342" ht="12.75" customHeight="1">
      <c r="A342" s="1"/>
      <c r="C342" s="1"/>
      <c r="D342" s="1"/>
      <c r="E342" s="1"/>
      <c r="F342" s="1"/>
      <c r="G342" s="1"/>
    </row>
    <row r="343" ht="12.75" customHeight="1">
      <c r="A343" s="1"/>
      <c r="C343" s="1"/>
      <c r="D343" s="1"/>
      <c r="E343" s="1"/>
      <c r="F343" s="1"/>
      <c r="G343" s="1"/>
    </row>
    <row r="344" ht="12.75" customHeight="1">
      <c r="A344" s="1"/>
      <c r="C344" s="1"/>
      <c r="D344" s="1"/>
      <c r="E344" s="1"/>
      <c r="F344" s="1"/>
      <c r="G344" s="1"/>
    </row>
    <row r="345" ht="12.75" customHeight="1">
      <c r="A345" s="1"/>
      <c r="C345" s="1"/>
      <c r="D345" s="1"/>
      <c r="E345" s="1"/>
      <c r="F345" s="1"/>
      <c r="G345" s="1"/>
    </row>
    <row r="346" ht="12.75" customHeight="1">
      <c r="A346" s="1"/>
      <c r="C346" s="1"/>
      <c r="D346" s="1"/>
      <c r="E346" s="1"/>
      <c r="F346" s="1"/>
      <c r="G346" s="1"/>
    </row>
    <row r="347" ht="12.75" customHeight="1">
      <c r="A347" s="1"/>
      <c r="C347" s="1"/>
      <c r="D347" s="1"/>
      <c r="E347" s="1"/>
      <c r="F347" s="1"/>
      <c r="G347" s="1"/>
    </row>
    <row r="348" ht="12.75" customHeight="1">
      <c r="A348" s="1"/>
      <c r="C348" s="1"/>
      <c r="D348" s="1"/>
      <c r="E348" s="1"/>
      <c r="F348" s="1"/>
      <c r="G348" s="1"/>
    </row>
    <row r="349" ht="12.75" customHeight="1">
      <c r="A349" s="1"/>
      <c r="C349" s="1"/>
      <c r="D349" s="1"/>
      <c r="E349" s="1"/>
      <c r="F349" s="1"/>
      <c r="G349" s="1"/>
    </row>
    <row r="350" ht="12.75" customHeight="1">
      <c r="A350" s="1"/>
      <c r="C350" s="1"/>
      <c r="D350" s="1"/>
      <c r="E350" s="1"/>
      <c r="F350" s="1"/>
      <c r="G350" s="1"/>
    </row>
    <row r="351" ht="12.75" customHeight="1">
      <c r="A351" s="1"/>
      <c r="C351" s="1"/>
      <c r="D351" s="1"/>
      <c r="E351" s="1"/>
      <c r="F351" s="1"/>
      <c r="G351" s="1"/>
    </row>
    <row r="352" ht="12.75" customHeight="1">
      <c r="A352" s="1"/>
      <c r="C352" s="1"/>
      <c r="D352" s="1"/>
      <c r="E352" s="1"/>
      <c r="F352" s="1"/>
      <c r="G352" s="1"/>
    </row>
    <row r="353" ht="12.75" customHeight="1">
      <c r="A353" s="1"/>
      <c r="C353" s="1"/>
      <c r="D353" s="1"/>
      <c r="E353" s="1"/>
      <c r="F353" s="1"/>
      <c r="G353" s="1"/>
    </row>
    <row r="354" ht="12.75" customHeight="1">
      <c r="A354" s="1"/>
      <c r="C354" s="1"/>
      <c r="D354" s="1"/>
      <c r="E354" s="1"/>
      <c r="F354" s="1"/>
      <c r="G354" s="1"/>
    </row>
    <row r="355" ht="12.75" customHeight="1">
      <c r="A355" s="1"/>
      <c r="C355" s="1"/>
      <c r="D355" s="1"/>
      <c r="E355" s="1"/>
      <c r="F355" s="1"/>
      <c r="G355" s="1"/>
    </row>
    <row r="356" ht="12.75" customHeight="1">
      <c r="A356" s="1"/>
      <c r="C356" s="1"/>
      <c r="D356" s="1"/>
      <c r="E356" s="1"/>
      <c r="F356" s="1"/>
      <c r="G356" s="1"/>
    </row>
    <row r="357" ht="12.75" customHeight="1">
      <c r="A357" s="1"/>
      <c r="C357" s="1"/>
      <c r="D357" s="1"/>
      <c r="E357" s="1"/>
      <c r="F357" s="1"/>
      <c r="G357" s="1"/>
    </row>
    <row r="358" ht="12.75" customHeight="1">
      <c r="A358" s="1"/>
      <c r="C358" s="1"/>
      <c r="D358" s="1"/>
      <c r="E358" s="1"/>
      <c r="F358" s="1"/>
      <c r="G358" s="1"/>
    </row>
    <row r="359" ht="12.75" customHeight="1">
      <c r="A359" s="1"/>
      <c r="C359" s="1"/>
      <c r="D359" s="1"/>
      <c r="E359" s="1"/>
      <c r="F359" s="1"/>
      <c r="G359" s="1"/>
    </row>
    <row r="360" ht="12.75" customHeight="1">
      <c r="A360" s="1"/>
      <c r="C360" s="1"/>
      <c r="D360" s="1"/>
      <c r="E360" s="1"/>
      <c r="F360" s="1"/>
      <c r="G360" s="1"/>
    </row>
    <row r="361" ht="12.75" customHeight="1">
      <c r="A361" s="1"/>
      <c r="C361" s="1"/>
      <c r="D361" s="1"/>
      <c r="E361" s="1"/>
      <c r="F361" s="1"/>
      <c r="G361" s="1"/>
    </row>
    <row r="362" ht="12.75" customHeight="1">
      <c r="A362" s="1"/>
      <c r="C362" s="1"/>
      <c r="D362" s="1"/>
      <c r="E362" s="1"/>
      <c r="F362" s="1"/>
      <c r="G362" s="1"/>
    </row>
    <row r="363" ht="12.75" customHeight="1">
      <c r="A363" s="1"/>
      <c r="C363" s="1"/>
      <c r="D363" s="1"/>
      <c r="E363" s="1"/>
      <c r="F363" s="1"/>
      <c r="G363" s="1"/>
    </row>
    <row r="364" ht="12.75" customHeight="1">
      <c r="A364" s="1"/>
      <c r="C364" s="1"/>
      <c r="D364" s="1"/>
      <c r="E364" s="1"/>
      <c r="F364" s="1"/>
      <c r="G364" s="1"/>
    </row>
    <row r="365" ht="12.75" customHeight="1">
      <c r="A365" s="1"/>
      <c r="C365" s="1"/>
      <c r="D365" s="1"/>
      <c r="E365" s="1"/>
      <c r="F365" s="1"/>
      <c r="G365" s="1"/>
    </row>
    <row r="366" ht="12.75" customHeight="1">
      <c r="A366" s="1"/>
      <c r="C366" s="1"/>
      <c r="D366" s="1"/>
      <c r="E366" s="1"/>
      <c r="F366" s="1"/>
      <c r="G366" s="1"/>
    </row>
    <row r="367" ht="12.75" customHeight="1">
      <c r="A367" s="1"/>
      <c r="C367" s="1"/>
      <c r="D367" s="1"/>
      <c r="E367" s="1"/>
      <c r="F367" s="1"/>
      <c r="G367" s="1"/>
    </row>
    <row r="368" ht="12.75" customHeight="1">
      <c r="A368" s="1"/>
      <c r="C368" s="1"/>
      <c r="D368" s="1"/>
      <c r="E368" s="1"/>
      <c r="F368" s="1"/>
      <c r="G368" s="1"/>
    </row>
    <row r="369" ht="12.75" customHeight="1">
      <c r="A369" s="1"/>
      <c r="C369" s="1"/>
      <c r="D369" s="1"/>
      <c r="E369" s="1"/>
      <c r="F369" s="1"/>
      <c r="G369" s="1"/>
    </row>
    <row r="370" ht="12.75" customHeight="1">
      <c r="A370" s="1"/>
      <c r="C370" s="1"/>
      <c r="D370" s="1"/>
      <c r="E370" s="1"/>
      <c r="F370" s="1"/>
      <c r="G370" s="1"/>
    </row>
    <row r="371" ht="12.75" customHeight="1">
      <c r="A371" s="1"/>
      <c r="C371" s="1"/>
      <c r="D371" s="1"/>
      <c r="E371" s="1"/>
      <c r="F371" s="1"/>
      <c r="G371" s="1"/>
    </row>
    <row r="372" ht="12.75" customHeight="1">
      <c r="A372" s="1"/>
      <c r="C372" s="1"/>
      <c r="D372" s="1"/>
      <c r="E372" s="1"/>
      <c r="F372" s="1"/>
      <c r="G372" s="1"/>
    </row>
    <row r="373" ht="12.75" customHeight="1">
      <c r="A373" s="1"/>
      <c r="C373" s="1"/>
      <c r="D373" s="1"/>
      <c r="E373" s="1"/>
      <c r="F373" s="1"/>
      <c r="G373" s="1"/>
    </row>
    <row r="374" ht="12.75" customHeight="1">
      <c r="A374" s="1"/>
      <c r="C374" s="1"/>
      <c r="D374" s="1"/>
      <c r="E374" s="1"/>
      <c r="F374" s="1"/>
      <c r="G374" s="1"/>
    </row>
    <row r="375" ht="12.75" customHeight="1">
      <c r="A375" s="1"/>
      <c r="C375" s="1"/>
      <c r="D375" s="1"/>
      <c r="E375" s="1"/>
      <c r="F375" s="1"/>
      <c r="G375" s="1"/>
    </row>
    <row r="376" ht="12.75" customHeight="1">
      <c r="A376" s="1"/>
      <c r="C376" s="1"/>
      <c r="D376" s="1"/>
      <c r="E376" s="1"/>
      <c r="F376" s="1"/>
      <c r="G376" s="1"/>
    </row>
    <row r="377" ht="12.75" customHeight="1">
      <c r="A377" s="1"/>
      <c r="C377" s="1"/>
      <c r="D377" s="1"/>
      <c r="E377" s="1"/>
      <c r="F377" s="1"/>
      <c r="G377" s="1"/>
    </row>
    <row r="378" ht="12.75" customHeight="1">
      <c r="A378" s="1"/>
      <c r="C378" s="1"/>
      <c r="D378" s="1"/>
      <c r="E378" s="1"/>
      <c r="F378" s="1"/>
      <c r="G378" s="1"/>
    </row>
    <row r="379" ht="12.75" customHeight="1">
      <c r="A379" s="1"/>
      <c r="C379" s="1"/>
      <c r="D379" s="1"/>
      <c r="E379" s="1"/>
      <c r="F379" s="1"/>
      <c r="G379" s="1"/>
    </row>
    <row r="380" ht="12.75" customHeight="1">
      <c r="A380" s="1"/>
      <c r="C380" s="1"/>
      <c r="D380" s="1"/>
      <c r="E380" s="1"/>
      <c r="F380" s="1"/>
      <c r="G380" s="1"/>
    </row>
    <row r="381" ht="12.75" customHeight="1">
      <c r="A381" s="1"/>
      <c r="C381" s="1"/>
      <c r="D381" s="1"/>
      <c r="E381" s="1"/>
      <c r="F381" s="1"/>
      <c r="G381" s="1"/>
    </row>
    <row r="382" ht="12.75" customHeight="1">
      <c r="A382" s="1"/>
      <c r="C382" s="1"/>
      <c r="D382" s="1"/>
      <c r="E382" s="1"/>
      <c r="F382" s="1"/>
      <c r="G382" s="1"/>
    </row>
    <row r="383" ht="12.75" customHeight="1">
      <c r="A383" s="1"/>
      <c r="C383" s="1"/>
      <c r="D383" s="1"/>
      <c r="E383" s="1"/>
      <c r="F383" s="1"/>
      <c r="G383" s="1"/>
    </row>
    <row r="384" ht="12.75" customHeight="1">
      <c r="A384" s="1"/>
      <c r="C384" s="1"/>
      <c r="D384" s="1"/>
      <c r="E384" s="1"/>
      <c r="F384" s="1"/>
      <c r="G384" s="1"/>
    </row>
    <row r="385" ht="12.75" customHeight="1">
      <c r="A385" s="1"/>
      <c r="C385" s="1"/>
      <c r="D385" s="1"/>
      <c r="E385" s="1"/>
      <c r="F385" s="1"/>
      <c r="G385" s="1"/>
    </row>
    <row r="386" ht="12.75" customHeight="1">
      <c r="A386" s="1"/>
      <c r="C386" s="1"/>
      <c r="D386" s="1"/>
      <c r="E386" s="1"/>
      <c r="F386" s="1"/>
      <c r="G386" s="1"/>
    </row>
    <row r="387" ht="12.75" customHeight="1">
      <c r="A387" s="1"/>
      <c r="C387" s="1"/>
      <c r="D387" s="1"/>
      <c r="E387" s="1"/>
      <c r="F387" s="1"/>
      <c r="G387" s="1"/>
    </row>
    <row r="388" ht="12.75" customHeight="1">
      <c r="A388" s="1"/>
      <c r="C388" s="1"/>
      <c r="D388" s="1"/>
      <c r="E388" s="1"/>
      <c r="F388" s="1"/>
      <c r="G388" s="1"/>
    </row>
    <row r="389" ht="12.75" customHeight="1">
      <c r="A389" s="1"/>
      <c r="C389" s="1"/>
      <c r="D389" s="1"/>
      <c r="E389" s="1"/>
      <c r="F389" s="1"/>
      <c r="G389" s="1"/>
    </row>
    <row r="390" ht="12.75" customHeight="1">
      <c r="A390" s="1"/>
      <c r="C390" s="1"/>
      <c r="D390" s="1"/>
      <c r="E390" s="1"/>
      <c r="F390" s="1"/>
      <c r="G390" s="1"/>
    </row>
    <row r="391" ht="12.75" customHeight="1">
      <c r="A391" s="1"/>
      <c r="C391" s="1"/>
      <c r="D391" s="1"/>
      <c r="E391" s="1"/>
      <c r="F391" s="1"/>
      <c r="G391" s="1"/>
    </row>
    <row r="392" ht="12.75" customHeight="1">
      <c r="A392" s="1"/>
      <c r="C392" s="1"/>
      <c r="D392" s="1"/>
      <c r="E392" s="1"/>
      <c r="F392" s="1"/>
      <c r="G392" s="1"/>
    </row>
    <row r="393" ht="12.75" customHeight="1">
      <c r="A393" s="1"/>
      <c r="C393" s="1"/>
      <c r="D393" s="1"/>
      <c r="E393" s="1"/>
      <c r="F393" s="1"/>
      <c r="G393" s="1"/>
    </row>
    <row r="394" ht="12.75" customHeight="1">
      <c r="A394" s="1"/>
      <c r="C394" s="1"/>
      <c r="D394" s="1"/>
      <c r="E394" s="1"/>
      <c r="F394" s="1"/>
      <c r="G394" s="1"/>
    </row>
    <row r="395" ht="12.75" customHeight="1">
      <c r="A395" s="1"/>
      <c r="C395" s="1"/>
      <c r="D395" s="1"/>
      <c r="E395" s="1"/>
      <c r="F395" s="1"/>
      <c r="G395" s="1"/>
    </row>
    <row r="396" ht="12.75" customHeight="1">
      <c r="A396" s="1"/>
      <c r="C396" s="1"/>
      <c r="D396" s="1"/>
      <c r="E396" s="1"/>
      <c r="F396" s="1"/>
      <c r="G396" s="1"/>
    </row>
    <row r="397" ht="12.75" customHeight="1">
      <c r="A397" s="1"/>
      <c r="C397" s="1"/>
      <c r="D397" s="1"/>
      <c r="E397" s="1"/>
      <c r="F397" s="1"/>
      <c r="G397" s="1"/>
    </row>
    <row r="398" ht="12.75" customHeight="1">
      <c r="A398" s="1"/>
      <c r="C398" s="1"/>
      <c r="D398" s="1"/>
      <c r="E398" s="1"/>
      <c r="F398" s="1"/>
      <c r="G398" s="1"/>
    </row>
    <row r="399" ht="12.75" customHeight="1">
      <c r="A399" s="1"/>
      <c r="C399" s="1"/>
      <c r="D399" s="1"/>
      <c r="E399" s="1"/>
      <c r="F399" s="1"/>
      <c r="G399" s="1"/>
    </row>
    <row r="400" ht="12.75" customHeight="1">
      <c r="A400" s="1"/>
      <c r="C400" s="1"/>
      <c r="D400" s="1"/>
      <c r="E400" s="1"/>
      <c r="F400" s="1"/>
      <c r="G400" s="1"/>
    </row>
    <row r="401" ht="12.75" customHeight="1">
      <c r="A401" s="1"/>
      <c r="C401" s="1"/>
      <c r="D401" s="1"/>
      <c r="E401" s="1"/>
      <c r="F401" s="1"/>
      <c r="G401" s="1"/>
    </row>
    <row r="402" ht="12.75" customHeight="1">
      <c r="A402" s="1"/>
      <c r="C402" s="1"/>
      <c r="D402" s="1"/>
      <c r="E402" s="1"/>
      <c r="F402" s="1"/>
      <c r="G402" s="1"/>
    </row>
    <row r="403" ht="12.75" customHeight="1">
      <c r="A403" s="1"/>
      <c r="C403" s="1"/>
      <c r="D403" s="1"/>
      <c r="E403" s="1"/>
      <c r="F403" s="1"/>
      <c r="G403" s="1"/>
    </row>
    <row r="404" ht="12.75" customHeight="1">
      <c r="A404" s="1"/>
      <c r="C404" s="1"/>
      <c r="D404" s="1"/>
      <c r="E404" s="1"/>
      <c r="F404" s="1"/>
      <c r="G404" s="1"/>
    </row>
    <row r="405" ht="12.75" customHeight="1">
      <c r="A405" s="1"/>
      <c r="C405" s="1"/>
      <c r="D405" s="1"/>
      <c r="E405" s="1"/>
      <c r="F405" s="1"/>
      <c r="G405" s="1"/>
    </row>
    <row r="406" ht="12.75" customHeight="1">
      <c r="A406" s="1"/>
      <c r="C406" s="1"/>
      <c r="D406" s="1"/>
      <c r="E406" s="1"/>
      <c r="F406" s="1"/>
      <c r="G406" s="1"/>
    </row>
    <row r="407" ht="12.75" customHeight="1">
      <c r="A407" s="1"/>
      <c r="C407" s="1"/>
      <c r="D407" s="1"/>
      <c r="E407" s="1"/>
      <c r="F407" s="1"/>
      <c r="G407" s="1"/>
    </row>
    <row r="408" ht="12.75" customHeight="1">
      <c r="A408" s="1"/>
      <c r="C408" s="1"/>
      <c r="D408" s="1"/>
      <c r="E408" s="1"/>
      <c r="F408" s="1"/>
      <c r="G408" s="1"/>
    </row>
    <row r="409" ht="12.75" customHeight="1">
      <c r="A409" s="1"/>
      <c r="C409" s="1"/>
      <c r="D409" s="1"/>
      <c r="E409" s="1"/>
      <c r="F409" s="1"/>
      <c r="G409" s="1"/>
    </row>
    <row r="410" ht="12.75" customHeight="1">
      <c r="A410" s="1"/>
      <c r="C410" s="1"/>
      <c r="D410" s="1"/>
      <c r="E410" s="1"/>
      <c r="F410" s="1"/>
      <c r="G410" s="1"/>
    </row>
    <row r="411" ht="12.75" customHeight="1">
      <c r="A411" s="1"/>
      <c r="C411" s="1"/>
      <c r="D411" s="1"/>
      <c r="E411" s="1"/>
      <c r="F411" s="1"/>
      <c r="G411" s="1"/>
    </row>
    <row r="412" ht="12.75" customHeight="1">
      <c r="A412" s="1"/>
      <c r="C412" s="1"/>
      <c r="D412" s="1"/>
      <c r="E412" s="1"/>
      <c r="F412" s="1"/>
      <c r="G412" s="1"/>
    </row>
    <row r="413" ht="12.75" customHeight="1">
      <c r="A413" s="1"/>
      <c r="C413" s="1"/>
      <c r="D413" s="1"/>
      <c r="E413" s="1"/>
      <c r="F413" s="1"/>
      <c r="G413" s="1"/>
    </row>
    <row r="414" ht="12.75" customHeight="1">
      <c r="A414" s="1"/>
      <c r="C414" s="1"/>
      <c r="D414" s="1"/>
      <c r="E414" s="1"/>
      <c r="F414" s="1"/>
      <c r="G414" s="1"/>
    </row>
    <row r="415" ht="12.75" customHeight="1">
      <c r="A415" s="1"/>
      <c r="C415" s="1"/>
      <c r="D415" s="1"/>
      <c r="E415" s="1"/>
      <c r="F415" s="1"/>
      <c r="G415" s="1"/>
    </row>
    <row r="416" ht="12.75" customHeight="1">
      <c r="A416" s="1"/>
      <c r="C416" s="1"/>
      <c r="D416" s="1"/>
      <c r="E416" s="1"/>
      <c r="F416" s="1"/>
      <c r="G416" s="1"/>
    </row>
    <row r="417" ht="12.75" customHeight="1">
      <c r="A417" s="1"/>
      <c r="C417" s="1"/>
      <c r="D417" s="1"/>
      <c r="E417" s="1"/>
      <c r="F417" s="1"/>
      <c r="G417" s="1"/>
    </row>
    <row r="418" ht="12.75" customHeight="1">
      <c r="A418" s="1"/>
      <c r="C418" s="1"/>
      <c r="D418" s="1"/>
      <c r="E418" s="1"/>
      <c r="F418" s="1"/>
      <c r="G418" s="1"/>
    </row>
    <row r="419" ht="12.75" customHeight="1">
      <c r="A419" s="1"/>
      <c r="C419" s="1"/>
      <c r="D419" s="1"/>
      <c r="E419" s="1"/>
      <c r="F419" s="1"/>
      <c r="G419" s="1"/>
    </row>
    <row r="420" ht="12.75" customHeight="1">
      <c r="A420" s="1"/>
      <c r="C420" s="1"/>
      <c r="D420" s="1"/>
      <c r="E420" s="1"/>
      <c r="F420" s="1"/>
      <c r="G420" s="1"/>
    </row>
    <row r="421" ht="12.75" customHeight="1">
      <c r="A421" s="1"/>
      <c r="C421" s="1"/>
      <c r="D421" s="1"/>
      <c r="E421" s="1"/>
      <c r="F421" s="1"/>
      <c r="G421" s="1"/>
    </row>
    <row r="422" ht="12.75" customHeight="1">
      <c r="A422" s="1"/>
      <c r="C422" s="1"/>
      <c r="D422" s="1"/>
      <c r="E422" s="1"/>
      <c r="F422" s="1"/>
      <c r="G422" s="1"/>
    </row>
    <row r="423" ht="12.75" customHeight="1">
      <c r="A423" s="1"/>
      <c r="C423" s="1"/>
      <c r="D423" s="1"/>
      <c r="E423" s="1"/>
      <c r="F423" s="1"/>
      <c r="G423" s="1"/>
    </row>
    <row r="424" ht="12.75" customHeight="1">
      <c r="A424" s="1"/>
      <c r="C424" s="1"/>
      <c r="D424" s="1"/>
      <c r="E424" s="1"/>
      <c r="F424" s="1"/>
      <c r="G424" s="1"/>
    </row>
    <row r="425" ht="12.75" customHeight="1">
      <c r="A425" s="1"/>
      <c r="C425" s="1"/>
      <c r="D425" s="1"/>
      <c r="E425" s="1"/>
      <c r="F425" s="1"/>
      <c r="G425" s="1"/>
    </row>
    <row r="426" ht="12.75" customHeight="1">
      <c r="A426" s="1"/>
      <c r="C426" s="1"/>
      <c r="D426" s="1"/>
      <c r="E426" s="1"/>
      <c r="F426" s="1"/>
      <c r="G426" s="1"/>
    </row>
    <row r="427" ht="12.75" customHeight="1">
      <c r="A427" s="1"/>
      <c r="C427" s="1"/>
      <c r="D427" s="1"/>
      <c r="E427" s="1"/>
      <c r="F427" s="1"/>
      <c r="G427" s="1"/>
    </row>
    <row r="428" ht="12.75" customHeight="1">
      <c r="A428" s="1"/>
      <c r="C428" s="1"/>
      <c r="D428" s="1"/>
      <c r="E428" s="1"/>
      <c r="F428" s="1"/>
      <c r="G428" s="1"/>
    </row>
    <row r="429" ht="12.75" customHeight="1">
      <c r="A429" s="1"/>
      <c r="C429" s="1"/>
      <c r="D429" s="1"/>
      <c r="E429" s="1"/>
      <c r="F429" s="1"/>
      <c r="G429" s="1"/>
    </row>
    <row r="430" ht="12.75" customHeight="1">
      <c r="A430" s="1"/>
      <c r="C430" s="1"/>
      <c r="D430" s="1"/>
      <c r="E430" s="1"/>
      <c r="F430" s="1"/>
      <c r="G430" s="1"/>
    </row>
    <row r="431" ht="12.75" customHeight="1">
      <c r="A431" s="1"/>
      <c r="C431" s="1"/>
      <c r="D431" s="1"/>
      <c r="E431" s="1"/>
      <c r="F431" s="1"/>
      <c r="G431" s="1"/>
    </row>
    <row r="432" ht="12.75" customHeight="1">
      <c r="A432" s="1"/>
      <c r="C432" s="1"/>
      <c r="D432" s="1"/>
      <c r="E432" s="1"/>
      <c r="F432" s="1"/>
      <c r="G432" s="1"/>
    </row>
    <row r="433" ht="12.75" customHeight="1">
      <c r="A433" s="1"/>
      <c r="C433" s="1"/>
      <c r="D433" s="1"/>
      <c r="E433" s="1"/>
      <c r="F433" s="1"/>
      <c r="G433" s="1"/>
    </row>
    <row r="434" ht="12.75" customHeight="1">
      <c r="A434" s="1"/>
      <c r="C434" s="1"/>
      <c r="D434" s="1"/>
      <c r="E434" s="1"/>
      <c r="F434" s="1"/>
      <c r="G434" s="1"/>
    </row>
    <row r="435" ht="12.75" customHeight="1">
      <c r="A435" s="1"/>
      <c r="C435" s="1"/>
      <c r="D435" s="1"/>
      <c r="E435" s="1"/>
      <c r="F435" s="1"/>
      <c r="G435" s="1"/>
    </row>
    <row r="436" ht="12.75" customHeight="1">
      <c r="A436" s="1"/>
      <c r="C436" s="1"/>
      <c r="D436" s="1"/>
      <c r="E436" s="1"/>
      <c r="F436" s="1"/>
      <c r="G436" s="1"/>
    </row>
    <row r="437" ht="12.75" customHeight="1">
      <c r="A437" s="1"/>
      <c r="C437" s="1"/>
      <c r="D437" s="1"/>
      <c r="E437" s="1"/>
      <c r="F437" s="1"/>
      <c r="G437" s="1"/>
    </row>
    <row r="438" ht="12.75" customHeight="1">
      <c r="A438" s="1"/>
      <c r="C438" s="1"/>
      <c r="D438" s="1"/>
      <c r="E438" s="1"/>
      <c r="F438" s="1"/>
      <c r="G438" s="1"/>
    </row>
    <row r="439" ht="12.75" customHeight="1">
      <c r="A439" s="1"/>
      <c r="C439" s="1"/>
      <c r="D439" s="1"/>
      <c r="E439" s="1"/>
      <c r="F439" s="1"/>
      <c r="G439" s="1"/>
    </row>
    <row r="440" ht="12.75" customHeight="1">
      <c r="A440" s="1"/>
      <c r="C440" s="1"/>
      <c r="D440" s="1"/>
      <c r="E440" s="1"/>
      <c r="F440" s="1"/>
      <c r="G440" s="1"/>
    </row>
    <row r="441" ht="12.75" customHeight="1">
      <c r="A441" s="1"/>
      <c r="C441" s="1"/>
      <c r="D441" s="1"/>
      <c r="E441" s="1"/>
      <c r="F441" s="1"/>
      <c r="G441" s="1"/>
    </row>
    <row r="442" ht="12.75" customHeight="1">
      <c r="A442" s="1"/>
      <c r="C442" s="1"/>
      <c r="D442" s="1"/>
      <c r="E442" s="1"/>
      <c r="F442" s="1"/>
      <c r="G442" s="1"/>
    </row>
    <row r="443" ht="12.75" customHeight="1">
      <c r="A443" s="1"/>
      <c r="C443" s="1"/>
      <c r="D443" s="1"/>
      <c r="E443" s="1"/>
      <c r="F443" s="1"/>
      <c r="G443" s="1"/>
    </row>
    <row r="444" ht="12.75" customHeight="1">
      <c r="A444" s="1"/>
      <c r="C444" s="1"/>
      <c r="D444" s="1"/>
      <c r="E444" s="1"/>
      <c r="F444" s="1"/>
      <c r="G444" s="1"/>
    </row>
    <row r="445" ht="12.75" customHeight="1">
      <c r="A445" s="1"/>
      <c r="C445" s="1"/>
      <c r="D445" s="1"/>
      <c r="E445" s="1"/>
      <c r="F445" s="1"/>
      <c r="G445" s="1"/>
    </row>
    <row r="446" ht="12.75" customHeight="1">
      <c r="A446" s="1"/>
      <c r="C446" s="1"/>
      <c r="D446" s="1"/>
      <c r="E446" s="1"/>
      <c r="F446" s="1"/>
      <c r="G446" s="1"/>
    </row>
    <row r="447" ht="12.75" customHeight="1">
      <c r="A447" s="1"/>
      <c r="C447" s="1"/>
      <c r="D447" s="1"/>
      <c r="E447" s="1"/>
      <c r="F447" s="1"/>
      <c r="G447" s="1"/>
    </row>
    <row r="448" ht="12.75" customHeight="1">
      <c r="A448" s="1"/>
      <c r="C448" s="1"/>
      <c r="D448" s="1"/>
      <c r="E448" s="1"/>
      <c r="F448" s="1"/>
      <c r="G448" s="1"/>
    </row>
    <row r="449" ht="12.75" customHeight="1">
      <c r="A449" s="1"/>
      <c r="C449" s="1"/>
      <c r="D449" s="1"/>
      <c r="E449" s="1"/>
      <c r="F449" s="1"/>
      <c r="G449" s="1"/>
    </row>
    <row r="450" ht="12.75" customHeight="1">
      <c r="A450" s="1"/>
      <c r="C450" s="1"/>
      <c r="D450" s="1"/>
      <c r="E450" s="1"/>
      <c r="F450" s="1"/>
      <c r="G450" s="1"/>
    </row>
    <row r="451" ht="12.75" customHeight="1">
      <c r="A451" s="1"/>
      <c r="C451" s="1"/>
      <c r="D451" s="1"/>
      <c r="E451" s="1"/>
      <c r="F451" s="1"/>
      <c r="G451" s="1"/>
    </row>
    <row r="452" ht="12.75" customHeight="1">
      <c r="A452" s="1"/>
      <c r="C452" s="1"/>
      <c r="D452" s="1"/>
      <c r="E452" s="1"/>
      <c r="F452" s="1"/>
      <c r="G452" s="1"/>
    </row>
    <row r="453" ht="12.75" customHeight="1">
      <c r="A453" s="1"/>
      <c r="C453" s="1"/>
      <c r="D453" s="1"/>
      <c r="E453" s="1"/>
      <c r="F453" s="1"/>
      <c r="G453" s="1"/>
    </row>
    <row r="454" ht="12.75" customHeight="1">
      <c r="A454" s="1"/>
      <c r="C454" s="1"/>
      <c r="D454" s="1"/>
      <c r="E454" s="1"/>
      <c r="F454" s="1"/>
      <c r="G454" s="1"/>
    </row>
    <row r="455" ht="12.75" customHeight="1">
      <c r="A455" s="1"/>
      <c r="C455" s="1"/>
      <c r="D455" s="1"/>
      <c r="E455" s="1"/>
      <c r="F455" s="1"/>
      <c r="G455" s="1"/>
    </row>
    <row r="456" ht="12.75" customHeight="1">
      <c r="A456" s="1"/>
      <c r="C456" s="1"/>
      <c r="D456" s="1"/>
      <c r="E456" s="1"/>
      <c r="F456" s="1"/>
      <c r="G456" s="1"/>
    </row>
    <row r="457" ht="12.75" customHeight="1">
      <c r="A457" s="1"/>
      <c r="C457" s="1"/>
      <c r="D457" s="1"/>
      <c r="E457" s="1"/>
      <c r="F457" s="1"/>
      <c r="G457" s="1"/>
    </row>
    <row r="458" ht="12.75" customHeight="1">
      <c r="A458" s="1"/>
      <c r="C458" s="1"/>
      <c r="D458" s="1"/>
      <c r="E458" s="1"/>
      <c r="F458" s="1"/>
      <c r="G458" s="1"/>
    </row>
    <row r="459" ht="12.75" customHeight="1">
      <c r="A459" s="1"/>
      <c r="C459" s="1"/>
      <c r="D459" s="1"/>
      <c r="E459" s="1"/>
      <c r="F459" s="1"/>
      <c r="G459" s="1"/>
    </row>
    <row r="460" ht="12.75" customHeight="1">
      <c r="A460" s="1"/>
      <c r="C460" s="1"/>
      <c r="D460" s="1"/>
      <c r="E460" s="1"/>
      <c r="F460" s="1"/>
      <c r="G460" s="1"/>
    </row>
    <row r="461" ht="12.75" customHeight="1">
      <c r="A461" s="1"/>
      <c r="C461" s="1"/>
      <c r="D461" s="1"/>
      <c r="E461" s="1"/>
      <c r="F461" s="1"/>
      <c r="G461" s="1"/>
    </row>
    <row r="462" ht="12.75" customHeight="1">
      <c r="A462" s="1"/>
      <c r="C462" s="1"/>
      <c r="D462" s="1"/>
      <c r="E462" s="1"/>
      <c r="F462" s="1"/>
      <c r="G462" s="1"/>
    </row>
    <row r="463" ht="12.75" customHeight="1">
      <c r="A463" s="1"/>
      <c r="C463" s="1"/>
      <c r="D463" s="1"/>
      <c r="E463" s="1"/>
      <c r="F463" s="1"/>
      <c r="G463" s="1"/>
    </row>
    <row r="464" ht="12.75" customHeight="1">
      <c r="A464" s="1"/>
      <c r="C464" s="1"/>
      <c r="D464" s="1"/>
      <c r="E464" s="1"/>
      <c r="F464" s="1"/>
      <c r="G464" s="1"/>
    </row>
    <row r="465" ht="12.75" customHeight="1">
      <c r="A465" s="1"/>
      <c r="C465" s="1"/>
      <c r="D465" s="1"/>
      <c r="E465" s="1"/>
      <c r="F465" s="1"/>
      <c r="G465" s="1"/>
    </row>
    <row r="466" ht="12.75" customHeight="1">
      <c r="A466" s="1"/>
      <c r="C466" s="1"/>
      <c r="D466" s="1"/>
      <c r="E466" s="1"/>
      <c r="F466" s="1"/>
      <c r="G466" s="1"/>
    </row>
    <row r="467" ht="12.75" customHeight="1">
      <c r="A467" s="1"/>
      <c r="C467" s="1"/>
      <c r="D467" s="1"/>
      <c r="E467" s="1"/>
      <c r="F467" s="1"/>
      <c r="G467" s="1"/>
    </row>
    <row r="468" ht="12.75" customHeight="1">
      <c r="A468" s="1"/>
      <c r="C468" s="1"/>
      <c r="D468" s="1"/>
      <c r="E468" s="1"/>
      <c r="F468" s="1"/>
      <c r="G468" s="1"/>
    </row>
    <row r="469" ht="12.75" customHeight="1">
      <c r="A469" s="1"/>
      <c r="C469" s="1"/>
      <c r="D469" s="1"/>
      <c r="E469" s="1"/>
      <c r="F469" s="1"/>
      <c r="G469" s="1"/>
    </row>
    <row r="470" ht="12.75" customHeight="1">
      <c r="A470" s="1"/>
      <c r="C470" s="1"/>
      <c r="D470" s="1"/>
      <c r="E470" s="1"/>
      <c r="F470" s="1"/>
      <c r="G470" s="1"/>
    </row>
    <row r="471" ht="12.75" customHeight="1">
      <c r="A471" s="1"/>
      <c r="C471" s="1"/>
      <c r="D471" s="1"/>
      <c r="E471" s="1"/>
      <c r="F471" s="1"/>
      <c r="G471" s="1"/>
    </row>
    <row r="472" ht="12.75" customHeight="1">
      <c r="A472" s="1"/>
      <c r="C472" s="1"/>
      <c r="D472" s="1"/>
      <c r="E472" s="1"/>
      <c r="F472" s="1"/>
      <c r="G472" s="1"/>
    </row>
    <row r="473" ht="12.75" customHeight="1">
      <c r="A473" s="1"/>
      <c r="C473" s="1"/>
      <c r="D473" s="1"/>
      <c r="E473" s="1"/>
      <c r="F473" s="1"/>
      <c r="G473" s="1"/>
    </row>
    <row r="474" ht="12.75" customHeight="1">
      <c r="A474" s="1"/>
      <c r="C474" s="1"/>
      <c r="D474" s="1"/>
      <c r="E474" s="1"/>
      <c r="F474" s="1"/>
      <c r="G474" s="1"/>
    </row>
    <row r="475" ht="12.75" customHeight="1">
      <c r="A475" s="1"/>
      <c r="C475" s="1"/>
      <c r="D475" s="1"/>
      <c r="E475" s="1"/>
      <c r="F475" s="1"/>
      <c r="G475" s="1"/>
    </row>
    <row r="476" ht="12.75" customHeight="1">
      <c r="A476" s="1"/>
      <c r="C476" s="1"/>
      <c r="D476" s="1"/>
      <c r="E476" s="1"/>
      <c r="F476" s="1"/>
      <c r="G476" s="1"/>
    </row>
    <row r="477" ht="12.75" customHeight="1">
      <c r="A477" s="1"/>
      <c r="C477" s="1"/>
      <c r="D477" s="1"/>
      <c r="E477" s="1"/>
      <c r="F477" s="1"/>
      <c r="G477" s="1"/>
    </row>
    <row r="478" ht="12.75" customHeight="1">
      <c r="A478" s="1"/>
      <c r="C478" s="1"/>
      <c r="D478" s="1"/>
      <c r="E478" s="1"/>
      <c r="F478" s="1"/>
      <c r="G478" s="1"/>
    </row>
    <row r="479" ht="12.75" customHeight="1">
      <c r="A479" s="1"/>
      <c r="C479" s="1"/>
      <c r="D479" s="1"/>
      <c r="E479" s="1"/>
      <c r="F479" s="1"/>
      <c r="G479" s="1"/>
    </row>
    <row r="480" ht="12.75" customHeight="1">
      <c r="A480" s="1"/>
      <c r="C480" s="1"/>
      <c r="D480" s="1"/>
      <c r="E480" s="1"/>
      <c r="F480" s="1"/>
      <c r="G480" s="1"/>
    </row>
    <row r="481" ht="12.75" customHeight="1">
      <c r="A481" s="1"/>
      <c r="C481" s="1"/>
      <c r="D481" s="1"/>
      <c r="E481" s="1"/>
      <c r="F481" s="1"/>
      <c r="G481" s="1"/>
    </row>
    <row r="482" ht="12.75" customHeight="1">
      <c r="A482" s="1"/>
      <c r="C482" s="1"/>
      <c r="D482" s="1"/>
      <c r="E482" s="1"/>
      <c r="F482" s="1"/>
      <c r="G482" s="1"/>
    </row>
    <row r="483" ht="12.75" customHeight="1">
      <c r="A483" s="1"/>
      <c r="C483" s="1"/>
      <c r="D483" s="1"/>
      <c r="E483" s="1"/>
      <c r="F483" s="1"/>
      <c r="G483" s="1"/>
    </row>
    <row r="484" ht="12.75" customHeight="1">
      <c r="A484" s="1"/>
      <c r="C484" s="1"/>
      <c r="D484" s="1"/>
      <c r="E484" s="1"/>
      <c r="F484" s="1"/>
      <c r="G484" s="1"/>
    </row>
    <row r="485" ht="12.75" customHeight="1">
      <c r="A485" s="1"/>
      <c r="C485" s="1"/>
      <c r="D485" s="1"/>
      <c r="E485" s="1"/>
      <c r="F485" s="1"/>
      <c r="G485" s="1"/>
    </row>
    <row r="486" ht="12.75" customHeight="1">
      <c r="A486" s="1"/>
      <c r="C486" s="1"/>
      <c r="D486" s="1"/>
      <c r="E486" s="1"/>
      <c r="F486" s="1"/>
      <c r="G486" s="1"/>
    </row>
    <row r="487" ht="12.75" customHeight="1">
      <c r="A487" s="1"/>
      <c r="C487" s="1"/>
      <c r="D487" s="1"/>
      <c r="E487" s="1"/>
      <c r="F487" s="1"/>
      <c r="G487" s="1"/>
    </row>
    <row r="488" ht="12.75" customHeight="1">
      <c r="A488" s="1"/>
      <c r="C488" s="1"/>
      <c r="D488" s="1"/>
      <c r="E488" s="1"/>
      <c r="F488" s="1"/>
      <c r="G488" s="1"/>
    </row>
    <row r="489" ht="12.75" customHeight="1">
      <c r="A489" s="1"/>
      <c r="C489" s="1"/>
      <c r="D489" s="1"/>
      <c r="E489" s="1"/>
      <c r="F489" s="1"/>
      <c r="G489" s="1"/>
    </row>
    <row r="490" ht="12.75" customHeight="1">
      <c r="A490" s="1"/>
      <c r="C490" s="1"/>
      <c r="D490" s="1"/>
      <c r="E490" s="1"/>
      <c r="F490" s="1"/>
      <c r="G490" s="1"/>
    </row>
    <row r="491" ht="12.75" customHeight="1">
      <c r="A491" s="1"/>
      <c r="C491" s="1"/>
      <c r="D491" s="1"/>
      <c r="E491" s="1"/>
      <c r="F491" s="1"/>
      <c r="G491" s="1"/>
    </row>
    <row r="492" ht="12.75" customHeight="1">
      <c r="A492" s="1"/>
      <c r="C492" s="1"/>
      <c r="D492" s="1"/>
      <c r="E492" s="1"/>
      <c r="F492" s="1"/>
      <c r="G492" s="1"/>
    </row>
    <row r="493" ht="12.75" customHeight="1">
      <c r="A493" s="1"/>
      <c r="C493" s="1"/>
      <c r="D493" s="1"/>
      <c r="E493" s="1"/>
      <c r="F493" s="1"/>
      <c r="G493" s="1"/>
    </row>
    <row r="494" ht="12.75" customHeight="1">
      <c r="A494" s="1"/>
      <c r="C494" s="1"/>
      <c r="D494" s="1"/>
      <c r="E494" s="1"/>
      <c r="F494" s="1"/>
      <c r="G494" s="1"/>
    </row>
    <row r="495" ht="12.75" customHeight="1">
      <c r="A495" s="1"/>
      <c r="C495" s="1"/>
      <c r="D495" s="1"/>
      <c r="E495" s="1"/>
      <c r="F495" s="1"/>
      <c r="G495" s="1"/>
    </row>
    <row r="496" ht="12.75" customHeight="1">
      <c r="A496" s="1"/>
      <c r="C496" s="1"/>
      <c r="D496" s="1"/>
      <c r="E496" s="1"/>
      <c r="F496" s="1"/>
      <c r="G496" s="1"/>
    </row>
    <row r="497" ht="12.75" customHeight="1">
      <c r="A497" s="1"/>
      <c r="C497" s="1"/>
      <c r="D497" s="1"/>
      <c r="E497" s="1"/>
      <c r="F497" s="1"/>
      <c r="G497" s="1"/>
    </row>
    <row r="498" ht="12.75" customHeight="1">
      <c r="A498" s="1"/>
      <c r="C498" s="1"/>
      <c r="D498" s="1"/>
      <c r="E498" s="1"/>
      <c r="F498" s="1"/>
      <c r="G498" s="1"/>
    </row>
    <row r="499" ht="12.75" customHeight="1">
      <c r="A499" s="1"/>
      <c r="C499" s="1"/>
      <c r="D499" s="1"/>
      <c r="E499" s="1"/>
      <c r="F499" s="1"/>
      <c r="G499" s="1"/>
    </row>
    <row r="500" ht="12.75" customHeight="1">
      <c r="A500" s="1"/>
      <c r="C500" s="1"/>
      <c r="D500" s="1"/>
      <c r="E500" s="1"/>
      <c r="F500" s="1"/>
      <c r="G500" s="1"/>
    </row>
    <row r="501" ht="12.75" customHeight="1">
      <c r="A501" s="1"/>
      <c r="C501" s="1"/>
      <c r="D501" s="1"/>
      <c r="E501" s="1"/>
      <c r="F501" s="1"/>
      <c r="G501" s="1"/>
    </row>
    <row r="502" ht="12.75" customHeight="1">
      <c r="A502" s="1"/>
      <c r="C502" s="1"/>
      <c r="D502" s="1"/>
      <c r="E502" s="1"/>
      <c r="F502" s="1"/>
      <c r="G502" s="1"/>
    </row>
    <row r="503" ht="12.75" customHeight="1">
      <c r="A503" s="1"/>
      <c r="C503" s="1"/>
      <c r="D503" s="1"/>
      <c r="E503" s="1"/>
      <c r="F503" s="1"/>
      <c r="G503" s="1"/>
    </row>
    <row r="504" ht="12.75" customHeight="1">
      <c r="A504" s="1"/>
      <c r="C504" s="1"/>
      <c r="D504" s="1"/>
      <c r="E504" s="1"/>
      <c r="F504" s="1"/>
      <c r="G504" s="1"/>
    </row>
    <row r="505" ht="12.75" customHeight="1">
      <c r="A505" s="1"/>
      <c r="C505" s="1"/>
      <c r="D505" s="1"/>
      <c r="E505" s="1"/>
      <c r="F505" s="1"/>
      <c r="G505" s="1"/>
    </row>
    <row r="506" ht="12.75" customHeight="1">
      <c r="A506" s="1"/>
      <c r="C506" s="1"/>
      <c r="D506" s="1"/>
      <c r="E506" s="1"/>
      <c r="F506" s="1"/>
      <c r="G506" s="1"/>
    </row>
    <row r="507" ht="12.75" customHeight="1">
      <c r="A507" s="1"/>
      <c r="C507" s="1"/>
      <c r="D507" s="1"/>
      <c r="E507" s="1"/>
      <c r="F507" s="1"/>
      <c r="G507" s="1"/>
    </row>
    <row r="508" ht="12.75" customHeight="1">
      <c r="A508" s="1"/>
      <c r="C508" s="1"/>
      <c r="D508" s="1"/>
      <c r="E508" s="1"/>
      <c r="F508" s="1"/>
      <c r="G508" s="1"/>
    </row>
    <row r="509" ht="12.75" customHeight="1">
      <c r="A509" s="1"/>
      <c r="C509" s="1"/>
      <c r="D509" s="1"/>
      <c r="E509" s="1"/>
      <c r="F509" s="1"/>
      <c r="G509" s="1"/>
    </row>
    <row r="510" ht="12.75" customHeight="1">
      <c r="A510" s="1"/>
      <c r="C510" s="1"/>
      <c r="D510" s="1"/>
      <c r="E510" s="1"/>
      <c r="F510" s="1"/>
      <c r="G510" s="1"/>
    </row>
    <row r="511" ht="12.75" customHeight="1">
      <c r="A511" s="1"/>
      <c r="C511" s="1"/>
      <c r="D511" s="1"/>
      <c r="E511" s="1"/>
      <c r="F511" s="1"/>
      <c r="G511" s="1"/>
    </row>
    <row r="512" ht="12.75" customHeight="1">
      <c r="A512" s="1"/>
      <c r="C512" s="1"/>
      <c r="D512" s="1"/>
      <c r="E512" s="1"/>
      <c r="F512" s="1"/>
      <c r="G512" s="1"/>
    </row>
    <row r="513" ht="12.75" customHeight="1">
      <c r="A513" s="1"/>
      <c r="C513" s="1"/>
      <c r="D513" s="1"/>
      <c r="E513" s="1"/>
      <c r="F513" s="1"/>
      <c r="G513" s="1"/>
    </row>
    <row r="514" ht="12.75" customHeight="1">
      <c r="A514" s="1"/>
      <c r="C514" s="1"/>
      <c r="D514" s="1"/>
      <c r="E514" s="1"/>
      <c r="F514" s="1"/>
      <c r="G514" s="1"/>
    </row>
    <row r="515" ht="12.75" customHeight="1">
      <c r="A515" s="1"/>
      <c r="C515" s="1"/>
      <c r="D515" s="1"/>
      <c r="E515" s="1"/>
      <c r="F515" s="1"/>
      <c r="G515" s="1"/>
    </row>
    <row r="516" ht="12.75" customHeight="1">
      <c r="A516" s="1"/>
      <c r="C516" s="1"/>
      <c r="D516" s="1"/>
      <c r="E516" s="1"/>
      <c r="F516" s="1"/>
      <c r="G516" s="1"/>
    </row>
    <row r="517" ht="12.75" customHeight="1">
      <c r="A517" s="1"/>
      <c r="C517" s="1"/>
      <c r="D517" s="1"/>
      <c r="E517" s="1"/>
      <c r="F517" s="1"/>
      <c r="G517" s="1"/>
    </row>
    <row r="518" ht="12.75" customHeight="1">
      <c r="A518" s="1"/>
      <c r="C518" s="1"/>
      <c r="D518" s="1"/>
      <c r="E518" s="1"/>
      <c r="F518" s="1"/>
      <c r="G518" s="1"/>
    </row>
    <row r="519" ht="12.75" customHeight="1">
      <c r="A519" s="1"/>
      <c r="C519" s="1"/>
      <c r="D519" s="1"/>
      <c r="E519" s="1"/>
      <c r="F519" s="1"/>
      <c r="G519" s="1"/>
    </row>
    <row r="520" ht="12.75" customHeight="1">
      <c r="A520" s="1"/>
      <c r="C520" s="1"/>
      <c r="D520" s="1"/>
      <c r="E520" s="1"/>
      <c r="F520" s="1"/>
      <c r="G520" s="1"/>
    </row>
    <row r="521" ht="12.75" customHeight="1">
      <c r="A521" s="1"/>
      <c r="C521" s="1"/>
      <c r="D521" s="1"/>
      <c r="E521" s="1"/>
      <c r="F521" s="1"/>
      <c r="G521" s="1"/>
    </row>
    <row r="522" ht="12.75" customHeight="1">
      <c r="A522" s="1"/>
      <c r="C522" s="1"/>
      <c r="D522" s="1"/>
      <c r="E522" s="1"/>
      <c r="F522" s="1"/>
      <c r="G522" s="1"/>
    </row>
    <row r="523" ht="12.75" customHeight="1">
      <c r="A523" s="1"/>
      <c r="C523" s="1"/>
      <c r="D523" s="1"/>
      <c r="E523" s="1"/>
      <c r="F523" s="1"/>
      <c r="G523" s="1"/>
    </row>
    <row r="524" ht="12.75" customHeight="1">
      <c r="A524" s="1"/>
      <c r="C524" s="1"/>
      <c r="D524" s="1"/>
      <c r="E524" s="1"/>
      <c r="F524" s="1"/>
      <c r="G524" s="1"/>
    </row>
    <row r="525" ht="12.75" customHeight="1">
      <c r="A525" s="1"/>
      <c r="C525" s="1"/>
      <c r="D525" s="1"/>
      <c r="E525" s="1"/>
      <c r="F525" s="1"/>
      <c r="G525" s="1"/>
    </row>
    <row r="526" ht="12.75" customHeight="1">
      <c r="A526" s="1"/>
      <c r="C526" s="1"/>
      <c r="D526" s="1"/>
      <c r="E526" s="1"/>
      <c r="F526" s="1"/>
      <c r="G526" s="1"/>
    </row>
    <row r="527" ht="12.75" customHeight="1">
      <c r="A527" s="1"/>
      <c r="C527" s="1"/>
      <c r="D527" s="1"/>
      <c r="E527" s="1"/>
      <c r="F527" s="1"/>
      <c r="G527" s="1"/>
    </row>
    <row r="528" ht="12.75" customHeight="1">
      <c r="A528" s="1"/>
      <c r="C528" s="1"/>
      <c r="D528" s="1"/>
      <c r="E528" s="1"/>
      <c r="F528" s="1"/>
      <c r="G528" s="1"/>
    </row>
    <row r="529" ht="12.75" customHeight="1">
      <c r="A529" s="1"/>
      <c r="C529" s="1"/>
      <c r="D529" s="1"/>
      <c r="E529" s="1"/>
      <c r="F529" s="1"/>
      <c r="G529" s="1"/>
    </row>
    <row r="530" ht="12.75" customHeight="1">
      <c r="A530" s="1"/>
      <c r="C530" s="1"/>
      <c r="D530" s="1"/>
      <c r="E530" s="1"/>
      <c r="F530" s="1"/>
      <c r="G530" s="1"/>
    </row>
    <row r="531" ht="12.75" customHeight="1">
      <c r="A531" s="1"/>
      <c r="C531" s="1"/>
      <c r="D531" s="1"/>
      <c r="E531" s="1"/>
      <c r="F531" s="1"/>
      <c r="G531" s="1"/>
    </row>
    <row r="532" ht="12.75" customHeight="1">
      <c r="A532" s="1"/>
      <c r="C532" s="1"/>
      <c r="D532" s="1"/>
      <c r="E532" s="1"/>
      <c r="F532" s="1"/>
      <c r="G532" s="1"/>
    </row>
    <row r="533" ht="12.75" customHeight="1">
      <c r="A533" s="1"/>
      <c r="C533" s="1"/>
      <c r="D533" s="1"/>
      <c r="E533" s="1"/>
      <c r="F533" s="1"/>
      <c r="G533" s="1"/>
    </row>
    <row r="534" ht="12.75" customHeight="1">
      <c r="A534" s="1"/>
      <c r="C534" s="1"/>
      <c r="D534" s="1"/>
      <c r="E534" s="1"/>
      <c r="F534" s="1"/>
      <c r="G534" s="1"/>
    </row>
    <row r="535" ht="12.75" customHeight="1">
      <c r="A535" s="1"/>
      <c r="C535" s="1"/>
      <c r="D535" s="1"/>
      <c r="E535" s="1"/>
      <c r="F535" s="1"/>
      <c r="G535" s="1"/>
    </row>
    <row r="536" ht="12.75" customHeight="1">
      <c r="A536" s="1"/>
      <c r="C536" s="1"/>
      <c r="D536" s="1"/>
      <c r="E536" s="1"/>
      <c r="F536" s="1"/>
      <c r="G536" s="1"/>
    </row>
    <row r="537" ht="12.75" customHeight="1">
      <c r="A537" s="1"/>
      <c r="C537" s="1"/>
      <c r="D537" s="1"/>
      <c r="E537" s="1"/>
      <c r="F537" s="1"/>
      <c r="G537" s="1"/>
    </row>
    <row r="538" ht="12.75" customHeight="1">
      <c r="A538" s="1"/>
      <c r="C538" s="1"/>
      <c r="D538" s="1"/>
      <c r="E538" s="1"/>
      <c r="F538" s="1"/>
      <c r="G538" s="1"/>
    </row>
    <row r="539" ht="12.75" customHeight="1">
      <c r="A539" s="1"/>
      <c r="C539" s="1"/>
      <c r="D539" s="1"/>
      <c r="E539" s="1"/>
      <c r="F539" s="1"/>
      <c r="G539" s="1"/>
    </row>
    <row r="540" ht="12.75" customHeight="1">
      <c r="A540" s="1"/>
      <c r="C540" s="1"/>
      <c r="D540" s="1"/>
      <c r="E540" s="1"/>
      <c r="F540" s="1"/>
      <c r="G540" s="1"/>
    </row>
    <row r="541" ht="12.75" customHeight="1">
      <c r="A541" s="1"/>
      <c r="C541" s="1"/>
      <c r="D541" s="1"/>
      <c r="E541" s="1"/>
      <c r="F541" s="1"/>
      <c r="G541" s="1"/>
    </row>
    <row r="542" ht="12.75" customHeight="1">
      <c r="A542" s="1"/>
      <c r="C542" s="1"/>
      <c r="D542" s="1"/>
      <c r="E542" s="1"/>
      <c r="F542" s="1"/>
      <c r="G542" s="1"/>
    </row>
    <row r="543" ht="12.75" customHeight="1">
      <c r="A543" s="1"/>
      <c r="C543" s="1"/>
      <c r="D543" s="1"/>
      <c r="E543" s="1"/>
      <c r="F543" s="1"/>
      <c r="G543" s="1"/>
    </row>
    <row r="544" ht="12.75" customHeight="1">
      <c r="A544" s="1"/>
      <c r="C544" s="1"/>
      <c r="D544" s="1"/>
      <c r="E544" s="1"/>
      <c r="F544" s="1"/>
      <c r="G544" s="1"/>
    </row>
    <row r="545" ht="12.75" customHeight="1">
      <c r="A545" s="1"/>
      <c r="C545" s="1"/>
      <c r="D545" s="1"/>
      <c r="E545" s="1"/>
      <c r="F545" s="1"/>
      <c r="G545" s="1"/>
    </row>
    <row r="546" ht="12.75" customHeight="1">
      <c r="A546" s="1"/>
      <c r="C546" s="1"/>
      <c r="D546" s="1"/>
      <c r="E546" s="1"/>
      <c r="F546" s="1"/>
      <c r="G546" s="1"/>
    </row>
    <row r="547" ht="12.75" customHeight="1">
      <c r="A547" s="1"/>
      <c r="C547" s="1"/>
      <c r="D547" s="1"/>
      <c r="E547" s="1"/>
      <c r="F547" s="1"/>
      <c r="G547" s="1"/>
    </row>
    <row r="548" ht="12.75" customHeight="1">
      <c r="A548" s="1"/>
      <c r="C548" s="1"/>
      <c r="D548" s="1"/>
      <c r="E548" s="1"/>
      <c r="F548" s="1"/>
      <c r="G548" s="1"/>
    </row>
    <row r="549" ht="12.75" customHeight="1">
      <c r="A549" s="1"/>
      <c r="C549" s="1"/>
      <c r="D549" s="1"/>
      <c r="E549" s="1"/>
      <c r="F549" s="1"/>
      <c r="G549" s="1"/>
    </row>
    <row r="550" ht="12.75" customHeight="1">
      <c r="A550" s="1"/>
      <c r="C550" s="1"/>
      <c r="D550" s="1"/>
      <c r="E550" s="1"/>
      <c r="F550" s="1"/>
      <c r="G550" s="1"/>
    </row>
    <row r="551" ht="12.75" customHeight="1">
      <c r="A551" s="1"/>
      <c r="C551" s="1"/>
      <c r="D551" s="1"/>
      <c r="E551" s="1"/>
      <c r="F551" s="1"/>
      <c r="G551" s="1"/>
    </row>
    <row r="552" ht="12.75" customHeight="1">
      <c r="A552" s="1"/>
      <c r="C552" s="1"/>
      <c r="D552" s="1"/>
      <c r="E552" s="1"/>
      <c r="F552" s="1"/>
      <c r="G552" s="1"/>
    </row>
    <row r="553" ht="12.75" customHeight="1">
      <c r="A553" s="1"/>
      <c r="C553" s="1"/>
      <c r="D553" s="1"/>
      <c r="E553" s="1"/>
      <c r="F553" s="1"/>
      <c r="G553" s="1"/>
    </row>
    <row r="554" ht="12.75" customHeight="1">
      <c r="A554" s="1"/>
      <c r="C554" s="1"/>
      <c r="D554" s="1"/>
      <c r="E554" s="1"/>
      <c r="F554" s="1"/>
      <c r="G554" s="1"/>
    </row>
    <row r="555" ht="12.75" customHeight="1">
      <c r="A555" s="1"/>
      <c r="C555" s="1"/>
      <c r="D555" s="1"/>
      <c r="E555" s="1"/>
      <c r="F555" s="1"/>
      <c r="G555" s="1"/>
    </row>
    <row r="556" ht="12.75" customHeight="1">
      <c r="A556" s="1"/>
      <c r="C556" s="1"/>
      <c r="D556" s="1"/>
      <c r="E556" s="1"/>
      <c r="F556" s="1"/>
      <c r="G556" s="1"/>
    </row>
    <row r="557" ht="12.75" customHeight="1">
      <c r="A557" s="1"/>
      <c r="C557" s="1"/>
      <c r="D557" s="1"/>
      <c r="E557" s="1"/>
      <c r="F557" s="1"/>
      <c r="G557" s="1"/>
    </row>
    <row r="558" ht="12.75" customHeight="1">
      <c r="A558" s="1"/>
      <c r="C558" s="1"/>
      <c r="D558" s="1"/>
      <c r="E558" s="1"/>
      <c r="F558" s="1"/>
      <c r="G558" s="1"/>
    </row>
    <row r="559" ht="12.75" customHeight="1">
      <c r="A559" s="1"/>
      <c r="C559" s="1"/>
      <c r="D559" s="1"/>
      <c r="E559" s="1"/>
      <c r="F559" s="1"/>
      <c r="G559" s="1"/>
    </row>
    <row r="560" ht="12.75" customHeight="1">
      <c r="A560" s="1"/>
      <c r="C560" s="1"/>
      <c r="D560" s="1"/>
      <c r="E560" s="1"/>
      <c r="F560" s="1"/>
      <c r="G560" s="1"/>
    </row>
    <row r="561" ht="12.75" customHeight="1">
      <c r="A561" s="1"/>
      <c r="C561" s="1"/>
      <c r="D561" s="1"/>
      <c r="E561" s="1"/>
      <c r="F561" s="1"/>
      <c r="G561" s="1"/>
    </row>
    <row r="562" ht="12.75" customHeight="1">
      <c r="A562" s="1"/>
      <c r="C562" s="1"/>
      <c r="D562" s="1"/>
      <c r="E562" s="1"/>
      <c r="F562" s="1"/>
      <c r="G562" s="1"/>
    </row>
    <row r="563" ht="12.75" customHeight="1">
      <c r="A563" s="1"/>
      <c r="C563" s="1"/>
      <c r="D563" s="1"/>
      <c r="E563" s="1"/>
      <c r="F563" s="1"/>
      <c r="G563" s="1"/>
    </row>
    <row r="564" ht="12.75" customHeight="1">
      <c r="A564" s="1"/>
      <c r="C564" s="1"/>
      <c r="D564" s="1"/>
      <c r="E564" s="1"/>
      <c r="F564" s="1"/>
      <c r="G564" s="1"/>
    </row>
    <row r="565" ht="12.75" customHeight="1">
      <c r="A565" s="1"/>
      <c r="C565" s="1"/>
      <c r="D565" s="1"/>
      <c r="E565" s="1"/>
      <c r="F565" s="1"/>
      <c r="G565" s="1"/>
    </row>
    <row r="566" ht="12.75" customHeight="1">
      <c r="A566" s="1"/>
      <c r="C566" s="1"/>
      <c r="D566" s="1"/>
      <c r="E566" s="1"/>
      <c r="F566" s="1"/>
      <c r="G566" s="1"/>
    </row>
    <row r="567" ht="12.75" customHeight="1">
      <c r="A567" s="1"/>
      <c r="C567" s="1"/>
      <c r="D567" s="1"/>
      <c r="E567" s="1"/>
      <c r="F567" s="1"/>
      <c r="G567" s="1"/>
    </row>
    <row r="568" ht="12.75" customHeight="1">
      <c r="A568" s="1"/>
      <c r="C568" s="1"/>
      <c r="D568" s="1"/>
      <c r="E568" s="1"/>
      <c r="F568" s="1"/>
      <c r="G568" s="1"/>
    </row>
    <row r="569" ht="12.75" customHeight="1">
      <c r="A569" s="1"/>
      <c r="C569" s="1"/>
      <c r="D569" s="1"/>
      <c r="E569" s="1"/>
      <c r="F569" s="1"/>
      <c r="G569" s="1"/>
    </row>
    <row r="570" ht="12.75" customHeight="1">
      <c r="A570" s="1"/>
      <c r="C570" s="1"/>
      <c r="D570" s="1"/>
      <c r="E570" s="1"/>
      <c r="F570" s="1"/>
      <c r="G570" s="1"/>
    </row>
    <row r="571" ht="12.75" customHeight="1">
      <c r="A571" s="1"/>
      <c r="C571" s="1"/>
      <c r="D571" s="1"/>
      <c r="E571" s="1"/>
      <c r="F571" s="1"/>
      <c r="G571" s="1"/>
    </row>
    <row r="572" ht="12.75" customHeight="1">
      <c r="A572" s="1"/>
      <c r="C572" s="1"/>
      <c r="D572" s="1"/>
      <c r="E572" s="1"/>
      <c r="F572" s="1"/>
      <c r="G572" s="1"/>
    </row>
    <row r="573" ht="12.75" customHeight="1">
      <c r="A573" s="1"/>
      <c r="C573" s="1"/>
      <c r="D573" s="1"/>
      <c r="E573" s="1"/>
      <c r="F573" s="1"/>
      <c r="G573" s="1"/>
    </row>
    <row r="574" ht="12.75" customHeight="1">
      <c r="A574" s="1"/>
      <c r="C574" s="1"/>
      <c r="D574" s="1"/>
      <c r="E574" s="1"/>
      <c r="F574" s="1"/>
      <c r="G574" s="1"/>
    </row>
    <row r="575" ht="12.75" customHeight="1">
      <c r="A575" s="1"/>
      <c r="C575" s="1"/>
      <c r="D575" s="1"/>
      <c r="E575" s="1"/>
      <c r="F575" s="1"/>
      <c r="G575" s="1"/>
    </row>
    <row r="576" ht="12.75" customHeight="1">
      <c r="A576" s="1"/>
      <c r="C576" s="1"/>
      <c r="D576" s="1"/>
      <c r="E576" s="1"/>
      <c r="F576" s="1"/>
      <c r="G576" s="1"/>
    </row>
    <row r="577" ht="12.75" customHeight="1">
      <c r="A577" s="1"/>
      <c r="C577" s="1"/>
      <c r="D577" s="1"/>
      <c r="E577" s="1"/>
      <c r="F577" s="1"/>
      <c r="G577" s="1"/>
    </row>
    <row r="578" ht="12.75" customHeight="1">
      <c r="A578" s="1"/>
      <c r="C578" s="1"/>
      <c r="D578" s="1"/>
      <c r="E578" s="1"/>
      <c r="F578" s="1"/>
      <c r="G578" s="1"/>
    </row>
    <row r="579" ht="12.75" customHeight="1">
      <c r="A579" s="1"/>
      <c r="C579" s="1"/>
      <c r="D579" s="1"/>
      <c r="E579" s="1"/>
      <c r="F579" s="1"/>
      <c r="G579" s="1"/>
    </row>
    <row r="580" ht="12.75" customHeight="1">
      <c r="A580" s="1"/>
      <c r="C580" s="1"/>
      <c r="D580" s="1"/>
      <c r="E580" s="1"/>
      <c r="F580" s="1"/>
      <c r="G580" s="1"/>
    </row>
    <row r="581" ht="12.75" customHeight="1">
      <c r="A581" s="1"/>
      <c r="C581" s="1"/>
      <c r="D581" s="1"/>
      <c r="E581" s="1"/>
      <c r="F581" s="1"/>
      <c r="G581" s="1"/>
    </row>
    <row r="582" ht="12.75" customHeight="1">
      <c r="A582" s="1"/>
      <c r="C582" s="1"/>
      <c r="D582" s="1"/>
      <c r="E582" s="1"/>
      <c r="F582" s="1"/>
      <c r="G582" s="1"/>
    </row>
    <row r="583" ht="12.75" customHeight="1">
      <c r="A583" s="1"/>
      <c r="C583" s="1"/>
      <c r="D583" s="1"/>
      <c r="E583" s="1"/>
      <c r="F583" s="1"/>
      <c r="G583" s="1"/>
    </row>
    <row r="584" ht="12.75" customHeight="1">
      <c r="A584" s="1"/>
      <c r="C584" s="1"/>
      <c r="D584" s="1"/>
      <c r="E584" s="1"/>
      <c r="F584" s="1"/>
      <c r="G584" s="1"/>
    </row>
    <row r="585" ht="12.75" customHeight="1">
      <c r="A585" s="1"/>
      <c r="C585" s="1"/>
      <c r="D585" s="1"/>
      <c r="E585" s="1"/>
      <c r="F585" s="1"/>
      <c r="G585" s="1"/>
    </row>
    <row r="586" ht="12.75" customHeight="1">
      <c r="A586" s="1"/>
      <c r="C586" s="1"/>
      <c r="D586" s="1"/>
      <c r="E586" s="1"/>
      <c r="F586" s="1"/>
      <c r="G586" s="1"/>
    </row>
    <row r="587" ht="12.75" customHeight="1">
      <c r="A587" s="1"/>
      <c r="C587" s="1"/>
      <c r="D587" s="1"/>
      <c r="E587" s="1"/>
      <c r="F587" s="1"/>
      <c r="G587" s="1"/>
    </row>
    <row r="588" ht="12.75" customHeight="1">
      <c r="A588" s="1"/>
      <c r="C588" s="1"/>
      <c r="D588" s="1"/>
      <c r="E588" s="1"/>
      <c r="F588" s="1"/>
      <c r="G588" s="1"/>
    </row>
    <row r="589" ht="12.75" customHeight="1">
      <c r="A589" s="1"/>
      <c r="C589" s="1"/>
      <c r="D589" s="1"/>
      <c r="E589" s="1"/>
      <c r="F589" s="1"/>
      <c r="G589" s="1"/>
    </row>
    <row r="590" ht="12.75" customHeight="1">
      <c r="A590" s="1"/>
      <c r="C590" s="1"/>
      <c r="D590" s="1"/>
      <c r="E590" s="1"/>
      <c r="F590" s="1"/>
      <c r="G590" s="1"/>
    </row>
    <row r="591" ht="12.75" customHeight="1">
      <c r="A591" s="1"/>
      <c r="C591" s="1"/>
      <c r="D591" s="1"/>
      <c r="E591" s="1"/>
      <c r="F591" s="1"/>
      <c r="G591" s="1"/>
    </row>
    <row r="592" ht="12.75" customHeight="1">
      <c r="A592" s="1"/>
      <c r="C592" s="1"/>
      <c r="D592" s="1"/>
      <c r="E592" s="1"/>
      <c r="F592" s="1"/>
      <c r="G592" s="1"/>
    </row>
    <row r="593" ht="12.75" customHeight="1">
      <c r="A593" s="1"/>
      <c r="C593" s="1"/>
      <c r="D593" s="1"/>
      <c r="E593" s="1"/>
      <c r="F593" s="1"/>
      <c r="G593" s="1"/>
    </row>
    <row r="594" ht="12.75" customHeight="1">
      <c r="A594" s="1"/>
      <c r="C594" s="1"/>
      <c r="D594" s="1"/>
      <c r="E594" s="1"/>
      <c r="F594" s="1"/>
      <c r="G594" s="1"/>
    </row>
    <row r="595" ht="12.75" customHeight="1">
      <c r="A595" s="1"/>
      <c r="C595" s="1"/>
      <c r="D595" s="1"/>
      <c r="E595" s="1"/>
      <c r="F595" s="1"/>
      <c r="G595" s="1"/>
    </row>
    <row r="596" ht="12.75" customHeight="1">
      <c r="A596" s="1"/>
      <c r="C596" s="1"/>
      <c r="D596" s="1"/>
      <c r="E596" s="1"/>
      <c r="F596" s="1"/>
      <c r="G596" s="1"/>
    </row>
    <row r="597" ht="12.75" customHeight="1">
      <c r="A597" s="1"/>
      <c r="C597" s="1"/>
      <c r="D597" s="1"/>
      <c r="E597" s="1"/>
      <c r="F597" s="1"/>
      <c r="G597" s="1"/>
    </row>
    <row r="598" ht="12.75" customHeight="1">
      <c r="A598" s="1"/>
      <c r="C598" s="1"/>
      <c r="D598" s="1"/>
      <c r="E598" s="1"/>
      <c r="F598" s="1"/>
      <c r="G598" s="1"/>
    </row>
    <row r="599" ht="12.75" customHeight="1">
      <c r="A599" s="1"/>
      <c r="C599" s="1"/>
      <c r="D599" s="1"/>
      <c r="E599" s="1"/>
      <c r="F599" s="1"/>
      <c r="G599" s="1"/>
    </row>
    <row r="600" ht="12.75" customHeight="1">
      <c r="A600" s="1"/>
      <c r="C600" s="1"/>
      <c r="D600" s="1"/>
      <c r="E600" s="1"/>
      <c r="F600" s="1"/>
      <c r="G600" s="1"/>
    </row>
    <row r="601" ht="12.75" customHeight="1">
      <c r="A601" s="1"/>
      <c r="C601" s="1"/>
      <c r="D601" s="1"/>
      <c r="E601" s="1"/>
      <c r="F601" s="1"/>
      <c r="G601" s="1"/>
    </row>
    <row r="602" ht="12.75" customHeight="1">
      <c r="A602" s="1"/>
      <c r="C602" s="1"/>
      <c r="D602" s="1"/>
      <c r="E602" s="1"/>
      <c r="F602" s="1"/>
      <c r="G602" s="1"/>
    </row>
    <row r="603" ht="12.75" customHeight="1">
      <c r="A603" s="1"/>
      <c r="C603" s="1"/>
      <c r="D603" s="1"/>
      <c r="E603" s="1"/>
      <c r="F603" s="1"/>
      <c r="G603" s="1"/>
    </row>
    <row r="604" ht="12.75" customHeight="1">
      <c r="A604" s="1"/>
      <c r="C604" s="1"/>
      <c r="D604" s="1"/>
      <c r="E604" s="1"/>
      <c r="F604" s="1"/>
      <c r="G604" s="1"/>
    </row>
    <row r="605" ht="12.75" customHeight="1">
      <c r="A605" s="1"/>
      <c r="C605" s="1"/>
      <c r="D605" s="1"/>
      <c r="E605" s="1"/>
      <c r="F605" s="1"/>
      <c r="G605" s="1"/>
    </row>
    <row r="606" ht="12.75" customHeight="1">
      <c r="A606" s="1"/>
      <c r="C606" s="1"/>
      <c r="D606" s="1"/>
      <c r="E606" s="1"/>
      <c r="F606" s="1"/>
      <c r="G606" s="1"/>
    </row>
    <row r="607" ht="12.75" customHeight="1">
      <c r="A607" s="1"/>
      <c r="C607" s="1"/>
      <c r="D607" s="1"/>
      <c r="E607" s="1"/>
      <c r="F607" s="1"/>
      <c r="G607" s="1"/>
    </row>
    <row r="608" ht="12.75" customHeight="1">
      <c r="A608" s="1"/>
      <c r="C608" s="1"/>
      <c r="D608" s="1"/>
      <c r="E608" s="1"/>
      <c r="F608" s="1"/>
      <c r="G608" s="1"/>
    </row>
    <row r="609" ht="12.75" customHeight="1">
      <c r="A609" s="1"/>
      <c r="C609" s="1"/>
      <c r="D609" s="1"/>
      <c r="E609" s="1"/>
      <c r="F609" s="1"/>
      <c r="G609" s="1"/>
    </row>
    <row r="610" ht="12.75" customHeight="1">
      <c r="A610" s="1"/>
      <c r="C610" s="1"/>
      <c r="D610" s="1"/>
      <c r="E610" s="1"/>
      <c r="F610" s="1"/>
      <c r="G610" s="1"/>
    </row>
    <row r="611" ht="12.75" customHeight="1">
      <c r="A611" s="1"/>
      <c r="C611" s="1"/>
      <c r="D611" s="1"/>
      <c r="E611" s="1"/>
      <c r="F611" s="1"/>
      <c r="G611" s="1"/>
    </row>
    <row r="612" ht="12.75" customHeight="1">
      <c r="A612" s="1"/>
      <c r="C612" s="1"/>
      <c r="D612" s="1"/>
      <c r="E612" s="1"/>
      <c r="F612" s="1"/>
      <c r="G612" s="1"/>
    </row>
    <row r="613" ht="12.75" customHeight="1">
      <c r="A613" s="1"/>
      <c r="C613" s="1"/>
      <c r="D613" s="1"/>
      <c r="E613" s="1"/>
      <c r="F613" s="1"/>
      <c r="G613" s="1"/>
    </row>
    <row r="614" ht="12.75" customHeight="1">
      <c r="A614" s="1"/>
      <c r="C614" s="1"/>
      <c r="D614" s="1"/>
      <c r="E614" s="1"/>
      <c r="F614" s="1"/>
      <c r="G614" s="1"/>
    </row>
    <row r="615" ht="12.75" customHeight="1">
      <c r="A615" s="1"/>
      <c r="C615" s="1"/>
      <c r="D615" s="1"/>
      <c r="E615" s="1"/>
      <c r="F615" s="1"/>
      <c r="G615" s="1"/>
    </row>
    <row r="616" ht="12.75" customHeight="1">
      <c r="A616" s="1"/>
      <c r="C616" s="1"/>
      <c r="D616" s="1"/>
      <c r="E616" s="1"/>
      <c r="F616" s="1"/>
      <c r="G616" s="1"/>
    </row>
    <row r="617" ht="12.75" customHeight="1">
      <c r="A617" s="1"/>
      <c r="C617" s="1"/>
      <c r="D617" s="1"/>
      <c r="E617" s="1"/>
      <c r="F617" s="1"/>
      <c r="G617" s="1"/>
    </row>
    <row r="618" ht="12.75" customHeight="1">
      <c r="A618" s="1"/>
      <c r="C618" s="1"/>
      <c r="D618" s="1"/>
      <c r="E618" s="1"/>
      <c r="F618" s="1"/>
      <c r="G618" s="1"/>
    </row>
    <row r="619" ht="12.75" customHeight="1">
      <c r="A619" s="1"/>
      <c r="C619" s="1"/>
      <c r="D619" s="1"/>
      <c r="E619" s="1"/>
      <c r="F619" s="1"/>
      <c r="G619" s="1"/>
    </row>
    <row r="620" ht="12.75" customHeight="1">
      <c r="A620" s="1"/>
      <c r="C620" s="1"/>
      <c r="D620" s="1"/>
      <c r="E620" s="1"/>
      <c r="F620" s="1"/>
      <c r="G620" s="1"/>
    </row>
    <row r="621" ht="12.75" customHeight="1">
      <c r="A621" s="1"/>
      <c r="C621" s="1"/>
      <c r="D621" s="1"/>
      <c r="E621" s="1"/>
      <c r="F621" s="1"/>
      <c r="G621" s="1"/>
    </row>
    <row r="622" ht="12.75" customHeight="1">
      <c r="A622" s="1"/>
      <c r="C622" s="1"/>
      <c r="D622" s="1"/>
      <c r="E622" s="1"/>
      <c r="F622" s="1"/>
      <c r="G622" s="1"/>
    </row>
    <row r="623" ht="12.75" customHeight="1">
      <c r="A623" s="1"/>
      <c r="C623" s="1"/>
      <c r="D623" s="1"/>
      <c r="E623" s="1"/>
      <c r="F623" s="1"/>
      <c r="G623" s="1"/>
    </row>
    <row r="624" ht="12.75" customHeight="1">
      <c r="A624" s="1"/>
      <c r="C624" s="1"/>
      <c r="D624" s="1"/>
      <c r="E624" s="1"/>
      <c r="F624" s="1"/>
      <c r="G624" s="1"/>
    </row>
    <row r="625" ht="12.75" customHeight="1">
      <c r="A625" s="1"/>
      <c r="C625" s="1"/>
      <c r="D625" s="1"/>
      <c r="E625" s="1"/>
      <c r="F625" s="1"/>
      <c r="G625" s="1"/>
    </row>
    <row r="626" ht="12.75" customHeight="1">
      <c r="A626" s="1"/>
      <c r="C626" s="1"/>
      <c r="D626" s="1"/>
      <c r="E626" s="1"/>
      <c r="F626" s="1"/>
      <c r="G626" s="1"/>
    </row>
    <row r="627" ht="12.75" customHeight="1">
      <c r="A627" s="1"/>
      <c r="C627" s="1"/>
      <c r="D627" s="1"/>
      <c r="E627" s="1"/>
      <c r="F627" s="1"/>
      <c r="G627" s="1"/>
    </row>
    <row r="628" ht="12.75" customHeight="1">
      <c r="A628" s="1"/>
      <c r="C628" s="1"/>
      <c r="D628" s="1"/>
      <c r="E628" s="1"/>
      <c r="F628" s="1"/>
      <c r="G628" s="1"/>
    </row>
    <row r="629" ht="12.75" customHeight="1">
      <c r="A629" s="1"/>
      <c r="C629" s="1"/>
      <c r="D629" s="1"/>
      <c r="E629" s="1"/>
      <c r="F629" s="1"/>
      <c r="G629" s="1"/>
    </row>
    <row r="630" ht="12.75" customHeight="1">
      <c r="A630" s="1"/>
      <c r="C630" s="1"/>
      <c r="D630" s="1"/>
      <c r="E630" s="1"/>
      <c r="F630" s="1"/>
      <c r="G630" s="1"/>
    </row>
    <row r="631" ht="12.75" customHeight="1">
      <c r="A631" s="1"/>
      <c r="C631" s="1"/>
      <c r="D631" s="1"/>
      <c r="E631" s="1"/>
      <c r="F631" s="1"/>
      <c r="G631" s="1"/>
    </row>
    <row r="632" ht="12.75" customHeight="1">
      <c r="A632" s="1"/>
      <c r="C632" s="1"/>
      <c r="D632" s="1"/>
      <c r="E632" s="1"/>
      <c r="F632" s="1"/>
      <c r="G632" s="1"/>
    </row>
    <row r="633" ht="12.75" customHeight="1">
      <c r="A633" s="1"/>
      <c r="C633" s="1"/>
      <c r="D633" s="1"/>
      <c r="E633" s="1"/>
      <c r="F633" s="1"/>
      <c r="G633" s="1"/>
    </row>
    <row r="634" ht="12.75" customHeight="1">
      <c r="A634" s="1"/>
      <c r="C634" s="1"/>
      <c r="D634" s="1"/>
      <c r="E634" s="1"/>
      <c r="F634" s="1"/>
      <c r="G634" s="1"/>
    </row>
    <row r="635" ht="12.75" customHeight="1">
      <c r="A635" s="1"/>
      <c r="C635" s="1"/>
      <c r="D635" s="1"/>
      <c r="E635" s="1"/>
      <c r="F635" s="1"/>
      <c r="G635" s="1"/>
    </row>
    <row r="636" ht="12.75" customHeight="1">
      <c r="A636" s="1"/>
      <c r="C636" s="1"/>
      <c r="D636" s="1"/>
      <c r="E636" s="1"/>
      <c r="F636" s="1"/>
      <c r="G636" s="1"/>
    </row>
    <row r="637" ht="12.75" customHeight="1">
      <c r="A637" s="1"/>
      <c r="C637" s="1"/>
      <c r="D637" s="1"/>
      <c r="E637" s="1"/>
      <c r="F637" s="1"/>
      <c r="G637" s="1"/>
    </row>
    <row r="638" ht="12.75" customHeight="1">
      <c r="A638" s="1"/>
      <c r="C638" s="1"/>
      <c r="D638" s="1"/>
      <c r="E638" s="1"/>
      <c r="F638" s="1"/>
      <c r="G638" s="1"/>
    </row>
    <row r="639" ht="12.75" customHeight="1">
      <c r="A639" s="1"/>
      <c r="C639" s="1"/>
      <c r="D639" s="1"/>
      <c r="E639" s="1"/>
      <c r="F639" s="1"/>
      <c r="G639" s="1"/>
    </row>
    <row r="640" ht="12.75" customHeight="1">
      <c r="A640" s="1"/>
      <c r="C640" s="1"/>
      <c r="D640" s="1"/>
      <c r="E640" s="1"/>
      <c r="F640" s="1"/>
      <c r="G640" s="1"/>
    </row>
    <row r="641" ht="12.75" customHeight="1">
      <c r="A641" s="1"/>
      <c r="C641" s="1"/>
      <c r="D641" s="1"/>
      <c r="E641" s="1"/>
      <c r="F641" s="1"/>
      <c r="G641" s="1"/>
    </row>
    <row r="642" ht="12.75" customHeight="1">
      <c r="A642" s="1"/>
      <c r="C642" s="1"/>
      <c r="D642" s="1"/>
      <c r="E642" s="1"/>
      <c r="F642" s="1"/>
      <c r="G642" s="1"/>
    </row>
    <row r="643" ht="12.75" customHeight="1">
      <c r="A643" s="1"/>
      <c r="C643" s="1"/>
      <c r="D643" s="1"/>
      <c r="E643" s="1"/>
      <c r="F643" s="1"/>
      <c r="G643" s="1"/>
    </row>
    <row r="644" ht="12.75" customHeight="1">
      <c r="A644" s="1"/>
      <c r="C644" s="1"/>
      <c r="D644" s="1"/>
      <c r="E644" s="1"/>
      <c r="F644" s="1"/>
      <c r="G644" s="1"/>
    </row>
    <row r="645" ht="12.75" customHeight="1">
      <c r="A645" s="1"/>
      <c r="C645" s="1"/>
      <c r="D645" s="1"/>
      <c r="E645" s="1"/>
      <c r="F645" s="1"/>
      <c r="G645" s="1"/>
    </row>
    <row r="646" ht="12.75" customHeight="1">
      <c r="A646" s="1"/>
      <c r="C646" s="1"/>
      <c r="D646" s="1"/>
      <c r="E646" s="1"/>
      <c r="F646" s="1"/>
      <c r="G646" s="1"/>
    </row>
    <row r="647" ht="12.75" customHeight="1">
      <c r="A647" s="1"/>
      <c r="C647" s="1"/>
      <c r="D647" s="1"/>
      <c r="E647" s="1"/>
      <c r="F647" s="1"/>
      <c r="G647" s="1"/>
    </row>
    <row r="648" ht="12.75" customHeight="1">
      <c r="A648" s="1"/>
      <c r="C648" s="1"/>
      <c r="D648" s="1"/>
      <c r="E648" s="1"/>
      <c r="F648" s="1"/>
      <c r="G648" s="1"/>
    </row>
    <row r="649" ht="12.75" customHeight="1">
      <c r="A649" s="1"/>
      <c r="C649" s="1"/>
      <c r="D649" s="1"/>
      <c r="E649" s="1"/>
      <c r="F649" s="1"/>
      <c r="G649" s="1"/>
    </row>
    <row r="650" ht="12.75" customHeight="1">
      <c r="A650" s="1"/>
      <c r="C650" s="1"/>
      <c r="D650" s="1"/>
      <c r="E650" s="1"/>
      <c r="F650" s="1"/>
      <c r="G650" s="1"/>
    </row>
    <row r="651" ht="12.75" customHeight="1">
      <c r="A651" s="1"/>
      <c r="C651" s="1"/>
      <c r="D651" s="1"/>
      <c r="E651" s="1"/>
      <c r="F651" s="1"/>
      <c r="G651" s="1"/>
    </row>
    <row r="652" ht="12.75" customHeight="1">
      <c r="A652" s="1"/>
      <c r="C652" s="1"/>
      <c r="D652" s="1"/>
      <c r="E652" s="1"/>
      <c r="F652" s="1"/>
      <c r="G652" s="1"/>
    </row>
    <row r="653" ht="12.75" customHeight="1">
      <c r="A653" s="1"/>
      <c r="C653" s="1"/>
      <c r="D653" s="1"/>
      <c r="E653" s="1"/>
      <c r="F653" s="1"/>
      <c r="G653" s="1"/>
    </row>
    <row r="654" ht="12.75" customHeight="1">
      <c r="A654" s="1"/>
      <c r="C654" s="1"/>
      <c r="D654" s="1"/>
      <c r="E654" s="1"/>
      <c r="F654" s="1"/>
      <c r="G654" s="1"/>
    </row>
    <row r="655" ht="12.75" customHeight="1">
      <c r="A655" s="1"/>
      <c r="C655" s="1"/>
      <c r="D655" s="1"/>
      <c r="E655" s="1"/>
      <c r="F655" s="1"/>
      <c r="G655" s="1"/>
    </row>
    <row r="656" ht="12.75" customHeight="1">
      <c r="A656" s="1"/>
      <c r="C656" s="1"/>
      <c r="D656" s="1"/>
      <c r="E656" s="1"/>
      <c r="F656" s="1"/>
      <c r="G656" s="1"/>
    </row>
    <row r="657" ht="12.75" customHeight="1">
      <c r="A657" s="1"/>
      <c r="C657" s="1"/>
      <c r="D657" s="1"/>
      <c r="E657" s="1"/>
      <c r="F657" s="1"/>
      <c r="G657" s="1"/>
    </row>
    <row r="658" ht="12.75" customHeight="1">
      <c r="A658" s="1"/>
      <c r="C658" s="1"/>
      <c r="D658" s="1"/>
      <c r="E658" s="1"/>
      <c r="F658" s="1"/>
      <c r="G658" s="1"/>
    </row>
    <row r="659" ht="12.75" customHeight="1">
      <c r="A659" s="1"/>
      <c r="C659" s="1"/>
      <c r="D659" s="1"/>
      <c r="E659" s="1"/>
      <c r="F659" s="1"/>
      <c r="G659" s="1"/>
    </row>
    <row r="660" ht="12.75" customHeight="1">
      <c r="A660" s="1"/>
      <c r="C660" s="1"/>
      <c r="D660" s="1"/>
      <c r="E660" s="1"/>
      <c r="F660" s="1"/>
      <c r="G660" s="1"/>
    </row>
    <row r="661" ht="12.75" customHeight="1">
      <c r="A661" s="1"/>
      <c r="C661" s="1"/>
      <c r="D661" s="1"/>
      <c r="E661" s="1"/>
      <c r="F661" s="1"/>
      <c r="G661" s="1"/>
    </row>
    <row r="662" ht="12.75" customHeight="1">
      <c r="A662" s="1"/>
      <c r="C662" s="1"/>
      <c r="D662" s="1"/>
      <c r="E662" s="1"/>
      <c r="F662" s="1"/>
      <c r="G662" s="1"/>
    </row>
    <row r="663" ht="12.75" customHeight="1">
      <c r="A663" s="1"/>
      <c r="C663" s="1"/>
      <c r="D663" s="1"/>
      <c r="E663" s="1"/>
      <c r="F663" s="1"/>
      <c r="G663" s="1"/>
    </row>
    <row r="664" ht="12.75" customHeight="1">
      <c r="A664" s="1"/>
      <c r="C664" s="1"/>
      <c r="D664" s="1"/>
      <c r="E664" s="1"/>
      <c r="F664" s="1"/>
      <c r="G664" s="1"/>
    </row>
    <row r="665" ht="12.75" customHeight="1">
      <c r="A665" s="1"/>
      <c r="C665" s="1"/>
      <c r="D665" s="1"/>
      <c r="E665" s="1"/>
      <c r="F665" s="1"/>
      <c r="G665" s="1"/>
    </row>
    <row r="666" ht="12.75" customHeight="1">
      <c r="A666" s="1"/>
      <c r="C666" s="1"/>
      <c r="D666" s="1"/>
      <c r="E666" s="1"/>
      <c r="F666" s="1"/>
      <c r="G666" s="1"/>
    </row>
    <row r="667" ht="12.75" customHeight="1">
      <c r="A667" s="1"/>
      <c r="C667" s="1"/>
      <c r="D667" s="1"/>
      <c r="E667" s="1"/>
      <c r="F667" s="1"/>
      <c r="G667" s="1"/>
    </row>
    <row r="668" ht="12.75" customHeight="1">
      <c r="A668" s="1"/>
      <c r="C668" s="1"/>
      <c r="D668" s="1"/>
      <c r="E668" s="1"/>
      <c r="F668" s="1"/>
      <c r="G668" s="1"/>
    </row>
    <row r="669" ht="12.75" customHeight="1">
      <c r="A669" s="1"/>
      <c r="C669" s="1"/>
      <c r="D669" s="1"/>
      <c r="E669" s="1"/>
      <c r="F669" s="1"/>
      <c r="G669" s="1"/>
    </row>
    <row r="670" ht="12.75" customHeight="1">
      <c r="A670" s="1"/>
      <c r="C670" s="1"/>
      <c r="D670" s="1"/>
      <c r="E670" s="1"/>
      <c r="F670" s="1"/>
      <c r="G670" s="1"/>
    </row>
    <row r="671" ht="12.75" customHeight="1">
      <c r="A671" s="1"/>
      <c r="C671" s="1"/>
      <c r="D671" s="1"/>
      <c r="E671" s="1"/>
      <c r="F671" s="1"/>
      <c r="G671" s="1"/>
    </row>
    <row r="672" ht="12.75" customHeight="1">
      <c r="A672" s="1"/>
      <c r="C672" s="1"/>
      <c r="D672" s="1"/>
      <c r="E672" s="1"/>
      <c r="F672" s="1"/>
      <c r="G672" s="1"/>
    </row>
    <row r="673" ht="12.75" customHeight="1">
      <c r="A673" s="1"/>
      <c r="C673" s="1"/>
      <c r="D673" s="1"/>
      <c r="E673" s="1"/>
      <c r="F673" s="1"/>
      <c r="G673" s="1"/>
    </row>
    <row r="674" ht="12.75" customHeight="1">
      <c r="A674" s="1"/>
      <c r="C674" s="1"/>
      <c r="D674" s="1"/>
      <c r="E674" s="1"/>
      <c r="F674" s="1"/>
      <c r="G674" s="1"/>
    </row>
    <row r="675" ht="12.75" customHeight="1">
      <c r="A675" s="1"/>
      <c r="C675" s="1"/>
      <c r="D675" s="1"/>
      <c r="E675" s="1"/>
      <c r="F675" s="1"/>
      <c r="G675" s="1"/>
    </row>
    <row r="676" ht="12.75" customHeight="1">
      <c r="A676" s="1"/>
      <c r="C676" s="1"/>
      <c r="D676" s="1"/>
      <c r="E676" s="1"/>
      <c r="F676" s="1"/>
      <c r="G676" s="1"/>
    </row>
    <row r="677" ht="12.75" customHeight="1">
      <c r="A677" s="1"/>
      <c r="C677" s="1"/>
      <c r="D677" s="1"/>
      <c r="E677" s="1"/>
      <c r="F677" s="1"/>
      <c r="G677" s="1"/>
    </row>
    <row r="678" ht="12.75" customHeight="1">
      <c r="A678" s="1"/>
      <c r="C678" s="1"/>
      <c r="D678" s="1"/>
      <c r="E678" s="1"/>
      <c r="F678" s="1"/>
      <c r="G678" s="1"/>
    </row>
    <row r="679" ht="12.75" customHeight="1">
      <c r="A679" s="1"/>
      <c r="C679" s="1"/>
      <c r="D679" s="1"/>
      <c r="E679" s="1"/>
      <c r="F679" s="1"/>
      <c r="G679" s="1"/>
    </row>
    <row r="680" ht="12.75" customHeight="1">
      <c r="A680" s="1"/>
      <c r="C680" s="1"/>
      <c r="D680" s="1"/>
      <c r="E680" s="1"/>
      <c r="F680" s="1"/>
      <c r="G680" s="1"/>
    </row>
    <row r="681" ht="12.75" customHeight="1">
      <c r="A681" s="1"/>
      <c r="C681" s="1"/>
      <c r="D681" s="1"/>
      <c r="E681" s="1"/>
      <c r="F681" s="1"/>
      <c r="G681" s="1"/>
    </row>
    <row r="682" ht="12.75" customHeight="1">
      <c r="A682" s="1"/>
      <c r="C682" s="1"/>
      <c r="D682" s="1"/>
      <c r="E682" s="1"/>
      <c r="F682" s="1"/>
      <c r="G682" s="1"/>
    </row>
    <row r="683" ht="12.75" customHeight="1">
      <c r="A683" s="1"/>
      <c r="C683" s="1"/>
      <c r="D683" s="1"/>
      <c r="E683" s="1"/>
      <c r="F683" s="1"/>
      <c r="G683" s="1"/>
    </row>
    <row r="684" ht="12.75" customHeight="1">
      <c r="A684" s="1"/>
      <c r="C684" s="1"/>
      <c r="D684" s="1"/>
      <c r="E684" s="1"/>
      <c r="F684" s="1"/>
      <c r="G684" s="1"/>
    </row>
    <row r="685" ht="12.75" customHeight="1">
      <c r="A685" s="1"/>
      <c r="C685" s="1"/>
      <c r="D685" s="1"/>
      <c r="E685" s="1"/>
      <c r="F685" s="1"/>
      <c r="G685" s="1"/>
    </row>
    <row r="686" ht="12.75" customHeight="1">
      <c r="A686" s="1"/>
      <c r="C686" s="1"/>
      <c r="D686" s="1"/>
      <c r="E686" s="1"/>
      <c r="F686" s="1"/>
      <c r="G686" s="1"/>
    </row>
    <row r="687" ht="12.75" customHeight="1">
      <c r="A687" s="1"/>
      <c r="C687" s="1"/>
      <c r="D687" s="1"/>
      <c r="E687" s="1"/>
      <c r="F687" s="1"/>
      <c r="G687" s="1"/>
    </row>
    <row r="688" ht="12.75" customHeight="1">
      <c r="A688" s="1"/>
      <c r="C688" s="1"/>
      <c r="D688" s="1"/>
      <c r="E688" s="1"/>
      <c r="F688" s="1"/>
      <c r="G688" s="1"/>
    </row>
    <row r="689" ht="12.75" customHeight="1">
      <c r="A689" s="1"/>
      <c r="C689" s="1"/>
      <c r="D689" s="1"/>
      <c r="E689" s="1"/>
      <c r="F689" s="1"/>
      <c r="G689" s="1"/>
    </row>
    <row r="690" ht="12.75" customHeight="1">
      <c r="A690" s="1"/>
      <c r="C690" s="1"/>
      <c r="D690" s="1"/>
      <c r="E690" s="1"/>
      <c r="F690" s="1"/>
      <c r="G690" s="1"/>
    </row>
    <row r="691" ht="12.75" customHeight="1">
      <c r="A691" s="1"/>
      <c r="C691" s="1"/>
      <c r="D691" s="1"/>
      <c r="E691" s="1"/>
      <c r="F691" s="1"/>
      <c r="G691" s="1"/>
    </row>
    <row r="692" ht="12.75" customHeight="1">
      <c r="A692" s="1"/>
      <c r="C692" s="1"/>
      <c r="D692" s="1"/>
      <c r="E692" s="1"/>
      <c r="F692" s="1"/>
      <c r="G692" s="1"/>
    </row>
    <row r="693" ht="12.75" customHeight="1">
      <c r="A693" s="1"/>
      <c r="C693" s="1"/>
      <c r="D693" s="1"/>
      <c r="E693" s="1"/>
      <c r="F693" s="1"/>
      <c r="G693" s="1"/>
    </row>
    <row r="694" ht="12.75" customHeight="1">
      <c r="A694" s="1"/>
      <c r="C694" s="1"/>
      <c r="D694" s="1"/>
      <c r="E694" s="1"/>
      <c r="F694" s="1"/>
      <c r="G694" s="1"/>
    </row>
    <row r="695" ht="12.75" customHeight="1">
      <c r="A695" s="1"/>
      <c r="C695" s="1"/>
      <c r="D695" s="1"/>
      <c r="E695" s="1"/>
      <c r="F695" s="1"/>
      <c r="G695" s="1"/>
    </row>
    <row r="696" ht="12.75" customHeight="1">
      <c r="A696" s="1"/>
      <c r="C696" s="1"/>
      <c r="D696" s="1"/>
      <c r="E696" s="1"/>
      <c r="F696" s="1"/>
      <c r="G696" s="1"/>
    </row>
    <row r="697" ht="12.75" customHeight="1">
      <c r="A697" s="1"/>
      <c r="C697" s="1"/>
      <c r="D697" s="1"/>
      <c r="E697" s="1"/>
      <c r="F697" s="1"/>
      <c r="G697" s="1"/>
    </row>
    <row r="698" ht="12.75" customHeight="1">
      <c r="A698" s="1"/>
      <c r="C698" s="1"/>
      <c r="D698" s="1"/>
      <c r="E698" s="1"/>
      <c r="F698" s="1"/>
      <c r="G698" s="1"/>
    </row>
    <row r="699" ht="12.75" customHeight="1">
      <c r="A699" s="1"/>
      <c r="C699" s="1"/>
      <c r="D699" s="1"/>
      <c r="E699" s="1"/>
      <c r="F699" s="1"/>
      <c r="G699" s="1"/>
    </row>
    <row r="700" ht="12.75" customHeight="1">
      <c r="A700" s="1"/>
      <c r="C700" s="1"/>
      <c r="D700" s="1"/>
      <c r="E700" s="1"/>
      <c r="F700" s="1"/>
      <c r="G700" s="1"/>
    </row>
    <row r="701" ht="12.75" customHeight="1">
      <c r="A701" s="1"/>
      <c r="C701" s="1"/>
      <c r="D701" s="1"/>
      <c r="E701" s="1"/>
      <c r="F701" s="1"/>
      <c r="G701" s="1"/>
    </row>
    <row r="702" ht="12.75" customHeight="1">
      <c r="A702" s="1"/>
      <c r="C702" s="1"/>
      <c r="D702" s="1"/>
      <c r="E702" s="1"/>
      <c r="F702" s="1"/>
      <c r="G702" s="1"/>
    </row>
    <row r="703" ht="12.75" customHeight="1">
      <c r="A703" s="1"/>
      <c r="C703" s="1"/>
      <c r="D703" s="1"/>
      <c r="E703" s="1"/>
      <c r="F703" s="1"/>
      <c r="G703" s="1"/>
    </row>
    <row r="704" ht="12.75" customHeight="1">
      <c r="A704" s="1"/>
      <c r="C704" s="1"/>
      <c r="D704" s="1"/>
      <c r="E704" s="1"/>
      <c r="F704" s="1"/>
      <c r="G704" s="1"/>
    </row>
    <row r="705" ht="12.75" customHeight="1">
      <c r="A705" s="1"/>
      <c r="C705" s="1"/>
      <c r="D705" s="1"/>
      <c r="E705" s="1"/>
      <c r="F705" s="1"/>
      <c r="G705" s="1"/>
    </row>
    <row r="706" ht="12.75" customHeight="1">
      <c r="A706" s="1"/>
      <c r="C706" s="1"/>
      <c r="D706" s="1"/>
      <c r="E706" s="1"/>
      <c r="F706" s="1"/>
      <c r="G706" s="1"/>
    </row>
    <row r="707" ht="12.75" customHeight="1">
      <c r="A707" s="1"/>
      <c r="C707" s="1"/>
      <c r="D707" s="1"/>
      <c r="E707" s="1"/>
      <c r="F707" s="1"/>
      <c r="G707" s="1"/>
    </row>
    <row r="708" ht="12.75" customHeight="1">
      <c r="A708" s="1"/>
      <c r="C708" s="1"/>
      <c r="D708" s="1"/>
      <c r="E708" s="1"/>
      <c r="F708" s="1"/>
      <c r="G708" s="1"/>
    </row>
    <row r="709" ht="12.75" customHeight="1">
      <c r="A709" s="1"/>
      <c r="C709" s="1"/>
      <c r="D709" s="1"/>
      <c r="E709" s="1"/>
      <c r="F709" s="1"/>
      <c r="G709" s="1"/>
    </row>
    <row r="710" ht="12.75" customHeight="1">
      <c r="A710" s="1"/>
      <c r="C710" s="1"/>
      <c r="D710" s="1"/>
      <c r="E710" s="1"/>
      <c r="F710" s="1"/>
      <c r="G710" s="1"/>
    </row>
    <row r="711" ht="12.75" customHeight="1">
      <c r="A711" s="1"/>
      <c r="C711" s="1"/>
      <c r="D711" s="1"/>
      <c r="E711" s="1"/>
      <c r="F711" s="1"/>
      <c r="G711" s="1"/>
    </row>
    <row r="712" ht="12.75" customHeight="1">
      <c r="A712" s="1"/>
      <c r="C712" s="1"/>
      <c r="D712" s="1"/>
      <c r="E712" s="1"/>
      <c r="F712" s="1"/>
      <c r="G712" s="1"/>
    </row>
    <row r="713" ht="12.75" customHeight="1">
      <c r="A713" s="1"/>
      <c r="C713" s="1"/>
      <c r="D713" s="1"/>
      <c r="E713" s="1"/>
      <c r="F713" s="1"/>
      <c r="G713" s="1"/>
    </row>
    <row r="714" ht="12.75" customHeight="1">
      <c r="A714" s="1"/>
      <c r="C714" s="1"/>
      <c r="D714" s="1"/>
      <c r="E714" s="1"/>
      <c r="F714" s="1"/>
      <c r="G714" s="1"/>
    </row>
    <row r="715" ht="12.75" customHeight="1">
      <c r="A715" s="1"/>
      <c r="C715" s="1"/>
      <c r="D715" s="1"/>
      <c r="E715" s="1"/>
      <c r="F715" s="1"/>
      <c r="G715" s="1"/>
    </row>
    <row r="716" ht="12.75" customHeight="1">
      <c r="A716" s="1"/>
      <c r="C716" s="1"/>
      <c r="D716" s="1"/>
      <c r="E716" s="1"/>
      <c r="F716" s="1"/>
      <c r="G716" s="1"/>
    </row>
    <row r="717" ht="12.75" customHeight="1">
      <c r="A717" s="1"/>
      <c r="C717" s="1"/>
      <c r="D717" s="1"/>
      <c r="E717" s="1"/>
      <c r="F717" s="1"/>
      <c r="G717" s="1"/>
    </row>
    <row r="718" ht="12.75" customHeight="1">
      <c r="A718" s="1"/>
      <c r="C718" s="1"/>
      <c r="D718" s="1"/>
      <c r="E718" s="1"/>
      <c r="F718" s="1"/>
      <c r="G718" s="1"/>
    </row>
    <row r="719" ht="12.75" customHeight="1">
      <c r="A719" s="1"/>
      <c r="C719" s="1"/>
      <c r="D719" s="1"/>
      <c r="E719" s="1"/>
      <c r="F719" s="1"/>
      <c r="G719" s="1"/>
    </row>
    <row r="720" ht="12.75" customHeight="1">
      <c r="A720" s="1"/>
      <c r="C720" s="1"/>
      <c r="D720" s="1"/>
      <c r="E720" s="1"/>
      <c r="F720" s="1"/>
      <c r="G720" s="1"/>
    </row>
    <row r="721" ht="12.75" customHeight="1">
      <c r="A721" s="1"/>
      <c r="C721" s="1"/>
      <c r="D721" s="1"/>
      <c r="E721" s="1"/>
      <c r="F721" s="1"/>
      <c r="G721" s="1"/>
    </row>
    <row r="722" ht="12.75" customHeight="1">
      <c r="A722" s="1"/>
      <c r="C722" s="1"/>
      <c r="D722" s="1"/>
      <c r="E722" s="1"/>
      <c r="F722" s="1"/>
      <c r="G722" s="1"/>
    </row>
    <row r="723" ht="12.75" customHeight="1">
      <c r="A723" s="1"/>
      <c r="C723" s="1"/>
      <c r="D723" s="1"/>
      <c r="E723" s="1"/>
      <c r="F723" s="1"/>
      <c r="G723" s="1"/>
    </row>
    <row r="724" ht="12.75" customHeight="1">
      <c r="A724" s="1"/>
      <c r="C724" s="1"/>
      <c r="D724" s="1"/>
      <c r="E724" s="1"/>
      <c r="F724" s="1"/>
      <c r="G724" s="1"/>
    </row>
    <row r="725" ht="12.75" customHeight="1">
      <c r="A725" s="1"/>
      <c r="C725" s="1"/>
      <c r="D725" s="1"/>
      <c r="E725" s="1"/>
      <c r="F725" s="1"/>
      <c r="G725" s="1"/>
    </row>
    <row r="726" ht="12.75" customHeight="1">
      <c r="A726" s="1"/>
      <c r="C726" s="1"/>
      <c r="D726" s="1"/>
      <c r="E726" s="1"/>
      <c r="F726" s="1"/>
      <c r="G726" s="1"/>
    </row>
    <row r="727" ht="12.75" customHeight="1">
      <c r="A727" s="1"/>
      <c r="C727" s="1"/>
      <c r="D727" s="1"/>
      <c r="E727" s="1"/>
      <c r="F727" s="1"/>
      <c r="G727" s="1"/>
    </row>
    <row r="728" ht="12.75" customHeight="1">
      <c r="A728" s="1"/>
      <c r="C728" s="1"/>
      <c r="D728" s="1"/>
      <c r="E728" s="1"/>
      <c r="F728" s="1"/>
      <c r="G728" s="1"/>
    </row>
    <row r="729" ht="12.75" customHeight="1">
      <c r="A729" s="1"/>
      <c r="C729" s="1"/>
      <c r="D729" s="1"/>
      <c r="E729" s="1"/>
      <c r="F729" s="1"/>
      <c r="G729" s="1"/>
    </row>
    <row r="730" ht="12.75" customHeight="1">
      <c r="A730" s="1"/>
      <c r="C730" s="1"/>
      <c r="D730" s="1"/>
      <c r="E730" s="1"/>
      <c r="F730" s="1"/>
      <c r="G730" s="1"/>
    </row>
    <row r="731" ht="12.75" customHeight="1">
      <c r="A731" s="1"/>
      <c r="C731" s="1"/>
      <c r="D731" s="1"/>
      <c r="E731" s="1"/>
      <c r="F731" s="1"/>
      <c r="G731" s="1"/>
    </row>
    <row r="732" ht="12.75" customHeight="1">
      <c r="A732" s="1"/>
      <c r="C732" s="1"/>
      <c r="D732" s="1"/>
      <c r="E732" s="1"/>
      <c r="F732" s="1"/>
      <c r="G732" s="1"/>
    </row>
    <row r="733" ht="12.75" customHeight="1">
      <c r="A733" s="1"/>
      <c r="C733" s="1"/>
      <c r="D733" s="1"/>
      <c r="E733" s="1"/>
      <c r="F733" s="1"/>
      <c r="G733" s="1"/>
    </row>
    <row r="734" ht="12.75" customHeight="1">
      <c r="A734" s="1"/>
      <c r="C734" s="1"/>
      <c r="D734" s="1"/>
      <c r="E734" s="1"/>
      <c r="F734" s="1"/>
      <c r="G734" s="1"/>
    </row>
    <row r="735" ht="12.75" customHeight="1">
      <c r="A735" s="1"/>
      <c r="C735" s="1"/>
      <c r="D735" s="1"/>
      <c r="E735" s="1"/>
      <c r="F735" s="1"/>
      <c r="G735" s="1"/>
    </row>
    <row r="736" ht="12.75" customHeight="1">
      <c r="A736" s="1"/>
      <c r="C736" s="1"/>
      <c r="D736" s="1"/>
      <c r="E736" s="1"/>
      <c r="F736" s="1"/>
      <c r="G736" s="1"/>
    </row>
    <row r="737" ht="12.75" customHeight="1">
      <c r="A737" s="1"/>
      <c r="C737" s="1"/>
      <c r="D737" s="1"/>
      <c r="E737" s="1"/>
      <c r="F737" s="1"/>
      <c r="G737" s="1"/>
    </row>
    <row r="738" ht="12.75" customHeight="1">
      <c r="A738" s="1"/>
      <c r="C738" s="1"/>
      <c r="D738" s="1"/>
      <c r="E738" s="1"/>
      <c r="F738" s="1"/>
      <c r="G738" s="1"/>
    </row>
    <row r="739" ht="12.75" customHeight="1">
      <c r="A739" s="1"/>
      <c r="C739" s="1"/>
      <c r="D739" s="1"/>
      <c r="E739" s="1"/>
      <c r="F739" s="1"/>
      <c r="G739" s="1"/>
    </row>
    <row r="740" ht="12.75" customHeight="1">
      <c r="A740" s="1"/>
      <c r="C740" s="1"/>
      <c r="D740" s="1"/>
      <c r="E740" s="1"/>
      <c r="F740" s="1"/>
      <c r="G740" s="1"/>
    </row>
    <row r="741" ht="12.75" customHeight="1">
      <c r="A741" s="1"/>
      <c r="C741" s="1"/>
      <c r="D741" s="1"/>
      <c r="E741" s="1"/>
      <c r="F741" s="1"/>
      <c r="G741" s="1"/>
    </row>
    <row r="742" ht="12.75" customHeight="1">
      <c r="A742" s="1"/>
      <c r="C742" s="1"/>
      <c r="D742" s="1"/>
      <c r="E742" s="1"/>
      <c r="F742" s="1"/>
      <c r="G742" s="1"/>
    </row>
    <row r="743" ht="12.75" customHeight="1">
      <c r="A743" s="1"/>
      <c r="C743" s="1"/>
      <c r="D743" s="1"/>
      <c r="E743" s="1"/>
      <c r="F743" s="1"/>
      <c r="G743" s="1"/>
    </row>
    <row r="744" ht="12.75" customHeight="1">
      <c r="A744" s="1"/>
      <c r="C744" s="1"/>
      <c r="D744" s="1"/>
      <c r="E744" s="1"/>
      <c r="F744" s="1"/>
      <c r="G744" s="1"/>
    </row>
    <row r="745" ht="12.75" customHeight="1">
      <c r="A745" s="1"/>
      <c r="C745" s="1"/>
      <c r="D745" s="1"/>
      <c r="E745" s="1"/>
      <c r="F745" s="1"/>
      <c r="G745" s="1"/>
    </row>
    <row r="746" ht="12.75" customHeight="1">
      <c r="A746" s="1"/>
      <c r="C746" s="1"/>
      <c r="D746" s="1"/>
      <c r="E746" s="1"/>
      <c r="F746" s="1"/>
      <c r="G746" s="1"/>
    </row>
    <row r="747" ht="12.75" customHeight="1">
      <c r="A747" s="1"/>
      <c r="C747" s="1"/>
      <c r="D747" s="1"/>
      <c r="E747" s="1"/>
      <c r="F747" s="1"/>
      <c r="G747" s="1"/>
    </row>
    <row r="748" ht="12.75" customHeight="1">
      <c r="A748" s="1"/>
      <c r="C748" s="1"/>
      <c r="D748" s="1"/>
      <c r="E748" s="1"/>
      <c r="F748" s="1"/>
      <c r="G748" s="1"/>
    </row>
    <row r="749" ht="12.75" customHeight="1">
      <c r="A749" s="1"/>
      <c r="C749" s="1"/>
      <c r="D749" s="1"/>
      <c r="E749" s="1"/>
      <c r="F749" s="1"/>
      <c r="G749" s="1"/>
    </row>
    <row r="750" ht="12.75" customHeight="1">
      <c r="A750" s="1"/>
      <c r="C750" s="1"/>
      <c r="D750" s="1"/>
      <c r="E750" s="1"/>
      <c r="F750" s="1"/>
      <c r="G750" s="1"/>
    </row>
    <row r="751" ht="12.75" customHeight="1">
      <c r="A751" s="1"/>
      <c r="C751" s="1"/>
      <c r="D751" s="1"/>
      <c r="E751" s="1"/>
      <c r="F751" s="1"/>
      <c r="G751" s="1"/>
    </row>
    <row r="752" ht="12.75" customHeight="1">
      <c r="A752" s="1"/>
      <c r="C752" s="1"/>
      <c r="D752" s="1"/>
      <c r="E752" s="1"/>
      <c r="F752" s="1"/>
      <c r="G752" s="1"/>
    </row>
    <row r="753" ht="12.75" customHeight="1">
      <c r="A753" s="1"/>
      <c r="C753" s="1"/>
      <c r="D753" s="1"/>
      <c r="E753" s="1"/>
      <c r="F753" s="1"/>
      <c r="G753" s="1"/>
    </row>
    <row r="754" ht="12.75" customHeight="1">
      <c r="A754" s="1"/>
      <c r="C754" s="1"/>
      <c r="D754" s="1"/>
      <c r="E754" s="1"/>
      <c r="F754" s="1"/>
      <c r="G754" s="1"/>
    </row>
    <row r="755" ht="12.75" customHeight="1">
      <c r="A755" s="1"/>
      <c r="C755" s="1"/>
      <c r="D755" s="1"/>
      <c r="E755" s="1"/>
      <c r="F755" s="1"/>
      <c r="G755" s="1"/>
    </row>
    <row r="756" ht="12.75" customHeight="1">
      <c r="A756" s="1"/>
      <c r="C756" s="1"/>
      <c r="D756" s="1"/>
      <c r="E756" s="1"/>
      <c r="F756" s="1"/>
      <c r="G756" s="1"/>
    </row>
    <row r="757" ht="12.75" customHeight="1">
      <c r="A757" s="1"/>
      <c r="C757" s="1"/>
      <c r="D757" s="1"/>
      <c r="E757" s="1"/>
      <c r="F757" s="1"/>
      <c r="G757" s="1"/>
    </row>
    <row r="758" ht="12.75" customHeight="1">
      <c r="A758" s="1"/>
      <c r="C758" s="1"/>
      <c r="D758" s="1"/>
      <c r="E758" s="1"/>
      <c r="F758" s="1"/>
      <c r="G758" s="1"/>
    </row>
    <row r="759" ht="12.75" customHeight="1">
      <c r="A759" s="1"/>
      <c r="C759" s="1"/>
      <c r="D759" s="1"/>
      <c r="E759" s="1"/>
      <c r="F759" s="1"/>
      <c r="G759" s="1"/>
    </row>
    <row r="760" ht="12.75" customHeight="1">
      <c r="A760" s="1"/>
      <c r="C760" s="1"/>
      <c r="D760" s="1"/>
      <c r="E760" s="1"/>
      <c r="F760" s="1"/>
      <c r="G760" s="1"/>
    </row>
    <row r="761" ht="12.75" customHeight="1">
      <c r="A761" s="1"/>
      <c r="C761" s="1"/>
      <c r="D761" s="1"/>
      <c r="E761" s="1"/>
      <c r="F761" s="1"/>
      <c r="G761" s="1"/>
    </row>
    <row r="762" ht="12.75" customHeight="1">
      <c r="A762" s="1"/>
      <c r="C762" s="1"/>
      <c r="D762" s="1"/>
      <c r="E762" s="1"/>
      <c r="F762" s="1"/>
      <c r="G762" s="1"/>
    </row>
    <row r="763" ht="12.75" customHeight="1">
      <c r="A763" s="1"/>
      <c r="C763" s="1"/>
      <c r="D763" s="1"/>
      <c r="E763" s="1"/>
      <c r="F763" s="1"/>
      <c r="G763" s="1"/>
    </row>
    <row r="764" ht="12.75" customHeight="1">
      <c r="A764" s="1"/>
      <c r="C764" s="1"/>
      <c r="D764" s="1"/>
      <c r="E764" s="1"/>
      <c r="F764" s="1"/>
      <c r="G764" s="1"/>
    </row>
    <row r="765" ht="12.75" customHeight="1">
      <c r="A765" s="1"/>
      <c r="C765" s="1"/>
      <c r="D765" s="1"/>
      <c r="E765" s="1"/>
      <c r="F765" s="1"/>
      <c r="G765" s="1"/>
    </row>
    <row r="766" ht="12.75" customHeight="1">
      <c r="A766" s="1"/>
      <c r="C766" s="1"/>
      <c r="D766" s="1"/>
      <c r="E766" s="1"/>
      <c r="F766" s="1"/>
      <c r="G766" s="1"/>
    </row>
    <row r="767" ht="12.75" customHeight="1">
      <c r="A767" s="1"/>
      <c r="C767" s="1"/>
      <c r="D767" s="1"/>
      <c r="E767" s="1"/>
      <c r="F767" s="1"/>
      <c r="G767" s="1"/>
    </row>
    <row r="768" ht="12.75" customHeight="1">
      <c r="A768" s="1"/>
      <c r="C768" s="1"/>
      <c r="D768" s="1"/>
      <c r="E768" s="1"/>
      <c r="F768" s="1"/>
      <c r="G768" s="1"/>
    </row>
    <row r="769" ht="12.75" customHeight="1">
      <c r="A769" s="1"/>
      <c r="C769" s="1"/>
      <c r="D769" s="1"/>
      <c r="E769" s="1"/>
      <c r="F769" s="1"/>
      <c r="G769" s="1"/>
    </row>
    <row r="770" ht="12.75" customHeight="1">
      <c r="A770" s="1"/>
      <c r="C770" s="1"/>
      <c r="D770" s="1"/>
      <c r="E770" s="1"/>
      <c r="F770" s="1"/>
      <c r="G770" s="1"/>
    </row>
    <row r="771" ht="12.75" customHeight="1">
      <c r="A771" s="1"/>
      <c r="C771" s="1"/>
      <c r="D771" s="1"/>
      <c r="E771" s="1"/>
      <c r="F771" s="1"/>
      <c r="G771" s="1"/>
    </row>
    <row r="772" ht="12.75" customHeight="1">
      <c r="A772" s="1"/>
      <c r="C772" s="1"/>
      <c r="D772" s="1"/>
      <c r="E772" s="1"/>
      <c r="F772" s="1"/>
      <c r="G772" s="1"/>
    </row>
    <row r="773" ht="12.75" customHeight="1">
      <c r="A773" s="1"/>
      <c r="C773" s="1"/>
      <c r="D773" s="1"/>
      <c r="E773" s="1"/>
      <c r="F773" s="1"/>
      <c r="G773" s="1"/>
    </row>
    <row r="774" ht="12.75" customHeight="1">
      <c r="A774" s="1"/>
      <c r="C774" s="1"/>
      <c r="D774" s="1"/>
      <c r="E774" s="1"/>
      <c r="F774" s="1"/>
      <c r="G774" s="1"/>
    </row>
    <row r="775" ht="12.75" customHeight="1">
      <c r="A775" s="1"/>
      <c r="C775" s="1"/>
      <c r="D775" s="1"/>
      <c r="E775" s="1"/>
      <c r="F775" s="1"/>
      <c r="G775" s="1"/>
    </row>
    <row r="776" ht="12.75" customHeight="1">
      <c r="A776" s="1"/>
      <c r="C776" s="1"/>
      <c r="D776" s="1"/>
      <c r="E776" s="1"/>
      <c r="F776" s="1"/>
      <c r="G776" s="1"/>
    </row>
    <row r="777" ht="12.75" customHeight="1">
      <c r="A777" s="1"/>
      <c r="C777" s="1"/>
      <c r="D777" s="1"/>
      <c r="E777" s="1"/>
      <c r="F777" s="1"/>
      <c r="G777" s="1"/>
    </row>
    <row r="778" ht="12.75" customHeight="1">
      <c r="A778" s="1"/>
      <c r="C778" s="1"/>
      <c r="D778" s="1"/>
      <c r="E778" s="1"/>
      <c r="F778" s="1"/>
      <c r="G778" s="1"/>
    </row>
    <row r="779" ht="12.75" customHeight="1">
      <c r="A779" s="1"/>
      <c r="C779" s="1"/>
      <c r="D779" s="1"/>
      <c r="E779" s="1"/>
      <c r="F779" s="1"/>
      <c r="G779" s="1"/>
    </row>
    <row r="780" ht="12.75" customHeight="1">
      <c r="A780" s="1"/>
      <c r="C780" s="1"/>
      <c r="D780" s="1"/>
      <c r="E780" s="1"/>
      <c r="F780" s="1"/>
      <c r="G780" s="1"/>
    </row>
    <row r="781" ht="12.75" customHeight="1">
      <c r="A781" s="1"/>
      <c r="C781" s="1"/>
      <c r="D781" s="1"/>
      <c r="E781" s="1"/>
      <c r="F781" s="1"/>
      <c r="G781" s="1"/>
    </row>
    <row r="782" ht="12.75" customHeight="1">
      <c r="A782" s="1"/>
      <c r="C782" s="1"/>
      <c r="D782" s="1"/>
      <c r="E782" s="1"/>
      <c r="F782" s="1"/>
      <c r="G782" s="1"/>
    </row>
    <row r="783" ht="12.75" customHeight="1">
      <c r="A783" s="1"/>
      <c r="C783" s="1"/>
      <c r="D783" s="1"/>
      <c r="E783" s="1"/>
      <c r="F783" s="1"/>
      <c r="G783" s="1"/>
    </row>
    <row r="784" ht="12.75" customHeight="1">
      <c r="A784" s="1"/>
      <c r="C784" s="1"/>
      <c r="D784" s="1"/>
      <c r="E784" s="1"/>
      <c r="F784" s="1"/>
      <c r="G784" s="1"/>
    </row>
    <row r="785" ht="12.75" customHeight="1">
      <c r="A785" s="1"/>
      <c r="C785" s="1"/>
      <c r="D785" s="1"/>
      <c r="E785" s="1"/>
      <c r="F785" s="1"/>
      <c r="G785" s="1"/>
    </row>
    <row r="786" ht="12.75" customHeight="1">
      <c r="A786" s="1"/>
      <c r="C786" s="1"/>
      <c r="D786" s="1"/>
      <c r="E786" s="1"/>
      <c r="F786" s="1"/>
      <c r="G786" s="1"/>
    </row>
    <row r="787" ht="12.75" customHeight="1">
      <c r="A787" s="1"/>
      <c r="C787" s="1"/>
      <c r="D787" s="1"/>
      <c r="E787" s="1"/>
      <c r="F787" s="1"/>
      <c r="G787" s="1"/>
    </row>
    <row r="788" ht="12.75" customHeight="1">
      <c r="A788" s="1"/>
      <c r="C788" s="1"/>
      <c r="D788" s="1"/>
      <c r="E788" s="1"/>
      <c r="F788" s="1"/>
      <c r="G788" s="1"/>
    </row>
    <row r="789" ht="12.75" customHeight="1">
      <c r="A789" s="1"/>
      <c r="C789" s="1"/>
      <c r="D789" s="1"/>
      <c r="E789" s="1"/>
      <c r="F789" s="1"/>
      <c r="G789" s="1"/>
    </row>
    <row r="790" ht="12.75" customHeight="1">
      <c r="A790" s="1"/>
      <c r="C790" s="1"/>
      <c r="D790" s="1"/>
      <c r="E790" s="1"/>
      <c r="F790" s="1"/>
      <c r="G790" s="1"/>
    </row>
    <row r="791" ht="12.75" customHeight="1">
      <c r="A791" s="1"/>
      <c r="C791" s="1"/>
      <c r="D791" s="1"/>
      <c r="E791" s="1"/>
      <c r="F791" s="1"/>
      <c r="G791" s="1"/>
    </row>
    <row r="792" ht="12.75" customHeight="1">
      <c r="A792" s="1"/>
      <c r="C792" s="1"/>
      <c r="D792" s="1"/>
      <c r="E792" s="1"/>
      <c r="F792" s="1"/>
      <c r="G792" s="1"/>
    </row>
    <row r="793" ht="12.75" customHeight="1">
      <c r="A793" s="1"/>
      <c r="C793" s="1"/>
      <c r="D793" s="1"/>
      <c r="E793" s="1"/>
      <c r="F793" s="1"/>
      <c r="G793" s="1"/>
    </row>
    <row r="794" ht="12.75" customHeight="1">
      <c r="A794" s="1"/>
      <c r="C794" s="1"/>
      <c r="D794" s="1"/>
      <c r="E794" s="1"/>
      <c r="F794" s="1"/>
      <c r="G794" s="1"/>
    </row>
    <row r="795" ht="12.75" customHeight="1">
      <c r="A795" s="1"/>
      <c r="C795" s="1"/>
      <c r="D795" s="1"/>
      <c r="E795" s="1"/>
      <c r="F795" s="1"/>
      <c r="G795" s="1"/>
    </row>
    <row r="796" ht="12.75" customHeight="1">
      <c r="A796" s="1"/>
      <c r="C796" s="1"/>
      <c r="D796" s="1"/>
      <c r="E796" s="1"/>
      <c r="F796" s="1"/>
      <c r="G796" s="1"/>
    </row>
    <row r="797" ht="12.75" customHeight="1">
      <c r="A797" s="1"/>
      <c r="C797" s="1"/>
      <c r="D797" s="1"/>
      <c r="E797" s="1"/>
      <c r="F797" s="1"/>
      <c r="G797" s="1"/>
    </row>
    <row r="798" ht="12.75" customHeight="1">
      <c r="A798" s="1"/>
      <c r="C798" s="1"/>
      <c r="D798" s="1"/>
      <c r="E798" s="1"/>
      <c r="F798" s="1"/>
      <c r="G798" s="1"/>
    </row>
    <row r="799" ht="12.75" customHeight="1">
      <c r="A799" s="1"/>
      <c r="C799" s="1"/>
      <c r="D799" s="1"/>
      <c r="E799" s="1"/>
      <c r="F799" s="1"/>
      <c r="G799" s="1"/>
    </row>
    <row r="800" ht="12.75" customHeight="1">
      <c r="A800" s="1"/>
      <c r="C800" s="1"/>
      <c r="D800" s="1"/>
      <c r="E800" s="1"/>
      <c r="F800" s="1"/>
      <c r="G800" s="1"/>
    </row>
    <row r="801" ht="12.75" customHeight="1">
      <c r="A801" s="1"/>
      <c r="C801" s="1"/>
      <c r="D801" s="1"/>
      <c r="E801" s="1"/>
      <c r="F801" s="1"/>
      <c r="G801" s="1"/>
    </row>
    <row r="802" ht="12.75" customHeight="1">
      <c r="A802" s="1"/>
      <c r="C802" s="1"/>
      <c r="D802" s="1"/>
      <c r="E802" s="1"/>
      <c r="F802" s="1"/>
      <c r="G802" s="1"/>
    </row>
    <row r="803" ht="12.75" customHeight="1">
      <c r="A803" s="1"/>
      <c r="C803" s="1"/>
      <c r="D803" s="1"/>
      <c r="E803" s="1"/>
      <c r="F803" s="1"/>
      <c r="G803" s="1"/>
    </row>
    <row r="804" ht="12.75" customHeight="1">
      <c r="A804" s="1"/>
      <c r="C804" s="1"/>
      <c r="D804" s="1"/>
      <c r="E804" s="1"/>
      <c r="F804" s="1"/>
      <c r="G804" s="1"/>
    </row>
    <row r="805" ht="12.75" customHeight="1">
      <c r="A805" s="1"/>
      <c r="C805" s="1"/>
      <c r="D805" s="1"/>
      <c r="E805" s="1"/>
      <c r="F805" s="1"/>
      <c r="G805" s="1"/>
    </row>
    <row r="806" ht="12.75" customHeight="1">
      <c r="A806" s="1"/>
      <c r="C806" s="1"/>
      <c r="D806" s="1"/>
      <c r="E806" s="1"/>
      <c r="F806" s="1"/>
      <c r="G806" s="1"/>
    </row>
    <row r="807" ht="12.75" customHeight="1">
      <c r="A807" s="1"/>
      <c r="C807" s="1"/>
      <c r="D807" s="1"/>
      <c r="E807" s="1"/>
      <c r="F807" s="1"/>
      <c r="G807" s="1"/>
    </row>
    <row r="808" ht="12.75" customHeight="1">
      <c r="A808" s="1"/>
      <c r="C808" s="1"/>
      <c r="D808" s="1"/>
      <c r="E808" s="1"/>
      <c r="F808" s="1"/>
      <c r="G808" s="1"/>
    </row>
    <row r="809" ht="12.75" customHeight="1">
      <c r="A809" s="1"/>
      <c r="C809" s="1"/>
      <c r="D809" s="1"/>
      <c r="E809" s="1"/>
      <c r="F809" s="1"/>
      <c r="G809" s="1"/>
    </row>
    <row r="810" ht="12.75" customHeight="1">
      <c r="A810" s="1"/>
      <c r="C810" s="1"/>
      <c r="D810" s="1"/>
      <c r="E810" s="1"/>
      <c r="F810" s="1"/>
      <c r="G810" s="1"/>
    </row>
    <row r="811" ht="12.75" customHeight="1">
      <c r="A811" s="1"/>
      <c r="C811" s="1"/>
      <c r="D811" s="1"/>
      <c r="E811" s="1"/>
      <c r="F811" s="1"/>
      <c r="G811" s="1"/>
    </row>
    <row r="812" ht="12.75" customHeight="1">
      <c r="A812" s="1"/>
      <c r="C812" s="1"/>
      <c r="D812" s="1"/>
      <c r="E812" s="1"/>
      <c r="F812" s="1"/>
      <c r="G812" s="1"/>
    </row>
    <row r="813" ht="12.75" customHeight="1">
      <c r="A813" s="1"/>
      <c r="C813" s="1"/>
      <c r="D813" s="1"/>
      <c r="E813" s="1"/>
      <c r="F813" s="1"/>
      <c r="G813" s="1"/>
    </row>
    <row r="814" ht="12.75" customHeight="1">
      <c r="A814" s="1"/>
      <c r="C814" s="1"/>
      <c r="D814" s="1"/>
      <c r="E814" s="1"/>
      <c r="F814" s="1"/>
      <c r="G814" s="1"/>
    </row>
    <row r="815" ht="12.75" customHeight="1">
      <c r="A815" s="1"/>
      <c r="C815" s="1"/>
      <c r="D815" s="1"/>
      <c r="E815" s="1"/>
      <c r="F815" s="1"/>
      <c r="G815" s="1"/>
    </row>
    <row r="816" ht="12.75" customHeight="1">
      <c r="A816" s="1"/>
      <c r="C816" s="1"/>
      <c r="D816" s="1"/>
      <c r="E816" s="1"/>
      <c r="F816" s="1"/>
      <c r="G816" s="1"/>
    </row>
    <row r="817" ht="12.75" customHeight="1">
      <c r="A817" s="1"/>
      <c r="C817" s="1"/>
      <c r="D817" s="1"/>
      <c r="E817" s="1"/>
      <c r="F817" s="1"/>
      <c r="G817" s="1"/>
    </row>
    <row r="818" ht="12.75" customHeight="1">
      <c r="A818" s="1"/>
      <c r="C818" s="1"/>
      <c r="D818" s="1"/>
      <c r="E818" s="1"/>
      <c r="F818" s="1"/>
      <c r="G818" s="1"/>
    </row>
    <row r="819" ht="12.75" customHeight="1">
      <c r="A819" s="1"/>
      <c r="C819" s="1"/>
      <c r="D819" s="1"/>
      <c r="E819" s="1"/>
      <c r="F819" s="1"/>
      <c r="G819" s="1"/>
    </row>
    <row r="820" ht="12.75" customHeight="1">
      <c r="A820" s="1"/>
      <c r="C820" s="1"/>
      <c r="D820" s="1"/>
      <c r="E820" s="1"/>
      <c r="F820" s="1"/>
      <c r="G820" s="1"/>
    </row>
    <row r="821" ht="12.75" customHeight="1">
      <c r="A821" s="1"/>
      <c r="C821" s="1"/>
      <c r="D821" s="1"/>
      <c r="E821" s="1"/>
      <c r="F821" s="1"/>
      <c r="G821" s="1"/>
    </row>
    <row r="822" ht="12.75" customHeight="1">
      <c r="A822" s="1"/>
      <c r="C822" s="1"/>
      <c r="D822" s="1"/>
      <c r="E822" s="1"/>
      <c r="F822" s="1"/>
      <c r="G822" s="1"/>
    </row>
    <row r="823" ht="12.75" customHeight="1">
      <c r="A823" s="1"/>
      <c r="C823" s="1"/>
      <c r="D823" s="1"/>
      <c r="E823" s="1"/>
      <c r="F823" s="1"/>
      <c r="G823" s="1"/>
    </row>
    <row r="824" ht="12.75" customHeight="1">
      <c r="A824" s="1"/>
      <c r="C824" s="1"/>
      <c r="D824" s="1"/>
      <c r="E824" s="1"/>
      <c r="F824" s="1"/>
      <c r="G824" s="1"/>
    </row>
    <row r="825" ht="12.75" customHeight="1">
      <c r="A825" s="1"/>
      <c r="C825" s="1"/>
      <c r="D825" s="1"/>
      <c r="E825" s="1"/>
      <c r="F825" s="1"/>
      <c r="G825" s="1"/>
    </row>
    <row r="826" ht="12.75" customHeight="1">
      <c r="A826" s="1"/>
      <c r="C826" s="1"/>
      <c r="D826" s="1"/>
      <c r="E826" s="1"/>
      <c r="F826" s="1"/>
      <c r="G826" s="1"/>
    </row>
    <row r="827" ht="12.75" customHeight="1">
      <c r="A827" s="1"/>
      <c r="C827" s="1"/>
      <c r="D827" s="1"/>
      <c r="E827" s="1"/>
      <c r="F827" s="1"/>
      <c r="G827" s="1"/>
    </row>
    <row r="828" ht="12.75" customHeight="1">
      <c r="A828" s="1"/>
      <c r="C828" s="1"/>
      <c r="D828" s="1"/>
      <c r="E828" s="1"/>
      <c r="F828" s="1"/>
      <c r="G828" s="1"/>
    </row>
    <row r="829" ht="12.75" customHeight="1">
      <c r="A829" s="1"/>
      <c r="C829" s="1"/>
      <c r="D829" s="1"/>
      <c r="E829" s="1"/>
      <c r="F829" s="1"/>
      <c r="G829" s="1"/>
    </row>
    <row r="830" ht="12.75" customHeight="1">
      <c r="A830" s="1"/>
      <c r="C830" s="1"/>
      <c r="D830" s="1"/>
      <c r="E830" s="1"/>
      <c r="F830" s="1"/>
      <c r="G830" s="1"/>
    </row>
    <row r="831" ht="12.75" customHeight="1">
      <c r="A831" s="1"/>
      <c r="C831" s="1"/>
      <c r="D831" s="1"/>
      <c r="E831" s="1"/>
      <c r="F831" s="1"/>
      <c r="G831" s="1"/>
    </row>
    <row r="832" ht="12.75" customHeight="1">
      <c r="A832" s="1"/>
      <c r="C832" s="1"/>
      <c r="D832" s="1"/>
      <c r="E832" s="1"/>
      <c r="F832" s="1"/>
      <c r="G832" s="1"/>
    </row>
    <row r="833" ht="12.75" customHeight="1">
      <c r="A833" s="1"/>
      <c r="C833" s="1"/>
      <c r="D833" s="1"/>
      <c r="E833" s="1"/>
      <c r="F833" s="1"/>
      <c r="G833" s="1"/>
    </row>
    <row r="834" ht="12.75" customHeight="1">
      <c r="A834" s="1"/>
      <c r="C834" s="1"/>
      <c r="D834" s="1"/>
      <c r="E834" s="1"/>
      <c r="F834" s="1"/>
      <c r="G834" s="1"/>
    </row>
    <row r="835" ht="12.75" customHeight="1">
      <c r="A835" s="1"/>
      <c r="C835" s="1"/>
      <c r="D835" s="1"/>
      <c r="E835" s="1"/>
      <c r="F835" s="1"/>
      <c r="G835" s="1"/>
    </row>
    <row r="836" ht="12.75" customHeight="1">
      <c r="A836" s="1"/>
      <c r="C836" s="1"/>
      <c r="D836" s="1"/>
      <c r="E836" s="1"/>
      <c r="F836" s="1"/>
      <c r="G836" s="1"/>
    </row>
    <row r="837" ht="12.75" customHeight="1">
      <c r="A837" s="1"/>
      <c r="C837" s="1"/>
      <c r="D837" s="1"/>
      <c r="E837" s="1"/>
      <c r="F837" s="1"/>
      <c r="G837" s="1"/>
    </row>
    <row r="838" ht="12.75" customHeight="1">
      <c r="A838" s="1"/>
      <c r="C838" s="1"/>
      <c r="D838" s="1"/>
      <c r="E838" s="1"/>
      <c r="F838" s="1"/>
      <c r="G838" s="1"/>
    </row>
    <row r="839" ht="12.75" customHeight="1">
      <c r="A839" s="1"/>
      <c r="C839" s="1"/>
      <c r="D839" s="1"/>
      <c r="E839" s="1"/>
      <c r="F839" s="1"/>
      <c r="G839" s="1"/>
    </row>
    <row r="840" ht="12.75" customHeight="1">
      <c r="A840" s="1"/>
      <c r="C840" s="1"/>
      <c r="D840" s="1"/>
      <c r="E840" s="1"/>
      <c r="F840" s="1"/>
      <c r="G840" s="1"/>
    </row>
    <row r="841" ht="12.75" customHeight="1">
      <c r="A841" s="1"/>
      <c r="C841" s="1"/>
      <c r="D841" s="1"/>
      <c r="E841" s="1"/>
      <c r="F841" s="1"/>
      <c r="G841" s="1"/>
    </row>
    <row r="842" ht="12.75" customHeight="1">
      <c r="A842" s="1"/>
      <c r="C842" s="1"/>
      <c r="D842" s="1"/>
      <c r="E842" s="1"/>
      <c r="F842" s="1"/>
      <c r="G842" s="1"/>
    </row>
    <row r="843" ht="12.75" customHeight="1">
      <c r="A843" s="1"/>
      <c r="C843" s="1"/>
      <c r="D843" s="1"/>
      <c r="E843" s="1"/>
      <c r="F843" s="1"/>
      <c r="G843" s="1"/>
    </row>
    <row r="844" ht="12.75" customHeight="1">
      <c r="A844" s="1"/>
      <c r="C844" s="1"/>
      <c r="D844" s="1"/>
      <c r="E844" s="1"/>
      <c r="F844" s="1"/>
      <c r="G844" s="1"/>
    </row>
    <row r="845" ht="12.75" customHeight="1">
      <c r="A845" s="1"/>
      <c r="C845" s="1"/>
      <c r="D845" s="1"/>
      <c r="E845" s="1"/>
      <c r="F845" s="1"/>
      <c r="G845" s="1"/>
    </row>
    <row r="846" ht="12.75" customHeight="1">
      <c r="A846" s="1"/>
      <c r="C846" s="1"/>
      <c r="D846" s="1"/>
      <c r="E846" s="1"/>
      <c r="F846" s="1"/>
      <c r="G846" s="1"/>
    </row>
    <row r="847" ht="12.75" customHeight="1">
      <c r="A847" s="1"/>
      <c r="C847" s="1"/>
      <c r="D847" s="1"/>
      <c r="E847" s="1"/>
      <c r="F847" s="1"/>
      <c r="G847" s="1"/>
    </row>
    <row r="848" ht="12.75" customHeight="1">
      <c r="A848" s="1"/>
      <c r="C848" s="1"/>
      <c r="D848" s="1"/>
      <c r="E848" s="1"/>
      <c r="F848" s="1"/>
      <c r="G848" s="1"/>
    </row>
    <row r="849" ht="12.75" customHeight="1">
      <c r="A849" s="1"/>
      <c r="C849" s="1"/>
      <c r="D849" s="1"/>
      <c r="E849" s="1"/>
      <c r="F849" s="1"/>
      <c r="G849" s="1"/>
    </row>
    <row r="850" ht="12.75" customHeight="1">
      <c r="A850" s="1"/>
      <c r="C850" s="1"/>
      <c r="D850" s="1"/>
      <c r="E850" s="1"/>
      <c r="F850" s="1"/>
      <c r="G850" s="1"/>
    </row>
    <row r="851" ht="12.75" customHeight="1">
      <c r="A851" s="1"/>
      <c r="C851" s="1"/>
      <c r="D851" s="1"/>
      <c r="E851" s="1"/>
      <c r="F851" s="1"/>
      <c r="G851" s="1"/>
    </row>
    <row r="852" ht="12.75" customHeight="1">
      <c r="A852" s="1"/>
      <c r="C852" s="1"/>
      <c r="D852" s="1"/>
      <c r="E852" s="1"/>
      <c r="F852" s="1"/>
      <c r="G852" s="1"/>
    </row>
    <row r="853" ht="12.75" customHeight="1">
      <c r="A853" s="1"/>
      <c r="C853" s="1"/>
      <c r="D853" s="1"/>
      <c r="E853" s="1"/>
      <c r="F853" s="1"/>
      <c r="G853" s="1"/>
    </row>
    <row r="854" ht="12.75" customHeight="1">
      <c r="A854" s="1"/>
      <c r="C854" s="1"/>
      <c r="D854" s="1"/>
      <c r="E854" s="1"/>
      <c r="F854" s="1"/>
      <c r="G854" s="1"/>
    </row>
    <row r="855" ht="12.75" customHeight="1">
      <c r="A855" s="1"/>
      <c r="C855" s="1"/>
      <c r="D855" s="1"/>
      <c r="E855" s="1"/>
      <c r="F855" s="1"/>
      <c r="G855" s="1"/>
    </row>
    <row r="856" ht="12.75" customHeight="1">
      <c r="A856" s="1"/>
      <c r="C856" s="1"/>
      <c r="D856" s="1"/>
      <c r="E856" s="1"/>
      <c r="F856" s="1"/>
      <c r="G856" s="1"/>
    </row>
    <row r="857" ht="12.75" customHeight="1">
      <c r="A857" s="1"/>
      <c r="C857" s="1"/>
      <c r="D857" s="1"/>
      <c r="E857" s="1"/>
      <c r="F857" s="1"/>
      <c r="G857" s="1"/>
    </row>
    <row r="858" ht="12.75" customHeight="1">
      <c r="A858" s="1"/>
      <c r="C858" s="1"/>
      <c r="D858" s="1"/>
      <c r="E858" s="1"/>
      <c r="F858" s="1"/>
      <c r="G858" s="1"/>
    </row>
    <row r="859" ht="12.75" customHeight="1">
      <c r="A859" s="1"/>
      <c r="C859" s="1"/>
      <c r="D859" s="1"/>
      <c r="E859" s="1"/>
      <c r="F859" s="1"/>
      <c r="G859" s="1"/>
    </row>
    <row r="860" ht="12.75" customHeight="1">
      <c r="A860" s="1"/>
      <c r="C860" s="1"/>
      <c r="D860" s="1"/>
      <c r="E860" s="1"/>
      <c r="F860" s="1"/>
      <c r="G860" s="1"/>
    </row>
    <row r="861" ht="12.75" customHeight="1">
      <c r="A861" s="1"/>
      <c r="C861" s="1"/>
      <c r="D861" s="1"/>
      <c r="E861" s="1"/>
      <c r="F861" s="1"/>
      <c r="G861" s="1"/>
    </row>
    <row r="862" ht="12.75" customHeight="1">
      <c r="A862" s="1"/>
      <c r="C862" s="1"/>
      <c r="D862" s="1"/>
      <c r="E862" s="1"/>
      <c r="F862" s="1"/>
      <c r="G862" s="1"/>
    </row>
    <row r="863" ht="12.75" customHeight="1">
      <c r="A863" s="1"/>
      <c r="C863" s="1"/>
      <c r="D863" s="1"/>
      <c r="E863" s="1"/>
      <c r="F863" s="1"/>
      <c r="G863" s="1"/>
    </row>
    <row r="864" ht="12.75" customHeight="1">
      <c r="A864" s="1"/>
      <c r="C864" s="1"/>
      <c r="D864" s="1"/>
      <c r="E864" s="1"/>
      <c r="F864" s="1"/>
      <c r="G864" s="1"/>
    </row>
    <row r="865" ht="12.75" customHeight="1">
      <c r="A865" s="1"/>
      <c r="C865" s="1"/>
      <c r="D865" s="1"/>
      <c r="E865" s="1"/>
      <c r="F865" s="1"/>
      <c r="G865" s="1"/>
    </row>
    <row r="866" ht="12.75" customHeight="1">
      <c r="A866" s="1"/>
      <c r="C866" s="1"/>
      <c r="D866" s="1"/>
      <c r="E866" s="1"/>
      <c r="F866" s="1"/>
      <c r="G866" s="1"/>
    </row>
    <row r="867" ht="12.75" customHeight="1">
      <c r="A867" s="1"/>
      <c r="C867" s="1"/>
      <c r="D867" s="1"/>
      <c r="E867" s="1"/>
      <c r="F867" s="1"/>
      <c r="G867" s="1"/>
    </row>
    <row r="868" ht="12.75" customHeight="1">
      <c r="A868" s="1"/>
      <c r="C868" s="1"/>
      <c r="D868" s="1"/>
      <c r="E868" s="1"/>
      <c r="F868" s="1"/>
      <c r="G868" s="1"/>
    </row>
    <row r="869" ht="12.75" customHeight="1">
      <c r="A869" s="1"/>
      <c r="C869" s="1"/>
      <c r="D869" s="1"/>
      <c r="E869" s="1"/>
      <c r="F869" s="1"/>
      <c r="G869" s="1"/>
    </row>
    <row r="870" ht="12.75" customHeight="1">
      <c r="A870" s="1"/>
      <c r="C870" s="1"/>
      <c r="D870" s="1"/>
      <c r="E870" s="1"/>
      <c r="F870" s="1"/>
      <c r="G870" s="1"/>
    </row>
    <row r="871" ht="12.75" customHeight="1">
      <c r="A871" s="1"/>
      <c r="C871" s="1"/>
      <c r="D871" s="1"/>
      <c r="E871" s="1"/>
      <c r="F871" s="1"/>
      <c r="G871" s="1"/>
    </row>
    <row r="872" ht="12.75" customHeight="1">
      <c r="A872" s="1"/>
      <c r="C872" s="1"/>
      <c r="D872" s="1"/>
      <c r="E872" s="1"/>
      <c r="F872" s="1"/>
      <c r="G872" s="1"/>
    </row>
    <row r="873" ht="12.75" customHeight="1">
      <c r="A873" s="1"/>
      <c r="C873" s="1"/>
      <c r="D873" s="1"/>
      <c r="E873" s="1"/>
      <c r="F873" s="1"/>
      <c r="G873" s="1"/>
    </row>
    <row r="874" ht="12.75" customHeight="1">
      <c r="A874" s="1"/>
      <c r="C874" s="1"/>
      <c r="D874" s="1"/>
      <c r="E874" s="1"/>
      <c r="F874" s="1"/>
      <c r="G874" s="1"/>
    </row>
    <row r="875" ht="12.75" customHeight="1">
      <c r="A875" s="1"/>
      <c r="C875" s="1"/>
      <c r="D875" s="1"/>
      <c r="E875" s="1"/>
      <c r="F875" s="1"/>
      <c r="G875" s="1"/>
    </row>
    <row r="876" ht="12.75" customHeight="1">
      <c r="A876" s="1"/>
      <c r="C876" s="1"/>
      <c r="D876" s="1"/>
      <c r="E876" s="1"/>
      <c r="F876" s="1"/>
      <c r="G876" s="1"/>
    </row>
    <row r="877" ht="12.75" customHeight="1">
      <c r="A877" s="1"/>
      <c r="C877" s="1"/>
      <c r="D877" s="1"/>
      <c r="E877" s="1"/>
      <c r="F877" s="1"/>
      <c r="G877" s="1"/>
    </row>
    <row r="878" ht="12.75" customHeight="1">
      <c r="A878" s="1"/>
      <c r="C878" s="1"/>
      <c r="D878" s="1"/>
      <c r="E878" s="1"/>
      <c r="F878" s="1"/>
      <c r="G878" s="1"/>
    </row>
    <row r="879" ht="12.75" customHeight="1">
      <c r="A879" s="1"/>
      <c r="C879" s="1"/>
      <c r="D879" s="1"/>
      <c r="E879" s="1"/>
      <c r="F879" s="1"/>
      <c r="G879" s="1"/>
    </row>
    <row r="880" ht="12.75" customHeight="1">
      <c r="A880" s="1"/>
      <c r="C880" s="1"/>
      <c r="D880" s="1"/>
      <c r="E880" s="1"/>
      <c r="F880" s="1"/>
      <c r="G880" s="1"/>
    </row>
    <row r="881" ht="12.75" customHeight="1">
      <c r="A881" s="1"/>
      <c r="C881" s="1"/>
      <c r="D881" s="1"/>
      <c r="E881" s="1"/>
      <c r="F881" s="1"/>
      <c r="G881" s="1"/>
    </row>
    <row r="882" ht="12.75" customHeight="1">
      <c r="A882" s="1"/>
      <c r="C882" s="1"/>
      <c r="D882" s="1"/>
      <c r="E882" s="1"/>
      <c r="F882" s="1"/>
      <c r="G882" s="1"/>
    </row>
    <row r="883" ht="12.75" customHeight="1">
      <c r="A883" s="1"/>
      <c r="C883" s="1"/>
      <c r="D883" s="1"/>
      <c r="E883" s="1"/>
      <c r="F883" s="1"/>
      <c r="G883" s="1"/>
    </row>
    <row r="884" ht="12.75" customHeight="1">
      <c r="A884" s="1"/>
      <c r="C884" s="1"/>
      <c r="D884" s="1"/>
      <c r="E884" s="1"/>
      <c r="F884" s="1"/>
      <c r="G884" s="1"/>
    </row>
    <row r="885" ht="12.75" customHeight="1">
      <c r="A885" s="1"/>
      <c r="C885" s="1"/>
      <c r="D885" s="1"/>
      <c r="E885" s="1"/>
      <c r="F885" s="1"/>
      <c r="G885" s="1"/>
    </row>
    <row r="886" ht="12.75" customHeight="1">
      <c r="A886" s="1"/>
      <c r="C886" s="1"/>
      <c r="D886" s="1"/>
      <c r="E886" s="1"/>
      <c r="F886" s="1"/>
      <c r="G886" s="1"/>
    </row>
    <row r="887" ht="12.75" customHeight="1">
      <c r="A887" s="1"/>
      <c r="C887" s="1"/>
      <c r="D887" s="1"/>
      <c r="E887" s="1"/>
      <c r="F887" s="1"/>
      <c r="G887" s="1"/>
    </row>
    <row r="888" ht="12.75" customHeight="1">
      <c r="A888" s="1"/>
      <c r="C888" s="1"/>
      <c r="D888" s="1"/>
      <c r="E888" s="1"/>
      <c r="F888" s="1"/>
      <c r="G888" s="1"/>
    </row>
    <row r="889" ht="12.75" customHeight="1">
      <c r="A889" s="1"/>
      <c r="C889" s="1"/>
      <c r="D889" s="1"/>
      <c r="E889" s="1"/>
      <c r="F889" s="1"/>
      <c r="G889" s="1"/>
    </row>
    <row r="890" ht="12.75" customHeight="1">
      <c r="A890" s="1"/>
      <c r="C890" s="1"/>
      <c r="D890" s="1"/>
      <c r="E890" s="1"/>
      <c r="F890" s="1"/>
      <c r="G890" s="1"/>
    </row>
    <row r="891" ht="12.75" customHeight="1">
      <c r="A891" s="1"/>
      <c r="C891" s="1"/>
      <c r="D891" s="1"/>
      <c r="E891" s="1"/>
      <c r="F891" s="1"/>
      <c r="G891" s="1"/>
    </row>
    <row r="892" ht="12.75" customHeight="1">
      <c r="A892" s="1"/>
      <c r="C892" s="1"/>
      <c r="D892" s="1"/>
      <c r="E892" s="1"/>
      <c r="F892" s="1"/>
      <c r="G892" s="1"/>
    </row>
    <row r="893" ht="12.75" customHeight="1">
      <c r="A893" s="1"/>
      <c r="C893" s="1"/>
      <c r="D893" s="1"/>
      <c r="E893" s="1"/>
      <c r="F893" s="1"/>
      <c r="G893" s="1"/>
    </row>
    <row r="894" ht="12.75" customHeight="1">
      <c r="A894" s="1"/>
      <c r="C894" s="1"/>
      <c r="D894" s="1"/>
      <c r="E894" s="1"/>
      <c r="F894" s="1"/>
      <c r="G894" s="1"/>
    </row>
    <row r="895" ht="12.75" customHeight="1">
      <c r="A895" s="1"/>
      <c r="C895" s="1"/>
      <c r="D895" s="1"/>
      <c r="E895" s="1"/>
      <c r="F895" s="1"/>
      <c r="G895" s="1"/>
    </row>
    <row r="896" ht="12.75" customHeight="1">
      <c r="A896" s="1"/>
      <c r="C896" s="1"/>
      <c r="D896" s="1"/>
      <c r="E896" s="1"/>
      <c r="F896" s="1"/>
      <c r="G896" s="1"/>
    </row>
    <row r="897" ht="12.75" customHeight="1">
      <c r="A897" s="1"/>
      <c r="C897" s="1"/>
      <c r="D897" s="1"/>
      <c r="E897" s="1"/>
      <c r="F897" s="1"/>
      <c r="G897" s="1"/>
    </row>
    <row r="898" ht="12.75" customHeight="1">
      <c r="A898" s="1"/>
      <c r="C898" s="1"/>
      <c r="D898" s="1"/>
      <c r="E898" s="1"/>
      <c r="F898" s="1"/>
      <c r="G898" s="1"/>
    </row>
    <row r="899" ht="12.75" customHeight="1">
      <c r="A899" s="1"/>
      <c r="C899" s="1"/>
      <c r="D899" s="1"/>
      <c r="E899" s="1"/>
      <c r="F899" s="1"/>
      <c r="G899" s="1"/>
    </row>
    <row r="900" ht="12.75" customHeight="1">
      <c r="A900" s="1"/>
      <c r="C900" s="1"/>
      <c r="D900" s="1"/>
      <c r="E900" s="1"/>
      <c r="F900" s="1"/>
      <c r="G900" s="1"/>
    </row>
    <row r="901" ht="12.75" customHeight="1">
      <c r="A901" s="1"/>
      <c r="C901" s="1"/>
      <c r="D901" s="1"/>
      <c r="E901" s="1"/>
      <c r="F901" s="1"/>
      <c r="G901" s="1"/>
    </row>
    <row r="902" ht="12.75" customHeight="1">
      <c r="A902" s="1"/>
      <c r="C902" s="1"/>
      <c r="D902" s="1"/>
      <c r="E902" s="1"/>
      <c r="F902" s="1"/>
      <c r="G902" s="1"/>
    </row>
    <row r="903" ht="12.75" customHeight="1">
      <c r="A903" s="1"/>
      <c r="C903" s="1"/>
      <c r="D903" s="1"/>
      <c r="E903" s="1"/>
      <c r="F903" s="1"/>
      <c r="G903" s="1"/>
    </row>
    <row r="904" ht="12.75" customHeight="1">
      <c r="A904" s="1"/>
      <c r="C904" s="1"/>
      <c r="D904" s="1"/>
      <c r="E904" s="1"/>
      <c r="F904" s="1"/>
      <c r="G904" s="1"/>
    </row>
    <row r="905" ht="12.75" customHeight="1">
      <c r="A905" s="1"/>
      <c r="C905" s="1"/>
      <c r="D905" s="1"/>
      <c r="E905" s="1"/>
      <c r="F905" s="1"/>
      <c r="G905" s="1"/>
    </row>
    <row r="906" ht="12.75" customHeight="1">
      <c r="A906" s="1"/>
      <c r="C906" s="1"/>
      <c r="D906" s="1"/>
      <c r="E906" s="1"/>
      <c r="F906" s="1"/>
      <c r="G906" s="1"/>
    </row>
    <row r="907" ht="12.75" customHeight="1">
      <c r="A907" s="1"/>
      <c r="C907" s="1"/>
      <c r="D907" s="1"/>
      <c r="E907" s="1"/>
      <c r="F907" s="1"/>
      <c r="G907" s="1"/>
    </row>
    <row r="908" ht="12.75" customHeight="1">
      <c r="A908" s="1"/>
      <c r="C908" s="1"/>
      <c r="D908" s="1"/>
      <c r="E908" s="1"/>
      <c r="F908" s="1"/>
      <c r="G908" s="1"/>
    </row>
    <row r="909" ht="12.75" customHeight="1">
      <c r="A909" s="1"/>
      <c r="C909" s="1"/>
      <c r="D909" s="1"/>
      <c r="E909" s="1"/>
      <c r="F909" s="1"/>
      <c r="G909" s="1"/>
    </row>
    <row r="910" ht="12.75" customHeight="1">
      <c r="A910" s="1"/>
      <c r="C910" s="1"/>
      <c r="D910" s="1"/>
      <c r="E910" s="1"/>
      <c r="F910" s="1"/>
      <c r="G910" s="1"/>
    </row>
    <row r="911" ht="12.75" customHeight="1">
      <c r="A911" s="1"/>
      <c r="C911" s="1"/>
      <c r="D911" s="1"/>
      <c r="E911" s="1"/>
      <c r="F911" s="1"/>
      <c r="G911" s="1"/>
    </row>
    <row r="912" ht="12.75" customHeight="1">
      <c r="A912" s="1"/>
      <c r="C912" s="1"/>
      <c r="D912" s="1"/>
      <c r="E912" s="1"/>
      <c r="F912" s="1"/>
      <c r="G912" s="1"/>
    </row>
    <row r="913" ht="12.75" customHeight="1">
      <c r="A913" s="1"/>
      <c r="C913" s="1"/>
      <c r="D913" s="1"/>
      <c r="E913" s="1"/>
      <c r="F913" s="1"/>
      <c r="G913" s="1"/>
    </row>
    <row r="914" ht="12.75" customHeight="1">
      <c r="A914" s="1"/>
      <c r="C914" s="1"/>
      <c r="D914" s="1"/>
      <c r="E914" s="1"/>
      <c r="F914" s="1"/>
      <c r="G914" s="1"/>
    </row>
    <row r="915" ht="12.75" customHeight="1">
      <c r="A915" s="1"/>
      <c r="C915" s="1"/>
      <c r="D915" s="1"/>
      <c r="E915" s="1"/>
      <c r="F915" s="1"/>
      <c r="G915" s="1"/>
    </row>
    <row r="916" ht="12.75" customHeight="1">
      <c r="A916" s="1"/>
      <c r="C916" s="1"/>
      <c r="D916" s="1"/>
      <c r="E916" s="1"/>
      <c r="F916" s="1"/>
      <c r="G916" s="1"/>
    </row>
    <row r="917" ht="12.75" customHeight="1">
      <c r="A917" s="1"/>
      <c r="C917" s="1"/>
      <c r="D917" s="1"/>
      <c r="E917" s="1"/>
      <c r="F917" s="1"/>
      <c r="G917" s="1"/>
    </row>
    <row r="918" ht="12.75" customHeight="1">
      <c r="A918" s="1"/>
      <c r="C918" s="1"/>
      <c r="D918" s="1"/>
      <c r="E918" s="1"/>
      <c r="F918" s="1"/>
      <c r="G918" s="1"/>
    </row>
    <row r="919" ht="12.75" customHeight="1">
      <c r="A919" s="1"/>
      <c r="C919" s="1"/>
      <c r="D919" s="1"/>
      <c r="E919" s="1"/>
      <c r="F919" s="1"/>
      <c r="G919" s="1"/>
    </row>
    <row r="920" ht="12.75" customHeight="1">
      <c r="A920" s="1"/>
      <c r="C920" s="1"/>
      <c r="D920" s="1"/>
      <c r="E920" s="1"/>
      <c r="F920" s="1"/>
      <c r="G920" s="1"/>
    </row>
    <row r="921" ht="12.75" customHeight="1">
      <c r="A921" s="1"/>
      <c r="C921" s="1"/>
      <c r="D921" s="1"/>
      <c r="E921" s="1"/>
      <c r="F921" s="1"/>
      <c r="G921" s="1"/>
    </row>
    <row r="922" ht="12.75" customHeight="1">
      <c r="A922" s="1"/>
      <c r="C922" s="1"/>
      <c r="D922" s="1"/>
      <c r="E922" s="1"/>
      <c r="F922" s="1"/>
      <c r="G922" s="1"/>
    </row>
    <row r="923" ht="12.75" customHeight="1">
      <c r="A923" s="1"/>
      <c r="C923" s="1"/>
      <c r="D923" s="1"/>
      <c r="E923" s="1"/>
      <c r="F923" s="1"/>
      <c r="G923" s="1"/>
    </row>
    <row r="924" ht="12.75" customHeight="1">
      <c r="A924" s="1"/>
      <c r="C924" s="1"/>
      <c r="D924" s="1"/>
      <c r="E924" s="1"/>
      <c r="F924" s="1"/>
      <c r="G924" s="1"/>
    </row>
    <row r="925" ht="12.75" customHeight="1">
      <c r="A925" s="1"/>
      <c r="C925" s="1"/>
      <c r="D925" s="1"/>
      <c r="E925" s="1"/>
      <c r="F925" s="1"/>
      <c r="G925" s="1"/>
    </row>
    <row r="926" ht="12.75" customHeight="1">
      <c r="A926" s="1"/>
      <c r="C926" s="1"/>
      <c r="D926" s="1"/>
      <c r="E926" s="1"/>
      <c r="F926" s="1"/>
      <c r="G926" s="1"/>
    </row>
    <row r="927" ht="12.75" customHeight="1">
      <c r="A927" s="1"/>
      <c r="C927" s="1"/>
      <c r="D927" s="1"/>
      <c r="E927" s="1"/>
      <c r="F927" s="1"/>
      <c r="G927" s="1"/>
    </row>
    <row r="928" ht="12.75" customHeight="1">
      <c r="A928" s="1"/>
      <c r="C928" s="1"/>
      <c r="D928" s="1"/>
      <c r="E928" s="1"/>
      <c r="F928" s="1"/>
      <c r="G928" s="1"/>
    </row>
    <row r="929" ht="12.75" customHeight="1">
      <c r="A929" s="1"/>
      <c r="C929" s="1"/>
      <c r="D929" s="1"/>
      <c r="E929" s="1"/>
      <c r="F929" s="1"/>
      <c r="G929" s="1"/>
    </row>
    <row r="930" ht="12.75" customHeight="1">
      <c r="A930" s="1"/>
      <c r="C930" s="1"/>
      <c r="D930" s="1"/>
      <c r="E930" s="1"/>
      <c r="F930" s="1"/>
      <c r="G930" s="1"/>
    </row>
    <row r="931" ht="12.75" customHeight="1">
      <c r="A931" s="1"/>
      <c r="C931" s="1"/>
      <c r="D931" s="1"/>
      <c r="E931" s="1"/>
      <c r="F931" s="1"/>
      <c r="G931" s="1"/>
    </row>
    <row r="932" ht="12.75" customHeight="1">
      <c r="A932" s="1"/>
      <c r="C932" s="1"/>
      <c r="D932" s="1"/>
      <c r="E932" s="1"/>
      <c r="F932" s="1"/>
      <c r="G932" s="1"/>
    </row>
    <row r="933" ht="12.75" customHeight="1">
      <c r="A933" s="1"/>
      <c r="C933" s="1"/>
      <c r="D933" s="1"/>
      <c r="E933" s="1"/>
      <c r="F933" s="1"/>
      <c r="G933" s="1"/>
    </row>
    <row r="934" ht="12.75" customHeight="1">
      <c r="A934" s="1"/>
      <c r="C934" s="1"/>
      <c r="D934" s="1"/>
      <c r="E934" s="1"/>
      <c r="F934" s="1"/>
      <c r="G934" s="1"/>
    </row>
    <row r="935" ht="12.75" customHeight="1">
      <c r="A935" s="1"/>
      <c r="C935" s="1"/>
      <c r="D935" s="1"/>
      <c r="E935" s="1"/>
      <c r="F935" s="1"/>
      <c r="G935" s="1"/>
    </row>
    <row r="936" ht="12.75" customHeight="1">
      <c r="A936" s="1"/>
      <c r="C936" s="1"/>
      <c r="D936" s="1"/>
      <c r="E936" s="1"/>
      <c r="F936" s="1"/>
      <c r="G936" s="1"/>
    </row>
    <row r="937" ht="12.75" customHeight="1">
      <c r="A937" s="1"/>
      <c r="C937" s="1"/>
      <c r="D937" s="1"/>
      <c r="E937" s="1"/>
      <c r="F937" s="1"/>
      <c r="G937" s="1"/>
    </row>
    <row r="938" ht="12.75" customHeight="1">
      <c r="A938" s="1"/>
      <c r="C938" s="1"/>
      <c r="D938" s="1"/>
      <c r="E938" s="1"/>
      <c r="F938" s="1"/>
      <c r="G938" s="1"/>
    </row>
    <row r="939" ht="12.75" customHeight="1">
      <c r="A939" s="1"/>
      <c r="C939" s="1"/>
      <c r="D939" s="1"/>
      <c r="E939" s="1"/>
      <c r="F939" s="1"/>
      <c r="G939" s="1"/>
    </row>
    <row r="940" ht="12.75" customHeight="1">
      <c r="A940" s="1"/>
      <c r="C940" s="1"/>
      <c r="D940" s="1"/>
      <c r="E940" s="1"/>
      <c r="F940" s="1"/>
      <c r="G940" s="1"/>
    </row>
    <row r="941" ht="12.75" customHeight="1">
      <c r="A941" s="1"/>
      <c r="C941" s="1"/>
      <c r="D941" s="1"/>
      <c r="E941" s="1"/>
      <c r="F941" s="1"/>
      <c r="G941" s="1"/>
    </row>
    <row r="942" ht="12.75" customHeight="1">
      <c r="A942" s="1"/>
      <c r="C942" s="1"/>
      <c r="D942" s="1"/>
      <c r="E942" s="1"/>
      <c r="F942" s="1"/>
      <c r="G942" s="1"/>
    </row>
    <row r="943" ht="12.75" customHeight="1">
      <c r="A943" s="1"/>
      <c r="C943" s="1"/>
      <c r="D943" s="1"/>
      <c r="E943" s="1"/>
      <c r="F943" s="1"/>
      <c r="G943" s="1"/>
    </row>
    <row r="944" ht="12.75" customHeight="1">
      <c r="A944" s="1"/>
      <c r="C944" s="1"/>
      <c r="D944" s="1"/>
      <c r="E944" s="1"/>
      <c r="F944" s="1"/>
      <c r="G944" s="1"/>
    </row>
    <row r="945" ht="12.75" customHeight="1">
      <c r="A945" s="1"/>
      <c r="C945" s="1"/>
      <c r="D945" s="1"/>
      <c r="E945" s="1"/>
      <c r="F945" s="1"/>
      <c r="G945" s="1"/>
    </row>
    <row r="946" ht="12.75" customHeight="1">
      <c r="A946" s="1"/>
      <c r="C946" s="1"/>
      <c r="D946" s="1"/>
      <c r="E946" s="1"/>
      <c r="F946" s="1"/>
      <c r="G946" s="1"/>
    </row>
    <row r="947" ht="12.75" customHeight="1">
      <c r="A947" s="1"/>
      <c r="C947" s="1"/>
      <c r="D947" s="1"/>
      <c r="E947" s="1"/>
      <c r="F947" s="1"/>
      <c r="G947" s="1"/>
    </row>
    <row r="948" ht="12.75" customHeight="1">
      <c r="A948" s="1"/>
      <c r="C948" s="1"/>
      <c r="D948" s="1"/>
      <c r="E948" s="1"/>
      <c r="F948" s="1"/>
      <c r="G948" s="1"/>
    </row>
    <row r="949" ht="12.75" customHeight="1">
      <c r="A949" s="1"/>
      <c r="C949" s="1"/>
      <c r="D949" s="1"/>
      <c r="E949" s="1"/>
      <c r="F949" s="1"/>
      <c r="G949" s="1"/>
    </row>
    <row r="950" ht="12.75" customHeight="1">
      <c r="A950" s="1"/>
      <c r="C950" s="1"/>
      <c r="D950" s="1"/>
      <c r="E950" s="1"/>
      <c r="F950" s="1"/>
      <c r="G950" s="1"/>
    </row>
    <row r="951" ht="12.75" customHeight="1">
      <c r="A951" s="1"/>
      <c r="C951" s="1"/>
      <c r="D951" s="1"/>
      <c r="E951" s="1"/>
      <c r="F951" s="1"/>
      <c r="G951" s="1"/>
    </row>
    <row r="952" ht="12.75" customHeight="1">
      <c r="A952" s="1"/>
      <c r="C952" s="1"/>
      <c r="D952" s="1"/>
      <c r="E952" s="1"/>
      <c r="F952" s="1"/>
      <c r="G952" s="1"/>
    </row>
    <row r="953" ht="12.75" customHeight="1">
      <c r="A953" s="1"/>
      <c r="C953" s="1"/>
      <c r="D953" s="1"/>
      <c r="E953" s="1"/>
      <c r="F953" s="1"/>
      <c r="G953" s="1"/>
    </row>
    <row r="954" ht="12.75" customHeight="1">
      <c r="A954" s="1"/>
      <c r="C954" s="1"/>
      <c r="D954" s="1"/>
      <c r="E954" s="1"/>
      <c r="F954" s="1"/>
      <c r="G954" s="1"/>
    </row>
    <row r="955" ht="12.75" customHeight="1">
      <c r="A955" s="1"/>
      <c r="C955" s="1"/>
      <c r="D955" s="1"/>
      <c r="E955" s="1"/>
      <c r="F955" s="1"/>
      <c r="G955" s="1"/>
    </row>
    <row r="956" ht="12.75" customHeight="1">
      <c r="A956" s="1"/>
      <c r="C956" s="1"/>
      <c r="D956" s="1"/>
      <c r="E956" s="1"/>
      <c r="F956" s="1"/>
      <c r="G956" s="1"/>
    </row>
    <row r="957" ht="12.75" customHeight="1">
      <c r="A957" s="1"/>
      <c r="C957" s="1"/>
      <c r="D957" s="1"/>
      <c r="E957" s="1"/>
      <c r="F957" s="1"/>
      <c r="G957" s="1"/>
    </row>
    <row r="958" ht="12.75" customHeight="1">
      <c r="A958" s="1"/>
      <c r="C958" s="1"/>
      <c r="D958" s="1"/>
      <c r="E958" s="1"/>
      <c r="F958" s="1"/>
      <c r="G958" s="1"/>
    </row>
    <row r="959" ht="12.75" customHeight="1">
      <c r="A959" s="1"/>
      <c r="C959" s="1"/>
      <c r="D959" s="1"/>
      <c r="E959" s="1"/>
      <c r="F959" s="1"/>
      <c r="G959" s="1"/>
    </row>
    <row r="960" ht="12.75" customHeight="1">
      <c r="A960" s="1"/>
      <c r="C960" s="1"/>
      <c r="D960" s="1"/>
      <c r="E960" s="1"/>
      <c r="F960" s="1"/>
      <c r="G960" s="1"/>
    </row>
    <row r="961" ht="12.75" customHeight="1">
      <c r="A961" s="1"/>
      <c r="C961" s="1"/>
      <c r="D961" s="1"/>
      <c r="E961" s="1"/>
      <c r="F961" s="1"/>
      <c r="G961" s="1"/>
    </row>
    <row r="962" ht="12.75" customHeight="1">
      <c r="A962" s="1"/>
      <c r="C962" s="1"/>
      <c r="D962" s="1"/>
      <c r="E962" s="1"/>
      <c r="F962" s="1"/>
      <c r="G962" s="1"/>
    </row>
    <row r="963" ht="12.75" customHeight="1">
      <c r="A963" s="1"/>
      <c r="C963" s="1"/>
      <c r="D963" s="1"/>
      <c r="E963" s="1"/>
      <c r="F963" s="1"/>
      <c r="G963" s="1"/>
    </row>
    <row r="964" ht="12.75" customHeight="1">
      <c r="A964" s="1"/>
      <c r="C964" s="1"/>
      <c r="D964" s="1"/>
      <c r="E964" s="1"/>
      <c r="F964" s="1"/>
      <c r="G964" s="1"/>
    </row>
    <row r="965" ht="12.75" customHeight="1">
      <c r="A965" s="1"/>
      <c r="C965" s="1"/>
      <c r="D965" s="1"/>
      <c r="E965" s="1"/>
      <c r="F965" s="1"/>
      <c r="G965" s="1"/>
    </row>
    <row r="966" ht="12.75" customHeight="1">
      <c r="A966" s="1"/>
      <c r="C966" s="1"/>
      <c r="D966" s="1"/>
      <c r="E966" s="1"/>
      <c r="F966" s="1"/>
      <c r="G966" s="1"/>
    </row>
    <row r="967" ht="12.75" customHeight="1">
      <c r="A967" s="1"/>
      <c r="C967" s="1"/>
      <c r="D967" s="1"/>
      <c r="E967" s="1"/>
      <c r="F967" s="1"/>
      <c r="G967" s="1"/>
    </row>
    <row r="968" ht="12.75" customHeight="1">
      <c r="A968" s="1"/>
      <c r="C968" s="1"/>
      <c r="D968" s="1"/>
      <c r="E968" s="1"/>
      <c r="F968" s="1"/>
      <c r="G968" s="1"/>
    </row>
    <row r="969" ht="12.75" customHeight="1">
      <c r="A969" s="1"/>
      <c r="C969" s="1"/>
      <c r="D969" s="1"/>
      <c r="E969" s="1"/>
      <c r="F969" s="1"/>
      <c r="G969" s="1"/>
    </row>
    <row r="970" ht="12.75" customHeight="1">
      <c r="A970" s="1"/>
      <c r="C970" s="1"/>
      <c r="D970" s="1"/>
      <c r="E970" s="1"/>
      <c r="F970" s="1"/>
      <c r="G970" s="1"/>
    </row>
    <row r="971" ht="12.75" customHeight="1">
      <c r="A971" s="1"/>
      <c r="C971" s="1"/>
      <c r="D971" s="1"/>
      <c r="E971" s="1"/>
      <c r="F971" s="1"/>
      <c r="G971" s="1"/>
    </row>
    <row r="972" ht="12.75" customHeight="1">
      <c r="A972" s="1"/>
      <c r="C972" s="1"/>
      <c r="D972" s="1"/>
      <c r="E972" s="1"/>
      <c r="F972" s="1"/>
      <c r="G972" s="1"/>
    </row>
    <row r="973" ht="12.75" customHeight="1">
      <c r="A973" s="1"/>
      <c r="C973" s="1"/>
      <c r="D973" s="1"/>
      <c r="E973" s="1"/>
      <c r="F973" s="1"/>
      <c r="G973" s="1"/>
    </row>
    <row r="974" ht="12.75" customHeight="1">
      <c r="A974" s="1"/>
      <c r="C974" s="1"/>
      <c r="D974" s="1"/>
      <c r="E974" s="1"/>
      <c r="F974" s="1"/>
      <c r="G974" s="1"/>
    </row>
    <row r="975" ht="12.75" customHeight="1">
      <c r="A975" s="1"/>
      <c r="C975" s="1"/>
      <c r="D975" s="1"/>
      <c r="E975" s="1"/>
      <c r="F975" s="1"/>
      <c r="G975" s="1"/>
    </row>
    <row r="976" ht="12.75" customHeight="1">
      <c r="A976" s="1"/>
      <c r="C976" s="1"/>
      <c r="D976" s="1"/>
      <c r="E976" s="1"/>
      <c r="F976" s="1"/>
      <c r="G976" s="1"/>
    </row>
    <row r="977" ht="12.75" customHeight="1">
      <c r="A977" s="1"/>
      <c r="C977" s="1"/>
      <c r="D977" s="1"/>
      <c r="E977" s="1"/>
      <c r="F977" s="1"/>
      <c r="G977" s="1"/>
    </row>
    <row r="978" ht="12.75" customHeight="1">
      <c r="A978" s="1"/>
      <c r="C978" s="1"/>
      <c r="D978" s="1"/>
      <c r="E978" s="1"/>
      <c r="F978" s="1"/>
      <c r="G978" s="1"/>
    </row>
    <row r="979" ht="12.75" customHeight="1">
      <c r="A979" s="1"/>
      <c r="C979" s="1"/>
      <c r="D979" s="1"/>
      <c r="E979" s="1"/>
      <c r="F979" s="1"/>
      <c r="G979" s="1"/>
    </row>
    <row r="980" ht="12.75" customHeight="1">
      <c r="A980" s="1"/>
      <c r="C980" s="1"/>
      <c r="D980" s="1"/>
      <c r="E980" s="1"/>
      <c r="F980" s="1"/>
      <c r="G980" s="1"/>
    </row>
    <row r="981" ht="12.75" customHeight="1">
      <c r="A981" s="1"/>
      <c r="C981" s="1"/>
      <c r="D981" s="1"/>
      <c r="E981" s="1"/>
      <c r="F981" s="1"/>
      <c r="G981" s="1"/>
    </row>
    <row r="982" ht="12.75" customHeight="1">
      <c r="A982" s="1"/>
      <c r="C982" s="1"/>
      <c r="D982" s="1"/>
      <c r="E982" s="1"/>
      <c r="F982" s="1"/>
      <c r="G982" s="1"/>
    </row>
    <row r="983" ht="12.75" customHeight="1">
      <c r="A983" s="1"/>
      <c r="C983" s="1"/>
      <c r="D983" s="1"/>
      <c r="E983" s="1"/>
      <c r="F983" s="1"/>
      <c r="G983" s="1"/>
    </row>
    <row r="984" ht="12.75" customHeight="1">
      <c r="A984" s="1"/>
      <c r="C984" s="1"/>
      <c r="D984" s="1"/>
      <c r="E984" s="1"/>
      <c r="F984" s="1"/>
      <c r="G984" s="1"/>
    </row>
    <row r="985" ht="12.75" customHeight="1">
      <c r="A985" s="1"/>
      <c r="C985" s="1"/>
      <c r="D985" s="1"/>
      <c r="E985" s="1"/>
      <c r="F985" s="1"/>
      <c r="G985" s="1"/>
    </row>
    <row r="986" ht="12.75" customHeight="1">
      <c r="A986" s="1"/>
      <c r="C986" s="1"/>
      <c r="D986" s="1"/>
      <c r="E986" s="1"/>
      <c r="F986" s="1"/>
      <c r="G986" s="1"/>
    </row>
    <row r="987" ht="12.75" customHeight="1">
      <c r="A987" s="1"/>
      <c r="C987" s="1"/>
      <c r="D987" s="1"/>
      <c r="E987" s="1"/>
      <c r="F987" s="1"/>
      <c r="G987" s="1"/>
    </row>
    <row r="988" ht="12.75" customHeight="1">
      <c r="A988" s="1"/>
      <c r="C988" s="1"/>
      <c r="D988" s="1"/>
      <c r="E988" s="1"/>
      <c r="F988" s="1"/>
      <c r="G988" s="1"/>
    </row>
    <row r="989" ht="12.75" customHeight="1">
      <c r="A989" s="1"/>
      <c r="C989" s="1"/>
      <c r="D989" s="1"/>
      <c r="E989" s="1"/>
      <c r="F989" s="1"/>
      <c r="G989" s="1"/>
    </row>
    <row r="990" ht="12.75" customHeight="1">
      <c r="A990" s="1"/>
      <c r="C990" s="1"/>
      <c r="D990" s="1"/>
      <c r="E990" s="1"/>
      <c r="F990" s="1"/>
      <c r="G990" s="1"/>
    </row>
    <row r="991" ht="12.75" customHeight="1">
      <c r="A991" s="1"/>
      <c r="C991" s="1"/>
      <c r="D991" s="1"/>
      <c r="E991" s="1"/>
      <c r="F991" s="1"/>
      <c r="G991" s="1"/>
    </row>
    <row r="992" ht="12.75" customHeight="1">
      <c r="A992" s="1"/>
      <c r="C992" s="1"/>
      <c r="D992" s="1"/>
      <c r="E992" s="1"/>
      <c r="F992" s="1"/>
      <c r="G992" s="1"/>
    </row>
    <row r="993" ht="12.75" customHeight="1">
      <c r="A993" s="1"/>
      <c r="C993" s="1"/>
      <c r="D993" s="1"/>
      <c r="E993" s="1"/>
      <c r="F993" s="1"/>
      <c r="G993" s="1"/>
    </row>
    <row r="994" ht="12.75" customHeight="1">
      <c r="A994" s="1"/>
      <c r="C994" s="1"/>
      <c r="D994" s="1"/>
      <c r="E994" s="1"/>
      <c r="F994" s="1"/>
      <c r="G994" s="1"/>
    </row>
    <row r="995" ht="12.75" customHeight="1">
      <c r="A995" s="1"/>
      <c r="C995" s="1"/>
      <c r="D995" s="1"/>
      <c r="E995" s="1"/>
      <c r="F995" s="1"/>
      <c r="G995" s="1"/>
    </row>
    <row r="996" ht="12.75" customHeight="1">
      <c r="A996" s="1"/>
      <c r="C996" s="1"/>
      <c r="D996" s="1"/>
      <c r="E996" s="1"/>
      <c r="F996" s="1"/>
      <c r="G996" s="1"/>
    </row>
    <row r="997" ht="12.75" customHeight="1">
      <c r="A997" s="1"/>
      <c r="C997" s="1"/>
      <c r="D997" s="1"/>
      <c r="E997" s="1"/>
      <c r="F997" s="1"/>
      <c r="G997" s="1"/>
    </row>
    <row r="998" ht="12.75" customHeight="1">
      <c r="A998" s="1"/>
      <c r="C998" s="1"/>
      <c r="D998" s="1"/>
      <c r="E998" s="1"/>
      <c r="F998" s="1"/>
      <c r="G998" s="1"/>
    </row>
    <row r="999" ht="12.75" customHeight="1">
      <c r="A999" s="1"/>
      <c r="C999" s="1"/>
      <c r="D999" s="1"/>
      <c r="E999" s="1"/>
      <c r="F999" s="1"/>
      <c r="G999" s="1"/>
    </row>
    <row r="1000" ht="12.75" customHeight="1">
      <c r="A1000" s="1"/>
      <c r="C1000" s="1"/>
      <c r="D1000" s="1"/>
      <c r="E1000" s="1"/>
      <c r="F1000" s="1"/>
      <c r="G1000" s="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6.57"/>
    <col customWidth="1" min="6" max="6" width="14.29"/>
  </cols>
  <sheetData>
    <row r="1" ht="18.75" customHeight="1">
      <c r="A1" s="17" t="s">
        <v>111</v>
      </c>
      <c r="B1" s="17"/>
      <c r="C1" s="17"/>
      <c r="D1" s="17"/>
      <c r="E1" s="17"/>
      <c r="F1" s="17"/>
    </row>
    <row r="2" ht="13.5" customHeight="1">
      <c r="A2" s="1"/>
      <c r="E2" s="1"/>
      <c r="F2" s="1"/>
    </row>
    <row r="3" ht="12.75" customHeight="1">
      <c r="A3" s="1"/>
      <c r="C3" s="4" t="s">
        <v>1083</v>
      </c>
      <c r="D3" s="4" t="s">
        <v>1084</v>
      </c>
      <c r="E3" s="4" t="s">
        <v>1085</v>
      </c>
      <c r="F3" s="1"/>
    </row>
    <row r="4" ht="12.75" customHeight="1">
      <c r="A4" s="1"/>
      <c r="C4" s="5" t="s">
        <v>45</v>
      </c>
      <c r="D4" s="5" t="s">
        <v>1086</v>
      </c>
      <c r="E4" s="172" t="str">
        <f t="shared" ref="E4:E6" si="1">CONCATENATE(C4,D4)</f>
        <v>AlanJones</v>
      </c>
      <c r="F4" s="47" t="s">
        <v>1087</v>
      </c>
    </row>
    <row r="5" ht="12.75" customHeight="1">
      <c r="A5" s="1"/>
      <c r="C5" s="5" t="s">
        <v>46</v>
      </c>
      <c r="D5" s="5" t="s">
        <v>1088</v>
      </c>
      <c r="E5" s="172" t="str">
        <f t="shared" si="1"/>
        <v>BobWilliams</v>
      </c>
      <c r="F5" s="47" t="s">
        <v>1089</v>
      </c>
    </row>
    <row r="6" ht="12.75" customHeight="1">
      <c r="A6" s="1"/>
      <c r="C6" s="5" t="s">
        <v>47</v>
      </c>
      <c r="D6" s="5" t="s">
        <v>1090</v>
      </c>
      <c r="E6" s="172" t="str">
        <f t="shared" si="1"/>
        <v>CarolDavies</v>
      </c>
      <c r="F6" s="47" t="s">
        <v>1091</v>
      </c>
    </row>
    <row r="7" ht="12.75" customHeight="1">
      <c r="A7" s="1"/>
      <c r="C7" s="5" t="s">
        <v>45</v>
      </c>
      <c r="D7" s="5" t="s">
        <v>1086</v>
      </c>
      <c r="E7" s="172" t="str">
        <f>CONCATENATE(C7," ",D7)</f>
        <v>Alan Jones</v>
      </c>
      <c r="F7" s="47" t="s">
        <v>1092</v>
      </c>
    </row>
    <row r="8" ht="12.75" customHeight="1">
      <c r="A8" s="1"/>
      <c r="C8" s="5" t="s">
        <v>46</v>
      </c>
      <c r="D8" s="5" t="s">
        <v>1088</v>
      </c>
      <c r="E8" s="172" t="str">
        <f t="shared" ref="E8:E9" si="2">CONCATENATE(D8,", ",C8)</f>
        <v>Williams, Bob</v>
      </c>
      <c r="F8" s="47" t="s">
        <v>1093</v>
      </c>
    </row>
    <row r="9" ht="12.75" customHeight="1">
      <c r="A9" s="1"/>
      <c r="C9" s="5" t="s">
        <v>47</v>
      </c>
      <c r="D9" s="5" t="s">
        <v>1090</v>
      </c>
      <c r="E9" s="172" t="str">
        <f t="shared" si="2"/>
        <v>Davies, Carol</v>
      </c>
      <c r="F9" s="47" t="s">
        <v>1094</v>
      </c>
    </row>
    <row r="10" ht="12.75" customHeight="1">
      <c r="A10" s="1"/>
      <c r="E10" s="1"/>
      <c r="F10" s="1"/>
    </row>
    <row r="11" ht="13.5" customHeight="1">
      <c r="A11" s="1"/>
      <c r="B11" s="3" t="s">
        <v>721</v>
      </c>
      <c r="C11" s="3"/>
      <c r="D11" s="3"/>
      <c r="E11" s="3"/>
      <c r="F11" s="3"/>
    </row>
    <row r="12" ht="12.75" customHeight="1">
      <c r="A12" s="1"/>
      <c r="B12" s="1" t="s">
        <v>1095</v>
      </c>
      <c r="E12" s="1"/>
      <c r="F12" s="1"/>
    </row>
    <row r="13" ht="12.75" customHeight="1">
      <c r="A13" s="1"/>
      <c r="E13" s="1"/>
      <c r="F13" s="1"/>
    </row>
    <row r="14" ht="13.5" customHeight="1">
      <c r="A14" s="1"/>
      <c r="B14" s="3" t="s">
        <v>653</v>
      </c>
      <c r="C14" s="3"/>
      <c r="D14" s="3"/>
      <c r="E14" s="3"/>
      <c r="F14" s="3"/>
    </row>
    <row r="15" ht="12.75" customHeight="1">
      <c r="A15" s="1"/>
      <c r="B15" s="1" t="s">
        <v>1096</v>
      </c>
      <c r="E15" s="1"/>
      <c r="F15" s="1"/>
    </row>
    <row r="16" ht="12.75" customHeight="1">
      <c r="A16" s="1"/>
      <c r="B16" s="1" t="s">
        <v>1097</v>
      </c>
      <c r="E16" s="1"/>
      <c r="F16" s="1"/>
    </row>
    <row r="17" ht="12.75" customHeight="1">
      <c r="A17" s="1"/>
      <c r="E17" s="1"/>
      <c r="F17" s="1"/>
    </row>
    <row r="18" ht="13.5" customHeight="1">
      <c r="A18" s="1"/>
      <c r="B18" s="3" t="s">
        <v>4</v>
      </c>
      <c r="C18" s="3"/>
      <c r="D18" s="3"/>
      <c r="E18" s="3"/>
      <c r="F18" s="3"/>
    </row>
    <row r="19" ht="12.75" customHeight="1">
      <c r="A19" s="1"/>
      <c r="B19" s="1" t="s">
        <v>1098</v>
      </c>
      <c r="E19" s="1"/>
      <c r="F19" s="1"/>
    </row>
    <row r="20" ht="12.75" customHeight="1">
      <c r="A20" s="1"/>
      <c r="E20" s="1"/>
      <c r="F20" s="1"/>
    </row>
    <row r="21" ht="13.5" customHeight="1">
      <c r="A21" s="1"/>
      <c r="B21" s="3" t="s">
        <v>447</v>
      </c>
      <c r="C21" s="3"/>
      <c r="D21" s="3"/>
      <c r="E21" s="3"/>
      <c r="F21" s="3"/>
    </row>
    <row r="22" ht="12.75" customHeight="1">
      <c r="A22" s="1"/>
      <c r="B22" s="1" t="s">
        <v>1099</v>
      </c>
      <c r="E22" s="1"/>
      <c r="F22" s="1"/>
    </row>
    <row r="23" ht="12.75" customHeight="1">
      <c r="A23" s="1"/>
      <c r="E23" s="1"/>
      <c r="F23" s="1"/>
    </row>
    <row r="24" ht="12.75" customHeight="1">
      <c r="A24" s="1"/>
      <c r="C24" s="4" t="s">
        <v>1083</v>
      </c>
      <c r="D24" s="4" t="s">
        <v>1084</v>
      </c>
      <c r="E24" s="4" t="s">
        <v>1085</v>
      </c>
      <c r="F24" s="1"/>
    </row>
    <row r="25" ht="12.75" customHeight="1">
      <c r="A25" s="1"/>
      <c r="C25" s="5" t="s">
        <v>45</v>
      </c>
      <c r="D25" s="5" t="s">
        <v>1086</v>
      </c>
      <c r="E25" s="172" t="str">
        <f t="shared" ref="E25:E27" si="3">C25&amp;D25</f>
        <v>AlanJones</v>
      </c>
      <c r="F25" s="47" t="s">
        <v>1100</v>
      </c>
    </row>
    <row r="26" ht="12.75" customHeight="1">
      <c r="A26" s="1"/>
      <c r="C26" s="5" t="s">
        <v>46</v>
      </c>
      <c r="D26" s="5" t="s">
        <v>1088</v>
      </c>
      <c r="E26" s="172" t="str">
        <f t="shared" si="3"/>
        <v>BobWilliams</v>
      </c>
      <c r="F26" s="47" t="s">
        <v>1101</v>
      </c>
    </row>
    <row r="27" ht="12.75" customHeight="1">
      <c r="A27" s="1"/>
      <c r="C27" s="5" t="s">
        <v>47</v>
      </c>
      <c r="D27" s="5" t="s">
        <v>1090</v>
      </c>
      <c r="E27" s="172" t="str">
        <f t="shared" si="3"/>
        <v>CarolDavies</v>
      </c>
      <c r="F27" s="47" t="s">
        <v>1102</v>
      </c>
    </row>
    <row r="28" ht="12.75" customHeight="1">
      <c r="A28" s="1"/>
      <c r="C28" s="5" t="s">
        <v>45</v>
      </c>
      <c r="D28" s="5" t="s">
        <v>1086</v>
      </c>
      <c r="E28" s="172" t="str">
        <f>C28&amp;" "&amp;D28</f>
        <v>Alan Jones</v>
      </c>
      <c r="F28" s="47" t="s">
        <v>1103</v>
      </c>
    </row>
    <row r="29" ht="12.75" customHeight="1">
      <c r="A29" s="1"/>
      <c r="C29" s="5" t="s">
        <v>46</v>
      </c>
      <c r="D29" s="5" t="s">
        <v>1088</v>
      </c>
      <c r="E29" s="172" t="str">
        <f t="shared" ref="E29:E30" si="4">D29&amp;", "&amp;C29</f>
        <v>Williams, Bob</v>
      </c>
      <c r="F29" s="47" t="s">
        <v>1104</v>
      </c>
    </row>
    <row r="30" ht="12.75" customHeight="1">
      <c r="A30" s="1"/>
      <c r="C30" s="5" t="s">
        <v>47</v>
      </c>
      <c r="D30" s="5" t="s">
        <v>1090</v>
      </c>
      <c r="E30" s="172" t="str">
        <f t="shared" si="4"/>
        <v>Davies, Carol</v>
      </c>
      <c r="F30" s="47" t="s">
        <v>1105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4.86"/>
    <col customWidth="1" min="3" max="3" width="10.0"/>
    <col customWidth="1" min="4" max="4" width="11.14"/>
    <col customWidth="1" min="5" max="5" width="13.14"/>
    <col customWidth="1" min="6" max="7" width="8.0"/>
    <col customWidth="1" min="8" max="8" width="14.14"/>
  </cols>
  <sheetData>
    <row r="1" ht="18.75" customHeight="1">
      <c r="A1" s="17" t="s">
        <v>113</v>
      </c>
      <c r="B1" s="17"/>
      <c r="C1" s="17"/>
      <c r="D1" s="17"/>
      <c r="E1" s="17"/>
      <c r="F1" s="17"/>
      <c r="G1" s="17"/>
      <c r="H1" s="17"/>
    </row>
    <row r="2" ht="13.5" customHeight="1">
      <c r="A2" s="1"/>
      <c r="B2" s="1"/>
      <c r="C2" s="1"/>
      <c r="D2" s="1"/>
      <c r="E2" s="1"/>
      <c r="H2" s="1"/>
    </row>
    <row r="3" ht="25.5" customHeight="1">
      <c r="A3" s="1"/>
      <c r="B3" s="1"/>
      <c r="C3" s="99" t="s">
        <v>1106</v>
      </c>
      <c r="D3" s="99" t="s">
        <v>1107</v>
      </c>
      <c r="E3" s="99" t="s">
        <v>1108</v>
      </c>
      <c r="F3" s="99" t="s">
        <v>1109</v>
      </c>
      <c r="H3" s="1"/>
    </row>
    <row r="4" ht="12.75" customHeight="1">
      <c r="A4" s="1"/>
      <c r="B4" s="1"/>
      <c r="C4" s="5">
        <v>1.0</v>
      </c>
      <c r="D4" s="5" t="s">
        <v>1110</v>
      </c>
      <c r="E4" s="5" t="s">
        <v>1111</v>
      </c>
      <c r="F4" s="6">
        <f t="shared" ref="F4:F6" si="1">CONVERT(C4,D4,E4)</f>
        <v>2.54</v>
      </c>
      <c r="G4" s="47" t="s">
        <v>1112</v>
      </c>
      <c r="H4" s="1"/>
    </row>
    <row r="5" ht="12.75" customHeight="1">
      <c r="A5" s="1"/>
      <c r="B5" s="1"/>
      <c r="C5" s="5">
        <v>1.0</v>
      </c>
      <c r="D5" s="5" t="s">
        <v>1113</v>
      </c>
      <c r="E5" s="5" t="s">
        <v>1114</v>
      </c>
      <c r="F5" s="6">
        <f t="shared" si="1"/>
        <v>0.3048</v>
      </c>
      <c r="G5" s="47" t="s">
        <v>1115</v>
      </c>
      <c r="H5" s="1"/>
    </row>
    <row r="6" ht="12.75" customHeight="1">
      <c r="A6" s="1"/>
      <c r="B6" s="1"/>
      <c r="C6" s="5">
        <v>1.0</v>
      </c>
      <c r="D6" s="5" t="s">
        <v>1116</v>
      </c>
      <c r="E6" s="5" t="s">
        <v>1114</v>
      </c>
      <c r="F6" s="6">
        <f t="shared" si="1"/>
        <v>0.9144</v>
      </c>
      <c r="G6" s="47" t="s">
        <v>1117</v>
      </c>
      <c r="H6" s="1"/>
    </row>
    <row r="7" ht="12.75" customHeight="1">
      <c r="A7" s="1"/>
      <c r="B7" s="1"/>
      <c r="C7" s="1"/>
      <c r="D7" s="1"/>
      <c r="E7" s="1"/>
      <c r="H7" s="1"/>
    </row>
    <row r="8" ht="12.75" customHeight="1">
      <c r="A8" s="1"/>
      <c r="B8" s="1"/>
      <c r="C8" s="5">
        <v>1.0</v>
      </c>
      <c r="D8" s="5" t="s">
        <v>1118</v>
      </c>
      <c r="E8" s="5" t="s">
        <v>1119</v>
      </c>
      <c r="F8" s="6">
        <f t="shared" ref="F8:F11" si="2">CONVERT(C8,D8,E8)</f>
        <v>365.25</v>
      </c>
      <c r="G8" s="47" t="s">
        <v>1120</v>
      </c>
      <c r="H8" s="1"/>
    </row>
    <row r="9" ht="12.75" customHeight="1">
      <c r="A9" s="1"/>
      <c r="B9" s="1"/>
      <c r="C9" s="5">
        <v>1.0</v>
      </c>
      <c r="D9" s="5" t="s">
        <v>1119</v>
      </c>
      <c r="E9" s="5" t="s">
        <v>1121</v>
      </c>
      <c r="F9" s="6">
        <f t="shared" si="2"/>
        <v>24</v>
      </c>
      <c r="G9" s="47" t="s">
        <v>1122</v>
      </c>
      <c r="H9" s="1"/>
    </row>
    <row r="10" ht="12.75" customHeight="1">
      <c r="A10" s="1"/>
      <c r="B10" s="1"/>
      <c r="C10" s="5">
        <v>1.5</v>
      </c>
      <c r="D10" s="5" t="s">
        <v>1121</v>
      </c>
      <c r="E10" s="5" t="s">
        <v>1123</v>
      </c>
      <c r="F10" s="6">
        <f t="shared" si="2"/>
        <v>90</v>
      </c>
      <c r="G10" s="47" t="s">
        <v>1124</v>
      </c>
      <c r="H10" s="1"/>
    </row>
    <row r="11" ht="12.75" customHeight="1">
      <c r="A11" s="1"/>
      <c r="B11" s="1"/>
      <c r="C11" s="5">
        <v>0.5</v>
      </c>
      <c r="D11" s="5" t="s">
        <v>1123</v>
      </c>
      <c r="E11" s="5" t="s">
        <v>1125</v>
      </c>
      <c r="F11" s="6">
        <f t="shared" si="2"/>
        <v>30</v>
      </c>
      <c r="G11" s="47" t="s">
        <v>1126</v>
      </c>
      <c r="H11" s="1"/>
    </row>
    <row r="12" ht="12.75" customHeight="1">
      <c r="A12" s="1"/>
      <c r="B12" s="1"/>
      <c r="C12" s="1"/>
      <c r="D12" s="1"/>
      <c r="E12" s="1"/>
      <c r="H12" s="1"/>
    </row>
    <row r="13" ht="13.5" customHeight="1">
      <c r="A13" s="1"/>
      <c r="B13" s="3" t="s">
        <v>698</v>
      </c>
      <c r="C13" s="3"/>
      <c r="D13" s="3"/>
      <c r="E13" s="3"/>
      <c r="F13" s="3"/>
      <c r="G13" s="3"/>
      <c r="H13" s="3"/>
    </row>
    <row r="14" ht="12.75" customHeight="1">
      <c r="A14" s="1"/>
      <c r="B14" s="1" t="s">
        <v>1127</v>
      </c>
      <c r="C14" s="1"/>
      <c r="D14" s="1"/>
      <c r="E14" s="1"/>
      <c r="H14" s="1"/>
    </row>
    <row r="15" ht="12.75" customHeight="1">
      <c r="A15" s="1"/>
      <c r="B15" s="1" t="s">
        <v>1128</v>
      </c>
      <c r="C15" s="1"/>
      <c r="D15" s="1"/>
      <c r="E15" s="1"/>
      <c r="H15" s="1"/>
    </row>
    <row r="16" ht="12.75" customHeight="1">
      <c r="A16" s="1"/>
      <c r="B16" s="1"/>
      <c r="C16" s="1"/>
      <c r="D16" s="1"/>
      <c r="E16" s="1"/>
      <c r="H16" s="1"/>
    </row>
    <row r="17" ht="13.5" customHeight="1">
      <c r="A17" s="1"/>
      <c r="B17" s="3" t="s">
        <v>653</v>
      </c>
      <c r="C17" s="3"/>
      <c r="D17" s="3"/>
      <c r="E17" s="3"/>
      <c r="F17" s="3"/>
      <c r="G17" s="3"/>
      <c r="H17" s="3"/>
    </row>
    <row r="18" ht="12.75" customHeight="1">
      <c r="A18" s="1"/>
      <c r="B18" s="2" t="s">
        <v>1129</v>
      </c>
      <c r="C18" s="1"/>
      <c r="D18" s="1"/>
      <c r="E18" s="1"/>
      <c r="H18" s="1"/>
    </row>
    <row r="19" ht="12.75" customHeight="1">
      <c r="A19" s="1"/>
      <c r="B19" s="1"/>
      <c r="C19" s="1"/>
      <c r="D19" s="1"/>
      <c r="E19" s="1"/>
      <c r="H19" s="1"/>
    </row>
    <row r="20" ht="13.5" customHeight="1">
      <c r="A20" s="1"/>
      <c r="B20" s="3" t="s">
        <v>4</v>
      </c>
      <c r="C20" s="3"/>
      <c r="D20" s="3"/>
      <c r="E20" s="3"/>
      <c r="F20" s="3"/>
      <c r="G20" s="3"/>
      <c r="H20" s="3"/>
    </row>
    <row r="21" ht="12.75" customHeight="1">
      <c r="A21" s="1"/>
      <c r="B21" s="1" t="s">
        <v>788</v>
      </c>
      <c r="C21" s="1"/>
      <c r="D21" s="1"/>
      <c r="E21" s="1"/>
      <c r="H21" s="1"/>
    </row>
    <row r="22" ht="12.75" customHeight="1">
      <c r="A22" s="1"/>
      <c r="B22" s="1"/>
      <c r="C22" s="1"/>
      <c r="D22" s="1"/>
      <c r="E22" s="1"/>
      <c r="H22" s="1"/>
    </row>
    <row r="23" ht="13.5" customHeight="1">
      <c r="A23" s="1"/>
      <c r="B23" s="3" t="s">
        <v>656</v>
      </c>
      <c r="C23" s="3"/>
      <c r="D23" s="3"/>
      <c r="E23" s="3"/>
      <c r="F23" s="3"/>
      <c r="G23" s="3"/>
      <c r="H23" s="3"/>
    </row>
    <row r="24" ht="12.75" customHeight="1">
      <c r="A24" s="1"/>
      <c r="B24" s="1" t="s">
        <v>1130</v>
      </c>
      <c r="C24" s="1"/>
      <c r="D24" s="1"/>
      <c r="E24" s="1"/>
      <c r="H24" s="1"/>
    </row>
    <row r="25" ht="12.75" customHeight="1">
      <c r="A25" s="1"/>
      <c r="B25" s="1" t="s">
        <v>1131</v>
      </c>
      <c r="C25" s="1"/>
      <c r="D25" s="1"/>
      <c r="E25" s="1"/>
      <c r="H25" s="1"/>
    </row>
    <row r="26" ht="12.75" customHeight="1">
      <c r="A26" s="1"/>
      <c r="B26" s="1"/>
      <c r="C26" s="1"/>
      <c r="D26" s="1"/>
      <c r="E26" s="1"/>
      <c r="H26" s="1"/>
    </row>
    <row r="27" ht="12.75" customHeight="1">
      <c r="A27" s="1"/>
      <c r="B27" s="1"/>
      <c r="C27" s="1"/>
      <c r="D27" s="4" t="s">
        <v>1132</v>
      </c>
      <c r="E27" s="4" t="s">
        <v>1133</v>
      </c>
      <c r="F27" s="4" t="s">
        <v>1134</v>
      </c>
      <c r="H27" s="1"/>
    </row>
    <row r="28" ht="12.75" customHeight="1">
      <c r="A28" s="1"/>
      <c r="B28" s="1"/>
      <c r="C28" s="4" t="s">
        <v>1135</v>
      </c>
      <c r="D28" s="5">
        <v>5.0</v>
      </c>
      <c r="E28" s="5">
        <v>3.0</v>
      </c>
      <c r="F28" s="6">
        <f>CONVERT(D28,"lbm","kg")+CONVERT(E28,"ozm","kg")</f>
        <v>2.353010419</v>
      </c>
      <c r="H28" s="1"/>
    </row>
    <row r="29" ht="12.75" customHeight="1">
      <c r="A29" s="1"/>
      <c r="B29" s="1"/>
      <c r="C29" s="1"/>
      <c r="D29" s="1"/>
      <c r="E29" s="1"/>
      <c r="F29" s="7" t="s">
        <v>1136</v>
      </c>
      <c r="H29" s="1"/>
    </row>
    <row r="30" ht="12.75" customHeight="1">
      <c r="A30" s="1"/>
      <c r="B30" s="1"/>
      <c r="C30" s="1"/>
      <c r="D30" s="1"/>
      <c r="E30" s="1"/>
      <c r="H30" s="1"/>
    </row>
    <row r="31" ht="12.75" customHeight="1">
      <c r="A31" s="1"/>
      <c r="B31" s="1"/>
      <c r="C31" s="1"/>
      <c r="D31" s="4" t="s">
        <v>1137</v>
      </c>
      <c r="E31" s="4" t="s">
        <v>1138</v>
      </c>
      <c r="F31" s="4" t="s">
        <v>1139</v>
      </c>
      <c r="H31" s="1"/>
    </row>
    <row r="32" ht="12.75" customHeight="1">
      <c r="A32" s="1"/>
      <c r="B32" s="1"/>
      <c r="C32" s="4" t="s">
        <v>1140</v>
      </c>
      <c r="D32" s="5">
        <v>12.0</v>
      </c>
      <c r="E32" s="5">
        <v>6.0</v>
      </c>
      <c r="F32" s="6">
        <f t="shared" ref="F32:F34" si="3">CONVERT(D32,"ft","m")+CONVERT(E32,"in","m")</f>
        <v>3.81</v>
      </c>
      <c r="H32" s="1"/>
    </row>
    <row r="33" ht="12.75" customHeight="1">
      <c r="A33" s="1"/>
      <c r="B33" s="1"/>
      <c r="C33" s="4" t="s">
        <v>1141</v>
      </c>
      <c r="D33" s="5">
        <v>8.0</v>
      </c>
      <c r="E33" s="5">
        <v>3.0</v>
      </c>
      <c r="F33" s="6">
        <f t="shared" si="3"/>
        <v>2.5146</v>
      </c>
      <c r="H33" s="1"/>
    </row>
    <row r="34" ht="12.75" customHeight="1">
      <c r="A34" s="1"/>
      <c r="B34" s="1"/>
      <c r="C34" s="4" t="s">
        <v>1142</v>
      </c>
      <c r="D34" s="5">
        <v>5.0</v>
      </c>
      <c r="E34" s="5">
        <v>2.0</v>
      </c>
      <c r="F34" s="6">
        <f t="shared" si="3"/>
        <v>1.5748</v>
      </c>
      <c r="H34" s="1"/>
    </row>
    <row r="35" ht="12.75" customHeight="1">
      <c r="A35" s="1"/>
      <c r="B35" s="1"/>
      <c r="C35" s="1"/>
      <c r="D35" s="1"/>
      <c r="E35" s="1"/>
      <c r="F35" s="7" t="s">
        <v>1143</v>
      </c>
      <c r="H35" s="1"/>
    </row>
    <row r="36" ht="12.75" customHeight="1">
      <c r="A36" s="1"/>
      <c r="B36" s="1"/>
      <c r="C36" s="1"/>
      <c r="D36" s="1"/>
      <c r="E36" s="1"/>
      <c r="H36" s="1"/>
    </row>
    <row r="37" ht="13.5" customHeight="1">
      <c r="A37" s="1"/>
      <c r="B37" s="3" t="s">
        <v>1144</v>
      </c>
      <c r="C37" s="3"/>
      <c r="D37" s="3"/>
      <c r="E37" s="3"/>
      <c r="F37" s="3"/>
      <c r="G37" s="3"/>
      <c r="H37" s="3"/>
    </row>
    <row r="38" ht="12.75" customHeight="1">
      <c r="A38" s="1"/>
      <c r="B38" s="1" t="s">
        <v>1145</v>
      </c>
      <c r="C38" s="1"/>
      <c r="D38" s="1"/>
      <c r="E38" s="1"/>
      <c r="H38" s="1"/>
    </row>
    <row r="39" ht="12.75" customHeight="1">
      <c r="A39" s="1"/>
      <c r="B39" s="1"/>
      <c r="C39" s="1"/>
      <c r="D39" s="1"/>
      <c r="E39" s="1"/>
      <c r="H39" s="1"/>
    </row>
    <row r="40" ht="12.75" customHeight="1">
      <c r="A40" s="1"/>
      <c r="B40" s="134" t="s">
        <v>1146</v>
      </c>
      <c r="C40" s="1"/>
      <c r="D40" s="1"/>
      <c r="E40" s="134" t="s">
        <v>1147</v>
      </c>
      <c r="H40" s="1"/>
    </row>
    <row r="41" ht="12.75" customHeight="1">
      <c r="A41" s="1"/>
      <c r="B41" s="74" t="s">
        <v>1148</v>
      </c>
      <c r="C41" s="5" t="s">
        <v>1149</v>
      </c>
      <c r="D41" s="1"/>
      <c r="E41" s="74" t="s">
        <v>1150</v>
      </c>
      <c r="F41" s="5" t="s">
        <v>1114</v>
      </c>
      <c r="H41" s="1"/>
    </row>
    <row r="42" ht="12.75" customHeight="1">
      <c r="A42" s="1"/>
      <c r="B42" s="74" t="s">
        <v>1151</v>
      </c>
      <c r="C42" s="5" t="s">
        <v>1152</v>
      </c>
      <c r="D42" s="1"/>
      <c r="E42" s="74" t="s">
        <v>1153</v>
      </c>
      <c r="F42" s="5" t="s">
        <v>1154</v>
      </c>
      <c r="H42" s="1"/>
    </row>
    <row r="43" ht="12.75" customHeight="1">
      <c r="A43" s="1"/>
      <c r="B43" s="74" t="s">
        <v>1155</v>
      </c>
      <c r="C43" s="5" t="s">
        <v>1156</v>
      </c>
      <c r="D43" s="1"/>
      <c r="E43" s="74" t="s">
        <v>1157</v>
      </c>
      <c r="F43" s="5" t="s">
        <v>1158</v>
      </c>
      <c r="H43" s="1"/>
    </row>
    <row r="44" ht="12.75" customHeight="1">
      <c r="A44" s="1"/>
      <c r="B44" s="74" t="s">
        <v>1159</v>
      </c>
      <c r="C44" s="5" t="s">
        <v>1160</v>
      </c>
      <c r="D44" s="1"/>
      <c r="E44" s="74" t="s">
        <v>1161</v>
      </c>
      <c r="F44" s="5" t="s">
        <v>1110</v>
      </c>
      <c r="H44" s="1"/>
    </row>
    <row r="45" ht="12.75" customHeight="1">
      <c r="A45" s="1"/>
      <c r="B45" s="74" t="s">
        <v>1162</v>
      </c>
      <c r="C45" s="5" t="s">
        <v>1163</v>
      </c>
      <c r="D45" s="1"/>
      <c r="E45" s="74" t="s">
        <v>1164</v>
      </c>
      <c r="F45" s="5" t="s">
        <v>1113</v>
      </c>
      <c r="H45" s="1"/>
    </row>
    <row r="46" ht="12.75" customHeight="1">
      <c r="A46" s="1"/>
      <c r="B46" s="74" t="s">
        <v>1165</v>
      </c>
      <c r="C46" s="5" t="s">
        <v>1166</v>
      </c>
      <c r="D46" s="1"/>
      <c r="E46" s="74" t="s">
        <v>1167</v>
      </c>
      <c r="F46" s="5" t="s">
        <v>1116</v>
      </c>
      <c r="H46" s="1"/>
    </row>
    <row r="47" ht="12.75" customHeight="1">
      <c r="A47" s="1"/>
      <c r="B47" s="1"/>
      <c r="C47" s="1"/>
      <c r="D47" s="1"/>
      <c r="E47" s="74" t="s">
        <v>1168</v>
      </c>
      <c r="F47" s="5" t="s">
        <v>1169</v>
      </c>
      <c r="H47" s="1"/>
    </row>
    <row r="48" ht="12.75" customHeight="1">
      <c r="A48" s="1"/>
      <c r="B48" s="134" t="s">
        <v>986</v>
      </c>
      <c r="C48" s="1"/>
      <c r="D48" s="1"/>
      <c r="E48" s="74" t="s">
        <v>1170</v>
      </c>
      <c r="F48" s="5" t="s">
        <v>1171</v>
      </c>
      <c r="H48" s="1"/>
    </row>
    <row r="49" ht="12.75" customHeight="1">
      <c r="A49" s="1"/>
      <c r="B49" s="74" t="s">
        <v>1172</v>
      </c>
      <c r="C49" s="5" t="s">
        <v>1118</v>
      </c>
      <c r="D49" s="1"/>
      <c r="E49" s="1"/>
      <c r="H49" s="1"/>
    </row>
    <row r="50" ht="12.75" customHeight="1">
      <c r="A50" s="1"/>
      <c r="B50" s="74" t="s">
        <v>426</v>
      </c>
      <c r="C50" s="5" t="s">
        <v>1119</v>
      </c>
      <c r="D50" s="1"/>
      <c r="E50" s="134" t="s">
        <v>1173</v>
      </c>
      <c r="H50" s="1"/>
    </row>
    <row r="51" ht="12.75" customHeight="1">
      <c r="A51" s="1"/>
      <c r="B51" s="74" t="s">
        <v>1174</v>
      </c>
      <c r="C51" s="5" t="s">
        <v>1121</v>
      </c>
      <c r="D51" s="1"/>
      <c r="E51" s="74" t="s">
        <v>1175</v>
      </c>
      <c r="F51" s="5" t="s">
        <v>1176</v>
      </c>
      <c r="H51" s="1"/>
    </row>
    <row r="52" ht="12.75" customHeight="1">
      <c r="A52" s="1"/>
      <c r="B52" s="74" t="s">
        <v>1177</v>
      </c>
      <c r="C52" s="5" t="s">
        <v>1123</v>
      </c>
      <c r="D52" s="1"/>
      <c r="E52" s="74" t="s">
        <v>1178</v>
      </c>
      <c r="F52" s="5" t="s">
        <v>1179</v>
      </c>
      <c r="H52" s="1"/>
    </row>
    <row r="53" ht="12.75" customHeight="1">
      <c r="A53" s="1"/>
      <c r="B53" s="74" t="s">
        <v>1180</v>
      </c>
      <c r="C53" s="5" t="s">
        <v>1125</v>
      </c>
      <c r="D53" s="1"/>
      <c r="E53" s="74" t="s">
        <v>1181</v>
      </c>
      <c r="F53" s="5" t="s">
        <v>1182</v>
      </c>
      <c r="H53" s="1"/>
    </row>
    <row r="54" ht="12.75" customHeight="1">
      <c r="A54" s="1"/>
      <c r="B54" s="1"/>
      <c r="C54" s="1"/>
      <c r="D54" s="1"/>
      <c r="E54" s="1"/>
      <c r="H54" s="1"/>
    </row>
    <row r="55" ht="12.75" customHeight="1">
      <c r="A55" s="1"/>
      <c r="B55" s="134" t="s">
        <v>1183</v>
      </c>
      <c r="C55" s="1"/>
      <c r="D55" s="1"/>
      <c r="E55" s="134" t="s">
        <v>1184</v>
      </c>
      <c r="H55" s="1"/>
    </row>
    <row r="56" ht="12.75" customHeight="1">
      <c r="A56" s="1"/>
      <c r="B56" s="74" t="s">
        <v>1185</v>
      </c>
      <c r="C56" s="5" t="s">
        <v>501</v>
      </c>
      <c r="D56" s="1"/>
      <c r="E56" s="74" t="s">
        <v>1186</v>
      </c>
      <c r="F56" s="5" t="s">
        <v>1187</v>
      </c>
      <c r="H56" s="1"/>
    </row>
    <row r="57" ht="12.75" customHeight="1">
      <c r="A57" s="1"/>
      <c r="B57" s="74" t="s">
        <v>1188</v>
      </c>
      <c r="C57" s="5" t="s">
        <v>1189</v>
      </c>
      <c r="D57" s="1"/>
      <c r="E57" s="74" t="s">
        <v>1190</v>
      </c>
      <c r="F57" s="5" t="s">
        <v>1191</v>
      </c>
      <c r="H57" s="1"/>
    </row>
    <row r="58" ht="12.75" customHeight="1">
      <c r="A58" s="1"/>
      <c r="B58" s="74" t="s">
        <v>1192</v>
      </c>
      <c r="C58" s="5" t="s">
        <v>1193</v>
      </c>
      <c r="D58" s="1"/>
      <c r="E58" s="74" t="s">
        <v>1194</v>
      </c>
      <c r="F58" s="5" t="s">
        <v>1195</v>
      </c>
      <c r="H58" s="1"/>
    </row>
    <row r="59" ht="12.75" customHeight="1">
      <c r="A59" s="1"/>
      <c r="B59" s="1"/>
      <c r="C59" s="1"/>
      <c r="D59" s="1"/>
      <c r="E59" s="74" t="s">
        <v>1196</v>
      </c>
      <c r="F59" s="5" t="s">
        <v>1197</v>
      </c>
      <c r="H59" s="1"/>
    </row>
    <row r="60" ht="12.75" customHeight="1">
      <c r="A60" s="1"/>
      <c r="B60" s="134" t="s">
        <v>1198</v>
      </c>
      <c r="C60" s="1"/>
      <c r="D60" s="1"/>
      <c r="E60" s="74" t="s">
        <v>1199</v>
      </c>
      <c r="F60" s="5" t="s">
        <v>1200</v>
      </c>
      <c r="H60" s="1"/>
    </row>
    <row r="61" ht="12.75" customHeight="1">
      <c r="A61" s="1"/>
      <c r="B61" s="74" t="s">
        <v>1201</v>
      </c>
      <c r="C61" s="5" t="s">
        <v>264</v>
      </c>
      <c r="D61" s="1"/>
      <c r="E61" s="74" t="s">
        <v>1202</v>
      </c>
      <c r="F61" s="5" t="s">
        <v>1203</v>
      </c>
      <c r="H61" s="1"/>
    </row>
    <row r="62" ht="12.75" customHeight="1">
      <c r="A62" s="1"/>
      <c r="B62" s="74" t="s">
        <v>1204</v>
      </c>
      <c r="C62" s="5" t="s">
        <v>1205</v>
      </c>
      <c r="D62" s="1"/>
      <c r="E62" s="74" t="s">
        <v>1206</v>
      </c>
      <c r="F62" s="5" t="s">
        <v>1207</v>
      </c>
      <c r="H62" s="1"/>
    </row>
    <row r="63" ht="12.75" customHeight="1">
      <c r="A63" s="1"/>
      <c r="B63" s="74" t="s">
        <v>1208</v>
      </c>
      <c r="C63" s="5" t="s">
        <v>1209</v>
      </c>
      <c r="D63" s="1"/>
      <c r="E63" s="74" t="s">
        <v>1210</v>
      </c>
      <c r="F63" s="5" t="s">
        <v>1211</v>
      </c>
      <c r="H63" s="1"/>
    </row>
    <row r="64" ht="12.75" customHeight="1">
      <c r="A64" s="1"/>
      <c r="B64" s="1"/>
      <c r="C64" s="1"/>
      <c r="D64" s="1"/>
      <c r="E64" s="1"/>
      <c r="H64" s="1"/>
    </row>
    <row r="65" ht="12.75" customHeight="1">
      <c r="A65" s="1"/>
      <c r="B65" s="134" t="s">
        <v>1212</v>
      </c>
      <c r="C65" s="1"/>
      <c r="D65" s="1"/>
      <c r="E65" s="134" t="s">
        <v>1213</v>
      </c>
      <c r="H65" s="1"/>
    </row>
    <row r="66" ht="12.75" customHeight="1">
      <c r="A66" s="1"/>
      <c r="B66" s="74" t="s">
        <v>1214</v>
      </c>
      <c r="C66" s="5" t="s">
        <v>1215</v>
      </c>
      <c r="D66" s="1"/>
      <c r="E66" s="74" t="s">
        <v>1216</v>
      </c>
      <c r="F66" s="5" t="s">
        <v>1217</v>
      </c>
      <c r="H66" s="1"/>
    </row>
    <row r="67" ht="12.75" customHeight="1">
      <c r="A67" s="1"/>
      <c r="B67" s="74" t="s">
        <v>1218</v>
      </c>
      <c r="C67" s="5" t="s">
        <v>1219</v>
      </c>
      <c r="D67" s="1"/>
      <c r="E67" s="74" t="s">
        <v>1220</v>
      </c>
      <c r="F67" s="5" t="s">
        <v>1221</v>
      </c>
      <c r="H67" s="1"/>
    </row>
    <row r="68" ht="25.5" customHeight="1">
      <c r="A68" s="1"/>
      <c r="B68" s="173" t="s">
        <v>1222</v>
      </c>
      <c r="C68" s="5" t="s">
        <v>1016</v>
      </c>
      <c r="D68" s="1"/>
      <c r="E68" s="1"/>
      <c r="H68" s="1"/>
    </row>
    <row r="69" ht="12.75" customHeight="1">
      <c r="A69" s="1"/>
      <c r="B69" s="74" t="s">
        <v>1223</v>
      </c>
      <c r="C69" s="5" t="s">
        <v>1224</v>
      </c>
      <c r="D69" s="1"/>
      <c r="E69" s="134" t="s">
        <v>1225</v>
      </c>
      <c r="H69" s="1"/>
    </row>
    <row r="70" ht="12.75" customHeight="1">
      <c r="A70" s="1"/>
      <c r="B70" s="74" t="s">
        <v>1226</v>
      </c>
      <c r="C70" s="5" t="s">
        <v>1227</v>
      </c>
      <c r="D70" s="1"/>
      <c r="E70" s="74" t="s">
        <v>1228</v>
      </c>
      <c r="F70" s="5" t="s">
        <v>339</v>
      </c>
      <c r="H70" s="1"/>
    </row>
    <row r="71" ht="12.75" customHeight="1">
      <c r="A71" s="1"/>
      <c r="B71" s="74" t="s">
        <v>1229</v>
      </c>
      <c r="C71" s="5" t="s">
        <v>1230</v>
      </c>
      <c r="D71" s="1"/>
      <c r="E71" s="74" t="s">
        <v>1231</v>
      </c>
      <c r="F71" s="5" t="s">
        <v>1232</v>
      </c>
      <c r="H71" s="1"/>
    </row>
    <row r="72" ht="12.75" customHeight="1">
      <c r="A72" s="1"/>
      <c r="B72" s="74" t="s">
        <v>1233</v>
      </c>
      <c r="C72" s="5" t="s">
        <v>1234</v>
      </c>
      <c r="D72" s="1"/>
      <c r="E72" s="1"/>
      <c r="H72" s="1"/>
    </row>
    <row r="73" ht="12.75" customHeight="1">
      <c r="A73" s="1"/>
      <c r="B73" s="74" t="s">
        <v>1235</v>
      </c>
      <c r="C73" s="5" t="s">
        <v>1236</v>
      </c>
      <c r="D73" s="1"/>
      <c r="E73" s="1"/>
      <c r="H73" s="1"/>
    </row>
    <row r="74" ht="12.75" customHeight="1">
      <c r="A74" s="1"/>
      <c r="B74" s="74" t="s">
        <v>1237</v>
      </c>
      <c r="C74" s="5" t="s">
        <v>1237</v>
      </c>
      <c r="D74" s="1"/>
      <c r="E74" s="1"/>
      <c r="H74" s="1"/>
    </row>
    <row r="75" ht="12.75" customHeight="1">
      <c r="A75" s="1"/>
      <c r="B75" s="1"/>
      <c r="C75" s="1"/>
      <c r="D75" s="1"/>
      <c r="E75" s="1"/>
      <c r="H75" s="1"/>
    </row>
    <row r="76" ht="12.75" customHeight="1">
      <c r="A76" s="1"/>
      <c r="B76" s="1"/>
      <c r="C76" s="1"/>
      <c r="D76" s="1"/>
      <c r="E76" s="1"/>
      <c r="H76" s="1"/>
    </row>
    <row r="77" ht="12.75" customHeight="1">
      <c r="A77" s="1"/>
      <c r="B77" s="1" t="s">
        <v>1238</v>
      </c>
      <c r="C77" s="1"/>
      <c r="D77" s="1"/>
      <c r="E77" s="1"/>
      <c r="H77" s="1"/>
    </row>
    <row r="78" ht="12.75" customHeight="1">
      <c r="A78" s="1"/>
      <c r="B78" s="1" t="s">
        <v>1239</v>
      </c>
      <c r="C78" s="1"/>
      <c r="D78" s="1"/>
      <c r="E78" s="1"/>
      <c r="H78" s="1"/>
    </row>
    <row r="79" ht="12.75" customHeight="1">
      <c r="A79" s="1"/>
      <c r="B79" s="1"/>
      <c r="C79" s="1"/>
      <c r="D79" s="1"/>
      <c r="E79" s="1"/>
      <c r="H79" s="1"/>
    </row>
    <row r="80" ht="12.75" customHeight="1">
      <c r="A80" s="1"/>
      <c r="B80" s="74" t="s">
        <v>1240</v>
      </c>
      <c r="C80" s="4" t="s">
        <v>1241</v>
      </c>
      <c r="D80" s="4" t="s">
        <v>1242</v>
      </c>
      <c r="E80" s="1"/>
      <c r="F80" s="74" t="s">
        <v>1240</v>
      </c>
      <c r="G80" s="4" t="s">
        <v>1241</v>
      </c>
      <c r="H80" s="4" t="s">
        <v>1242</v>
      </c>
    </row>
    <row r="81" ht="12.75" customHeight="1">
      <c r="A81" s="1"/>
      <c r="B81" s="74" t="s">
        <v>1243</v>
      </c>
      <c r="C81" s="174">
        <v>1.0E18</v>
      </c>
      <c r="D81" s="5" t="s">
        <v>1244</v>
      </c>
      <c r="E81" s="1"/>
      <c r="F81" s="74" t="s">
        <v>1245</v>
      </c>
      <c r="G81" s="174">
        <v>0.1</v>
      </c>
      <c r="H81" s="5" t="s">
        <v>1246</v>
      </c>
    </row>
    <row r="82" ht="12.75" customHeight="1">
      <c r="A82" s="1"/>
      <c r="B82" s="74" t="s">
        <v>1247</v>
      </c>
      <c r="C82" s="174">
        <v>1.0E15</v>
      </c>
      <c r="D82" s="5" t="s">
        <v>1248</v>
      </c>
      <c r="E82" s="1"/>
      <c r="F82" s="74" t="s">
        <v>1249</v>
      </c>
      <c r="G82" s="174">
        <v>0.01</v>
      </c>
      <c r="H82" s="5" t="s">
        <v>1016</v>
      </c>
    </row>
    <row r="83" ht="12.75" customHeight="1">
      <c r="A83" s="1"/>
      <c r="B83" s="74" t="s">
        <v>1250</v>
      </c>
      <c r="C83" s="174">
        <v>1.0E12</v>
      </c>
      <c r="D83" s="5" t="s">
        <v>339</v>
      </c>
      <c r="E83" s="1"/>
      <c r="F83" s="74" t="s">
        <v>1251</v>
      </c>
      <c r="G83" s="174">
        <v>0.001</v>
      </c>
      <c r="H83" s="5" t="s">
        <v>1114</v>
      </c>
    </row>
    <row r="84" ht="12.75" customHeight="1">
      <c r="A84" s="1"/>
      <c r="B84" s="74" t="s">
        <v>1252</v>
      </c>
      <c r="C84" s="174">
        <v>1.0E9</v>
      </c>
      <c r="D84" s="5" t="s">
        <v>916</v>
      </c>
      <c r="E84" s="1"/>
      <c r="F84" s="74" t="s">
        <v>1253</v>
      </c>
      <c r="G84" s="174">
        <v>1.0E-6</v>
      </c>
      <c r="H84" s="5" t="s">
        <v>1163</v>
      </c>
    </row>
    <row r="85" ht="12.75" customHeight="1">
      <c r="A85" s="1"/>
      <c r="B85" s="74" t="s">
        <v>1254</v>
      </c>
      <c r="C85" s="174">
        <v>1000000.0</v>
      </c>
      <c r="D85" s="5" t="s">
        <v>1255</v>
      </c>
      <c r="E85" s="1"/>
      <c r="F85" s="74" t="s">
        <v>1256</v>
      </c>
      <c r="G85" s="174">
        <v>1.0E-9</v>
      </c>
      <c r="H85" s="5" t="s">
        <v>1257</v>
      </c>
    </row>
    <row r="86" ht="12.75" customHeight="1">
      <c r="A86" s="1"/>
      <c r="B86" s="74" t="s">
        <v>1258</v>
      </c>
      <c r="C86" s="174">
        <v>1000.0</v>
      </c>
      <c r="D86" s="5" t="s">
        <v>1259</v>
      </c>
      <c r="E86" s="1"/>
      <c r="F86" s="74" t="s">
        <v>1260</v>
      </c>
      <c r="G86" s="174">
        <v>1.0E-12</v>
      </c>
      <c r="H86" s="5" t="s">
        <v>1261</v>
      </c>
    </row>
    <row r="87" ht="12.75" customHeight="1">
      <c r="A87" s="1"/>
      <c r="B87" s="74" t="s">
        <v>1262</v>
      </c>
      <c r="C87" s="174">
        <v>100.0</v>
      </c>
      <c r="D87" s="5" t="s">
        <v>1263</v>
      </c>
      <c r="E87" s="1"/>
      <c r="F87" s="74" t="s">
        <v>1264</v>
      </c>
      <c r="G87" s="174">
        <v>1.0E-15</v>
      </c>
      <c r="H87" s="5" t="s">
        <v>1265</v>
      </c>
    </row>
    <row r="88" ht="12.75" customHeight="1">
      <c r="A88" s="1"/>
      <c r="B88" s="74" t="s">
        <v>1266</v>
      </c>
      <c r="C88" s="174">
        <v>10.0</v>
      </c>
      <c r="D88" s="5" t="s">
        <v>1219</v>
      </c>
      <c r="E88" s="1"/>
      <c r="F88" s="74" t="s">
        <v>1267</v>
      </c>
      <c r="G88" s="174">
        <v>1.0E-18</v>
      </c>
      <c r="H88" s="5" t="s">
        <v>1012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6" width="8.0"/>
    <col customWidth="1" min="7" max="7" width="9.86"/>
    <col customWidth="1" min="8" max="9" width="8.0"/>
    <col customWidth="1" min="10" max="10" width="7.57"/>
  </cols>
  <sheetData>
    <row r="1" ht="18.75" customHeight="1">
      <c r="A1" s="17" t="s">
        <v>115</v>
      </c>
      <c r="B1" s="17"/>
      <c r="C1" s="17"/>
      <c r="D1" s="17"/>
      <c r="E1" s="17"/>
      <c r="F1" s="17"/>
      <c r="G1" s="17"/>
      <c r="H1" s="17"/>
      <c r="J1" s="1"/>
    </row>
    <row r="2" ht="13.5" customHeight="1">
      <c r="A2" s="1"/>
      <c r="G2" s="1"/>
      <c r="J2" s="1"/>
    </row>
    <row r="3" ht="13.5" customHeight="1">
      <c r="A3" s="1"/>
      <c r="C3" s="16" t="s">
        <v>668</v>
      </c>
      <c r="G3" s="16" t="s">
        <v>679</v>
      </c>
      <c r="J3" s="1"/>
    </row>
    <row r="4" ht="38.25" customHeight="1">
      <c r="A4" s="1"/>
      <c r="C4" s="175" t="s">
        <v>1268</v>
      </c>
      <c r="D4" s="176" t="s">
        <v>1269</v>
      </c>
      <c r="E4" s="177" t="s">
        <v>1270</v>
      </c>
      <c r="G4" s="178" t="s">
        <v>1271</v>
      </c>
      <c r="H4" s="179" t="s">
        <v>1272</v>
      </c>
      <c r="J4" s="1"/>
    </row>
    <row r="5" ht="12.75" customHeight="1">
      <c r="A5" s="1"/>
      <c r="C5" s="180" t="s">
        <v>584</v>
      </c>
      <c r="D5" s="5">
        <v>20.0</v>
      </c>
      <c r="E5" s="181">
        <v>100.0</v>
      </c>
      <c r="G5" s="182">
        <v>2000.0</v>
      </c>
      <c r="H5" s="183">
        <v>20000.0</v>
      </c>
      <c r="J5" s="1"/>
    </row>
    <row r="6" ht="12.75" customHeight="1">
      <c r="A6" s="1"/>
      <c r="C6" s="180" t="s">
        <v>585</v>
      </c>
      <c r="D6" s="5">
        <v>30.0</v>
      </c>
      <c r="E6" s="181">
        <v>200.0</v>
      </c>
      <c r="G6" s="182">
        <v>1000.0</v>
      </c>
      <c r="H6" s="183">
        <v>30000.0</v>
      </c>
      <c r="J6" s="1"/>
    </row>
    <row r="7" ht="12.75" customHeight="1">
      <c r="A7" s="1"/>
      <c r="C7" s="180" t="s">
        <v>586</v>
      </c>
      <c r="D7" s="5">
        <v>30.0</v>
      </c>
      <c r="E7" s="181">
        <v>300.0</v>
      </c>
      <c r="G7" s="182">
        <v>5000.0</v>
      </c>
      <c r="H7" s="183">
        <v>20000.0</v>
      </c>
      <c r="J7" s="1"/>
    </row>
    <row r="8" ht="12.75" customHeight="1">
      <c r="A8" s="1"/>
      <c r="C8" s="180" t="s">
        <v>1273</v>
      </c>
      <c r="D8" s="5">
        <v>40.0</v>
      </c>
      <c r="E8" s="181">
        <v>200.0</v>
      </c>
      <c r="G8" s="182">
        <v>1000.0</v>
      </c>
      <c r="H8" s="183">
        <v>40000.0</v>
      </c>
      <c r="J8" s="1"/>
    </row>
    <row r="9" ht="12.75" customHeight="1">
      <c r="A9" s="1"/>
      <c r="C9" s="180" t="s">
        <v>1274</v>
      </c>
      <c r="D9" s="5">
        <v>50.0</v>
      </c>
      <c r="E9" s="181">
        <v>400.0</v>
      </c>
      <c r="G9" s="182">
        <v>8000.0</v>
      </c>
      <c r="H9" s="183">
        <v>40000.0</v>
      </c>
      <c r="J9" s="1"/>
    </row>
    <row r="10" ht="12.75" customHeight="1">
      <c r="A10" s="1"/>
      <c r="C10" s="180" t="s">
        <v>1275</v>
      </c>
      <c r="D10" s="5">
        <v>50.0</v>
      </c>
      <c r="E10" s="181">
        <v>400.0</v>
      </c>
      <c r="G10" s="182">
        <v>1000.0</v>
      </c>
      <c r="H10" s="183">
        <v>20000.0</v>
      </c>
      <c r="J10" s="1"/>
    </row>
    <row r="11" ht="12.75" customHeight="1">
      <c r="A11" s="1"/>
      <c r="C11" s="184"/>
      <c r="D11" s="2"/>
      <c r="E11" s="40"/>
      <c r="G11" s="185"/>
      <c r="H11" s="186"/>
      <c r="J11" s="1"/>
    </row>
    <row r="12" ht="13.5" customHeight="1">
      <c r="A12" s="1"/>
      <c r="C12" s="187"/>
      <c r="D12" s="188" t="s">
        <v>1276</v>
      </c>
      <c r="E12" s="189">
        <f>CORREL(D5:D10,E5:E10)</f>
        <v>0.8636363636</v>
      </c>
      <c r="G12" s="190" t="s">
        <v>1276</v>
      </c>
      <c r="H12" s="191">
        <f>CORREL(G5:G10,H5:H10)</f>
        <v>0.2807449625</v>
      </c>
      <c r="J12" s="1"/>
    </row>
    <row r="13" ht="12.75" customHeight="1">
      <c r="A13" s="1"/>
      <c r="E13" s="109" t="s">
        <v>1277</v>
      </c>
      <c r="G13" s="1"/>
      <c r="H13" s="109" t="s">
        <v>1278</v>
      </c>
      <c r="J13" s="1"/>
    </row>
    <row r="14" ht="12.75" customHeight="1">
      <c r="A14" s="1"/>
      <c r="G14" s="1"/>
      <c r="J14" s="1"/>
    </row>
    <row r="15" ht="13.5" customHeight="1">
      <c r="A15" s="1"/>
      <c r="B15" s="3" t="s">
        <v>698</v>
      </c>
      <c r="C15" s="3"/>
      <c r="D15" s="3"/>
      <c r="E15" s="3"/>
      <c r="F15" s="3"/>
      <c r="G15" s="3"/>
      <c r="H15" s="3"/>
      <c r="J15" s="1"/>
    </row>
    <row r="16" ht="12.75" customHeight="1">
      <c r="A16" s="1"/>
      <c r="B16" s="1" t="s">
        <v>1279</v>
      </c>
      <c r="G16" s="1"/>
      <c r="J16" s="1"/>
    </row>
    <row r="17" ht="12.75" customHeight="1">
      <c r="A17" s="1"/>
      <c r="B17" s="1" t="s">
        <v>1280</v>
      </c>
      <c r="G17" s="1"/>
      <c r="J17" s="1"/>
    </row>
    <row r="18" ht="12.75" customHeight="1">
      <c r="A18" s="1"/>
      <c r="B18" s="1" t="s">
        <v>1281</v>
      </c>
      <c r="G18" s="1"/>
      <c r="J18" s="1"/>
    </row>
    <row r="19" ht="12.75" customHeight="1">
      <c r="A19" s="1"/>
      <c r="B19" s="1" t="s">
        <v>1282</v>
      </c>
      <c r="G19" s="1"/>
      <c r="J19" s="1"/>
    </row>
    <row r="20" ht="12.75" customHeight="1">
      <c r="A20" s="1"/>
      <c r="G20" s="1"/>
      <c r="J20" s="1"/>
    </row>
    <row r="21" ht="12.75" customHeight="1">
      <c r="A21" s="1"/>
      <c r="B21" s="1" t="s">
        <v>1283</v>
      </c>
      <c r="G21" s="1"/>
      <c r="J21" s="1"/>
    </row>
    <row r="22" ht="12.75" customHeight="1">
      <c r="A22" s="1"/>
      <c r="B22" s="1" t="str">
        <f>"The correlation shows that there is an "&amp;TEXT(E12,"0.000")&amp;" realtionship between the data."</f>
        <v>The correlation shows that there is an 0.864 realtionship between the data.</v>
      </c>
      <c r="G22" s="1"/>
      <c r="J22" s="1"/>
    </row>
    <row r="23" ht="12.75" customHeight="1">
      <c r="A23" s="1"/>
      <c r="G23" s="1"/>
      <c r="J23" s="1"/>
    </row>
    <row r="24" ht="12.75" customHeight="1">
      <c r="A24" s="1"/>
      <c r="B24" s="1" t="s">
        <v>1284</v>
      </c>
      <c r="G24" s="1"/>
      <c r="J24" s="1"/>
    </row>
    <row r="25" ht="12.75" customHeight="1">
      <c r="A25" s="1"/>
      <c r="B25" s="1" t="s">
        <v>1285</v>
      </c>
      <c r="G25" s="1"/>
      <c r="J25" s="1"/>
    </row>
    <row r="26" ht="12.75" customHeight="1">
      <c r="A26" s="1"/>
      <c r="B26" s="1" t="str">
        <f>"The correlation shows that there is an "&amp;TEXT(H12,"00%")&amp;" realtionship between the data."</f>
        <v>The correlation shows that there is an 28% realtionship between the data.</v>
      </c>
      <c r="G26" s="1"/>
      <c r="J26" s="1"/>
    </row>
    <row r="27" ht="12.75" customHeight="1">
      <c r="A27" s="1"/>
      <c r="G27" s="1"/>
      <c r="J27" s="1"/>
    </row>
    <row r="28" ht="13.5" customHeight="1">
      <c r="A28" s="1"/>
      <c r="B28" s="3" t="s">
        <v>653</v>
      </c>
      <c r="C28" s="3"/>
      <c r="D28" s="3"/>
      <c r="E28" s="3"/>
      <c r="F28" s="3"/>
      <c r="G28" s="3"/>
      <c r="H28" s="3"/>
      <c r="J28" s="1"/>
    </row>
    <row r="29" ht="12.75" customHeight="1">
      <c r="A29" s="1"/>
      <c r="B29" s="2" t="s">
        <v>1286</v>
      </c>
      <c r="G29" s="1"/>
      <c r="J29" s="1"/>
    </row>
    <row r="30" ht="12.75" customHeight="1">
      <c r="A30" s="1"/>
      <c r="G30" s="1"/>
      <c r="J30" s="1"/>
    </row>
    <row r="31" ht="13.5" customHeight="1">
      <c r="A31" s="1"/>
      <c r="B31" s="3" t="s">
        <v>4</v>
      </c>
      <c r="C31" s="3"/>
      <c r="D31" s="3"/>
      <c r="E31" s="3"/>
      <c r="F31" s="3"/>
      <c r="G31" s="3"/>
      <c r="H31" s="3"/>
      <c r="J31" s="1"/>
    </row>
    <row r="32" ht="12.75" customHeight="1">
      <c r="A32" s="1"/>
      <c r="B32" s="1" t="s">
        <v>1287</v>
      </c>
      <c r="G32" s="1"/>
      <c r="J32" s="1"/>
    </row>
  </sheetData>
  <mergeCells count="2">
    <mergeCell ref="C3:E3"/>
    <mergeCell ref="G3:H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  <col customWidth="1" min="11" max="26" width="8.0"/>
  </cols>
  <sheetData>
    <row r="1" ht="18.75" customHeight="1">
      <c r="A1" s="17" t="s">
        <v>117</v>
      </c>
      <c r="B1" s="17"/>
      <c r="C1" s="17"/>
      <c r="D1" s="17"/>
      <c r="E1" s="17"/>
      <c r="F1" s="17"/>
      <c r="G1" s="17"/>
      <c r="J1" s="1"/>
    </row>
    <row r="2" ht="13.5" customHeight="1">
      <c r="A2" s="1"/>
      <c r="J2" s="1"/>
    </row>
    <row r="3" ht="12.75" customHeight="1">
      <c r="A3" s="1"/>
      <c r="C3" s="103" t="s">
        <v>1288</v>
      </c>
      <c r="D3" s="192"/>
      <c r="E3" s="104"/>
      <c r="F3" s="4" t="s">
        <v>1289</v>
      </c>
      <c r="J3" s="1"/>
    </row>
    <row r="4" ht="12.75" customHeight="1">
      <c r="A4" s="1"/>
      <c r="C4" s="5">
        <v>10.0</v>
      </c>
      <c r="D4" s="5">
        <v>20.0</v>
      </c>
      <c r="E4" s="5">
        <v>30.0</v>
      </c>
      <c r="F4" s="6">
        <f t="shared" ref="F4:F12" si="1">COUNT(C4:E4)</f>
        <v>3</v>
      </c>
      <c r="G4" s="47" t="s">
        <v>1290</v>
      </c>
      <c r="J4" s="1"/>
    </row>
    <row r="5" ht="12.75" customHeight="1">
      <c r="A5" s="1"/>
      <c r="C5" s="5">
        <v>10.0</v>
      </c>
      <c r="D5" s="5">
        <v>0.0</v>
      </c>
      <c r="E5" s="5">
        <v>30.0</v>
      </c>
      <c r="F5" s="6">
        <f t="shared" si="1"/>
        <v>3</v>
      </c>
      <c r="G5" s="47" t="s">
        <v>1291</v>
      </c>
      <c r="J5" s="1"/>
    </row>
    <row r="6" ht="12.75" customHeight="1">
      <c r="A6" s="1"/>
      <c r="C6" s="5">
        <v>10.0</v>
      </c>
      <c r="D6" s="5">
        <v>-20.0</v>
      </c>
      <c r="E6" s="5">
        <v>30.0</v>
      </c>
      <c r="F6" s="6">
        <f t="shared" si="1"/>
        <v>3</v>
      </c>
      <c r="G6" s="47" t="s">
        <v>1292</v>
      </c>
      <c r="J6" s="1"/>
    </row>
    <row r="7" ht="12.75" customHeight="1">
      <c r="A7" s="1"/>
      <c r="C7" s="5">
        <v>10.0</v>
      </c>
      <c r="D7" s="193">
        <v>32143.0</v>
      </c>
      <c r="E7" s="5">
        <v>30.0</v>
      </c>
      <c r="F7" s="6">
        <f t="shared" si="1"/>
        <v>3</v>
      </c>
      <c r="G7" s="47" t="s">
        <v>1293</v>
      </c>
      <c r="J7" s="1"/>
    </row>
    <row r="8" ht="12.75" customHeight="1">
      <c r="A8" s="1"/>
      <c r="C8" s="5">
        <v>10.0</v>
      </c>
      <c r="D8" s="46">
        <v>0.8958333333333334</v>
      </c>
      <c r="E8" s="5">
        <v>30.0</v>
      </c>
      <c r="F8" s="6">
        <f t="shared" si="1"/>
        <v>3</v>
      </c>
      <c r="G8" s="47" t="s">
        <v>1294</v>
      </c>
      <c r="J8" s="1"/>
    </row>
    <row r="9" ht="12.75" customHeight="1">
      <c r="A9" s="1"/>
      <c r="C9" s="5">
        <v>10.0</v>
      </c>
      <c r="D9" s="5">
        <f>RAND()</f>
        <v>0.9079573123</v>
      </c>
      <c r="E9" s="5">
        <v>30.0</v>
      </c>
      <c r="F9" s="6">
        <f t="shared" si="1"/>
        <v>3</v>
      </c>
      <c r="G9" s="47" t="s">
        <v>1295</v>
      </c>
      <c r="J9" s="1"/>
    </row>
    <row r="10" ht="12.75" customHeight="1">
      <c r="A10" s="1"/>
      <c r="C10" s="5">
        <v>10.0</v>
      </c>
      <c r="D10" s="5"/>
      <c r="E10" s="5">
        <v>30.0</v>
      </c>
      <c r="F10" s="6">
        <f t="shared" si="1"/>
        <v>2</v>
      </c>
      <c r="G10" s="47" t="s">
        <v>1296</v>
      </c>
      <c r="J10" s="1"/>
    </row>
    <row r="11" ht="12.75" customHeight="1">
      <c r="A11" s="1"/>
      <c r="C11" s="5">
        <v>10.0</v>
      </c>
      <c r="D11" s="5" t="s">
        <v>685</v>
      </c>
      <c r="E11" s="5">
        <v>30.0</v>
      </c>
      <c r="F11" s="6">
        <f t="shared" si="1"/>
        <v>2</v>
      </c>
      <c r="G11" s="47" t="s">
        <v>1297</v>
      </c>
      <c r="J11" s="1"/>
    </row>
    <row r="12" ht="12.75" customHeight="1">
      <c r="A12" s="1"/>
      <c r="C12" s="5">
        <v>10.0</v>
      </c>
      <c r="D12" s="5" t="str">
        <f>0/0</f>
        <v>#DIV/0!</v>
      </c>
      <c r="E12" s="5">
        <v>30.0</v>
      </c>
      <c r="F12" s="6">
        <f t="shared" si="1"/>
        <v>2</v>
      </c>
      <c r="G12" s="47" t="s">
        <v>1298</v>
      </c>
      <c r="J12" s="1"/>
    </row>
    <row r="13" ht="12.75" customHeight="1">
      <c r="A13" s="1"/>
      <c r="J13" s="1"/>
    </row>
    <row r="14" ht="13.5" customHeight="1">
      <c r="A14" s="1"/>
      <c r="B14" s="3" t="s">
        <v>698</v>
      </c>
      <c r="C14" s="3"/>
      <c r="D14" s="3"/>
      <c r="E14" s="3"/>
      <c r="F14" s="3"/>
      <c r="G14" s="3"/>
      <c r="J14" s="1"/>
    </row>
    <row r="15" ht="12.75" customHeight="1">
      <c r="A15" s="1"/>
      <c r="B15" s="1" t="s">
        <v>1299</v>
      </c>
      <c r="J15" s="1"/>
    </row>
    <row r="16" ht="12.75" customHeight="1">
      <c r="A16" s="1"/>
      <c r="B16" s="1" t="s">
        <v>1300</v>
      </c>
      <c r="J16" s="1"/>
    </row>
    <row r="17" ht="12.75" customHeight="1">
      <c r="A17" s="1"/>
      <c r="J17" s="1"/>
    </row>
    <row r="18" ht="13.5" customHeight="1">
      <c r="A18" s="1"/>
      <c r="B18" s="3" t="s">
        <v>653</v>
      </c>
      <c r="C18" s="3"/>
      <c r="D18" s="3"/>
      <c r="E18" s="3"/>
      <c r="F18" s="3"/>
      <c r="G18" s="3"/>
      <c r="J18" s="1"/>
    </row>
    <row r="19" ht="12.75" customHeight="1">
      <c r="A19" s="1"/>
      <c r="B19" s="2" t="s">
        <v>1301</v>
      </c>
      <c r="J19" s="1"/>
    </row>
    <row r="20" ht="12.75" customHeight="1">
      <c r="A20" s="1"/>
      <c r="J20" s="1"/>
    </row>
    <row r="21" ht="13.5" customHeight="1">
      <c r="A21" s="1"/>
      <c r="B21" s="3" t="s">
        <v>4</v>
      </c>
      <c r="C21" s="3"/>
      <c r="D21" s="3"/>
      <c r="E21" s="3"/>
      <c r="F21" s="3"/>
      <c r="G21" s="3"/>
      <c r="J21" s="1"/>
    </row>
    <row r="22" ht="12.75" customHeight="1">
      <c r="A22" s="1"/>
      <c r="B22" s="1" t="s">
        <v>788</v>
      </c>
      <c r="J22" s="1"/>
    </row>
    <row r="23" ht="12.75" customHeight="1">
      <c r="A23" s="1"/>
      <c r="J23" s="1"/>
    </row>
    <row r="24" ht="13.5" customHeight="1">
      <c r="A24" s="1"/>
      <c r="B24" s="3" t="s">
        <v>656</v>
      </c>
      <c r="C24" s="3"/>
      <c r="D24" s="3"/>
      <c r="E24" s="3"/>
      <c r="F24" s="3"/>
      <c r="G24" s="3"/>
      <c r="J24" s="1"/>
    </row>
    <row r="25" ht="12.75" customHeight="1">
      <c r="A25" s="1"/>
      <c r="B25" s="1" t="s">
        <v>1302</v>
      </c>
      <c r="J25" s="1"/>
    </row>
    <row r="26" ht="12.75" customHeight="1">
      <c r="A26" s="1"/>
      <c r="B26" s="1" t="s">
        <v>1303</v>
      </c>
      <c r="J26" s="1"/>
    </row>
    <row r="27" ht="12.75" customHeight="1">
      <c r="A27" s="1"/>
      <c r="J27" s="1"/>
    </row>
    <row r="28" ht="12.75" customHeight="1">
      <c r="A28" s="1"/>
      <c r="C28" s="4" t="s">
        <v>841</v>
      </c>
      <c r="D28" s="4" t="s">
        <v>584</v>
      </c>
      <c r="E28" s="4" t="s">
        <v>585</v>
      </c>
      <c r="F28" s="4" t="s">
        <v>586</v>
      </c>
      <c r="J28" s="1"/>
    </row>
    <row r="29" ht="12.75" customHeight="1">
      <c r="A29" s="1"/>
      <c r="C29" s="4" t="s">
        <v>845</v>
      </c>
      <c r="D29" s="125">
        <v>1000.0</v>
      </c>
      <c r="E29" s="125"/>
      <c r="F29" s="125"/>
      <c r="J29" s="1"/>
    </row>
    <row r="30" ht="12.75" customHeight="1">
      <c r="A30" s="1"/>
      <c r="C30" s="4" t="s">
        <v>847</v>
      </c>
      <c r="D30" s="125"/>
      <c r="E30" s="125">
        <v>5000.0</v>
      </c>
      <c r="F30" s="125"/>
      <c r="J30" s="1"/>
    </row>
    <row r="31" ht="12.75" customHeight="1">
      <c r="A31" s="1"/>
      <c r="C31" s="4" t="s">
        <v>1304</v>
      </c>
      <c r="D31" s="125">
        <v>2000.0</v>
      </c>
      <c r="E31" s="125">
        <v>1000.0</v>
      </c>
      <c r="F31" s="125"/>
      <c r="J31" s="1"/>
    </row>
    <row r="32" ht="12.75" customHeight="1">
      <c r="A32" s="1"/>
      <c r="C32" s="4" t="s">
        <v>1305</v>
      </c>
      <c r="D32" s="125">
        <v>1000.0</v>
      </c>
      <c r="E32" s="125"/>
      <c r="F32" s="125"/>
      <c r="J32" s="1"/>
    </row>
    <row r="33" ht="12.75" customHeight="1">
      <c r="A33" s="1"/>
      <c r="C33" s="4" t="s">
        <v>1289</v>
      </c>
      <c r="D33" s="6">
        <f t="shared" ref="D33:F33" si="2">COUNT(D29:D32)</f>
        <v>3</v>
      </c>
      <c r="E33" s="6">
        <f t="shared" si="2"/>
        <v>2</v>
      </c>
      <c r="F33" s="6">
        <f t="shared" si="2"/>
        <v>0</v>
      </c>
      <c r="J33" s="1"/>
    </row>
    <row r="34" ht="12.75" customHeight="1">
      <c r="A34" s="1"/>
      <c r="D34" s="7" t="s">
        <v>1306</v>
      </c>
      <c r="J34" s="1"/>
    </row>
    <row r="35" ht="12.75" customHeight="1">
      <c r="A35" s="1"/>
      <c r="J35" s="1"/>
    </row>
    <row r="36" ht="12.75" customHeight="1">
      <c r="A36" s="1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mergeCells count="1">
    <mergeCell ref="C3:E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7" width="8.0"/>
    <col customWidth="1" min="8" max="8" width="4.57"/>
    <col customWidth="1" min="9" max="9" width="13.43"/>
    <col customWidth="1" min="10" max="10" width="8.86"/>
  </cols>
  <sheetData>
    <row r="1" ht="18.75" customHeight="1">
      <c r="A1" s="17" t="s">
        <v>119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H2" s="1"/>
      <c r="I2" s="1"/>
      <c r="J2" s="1"/>
    </row>
    <row r="3" ht="12.75" customHeight="1">
      <c r="A3" s="1"/>
      <c r="C3" s="103" t="s">
        <v>1288</v>
      </c>
      <c r="D3" s="192"/>
      <c r="E3" s="104"/>
      <c r="F3" s="4" t="s">
        <v>1289</v>
      </c>
      <c r="H3" s="1"/>
      <c r="I3" s="1"/>
      <c r="J3" s="1"/>
    </row>
    <row r="4" ht="12.75" customHeight="1">
      <c r="A4" s="1"/>
      <c r="C4" s="5">
        <v>10.0</v>
      </c>
      <c r="D4" s="5">
        <v>20.0</v>
      </c>
      <c r="E4" s="5">
        <v>30.0</v>
      </c>
      <c r="F4" s="6">
        <f t="shared" ref="F4:F12" si="1">COUNTA(C4:E4)</f>
        <v>3</v>
      </c>
      <c r="G4" s="47" t="s">
        <v>1307</v>
      </c>
      <c r="H4" s="1"/>
      <c r="I4" s="1"/>
      <c r="J4" s="1"/>
    </row>
    <row r="5" ht="12.75" customHeight="1">
      <c r="A5" s="1"/>
      <c r="C5" s="5">
        <v>10.0</v>
      </c>
      <c r="D5" s="5">
        <v>0.0</v>
      </c>
      <c r="E5" s="5">
        <v>30.0</v>
      </c>
      <c r="F5" s="6">
        <f t="shared" si="1"/>
        <v>3</v>
      </c>
      <c r="G5" s="47" t="s">
        <v>1308</v>
      </c>
      <c r="H5" s="1"/>
      <c r="I5" s="1"/>
      <c r="J5" s="1"/>
    </row>
    <row r="6" ht="12.75" customHeight="1">
      <c r="A6" s="1"/>
      <c r="C6" s="5">
        <v>10.0</v>
      </c>
      <c r="D6" s="5">
        <v>-20.0</v>
      </c>
      <c r="E6" s="5">
        <v>30.0</v>
      </c>
      <c r="F6" s="6">
        <f t="shared" si="1"/>
        <v>3</v>
      </c>
      <c r="G6" s="47" t="s">
        <v>1309</v>
      </c>
      <c r="H6" s="1"/>
      <c r="I6" s="1"/>
      <c r="J6" s="1"/>
    </row>
    <row r="7" ht="12.75" customHeight="1">
      <c r="A7" s="1"/>
      <c r="C7" s="5">
        <v>10.0</v>
      </c>
      <c r="D7" s="193">
        <v>32143.0</v>
      </c>
      <c r="E7" s="5">
        <v>30.0</v>
      </c>
      <c r="F7" s="6">
        <f t="shared" si="1"/>
        <v>3</v>
      </c>
      <c r="G7" s="47" t="s">
        <v>1310</v>
      </c>
      <c r="H7" s="1"/>
      <c r="I7" s="1"/>
      <c r="J7" s="1"/>
    </row>
    <row r="8" ht="12.75" customHeight="1">
      <c r="A8" s="1"/>
      <c r="C8" s="5">
        <v>10.0</v>
      </c>
      <c r="D8" s="46">
        <v>0.8958333333333334</v>
      </c>
      <c r="E8" s="5">
        <v>30.0</v>
      </c>
      <c r="F8" s="6">
        <f t="shared" si="1"/>
        <v>3</v>
      </c>
      <c r="G8" s="47" t="s">
        <v>1311</v>
      </c>
      <c r="H8" s="1"/>
      <c r="I8" s="1"/>
      <c r="J8" s="1"/>
    </row>
    <row r="9" ht="12.75" customHeight="1">
      <c r="A9" s="1"/>
      <c r="C9" s="5">
        <v>10.0</v>
      </c>
      <c r="D9" s="5">
        <f>RAND()</f>
        <v>0.08523145187</v>
      </c>
      <c r="E9" s="5">
        <v>30.0</v>
      </c>
      <c r="F9" s="6">
        <f t="shared" si="1"/>
        <v>3</v>
      </c>
      <c r="G9" s="47" t="s">
        <v>1312</v>
      </c>
      <c r="H9" s="1"/>
      <c r="I9" s="1"/>
      <c r="J9" s="1"/>
    </row>
    <row r="10" ht="12.75" customHeight="1">
      <c r="A10" s="1"/>
      <c r="C10" s="5">
        <v>10.0</v>
      </c>
      <c r="D10" s="5"/>
      <c r="E10" s="5">
        <v>30.0</v>
      </c>
      <c r="F10" s="6">
        <f t="shared" si="1"/>
        <v>2</v>
      </c>
      <c r="G10" s="47" t="s">
        <v>1313</v>
      </c>
      <c r="H10" s="1"/>
      <c r="I10" s="1"/>
      <c r="J10" s="1"/>
    </row>
    <row r="11" ht="12.75" customHeight="1">
      <c r="A11" s="1"/>
      <c r="C11" s="5">
        <v>10.0</v>
      </c>
      <c r="D11" s="5" t="s">
        <v>685</v>
      </c>
      <c r="E11" s="5">
        <v>30.0</v>
      </c>
      <c r="F11" s="6">
        <f t="shared" si="1"/>
        <v>3</v>
      </c>
      <c r="G11" s="47" t="s">
        <v>1314</v>
      </c>
      <c r="H11" s="1"/>
      <c r="I11" s="1"/>
      <c r="J11" s="1"/>
    </row>
    <row r="12" ht="12.75" customHeight="1">
      <c r="A12" s="1"/>
      <c r="C12" s="5">
        <v>10.0</v>
      </c>
      <c r="D12" s="5" t="str">
        <f>0/0</f>
        <v>#DIV/0!</v>
      </c>
      <c r="E12" s="5">
        <v>30.0</v>
      </c>
      <c r="F12" s="6">
        <f t="shared" si="1"/>
        <v>3</v>
      </c>
      <c r="G12" s="47" t="s">
        <v>1315</v>
      </c>
      <c r="H12" s="1"/>
      <c r="I12" s="1"/>
      <c r="J12" s="1"/>
    </row>
    <row r="13" ht="12.75" customHeight="1">
      <c r="A13" s="1"/>
      <c r="H13" s="1"/>
      <c r="I13" s="1"/>
      <c r="J13" s="1"/>
    </row>
    <row r="14" ht="13.5" customHeight="1">
      <c r="A14" s="1"/>
      <c r="B14" s="3" t="s">
        <v>698</v>
      </c>
      <c r="C14" s="3"/>
      <c r="D14" s="3"/>
      <c r="E14" s="3"/>
      <c r="F14" s="3"/>
      <c r="G14" s="3"/>
      <c r="H14" s="3"/>
      <c r="I14" s="3"/>
      <c r="J14" s="1"/>
    </row>
    <row r="15" ht="12.75" customHeight="1">
      <c r="A15" s="1"/>
      <c r="B15" s="1" t="s">
        <v>1316</v>
      </c>
      <c r="H15" s="1"/>
      <c r="I15" s="1"/>
      <c r="J15" s="1"/>
    </row>
    <row r="16" ht="12.75" customHeight="1">
      <c r="A16" s="1"/>
      <c r="B16" s="1" t="s">
        <v>1317</v>
      </c>
      <c r="H16" s="1"/>
      <c r="I16" s="1"/>
      <c r="J16" s="1"/>
    </row>
    <row r="17" ht="12.75" customHeight="1">
      <c r="A17" s="1"/>
      <c r="H17" s="1"/>
      <c r="I17" s="1"/>
      <c r="J17" s="1"/>
    </row>
    <row r="18" ht="13.5" customHeight="1">
      <c r="A18" s="1"/>
      <c r="B18" s="3" t="s">
        <v>653</v>
      </c>
      <c r="C18" s="3"/>
      <c r="D18" s="3"/>
      <c r="E18" s="3"/>
      <c r="F18" s="3"/>
      <c r="G18" s="3"/>
      <c r="H18" s="3"/>
      <c r="I18" s="3"/>
      <c r="J18" s="1"/>
    </row>
    <row r="19" ht="12.75" customHeight="1">
      <c r="A19" s="1"/>
      <c r="B19" s="2" t="s">
        <v>1318</v>
      </c>
      <c r="H19" s="1"/>
      <c r="I19" s="1"/>
      <c r="J19" s="1"/>
    </row>
    <row r="20" ht="12.75" customHeight="1">
      <c r="A20" s="1"/>
      <c r="H20" s="1"/>
      <c r="I20" s="1"/>
      <c r="J20" s="1"/>
    </row>
    <row r="21" ht="13.5" customHeight="1">
      <c r="A21" s="1"/>
      <c r="B21" s="3" t="s">
        <v>4</v>
      </c>
      <c r="C21" s="3"/>
      <c r="D21" s="3"/>
      <c r="E21" s="3"/>
      <c r="F21" s="3"/>
      <c r="G21" s="3"/>
      <c r="H21" s="3"/>
      <c r="I21" s="3"/>
      <c r="J21" s="1"/>
    </row>
    <row r="22" ht="12.75" customHeight="1">
      <c r="A22" s="1"/>
      <c r="B22" s="1" t="s">
        <v>788</v>
      </c>
      <c r="H22" s="1"/>
      <c r="I22" s="1"/>
      <c r="J22" s="1"/>
    </row>
    <row r="23" ht="12.75" customHeight="1">
      <c r="A23" s="1"/>
      <c r="H23" s="1"/>
      <c r="I23" s="1"/>
      <c r="J23" s="1"/>
    </row>
    <row r="24" ht="13.5" customHeight="1">
      <c r="A24" s="1"/>
      <c r="B24" s="3" t="s">
        <v>656</v>
      </c>
      <c r="C24" s="3"/>
      <c r="D24" s="3"/>
      <c r="E24" s="3"/>
      <c r="F24" s="3"/>
      <c r="G24" s="3"/>
      <c r="H24" s="3"/>
      <c r="I24" s="3"/>
      <c r="J24" s="1"/>
    </row>
    <row r="25" ht="12.75" customHeight="1">
      <c r="A25" s="1"/>
      <c r="B25" s="1" t="s">
        <v>1319</v>
      </c>
      <c r="H25" s="1"/>
      <c r="I25" s="1"/>
      <c r="J25" s="1"/>
    </row>
    <row r="26" ht="12.75" customHeight="1">
      <c r="A26" s="1"/>
      <c r="B26" s="1" t="s">
        <v>1320</v>
      </c>
      <c r="H26" s="1"/>
      <c r="I26" s="1"/>
      <c r="J26" s="1"/>
    </row>
    <row r="27" ht="12.75" customHeight="1">
      <c r="A27" s="1"/>
      <c r="B27" s="1" t="s">
        <v>1321</v>
      </c>
      <c r="H27" s="1"/>
      <c r="I27" s="1"/>
      <c r="J27" s="1"/>
    </row>
    <row r="28" ht="12.75" customHeight="1">
      <c r="A28" s="1"/>
      <c r="H28" s="1"/>
      <c r="I28" s="1"/>
      <c r="J28" s="1"/>
    </row>
    <row r="29" ht="12.75" customHeight="1">
      <c r="A29" s="1"/>
      <c r="B29" s="1" t="s">
        <v>1322</v>
      </c>
      <c r="H29" s="1"/>
      <c r="I29" s="1"/>
      <c r="J29" s="1"/>
    </row>
    <row r="30" ht="12.75" customHeight="1">
      <c r="A30" s="1"/>
      <c r="B30" s="1" t="s">
        <v>1323</v>
      </c>
      <c r="H30" s="1"/>
      <c r="I30" s="1"/>
      <c r="J30" s="1"/>
    </row>
    <row r="31" ht="12.75" customHeight="1">
      <c r="A31" s="1"/>
      <c r="H31" s="1"/>
      <c r="I31" s="1"/>
      <c r="J31" s="1"/>
    </row>
    <row r="32" ht="12.75" customHeight="1">
      <c r="A32" s="1"/>
      <c r="B32" s="1" t="s">
        <v>1324</v>
      </c>
      <c r="H32" s="1"/>
      <c r="I32" s="1"/>
      <c r="J32" s="1"/>
    </row>
    <row r="33" ht="12.75" customHeight="1">
      <c r="A33" s="1"/>
      <c r="H33" s="1"/>
      <c r="I33" s="1"/>
      <c r="J33" s="1"/>
    </row>
    <row r="34" ht="25.5" customHeight="1">
      <c r="A34" s="1"/>
      <c r="D34" s="101" t="s">
        <v>733</v>
      </c>
      <c r="E34" s="101" t="s">
        <v>734</v>
      </c>
      <c r="F34" s="101" t="s">
        <v>1325</v>
      </c>
      <c r="G34" s="101" t="s">
        <v>1326</v>
      </c>
      <c r="H34" s="1"/>
      <c r="I34" s="99" t="s">
        <v>1327</v>
      </c>
      <c r="J34" s="1"/>
    </row>
    <row r="35" ht="12.75" customHeight="1">
      <c r="A35" s="1"/>
      <c r="C35" s="74" t="s">
        <v>45</v>
      </c>
      <c r="D35" s="5" t="s">
        <v>1328</v>
      </c>
      <c r="E35" s="5"/>
      <c r="F35" s="5">
        <v>1.0</v>
      </c>
      <c r="G35" s="5"/>
      <c r="H35" s="1"/>
      <c r="I35" s="6">
        <f t="shared" ref="I35:I39" si="2">COUNTA(D35:G35)</f>
        <v>2</v>
      </c>
      <c r="J35" s="1"/>
    </row>
    <row r="36" ht="12.75" customHeight="1">
      <c r="A36" s="1"/>
      <c r="C36" s="74" t="s">
        <v>46</v>
      </c>
      <c r="D36" s="5">
        <v>2.0</v>
      </c>
      <c r="E36" s="5">
        <v>1.0</v>
      </c>
      <c r="F36" s="5">
        <v>3.0</v>
      </c>
      <c r="G36" s="5"/>
      <c r="H36" s="1"/>
      <c r="I36" s="6">
        <f t="shared" si="2"/>
        <v>3</v>
      </c>
      <c r="J36" s="1"/>
    </row>
    <row r="37" ht="12.75" customHeight="1">
      <c r="A37" s="1"/>
      <c r="C37" s="74" t="s">
        <v>47</v>
      </c>
      <c r="D37" s="5"/>
      <c r="E37" s="5">
        <v>1.0</v>
      </c>
      <c r="F37" s="5">
        <v>1.0</v>
      </c>
      <c r="G37" s="5">
        <v>1.0</v>
      </c>
      <c r="H37" s="1"/>
      <c r="I37" s="6">
        <f t="shared" si="2"/>
        <v>3</v>
      </c>
      <c r="J37" s="1"/>
    </row>
    <row r="38" ht="12.75" customHeight="1">
      <c r="A38" s="1"/>
      <c r="C38" s="74" t="s">
        <v>508</v>
      </c>
      <c r="D38" s="5" t="s">
        <v>1328</v>
      </c>
      <c r="E38" s="5"/>
      <c r="F38" s="5" t="s">
        <v>1328</v>
      </c>
      <c r="G38" s="5"/>
      <c r="H38" s="1"/>
      <c r="I38" s="6">
        <f t="shared" si="2"/>
        <v>2</v>
      </c>
      <c r="J38" s="1"/>
    </row>
    <row r="39" ht="12.75" customHeight="1">
      <c r="A39" s="1"/>
      <c r="C39" s="74" t="s">
        <v>510</v>
      </c>
      <c r="D39" s="5">
        <v>1.0</v>
      </c>
      <c r="E39" s="5">
        <v>3.0</v>
      </c>
      <c r="F39" s="5">
        <v>2.0</v>
      </c>
      <c r="G39" s="5" t="s">
        <v>1328</v>
      </c>
      <c r="H39" s="1"/>
      <c r="I39" s="6">
        <f t="shared" si="2"/>
        <v>4</v>
      </c>
      <c r="J39" s="1"/>
    </row>
    <row r="40" ht="12.75" customHeight="1">
      <c r="A40" s="1"/>
      <c r="H40" s="1"/>
      <c r="I40" s="47" t="s">
        <v>1329</v>
      </c>
      <c r="J40" s="1"/>
    </row>
    <row r="41" ht="12.75" customHeight="1">
      <c r="A41" s="1"/>
      <c r="D41" s="103" t="s">
        <v>1330</v>
      </c>
      <c r="E41" s="192"/>
      <c r="F41" s="192"/>
      <c r="G41" s="104"/>
      <c r="H41" s="1"/>
      <c r="I41" s="1"/>
      <c r="J41" s="1"/>
    </row>
    <row r="42" ht="12.75" customHeight="1">
      <c r="A42" s="1"/>
      <c r="D42" s="4" t="s">
        <v>733</v>
      </c>
      <c r="E42" s="4" t="s">
        <v>734</v>
      </c>
      <c r="F42" s="4" t="s">
        <v>1325</v>
      </c>
      <c r="G42" s="4" t="s">
        <v>1326</v>
      </c>
      <c r="H42" s="1"/>
      <c r="I42" s="1"/>
      <c r="J42" s="1"/>
    </row>
    <row r="43" ht="12.75" customHeight="1">
      <c r="A43" s="1"/>
      <c r="D43" s="6">
        <f t="shared" ref="D43:G43" si="3">COUNTA(D35:D39)</f>
        <v>4</v>
      </c>
      <c r="E43" s="6">
        <f t="shared" si="3"/>
        <v>3</v>
      </c>
      <c r="F43" s="6">
        <f t="shared" si="3"/>
        <v>5</v>
      </c>
      <c r="G43" s="6">
        <f t="shared" si="3"/>
        <v>2</v>
      </c>
      <c r="H43" s="1"/>
      <c r="I43" s="1"/>
      <c r="J43" s="1"/>
    </row>
    <row r="44" ht="12.75" customHeight="1">
      <c r="A44" s="1"/>
      <c r="D44" s="7" t="s">
        <v>1331</v>
      </c>
      <c r="H44" s="1"/>
      <c r="I44" s="1"/>
      <c r="J44" s="1"/>
    </row>
  </sheetData>
  <mergeCells count="2">
    <mergeCell ref="C3:E3"/>
    <mergeCell ref="D41:G4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0"/>
    <col customWidth="1" min="4" max="4" width="8.0"/>
    <col customWidth="1" min="5" max="5" width="11.57"/>
    <col customWidth="1" min="6" max="8" width="8.0"/>
    <col customWidth="1" min="9" max="9" width="10.71"/>
  </cols>
  <sheetData>
    <row r="1" ht="18.75" customHeight="1">
      <c r="A1" s="17" t="s">
        <v>121</v>
      </c>
      <c r="B1" s="17"/>
      <c r="C1" s="17"/>
      <c r="D1" s="17"/>
      <c r="E1" s="17"/>
      <c r="F1" s="17"/>
      <c r="I1" s="1"/>
    </row>
    <row r="2" ht="13.5" customHeight="1">
      <c r="A2" s="1"/>
      <c r="C2" s="1"/>
      <c r="E2" s="1"/>
      <c r="I2" s="1"/>
    </row>
    <row r="3" ht="12.75" customHeight="1">
      <c r="A3" s="1"/>
      <c r="C3" s="4" t="s">
        <v>1332</v>
      </c>
      <c r="E3" s="4" t="s">
        <v>1333</v>
      </c>
      <c r="I3" s="1"/>
    </row>
    <row r="4" ht="12.75" customHeight="1">
      <c r="A4" s="1"/>
      <c r="C4" s="5">
        <v>1.0</v>
      </c>
      <c r="E4" s="6">
        <f>COUNTBLANK(C4:C11)</f>
        <v>2</v>
      </c>
      <c r="F4" s="47" t="s">
        <v>1334</v>
      </c>
      <c r="I4" s="1"/>
    </row>
    <row r="5" ht="12.75" customHeight="1">
      <c r="A5" s="1"/>
      <c r="C5" s="5" t="s">
        <v>685</v>
      </c>
      <c r="E5" s="1"/>
      <c r="I5" s="1"/>
    </row>
    <row r="6" ht="12.75" customHeight="1">
      <c r="A6" s="1"/>
      <c r="C6" s="5">
        <v>3.0</v>
      </c>
      <c r="E6" s="1"/>
      <c r="I6" s="1"/>
    </row>
    <row r="7" ht="12.75" customHeight="1">
      <c r="A7" s="1"/>
      <c r="C7" s="5">
        <v>0.0</v>
      </c>
      <c r="E7" s="1"/>
      <c r="I7" s="1"/>
    </row>
    <row r="8" ht="12.75" customHeight="1">
      <c r="A8" s="1"/>
      <c r="C8" s="5"/>
      <c r="E8" s="1"/>
      <c r="I8" s="1"/>
    </row>
    <row r="9" ht="12.75" customHeight="1">
      <c r="A9" s="1"/>
      <c r="C9" s="193">
        <v>35796.0</v>
      </c>
      <c r="E9" s="1"/>
      <c r="I9" s="1"/>
    </row>
    <row r="10" ht="12.75" customHeight="1">
      <c r="A10" s="1"/>
      <c r="C10" s="5"/>
      <c r="E10" s="1"/>
      <c r="I10" s="1"/>
    </row>
    <row r="11" ht="12.75" customHeight="1">
      <c r="A11" s="1"/>
      <c r="C11" s="5">
        <v>5.0</v>
      </c>
      <c r="E11" s="1"/>
      <c r="I11" s="1"/>
    </row>
    <row r="12" ht="12.75" customHeight="1">
      <c r="A12" s="1"/>
      <c r="C12" s="1"/>
      <c r="E12" s="1"/>
      <c r="I12" s="1"/>
    </row>
    <row r="13" ht="13.5" customHeight="1">
      <c r="A13" s="1"/>
      <c r="B13" s="3" t="s">
        <v>698</v>
      </c>
      <c r="C13" s="3"/>
      <c r="D13" s="3"/>
      <c r="E13" s="3"/>
      <c r="F13" s="3"/>
      <c r="I13" s="1"/>
    </row>
    <row r="14" ht="12.75" customHeight="1">
      <c r="A14" s="1"/>
      <c r="B14" s="1" t="s">
        <v>1335</v>
      </c>
      <c r="C14" s="1"/>
      <c r="E14" s="1"/>
      <c r="I14" s="1"/>
    </row>
    <row r="15" ht="12.75" customHeight="1">
      <c r="A15" s="1"/>
      <c r="C15" s="1"/>
      <c r="E15" s="1"/>
      <c r="I15" s="1"/>
    </row>
    <row r="16" ht="13.5" customHeight="1">
      <c r="A16" s="1"/>
      <c r="B16" s="3" t="s">
        <v>653</v>
      </c>
      <c r="C16" s="3"/>
      <c r="D16" s="3"/>
      <c r="E16" s="3"/>
      <c r="F16" s="3"/>
      <c r="I16" s="1"/>
    </row>
    <row r="17" ht="12.75" customHeight="1">
      <c r="A17" s="1"/>
      <c r="B17" s="2" t="s">
        <v>1336</v>
      </c>
      <c r="C17" s="1"/>
      <c r="E17" s="1"/>
      <c r="I17" s="1"/>
    </row>
    <row r="18" ht="12.75" customHeight="1">
      <c r="A18" s="1"/>
      <c r="C18" s="1"/>
      <c r="E18" s="1"/>
      <c r="I18" s="1"/>
    </row>
    <row r="19" ht="13.5" customHeight="1">
      <c r="A19" s="1"/>
      <c r="B19" s="3" t="s">
        <v>4</v>
      </c>
      <c r="C19" s="3"/>
      <c r="D19" s="3"/>
      <c r="E19" s="3"/>
      <c r="F19" s="3"/>
      <c r="I19" s="1"/>
    </row>
    <row r="20" ht="12.75" customHeight="1">
      <c r="A20" s="1"/>
      <c r="B20" s="1" t="s">
        <v>788</v>
      </c>
      <c r="C20" s="1"/>
      <c r="E20" s="1"/>
      <c r="I20" s="1"/>
    </row>
    <row r="21" ht="12.75" customHeight="1">
      <c r="A21" s="1"/>
      <c r="C21" s="1"/>
      <c r="E21" s="1"/>
      <c r="I21" s="1"/>
    </row>
    <row r="22" ht="13.5" customHeight="1">
      <c r="A22" s="1"/>
      <c r="B22" s="3" t="s">
        <v>656</v>
      </c>
      <c r="C22" s="3"/>
      <c r="D22" s="3"/>
      <c r="E22" s="3"/>
      <c r="F22" s="3"/>
      <c r="I22" s="1"/>
    </row>
    <row r="23" ht="12.75" customHeight="1">
      <c r="A23" s="1"/>
      <c r="B23" s="1" t="s">
        <v>1337</v>
      </c>
      <c r="C23" s="1"/>
      <c r="E23" s="1"/>
      <c r="I23" s="1"/>
    </row>
    <row r="24" ht="12.75" customHeight="1">
      <c r="A24" s="1"/>
      <c r="B24" s="1" t="s">
        <v>1338</v>
      </c>
      <c r="C24" s="1"/>
      <c r="E24" s="1"/>
      <c r="I24" s="1"/>
    </row>
    <row r="25" ht="12.75" customHeight="1">
      <c r="A25" s="1"/>
      <c r="B25" s="1" t="s">
        <v>1339</v>
      </c>
      <c r="C25" s="1"/>
      <c r="E25" s="1"/>
      <c r="I25" s="1"/>
    </row>
    <row r="26" ht="12.75" customHeight="1">
      <c r="A26" s="1"/>
      <c r="B26" s="1" t="s">
        <v>1340</v>
      </c>
      <c r="C26" s="1"/>
      <c r="E26" s="1"/>
      <c r="I26" s="1"/>
    </row>
    <row r="27" ht="12.75" customHeight="1">
      <c r="A27" s="1"/>
      <c r="B27" s="1" t="s">
        <v>1341</v>
      </c>
      <c r="C27" s="1"/>
      <c r="E27" s="1"/>
      <c r="I27" s="1"/>
    </row>
    <row r="28" ht="12.75" customHeight="1">
      <c r="A28" s="1"/>
      <c r="B28" s="1" t="s">
        <v>1342</v>
      </c>
      <c r="C28" s="1"/>
      <c r="E28" s="1"/>
      <c r="I28" s="1"/>
    </row>
    <row r="29" ht="12.75" customHeight="1">
      <c r="A29" s="1"/>
      <c r="B29" s="1" t="s">
        <v>1343</v>
      </c>
      <c r="C29" s="1"/>
      <c r="E29" s="1"/>
      <c r="I29" s="1"/>
    </row>
    <row r="30" ht="12.75" customHeight="1">
      <c r="A30" s="1"/>
      <c r="C30" s="1"/>
      <c r="E30" s="1"/>
      <c r="I30" s="1"/>
    </row>
    <row r="31" ht="12.75" customHeight="1">
      <c r="A31" s="1"/>
      <c r="C31" s="4" t="s">
        <v>1344</v>
      </c>
      <c r="D31" s="4" t="s">
        <v>1345</v>
      </c>
      <c r="E31" s="4" t="s">
        <v>1346</v>
      </c>
      <c r="F31" s="4" t="s">
        <v>1347</v>
      </c>
      <c r="I31" s="1"/>
    </row>
    <row r="32" ht="12.75" customHeight="1">
      <c r="A32" s="1"/>
      <c r="B32" s="4" t="s">
        <v>1348</v>
      </c>
      <c r="C32" s="5" t="s">
        <v>1349</v>
      </c>
      <c r="D32" s="5" t="s">
        <v>264</v>
      </c>
      <c r="E32" s="5"/>
      <c r="F32" s="5"/>
      <c r="I32" s="1"/>
    </row>
    <row r="33" ht="12.75" customHeight="1">
      <c r="A33" s="1"/>
      <c r="B33" s="4" t="s">
        <v>1350</v>
      </c>
      <c r="C33" s="5"/>
      <c r="D33" s="5" t="s">
        <v>1349</v>
      </c>
      <c r="E33" s="5" t="s">
        <v>1349</v>
      </c>
      <c r="F33" s="5" t="s">
        <v>264</v>
      </c>
      <c r="I33" s="1"/>
    </row>
    <row r="34" ht="12.75" customHeight="1">
      <c r="A34" s="1"/>
      <c r="B34" s="4" t="s">
        <v>1351</v>
      </c>
      <c r="C34" s="5"/>
      <c r="D34" s="5"/>
      <c r="E34" s="5"/>
      <c r="F34" s="5"/>
      <c r="I34" s="1"/>
    </row>
    <row r="35" ht="12.75" customHeight="1">
      <c r="A35" s="1"/>
      <c r="B35" s="4" t="s">
        <v>1352</v>
      </c>
      <c r="C35" s="5" t="s">
        <v>264</v>
      </c>
      <c r="D35" s="5"/>
      <c r="E35" s="5" t="s">
        <v>264</v>
      </c>
      <c r="F35" s="5" t="s">
        <v>264</v>
      </c>
      <c r="I35" s="1"/>
    </row>
    <row r="36" ht="12.75" customHeight="1">
      <c r="A36" s="1"/>
      <c r="B36" s="4" t="s">
        <v>1353</v>
      </c>
      <c r="C36" s="5" t="s">
        <v>1349</v>
      </c>
      <c r="D36" s="5"/>
      <c r="E36" s="5" t="s">
        <v>1349</v>
      </c>
      <c r="F36" s="5"/>
      <c r="I36" s="1"/>
    </row>
    <row r="37" ht="12.75" customHeight="1">
      <c r="A37" s="1"/>
      <c r="B37" s="4" t="s">
        <v>1354</v>
      </c>
      <c r="C37" s="5" t="s">
        <v>1349</v>
      </c>
      <c r="D37" s="5" t="s">
        <v>1349</v>
      </c>
      <c r="E37" s="5" t="s">
        <v>1349</v>
      </c>
      <c r="F37" s="5" t="s">
        <v>264</v>
      </c>
      <c r="I37" s="1"/>
    </row>
    <row r="38" ht="12.75" customHeight="1">
      <c r="A38" s="1"/>
      <c r="B38" s="4" t="s">
        <v>1355</v>
      </c>
      <c r="C38" s="5"/>
      <c r="D38" s="5" t="s">
        <v>264</v>
      </c>
      <c r="E38" s="5" t="s">
        <v>1349</v>
      </c>
      <c r="F38" s="5"/>
      <c r="I38" s="1"/>
    </row>
    <row r="39" ht="12.75" customHeight="1">
      <c r="A39" s="1"/>
      <c r="B39" s="4" t="s">
        <v>1356</v>
      </c>
      <c r="C39" s="5" t="s">
        <v>264</v>
      </c>
      <c r="D39" s="5" t="s">
        <v>264</v>
      </c>
      <c r="E39" s="5" t="s">
        <v>1349</v>
      </c>
      <c r="F39" s="5" t="s">
        <v>1349</v>
      </c>
      <c r="I39" s="1"/>
    </row>
    <row r="40" ht="12.75" customHeight="1">
      <c r="A40" s="1"/>
      <c r="B40" s="4" t="s">
        <v>1357</v>
      </c>
      <c r="C40" s="5"/>
      <c r="D40" s="5"/>
      <c r="E40" s="5" t="s">
        <v>1349</v>
      </c>
      <c r="F40" s="5"/>
      <c r="I40" s="1"/>
    </row>
    <row r="41" ht="12.75" customHeight="1">
      <c r="A41" s="1"/>
      <c r="B41" s="4" t="s">
        <v>1358</v>
      </c>
      <c r="C41" s="5" t="s">
        <v>1349</v>
      </c>
      <c r="D41" s="5" t="s">
        <v>264</v>
      </c>
      <c r="E41" s="5"/>
      <c r="F41" s="5" t="s">
        <v>1349</v>
      </c>
      <c r="I41" s="1"/>
    </row>
    <row r="42" ht="12.75" customHeight="1">
      <c r="A42" s="1"/>
      <c r="C42" s="1"/>
      <c r="E42" s="1"/>
      <c r="I42" s="1"/>
    </row>
    <row r="43" ht="12.75" customHeight="1">
      <c r="A43" s="1"/>
      <c r="C43" s="69"/>
      <c r="D43" s="70" t="s">
        <v>1359</v>
      </c>
      <c r="E43" s="6">
        <f>COUNTBLANK(C32:F41)</f>
        <v>16</v>
      </c>
      <c r="F43" s="47" t="s">
        <v>1360</v>
      </c>
      <c r="I43" s="1"/>
    </row>
    <row r="44" ht="12.75" customHeight="1">
      <c r="A44" s="1"/>
      <c r="C44" s="1"/>
      <c r="E44" s="1"/>
      <c r="I44" s="1"/>
    </row>
    <row r="45" ht="12.75" customHeight="1">
      <c r="A45" s="1"/>
      <c r="C45" s="69"/>
      <c r="D45" s="70" t="s">
        <v>1361</v>
      </c>
      <c r="E45" s="6">
        <f>COUNTIF(C32:F41,"Y")</f>
        <v>14</v>
      </c>
      <c r="F45" s="47" t="s">
        <v>1362</v>
      </c>
      <c r="I45" s="1"/>
    </row>
    <row r="46" ht="12.75" customHeight="1">
      <c r="A46" s="1"/>
      <c r="C46" s="1"/>
      <c r="E46" s="1"/>
      <c r="I46" s="1"/>
    </row>
    <row r="47" ht="12.75" customHeight="1">
      <c r="A47" s="1"/>
      <c r="C47" s="69"/>
      <c r="D47" s="70" t="s">
        <v>1363</v>
      </c>
      <c r="E47" s="6">
        <f>COUNTIF(C32:F41,"N")</f>
        <v>10</v>
      </c>
      <c r="F47" s="47" t="s">
        <v>1364</v>
      </c>
      <c r="I47" s="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2.43"/>
    <col customWidth="1" min="4" max="4" width="11.29"/>
    <col customWidth="1" min="5" max="6" width="8.0"/>
    <col customWidth="1" min="7" max="7" width="30.43"/>
  </cols>
  <sheetData>
    <row r="1" ht="18.75" customHeight="1">
      <c r="A1" s="17" t="s">
        <v>123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G2" s="1"/>
    </row>
    <row r="3" ht="12.75" customHeight="1">
      <c r="A3" s="1"/>
      <c r="C3" s="4" t="s">
        <v>841</v>
      </c>
      <c r="D3" s="4" t="s">
        <v>126</v>
      </c>
      <c r="E3" s="4" t="s">
        <v>1365</v>
      </c>
      <c r="G3" s="1"/>
    </row>
    <row r="4" ht="12.75" customHeight="1">
      <c r="A4" s="1"/>
      <c r="C4" s="5" t="s">
        <v>1366</v>
      </c>
      <c r="D4" s="193">
        <v>35796.0</v>
      </c>
      <c r="E4" s="5">
        <v>80.0</v>
      </c>
      <c r="G4" s="1"/>
    </row>
    <row r="5" ht="12.75" customHeight="1">
      <c r="A5" s="1"/>
      <c r="C5" s="5" t="s">
        <v>1367</v>
      </c>
      <c r="D5" s="193">
        <v>35925.0</v>
      </c>
      <c r="E5" s="5">
        <v>25.0</v>
      </c>
      <c r="G5" s="1"/>
    </row>
    <row r="6" ht="12.75" customHeight="1">
      <c r="A6" s="1"/>
      <c r="C6" s="5" t="s">
        <v>1366</v>
      </c>
      <c r="D6" s="193">
        <v>35827.0</v>
      </c>
      <c r="E6" s="5">
        <v>80.0</v>
      </c>
      <c r="G6" s="1"/>
    </row>
    <row r="7" ht="12.75" customHeight="1">
      <c r="A7" s="1"/>
      <c r="C7" s="5" t="s">
        <v>1368</v>
      </c>
      <c r="D7" s="193">
        <v>35855.0</v>
      </c>
      <c r="E7" s="5">
        <v>150.0</v>
      </c>
      <c r="G7" s="1"/>
    </row>
    <row r="8" ht="12.75" customHeight="1">
      <c r="A8" s="1"/>
      <c r="C8" s="5" t="s">
        <v>1368</v>
      </c>
      <c r="D8" s="193">
        <v>35800.0</v>
      </c>
      <c r="E8" s="5">
        <v>300.0</v>
      </c>
      <c r="G8" s="1"/>
    </row>
    <row r="9" ht="12.75" customHeight="1">
      <c r="A9" s="1"/>
      <c r="C9" s="5" t="s">
        <v>1369</v>
      </c>
      <c r="D9" s="193">
        <v>35947.0</v>
      </c>
      <c r="E9" s="5">
        <v>50.0</v>
      </c>
      <c r="G9" s="1"/>
    </row>
    <row r="10" ht="12.75" customHeight="1">
      <c r="A10" s="1"/>
      <c r="C10" s="5" t="s">
        <v>1367</v>
      </c>
      <c r="D10" s="193">
        <v>35886.0</v>
      </c>
      <c r="E10" s="5">
        <v>200.0</v>
      </c>
      <c r="G10" s="1"/>
    </row>
    <row r="11" ht="12.75" customHeight="1">
      <c r="A11" s="1"/>
      <c r="C11" s="5" t="s">
        <v>1367</v>
      </c>
      <c r="D11" s="193">
        <v>35855.0</v>
      </c>
      <c r="E11" s="5">
        <v>100.0</v>
      </c>
      <c r="G11" s="1"/>
    </row>
    <row r="12" ht="12.75" customHeight="1">
      <c r="A12" s="1"/>
      <c r="C12" s="5" t="s">
        <v>1370</v>
      </c>
      <c r="D12" s="193">
        <v>35916.0</v>
      </c>
      <c r="E12" s="5">
        <v>250.0</v>
      </c>
      <c r="G12" s="1"/>
    </row>
    <row r="13" ht="12.75" customHeight="1">
      <c r="A13" s="1"/>
      <c r="C13" s="1"/>
      <c r="D13" s="1"/>
      <c r="G13" s="1"/>
    </row>
    <row r="14" ht="12.75" customHeight="1">
      <c r="A14" s="1"/>
      <c r="B14" s="69" t="s">
        <v>1371</v>
      </c>
      <c r="C14" s="194"/>
      <c r="D14" s="194"/>
      <c r="E14" s="88"/>
      <c r="F14" s="6">
        <f>COUNTIF(C4:C12,"Brakes")</f>
        <v>2</v>
      </c>
      <c r="G14" s="71" t="s">
        <v>1372</v>
      </c>
    </row>
    <row r="15" ht="12.75" customHeight="1">
      <c r="A15" s="1"/>
      <c r="B15" s="69" t="s">
        <v>1373</v>
      </c>
      <c r="C15" s="194"/>
      <c r="D15" s="194"/>
      <c r="E15" s="88"/>
      <c r="F15" s="6">
        <f>COUNTIF(C4:C12,"Tyres")</f>
        <v>3</v>
      </c>
      <c r="G15" s="71" t="s">
        <v>1374</v>
      </c>
    </row>
    <row r="16" ht="12.75" customHeight="1">
      <c r="A16" s="1"/>
      <c r="B16" s="69" t="s">
        <v>1375</v>
      </c>
      <c r="C16" s="194"/>
      <c r="D16" s="194"/>
      <c r="E16" s="88"/>
      <c r="F16" s="6">
        <f>COUNTIF(E4:E12,"&gt;=100")</f>
        <v>5</v>
      </c>
      <c r="G16" s="71" t="s">
        <v>1376</v>
      </c>
    </row>
    <row r="17" ht="12.75" customHeight="1">
      <c r="A17" s="1"/>
      <c r="C17" s="1"/>
      <c r="D17" s="1"/>
      <c r="G17" s="1"/>
    </row>
    <row r="18" ht="12.75" customHeight="1">
      <c r="A18" s="1"/>
      <c r="B18" s="69" t="s">
        <v>1377</v>
      </c>
      <c r="C18" s="194"/>
      <c r="D18" s="194"/>
      <c r="E18" s="5" t="s">
        <v>1378</v>
      </c>
      <c r="F18" s="6">
        <f>COUNTIF(C4:C12,E18)</f>
        <v>2</v>
      </c>
      <c r="G18" s="71" t="s">
        <v>1379</v>
      </c>
    </row>
    <row r="19" ht="12.75" customHeight="1">
      <c r="A19" s="1"/>
      <c r="C19" s="1"/>
      <c r="D19" s="1"/>
      <c r="G19" s="1"/>
    </row>
    <row r="20" ht="12.75" customHeight="1">
      <c r="A20" s="1"/>
      <c r="C20" s="1"/>
      <c r="D20" s="1"/>
      <c r="G20" s="1"/>
    </row>
    <row r="21" ht="13.5" customHeight="1">
      <c r="A21" s="1"/>
      <c r="B21" s="3" t="s">
        <v>698</v>
      </c>
      <c r="C21" s="3"/>
      <c r="D21" s="3"/>
      <c r="E21" s="3"/>
      <c r="F21" s="3"/>
      <c r="G21" s="3"/>
    </row>
    <row r="22" ht="12.75" customHeight="1">
      <c r="A22" s="1"/>
      <c r="B22" s="1" t="s">
        <v>1380</v>
      </c>
      <c r="C22" s="1"/>
      <c r="D22" s="1"/>
      <c r="G22" s="1"/>
    </row>
    <row r="23" ht="12.75" customHeight="1">
      <c r="A23" s="1"/>
      <c r="C23" s="1"/>
      <c r="D23" s="1"/>
      <c r="G23" s="1"/>
    </row>
    <row r="24" ht="13.5" customHeight="1">
      <c r="A24" s="1"/>
      <c r="B24" s="3" t="s">
        <v>653</v>
      </c>
      <c r="C24" s="3"/>
      <c r="D24" s="3"/>
      <c r="E24" s="3"/>
      <c r="F24" s="3"/>
      <c r="G24" s="3"/>
    </row>
    <row r="25" ht="12.75" customHeight="1">
      <c r="A25" s="1"/>
      <c r="B25" s="163" t="s">
        <v>1381</v>
      </c>
      <c r="C25" s="1"/>
      <c r="D25" s="1"/>
      <c r="G25" s="1"/>
    </row>
    <row r="26" ht="12.75" customHeight="1">
      <c r="A26" s="1"/>
      <c r="B26" s="1" t="s">
        <v>1382</v>
      </c>
      <c r="C26" s="1"/>
      <c r="D26" s="1"/>
      <c r="G26" s="1"/>
    </row>
    <row r="27" ht="12.75" customHeight="1">
      <c r="A27" s="1"/>
      <c r="B27" s="1" t="s">
        <v>1383</v>
      </c>
      <c r="C27" s="1"/>
      <c r="D27" s="1"/>
      <c r="G27" s="1"/>
    </row>
    <row r="28" ht="12.75" customHeight="1">
      <c r="A28" s="1"/>
      <c r="B28" s="1" t="s">
        <v>1384</v>
      </c>
      <c r="C28" s="1"/>
      <c r="D28" s="1"/>
      <c r="G28" s="1"/>
    </row>
    <row r="29" ht="12.75" customHeight="1">
      <c r="A29" s="1"/>
      <c r="B29" s="1" t="s">
        <v>1385</v>
      </c>
      <c r="C29" s="1"/>
      <c r="D29" s="1"/>
      <c r="G29" s="1"/>
    </row>
    <row r="30" ht="12.75" customHeight="1">
      <c r="A30" s="1"/>
      <c r="C30" s="1"/>
      <c r="D30" s="1"/>
      <c r="G30" s="1"/>
    </row>
    <row r="31" ht="13.5" customHeight="1">
      <c r="A31" s="1"/>
      <c r="B31" s="3" t="s">
        <v>4</v>
      </c>
      <c r="C31" s="3"/>
      <c r="D31" s="3"/>
      <c r="E31" s="3"/>
      <c r="F31" s="3"/>
      <c r="G31" s="3"/>
    </row>
    <row r="32" ht="12.75" customHeight="1">
      <c r="A32" s="1"/>
      <c r="B32" s="1" t="s">
        <v>788</v>
      </c>
      <c r="C32" s="1"/>
      <c r="D32" s="1"/>
      <c r="G32" s="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4.57"/>
    <col customWidth="1" min="3" max="4" width="5.71"/>
    <col customWidth="1" min="5" max="5" width="7.57"/>
    <col customWidth="1" min="6" max="6" width="20.86"/>
    <col customWidth="1" min="7" max="7" width="19.0"/>
    <col customWidth="1" min="8" max="8" width="8.0"/>
    <col customWidth="1" min="9" max="9" width="8.14"/>
    <col customWidth="1" min="10" max="26" width="8.0"/>
  </cols>
  <sheetData>
    <row r="1" ht="18.75" customHeight="1">
      <c r="A1" s="17" t="s">
        <v>125</v>
      </c>
      <c r="B1" s="195"/>
      <c r="C1" s="196"/>
      <c r="D1" s="196"/>
      <c r="E1" s="196"/>
      <c r="F1" s="195"/>
      <c r="G1" s="195"/>
      <c r="H1" s="195"/>
      <c r="I1" s="195"/>
    </row>
    <row r="2" ht="13.5" customHeight="1">
      <c r="A2" s="1"/>
      <c r="B2" s="1"/>
      <c r="C2" s="16"/>
      <c r="D2" s="16"/>
      <c r="E2" s="16"/>
      <c r="F2" s="1"/>
      <c r="G2" s="1"/>
      <c r="I2" s="1"/>
    </row>
    <row r="3" ht="12.75" customHeight="1">
      <c r="A3" s="1"/>
      <c r="B3" s="1"/>
      <c r="C3" s="197" t="s">
        <v>426</v>
      </c>
      <c r="D3" s="197" t="s">
        <v>1268</v>
      </c>
      <c r="E3" s="197" t="s">
        <v>1172</v>
      </c>
      <c r="F3" s="4" t="s">
        <v>126</v>
      </c>
      <c r="G3" s="1"/>
      <c r="I3" s="1"/>
    </row>
    <row r="4" ht="12.75" customHeight="1">
      <c r="A4" s="1"/>
      <c r="B4" s="129"/>
      <c r="C4" s="5">
        <v>25.0</v>
      </c>
      <c r="D4" s="5">
        <v>12.0</v>
      </c>
      <c r="E4" s="5">
        <v>99.0</v>
      </c>
      <c r="F4" s="198">
        <f t="shared" ref="F4:F6" si="1">DATE(E4,D4,C4)</f>
        <v>36519</v>
      </c>
      <c r="G4" s="47" t="s">
        <v>1386</v>
      </c>
      <c r="I4" s="1"/>
    </row>
    <row r="5" ht="12.75" customHeight="1">
      <c r="A5" s="1"/>
      <c r="B5" s="129"/>
      <c r="C5" s="5">
        <v>25.0</v>
      </c>
      <c r="D5" s="5">
        <v>12.0</v>
      </c>
      <c r="E5" s="5">
        <v>99.0</v>
      </c>
      <c r="F5" s="199">
        <f t="shared" si="1"/>
        <v>36519</v>
      </c>
      <c r="G5" s="47" t="s">
        <v>1387</v>
      </c>
      <c r="I5" s="1"/>
    </row>
    <row r="6" ht="12.75" customHeight="1">
      <c r="A6" s="1"/>
      <c r="B6" s="129"/>
      <c r="C6" s="5">
        <v>33.0</v>
      </c>
      <c r="D6" s="5">
        <v>12.0</v>
      </c>
      <c r="E6" s="5">
        <v>99.0</v>
      </c>
      <c r="F6" s="200">
        <f t="shared" si="1"/>
        <v>36527</v>
      </c>
      <c r="G6" s="47" t="s">
        <v>1388</v>
      </c>
      <c r="I6" s="1"/>
    </row>
    <row r="7" ht="12.75" customHeight="1">
      <c r="A7" s="1"/>
      <c r="B7" s="1"/>
      <c r="C7" s="16"/>
      <c r="D7" s="16"/>
      <c r="E7" s="16"/>
      <c r="F7" s="1"/>
      <c r="G7" s="1"/>
      <c r="I7" s="1"/>
    </row>
    <row r="8" ht="13.5" customHeight="1">
      <c r="A8" s="1"/>
      <c r="B8" s="3" t="s">
        <v>721</v>
      </c>
      <c r="C8" s="8"/>
      <c r="D8" s="8"/>
      <c r="E8" s="8"/>
      <c r="F8" s="3"/>
      <c r="G8" s="3"/>
      <c r="H8" s="3"/>
      <c r="I8" s="3"/>
    </row>
    <row r="9" ht="12.75" customHeight="1">
      <c r="A9" s="201"/>
      <c r="B9" s="201" t="s">
        <v>1389</v>
      </c>
      <c r="C9" s="16"/>
      <c r="D9" s="16"/>
      <c r="E9" s="16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</row>
    <row r="10" ht="12.75" customHeight="1">
      <c r="A10" s="201"/>
      <c r="B10" s="201"/>
      <c r="C10" s="16"/>
      <c r="D10" s="16"/>
      <c r="E10" s="16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</row>
    <row r="11" ht="13.5" customHeight="1">
      <c r="A11" s="201"/>
      <c r="B11" s="3" t="s">
        <v>653</v>
      </c>
      <c r="C11" s="8"/>
      <c r="D11" s="8"/>
      <c r="E11" s="8"/>
      <c r="F11" s="3"/>
      <c r="G11" s="3"/>
      <c r="H11" s="3"/>
      <c r="I11" s="202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</row>
    <row r="12" ht="12.75" customHeight="1">
      <c r="A12" s="201"/>
      <c r="B12" s="1" t="s">
        <v>1390</v>
      </c>
      <c r="C12" s="16"/>
      <c r="D12" s="16"/>
      <c r="E12" s="16"/>
      <c r="F12" s="1"/>
      <c r="G12" s="1"/>
      <c r="H12" s="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X12" s="201"/>
      <c r="Y12" s="201"/>
      <c r="Z12" s="201"/>
    </row>
    <row r="13" ht="12.75" customHeight="1">
      <c r="A13" s="201"/>
      <c r="B13" s="201"/>
      <c r="C13" s="16"/>
      <c r="D13" s="16"/>
      <c r="E13" s="16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1"/>
    </row>
    <row r="14" ht="13.5" customHeight="1">
      <c r="A14" s="201"/>
      <c r="B14" s="3" t="s">
        <v>4</v>
      </c>
      <c r="C14" s="8"/>
      <c r="D14" s="8"/>
      <c r="E14" s="8"/>
      <c r="F14" s="3"/>
      <c r="G14" s="3"/>
      <c r="H14" s="3"/>
      <c r="I14" s="202"/>
      <c r="J14" s="201"/>
      <c r="K14" s="201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01"/>
      <c r="X14" s="201"/>
      <c r="Y14" s="201"/>
      <c r="Z14" s="201"/>
    </row>
    <row r="15" ht="12.75" customHeight="1">
      <c r="A15" s="1"/>
      <c r="B15" s="1" t="s">
        <v>1391</v>
      </c>
      <c r="C15" s="16"/>
      <c r="D15" s="16"/>
      <c r="E15" s="16"/>
      <c r="F15" s="1"/>
      <c r="G15" s="1"/>
      <c r="I15" s="1"/>
    </row>
    <row r="16" ht="12.75" customHeight="1">
      <c r="A16" s="1"/>
      <c r="B16" s="1" t="s">
        <v>1392</v>
      </c>
      <c r="C16" s="16"/>
      <c r="D16" s="16"/>
      <c r="E16" s="16"/>
      <c r="F16" s="1"/>
      <c r="G16" s="1"/>
      <c r="I16" s="1"/>
    </row>
    <row r="17" ht="12.75" customHeight="1">
      <c r="A17" s="1"/>
      <c r="B17" s="16"/>
      <c r="C17" s="16"/>
      <c r="D17" s="16"/>
      <c r="E17" s="203"/>
      <c r="F17" s="204"/>
      <c r="G17" s="1"/>
      <c r="I17" s="1"/>
    </row>
    <row r="18" ht="12.75" customHeight="1">
      <c r="A18" s="1"/>
      <c r="B18" s="16"/>
      <c r="C18" s="16"/>
      <c r="D18" s="16"/>
      <c r="E18" s="16"/>
      <c r="F18" s="1"/>
      <c r="G18" s="1"/>
      <c r="I18" s="1"/>
    </row>
    <row r="19" ht="12.75" customHeight="1">
      <c r="A19" s="1"/>
      <c r="B19" s="16"/>
      <c r="C19" s="16"/>
      <c r="D19" s="16"/>
      <c r="E19" s="16"/>
      <c r="F19" s="1"/>
      <c r="G19" s="1"/>
      <c r="I19" s="1"/>
    </row>
    <row r="20" ht="12.75" customHeight="1">
      <c r="A20" s="1"/>
      <c r="B20" s="16"/>
      <c r="C20" s="16"/>
      <c r="D20" s="16"/>
      <c r="E20" s="16"/>
      <c r="F20" s="1"/>
      <c r="G20" s="1"/>
      <c r="I20" s="1"/>
    </row>
    <row r="21" ht="12.75" customHeight="1">
      <c r="A21" s="1"/>
      <c r="B21" s="16"/>
      <c r="C21" s="16"/>
      <c r="D21" s="16"/>
      <c r="E21" s="16"/>
      <c r="F21" s="1"/>
      <c r="G21" s="1"/>
      <c r="I21" s="1"/>
    </row>
    <row r="22" ht="12.75" customHeight="1">
      <c r="A22" s="1"/>
      <c r="B22" s="16"/>
      <c r="C22" s="16"/>
      <c r="D22" s="16"/>
      <c r="E22" s="16"/>
      <c r="F22" s="1"/>
      <c r="G22" s="1"/>
      <c r="I22" s="1"/>
    </row>
    <row r="23" ht="12.75" customHeight="1">
      <c r="A23" s="1"/>
      <c r="B23" s="16"/>
      <c r="C23" s="16"/>
      <c r="D23" s="16"/>
      <c r="E23" s="16"/>
      <c r="F23" s="1"/>
      <c r="G23" s="1"/>
      <c r="I23" s="1"/>
    </row>
    <row r="24" ht="12.75" customHeight="1">
      <c r="A24" s="1"/>
      <c r="B24" s="16"/>
      <c r="C24" s="16"/>
      <c r="D24" s="16"/>
      <c r="E24" s="16"/>
      <c r="F24" s="1"/>
      <c r="G24" s="1"/>
      <c r="I24" s="1"/>
    </row>
    <row r="25" ht="12.75" customHeight="1">
      <c r="A25" s="1"/>
      <c r="B25" s="16"/>
      <c r="C25" s="16"/>
      <c r="D25" s="16"/>
      <c r="E25" s="16"/>
      <c r="F25" s="1"/>
      <c r="G25" s="1"/>
      <c r="I25" s="1"/>
    </row>
    <row r="26" ht="12.75" customHeight="1">
      <c r="A26" s="1"/>
      <c r="B26" s="16"/>
      <c r="C26" s="16"/>
      <c r="D26" s="16"/>
      <c r="E26" s="16"/>
      <c r="F26" s="1"/>
      <c r="G26" s="1"/>
      <c r="I26" s="1"/>
    </row>
    <row r="27" ht="12.75" customHeight="1">
      <c r="A27" s="1"/>
      <c r="B27" s="16"/>
      <c r="C27" s="16"/>
      <c r="D27" s="16"/>
      <c r="E27" s="16"/>
      <c r="F27" s="1"/>
      <c r="G27" s="1"/>
      <c r="I27" s="1"/>
    </row>
    <row r="28" ht="12.75" customHeight="1">
      <c r="A28" s="1"/>
      <c r="B28" s="16"/>
      <c r="C28" s="16"/>
      <c r="D28" s="16"/>
      <c r="E28" s="16"/>
      <c r="F28" s="1"/>
      <c r="G28" s="1"/>
      <c r="I28" s="1"/>
    </row>
    <row r="29" ht="12.75" customHeight="1">
      <c r="A29" s="1"/>
      <c r="B29" s="16"/>
      <c r="C29" s="16"/>
      <c r="D29" s="16"/>
      <c r="E29" s="16"/>
      <c r="F29" s="1"/>
      <c r="G29" s="1"/>
      <c r="I29" s="1"/>
    </row>
    <row r="30" ht="12.75" customHeight="1">
      <c r="A30" s="1"/>
      <c r="B30" s="16"/>
      <c r="C30" s="16"/>
      <c r="D30" s="16"/>
      <c r="E30" s="16"/>
      <c r="F30" s="1"/>
      <c r="G30" s="1"/>
      <c r="I30" s="1"/>
    </row>
    <row r="31" ht="12.75" customHeight="1">
      <c r="A31" s="1"/>
      <c r="B31" s="16"/>
      <c r="C31" s="16"/>
      <c r="D31" s="16"/>
      <c r="E31" s="16"/>
      <c r="F31" s="1"/>
      <c r="G31" s="1"/>
      <c r="I31" s="1"/>
    </row>
    <row r="32" ht="12.75" customHeight="1">
      <c r="A32" s="1"/>
      <c r="B32" s="16"/>
      <c r="C32" s="16"/>
      <c r="D32" s="16"/>
      <c r="E32" s="16"/>
      <c r="F32" s="1"/>
      <c r="G32" s="1"/>
      <c r="I32" s="1"/>
    </row>
    <row r="33" ht="12.75" customHeight="1">
      <c r="A33" s="1"/>
      <c r="B33" s="16"/>
      <c r="C33" s="16"/>
      <c r="D33" s="16"/>
      <c r="E33" s="16"/>
      <c r="F33" s="1"/>
      <c r="G33" s="1"/>
      <c r="I33" s="1"/>
    </row>
    <row r="34" ht="12.75" customHeight="1">
      <c r="A34" s="1"/>
      <c r="B34" s="16"/>
      <c r="C34" s="16"/>
      <c r="D34" s="16"/>
      <c r="E34" s="16"/>
      <c r="F34" s="1"/>
      <c r="G34" s="1"/>
      <c r="I34" s="1"/>
    </row>
    <row r="35" ht="12.75" customHeight="1">
      <c r="A35" s="1"/>
      <c r="B35" s="16"/>
      <c r="C35" s="16"/>
      <c r="D35" s="16"/>
      <c r="E35" s="16"/>
      <c r="F35" s="1"/>
      <c r="G35" s="1"/>
      <c r="I35" s="1"/>
    </row>
    <row r="36" ht="12.75" customHeight="1">
      <c r="A36" s="1"/>
      <c r="B36" s="16"/>
      <c r="C36" s="16"/>
      <c r="D36" s="16"/>
      <c r="E36" s="16"/>
      <c r="F36" s="1"/>
      <c r="G36" s="1"/>
      <c r="I36" s="1"/>
    </row>
    <row r="37" ht="12.75" customHeight="1">
      <c r="A37" s="1"/>
      <c r="B37" s="16"/>
      <c r="C37" s="16"/>
      <c r="D37" s="16"/>
      <c r="E37" s="16"/>
      <c r="F37" s="1"/>
      <c r="G37" s="1"/>
      <c r="I37" s="1"/>
    </row>
    <row r="38" ht="12.75" customHeight="1">
      <c r="A38" s="1"/>
      <c r="B38" s="16"/>
      <c r="C38" s="16"/>
      <c r="D38" s="16"/>
      <c r="E38" s="16"/>
      <c r="F38" s="1"/>
      <c r="G38" s="1"/>
      <c r="I38" s="1"/>
    </row>
    <row r="39" ht="12.75" customHeight="1">
      <c r="A39" s="1"/>
      <c r="B39" s="16"/>
      <c r="C39" s="16"/>
      <c r="D39" s="16"/>
      <c r="E39" s="16"/>
      <c r="F39" s="1"/>
      <c r="G39" s="1"/>
      <c r="I39" s="1"/>
    </row>
    <row r="40" ht="12.75" customHeight="1">
      <c r="A40" s="1"/>
      <c r="B40" s="16"/>
      <c r="C40" s="16"/>
      <c r="D40" s="16"/>
      <c r="E40" s="16"/>
      <c r="F40" s="1"/>
      <c r="G40" s="1"/>
      <c r="I40" s="1"/>
    </row>
    <row r="41" ht="12.75" customHeight="1">
      <c r="A41" s="1"/>
      <c r="B41" s="16"/>
      <c r="C41" s="16"/>
      <c r="D41" s="16"/>
      <c r="E41" s="16"/>
      <c r="F41" s="1"/>
      <c r="G41" s="1"/>
      <c r="I41" s="1"/>
    </row>
    <row r="42" ht="12.75" customHeight="1">
      <c r="A42" s="1"/>
      <c r="B42" s="16"/>
      <c r="C42" s="16"/>
      <c r="D42" s="16"/>
      <c r="E42" s="16"/>
      <c r="F42" s="1"/>
      <c r="G42" s="1"/>
      <c r="I42" s="1"/>
    </row>
    <row r="43" ht="12.75" customHeight="1">
      <c r="A43" s="1"/>
      <c r="B43" s="16"/>
      <c r="C43" s="16"/>
      <c r="D43" s="16"/>
      <c r="E43" s="16"/>
      <c r="F43" s="1"/>
      <c r="G43" s="1"/>
      <c r="I43" s="1"/>
    </row>
    <row r="44" ht="12.75" customHeight="1">
      <c r="A44" s="1"/>
      <c r="B44" s="16"/>
      <c r="C44" s="16"/>
      <c r="D44" s="16"/>
      <c r="E44" s="16"/>
      <c r="F44" s="1"/>
      <c r="G44" s="1"/>
      <c r="I44" s="1"/>
    </row>
    <row r="45" ht="12.75" customHeight="1">
      <c r="A45" s="1"/>
      <c r="B45" s="16"/>
      <c r="C45" s="16"/>
      <c r="D45" s="16"/>
      <c r="E45" s="16"/>
      <c r="F45" s="1"/>
      <c r="G45" s="1"/>
      <c r="I45" s="1"/>
    </row>
    <row r="46" ht="12.75" customHeight="1">
      <c r="A46" s="1"/>
      <c r="B46" s="16"/>
      <c r="C46" s="16"/>
      <c r="D46" s="16"/>
      <c r="E46" s="16"/>
      <c r="F46" s="1"/>
      <c r="G46" s="1"/>
      <c r="I46" s="1"/>
    </row>
    <row r="47" ht="12.75" customHeight="1">
      <c r="A47" s="1"/>
      <c r="B47" s="16"/>
      <c r="C47" s="16"/>
      <c r="D47" s="16"/>
      <c r="E47" s="16"/>
      <c r="F47" s="1"/>
      <c r="G47" s="1"/>
      <c r="I47" s="1"/>
    </row>
    <row r="48" ht="12.75" customHeight="1">
      <c r="A48" s="1"/>
      <c r="B48" s="16"/>
      <c r="C48" s="16"/>
      <c r="D48" s="16"/>
      <c r="E48" s="16"/>
      <c r="F48" s="1"/>
      <c r="G48" s="1"/>
      <c r="I48" s="1"/>
    </row>
    <row r="49" ht="12.75" customHeight="1">
      <c r="A49" s="1"/>
      <c r="B49" s="16"/>
      <c r="C49" s="16"/>
      <c r="D49" s="16"/>
      <c r="E49" s="16"/>
      <c r="F49" s="1"/>
      <c r="G49" s="1"/>
      <c r="I49" s="1"/>
    </row>
    <row r="50" ht="12.75" customHeight="1">
      <c r="A50" s="1"/>
      <c r="B50" s="16"/>
      <c r="C50" s="16"/>
      <c r="D50" s="16"/>
      <c r="E50" s="16"/>
      <c r="F50" s="1"/>
      <c r="G50" s="1"/>
      <c r="I50" s="1"/>
    </row>
    <row r="51" ht="12.75" customHeight="1">
      <c r="A51" s="1"/>
      <c r="B51" s="16"/>
      <c r="C51" s="16"/>
      <c r="D51" s="16"/>
      <c r="E51" s="16"/>
      <c r="F51" s="1"/>
      <c r="G51" s="1"/>
      <c r="I51" s="1"/>
    </row>
    <row r="52" ht="12.75" customHeight="1">
      <c r="A52" s="1"/>
      <c r="B52" s="16"/>
      <c r="C52" s="16"/>
      <c r="D52" s="16"/>
      <c r="E52" s="16"/>
      <c r="F52" s="1"/>
      <c r="G52" s="1"/>
      <c r="I52" s="1"/>
    </row>
    <row r="53" ht="12.75" customHeight="1">
      <c r="A53" s="1"/>
      <c r="B53" s="16"/>
      <c r="C53" s="16"/>
      <c r="D53" s="16"/>
      <c r="E53" s="16"/>
      <c r="F53" s="1"/>
      <c r="G53" s="1"/>
      <c r="I53" s="1"/>
    </row>
    <row r="54" ht="12.75" customHeight="1">
      <c r="A54" s="1"/>
      <c r="B54" s="16"/>
      <c r="C54" s="16"/>
      <c r="D54" s="16"/>
      <c r="E54" s="16"/>
      <c r="F54" s="1"/>
      <c r="G54" s="1"/>
      <c r="I54" s="1"/>
    </row>
    <row r="55" ht="12.75" customHeight="1">
      <c r="A55" s="1"/>
      <c r="B55" s="16"/>
      <c r="C55" s="16"/>
      <c r="D55" s="16"/>
      <c r="E55" s="16"/>
      <c r="F55" s="1"/>
      <c r="G55" s="1"/>
      <c r="I55" s="1"/>
    </row>
    <row r="56" ht="12.75" customHeight="1">
      <c r="A56" s="1"/>
      <c r="B56" s="16"/>
      <c r="C56" s="16"/>
      <c r="D56" s="16"/>
      <c r="E56" s="16"/>
      <c r="F56" s="1"/>
      <c r="G56" s="1"/>
      <c r="I56" s="1"/>
    </row>
    <row r="57" ht="12.75" customHeight="1">
      <c r="A57" s="1"/>
      <c r="B57" s="16"/>
      <c r="C57" s="16"/>
      <c r="D57" s="16"/>
      <c r="E57" s="16"/>
      <c r="F57" s="1"/>
      <c r="G57" s="1"/>
      <c r="I57" s="1"/>
    </row>
    <row r="58" ht="12.75" customHeight="1">
      <c r="A58" s="1"/>
      <c r="B58" s="16"/>
      <c r="C58" s="16"/>
      <c r="D58" s="16"/>
      <c r="E58" s="16"/>
      <c r="F58" s="1"/>
      <c r="G58" s="1"/>
      <c r="I58" s="1"/>
    </row>
    <row r="59" ht="12.75" customHeight="1">
      <c r="A59" s="1"/>
      <c r="B59" s="16"/>
      <c r="C59" s="16"/>
      <c r="D59" s="16"/>
      <c r="E59" s="16"/>
      <c r="F59" s="1"/>
      <c r="G59" s="1"/>
      <c r="I59" s="1"/>
    </row>
    <row r="60" ht="12.75" customHeight="1">
      <c r="A60" s="1"/>
      <c r="B60" s="16"/>
      <c r="C60" s="16"/>
      <c r="D60" s="16"/>
      <c r="E60" s="16"/>
      <c r="F60" s="1"/>
      <c r="G60" s="1"/>
      <c r="I60" s="1"/>
    </row>
    <row r="61" ht="12.75" customHeight="1">
      <c r="A61" s="1"/>
      <c r="B61" s="16"/>
      <c r="C61" s="16"/>
      <c r="D61" s="16"/>
      <c r="E61" s="16"/>
      <c r="F61" s="1"/>
      <c r="G61" s="1"/>
      <c r="I61" s="1"/>
    </row>
    <row r="62" ht="12.75" customHeight="1">
      <c r="A62" s="1"/>
      <c r="B62" s="16"/>
      <c r="C62" s="16"/>
      <c r="D62" s="16"/>
      <c r="E62" s="16"/>
      <c r="F62" s="1"/>
      <c r="G62" s="1"/>
      <c r="I62" s="1"/>
    </row>
    <row r="63" ht="12.75" customHeight="1">
      <c r="A63" s="1"/>
      <c r="B63" s="16"/>
      <c r="C63" s="16"/>
      <c r="D63" s="16"/>
      <c r="E63" s="16"/>
      <c r="F63" s="1"/>
      <c r="G63" s="1"/>
      <c r="I63" s="1"/>
    </row>
    <row r="64" ht="12.75" customHeight="1">
      <c r="A64" s="1"/>
      <c r="B64" s="16"/>
      <c r="C64" s="16"/>
      <c r="D64" s="16"/>
      <c r="E64" s="16"/>
      <c r="F64" s="1"/>
      <c r="G64" s="1"/>
      <c r="I64" s="1"/>
    </row>
    <row r="65" ht="12.75" customHeight="1">
      <c r="A65" s="1"/>
      <c r="B65" s="16"/>
      <c r="C65" s="16"/>
      <c r="D65" s="16"/>
      <c r="E65" s="16"/>
      <c r="F65" s="1"/>
      <c r="G65" s="1"/>
      <c r="I65" s="1"/>
    </row>
    <row r="66" ht="12.75" customHeight="1">
      <c r="A66" s="1"/>
      <c r="B66" s="16"/>
      <c r="C66" s="16"/>
      <c r="D66" s="16"/>
      <c r="E66" s="16"/>
      <c r="F66" s="1"/>
      <c r="G66" s="1"/>
      <c r="I66" s="1"/>
    </row>
    <row r="67" ht="12.75" customHeight="1">
      <c r="A67" s="1"/>
      <c r="B67" s="16"/>
      <c r="C67" s="16"/>
      <c r="D67" s="16"/>
      <c r="E67" s="16"/>
      <c r="F67" s="1"/>
      <c r="G67" s="1"/>
      <c r="I67" s="1"/>
    </row>
    <row r="68" ht="12.75" customHeight="1">
      <c r="A68" s="1"/>
      <c r="B68" s="16"/>
      <c r="C68" s="16"/>
      <c r="D68" s="16"/>
      <c r="E68" s="16"/>
      <c r="F68" s="1"/>
      <c r="G68" s="1"/>
      <c r="I68" s="1"/>
    </row>
    <row r="69" ht="12.75" customHeight="1">
      <c r="A69" s="1"/>
      <c r="B69" s="16"/>
      <c r="C69" s="16"/>
      <c r="D69" s="16"/>
      <c r="E69" s="16"/>
      <c r="F69" s="1"/>
      <c r="G69" s="1"/>
      <c r="I69" s="1"/>
    </row>
    <row r="70" ht="12.75" customHeight="1">
      <c r="A70" s="1"/>
      <c r="B70" s="16"/>
      <c r="C70" s="16"/>
      <c r="D70" s="16"/>
      <c r="E70" s="16"/>
      <c r="F70" s="1"/>
      <c r="G70" s="1"/>
      <c r="I70" s="1"/>
    </row>
    <row r="71" ht="12.75" customHeight="1">
      <c r="A71" s="1"/>
      <c r="B71" s="16"/>
      <c r="C71" s="16"/>
      <c r="D71" s="16"/>
      <c r="E71" s="16"/>
      <c r="F71" s="1"/>
      <c r="G71" s="1"/>
      <c r="I71" s="1"/>
    </row>
    <row r="72" ht="12.75" customHeight="1">
      <c r="A72" s="1"/>
      <c r="B72" s="16"/>
      <c r="C72" s="16"/>
      <c r="D72" s="16"/>
      <c r="E72" s="16"/>
      <c r="F72" s="1"/>
      <c r="G72" s="1"/>
      <c r="I72" s="1"/>
    </row>
    <row r="73" ht="12.75" customHeight="1">
      <c r="A73" s="1"/>
      <c r="B73" s="16"/>
      <c r="C73" s="16"/>
      <c r="D73" s="16"/>
      <c r="E73" s="16"/>
      <c r="F73" s="1"/>
      <c r="G73" s="1"/>
      <c r="I73" s="1"/>
    </row>
    <row r="74" ht="12.75" customHeight="1">
      <c r="A74" s="1"/>
      <c r="B74" s="16"/>
      <c r="C74" s="16"/>
      <c r="D74" s="16"/>
      <c r="E74" s="16"/>
      <c r="F74" s="1"/>
      <c r="G74" s="1"/>
      <c r="I74" s="1"/>
    </row>
    <row r="75" ht="12.75" customHeight="1">
      <c r="A75" s="1"/>
      <c r="B75" s="16"/>
      <c r="C75" s="16"/>
      <c r="D75" s="16"/>
      <c r="E75" s="16"/>
      <c r="F75" s="1"/>
      <c r="G75" s="1"/>
      <c r="I75" s="1"/>
    </row>
    <row r="76" ht="12.75" customHeight="1">
      <c r="A76" s="1"/>
      <c r="B76" s="16"/>
      <c r="C76" s="16"/>
      <c r="D76" s="16"/>
      <c r="E76" s="16"/>
      <c r="F76" s="1"/>
      <c r="G76" s="1"/>
      <c r="I76" s="1"/>
    </row>
    <row r="77" ht="12.75" customHeight="1">
      <c r="A77" s="1"/>
      <c r="B77" s="16"/>
      <c r="C77" s="16"/>
      <c r="D77" s="16"/>
      <c r="E77" s="16"/>
      <c r="F77" s="1"/>
      <c r="G77" s="1"/>
      <c r="I77" s="1"/>
    </row>
    <row r="78" ht="12.75" customHeight="1">
      <c r="A78" s="1"/>
      <c r="B78" s="16"/>
      <c r="C78" s="16"/>
      <c r="D78" s="16"/>
      <c r="E78" s="16"/>
      <c r="F78" s="1"/>
      <c r="G78" s="1"/>
      <c r="I78" s="1"/>
    </row>
    <row r="79" ht="12.75" customHeight="1">
      <c r="A79" s="1"/>
      <c r="B79" s="16"/>
      <c r="C79" s="16"/>
      <c r="D79" s="16"/>
      <c r="E79" s="16"/>
      <c r="F79" s="1"/>
      <c r="G79" s="1"/>
      <c r="I79" s="1"/>
    </row>
    <row r="80" ht="12.75" customHeight="1">
      <c r="A80" s="1"/>
      <c r="B80" s="16"/>
      <c r="C80" s="16"/>
      <c r="D80" s="16"/>
      <c r="E80" s="16"/>
      <c r="F80" s="1"/>
      <c r="G80" s="1"/>
      <c r="I80" s="1"/>
    </row>
    <row r="81" ht="12.75" customHeight="1">
      <c r="A81" s="1"/>
      <c r="B81" s="16"/>
      <c r="C81" s="16"/>
      <c r="D81" s="16"/>
      <c r="E81" s="16"/>
      <c r="F81" s="1"/>
      <c r="G81" s="1"/>
      <c r="I81" s="1"/>
    </row>
    <row r="82" ht="12.75" customHeight="1">
      <c r="A82" s="1"/>
      <c r="B82" s="16"/>
      <c r="C82" s="16"/>
      <c r="D82" s="16"/>
      <c r="E82" s="16"/>
      <c r="F82" s="1"/>
      <c r="G82" s="1"/>
      <c r="I82" s="1"/>
    </row>
    <row r="83" ht="12.75" customHeight="1">
      <c r="A83" s="1"/>
      <c r="B83" s="16"/>
      <c r="C83" s="16"/>
      <c r="D83" s="16"/>
      <c r="E83" s="16"/>
      <c r="F83" s="1"/>
      <c r="G83" s="1"/>
      <c r="I83" s="1"/>
    </row>
    <row r="84" ht="12.75" customHeight="1">
      <c r="A84" s="1"/>
      <c r="B84" s="16"/>
      <c r="C84" s="16"/>
      <c r="D84" s="16"/>
      <c r="E84" s="16"/>
      <c r="F84" s="1"/>
      <c r="G84" s="1"/>
      <c r="I84" s="1"/>
    </row>
    <row r="85" ht="12.75" customHeight="1">
      <c r="A85" s="1"/>
      <c r="B85" s="16"/>
      <c r="C85" s="16"/>
      <c r="D85" s="16"/>
      <c r="E85" s="16"/>
      <c r="F85" s="1"/>
      <c r="G85" s="1"/>
      <c r="I85" s="1"/>
    </row>
    <row r="86" ht="12.75" customHeight="1">
      <c r="A86" s="1"/>
      <c r="B86" s="16"/>
      <c r="C86" s="16"/>
      <c r="D86" s="16"/>
      <c r="E86" s="16"/>
      <c r="F86" s="1"/>
      <c r="G86" s="1"/>
      <c r="I86" s="1"/>
    </row>
    <row r="87" ht="12.75" customHeight="1">
      <c r="A87" s="1"/>
      <c r="B87" s="16"/>
      <c r="C87" s="16"/>
      <c r="D87" s="16"/>
      <c r="E87" s="16"/>
      <c r="F87" s="1"/>
      <c r="G87" s="1"/>
      <c r="I87" s="1"/>
    </row>
    <row r="88" ht="12.75" customHeight="1">
      <c r="A88" s="1"/>
      <c r="B88" s="16"/>
      <c r="C88" s="16"/>
      <c r="D88" s="16"/>
      <c r="E88" s="16"/>
      <c r="F88" s="1"/>
      <c r="G88" s="1"/>
      <c r="I88" s="1"/>
    </row>
    <row r="89" ht="12.75" customHeight="1">
      <c r="A89" s="1"/>
      <c r="B89" s="16"/>
      <c r="C89" s="16"/>
      <c r="D89" s="16"/>
      <c r="E89" s="16"/>
      <c r="F89" s="1"/>
      <c r="G89" s="1"/>
      <c r="I89" s="1"/>
    </row>
    <row r="90" ht="12.75" customHeight="1">
      <c r="A90" s="1"/>
      <c r="B90" s="16"/>
      <c r="C90" s="16"/>
      <c r="D90" s="16"/>
      <c r="E90" s="16"/>
      <c r="F90" s="1"/>
      <c r="G90" s="1"/>
      <c r="I90" s="1"/>
    </row>
    <row r="91" ht="12.75" customHeight="1">
      <c r="A91" s="1"/>
      <c r="B91" s="16"/>
      <c r="C91" s="16"/>
      <c r="D91" s="16"/>
      <c r="E91" s="16"/>
      <c r="F91" s="1"/>
      <c r="G91" s="1"/>
      <c r="I91" s="1"/>
    </row>
    <row r="92" ht="12.75" customHeight="1">
      <c r="A92" s="1"/>
      <c r="B92" s="16"/>
      <c r="C92" s="16"/>
      <c r="D92" s="16"/>
      <c r="E92" s="16"/>
      <c r="F92" s="1"/>
      <c r="G92" s="1"/>
      <c r="I92" s="1"/>
    </row>
    <row r="93" ht="12.75" customHeight="1">
      <c r="A93" s="1"/>
      <c r="B93" s="16"/>
      <c r="C93" s="16"/>
      <c r="D93" s="16"/>
      <c r="E93" s="16"/>
      <c r="F93" s="1"/>
      <c r="G93" s="1"/>
      <c r="I93" s="1"/>
    </row>
    <row r="94" ht="12.75" customHeight="1">
      <c r="A94" s="1"/>
      <c r="B94" s="16"/>
      <c r="C94" s="16"/>
      <c r="D94" s="16"/>
      <c r="E94" s="16"/>
      <c r="F94" s="1"/>
      <c r="G94" s="1"/>
      <c r="I94" s="1"/>
    </row>
    <row r="95" ht="12.75" customHeight="1">
      <c r="A95" s="1"/>
      <c r="B95" s="16"/>
      <c r="C95" s="16"/>
      <c r="D95" s="16"/>
      <c r="E95" s="16"/>
      <c r="F95" s="1"/>
      <c r="G95" s="1"/>
      <c r="I95" s="1"/>
    </row>
    <row r="96" ht="12.75" customHeight="1">
      <c r="A96" s="1"/>
      <c r="B96" s="16"/>
      <c r="C96" s="16"/>
      <c r="D96" s="16"/>
      <c r="E96" s="16"/>
      <c r="F96" s="1"/>
      <c r="G96" s="1"/>
      <c r="I96" s="1"/>
    </row>
    <row r="97" ht="12.75" customHeight="1">
      <c r="A97" s="1"/>
      <c r="B97" s="16"/>
      <c r="C97" s="16"/>
      <c r="D97" s="16"/>
      <c r="E97" s="16"/>
      <c r="F97" s="1"/>
      <c r="G97" s="1"/>
      <c r="I97" s="1"/>
    </row>
    <row r="98" ht="12.75" customHeight="1">
      <c r="A98" s="1"/>
      <c r="B98" s="16"/>
      <c r="C98" s="16"/>
      <c r="D98" s="16"/>
      <c r="E98" s="16"/>
      <c r="F98" s="1"/>
      <c r="G98" s="1"/>
      <c r="I98" s="1"/>
    </row>
    <row r="99" ht="12.75" customHeight="1">
      <c r="A99" s="1"/>
      <c r="B99" s="16"/>
      <c r="C99" s="16"/>
      <c r="D99" s="16"/>
      <c r="E99" s="16"/>
      <c r="F99" s="1"/>
      <c r="G99" s="1"/>
      <c r="I99" s="1"/>
    </row>
    <row r="100" ht="12.75" customHeight="1">
      <c r="A100" s="1"/>
      <c r="B100" s="16"/>
      <c r="C100" s="16"/>
      <c r="D100" s="16"/>
      <c r="E100" s="16"/>
      <c r="F100" s="1"/>
      <c r="G100" s="1"/>
      <c r="I100" s="1"/>
    </row>
    <row r="101" ht="12.75" customHeight="1">
      <c r="A101" s="1"/>
      <c r="B101" s="16"/>
      <c r="C101" s="16"/>
      <c r="D101" s="16"/>
      <c r="E101" s="16"/>
      <c r="F101" s="1"/>
      <c r="G101" s="1"/>
      <c r="I101" s="1"/>
    </row>
    <row r="102" ht="12.75" customHeight="1">
      <c r="A102" s="1"/>
      <c r="B102" s="16"/>
      <c r="C102" s="16"/>
      <c r="D102" s="16"/>
      <c r="E102" s="16"/>
      <c r="F102" s="1"/>
      <c r="G102" s="1"/>
      <c r="I102" s="1"/>
    </row>
    <row r="103" ht="12.75" customHeight="1">
      <c r="A103" s="1"/>
      <c r="B103" s="16"/>
      <c r="C103" s="16"/>
      <c r="D103" s="16"/>
      <c r="E103" s="16"/>
      <c r="F103" s="1"/>
      <c r="G103" s="1"/>
      <c r="I103" s="1"/>
    </row>
    <row r="104" ht="12.75" customHeight="1">
      <c r="A104" s="1"/>
      <c r="B104" s="16"/>
      <c r="C104" s="16"/>
      <c r="D104" s="16"/>
      <c r="E104" s="16"/>
      <c r="F104" s="1"/>
      <c r="G104" s="1"/>
      <c r="I104" s="1"/>
    </row>
    <row r="105" ht="12.75" customHeight="1">
      <c r="A105" s="1"/>
      <c r="B105" s="16"/>
      <c r="C105" s="16"/>
      <c r="D105" s="16"/>
      <c r="E105" s="16"/>
      <c r="F105" s="1"/>
      <c r="G105" s="1"/>
      <c r="I105" s="1"/>
    </row>
    <row r="106" ht="12.75" customHeight="1">
      <c r="A106" s="1"/>
      <c r="B106" s="16"/>
      <c r="C106" s="16"/>
      <c r="D106" s="16"/>
      <c r="E106" s="16"/>
      <c r="F106" s="1"/>
      <c r="G106" s="1"/>
      <c r="I106" s="1"/>
    </row>
    <row r="107" ht="12.75" customHeight="1">
      <c r="A107" s="1"/>
      <c r="B107" s="16"/>
      <c r="C107" s="16"/>
      <c r="D107" s="16"/>
      <c r="E107" s="16"/>
      <c r="F107" s="1"/>
      <c r="G107" s="1"/>
      <c r="I107" s="1"/>
    </row>
    <row r="108" ht="12.75" customHeight="1">
      <c r="A108" s="1"/>
      <c r="B108" s="16"/>
      <c r="C108" s="16"/>
      <c r="D108" s="16"/>
      <c r="E108" s="16"/>
      <c r="F108" s="1"/>
      <c r="G108" s="1"/>
      <c r="I108" s="1"/>
    </row>
    <row r="109" ht="12.75" customHeight="1">
      <c r="A109" s="1"/>
      <c r="B109" s="16"/>
      <c r="C109" s="16"/>
      <c r="D109" s="16"/>
      <c r="E109" s="16"/>
      <c r="F109" s="1"/>
      <c r="G109" s="1"/>
      <c r="I109" s="1"/>
    </row>
    <row r="110" ht="12.75" customHeight="1">
      <c r="A110" s="1"/>
      <c r="B110" s="16"/>
      <c r="C110" s="16"/>
      <c r="D110" s="16"/>
      <c r="E110" s="16"/>
      <c r="F110" s="1"/>
      <c r="G110" s="1"/>
      <c r="I110" s="1"/>
    </row>
    <row r="111" ht="12.75" customHeight="1">
      <c r="A111" s="1"/>
      <c r="B111" s="16"/>
      <c r="C111" s="16"/>
      <c r="D111" s="16"/>
      <c r="E111" s="16"/>
      <c r="F111" s="1"/>
      <c r="G111" s="1"/>
      <c r="I111" s="1"/>
    </row>
    <row r="112" ht="12.75" customHeight="1">
      <c r="A112" s="1"/>
      <c r="B112" s="16"/>
      <c r="C112" s="16"/>
      <c r="D112" s="16"/>
      <c r="E112" s="16"/>
      <c r="F112" s="1"/>
      <c r="G112" s="1"/>
      <c r="I112" s="1"/>
    </row>
    <row r="113" ht="12.75" customHeight="1">
      <c r="A113" s="1"/>
      <c r="B113" s="16"/>
      <c r="C113" s="16"/>
      <c r="D113" s="16"/>
      <c r="E113" s="16"/>
      <c r="F113" s="1"/>
      <c r="G113" s="1"/>
      <c r="I113" s="1"/>
    </row>
    <row r="114" ht="12.75" customHeight="1">
      <c r="A114" s="1"/>
      <c r="B114" s="16"/>
      <c r="C114" s="16"/>
      <c r="D114" s="16"/>
      <c r="E114" s="16"/>
      <c r="F114" s="1"/>
      <c r="G114" s="1"/>
      <c r="I114" s="1"/>
    </row>
    <row r="115" ht="12.75" customHeight="1">
      <c r="A115" s="1"/>
      <c r="B115" s="16"/>
      <c r="C115" s="16"/>
      <c r="D115" s="16"/>
      <c r="E115" s="16"/>
      <c r="F115" s="1"/>
      <c r="G115" s="1"/>
      <c r="I115" s="1"/>
    </row>
    <row r="116" ht="12.75" customHeight="1">
      <c r="A116" s="1"/>
      <c r="B116" s="16"/>
      <c r="C116" s="16"/>
      <c r="D116" s="16"/>
      <c r="E116" s="16"/>
      <c r="F116" s="1"/>
      <c r="G116" s="1"/>
      <c r="I116" s="1"/>
    </row>
    <row r="117" ht="12.75" customHeight="1">
      <c r="A117" s="1"/>
      <c r="B117" s="16"/>
      <c r="C117" s="16"/>
      <c r="D117" s="16"/>
      <c r="E117" s="16"/>
      <c r="F117" s="1"/>
      <c r="G117" s="1"/>
      <c r="I117" s="1"/>
    </row>
    <row r="118" ht="12.75" customHeight="1">
      <c r="A118" s="1"/>
      <c r="B118" s="16"/>
      <c r="C118" s="16"/>
      <c r="D118" s="16"/>
      <c r="E118" s="16"/>
      <c r="F118" s="1"/>
      <c r="G118" s="1"/>
      <c r="I118" s="1"/>
    </row>
    <row r="119" ht="12.75" customHeight="1">
      <c r="A119" s="1"/>
      <c r="B119" s="16"/>
      <c r="C119" s="16"/>
      <c r="D119" s="16"/>
      <c r="E119" s="16"/>
      <c r="F119" s="1"/>
      <c r="G119" s="1"/>
      <c r="I119" s="1"/>
    </row>
    <row r="120" ht="12.75" customHeight="1">
      <c r="A120" s="1"/>
      <c r="B120" s="16"/>
      <c r="C120" s="16"/>
      <c r="D120" s="16"/>
      <c r="E120" s="16"/>
      <c r="F120" s="1"/>
      <c r="G120" s="1"/>
      <c r="I120" s="1"/>
    </row>
    <row r="121" ht="12.75" customHeight="1">
      <c r="A121" s="1"/>
      <c r="B121" s="16"/>
      <c r="C121" s="16"/>
      <c r="D121" s="16"/>
      <c r="E121" s="16"/>
      <c r="F121" s="1"/>
      <c r="G121" s="1"/>
      <c r="I121" s="1"/>
    </row>
    <row r="122" ht="12.75" customHeight="1">
      <c r="A122" s="1"/>
      <c r="B122" s="16"/>
      <c r="C122" s="16"/>
      <c r="D122" s="16"/>
      <c r="E122" s="16"/>
      <c r="F122" s="1"/>
      <c r="G122" s="1"/>
      <c r="I122" s="1"/>
    </row>
    <row r="123" ht="12.75" customHeight="1">
      <c r="A123" s="1"/>
      <c r="B123" s="16"/>
      <c r="C123" s="16"/>
      <c r="D123" s="16"/>
      <c r="E123" s="16"/>
      <c r="F123" s="1"/>
      <c r="G123" s="1"/>
      <c r="I123" s="1"/>
    </row>
    <row r="124" ht="12.75" customHeight="1">
      <c r="A124" s="1"/>
      <c r="B124" s="16"/>
      <c r="C124" s="16"/>
      <c r="D124" s="16"/>
      <c r="E124" s="16"/>
      <c r="F124" s="1"/>
      <c r="G124" s="1"/>
      <c r="I124" s="1"/>
    </row>
    <row r="125" ht="12.75" customHeight="1">
      <c r="A125" s="1"/>
      <c r="B125" s="16"/>
      <c r="C125" s="16"/>
      <c r="D125" s="16"/>
      <c r="E125" s="16"/>
      <c r="F125" s="1"/>
      <c r="G125" s="1"/>
      <c r="I125" s="1"/>
    </row>
    <row r="126" ht="12.75" customHeight="1">
      <c r="A126" s="1"/>
      <c r="B126" s="16"/>
      <c r="C126" s="16"/>
      <c r="D126" s="16"/>
      <c r="E126" s="16"/>
      <c r="F126" s="1"/>
      <c r="G126" s="1"/>
      <c r="I126" s="1"/>
    </row>
    <row r="127" ht="12.75" customHeight="1">
      <c r="A127" s="1"/>
      <c r="B127" s="16"/>
      <c r="C127" s="16"/>
      <c r="D127" s="16"/>
      <c r="E127" s="16"/>
      <c r="F127" s="1"/>
      <c r="G127" s="1"/>
      <c r="I127" s="1"/>
    </row>
    <row r="128" ht="12.75" customHeight="1">
      <c r="A128" s="1"/>
      <c r="B128" s="16"/>
      <c r="C128" s="16"/>
      <c r="D128" s="16"/>
      <c r="E128" s="16"/>
      <c r="F128" s="1"/>
      <c r="G128" s="1"/>
      <c r="I128" s="1"/>
    </row>
    <row r="129" ht="12.75" customHeight="1">
      <c r="A129" s="1"/>
      <c r="B129" s="16"/>
      <c r="C129" s="16"/>
      <c r="D129" s="16"/>
      <c r="E129" s="16"/>
      <c r="F129" s="1"/>
      <c r="G129" s="1"/>
      <c r="I129" s="1"/>
    </row>
    <row r="130" ht="12.75" customHeight="1">
      <c r="A130" s="1"/>
      <c r="B130" s="16"/>
      <c r="C130" s="16"/>
      <c r="D130" s="16"/>
      <c r="E130" s="16"/>
      <c r="F130" s="1"/>
      <c r="G130" s="1"/>
      <c r="I130" s="1"/>
    </row>
    <row r="131" ht="12.75" customHeight="1">
      <c r="A131" s="1"/>
      <c r="B131" s="16"/>
      <c r="C131" s="16"/>
      <c r="D131" s="16"/>
      <c r="E131" s="16"/>
      <c r="F131" s="1"/>
      <c r="G131" s="1"/>
      <c r="I131" s="1"/>
    </row>
    <row r="132" ht="12.75" customHeight="1">
      <c r="A132" s="1"/>
      <c r="B132" s="16"/>
      <c r="C132" s="16"/>
      <c r="D132" s="16"/>
      <c r="E132" s="16"/>
      <c r="F132" s="1"/>
      <c r="G132" s="1"/>
      <c r="I132" s="1"/>
    </row>
    <row r="133" ht="12.75" customHeight="1">
      <c r="A133" s="1"/>
      <c r="B133" s="16"/>
      <c r="C133" s="16"/>
      <c r="D133" s="16"/>
      <c r="E133" s="16"/>
      <c r="F133" s="1"/>
      <c r="G133" s="1"/>
      <c r="I133" s="1"/>
    </row>
    <row r="134" ht="12.75" customHeight="1">
      <c r="A134" s="1"/>
      <c r="B134" s="16"/>
      <c r="C134" s="16"/>
      <c r="D134" s="16"/>
      <c r="E134" s="16"/>
      <c r="F134" s="1"/>
      <c r="G134" s="1"/>
      <c r="I134" s="1"/>
    </row>
    <row r="135" ht="12.75" customHeight="1">
      <c r="A135" s="1"/>
      <c r="B135" s="16"/>
      <c r="C135" s="16"/>
      <c r="D135" s="16"/>
      <c r="E135" s="16"/>
      <c r="F135" s="1"/>
      <c r="G135" s="1"/>
      <c r="I135" s="1"/>
    </row>
    <row r="136" ht="12.75" customHeight="1">
      <c r="A136" s="1"/>
      <c r="B136" s="16"/>
      <c r="C136" s="16"/>
      <c r="D136" s="16"/>
      <c r="E136" s="16"/>
      <c r="F136" s="1"/>
      <c r="G136" s="1"/>
      <c r="I136" s="1"/>
    </row>
    <row r="137" ht="12.75" customHeight="1">
      <c r="A137" s="1"/>
      <c r="B137" s="16"/>
      <c r="C137" s="16"/>
      <c r="D137" s="16"/>
      <c r="E137" s="16"/>
      <c r="F137" s="1"/>
      <c r="G137" s="1"/>
      <c r="I137" s="1"/>
    </row>
    <row r="138" ht="12.75" customHeight="1">
      <c r="A138" s="1"/>
      <c r="B138" s="16"/>
      <c r="C138" s="16"/>
      <c r="D138" s="16"/>
      <c r="E138" s="16"/>
      <c r="F138" s="1"/>
      <c r="G138" s="1"/>
      <c r="I138" s="1"/>
    </row>
    <row r="139" ht="12.75" customHeight="1">
      <c r="A139" s="1"/>
      <c r="B139" s="16"/>
      <c r="C139" s="16"/>
      <c r="D139" s="16"/>
      <c r="E139" s="16"/>
      <c r="F139" s="1"/>
      <c r="G139" s="1"/>
      <c r="I139" s="1"/>
    </row>
    <row r="140" ht="12.75" customHeight="1">
      <c r="A140" s="1"/>
      <c r="B140" s="16"/>
      <c r="C140" s="16"/>
      <c r="D140" s="16"/>
      <c r="E140" s="16"/>
      <c r="F140" s="1"/>
      <c r="G140" s="1"/>
      <c r="I140" s="1"/>
    </row>
    <row r="141" ht="12.75" customHeight="1">
      <c r="A141" s="1"/>
      <c r="B141" s="16"/>
      <c r="C141" s="16"/>
      <c r="D141" s="16"/>
      <c r="E141" s="16"/>
      <c r="F141" s="1"/>
      <c r="G141" s="1"/>
      <c r="I141" s="1"/>
    </row>
    <row r="142" ht="12.75" customHeight="1">
      <c r="A142" s="1"/>
      <c r="B142" s="16"/>
      <c r="C142" s="16"/>
      <c r="D142" s="16"/>
      <c r="E142" s="16"/>
      <c r="F142" s="1"/>
      <c r="G142" s="1"/>
      <c r="I142" s="1"/>
    </row>
    <row r="143" ht="12.75" customHeight="1">
      <c r="A143" s="1"/>
      <c r="B143" s="16"/>
      <c r="C143" s="16"/>
      <c r="D143" s="16"/>
      <c r="E143" s="16"/>
      <c r="F143" s="1"/>
      <c r="G143" s="1"/>
      <c r="I143" s="1"/>
    </row>
    <row r="144" ht="12.75" customHeight="1">
      <c r="A144" s="1"/>
      <c r="B144" s="16"/>
      <c r="C144" s="16"/>
      <c r="D144" s="16"/>
      <c r="E144" s="16"/>
      <c r="F144" s="1"/>
      <c r="G144" s="1"/>
      <c r="I144" s="1"/>
    </row>
    <row r="145" ht="12.75" customHeight="1">
      <c r="A145" s="1"/>
      <c r="B145" s="16"/>
      <c r="C145" s="16"/>
      <c r="D145" s="16"/>
      <c r="E145" s="16"/>
      <c r="F145" s="1"/>
      <c r="G145" s="1"/>
      <c r="I145" s="1"/>
    </row>
    <row r="146" ht="12.75" customHeight="1">
      <c r="A146" s="1"/>
      <c r="B146" s="16"/>
      <c r="C146" s="16"/>
      <c r="D146" s="16"/>
      <c r="E146" s="16"/>
      <c r="F146" s="1"/>
      <c r="G146" s="1"/>
      <c r="I146" s="1"/>
    </row>
    <row r="147" ht="12.75" customHeight="1">
      <c r="A147" s="1"/>
      <c r="B147" s="16"/>
      <c r="C147" s="16"/>
      <c r="D147" s="16"/>
      <c r="E147" s="16"/>
      <c r="F147" s="1"/>
      <c r="G147" s="1"/>
      <c r="I147" s="1"/>
    </row>
    <row r="148" ht="12.75" customHeight="1">
      <c r="A148" s="1"/>
      <c r="B148" s="16"/>
      <c r="C148" s="16"/>
      <c r="D148" s="16"/>
      <c r="E148" s="16"/>
      <c r="F148" s="1"/>
      <c r="G148" s="1"/>
      <c r="I148" s="1"/>
    </row>
    <row r="149" ht="12.75" customHeight="1">
      <c r="A149" s="1"/>
      <c r="B149" s="16"/>
      <c r="C149" s="16"/>
      <c r="D149" s="16"/>
      <c r="E149" s="16"/>
      <c r="F149" s="1"/>
      <c r="G149" s="1"/>
      <c r="I149" s="1"/>
    </row>
    <row r="150" ht="12.75" customHeight="1">
      <c r="A150" s="1"/>
      <c r="B150" s="16"/>
      <c r="C150" s="16"/>
      <c r="D150" s="16"/>
      <c r="E150" s="16"/>
      <c r="F150" s="1"/>
      <c r="G150" s="1"/>
      <c r="I150" s="1"/>
    </row>
    <row r="151" ht="12.75" customHeight="1">
      <c r="A151" s="1"/>
      <c r="B151" s="16"/>
      <c r="C151" s="16"/>
      <c r="D151" s="16"/>
      <c r="E151" s="16"/>
      <c r="F151" s="1"/>
      <c r="G151" s="1"/>
      <c r="I151" s="1"/>
    </row>
    <row r="152" ht="12.75" customHeight="1">
      <c r="A152" s="1"/>
      <c r="B152" s="16"/>
      <c r="C152" s="16"/>
      <c r="D152" s="16"/>
      <c r="E152" s="16"/>
      <c r="F152" s="1"/>
      <c r="G152" s="1"/>
      <c r="I152" s="1"/>
    </row>
    <row r="153" ht="12.75" customHeight="1">
      <c r="A153" s="1"/>
      <c r="B153" s="16"/>
      <c r="C153" s="16"/>
      <c r="D153" s="16"/>
      <c r="E153" s="16"/>
      <c r="F153" s="1"/>
      <c r="G153" s="1"/>
      <c r="I153" s="1"/>
    </row>
    <row r="154" ht="12.75" customHeight="1">
      <c r="A154" s="1"/>
      <c r="B154" s="16"/>
      <c r="C154" s="16"/>
      <c r="D154" s="16"/>
      <c r="E154" s="16"/>
      <c r="F154" s="1"/>
      <c r="G154" s="1"/>
      <c r="I154" s="1"/>
    </row>
    <row r="155" ht="12.75" customHeight="1">
      <c r="A155" s="1"/>
      <c r="B155" s="16"/>
      <c r="C155" s="16"/>
      <c r="D155" s="16"/>
      <c r="E155" s="16"/>
      <c r="F155" s="1"/>
      <c r="G155" s="1"/>
      <c r="I155" s="1"/>
    </row>
    <row r="156" ht="12.75" customHeight="1">
      <c r="A156" s="1"/>
      <c r="B156" s="16"/>
      <c r="C156" s="16"/>
      <c r="D156" s="16"/>
      <c r="E156" s="16"/>
      <c r="F156" s="1"/>
      <c r="G156" s="1"/>
      <c r="I156" s="1"/>
    </row>
    <row r="157" ht="12.75" customHeight="1">
      <c r="A157" s="1"/>
      <c r="B157" s="16"/>
      <c r="C157" s="16"/>
      <c r="D157" s="16"/>
      <c r="E157" s="16"/>
      <c r="F157" s="1"/>
      <c r="G157" s="1"/>
      <c r="I157" s="1"/>
    </row>
    <row r="158" ht="12.75" customHeight="1">
      <c r="A158" s="1"/>
      <c r="B158" s="16"/>
      <c r="C158" s="16"/>
      <c r="D158" s="16"/>
      <c r="E158" s="16"/>
      <c r="F158" s="1"/>
      <c r="G158" s="1"/>
      <c r="I158" s="1"/>
    </row>
    <row r="159" ht="12.75" customHeight="1">
      <c r="A159" s="1"/>
      <c r="B159" s="16"/>
      <c r="C159" s="16"/>
      <c r="D159" s="16"/>
      <c r="E159" s="16"/>
      <c r="F159" s="1"/>
      <c r="G159" s="1"/>
      <c r="I159" s="1"/>
    </row>
    <row r="160" ht="12.75" customHeight="1">
      <c r="A160" s="1"/>
      <c r="B160" s="16"/>
      <c r="C160" s="16"/>
      <c r="D160" s="16"/>
      <c r="E160" s="16"/>
      <c r="F160" s="1"/>
      <c r="G160" s="1"/>
      <c r="I160" s="1"/>
    </row>
    <row r="161" ht="12.75" customHeight="1">
      <c r="A161" s="1"/>
      <c r="B161" s="16"/>
      <c r="C161" s="16"/>
      <c r="D161" s="16"/>
      <c r="E161" s="16"/>
      <c r="F161" s="1"/>
      <c r="G161" s="1"/>
      <c r="I161" s="1"/>
    </row>
    <row r="162" ht="12.75" customHeight="1">
      <c r="A162" s="1"/>
      <c r="B162" s="16"/>
      <c r="C162" s="16"/>
      <c r="D162" s="16"/>
      <c r="E162" s="16"/>
      <c r="F162" s="1"/>
      <c r="G162" s="1"/>
      <c r="I162" s="1"/>
    </row>
    <row r="163" ht="12.75" customHeight="1">
      <c r="A163" s="1"/>
      <c r="B163" s="16"/>
      <c r="C163" s="16"/>
      <c r="D163" s="16"/>
      <c r="E163" s="16"/>
      <c r="F163" s="1"/>
      <c r="G163" s="1"/>
      <c r="I163" s="1"/>
    </row>
    <row r="164" ht="12.75" customHeight="1">
      <c r="A164" s="1"/>
      <c r="B164" s="16"/>
      <c r="C164" s="16"/>
      <c r="D164" s="16"/>
      <c r="E164" s="16"/>
      <c r="F164" s="1"/>
      <c r="G164" s="1"/>
      <c r="I164" s="1"/>
    </row>
    <row r="165" ht="12.75" customHeight="1">
      <c r="A165" s="1"/>
      <c r="B165" s="16"/>
      <c r="C165" s="16"/>
      <c r="D165" s="16"/>
      <c r="E165" s="16"/>
      <c r="F165" s="1"/>
      <c r="G165" s="1"/>
      <c r="I165" s="1"/>
    </row>
    <row r="166" ht="12.75" customHeight="1">
      <c r="A166" s="1"/>
      <c r="B166" s="16"/>
      <c r="C166" s="16"/>
      <c r="D166" s="16"/>
      <c r="E166" s="16"/>
      <c r="F166" s="1"/>
      <c r="G166" s="1"/>
      <c r="I166" s="1"/>
    </row>
    <row r="167" ht="12.75" customHeight="1">
      <c r="A167" s="1"/>
      <c r="B167" s="16"/>
      <c r="C167" s="16"/>
      <c r="D167" s="16"/>
      <c r="E167" s="16"/>
      <c r="F167" s="1"/>
      <c r="G167" s="1"/>
      <c r="I167" s="1"/>
    </row>
    <row r="168" ht="12.75" customHeight="1">
      <c r="A168" s="1"/>
      <c r="B168" s="16"/>
      <c r="C168" s="16"/>
      <c r="D168" s="16"/>
      <c r="E168" s="16"/>
      <c r="F168" s="1"/>
      <c r="G168" s="1"/>
      <c r="I168" s="1"/>
    </row>
    <row r="169" ht="12.75" customHeight="1">
      <c r="A169" s="1"/>
      <c r="B169" s="16"/>
      <c r="C169" s="16"/>
      <c r="D169" s="16"/>
      <c r="E169" s="16"/>
      <c r="F169" s="1"/>
      <c r="G169" s="1"/>
      <c r="I169" s="1"/>
    </row>
    <row r="170" ht="12.75" customHeight="1">
      <c r="A170" s="1"/>
      <c r="B170" s="16"/>
      <c r="C170" s="16"/>
      <c r="D170" s="16"/>
      <c r="E170" s="16"/>
      <c r="F170" s="1"/>
      <c r="G170" s="1"/>
      <c r="I170" s="1"/>
    </row>
    <row r="171" ht="12.75" customHeight="1">
      <c r="A171" s="1"/>
      <c r="B171" s="16"/>
      <c r="C171" s="16"/>
      <c r="D171" s="16"/>
      <c r="E171" s="16"/>
      <c r="F171" s="1"/>
      <c r="G171" s="1"/>
      <c r="I171" s="1"/>
    </row>
    <row r="172" ht="12.75" customHeight="1">
      <c r="A172" s="1"/>
      <c r="B172" s="16"/>
      <c r="C172" s="16"/>
      <c r="D172" s="16"/>
      <c r="E172" s="16"/>
      <c r="F172" s="1"/>
      <c r="G172" s="1"/>
      <c r="I172" s="1"/>
    </row>
    <row r="173" ht="12.75" customHeight="1">
      <c r="A173" s="1"/>
      <c r="B173" s="16"/>
      <c r="C173" s="16"/>
      <c r="D173" s="16"/>
      <c r="E173" s="16"/>
      <c r="F173" s="1"/>
      <c r="G173" s="1"/>
      <c r="I173" s="1"/>
    </row>
    <row r="174" ht="12.75" customHeight="1">
      <c r="A174" s="1"/>
      <c r="B174" s="16"/>
      <c r="C174" s="16"/>
      <c r="D174" s="16"/>
      <c r="E174" s="16"/>
      <c r="F174" s="1"/>
      <c r="G174" s="1"/>
      <c r="I174" s="1"/>
    </row>
    <row r="175" ht="12.75" customHeight="1">
      <c r="A175" s="1"/>
      <c r="B175" s="16"/>
      <c r="C175" s="16"/>
      <c r="D175" s="16"/>
      <c r="E175" s="16"/>
      <c r="F175" s="1"/>
      <c r="G175" s="1"/>
      <c r="I175" s="1"/>
    </row>
    <row r="176" ht="12.75" customHeight="1">
      <c r="A176" s="1"/>
      <c r="B176" s="16"/>
      <c r="C176" s="16"/>
      <c r="D176" s="16"/>
      <c r="E176" s="16"/>
      <c r="F176" s="1"/>
      <c r="G176" s="1"/>
      <c r="I176" s="1"/>
    </row>
    <row r="177" ht="12.75" customHeight="1">
      <c r="A177" s="1"/>
      <c r="B177" s="16"/>
      <c r="C177" s="16"/>
      <c r="D177" s="16"/>
      <c r="E177" s="16"/>
      <c r="F177" s="1"/>
      <c r="G177" s="1"/>
      <c r="I177" s="1"/>
    </row>
    <row r="178" ht="12.75" customHeight="1">
      <c r="A178" s="1"/>
      <c r="B178" s="16"/>
      <c r="C178" s="16"/>
      <c r="D178" s="16"/>
      <c r="E178" s="16"/>
      <c r="F178" s="1"/>
      <c r="G178" s="1"/>
      <c r="I178" s="1"/>
    </row>
    <row r="179" ht="12.75" customHeight="1">
      <c r="A179" s="1"/>
      <c r="B179" s="16"/>
      <c r="C179" s="16"/>
      <c r="D179" s="16"/>
      <c r="E179" s="16"/>
      <c r="F179" s="1"/>
      <c r="G179" s="1"/>
      <c r="I179" s="1"/>
    </row>
    <row r="180" ht="12.75" customHeight="1">
      <c r="A180" s="1"/>
      <c r="B180" s="16"/>
      <c r="C180" s="16"/>
      <c r="D180" s="16"/>
      <c r="E180" s="16"/>
      <c r="F180" s="1"/>
      <c r="G180" s="1"/>
      <c r="I180" s="1"/>
    </row>
    <row r="181" ht="12.75" customHeight="1">
      <c r="A181" s="1"/>
      <c r="B181" s="16"/>
      <c r="C181" s="16"/>
      <c r="D181" s="16"/>
      <c r="E181" s="16"/>
      <c r="F181" s="1"/>
      <c r="G181" s="1"/>
      <c r="I181" s="1"/>
    </row>
    <row r="182" ht="12.75" customHeight="1">
      <c r="A182" s="1"/>
      <c r="B182" s="16"/>
      <c r="C182" s="16"/>
      <c r="D182" s="16"/>
      <c r="E182" s="16"/>
      <c r="F182" s="1"/>
      <c r="G182" s="1"/>
      <c r="I182" s="1"/>
    </row>
    <row r="183" ht="12.75" customHeight="1">
      <c r="A183" s="1"/>
      <c r="B183" s="16"/>
      <c r="C183" s="16"/>
      <c r="D183" s="16"/>
      <c r="E183" s="16"/>
      <c r="F183" s="1"/>
      <c r="G183" s="1"/>
      <c r="I183" s="1"/>
    </row>
    <row r="184" ht="12.75" customHeight="1">
      <c r="A184" s="1"/>
      <c r="B184" s="16"/>
      <c r="C184" s="16"/>
      <c r="D184" s="16"/>
      <c r="E184" s="16"/>
      <c r="F184" s="1"/>
      <c r="G184" s="1"/>
      <c r="I184" s="1"/>
    </row>
    <row r="185" ht="12.75" customHeight="1">
      <c r="A185" s="1"/>
      <c r="B185" s="16"/>
      <c r="C185" s="16"/>
      <c r="D185" s="16"/>
      <c r="E185" s="16"/>
      <c r="F185" s="1"/>
      <c r="G185" s="1"/>
      <c r="I185" s="1"/>
    </row>
    <row r="186" ht="12.75" customHeight="1">
      <c r="A186" s="1"/>
      <c r="B186" s="16"/>
      <c r="C186" s="16"/>
      <c r="D186" s="16"/>
      <c r="E186" s="16"/>
      <c r="F186" s="1"/>
      <c r="G186" s="1"/>
      <c r="I186" s="1"/>
    </row>
    <row r="187" ht="12.75" customHeight="1">
      <c r="A187" s="1"/>
      <c r="B187" s="16"/>
      <c r="C187" s="16"/>
      <c r="D187" s="16"/>
      <c r="E187" s="16"/>
      <c r="F187" s="1"/>
      <c r="G187" s="1"/>
      <c r="I187" s="1"/>
    </row>
    <row r="188" ht="12.75" customHeight="1">
      <c r="A188" s="1"/>
      <c r="B188" s="16"/>
      <c r="C188" s="16"/>
      <c r="D188" s="16"/>
      <c r="E188" s="16"/>
      <c r="F188" s="1"/>
      <c r="G188" s="1"/>
      <c r="I188" s="1"/>
    </row>
    <row r="189" ht="12.75" customHeight="1">
      <c r="A189" s="1"/>
      <c r="B189" s="16"/>
      <c r="C189" s="16"/>
      <c r="D189" s="16"/>
      <c r="E189" s="16"/>
      <c r="F189" s="1"/>
      <c r="G189" s="1"/>
      <c r="I189" s="1"/>
    </row>
    <row r="190" ht="12.75" customHeight="1">
      <c r="A190" s="1"/>
      <c r="B190" s="16"/>
      <c r="C190" s="16"/>
      <c r="D190" s="16"/>
      <c r="E190" s="16"/>
      <c r="F190" s="1"/>
      <c r="G190" s="1"/>
      <c r="I190" s="1"/>
    </row>
    <row r="191" ht="12.75" customHeight="1">
      <c r="A191" s="1"/>
      <c r="B191" s="16"/>
      <c r="C191" s="16"/>
      <c r="D191" s="16"/>
      <c r="E191" s="16"/>
      <c r="F191" s="1"/>
      <c r="G191" s="1"/>
      <c r="I191" s="1"/>
    </row>
    <row r="192" ht="12.75" customHeight="1">
      <c r="A192" s="1"/>
      <c r="B192" s="16"/>
      <c r="C192" s="16"/>
      <c r="D192" s="16"/>
      <c r="E192" s="16"/>
      <c r="F192" s="1"/>
      <c r="G192" s="1"/>
      <c r="I192" s="1"/>
    </row>
    <row r="193" ht="12.75" customHeight="1">
      <c r="A193" s="1"/>
      <c r="B193" s="16"/>
      <c r="C193" s="16"/>
      <c r="D193" s="16"/>
      <c r="E193" s="16"/>
      <c r="F193" s="1"/>
      <c r="G193" s="1"/>
      <c r="I193" s="1"/>
    </row>
    <row r="194" ht="12.75" customHeight="1">
      <c r="A194" s="1"/>
      <c r="B194" s="16"/>
      <c r="C194" s="16"/>
      <c r="D194" s="16"/>
      <c r="E194" s="16"/>
      <c r="F194" s="1"/>
      <c r="G194" s="1"/>
      <c r="I194" s="1"/>
    </row>
    <row r="195" ht="12.75" customHeight="1">
      <c r="A195" s="1"/>
      <c r="B195" s="16"/>
      <c r="C195" s="16"/>
      <c r="D195" s="16"/>
      <c r="E195" s="16"/>
      <c r="F195" s="1"/>
      <c r="G195" s="1"/>
      <c r="I195" s="1"/>
    </row>
    <row r="196" ht="12.75" customHeight="1">
      <c r="A196" s="1"/>
      <c r="B196" s="16"/>
      <c r="C196" s="16"/>
      <c r="D196" s="16"/>
      <c r="E196" s="16"/>
      <c r="F196" s="1"/>
      <c r="G196" s="1"/>
      <c r="I196" s="1"/>
    </row>
    <row r="197" ht="12.75" customHeight="1">
      <c r="A197" s="1"/>
      <c r="B197" s="16"/>
      <c r="C197" s="16"/>
      <c r="D197" s="16"/>
      <c r="E197" s="16"/>
      <c r="F197" s="1"/>
      <c r="G197" s="1"/>
      <c r="I197" s="1"/>
    </row>
    <row r="198" ht="12.75" customHeight="1">
      <c r="A198" s="1"/>
      <c r="B198" s="16"/>
      <c r="C198" s="16"/>
      <c r="D198" s="16"/>
      <c r="E198" s="16"/>
      <c r="F198" s="1"/>
      <c r="G198" s="1"/>
      <c r="I198" s="1"/>
    </row>
    <row r="199" ht="12.75" customHeight="1">
      <c r="A199" s="1"/>
      <c r="B199" s="16"/>
      <c r="C199" s="16"/>
      <c r="D199" s="16"/>
      <c r="E199" s="16"/>
      <c r="F199" s="1"/>
      <c r="G199" s="1"/>
      <c r="I199" s="1"/>
    </row>
    <row r="200" ht="12.75" customHeight="1">
      <c r="A200" s="1"/>
      <c r="B200" s="16"/>
      <c r="C200" s="16"/>
      <c r="D200" s="16"/>
      <c r="E200" s="16"/>
      <c r="F200" s="1"/>
      <c r="G200" s="1"/>
      <c r="I200" s="1"/>
    </row>
    <row r="201" ht="12.75" customHeight="1">
      <c r="A201" s="1"/>
      <c r="B201" s="16"/>
      <c r="C201" s="16"/>
      <c r="D201" s="16"/>
      <c r="E201" s="16"/>
      <c r="F201" s="1"/>
      <c r="G201" s="1"/>
      <c r="I201" s="1"/>
    </row>
    <row r="202" ht="12.75" customHeight="1">
      <c r="A202" s="1"/>
      <c r="B202" s="16"/>
      <c r="C202" s="16"/>
      <c r="D202" s="16"/>
      <c r="E202" s="16"/>
      <c r="F202" s="1"/>
      <c r="G202" s="1"/>
      <c r="I202" s="1"/>
    </row>
    <row r="203" ht="12.75" customHeight="1">
      <c r="A203" s="1"/>
      <c r="B203" s="16"/>
      <c r="C203" s="16"/>
      <c r="D203" s="16"/>
      <c r="E203" s="16"/>
      <c r="F203" s="1"/>
      <c r="G203" s="1"/>
      <c r="I203" s="1"/>
    </row>
    <row r="204" ht="12.75" customHeight="1">
      <c r="A204" s="1"/>
      <c r="B204" s="16"/>
      <c r="C204" s="16"/>
      <c r="D204" s="16"/>
      <c r="E204" s="16"/>
      <c r="F204" s="1"/>
      <c r="G204" s="1"/>
      <c r="I204" s="1"/>
    </row>
    <row r="205" ht="12.75" customHeight="1">
      <c r="A205" s="1"/>
      <c r="B205" s="16"/>
      <c r="C205" s="16"/>
      <c r="D205" s="16"/>
      <c r="E205" s="16"/>
      <c r="F205" s="1"/>
      <c r="G205" s="1"/>
      <c r="I205" s="1"/>
    </row>
    <row r="206" ht="12.75" customHeight="1">
      <c r="A206" s="1"/>
      <c r="B206" s="16"/>
      <c r="C206" s="16"/>
      <c r="D206" s="16"/>
      <c r="E206" s="16"/>
      <c r="F206" s="1"/>
      <c r="G206" s="1"/>
      <c r="I206" s="1"/>
    </row>
    <row r="207" ht="12.75" customHeight="1">
      <c r="A207" s="1"/>
      <c r="B207" s="16"/>
      <c r="C207" s="16"/>
      <c r="D207" s="16"/>
      <c r="E207" s="16"/>
      <c r="F207" s="1"/>
      <c r="G207" s="1"/>
      <c r="I207" s="1"/>
    </row>
    <row r="208" ht="12.75" customHeight="1">
      <c r="A208" s="1"/>
      <c r="B208" s="16"/>
      <c r="C208" s="16"/>
      <c r="D208" s="16"/>
      <c r="E208" s="16"/>
      <c r="F208" s="1"/>
      <c r="G208" s="1"/>
      <c r="I208" s="1"/>
    </row>
    <row r="209" ht="12.75" customHeight="1">
      <c r="A209" s="1"/>
      <c r="B209" s="16"/>
      <c r="C209" s="16"/>
      <c r="D209" s="16"/>
      <c r="E209" s="16"/>
      <c r="F209" s="1"/>
      <c r="G209" s="1"/>
      <c r="I209" s="1"/>
    </row>
    <row r="210" ht="12.75" customHeight="1">
      <c r="A210" s="1"/>
      <c r="B210" s="16"/>
      <c r="C210" s="16"/>
      <c r="D210" s="16"/>
      <c r="E210" s="16"/>
      <c r="F210" s="1"/>
      <c r="G210" s="1"/>
      <c r="I210" s="1"/>
    </row>
    <row r="211" ht="12.75" customHeight="1">
      <c r="A211" s="1"/>
      <c r="B211" s="16"/>
      <c r="C211" s="16"/>
      <c r="D211" s="16"/>
      <c r="E211" s="16"/>
      <c r="F211" s="1"/>
      <c r="G211" s="1"/>
      <c r="I211" s="1"/>
    </row>
    <row r="212" ht="12.75" customHeight="1">
      <c r="A212" s="1"/>
      <c r="B212" s="16"/>
      <c r="C212" s="16"/>
      <c r="D212" s="16"/>
      <c r="E212" s="16"/>
      <c r="F212" s="1"/>
      <c r="G212" s="1"/>
      <c r="I212" s="1"/>
    </row>
    <row r="213" ht="12.75" customHeight="1">
      <c r="A213" s="1"/>
      <c r="B213" s="16"/>
      <c r="C213" s="16"/>
      <c r="D213" s="16"/>
      <c r="E213" s="16"/>
      <c r="F213" s="1"/>
      <c r="G213" s="1"/>
      <c r="I213" s="1"/>
    </row>
    <row r="214" ht="12.75" customHeight="1">
      <c r="A214" s="1"/>
      <c r="B214" s="16"/>
      <c r="C214" s="16"/>
      <c r="D214" s="16"/>
      <c r="E214" s="16"/>
      <c r="F214" s="1"/>
      <c r="G214" s="1"/>
      <c r="I214" s="1"/>
    </row>
    <row r="215" ht="12.75" customHeight="1">
      <c r="A215" s="1"/>
      <c r="B215" s="16"/>
      <c r="C215" s="16"/>
      <c r="D215" s="16"/>
      <c r="E215" s="16"/>
      <c r="F215" s="1"/>
      <c r="G215" s="1"/>
      <c r="I215" s="1"/>
    </row>
    <row r="216" ht="12.75" customHeight="1">
      <c r="A216" s="1"/>
      <c r="B216" s="16"/>
      <c r="C216" s="16"/>
      <c r="D216" s="16"/>
      <c r="E216" s="16"/>
      <c r="F216" s="1"/>
      <c r="G216" s="1"/>
      <c r="I216" s="1"/>
    </row>
    <row r="217" ht="12.75" customHeight="1">
      <c r="A217" s="1"/>
      <c r="B217" s="16"/>
      <c r="C217" s="16"/>
      <c r="D217" s="16"/>
      <c r="E217" s="16"/>
      <c r="F217" s="1"/>
      <c r="G217" s="1"/>
      <c r="I217" s="1"/>
    </row>
    <row r="218" ht="12.75" customHeight="1">
      <c r="A218" s="1"/>
      <c r="B218" s="16"/>
      <c r="C218" s="16"/>
      <c r="D218" s="16"/>
      <c r="E218" s="16"/>
      <c r="F218" s="1"/>
      <c r="G218" s="1"/>
      <c r="I218" s="1"/>
    </row>
    <row r="219" ht="12.75" customHeight="1">
      <c r="A219" s="1"/>
      <c r="B219" s="16"/>
      <c r="C219" s="16"/>
      <c r="D219" s="16"/>
      <c r="E219" s="16"/>
      <c r="F219" s="1"/>
      <c r="G219" s="1"/>
      <c r="I219" s="1"/>
    </row>
    <row r="220" ht="12.75" customHeight="1">
      <c r="A220" s="1"/>
      <c r="B220" s="16"/>
      <c r="C220" s="16"/>
      <c r="D220" s="16"/>
      <c r="E220" s="16"/>
      <c r="F220" s="1"/>
      <c r="G220" s="1"/>
      <c r="I220" s="1"/>
    </row>
    <row r="221" ht="12.75" customHeight="1">
      <c r="A221" s="1"/>
      <c r="B221" s="16"/>
      <c r="C221" s="16"/>
      <c r="D221" s="16"/>
      <c r="E221" s="16"/>
      <c r="F221" s="1"/>
      <c r="G221" s="1"/>
      <c r="I221" s="1"/>
    </row>
    <row r="222" ht="12.75" customHeight="1">
      <c r="A222" s="1"/>
      <c r="B222" s="16"/>
      <c r="C222" s="16"/>
      <c r="D222" s="16"/>
      <c r="E222" s="16"/>
      <c r="F222" s="1"/>
      <c r="G222" s="1"/>
      <c r="I222" s="1"/>
    </row>
    <row r="223" ht="12.75" customHeight="1">
      <c r="A223" s="1"/>
      <c r="B223" s="16"/>
      <c r="C223" s="16"/>
      <c r="D223" s="16"/>
      <c r="E223" s="16"/>
      <c r="F223" s="1"/>
      <c r="G223" s="1"/>
      <c r="I223" s="1"/>
    </row>
    <row r="224" ht="12.75" customHeight="1">
      <c r="A224" s="1"/>
      <c r="B224" s="16"/>
      <c r="C224" s="16"/>
      <c r="D224" s="16"/>
      <c r="E224" s="16"/>
      <c r="F224" s="1"/>
      <c r="G224" s="1"/>
      <c r="I224" s="1"/>
    </row>
    <row r="225" ht="12.75" customHeight="1">
      <c r="A225" s="1"/>
      <c r="B225" s="16"/>
      <c r="C225" s="16"/>
      <c r="D225" s="16"/>
      <c r="E225" s="16"/>
      <c r="F225" s="1"/>
      <c r="G225" s="1"/>
      <c r="I225" s="1"/>
    </row>
    <row r="226" ht="12.75" customHeight="1">
      <c r="A226" s="1"/>
      <c r="B226" s="16"/>
      <c r="C226" s="16"/>
      <c r="D226" s="16"/>
      <c r="E226" s="16"/>
      <c r="F226" s="1"/>
      <c r="G226" s="1"/>
      <c r="I226" s="1"/>
    </row>
    <row r="227" ht="12.75" customHeight="1">
      <c r="A227" s="1"/>
      <c r="B227" s="16"/>
      <c r="C227" s="16"/>
      <c r="D227" s="16"/>
      <c r="E227" s="16"/>
      <c r="F227" s="1"/>
      <c r="G227" s="1"/>
      <c r="I227" s="1"/>
    </row>
    <row r="228" ht="12.75" customHeight="1">
      <c r="A228" s="1"/>
      <c r="B228" s="16"/>
      <c r="C228" s="16"/>
      <c r="D228" s="16"/>
      <c r="E228" s="16"/>
      <c r="F228" s="1"/>
      <c r="G228" s="1"/>
      <c r="I228" s="1"/>
    </row>
    <row r="229" ht="12.75" customHeight="1">
      <c r="A229" s="1"/>
      <c r="B229" s="16"/>
      <c r="C229" s="16"/>
      <c r="D229" s="16"/>
      <c r="E229" s="16"/>
      <c r="F229" s="1"/>
      <c r="G229" s="1"/>
      <c r="I229" s="1"/>
    </row>
    <row r="230" ht="12.75" customHeight="1">
      <c r="A230" s="1"/>
      <c r="B230" s="16"/>
      <c r="C230" s="16"/>
      <c r="D230" s="16"/>
      <c r="E230" s="16"/>
      <c r="F230" s="1"/>
      <c r="G230" s="1"/>
      <c r="I230" s="1"/>
    </row>
    <row r="231" ht="12.75" customHeight="1">
      <c r="A231" s="1"/>
      <c r="B231" s="16"/>
      <c r="C231" s="16"/>
      <c r="D231" s="16"/>
      <c r="E231" s="16"/>
      <c r="F231" s="1"/>
      <c r="G231" s="1"/>
      <c r="I231" s="1"/>
    </row>
    <row r="232" ht="12.75" customHeight="1">
      <c r="A232" s="1"/>
      <c r="B232" s="16"/>
      <c r="C232" s="16"/>
      <c r="D232" s="16"/>
      <c r="E232" s="16"/>
      <c r="F232" s="1"/>
      <c r="G232" s="1"/>
      <c r="I232" s="1"/>
    </row>
    <row r="233" ht="12.75" customHeight="1">
      <c r="A233" s="1"/>
      <c r="B233" s="16"/>
      <c r="C233" s="16"/>
      <c r="D233" s="16"/>
      <c r="E233" s="16"/>
      <c r="F233" s="1"/>
      <c r="G233" s="1"/>
      <c r="I233" s="1"/>
    </row>
    <row r="234" ht="12.75" customHeight="1">
      <c r="A234" s="1"/>
      <c r="B234" s="16"/>
      <c r="C234" s="16"/>
      <c r="D234" s="16"/>
      <c r="E234" s="16"/>
      <c r="F234" s="1"/>
      <c r="G234" s="1"/>
      <c r="I234" s="1"/>
    </row>
    <row r="235" ht="12.75" customHeight="1">
      <c r="A235" s="1"/>
      <c r="B235" s="16"/>
      <c r="C235" s="16"/>
      <c r="D235" s="16"/>
      <c r="E235" s="16"/>
      <c r="F235" s="1"/>
      <c r="G235" s="1"/>
      <c r="I235" s="1"/>
    </row>
    <row r="236" ht="12.75" customHeight="1">
      <c r="A236" s="1"/>
      <c r="B236" s="16"/>
      <c r="C236" s="16"/>
      <c r="D236" s="16"/>
      <c r="E236" s="16"/>
      <c r="F236" s="1"/>
      <c r="G236" s="1"/>
      <c r="I236" s="1"/>
    </row>
    <row r="237" ht="12.75" customHeight="1">
      <c r="A237" s="1"/>
      <c r="B237" s="16"/>
      <c r="C237" s="16"/>
      <c r="D237" s="16"/>
      <c r="E237" s="16"/>
      <c r="F237" s="1"/>
      <c r="G237" s="1"/>
      <c r="I237" s="1"/>
    </row>
    <row r="238" ht="12.75" customHeight="1">
      <c r="A238" s="1"/>
      <c r="B238" s="16"/>
      <c r="C238" s="16"/>
      <c r="D238" s="16"/>
      <c r="E238" s="16"/>
      <c r="F238" s="1"/>
      <c r="G238" s="1"/>
      <c r="I238" s="1"/>
    </row>
    <row r="239" ht="12.75" customHeight="1">
      <c r="A239" s="1"/>
      <c r="B239" s="16"/>
      <c r="C239" s="16"/>
      <c r="D239" s="16"/>
      <c r="E239" s="16"/>
      <c r="F239" s="1"/>
      <c r="G239" s="1"/>
      <c r="I239" s="1"/>
    </row>
    <row r="240" ht="12.75" customHeight="1">
      <c r="A240" s="1"/>
      <c r="B240" s="16"/>
      <c r="C240" s="16"/>
      <c r="D240" s="16"/>
      <c r="E240" s="16"/>
      <c r="F240" s="1"/>
      <c r="G240" s="1"/>
      <c r="I240" s="1"/>
    </row>
    <row r="241" ht="12.75" customHeight="1">
      <c r="A241" s="1"/>
      <c r="B241" s="16"/>
      <c r="C241" s="16"/>
      <c r="D241" s="16"/>
      <c r="E241" s="16"/>
      <c r="F241" s="1"/>
      <c r="G241" s="1"/>
      <c r="I241" s="1"/>
    </row>
    <row r="242" ht="12.75" customHeight="1">
      <c r="A242" s="1"/>
      <c r="B242" s="16"/>
      <c r="C242" s="16"/>
      <c r="D242" s="16"/>
      <c r="E242" s="16"/>
      <c r="F242" s="1"/>
      <c r="G242" s="1"/>
      <c r="I242" s="1"/>
    </row>
    <row r="243" ht="12.75" customHeight="1">
      <c r="A243" s="1"/>
      <c r="B243" s="16"/>
      <c r="C243" s="16"/>
      <c r="D243" s="16"/>
      <c r="E243" s="16"/>
      <c r="F243" s="1"/>
      <c r="G243" s="1"/>
      <c r="I243" s="1"/>
    </row>
    <row r="244" ht="12.75" customHeight="1">
      <c r="A244" s="1"/>
      <c r="B244" s="16"/>
      <c r="C244" s="16"/>
      <c r="D244" s="16"/>
      <c r="E244" s="16"/>
      <c r="F244" s="1"/>
      <c r="G244" s="1"/>
      <c r="I244" s="1"/>
    </row>
    <row r="245" ht="12.75" customHeight="1">
      <c r="A245" s="1"/>
      <c r="B245" s="16"/>
      <c r="C245" s="16"/>
      <c r="D245" s="16"/>
      <c r="E245" s="16"/>
      <c r="F245" s="1"/>
      <c r="G245" s="1"/>
      <c r="I245" s="1"/>
    </row>
    <row r="246" ht="12.75" customHeight="1">
      <c r="A246" s="1"/>
      <c r="B246" s="16"/>
      <c r="C246" s="16"/>
      <c r="D246" s="16"/>
      <c r="E246" s="16"/>
      <c r="F246" s="1"/>
      <c r="G246" s="1"/>
      <c r="I246" s="1"/>
    </row>
    <row r="247" ht="12.75" customHeight="1">
      <c r="A247" s="1"/>
      <c r="B247" s="16"/>
      <c r="C247" s="16"/>
      <c r="D247" s="16"/>
      <c r="E247" s="16"/>
      <c r="F247" s="1"/>
      <c r="G247" s="1"/>
      <c r="I247" s="1"/>
    </row>
    <row r="248" ht="12.75" customHeight="1">
      <c r="A248" s="1"/>
      <c r="B248" s="16"/>
      <c r="C248" s="16"/>
      <c r="D248" s="16"/>
      <c r="E248" s="16"/>
      <c r="F248" s="1"/>
      <c r="G248" s="1"/>
      <c r="I248" s="1"/>
    </row>
    <row r="249" ht="12.75" customHeight="1">
      <c r="A249" s="1"/>
      <c r="B249" s="16"/>
      <c r="C249" s="16"/>
      <c r="D249" s="16"/>
      <c r="E249" s="16"/>
      <c r="F249" s="1"/>
      <c r="G249" s="1"/>
      <c r="I249" s="1"/>
    </row>
    <row r="250" ht="12.75" customHeight="1">
      <c r="A250" s="1"/>
      <c r="B250" s="16"/>
      <c r="C250" s="16"/>
      <c r="D250" s="16"/>
      <c r="E250" s="16"/>
      <c r="F250" s="1"/>
      <c r="G250" s="1"/>
      <c r="I250" s="1"/>
    </row>
    <row r="251" ht="12.75" customHeight="1">
      <c r="A251" s="1"/>
      <c r="B251" s="16"/>
      <c r="C251" s="16"/>
      <c r="D251" s="16"/>
      <c r="E251" s="16"/>
      <c r="F251" s="1"/>
      <c r="G251" s="1"/>
      <c r="I251" s="1"/>
    </row>
    <row r="252" ht="12.75" customHeight="1">
      <c r="A252" s="1"/>
      <c r="B252" s="16"/>
      <c r="C252" s="16"/>
      <c r="D252" s="16"/>
      <c r="E252" s="16"/>
      <c r="F252" s="1"/>
      <c r="G252" s="1"/>
      <c r="I252" s="1"/>
    </row>
    <row r="253" ht="12.75" customHeight="1">
      <c r="A253" s="1"/>
      <c r="B253" s="16"/>
      <c r="C253" s="16"/>
      <c r="D253" s="16"/>
      <c r="E253" s="16"/>
      <c r="F253" s="1"/>
      <c r="G253" s="1"/>
      <c r="I253" s="1"/>
    </row>
    <row r="254" ht="12.75" customHeight="1">
      <c r="A254" s="1"/>
      <c r="B254" s="16"/>
      <c r="C254" s="16"/>
      <c r="D254" s="16"/>
      <c r="E254" s="16"/>
      <c r="F254" s="1"/>
      <c r="G254" s="1"/>
      <c r="I254" s="1"/>
    </row>
    <row r="255" ht="12.75" customHeight="1">
      <c r="A255" s="1"/>
      <c r="B255" s="16"/>
      <c r="C255" s="16"/>
      <c r="D255" s="16"/>
      <c r="E255" s="16"/>
      <c r="F255" s="1"/>
      <c r="G255" s="1"/>
      <c r="I255" s="1"/>
    </row>
    <row r="256" ht="12.75" customHeight="1">
      <c r="A256" s="1"/>
      <c r="B256" s="16"/>
      <c r="C256" s="16"/>
      <c r="D256" s="16"/>
      <c r="E256" s="16"/>
      <c r="F256" s="1"/>
      <c r="G256" s="1"/>
      <c r="I256" s="1"/>
    </row>
    <row r="257" ht="12.75" customHeight="1">
      <c r="A257" s="1"/>
      <c r="B257" s="16"/>
      <c r="C257" s="16"/>
      <c r="D257" s="16"/>
      <c r="E257" s="16"/>
      <c r="F257" s="1"/>
      <c r="G257" s="1"/>
      <c r="I257" s="1"/>
    </row>
    <row r="258" ht="12.75" customHeight="1">
      <c r="A258" s="1"/>
      <c r="B258" s="16"/>
      <c r="C258" s="16"/>
      <c r="D258" s="16"/>
      <c r="E258" s="16"/>
      <c r="F258" s="1"/>
      <c r="G258" s="1"/>
      <c r="I258" s="1"/>
    </row>
    <row r="259" ht="12.75" customHeight="1">
      <c r="A259" s="1"/>
      <c r="B259" s="16"/>
      <c r="C259" s="16"/>
      <c r="D259" s="16"/>
      <c r="E259" s="16"/>
      <c r="F259" s="1"/>
      <c r="G259" s="1"/>
      <c r="I259" s="1"/>
    </row>
    <row r="260" ht="12.75" customHeight="1">
      <c r="A260" s="1"/>
      <c r="B260" s="16"/>
      <c r="C260" s="16"/>
      <c r="D260" s="16"/>
      <c r="E260" s="16"/>
      <c r="F260" s="1"/>
      <c r="G260" s="1"/>
      <c r="I260" s="1"/>
    </row>
    <row r="261" ht="12.75" customHeight="1">
      <c r="A261" s="1"/>
      <c r="B261" s="16"/>
      <c r="C261" s="16"/>
      <c r="D261" s="16"/>
      <c r="E261" s="16"/>
      <c r="F261" s="1"/>
      <c r="G261" s="1"/>
      <c r="I261" s="1"/>
    </row>
    <row r="262" ht="12.75" customHeight="1">
      <c r="A262" s="1"/>
      <c r="B262" s="16"/>
      <c r="C262" s="16"/>
      <c r="D262" s="16"/>
      <c r="E262" s="16"/>
      <c r="F262" s="1"/>
      <c r="G262" s="1"/>
      <c r="I262" s="1"/>
    </row>
    <row r="263" ht="12.75" customHeight="1">
      <c r="A263" s="1"/>
      <c r="B263" s="16"/>
      <c r="C263" s="16"/>
      <c r="D263" s="16"/>
      <c r="E263" s="16"/>
      <c r="F263" s="1"/>
      <c r="G263" s="1"/>
      <c r="I263" s="1"/>
    </row>
    <row r="264" ht="12.75" customHeight="1">
      <c r="A264" s="1"/>
      <c r="B264" s="16"/>
      <c r="C264" s="16"/>
      <c r="D264" s="16"/>
      <c r="E264" s="16"/>
      <c r="F264" s="1"/>
      <c r="G264" s="1"/>
      <c r="I264" s="1"/>
    </row>
    <row r="265" ht="12.75" customHeight="1">
      <c r="A265" s="1"/>
      <c r="B265" s="16"/>
      <c r="C265" s="16"/>
      <c r="D265" s="16"/>
      <c r="E265" s="16"/>
      <c r="F265" s="1"/>
      <c r="G265" s="1"/>
      <c r="I265" s="1"/>
    </row>
    <row r="266" ht="12.75" customHeight="1">
      <c r="A266" s="1"/>
      <c r="B266" s="16"/>
      <c r="C266" s="16"/>
      <c r="D266" s="16"/>
      <c r="E266" s="16"/>
      <c r="F266" s="1"/>
      <c r="G266" s="1"/>
      <c r="I266" s="1"/>
    </row>
    <row r="267" ht="12.75" customHeight="1">
      <c r="A267" s="1"/>
      <c r="B267" s="16"/>
      <c r="C267" s="16"/>
      <c r="D267" s="16"/>
      <c r="E267" s="16"/>
      <c r="F267" s="1"/>
      <c r="G267" s="1"/>
      <c r="I267" s="1"/>
    </row>
    <row r="268" ht="12.75" customHeight="1">
      <c r="A268" s="1"/>
      <c r="B268" s="16"/>
      <c r="C268" s="16"/>
      <c r="D268" s="16"/>
      <c r="E268" s="16"/>
      <c r="F268" s="1"/>
      <c r="G268" s="1"/>
      <c r="I268" s="1"/>
    </row>
    <row r="269" ht="12.75" customHeight="1">
      <c r="A269" s="1"/>
      <c r="B269" s="16"/>
      <c r="C269" s="16"/>
      <c r="D269" s="16"/>
      <c r="E269" s="16"/>
      <c r="F269" s="1"/>
      <c r="G269" s="1"/>
      <c r="I269" s="1"/>
    </row>
    <row r="270" ht="12.75" customHeight="1">
      <c r="A270" s="1"/>
      <c r="B270" s="16"/>
      <c r="C270" s="16"/>
      <c r="D270" s="16"/>
      <c r="E270" s="16"/>
      <c r="F270" s="1"/>
      <c r="G270" s="1"/>
      <c r="I270" s="1"/>
    </row>
    <row r="271" ht="12.75" customHeight="1">
      <c r="A271" s="1"/>
      <c r="B271" s="16"/>
      <c r="C271" s="16"/>
      <c r="D271" s="16"/>
      <c r="E271" s="16"/>
      <c r="F271" s="1"/>
      <c r="G271" s="1"/>
      <c r="I271" s="1"/>
    </row>
    <row r="272" ht="12.75" customHeight="1">
      <c r="A272" s="1"/>
      <c r="B272" s="16"/>
      <c r="C272" s="16"/>
      <c r="D272" s="16"/>
      <c r="E272" s="16"/>
      <c r="F272" s="1"/>
      <c r="G272" s="1"/>
      <c r="I272" s="1"/>
    </row>
    <row r="273" ht="12.75" customHeight="1">
      <c r="A273" s="1"/>
      <c r="B273" s="16"/>
      <c r="C273" s="16"/>
      <c r="D273" s="16"/>
      <c r="E273" s="16"/>
      <c r="F273" s="1"/>
      <c r="G273" s="1"/>
      <c r="I273" s="1"/>
    </row>
    <row r="274" ht="12.75" customHeight="1">
      <c r="A274" s="1"/>
      <c r="B274" s="16"/>
      <c r="C274" s="16"/>
      <c r="D274" s="16"/>
      <c r="E274" s="16"/>
      <c r="F274" s="1"/>
      <c r="G274" s="1"/>
      <c r="I274" s="1"/>
    </row>
    <row r="275" ht="12.75" customHeight="1">
      <c r="A275" s="1"/>
      <c r="B275" s="16"/>
      <c r="C275" s="16"/>
      <c r="D275" s="16"/>
      <c r="E275" s="16"/>
      <c r="F275" s="1"/>
      <c r="G275" s="1"/>
      <c r="I275" s="1"/>
    </row>
    <row r="276" ht="12.75" customHeight="1">
      <c r="A276" s="1"/>
      <c r="B276" s="16"/>
      <c r="C276" s="16"/>
      <c r="D276" s="16"/>
      <c r="E276" s="16"/>
      <c r="F276" s="1"/>
      <c r="G276" s="1"/>
      <c r="I276" s="1"/>
    </row>
    <row r="277" ht="12.75" customHeight="1">
      <c r="A277" s="1"/>
      <c r="B277" s="16"/>
      <c r="C277" s="16"/>
      <c r="D277" s="16"/>
      <c r="E277" s="16"/>
      <c r="F277" s="1"/>
      <c r="G277" s="1"/>
      <c r="I277" s="1"/>
    </row>
    <row r="278" ht="12.75" customHeight="1">
      <c r="A278" s="1"/>
      <c r="B278" s="16"/>
      <c r="C278" s="16"/>
      <c r="D278" s="16"/>
      <c r="E278" s="16"/>
      <c r="F278" s="1"/>
      <c r="G278" s="1"/>
      <c r="I278" s="1"/>
    </row>
    <row r="279" ht="12.75" customHeight="1">
      <c r="A279" s="1"/>
      <c r="B279" s="16"/>
      <c r="C279" s="16"/>
      <c r="D279" s="16"/>
      <c r="E279" s="16"/>
      <c r="F279" s="1"/>
      <c r="G279" s="1"/>
      <c r="I279" s="1"/>
    </row>
    <row r="280" ht="12.75" customHeight="1">
      <c r="A280" s="1"/>
      <c r="B280" s="16"/>
      <c r="C280" s="16"/>
      <c r="D280" s="16"/>
      <c r="E280" s="16"/>
      <c r="F280" s="1"/>
      <c r="G280" s="1"/>
      <c r="I280" s="1"/>
    </row>
    <row r="281" ht="12.75" customHeight="1">
      <c r="A281" s="1"/>
      <c r="B281" s="16"/>
      <c r="C281" s="16"/>
      <c r="D281" s="16"/>
      <c r="E281" s="16"/>
      <c r="F281" s="1"/>
      <c r="G281" s="1"/>
      <c r="I281" s="1"/>
    </row>
    <row r="282" ht="12.75" customHeight="1">
      <c r="A282" s="1"/>
      <c r="B282" s="16"/>
      <c r="C282" s="16"/>
      <c r="D282" s="16"/>
      <c r="E282" s="16"/>
      <c r="F282" s="1"/>
      <c r="G282" s="1"/>
      <c r="I282" s="1"/>
    </row>
    <row r="283" ht="12.75" customHeight="1">
      <c r="A283" s="1"/>
      <c r="B283" s="16"/>
      <c r="C283" s="16"/>
      <c r="D283" s="16"/>
      <c r="E283" s="16"/>
      <c r="F283" s="1"/>
      <c r="G283" s="1"/>
      <c r="I283" s="1"/>
    </row>
    <row r="284" ht="12.75" customHeight="1">
      <c r="A284" s="1"/>
      <c r="B284" s="16"/>
      <c r="C284" s="16"/>
      <c r="D284" s="16"/>
      <c r="E284" s="16"/>
      <c r="F284" s="1"/>
      <c r="G284" s="1"/>
      <c r="I284" s="1"/>
    </row>
    <row r="285" ht="12.75" customHeight="1">
      <c r="A285" s="1"/>
      <c r="B285" s="16"/>
      <c r="C285" s="16"/>
      <c r="D285" s="16"/>
      <c r="E285" s="16"/>
      <c r="F285" s="1"/>
      <c r="G285" s="1"/>
      <c r="I285" s="1"/>
    </row>
    <row r="286" ht="12.75" customHeight="1">
      <c r="A286" s="1"/>
      <c r="B286" s="16"/>
      <c r="C286" s="16"/>
      <c r="D286" s="16"/>
      <c r="E286" s="16"/>
      <c r="F286" s="1"/>
      <c r="G286" s="1"/>
      <c r="I286" s="1"/>
    </row>
    <row r="287" ht="12.75" customHeight="1">
      <c r="A287" s="1"/>
      <c r="B287" s="16"/>
      <c r="C287" s="16"/>
      <c r="D287" s="16"/>
      <c r="E287" s="16"/>
      <c r="F287" s="1"/>
      <c r="G287" s="1"/>
      <c r="I287" s="1"/>
    </row>
    <row r="288" ht="12.75" customHeight="1">
      <c r="A288" s="1"/>
      <c r="B288" s="16"/>
      <c r="C288" s="16"/>
      <c r="D288" s="16"/>
      <c r="E288" s="16"/>
      <c r="F288" s="1"/>
      <c r="G288" s="1"/>
      <c r="I288" s="1"/>
    </row>
    <row r="289" ht="12.75" customHeight="1">
      <c r="A289" s="1"/>
      <c r="B289" s="16"/>
      <c r="C289" s="16"/>
      <c r="D289" s="16"/>
      <c r="E289" s="16"/>
      <c r="F289" s="1"/>
      <c r="G289" s="1"/>
      <c r="I289" s="1"/>
    </row>
    <row r="290" ht="12.75" customHeight="1">
      <c r="A290" s="1"/>
      <c r="B290" s="16"/>
      <c r="C290" s="16"/>
      <c r="D290" s="16"/>
      <c r="E290" s="16"/>
      <c r="F290" s="1"/>
      <c r="G290" s="1"/>
      <c r="I290" s="1"/>
    </row>
    <row r="291" ht="12.75" customHeight="1">
      <c r="A291" s="1"/>
      <c r="B291" s="16"/>
      <c r="C291" s="16"/>
      <c r="D291" s="16"/>
      <c r="E291" s="16"/>
      <c r="F291" s="1"/>
      <c r="G291" s="1"/>
      <c r="I291" s="1"/>
    </row>
    <row r="292" ht="12.75" customHeight="1">
      <c r="A292" s="1"/>
      <c r="B292" s="16"/>
      <c r="C292" s="16"/>
      <c r="D292" s="16"/>
      <c r="E292" s="16"/>
      <c r="F292" s="1"/>
      <c r="G292" s="1"/>
      <c r="I292" s="1"/>
    </row>
    <row r="293" ht="12.75" customHeight="1">
      <c r="A293" s="1"/>
      <c r="B293" s="16"/>
      <c r="C293" s="16"/>
      <c r="D293" s="16"/>
      <c r="E293" s="16"/>
      <c r="F293" s="1"/>
      <c r="G293" s="1"/>
      <c r="I293" s="1"/>
    </row>
    <row r="294" ht="12.75" customHeight="1">
      <c r="A294" s="1"/>
      <c r="B294" s="16"/>
      <c r="C294" s="16"/>
      <c r="D294" s="16"/>
      <c r="E294" s="16"/>
      <c r="F294" s="1"/>
      <c r="G294" s="1"/>
      <c r="I294" s="1"/>
    </row>
    <row r="295" ht="12.75" customHeight="1">
      <c r="A295" s="1"/>
      <c r="B295" s="16"/>
      <c r="C295" s="16"/>
      <c r="D295" s="16"/>
      <c r="E295" s="16"/>
      <c r="F295" s="1"/>
      <c r="G295" s="1"/>
      <c r="I295" s="1"/>
    </row>
    <row r="296" ht="12.75" customHeight="1">
      <c r="A296" s="1"/>
      <c r="B296" s="16"/>
      <c r="C296" s="16"/>
      <c r="D296" s="16"/>
      <c r="E296" s="16"/>
      <c r="F296" s="1"/>
      <c r="G296" s="1"/>
      <c r="I296" s="1"/>
    </row>
    <row r="297" ht="12.75" customHeight="1">
      <c r="A297" s="1"/>
      <c r="B297" s="16"/>
      <c r="C297" s="16"/>
      <c r="D297" s="16"/>
      <c r="E297" s="16"/>
      <c r="F297" s="1"/>
      <c r="G297" s="1"/>
      <c r="I297" s="1"/>
    </row>
    <row r="298" ht="12.75" customHeight="1">
      <c r="A298" s="1"/>
      <c r="B298" s="16"/>
      <c r="C298" s="16"/>
      <c r="D298" s="16"/>
      <c r="E298" s="16"/>
      <c r="F298" s="1"/>
      <c r="G298" s="1"/>
      <c r="I298" s="1"/>
    </row>
    <row r="299" ht="12.75" customHeight="1">
      <c r="A299" s="1"/>
      <c r="B299" s="16"/>
      <c r="C299" s="16"/>
      <c r="D299" s="16"/>
      <c r="E299" s="16"/>
      <c r="F299" s="1"/>
      <c r="G299" s="1"/>
      <c r="I299" s="1"/>
    </row>
    <row r="300" ht="12.75" customHeight="1">
      <c r="A300" s="1"/>
      <c r="B300" s="16"/>
      <c r="C300" s="16"/>
      <c r="D300" s="16"/>
      <c r="E300" s="16"/>
      <c r="F300" s="1"/>
      <c r="G300" s="1"/>
      <c r="I300" s="1"/>
    </row>
    <row r="301" ht="12.75" customHeight="1">
      <c r="A301" s="1"/>
      <c r="B301" s="16"/>
      <c r="C301" s="16"/>
      <c r="D301" s="16"/>
      <c r="E301" s="16"/>
      <c r="F301" s="1"/>
      <c r="G301" s="1"/>
      <c r="I301" s="1"/>
    </row>
    <row r="302" ht="12.75" customHeight="1">
      <c r="A302" s="1"/>
      <c r="B302" s="16"/>
      <c r="C302" s="16"/>
      <c r="D302" s="16"/>
      <c r="E302" s="16"/>
      <c r="F302" s="1"/>
      <c r="G302" s="1"/>
      <c r="I302" s="1"/>
    </row>
    <row r="303" ht="12.75" customHeight="1">
      <c r="A303" s="1"/>
      <c r="B303" s="16"/>
      <c r="C303" s="16"/>
      <c r="D303" s="16"/>
      <c r="E303" s="16"/>
      <c r="F303" s="1"/>
      <c r="G303" s="1"/>
      <c r="I303" s="1"/>
    </row>
    <row r="304" ht="12.75" customHeight="1">
      <c r="A304" s="1"/>
      <c r="B304" s="16"/>
      <c r="C304" s="16"/>
      <c r="D304" s="16"/>
      <c r="E304" s="16"/>
      <c r="F304" s="1"/>
      <c r="G304" s="1"/>
      <c r="I304" s="1"/>
    </row>
    <row r="305" ht="12.75" customHeight="1">
      <c r="A305" s="1"/>
      <c r="B305" s="16"/>
      <c r="C305" s="16"/>
      <c r="D305" s="16"/>
      <c r="E305" s="16"/>
      <c r="F305" s="1"/>
      <c r="G305" s="1"/>
      <c r="I305" s="1"/>
    </row>
    <row r="306" ht="12.75" customHeight="1">
      <c r="A306" s="1"/>
      <c r="B306" s="16"/>
      <c r="C306" s="16"/>
      <c r="D306" s="16"/>
      <c r="E306" s="16"/>
      <c r="F306" s="1"/>
      <c r="G306" s="1"/>
      <c r="I306" s="1"/>
    </row>
    <row r="307" ht="12.75" customHeight="1">
      <c r="A307" s="1"/>
      <c r="B307" s="16"/>
      <c r="C307" s="16"/>
      <c r="D307" s="16"/>
      <c r="E307" s="16"/>
      <c r="F307" s="1"/>
      <c r="G307" s="1"/>
      <c r="I307" s="1"/>
    </row>
    <row r="308" ht="12.75" customHeight="1">
      <c r="A308" s="1"/>
      <c r="B308" s="16"/>
      <c r="C308" s="16"/>
      <c r="D308" s="16"/>
      <c r="E308" s="16"/>
      <c r="F308" s="1"/>
      <c r="G308" s="1"/>
      <c r="I308" s="1"/>
    </row>
    <row r="309" ht="12.75" customHeight="1">
      <c r="A309" s="1"/>
      <c r="B309" s="16"/>
      <c r="C309" s="16"/>
      <c r="D309" s="16"/>
      <c r="E309" s="16"/>
      <c r="F309" s="1"/>
      <c r="G309" s="1"/>
      <c r="I309" s="1"/>
    </row>
    <row r="310" ht="12.75" customHeight="1">
      <c r="A310" s="1"/>
      <c r="B310" s="16"/>
      <c r="C310" s="16"/>
      <c r="D310" s="16"/>
      <c r="E310" s="16"/>
      <c r="F310" s="1"/>
      <c r="G310" s="1"/>
      <c r="I310" s="1"/>
    </row>
    <row r="311" ht="12.75" customHeight="1">
      <c r="A311" s="1"/>
      <c r="B311" s="16"/>
      <c r="C311" s="16"/>
      <c r="D311" s="16"/>
      <c r="E311" s="16"/>
      <c r="F311" s="1"/>
      <c r="G311" s="1"/>
      <c r="I311" s="1"/>
    </row>
    <row r="312" ht="12.75" customHeight="1">
      <c r="A312" s="1"/>
      <c r="B312" s="16"/>
      <c r="C312" s="16"/>
      <c r="D312" s="16"/>
      <c r="E312" s="16"/>
      <c r="F312" s="1"/>
      <c r="G312" s="1"/>
      <c r="I312" s="1"/>
    </row>
    <row r="313" ht="12.75" customHeight="1">
      <c r="A313" s="1"/>
      <c r="B313" s="16"/>
      <c r="C313" s="16"/>
      <c r="D313" s="16"/>
      <c r="E313" s="16"/>
      <c r="F313" s="1"/>
      <c r="G313" s="1"/>
      <c r="I313" s="1"/>
    </row>
    <row r="314" ht="12.75" customHeight="1">
      <c r="A314" s="1"/>
      <c r="B314" s="16"/>
      <c r="C314" s="16"/>
      <c r="D314" s="16"/>
      <c r="E314" s="16"/>
      <c r="F314" s="1"/>
      <c r="G314" s="1"/>
      <c r="I314" s="1"/>
    </row>
    <row r="315" ht="12.75" customHeight="1">
      <c r="A315" s="1"/>
      <c r="B315" s="16"/>
      <c r="C315" s="16"/>
      <c r="D315" s="16"/>
      <c r="E315" s="16"/>
      <c r="F315" s="1"/>
      <c r="G315" s="1"/>
      <c r="I315" s="1"/>
    </row>
    <row r="316" ht="12.75" customHeight="1">
      <c r="A316" s="1"/>
      <c r="B316" s="16"/>
      <c r="C316" s="16"/>
      <c r="D316" s="16"/>
      <c r="E316" s="16"/>
      <c r="F316" s="1"/>
      <c r="G316" s="1"/>
      <c r="I316" s="1"/>
    </row>
    <row r="317" ht="12.75" customHeight="1">
      <c r="A317" s="1"/>
      <c r="B317" s="16"/>
      <c r="C317" s="16"/>
      <c r="D317" s="16"/>
      <c r="E317" s="16"/>
      <c r="F317" s="1"/>
      <c r="G317" s="1"/>
      <c r="I317" s="1"/>
    </row>
    <row r="318" ht="12.75" customHeight="1">
      <c r="A318" s="1"/>
      <c r="B318" s="16"/>
      <c r="C318" s="16"/>
      <c r="D318" s="16"/>
      <c r="E318" s="16"/>
      <c r="F318" s="1"/>
      <c r="G318" s="1"/>
      <c r="I318" s="1"/>
    </row>
    <row r="319" ht="12.75" customHeight="1">
      <c r="A319" s="1"/>
      <c r="B319" s="16"/>
      <c r="C319" s="16"/>
      <c r="D319" s="16"/>
      <c r="E319" s="16"/>
      <c r="F319" s="1"/>
      <c r="G319" s="1"/>
      <c r="I319" s="1"/>
    </row>
    <row r="320" ht="12.75" customHeight="1">
      <c r="A320" s="1"/>
      <c r="B320" s="16"/>
      <c r="C320" s="16"/>
      <c r="D320" s="16"/>
      <c r="E320" s="16"/>
      <c r="F320" s="1"/>
      <c r="G320" s="1"/>
      <c r="I320" s="1"/>
    </row>
    <row r="321" ht="12.75" customHeight="1">
      <c r="A321" s="1"/>
      <c r="B321" s="16"/>
      <c r="C321" s="16"/>
      <c r="D321" s="16"/>
      <c r="E321" s="16"/>
      <c r="F321" s="1"/>
      <c r="G321" s="1"/>
      <c r="I321" s="1"/>
    </row>
    <row r="322" ht="12.75" customHeight="1">
      <c r="A322" s="1"/>
      <c r="B322" s="16"/>
      <c r="C322" s="16"/>
      <c r="D322" s="16"/>
      <c r="E322" s="16"/>
      <c r="F322" s="1"/>
      <c r="G322" s="1"/>
      <c r="I322" s="1"/>
    </row>
    <row r="323" ht="12.75" customHeight="1">
      <c r="A323" s="1"/>
      <c r="B323" s="16"/>
      <c r="C323" s="16"/>
      <c r="D323" s="16"/>
      <c r="E323" s="16"/>
      <c r="F323" s="1"/>
      <c r="G323" s="1"/>
      <c r="I323" s="1"/>
    </row>
    <row r="324" ht="12.75" customHeight="1">
      <c r="A324" s="1"/>
      <c r="B324" s="16"/>
      <c r="C324" s="16"/>
      <c r="D324" s="16"/>
      <c r="E324" s="16"/>
      <c r="F324" s="1"/>
      <c r="G324" s="1"/>
      <c r="I324" s="1"/>
    </row>
    <row r="325" ht="12.75" customHeight="1">
      <c r="A325" s="1"/>
      <c r="B325" s="16"/>
      <c r="C325" s="16"/>
      <c r="D325" s="16"/>
      <c r="E325" s="16"/>
      <c r="F325" s="1"/>
      <c r="G325" s="1"/>
      <c r="I325" s="1"/>
    </row>
    <row r="326" ht="12.75" customHeight="1">
      <c r="A326" s="1"/>
      <c r="B326" s="16"/>
      <c r="C326" s="16"/>
      <c r="D326" s="16"/>
      <c r="E326" s="16"/>
      <c r="F326" s="1"/>
      <c r="G326" s="1"/>
      <c r="I326" s="1"/>
    </row>
    <row r="327" ht="12.75" customHeight="1">
      <c r="A327" s="1"/>
      <c r="B327" s="16"/>
      <c r="C327" s="16"/>
      <c r="D327" s="16"/>
      <c r="E327" s="16"/>
      <c r="F327" s="1"/>
      <c r="G327" s="1"/>
      <c r="I327" s="1"/>
    </row>
    <row r="328" ht="12.75" customHeight="1">
      <c r="A328" s="1"/>
      <c r="B328" s="16"/>
      <c r="C328" s="16"/>
      <c r="D328" s="16"/>
      <c r="E328" s="16"/>
      <c r="F328" s="1"/>
      <c r="G328" s="1"/>
      <c r="I328" s="1"/>
    </row>
    <row r="329" ht="12.75" customHeight="1">
      <c r="A329" s="1"/>
      <c r="B329" s="16"/>
      <c r="C329" s="16"/>
      <c r="D329" s="16"/>
      <c r="E329" s="16"/>
      <c r="F329" s="1"/>
      <c r="G329" s="1"/>
      <c r="I329" s="1"/>
    </row>
    <row r="330" ht="12.75" customHeight="1">
      <c r="A330" s="1"/>
      <c r="B330" s="16"/>
      <c r="C330" s="16"/>
      <c r="D330" s="16"/>
      <c r="E330" s="16"/>
      <c r="F330" s="1"/>
      <c r="G330" s="1"/>
      <c r="I330" s="1"/>
    </row>
    <row r="331" ht="12.75" customHeight="1">
      <c r="A331" s="1"/>
      <c r="B331" s="16"/>
      <c r="C331" s="16"/>
      <c r="D331" s="16"/>
      <c r="E331" s="16"/>
      <c r="F331" s="1"/>
      <c r="G331" s="1"/>
      <c r="I331" s="1"/>
    </row>
    <row r="332" ht="12.75" customHeight="1">
      <c r="A332" s="1"/>
      <c r="B332" s="16"/>
      <c r="C332" s="16"/>
      <c r="D332" s="16"/>
      <c r="E332" s="16"/>
      <c r="F332" s="1"/>
      <c r="G332" s="1"/>
      <c r="I332" s="1"/>
    </row>
    <row r="333" ht="12.75" customHeight="1">
      <c r="A333" s="1"/>
      <c r="B333" s="16"/>
      <c r="C333" s="16"/>
      <c r="D333" s="16"/>
      <c r="E333" s="16"/>
      <c r="F333" s="1"/>
      <c r="G333" s="1"/>
      <c r="I333" s="1"/>
    </row>
    <row r="334" ht="12.75" customHeight="1">
      <c r="A334" s="1"/>
      <c r="B334" s="16"/>
      <c r="C334" s="16"/>
      <c r="D334" s="16"/>
      <c r="E334" s="16"/>
      <c r="F334" s="1"/>
      <c r="G334" s="1"/>
      <c r="I334" s="1"/>
    </row>
    <row r="335" ht="12.75" customHeight="1">
      <c r="A335" s="1"/>
      <c r="B335" s="16"/>
      <c r="C335" s="16"/>
      <c r="D335" s="16"/>
      <c r="E335" s="16"/>
      <c r="F335" s="1"/>
      <c r="G335" s="1"/>
      <c r="I335" s="1"/>
    </row>
    <row r="336" ht="12.75" customHeight="1">
      <c r="A336" s="1"/>
      <c r="B336" s="16"/>
      <c r="C336" s="16"/>
      <c r="D336" s="16"/>
      <c r="E336" s="16"/>
      <c r="F336" s="1"/>
      <c r="G336" s="1"/>
      <c r="I336" s="1"/>
    </row>
    <row r="337" ht="12.75" customHeight="1">
      <c r="A337" s="1"/>
      <c r="B337" s="16"/>
      <c r="C337" s="16"/>
      <c r="D337" s="16"/>
      <c r="E337" s="16"/>
      <c r="F337" s="1"/>
      <c r="G337" s="1"/>
      <c r="I337" s="1"/>
    </row>
    <row r="338" ht="12.75" customHeight="1">
      <c r="A338" s="1"/>
      <c r="B338" s="16"/>
      <c r="C338" s="16"/>
      <c r="D338" s="16"/>
      <c r="E338" s="16"/>
      <c r="F338" s="1"/>
      <c r="G338" s="1"/>
      <c r="I338" s="1"/>
    </row>
    <row r="339" ht="12.75" customHeight="1">
      <c r="A339" s="1"/>
      <c r="B339" s="16"/>
      <c r="C339" s="16"/>
      <c r="D339" s="16"/>
      <c r="E339" s="16"/>
      <c r="F339" s="1"/>
      <c r="G339" s="1"/>
      <c r="I339" s="1"/>
    </row>
    <row r="340" ht="12.75" customHeight="1">
      <c r="A340" s="1"/>
      <c r="B340" s="16"/>
      <c r="C340" s="16"/>
      <c r="D340" s="16"/>
      <c r="E340" s="16"/>
      <c r="F340" s="1"/>
      <c r="G340" s="1"/>
      <c r="I340" s="1"/>
    </row>
    <row r="341" ht="12.75" customHeight="1">
      <c r="A341" s="1"/>
      <c r="B341" s="16"/>
      <c r="C341" s="16"/>
      <c r="D341" s="16"/>
      <c r="E341" s="16"/>
      <c r="F341" s="1"/>
      <c r="G341" s="1"/>
      <c r="I341" s="1"/>
    </row>
    <row r="342" ht="12.75" customHeight="1">
      <c r="A342" s="1"/>
      <c r="B342" s="16"/>
      <c r="C342" s="16"/>
      <c r="D342" s="16"/>
      <c r="E342" s="16"/>
      <c r="F342" s="1"/>
      <c r="G342" s="1"/>
      <c r="I342" s="1"/>
    </row>
    <row r="343" ht="12.75" customHeight="1">
      <c r="A343" s="1"/>
      <c r="B343" s="16"/>
      <c r="C343" s="16"/>
      <c r="D343" s="16"/>
      <c r="E343" s="16"/>
      <c r="F343" s="1"/>
      <c r="G343" s="1"/>
      <c r="I343" s="1"/>
    </row>
    <row r="344" ht="12.75" customHeight="1">
      <c r="A344" s="1"/>
      <c r="B344" s="16"/>
      <c r="C344" s="16"/>
      <c r="D344" s="16"/>
      <c r="E344" s="16"/>
      <c r="F344" s="1"/>
      <c r="G344" s="1"/>
      <c r="I344" s="1"/>
    </row>
    <row r="345" ht="12.75" customHeight="1">
      <c r="A345" s="1"/>
      <c r="B345" s="16"/>
      <c r="C345" s="16"/>
      <c r="D345" s="16"/>
      <c r="E345" s="16"/>
      <c r="F345" s="1"/>
      <c r="G345" s="1"/>
      <c r="I345" s="1"/>
    </row>
    <row r="346" ht="12.75" customHeight="1">
      <c r="A346" s="1"/>
      <c r="B346" s="16"/>
      <c r="C346" s="16"/>
      <c r="D346" s="16"/>
      <c r="E346" s="16"/>
      <c r="F346" s="1"/>
      <c r="G346" s="1"/>
      <c r="I346" s="1"/>
    </row>
    <row r="347" ht="12.75" customHeight="1">
      <c r="A347" s="1"/>
      <c r="B347" s="16"/>
      <c r="C347" s="16"/>
      <c r="D347" s="16"/>
      <c r="E347" s="16"/>
      <c r="F347" s="1"/>
      <c r="G347" s="1"/>
      <c r="I347" s="1"/>
    </row>
    <row r="348" ht="12.75" customHeight="1">
      <c r="A348" s="1"/>
      <c r="B348" s="16"/>
      <c r="C348" s="16"/>
      <c r="D348" s="16"/>
      <c r="E348" s="16"/>
      <c r="F348" s="1"/>
      <c r="G348" s="1"/>
      <c r="I348" s="1"/>
    </row>
    <row r="349" ht="12.75" customHeight="1">
      <c r="A349" s="1"/>
      <c r="B349" s="16"/>
      <c r="C349" s="16"/>
      <c r="D349" s="16"/>
      <c r="E349" s="16"/>
      <c r="F349" s="1"/>
      <c r="G349" s="1"/>
      <c r="I349" s="1"/>
    </row>
    <row r="350" ht="12.75" customHeight="1">
      <c r="A350" s="1"/>
      <c r="B350" s="16"/>
      <c r="C350" s="16"/>
      <c r="D350" s="16"/>
      <c r="E350" s="16"/>
      <c r="F350" s="1"/>
      <c r="G350" s="1"/>
      <c r="I350" s="1"/>
    </row>
    <row r="351" ht="12.75" customHeight="1">
      <c r="A351" s="1"/>
      <c r="B351" s="16"/>
      <c r="C351" s="16"/>
      <c r="D351" s="16"/>
      <c r="E351" s="16"/>
      <c r="F351" s="1"/>
      <c r="G351" s="1"/>
      <c r="I351" s="1"/>
    </row>
    <row r="352" ht="12.75" customHeight="1">
      <c r="A352" s="1"/>
      <c r="B352" s="16"/>
      <c r="C352" s="16"/>
      <c r="D352" s="16"/>
      <c r="E352" s="16"/>
      <c r="F352" s="1"/>
      <c r="G352" s="1"/>
      <c r="I352" s="1"/>
    </row>
    <row r="353" ht="12.75" customHeight="1">
      <c r="A353" s="1"/>
      <c r="B353" s="16"/>
      <c r="C353" s="16"/>
      <c r="D353" s="16"/>
      <c r="E353" s="16"/>
      <c r="F353" s="1"/>
      <c r="G353" s="1"/>
      <c r="I353" s="1"/>
    </row>
    <row r="354" ht="12.75" customHeight="1">
      <c r="A354" s="1"/>
      <c r="B354" s="16"/>
      <c r="C354" s="16"/>
      <c r="D354" s="16"/>
      <c r="E354" s="16"/>
      <c r="F354" s="1"/>
      <c r="G354" s="1"/>
      <c r="I354" s="1"/>
    </row>
    <row r="355" ht="12.75" customHeight="1">
      <c r="A355" s="1"/>
      <c r="B355" s="16"/>
      <c r="C355" s="16"/>
      <c r="D355" s="16"/>
      <c r="E355" s="16"/>
      <c r="F355" s="1"/>
      <c r="G355" s="1"/>
      <c r="I355" s="1"/>
    </row>
    <row r="356" ht="12.75" customHeight="1">
      <c r="A356" s="1"/>
      <c r="B356" s="16"/>
      <c r="C356" s="16"/>
      <c r="D356" s="16"/>
      <c r="E356" s="16"/>
      <c r="F356" s="1"/>
      <c r="G356" s="1"/>
      <c r="I356" s="1"/>
    </row>
    <row r="357" ht="12.75" customHeight="1">
      <c r="A357" s="1"/>
      <c r="B357" s="16"/>
      <c r="C357" s="16"/>
      <c r="D357" s="16"/>
      <c r="E357" s="16"/>
      <c r="F357" s="1"/>
      <c r="G357" s="1"/>
      <c r="I357" s="1"/>
    </row>
    <row r="358" ht="12.75" customHeight="1">
      <c r="A358" s="1"/>
      <c r="B358" s="16"/>
      <c r="C358" s="16"/>
      <c r="D358" s="16"/>
      <c r="E358" s="16"/>
      <c r="F358" s="1"/>
      <c r="G358" s="1"/>
      <c r="I358" s="1"/>
    </row>
    <row r="359" ht="12.75" customHeight="1">
      <c r="A359" s="1"/>
      <c r="B359" s="16"/>
      <c r="C359" s="16"/>
      <c r="D359" s="16"/>
      <c r="E359" s="16"/>
      <c r="F359" s="1"/>
      <c r="G359" s="1"/>
      <c r="I359" s="1"/>
    </row>
    <row r="360" ht="12.75" customHeight="1">
      <c r="A360" s="1"/>
      <c r="B360" s="16"/>
      <c r="C360" s="16"/>
      <c r="D360" s="16"/>
      <c r="E360" s="16"/>
      <c r="F360" s="1"/>
      <c r="G360" s="1"/>
      <c r="I360" s="1"/>
    </row>
    <row r="361" ht="12.75" customHeight="1">
      <c r="A361" s="1"/>
      <c r="B361" s="16"/>
      <c r="C361" s="16"/>
      <c r="D361" s="16"/>
      <c r="E361" s="16"/>
      <c r="F361" s="1"/>
      <c r="G361" s="1"/>
      <c r="I361" s="1"/>
    </row>
    <row r="362" ht="12.75" customHeight="1">
      <c r="A362" s="1"/>
      <c r="B362" s="16"/>
      <c r="C362" s="16"/>
      <c r="D362" s="16"/>
      <c r="E362" s="16"/>
      <c r="F362" s="1"/>
      <c r="G362" s="1"/>
      <c r="I362" s="1"/>
    </row>
    <row r="363" ht="12.75" customHeight="1">
      <c r="A363" s="1"/>
      <c r="B363" s="16"/>
      <c r="C363" s="16"/>
      <c r="D363" s="16"/>
      <c r="E363" s="16"/>
      <c r="F363" s="1"/>
      <c r="G363" s="1"/>
      <c r="I363" s="1"/>
    </row>
    <row r="364" ht="12.75" customHeight="1">
      <c r="A364" s="1"/>
      <c r="B364" s="16"/>
      <c r="C364" s="16"/>
      <c r="D364" s="16"/>
      <c r="E364" s="16"/>
      <c r="F364" s="1"/>
      <c r="G364" s="1"/>
      <c r="I364" s="1"/>
    </row>
    <row r="365" ht="12.75" customHeight="1">
      <c r="A365" s="1"/>
      <c r="B365" s="16"/>
      <c r="C365" s="16"/>
      <c r="D365" s="16"/>
      <c r="E365" s="16"/>
      <c r="F365" s="1"/>
      <c r="G365" s="1"/>
      <c r="I365" s="1"/>
    </row>
    <row r="366" ht="12.75" customHeight="1">
      <c r="A366" s="1"/>
      <c r="B366" s="16"/>
      <c r="C366" s="16"/>
      <c r="D366" s="16"/>
      <c r="E366" s="16"/>
      <c r="F366" s="1"/>
      <c r="G366" s="1"/>
      <c r="I366" s="1"/>
    </row>
    <row r="367" ht="12.75" customHeight="1">
      <c r="A367" s="1"/>
      <c r="B367" s="16"/>
      <c r="C367" s="16"/>
      <c r="D367" s="16"/>
      <c r="E367" s="16"/>
      <c r="F367" s="1"/>
      <c r="G367" s="1"/>
      <c r="I367" s="1"/>
    </row>
    <row r="368" ht="12.75" customHeight="1">
      <c r="A368" s="1"/>
      <c r="B368" s="16"/>
      <c r="C368" s="16"/>
      <c r="D368" s="16"/>
      <c r="E368" s="16"/>
      <c r="F368" s="1"/>
      <c r="G368" s="1"/>
      <c r="I368" s="1"/>
    </row>
    <row r="369" ht="12.75" customHeight="1">
      <c r="A369" s="1"/>
      <c r="B369" s="16"/>
      <c r="C369" s="16"/>
      <c r="D369" s="16"/>
      <c r="E369" s="16"/>
      <c r="F369" s="1"/>
      <c r="G369" s="1"/>
      <c r="I369" s="1"/>
    </row>
    <row r="370" ht="12.75" customHeight="1">
      <c r="A370" s="1"/>
      <c r="B370" s="16"/>
      <c r="C370" s="16"/>
      <c r="D370" s="16"/>
      <c r="E370" s="16"/>
      <c r="F370" s="1"/>
      <c r="G370" s="1"/>
      <c r="I370" s="1"/>
    </row>
    <row r="371" ht="12.75" customHeight="1">
      <c r="A371" s="1"/>
      <c r="B371" s="16"/>
      <c r="C371" s="16"/>
      <c r="D371" s="16"/>
      <c r="E371" s="16"/>
      <c r="F371" s="1"/>
      <c r="G371" s="1"/>
      <c r="I371" s="1"/>
    </row>
    <row r="372" ht="12.75" customHeight="1">
      <c r="A372" s="1"/>
      <c r="B372" s="16"/>
      <c r="C372" s="16"/>
      <c r="D372" s="16"/>
      <c r="E372" s="16"/>
      <c r="F372" s="1"/>
      <c r="G372" s="1"/>
      <c r="I372" s="1"/>
    </row>
    <row r="373" ht="12.75" customHeight="1">
      <c r="A373" s="1"/>
      <c r="B373" s="16"/>
      <c r="C373" s="16"/>
      <c r="D373" s="16"/>
      <c r="E373" s="16"/>
      <c r="F373" s="1"/>
      <c r="G373" s="1"/>
      <c r="I373" s="1"/>
    </row>
    <row r="374" ht="12.75" customHeight="1">
      <c r="A374" s="1"/>
      <c r="B374" s="16"/>
      <c r="C374" s="16"/>
      <c r="D374" s="16"/>
      <c r="E374" s="16"/>
      <c r="F374" s="1"/>
      <c r="G374" s="1"/>
      <c r="I374" s="1"/>
    </row>
    <row r="375" ht="12.75" customHeight="1">
      <c r="A375" s="1"/>
      <c r="B375" s="16"/>
      <c r="C375" s="16"/>
      <c r="D375" s="16"/>
      <c r="E375" s="16"/>
      <c r="F375" s="1"/>
      <c r="G375" s="1"/>
      <c r="I375" s="1"/>
    </row>
    <row r="376" ht="12.75" customHeight="1">
      <c r="A376" s="1"/>
      <c r="B376" s="16"/>
      <c r="C376" s="16"/>
      <c r="D376" s="16"/>
      <c r="E376" s="16"/>
      <c r="F376" s="1"/>
      <c r="G376" s="1"/>
      <c r="I376" s="1"/>
    </row>
    <row r="377" ht="12.75" customHeight="1">
      <c r="A377" s="1"/>
      <c r="B377" s="16"/>
      <c r="C377" s="16"/>
      <c r="D377" s="16"/>
      <c r="E377" s="16"/>
      <c r="F377" s="1"/>
      <c r="G377" s="1"/>
      <c r="I377" s="1"/>
    </row>
    <row r="378" ht="12.75" customHeight="1">
      <c r="A378" s="1"/>
      <c r="B378" s="16"/>
      <c r="C378" s="16"/>
      <c r="D378" s="16"/>
      <c r="E378" s="16"/>
      <c r="F378" s="1"/>
      <c r="G378" s="1"/>
      <c r="I378" s="1"/>
    </row>
    <row r="379" ht="12.75" customHeight="1">
      <c r="A379" s="1"/>
      <c r="B379" s="16"/>
      <c r="C379" s="16"/>
      <c r="D379" s="16"/>
      <c r="E379" s="16"/>
      <c r="F379" s="1"/>
      <c r="G379" s="1"/>
      <c r="I379" s="1"/>
    </row>
    <row r="380" ht="12.75" customHeight="1">
      <c r="A380" s="1"/>
      <c r="B380" s="16"/>
      <c r="C380" s="16"/>
      <c r="D380" s="16"/>
      <c r="E380" s="16"/>
      <c r="F380" s="1"/>
      <c r="G380" s="1"/>
      <c r="I380" s="1"/>
    </row>
    <row r="381" ht="12.75" customHeight="1">
      <c r="A381" s="1"/>
      <c r="B381" s="16"/>
      <c r="C381" s="16"/>
      <c r="D381" s="16"/>
      <c r="E381" s="16"/>
      <c r="F381" s="1"/>
      <c r="G381" s="1"/>
      <c r="I381" s="1"/>
    </row>
    <row r="382" ht="12.75" customHeight="1">
      <c r="A382" s="1"/>
      <c r="B382" s="16"/>
      <c r="C382" s="16"/>
      <c r="D382" s="16"/>
      <c r="E382" s="16"/>
      <c r="F382" s="1"/>
      <c r="G382" s="1"/>
      <c r="I382" s="1"/>
    </row>
    <row r="383" ht="12.75" customHeight="1">
      <c r="A383" s="1"/>
      <c r="B383" s="16"/>
      <c r="C383" s="16"/>
      <c r="D383" s="16"/>
      <c r="E383" s="16"/>
      <c r="F383" s="1"/>
      <c r="G383" s="1"/>
      <c r="I383" s="1"/>
    </row>
    <row r="384" ht="12.75" customHeight="1">
      <c r="A384" s="1"/>
      <c r="B384" s="16"/>
      <c r="C384" s="16"/>
      <c r="D384" s="16"/>
      <c r="E384" s="16"/>
      <c r="F384" s="1"/>
      <c r="G384" s="1"/>
      <c r="I384" s="1"/>
    </row>
    <row r="385" ht="12.75" customHeight="1">
      <c r="A385" s="1"/>
      <c r="B385" s="16"/>
      <c r="C385" s="16"/>
      <c r="D385" s="16"/>
      <c r="E385" s="16"/>
      <c r="F385" s="1"/>
      <c r="G385" s="1"/>
      <c r="I385" s="1"/>
    </row>
    <row r="386" ht="12.75" customHeight="1">
      <c r="A386" s="1"/>
      <c r="B386" s="16"/>
      <c r="C386" s="16"/>
      <c r="D386" s="16"/>
      <c r="E386" s="16"/>
      <c r="F386" s="1"/>
      <c r="G386" s="1"/>
      <c r="I386" s="1"/>
    </row>
    <row r="387" ht="12.75" customHeight="1">
      <c r="A387" s="1"/>
      <c r="B387" s="16"/>
      <c r="C387" s="16"/>
      <c r="D387" s="16"/>
      <c r="E387" s="16"/>
      <c r="F387" s="1"/>
      <c r="G387" s="1"/>
      <c r="I387" s="1"/>
    </row>
    <row r="388" ht="12.75" customHeight="1">
      <c r="A388" s="1"/>
      <c r="B388" s="16"/>
      <c r="C388" s="16"/>
      <c r="D388" s="16"/>
      <c r="E388" s="16"/>
      <c r="F388" s="1"/>
      <c r="G388" s="1"/>
      <c r="I388" s="1"/>
    </row>
    <row r="389" ht="12.75" customHeight="1">
      <c r="A389" s="1"/>
      <c r="B389" s="16"/>
      <c r="C389" s="16"/>
      <c r="D389" s="16"/>
      <c r="E389" s="16"/>
      <c r="F389" s="1"/>
      <c r="G389" s="1"/>
      <c r="I389" s="1"/>
    </row>
    <row r="390" ht="12.75" customHeight="1">
      <c r="A390" s="1"/>
      <c r="B390" s="16"/>
      <c r="C390" s="16"/>
      <c r="D390" s="16"/>
      <c r="E390" s="16"/>
      <c r="F390" s="1"/>
      <c r="G390" s="1"/>
      <c r="I390" s="1"/>
    </row>
    <row r="391" ht="12.75" customHeight="1">
      <c r="A391" s="1"/>
      <c r="B391" s="16"/>
      <c r="C391" s="16"/>
      <c r="D391" s="16"/>
      <c r="E391" s="16"/>
      <c r="F391" s="1"/>
      <c r="G391" s="1"/>
      <c r="I391" s="1"/>
    </row>
    <row r="392" ht="12.75" customHeight="1">
      <c r="A392" s="1"/>
      <c r="B392" s="16"/>
      <c r="C392" s="16"/>
      <c r="D392" s="16"/>
      <c r="E392" s="16"/>
      <c r="F392" s="1"/>
      <c r="G392" s="1"/>
      <c r="I392" s="1"/>
    </row>
    <row r="393" ht="12.75" customHeight="1">
      <c r="A393" s="1"/>
      <c r="B393" s="16"/>
      <c r="C393" s="16"/>
      <c r="D393" s="16"/>
      <c r="E393" s="16"/>
      <c r="F393" s="1"/>
      <c r="G393" s="1"/>
      <c r="I393" s="1"/>
    </row>
    <row r="394" ht="12.75" customHeight="1">
      <c r="A394" s="1"/>
      <c r="B394" s="16"/>
      <c r="C394" s="16"/>
      <c r="D394" s="16"/>
      <c r="E394" s="16"/>
      <c r="F394" s="1"/>
      <c r="G394" s="1"/>
      <c r="I394" s="1"/>
    </row>
    <row r="395" ht="12.75" customHeight="1">
      <c r="A395" s="1"/>
      <c r="B395" s="16"/>
      <c r="C395" s="16"/>
      <c r="D395" s="16"/>
      <c r="E395" s="16"/>
      <c r="F395" s="1"/>
      <c r="G395" s="1"/>
      <c r="I395" s="1"/>
    </row>
    <row r="396" ht="12.75" customHeight="1">
      <c r="A396" s="1"/>
      <c r="B396" s="16"/>
      <c r="C396" s="16"/>
      <c r="D396" s="16"/>
      <c r="E396" s="16"/>
      <c r="F396" s="1"/>
      <c r="G396" s="1"/>
      <c r="I396" s="1"/>
    </row>
    <row r="397" ht="12.75" customHeight="1">
      <c r="A397" s="1"/>
      <c r="B397" s="16"/>
      <c r="C397" s="16"/>
      <c r="D397" s="16"/>
      <c r="E397" s="16"/>
      <c r="F397" s="1"/>
      <c r="G397" s="1"/>
      <c r="I397" s="1"/>
    </row>
    <row r="398" ht="12.75" customHeight="1">
      <c r="A398" s="1"/>
      <c r="B398" s="16"/>
      <c r="C398" s="16"/>
      <c r="D398" s="16"/>
      <c r="E398" s="16"/>
      <c r="F398" s="1"/>
      <c r="G398" s="1"/>
      <c r="I398" s="1"/>
    </row>
    <row r="399" ht="12.75" customHeight="1">
      <c r="A399" s="1"/>
      <c r="B399" s="16"/>
      <c r="C399" s="16"/>
      <c r="D399" s="16"/>
      <c r="E399" s="16"/>
      <c r="F399" s="1"/>
      <c r="G399" s="1"/>
      <c r="I399" s="1"/>
    </row>
    <row r="400" ht="12.75" customHeight="1">
      <c r="A400" s="1"/>
      <c r="B400" s="16"/>
      <c r="C400" s="16"/>
      <c r="D400" s="16"/>
      <c r="E400" s="16"/>
      <c r="F400" s="1"/>
      <c r="G400" s="1"/>
      <c r="I400" s="1"/>
    </row>
    <row r="401" ht="12.75" customHeight="1">
      <c r="A401" s="1"/>
      <c r="B401" s="16"/>
      <c r="C401" s="16"/>
      <c r="D401" s="16"/>
      <c r="E401" s="16"/>
      <c r="F401" s="1"/>
      <c r="G401" s="1"/>
      <c r="I401" s="1"/>
    </row>
    <row r="402" ht="12.75" customHeight="1">
      <c r="A402" s="1"/>
      <c r="B402" s="16"/>
      <c r="C402" s="16"/>
      <c r="D402" s="16"/>
      <c r="E402" s="16"/>
      <c r="F402" s="1"/>
      <c r="G402" s="1"/>
      <c r="I402" s="1"/>
    </row>
    <row r="403" ht="12.75" customHeight="1">
      <c r="A403" s="1"/>
      <c r="B403" s="16"/>
      <c r="C403" s="16"/>
      <c r="D403" s="16"/>
      <c r="E403" s="16"/>
      <c r="F403" s="1"/>
      <c r="G403" s="1"/>
      <c r="I403" s="1"/>
    </row>
    <row r="404" ht="12.75" customHeight="1">
      <c r="A404" s="1"/>
      <c r="B404" s="16"/>
      <c r="C404" s="16"/>
      <c r="D404" s="16"/>
      <c r="E404" s="16"/>
      <c r="F404" s="1"/>
      <c r="G404" s="1"/>
      <c r="I404" s="1"/>
    </row>
    <row r="405" ht="12.75" customHeight="1">
      <c r="A405" s="1"/>
      <c r="B405" s="16"/>
      <c r="C405" s="16"/>
      <c r="D405" s="16"/>
      <c r="E405" s="16"/>
      <c r="F405" s="1"/>
      <c r="G405" s="1"/>
      <c r="I405" s="1"/>
    </row>
    <row r="406" ht="12.75" customHeight="1">
      <c r="A406" s="1"/>
      <c r="B406" s="16"/>
      <c r="C406" s="16"/>
      <c r="D406" s="16"/>
      <c r="E406" s="16"/>
      <c r="F406" s="1"/>
      <c r="G406" s="1"/>
      <c r="I406" s="1"/>
    </row>
    <row r="407" ht="12.75" customHeight="1">
      <c r="A407" s="1"/>
      <c r="B407" s="16"/>
      <c r="C407" s="16"/>
      <c r="D407" s="16"/>
      <c r="E407" s="16"/>
      <c r="F407" s="1"/>
      <c r="G407" s="1"/>
      <c r="I407" s="1"/>
    </row>
    <row r="408" ht="12.75" customHeight="1">
      <c r="A408" s="1"/>
      <c r="B408" s="16"/>
      <c r="C408" s="16"/>
      <c r="D408" s="16"/>
      <c r="E408" s="16"/>
      <c r="F408" s="1"/>
      <c r="G408" s="1"/>
      <c r="I408" s="1"/>
    </row>
    <row r="409" ht="12.75" customHeight="1">
      <c r="A409" s="1"/>
      <c r="B409" s="16"/>
      <c r="C409" s="16"/>
      <c r="D409" s="16"/>
      <c r="E409" s="16"/>
      <c r="F409" s="1"/>
      <c r="G409" s="1"/>
      <c r="I409" s="1"/>
    </row>
    <row r="410" ht="12.75" customHeight="1">
      <c r="A410" s="1"/>
      <c r="B410" s="16"/>
      <c r="C410" s="16"/>
      <c r="D410" s="16"/>
      <c r="E410" s="16"/>
      <c r="F410" s="1"/>
      <c r="G410" s="1"/>
      <c r="I410" s="1"/>
    </row>
    <row r="411" ht="12.75" customHeight="1">
      <c r="A411" s="1"/>
      <c r="B411" s="16"/>
      <c r="C411" s="16"/>
      <c r="D411" s="16"/>
      <c r="E411" s="16"/>
      <c r="F411" s="1"/>
      <c r="G411" s="1"/>
      <c r="I411" s="1"/>
    </row>
    <row r="412" ht="12.75" customHeight="1">
      <c r="A412" s="1"/>
      <c r="B412" s="16"/>
      <c r="C412" s="16"/>
      <c r="D412" s="16"/>
      <c r="E412" s="16"/>
      <c r="F412" s="1"/>
      <c r="G412" s="1"/>
      <c r="I412" s="1"/>
    </row>
    <row r="413" ht="12.75" customHeight="1">
      <c r="A413" s="1"/>
      <c r="B413" s="16"/>
      <c r="C413" s="16"/>
      <c r="D413" s="16"/>
      <c r="E413" s="16"/>
      <c r="F413" s="1"/>
      <c r="G413" s="1"/>
      <c r="I413" s="1"/>
    </row>
    <row r="414" ht="12.75" customHeight="1">
      <c r="A414" s="1"/>
      <c r="B414" s="16"/>
      <c r="C414" s="16"/>
      <c r="D414" s="16"/>
      <c r="E414" s="16"/>
      <c r="F414" s="1"/>
      <c r="G414" s="1"/>
      <c r="I414" s="1"/>
    </row>
    <row r="415" ht="12.75" customHeight="1">
      <c r="A415" s="1"/>
      <c r="B415" s="16"/>
      <c r="C415" s="16"/>
      <c r="D415" s="16"/>
      <c r="E415" s="16"/>
      <c r="F415" s="1"/>
      <c r="G415" s="1"/>
      <c r="I415" s="1"/>
    </row>
    <row r="416" ht="12.75" customHeight="1">
      <c r="A416" s="1"/>
      <c r="B416" s="16"/>
      <c r="C416" s="16"/>
      <c r="D416" s="16"/>
      <c r="E416" s="16"/>
      <c r="F416" s="1"/>
      <c r="G416" s="1"/>
      <c r="I416" s="1"/>
    </row>
    <row r="417" ht="12.75" customHeight="1">
      <c r="A417" s="1"/>
      <c r="B417" s="16"/>
      <c r="C417" s="16"/>
      <c r="D417" s="16"/>
      <c r="E417" s="16"/>
      <c r="F417" s="1"/>
      <c r="G417" s="1"/>
      <c r="I417" s="1"/>
    </row>
    <row r="418" ht="12.75" customHeight="1">
      <c r="A418" s="1"/>
      <c r="B418" s="16"/>
      <c r="C418" s="16"/>
      <c r="D418" s="16"/>
      <c r="E418" s="16"/>
      <c r="F418" s="1"/>
      <c r="G418" s="1"/>
      <c r="I418" s="1"/>
    </row>
    <row r="419" ht="12.75" customHeight="1">
      <c r="A419" s="1"/>
      <c r="B419" s="16"/>
      <c r="C419" s="16"/>
      <c r="D419" s="16"/>
      <c r="E419" s="16"/>
      <c r="F419" s="1"/>
      <c r="G419" s="1"/>
      <c r="I419" s="1"/>
    </row>
    <row r="420" ht="12.75" customHeight="1">
      <c r="A420" s="1"/>
      <c r="B420" s="16"/>
      <c r="C420" s="16"/>
      <c r="D420" s="16"/>
      <c r="E420" s="16"/>
      <c r="F420" s="1"/>
      <c r="G420" s="1"/>
      <c r="I420" s="1"/>
    </row>
    <row r="421" ht="12.75" customHeight="1">
      <c r="A421" s="1"/>
      <c r="B421" s="16"/>
      <c r="C421" s="16"/>
      <c r="D421" s="16"/>
      <c r="E421" s="16"/>
      <c r="F421" s="1"/>
      <c r="G421" s="1"/>
      <c r="I421" s="1"/>
    </row>
    <row r="422" ht="12.75" customHeight="1">
      <c r="A422" s="1"/>
      <c r="B422" s="16"/>
      <c r="C422" s="16"/>
      <c r="D422" s="16"/>
      <c r="E422" s="16"/>
      <c r="F422" s="1"/>
      <c r="G422" s="1"/>
      <c r="I422" s="1"/>
    </row>
    <row r="423" ht="12.75" customHeight="1">
      <c r="A423" s="1"/>
      <c r="B423" s="16"/>
      <c r="C423" s="16"/>
      <c r="D423" s="16"/>
      <c r="E423" s="16"/>
      <c r="F423" s="1"/>
      <c r="G423" s="1"/>
      <c r="I423" s="1"/>
    </row>
    <row r="424" ht="12.75" customHeight="1">
      <c r="A424" s="1"/>
      <c r="B424" s="16"/>
      <c r="C424" s="16"/>
      <c r="D424" s="16"/>
      <c r="E424" s="16"/>
      <c r="F424" s="1"/>
      <c r="G424" s="1"/>
      <c r="I424" s="1"/>
    </row>
    <row r="425" ht="12.75" customHeight="1">
      <c r="A425" s="1"/>
      <c r="B425" s="16"/>
      <c r="C425" s="16"/>
      <c r="D425" s="16"/>
      <c r="E425" s="16"/>
      <c r="F425" s="1"/>
      <c r="G425" s="1"/>
      <c r="I425" s="1"/>
    </row>
    <row r="426" ht="12.75" customHeight="1">
      <c r="A426" s="1"/>
      <c r="B426" s="16"/>
      <c r="C426" s="16"/>
      <c r="D426" s="16"/>
      <c r="E426" s="16"/>
      <c r="F426" s="1"/>
      <c r="G426" s="1"/>
      <c r="I426" s="1"/>
    </row>
    <row r="427" ht="12.75" customHeight="1">
      <c r="A427" s="1"/>
      <c r="B427" s="16"/>
      <c r="C427" s="16"/>
      <c r="D427" s="16"/>
      <c r="E427" s="16"/>
      <c r="F427" s="1"/>
      <c r="G427" s="1"/>
      <c r="I427" s="1"/>
    </row>
    <row r="428" ht="12.75" customHeight="1">
      <c r="A428" s="1"/>
      <c r="B428" s="16"/>
      <c r="C428" s="16"/>
      <c r="D428" s="16"/>
      <c r="E428" s="16"/>
      <c r="F428" s="1"/>
      <c r="G428" s="1"/>
      <c r="I428" s="1"/>
    </row>
    <row r="429" ht="12.75" customHeight="1">
      <c r="A429" s="1"/>
      <c r="B429" s="16"/>
      <c r="C429" s="16"/>
      <c r="D429" s="16"/>
      <c r="E429" s="16"/>
      <c r="F429" s="1"/>
      <c r="G429" s="1"/>
      <c r="I429" s="1"/>
    </row>
    <row r="430" ht="12.75" customHeight="1">
      <c r="A430" s="1"/>
      <c r="B430" s="16"/>
      <c r="C430" s="16"/>
      <c r="D430" s="16"/>
      <c r="E430" s="16"/>
      <c r="F430" s="1"/>
      <c r="G430" s="1"/>
      <c r="I430" s="1"/>
    </row>
    <row r="431" ht="12.75" customHeight="1">
      <c r="A431" s="1"/>
      <c r="B431" s="16"/>
      <c r="C431" s="16"/>
      <c r="D431" s="16"/>
      <c r="E431" s="16"/>
      <c r="F431" s="1"/>
      <c r="G431" s="1"/>
      <c r="I431" s="1"/>
    </row>
    <row r="432" ht="12.75" customHeight="1">
      <c r="A432" s="1"/>
      <c r="B432" s="16"/>
      <c r="C432" s="16"/>
      <c r="D432" s="16"/>
      <c r="E432" s="16"/>
      <c r="F432" s="1"/>
      <c r="G432" s="1"/>
      <c r="I432" s="1"/>
    </row>
    <row r="433" ht="12.75" customHeight="1">
      <c r="A433" s="1"/>
      <c r="B433" s="16"/>
      <c r="C433" s="16"/>
      <c r="D433" s="16"/>
      <c r="E433" s="16"/>
      <c r="F433" s="1"/>
      <c r="G433" s="1"/>
      <c r="I433" s="1"/>
    </row>
    <row r="434" ht="12.75" customHeight="1">
      <c r="A434" s="1"/>
      <c r="B434" s="16"/>
      <c r="C434" s="16"/>
      <c r="D434" s="16"/>
      <c r="E434" s="16"/>
      <c r="F434" s="1"/>
      <c r="G434" s="1"/>
      <c r="I434" s="1"/>
    </row>
    <row r="435" ht="12.75" customHeight="1">
      <c r="A435" s="1"/>
      <c r="B435" s="16"/>
      <c r="C435" s="16"/>
      <c r="D435" s="16"/>
      <c r="E435" s="16"/>
      <c r="F435" s="1"/>
      <c r="G435" s="1"/>
      <c r="I435" s="1"/>
    </row>
    <row r="436" ht="12.75" customHeight="1">
      <c r="A436" s="1"/>
      <c r="B436" s="16"/>
      <c r="C436" s="16"/>
      <c r="D436" s="16"/>
      <c r="E436" s="16"/>
      <c r="F436" s="1"/>
      <c r="G436" s="1"/>
      <c r="I436" s="1"/>
    </row>
    <row r="437" ht="12.75" customHeight="1">
      <c r="A437" s="1"/>
      <c r="B437" s="16"/>
      <c r="C437" s="16"/>
      <c r="D437" s="16"/>
      <c r="E437" s="16"/>
      <c r="F437" s="1"/>
      <c r="G437" s="1"/>
      <c r="I437" s="1"/>
    </row>
    <row r="438" ht="12.75" customHeight="1">
      <c r="A438" s="1"/>
      <c r="B438" s="16"/>
      <c r="C438" s="16"/>
      <c r="D438" s="16"/>
      <c r="E438" s="16"/>
      <c r="F438" s="1"/>
      <c r="G438" s="1"/>
      <c r="I438" s="1"/>
    </row>
    <row r="439" ht="12.75" customHeight="1">
      <c r="A439" s="1"/>
      <c r="B439" s="16"/>
      <c r="C439" s="16"/>
      <c r="D439" s="16"/>
      <c r="E439" s="16"/>
      <c r="F439" s="1"/>
      <c r="G439" s="1"/>
      <c r="I439" s="1"/>
    </row>
    <row r="440" ht="12.75" customHeight="1">
      <c r="A440" s="1"/>
      <c r="B440" s="16"/>
      <c r="C440" s="16"/>
      <c r="D440" s="16"/>
      <c r="E440" s="16"/>
      <c r="F440" s="1"/>
      <c r="G440" s="1"/>
      <c r="I440" s="1"/>
    </row>
    <row r="441" ht="12.75" customHeight="1">
      <c r="A441" s="1"/>
      <c r="B441" s="16"/>
      <c r="C441" s="16"/>
      <c r="D441" s="16"/>
      <c r="E441" s="16"/>
      <c r="F441" s="1"/>
      <c r="G441" s="1"/>
      <c r="I441" s="1"/>
    </row>
    <row r="442" ht="12.75" customHeight="1">
      <c r="A442" s="1"/>
      <c r="B442" s="16"/>
      <c r="C442" s="16"/>
      <c r="D442" s="16"/>
      <c r="E442" s="16"/>
      <c r="F442" s="1"/>
      <c r="G442" s="1"/>
      <c r="I442" s="1"/>
    </row>
    <row r="443" ht="12.75" customHeight="1">
      <c r="A443" s="1"/>
      <c r="B443" s="16"/>
      <c r="C443" s="16"/>
      <c r="D443" s="16"/>
      <c r="E443" s="16"/>
      <c r="F443" s="1"/>
      <c r="G443" s="1"/>
      <c r="I443" s="1"/>
    </row>
    <row r="444" ht="12.75" customHeight="1">
      <c r="A444" s="1"/>
      <c r="B444" s="16"/>
      <c r="C444" s="16"/>
      <c r="D444" s="16"/>
      <c r="E444" s="16"/>
      <c r="F444" s="1"/>
      <c r="G444" s="1"/>
      <c r="I444" s="1"/>
    </row>
    <row r="445" ht="12.75" customHeight="1">
      <c r="A445" s="1"/>
      <c r="B445" s="16"/>
      <c r="C445" s="16"/>
      <c r="D445" s="16"/>
      <c r="E445" s="16"/>
      <c r="F445" s="1"/>
      <c r="G445" s="1"/>
      <c r="I445" s="1"/>
    </row>
    <row r="446" ht="12.75" customHeight="1">
      <c r="A446" s="1"/>
      <c r="B446" s="16"/>
      <c r="C446" s="16"/>
      <c r="D446" s="16"/>
      <c r="E446" s="16"/>
      <c r="F446" s="1"/>
      <c r="G446" s="1"/>
      <c r="I446" s="1"/>
    </row>
    <row r="447" ht="12.75" customHeight="1">
      <c r="A447" s="1"/>
      <c r="B447" s="16"/>
      <c r="C447" s="16"/>
      <c r="D447" s="16"/>
      <c r="E447" s="16"/>
      <c r="F447" s="1"/>
      <c r="G447" s="1"/>
      <c r="I447" s="1"/>
    </row>
    <row r="448" ht="12.75" customHeight="1">
      <c r="A448" s="1"/>
      <c r="B448" s="16"/>
      <c r="C448" s="16"/>
      <c r="D448" s="16"/>
      <c r="E448" s="16"/>
      <c r="F448" s="1"/>
      <c r="G448" s="1"/>
      <c r="I448" s="1"/>
    </row>
    <row r="449" ht="12.75" customHeight="1">
      <c r="A449" s="1"/>
      <c r="B449" s="16"/>
      <c r="C449" s="16"/>
      <c r="D449" s="16"/>
      <c r="E449" s="16"/>
      <c r="F449" s="1"/>
      <c r="G449" s="1"/>
      <c r="I449" s="1"/>
    </row>
    <row r="450" ht="12.75" customHeight="1">
      <c r="A450" s="1"/>
      <c r="B450" s="16"/>
      <c r="C450" s="16"/>
      <c r="D450" s="16"/>
      <c r="E450" s="16"/>
      <c r="F450" s="1"/>
      <c r="G450" s="1"/>
      <c r="I450" s="1"/>
    </row>
    <row r="451" ht="12.75" customHeight="1">
      <c r="A451" s="1"/>
      <c r="B451" s="16"/>
      <c r="C451" s="16"/>
      <c r="D451" s="16"/>
      <c r="E451" s="16"/>
      <c r="F451" s="1"/>
      <c r="G451" s="1"/>
      <c r="I451" s="1"/>
    </row>
    <row r="452" ht="12.75" customHeight="1">
      <c r="A452" s="1"/>
      <c r="B452" s="16"/>
      <c r="C452" s="16"/>
      <c r="D452" s="16"/>
      <c r="E452" s="16"/>
      <c r="F452" s="1"/>
      <c r="G452" s="1"/>
      <c r="I452" s="1"/>
    </row>
    <row r="453" ht="12.75" customHeight="1">
      <c r="A453" s="1"/>
      <c r="B453" s="16"/>
      <c r="C453" s="16"/>
      <c r="D453" s="16"/>
      <c r="E453" s="16"/>
      <c r="F453" s="1"/>
      <c r="G453" s="1"/>
      <c r="I453" s="1"/>
    </row>
    <row r="454" ht="12.75" customHeight="1">
      <c r="A454" s="1"/>
      <c r="B454" s="16"/>
      <c r="C454" s="16"/>
      <c r="D454" s="16"/>
      <c r="E454" s="16"/>
      <c r="F454" s="1"/>
      <c r="G454" s="1"/>
      <c r="I454" s="1"/>
    </row>
    <row r="455" ht="12.75" customHeight="1">
      <c r="A455" s="1"/>
      <c r="B455" s="16"/>
      <c r="C455" s="16"/>
      <c r="D455" s="16"/>
      <c r="E455" s="16"/>
      <c r="F455" s="1"/>
      <c r="G455" s="1"/>
      <c r="I455" s="1"/>
    </row>
    <row r="456" ht="12.75" customHeight="1">
      <c r="A456" s="1"/>
      <c r="B456" s="16"/>
      <c r="C456" s="16"/>
      <c r="D456" s="16"/>
      <c r="E456" s="16"/>
      <c r="F456" s="1"/>
      <c r="G456" s="1"/>
      <c r="I456" s="1"/>
    </row>
    <row r="457" ht="12.75" customHeight="1">
      <c r="A457" s="1"/>
      <c r="B457" s="16"/>
      <c r="C457" s="16"/>
      <c r="D457" s="16"/>
      <c r="E457" s="16"/>
      <c r="F457" s="1"/>
      <c r="G457" s="1"/>
      <c r="I457" s="1"/>
    </row>
    <row r="458" ht="12.75" customHeight="1">
      <c r="A458" s="1"/>
      <c r="B458" s="16"/>
      <c r="C458" s="16"/>
      <c r="D458" s="16"/>
      <c r="E458" s="16"/>
      <c r="F458" s="1"/>
      <c r="G458" s="1"/>
      <c r="I458" s="1"/>
    </row>
    <row r="459" ht="12.75" customHeight="1">
      <c r="A459" s="1"/>
      <c r="B459" s="16"/>
      <c r="C459" s="16"/>
      <c r="D459" s="16"/>
      <c r="E459" s="16"/>
      <c r="F459" s="1"/>
      <c r="G459" s="1"/>
      <c r="I459" s="1"/>
    </row>
    <row r="460" ht="12.75" customHeight="1">
      <c r="A460" s="1"/>
      <c r="B460" s="16"/>
      <c r="C460" s="16"/>
      <c r="D460" s="16"/>
      <c r="E460" s="16"/>
      <c r="F460" s="1"/>
      <c r="G460" s="1"/>
      <c r="I460" s="1"/>
    </row>
    <row r="461" ht="12.75" customHeight="1">
      <c r="A461" s="1"/>
      <c r="B461" s="16"/>
      <c r="C461" s="16"/>
      <c r="D461" s="16"/>
      <c r="E461" s="16"/>
      <c r="F461" s="1"/>
      <c r="G461" s="1"/>
      <c r="I461" s="1"/>
    </row>
    <row r="462" ht="12.75" customHeight="1">
      <c r="A462" s="1"/>
      <c r="B462" s="16"/>
      <c r="C462" s="16"/>
      <c r="D462" s="16"/>
      <c r="E462" s="16"/>
      <c r="F462" s="1"/>
      <c r="G462" s="1"/>
      <c r="I462" s="1"/>
    </row>
    <row r="463" ht="12.75" customHeight="1">
      <c r="A463" s="1"/>
      <c r="B463" s="16"/>
      <c r="C463" s="16"/>
      <c r="D463" s="16"/>
      <c r="E463" s="16"/>
      <c r="F463" s="1"/>
      <c r="G463" s="1"/>
      <c r="I463" s="1"/>
    </row>
    <row r="464" ht="12.75" customHeight="1">
      <c r="A464" s="1"/>
      <c r="B464" s="16"/>
      <c r="C464" s="16"/>
      <c r="D464" s="16"/>
      <c r="E464" s="16"/>
      <c r="F464" s="1"/>
      <c r="G464" s="1"/>
      <c r="I464" s="1"/>
    </row>
    <row r="465" ht="12.75" customHeight="1">
      <c r="A465" s="1"/>
      <c r="B465" s="16"/>
      <c r="C465" s="16"/>
      <c r="D465" s="16"/>
      <c r="E465" s="16"/>
      <c r="F465" s="1"/>
      <c r="G465" s="1"/>
      <c r="I465" s="1"/>
    </row>
    <row r="466" ht="12.75" customHeight="1">
      <c r="A466" s="1"/>
      <c r="B466" s="16"/>
      <c r="C466" s="16"/>
      <c r="D466" s="16"/>
      <c r="E466" s="16"/>
      <c r="F466" s="1"/>
      <c r="G466" s="1"/>
      <c r="I466" s="1"/>
    </row>
    <row r="467" ht="12.75" customHeight="1">
      <c r="A467" s="1"/>
      <c r="B467" s="16"/>
      <c r="C467" s="16"/>
      <c r="D467" s="16"/>
      <c r="E467" s="16"/>
      <c r="F467" s="1"/>
      <c r="G467" s="1"/>
      <c r="I467" s="1"/>
    </row>
    <row r="468" ht="12.75" customHeight="1">
      <c r="A468" s="1"/>
      <c r="B468" s="16"/>
      <c r="C468" s="16"/>
      <c r="D468" s="16"/>
      <c r="E468" s="16"/>
      <c r="F468" s="1"/>
      <c r="G468" s="1"/>
      <c r="I468" s="1"/>
    </row>
    <row r="469" ht="12.75" customHeight="1">
      <c r="A469" s="1"/>
      <c r="B469" s="16"/>
      <c r="C469" s="16"/>
      <c r="D469" s="16"/>
      <c r="E469" s="16"/>
      <c r="F469" s="1"/>
      <c r="G469" s="1"/>
      <c r="I469" s="1"/>
    </row>
    <row r="470" ht="12.75" customHeight="1">
      <c r="A470" s="1"/>
      <c r="B470" s="16"/>
      <c r="C470" s="16"/>
      <c r="D470" s="16"/>
      <c r="E470" s="16"/>
      <c r="F470" s="1"/>
      <c r="G470" s="1"/>
      <c r="I470" s="1"/>
    </row>
    <row r="471" ht="12.75" customHeight="1">
      <c r="A471" s="1"/>
      <c r="B471" s="16"/>
      <c r="C471" s="16"/>
      <c r="D471" s="16"/>
      <c r="E471" s="16"/>
      <c r="F471" s="1"/>
      <c r="G471" s="1"/>
      <c r="I471" s="1"/>
    </row>
    <row r="472" ht="12.75" customHeight="1">
      <c r="A472" s="1"/>
      <c r="B472" s="16"/>
      <c r="C472" s="16"/>
      <c r="D472" s="16"/>
      <c r="E472" s="16"/>
      <c r="F472" s="1"/>
      <c r="G472" s="1"/>
      <c r="I472" s="1"/>
    </row>
    <row r="473" ht="12.75" customHeight="1">
      <c r="A473" s="1"/>
      <c r="B473" s="16"/>
      <c r="C473" s="16"/>
      <c r="D473" s="16"/>
      <c r="E473" s="16"/>
      <c r="F473" s="1"/>
      <c r="G473" s="1"/>
      <c r="I473" s="1"/>
    </row>
    <row r="474" ht="12.75" customHeight="1">
      <c r="A474" s="1"/>
      <c r="B474" s="16"/>
      <c r="C474" s="16"/>
      <c r="D474" s="16"/>
      <c r="E474" s="16"/>
      <c r="F474" s="1"/>
      <c r="G474" s="1"/>
      <c r="I474" s="1"/>
    </row>
    <row r="475" ht="12.75" customHeight="1">
      <c r="A475" s="1"/>
      <c r="B475" s="16"/>
      <c r="C475" s="16"/>
      <c r="D475" s="16"/>
      <c r="E475" s="16"/>
      <c r="F475" s="1"/>
      <c r="G475" s="1"/>
      <c r="I475" s="1"/>
    </row>
    <row r="476" ht="12.75" customHeight="1">
      <c r="A476" s="1"/>
      <c r="B476" s="16"/>
      <c r="C476" s="16"/>
      <c r="D476" s="16"/>
      <c r="E476" s="16"/>
      <c r="F476" s="1"/>
      <c r="G476" s="1"/>
      <c r="I476" s="1"/>
    </row>
    <row r="477" ht="12.75" customHeight="1">
      <c r="A477" s="1"/>
      <c r="B477" s="16"/>
      <c r="C477" s="16"/>
      <c r="D477" s="16"/>
      <c r="E477" s="16"/>
      <c r="F477" s="1"/>
      <c r="G477" s="1"/>
      <c r="I477" s="1"/>
    </row>
    <row r="478" ht="12.75" customHeight="1">
      <c r="A478" s="1"/>
      <c r="B478" s="16"/>
      <c r="C478" s="16"/>
      <c r="D478" s="16"/>
      <c r="E478" s="16"/>
      <c r="F478" s="1"/>
      <c r="G478" s="1"/>
      <c r="I478" s="1"/>
    </row>
    <row r="479" ht="12.75" customHeight="1">
      <c r="A479" s="1"/>
      <c r="B479" s="16"/>
      <c r="C479" s="16"/>
      <c r="D479" s="16"/>
      <c r="E479" s="16"/>
      <c r="F479" s="1"/>
      <c r="G479" s="1"/>
      <c r="I479" s="1"/>
    </row>
    <row r="480" ht="12.75" customHeight="1">
      <c r="A480" s="1"/>
      <c r="B480" s="16"/>
      <c r="C480" s="16"/>
      <c r="D480" s="16"/>
      <c r="E480" s="16"/>
      <c r="F480" s="1"/>
      <c r="G480" s="1"/>
      <c r="I480" s="1"/>
    </row>
    <row r="481" ht="12.75" customHeight="1">
      <c r="A481" s="1"/>
      <c r="B481" s="16"/>
      <c r="C481" s="16"/>
      <c r="D481" s="16"/>
      <c r="E481" s="16"/>
      <c r="F481" s="1"/>
      <c r="G481" s="1"/>
      <c r="I481" s="1"/>
    </row>
    <row r="482" ht="12.75" customHeight="1">
      <c r="A482" s="1"/>
      <c r="B482" s="16"/>
      <c r="C482" s="16"/>
      <c r="D482" s="16"/>
      <c r="E482" s="16"/>
      <c r="F482" s="1"/>
      <c r="G482" s="1"/>
      <c r="I482" s="1"/>
    </row>
    <row r="483" ht="12.75" customHeight="1">
      <c r="A483" s="1"/>
      <c r="B483" s="16"/>
      <c r="C483" s="16"/>
      <c r="D483" s="16"/>
      <c r="E483" s="16"/>
      <c r="F483" s="1"/>
      <c r="G483" s="1"/>
      <c r="I483" s="1"/>
    </row>
    <row r="484" ht="12.75" customHeight="1">
      <c r="A484" s="1"/>
      <c r="B484" s="16"/>
      <c r="C484" s="16"/>
      <c r="D484" s="16"/>
      <c r="E484" s="16"/>
      <c r="F484" s="1"/>
      <c r="G484" s="1"/>
      <c r="I484" s="1"/>
    </row>
    <row r="485" ht="12.75" customHeight="1">
      <c r="A485" s="1"/>
      <c r="B485" s="16"/>
      <c r="C485" s="16"/>
      <c r="D485" s="16"/>
      <c r="E485" s="16"/>
      <c r="F485" s="1"/>
      <c r="G485" s="1"/>
      <c r="I485" s="1"/>
    </row>
    <row r="486" ht="12.75" customHeight="1">
      <c r="A486" s="1"/>
      <c r="B486" s="16"/>
      <c r="C486" s="16"/>
      <c r="D486" s="16"/>
      <c r="E486" s="16"/>
      <c r="F486" s="1"/>
      <c r="G486" s="1"/>
      <c r="I486" s="1"/>
    </row>
    <row r="487" ht="12.75" customHeight="1">
      <c r="A487" s="1"/>
      <c r="B487" s="16"/>
      <c r="C487" s="16"/>
      <c r="D487" s="16"/>
      <c r="E487" s="16"/>
      <c r="F487" s="1"/>
      <c r="G487" s="1"/>
      <c r="I487" s="1"/>
    </row>
    <row r="488" ht="12.75" customHeight="1">
      <c r="A488" s="1"/>
      <c r="B488" s="16"/>
      <c r="C488" s="16"/>
      <c r="D488" s="16"/>
      <c r="E488" s="16"/>
      <c r="F488" s="1"/>
      <c r="G488" s="1"/>
      <c r="I488" s="1"/>
    </row>
    <row r="489" ht="12.75" customHeight="1">
      <c r="A489" s="1"/>
      <c r="B489" s="16"/>
      <c r="C489" s="16"/>
      <c r="D489" s="16"/>
      <c r="E489" s="16"/>
      <c r="F489" s="1"/>
      <c r="G489" s="1"/>
      <c r="I489" s="1"/>
    </row>
    <row r="490" ht="12.75" customHeight="1">
      <c r="A490" s="1"/>
      <c r="B490" s="16"/>
      <c r="C490" s="16"/>
      <c r="D490" s="16"/>
      <c r="E490" s="16"/>
      <c r="F490" s="1"/>
      <c r="G490" s="1"/>
      <c r="I490" s="1"/>
    </row>
    <row r="491" ht="12.75" customHeight="1">
      <c r="A491" s="1"/>
      <c r="B491" s="16"/>
      <c r="C491" s="16"/>
      <c r="D491" s="16"/>
      <c r="E491" s="16"/>
      <c r="F491" s="1"/>
      <c r="G491" s="1"/>
      <c r="I491" s="1"/>
    </row>
    <row r="492" ht="12.75" customHeight="1">
      <c r="A492" s="1"/>
      <c r="B492" s="16"/>
      <c r="C492" s="16"/>
      <c r="D492" s="16"/>
      <c r="E492" s="16"/>
      <c r="F492" s="1"/>
      <c r="G492" s="1"/>
      <c r="I492" s="1"/>
    </row>
    <row r="493" ht="12.75" customHeight="1">
      <c r="A493" s="1"/>
      <c r="B493" s="16"/>
      <c r="C493" s="16"/>
      <c r="D493" s="16"/>
      <c r="E493" s="16"/>
      <c r="F493" s="1"/>
      <c r="G493" s="1"/>
      <c r="I493" s="1"/>
    </row>
    <row r="494" ht="12.75" customHeight="1">
      <c r="A494" s="1"/>
      <c r="B494" s="16"/>
      <c r="C494" s="16"/>
      <c r="D494" s="16"/>
      <c r="E494" s="16"/>
      <c r="F494" s="1"/>
      <c r="G494" s="1"/>
      <c r="I494" s="1"/>
    </row>
    <row r="495" ht="12.75" customHeight="1">
      <c r="A495" s="1"/>
      <c r="B495" s="16"/>
      <c r="C495" s="16"/>
      <c r="D495" s="16"/>
      <c r="E495" s="16"/>
      <c r="F495" s="1"/>
      <c r="G495" s="1"/>
      <c r="I495" s="1"/>
    </row>
    <row r="496" ht="12.75" customHeight="1">
      <c r="A496" s="1"/>
      <c r="B496" s="16"/>
      <c r="C496" s="16"/>
      <c r="D496" s="16"/>
      <c r="E496" s="16"/>
      <c r="F496" s="1"/>
      <c r="G496" s="1"/>
      <c r="I496" s="1"/>
    </row>
    <row r="497" ht="12.75" customHeight="1">
      <c r="A497" s="1"/>
      <c r="B497" s="16"/>
      <c r="C497" s="16"/>
      <c r="D497" s="16"/>
      <c r="E497" s="16"/>
      <c r="F497" s="1"/>
      <c r="G497" s="1"/>
      <c r="I497" s="1"/>
    </row>
    <row r="498" ht="12.75" customHeight="1">
      <c r="A498" s="1"/>
      <c r="B498" s="16"/>
      <c r="C498" s="16"/>
      <c r="D498" s="16"/>
      <c r="E498" s="16"/>
      <c r="F498" s="1"/>
      <c r="G498" s="1"/>
      <c r="I498" s="1"/>
    </row>
    <row r="499" ht="12.75" customHeight="1">
      <c r="A499" s="1"/>
      <c r="B499" s="16"/>
      <c r="C499" s="16"/>
      <c r="D499" s="16"/>
      <c r="E499" s="16"/>
      <c r="F499" s="1"/>
      <c r="G499" s="1"/>
      <c r="I499" s="1"/>
    </row>
    <row r="500" ht="12.75" customHeight="1">
      <c r="A500" s="1"/>
      <c r="B500" s="16"/>
      <c r="C500" s="16"/>
      <c r="D500" s="16"/>
      <c r="E500" s="16"/>
      <c r="F500" s="1"/>
      <c r="G500" s="1"/>
      <c r="I500" s="1"/>
    </row>
    <row r="501" ht="12.75" customHeight="1">
      <c r="A501" s="1"/>
      <c r="B501" s="16"/>
      <c r="C501" s="16"/>
      <c r="D501" s="16"/>
      <c r="E501" s="16"/>
      <c r="F501" s="1"/>
      <c r="G501" s="1"/>
      <c r="I501" s="1"/>
    </row>
    <row r="502" ht="12.75" customHeight="1">
      <c r="A502" s="1"/>
      <c r="B502" s="16"/>
      <c r="C502" s="16"/>
      <c r="D502" s="16"/>
      <c r="E502" s="16"/>
      <c r="F502" s="1"/>
      <c r="G502" s="1"/>
      <c r="I502" s="1"/>
    </row>
    <row r="503" ht="12.75" customHeight="1">
      <c r="A503" s="1"/>
      <c r="B503" s="16"/>
      <c r="C503" s="16"/>
      <c r="D503" s="16"/>
      <c r="E503" s="16"/>
      <c r="F503" s="1"/>
      <c r="G503" s="1"/>
      <c r="I503" s="1"/>
    </row>
    <row r="504" ht="12.75" customHeight="1">
      <c r="A504" s="1"/>
      <c r="B504" s="16"/>
      <c r="C504" s="16"/>
      <c r="D504" s="16"/>
      <c r="E504" s="16"/>
      <c r="F504" s="1"/>
      <c r="G504" s="1"/>
      <c r="I504" s="1"/>
    </row>
    <row r="505" ht="12.75" customHeight="1">
      <c r="A505" s="1"/>
      <c r="B505" s="16"/>
      <c r="C505" s="16"/>
      <c r="D505" s="16"/>
      <c r="E505" s="16"/>
      <c r="F505" s="1"/>
      <c r="G505" s="1"/>
      <c r="I505" s="1"/>
    </row>
    <row r="506" ht="12.75" customHeight="1">
      <c r="A506" s="1"/>
      <c r="B506" s="16"/>
      <c r="C506" s="16"/>
      <c r="D506" s="16"/>
      <c r="E506" s="16"/>
      <c r="F506" s="1"/>
      <c r="G506" s="1"/>
      <c r="I506" s="1"/>
    </row>
    <row r="507" ht="12.75" customHeight="1">
      <c r="A507" s="1"/>
      <c r="B507" s="16"/>
      <c r="C507" s="16"/>
      <c r="D507" s="16"/>
      <c r="E507" s="16"/>
      <c r="F507" s="1"/>
      <c r="G507" s="1"/>
      <c r="I507" s="1"/>
    </row>
    <row r="508" ht="12.75" customHeight="1">
      <c r="A508" s="1"/>
      <c r="B508" s="16"/>
      <c r="C508" s="16"/>
      <c r="D508" s="16"/>
      <c r="E508" s="16"/>
      <c r="F508" s="1"/>
      <c r="G508" s="1"/>
      <c r="I508" s="1"/>
    </row>
    <row r="509" ht="12.75" customHeight="1">
      <c r="A509" s="1"/>
      <c r="B509" s="16"/>
      <c r="C509" s="16"/>
      <c r="D509" s="16"/>
      <c r="E509" s="16"/>
      <c r="F509" s="1"/>
      <c r="G509" s="1"/>
      <c r="I509" s="1"/>
    </row>
    <row r="510" ht="12.75" customHeight="1">
      <c r="A510" s="1"/>
      <c r="B510" s="16"/>
      <c r="C510" s="16"/>
      <c r="D510" s="16"/>
      <c r="E510" s="16"/>
      <c r="F510" s="1"/>
      <c r="G510" s="1"/>
      <c r="I510" s="1"/>
    </row>
    <row r="511" ht="12.75" customHeight="1">
      <c r="A511" s="1"/>
      <c r="B511" s="16"/>
      <c r="C511" s="16"/>
      <c r="D511" s="16"/>
      <c r="E511" s="16"/>
      <c r="F511" s="1"/>
      <c r="G511" s="1"/>
      <c r="I511" s="1"/>
    </row>
    <row r="512" ht="12.75" customHeight="1">
      <c r="A512" s="1"/>
      <c r="B512" s="16"/>
      <c r="C512" s="16"/>
      <c r="D512" s="16"/>
      <c r="E512" s="16"/>
      <c r="F512" s="1"/>
      <c r="G512" s="1"/>
      <c r="I512" s="1"/>
    </row>
    <row r="513" ht="12.75" customHeight="1">
      <c r="A513" s="1"/>
      <c r="B513" s="16"/>
      <c r="C513" s="16"/>
      <c r="D513" s="16"/>
      <c r="E513" s="16"/>
      <c r="F513" s="1"/>
      <c r="G513" s="1"/>
      <c r="I513" s="1"/>
    </row>
    <row r="514" ht="12.75" customHeight="1">
      <c r="A514" s="1"/>
      <c r="B514" s="16"/>
      <c r="C514" s="16"/>
      <c r="D514" s="16"/>
      <c r="E514" s="16"/>
      <c r="F514" s="1"/>
      <c r="G514" s="1"/>
      <c r="I514" s="1"/>
    </row>
    <row r="515" ht="12.75" customHeight="1">
      <c r="A515" s="1"/>
      <c r="B515" s="16"/>
      <c r="C515" s="16"/>
      <c r="D515" s="16"/>
      <c r="E515" s="16"/>
      <c r="F515" s="1"/>
      <c r="G515" s="1"/>
      <c r="I515" s="1"/>
    </row>
    <row r="516" ht="12.75" customHeight="1">
      <c r="A516" s="1"/>
      <c r="B516" s="16"/>
      <c r="C516" s="16"/>
      <c r="D516" s="16"/>
      <c r="E516" s="16"/>
      <c r="F516" s="1"/>
      <c r="G516" s="1"/>
      <c r="I516" s="1"/>
    </row>
    <row r="517" ht="12.75" customHeight="1">
      <c r="A517" s="1"/>
      <c r="B517" s="16"/>
      <c r="C517" s="16"/>
      <c r="D517" s="16"/>
      <c r="E517" s="16"/>
      <c r="F517" s="1"/>
      <c r="G517" s="1"/>
      <c r="I517" s="1"/>
    </row>
    <row r="518" ht="12.75" customHeight="1">
      <c r="A518" s="1"/>
      <c r="B518" s="16"/>
      <c r="C518" s="16"/>
      <c r="D518" s="16"/>
      <c r="E518" s="16"/>
      <c r="F518" s="1"/>
      <c r="G518" s="1"/>
      <c r="I518" s="1"/>
    </row>
    <row r="519" ht="12.75" customHeight="1">
      <c r="A519" s="1"/>
      <c r="B519" s="16"/>
      <c r="C519" s="16"/>
      <c r="D519" s="16"/>
      <c r="E519" s="16"/>
      <c r="F519" s="1"/>
      <c r="G519" s="1"/>
      <c r="I519" s="1"/>
    </row>
    <row r="520" ht="12.75" customHeight="1">
      <c r="A520" s="1"/>
      <c r="B520" s="16"/>
      <c r="C520" s="16"/>
      <c r="D520" s="16"/>
      <c r="E520" s="16"/>
      <c r="F520" s="1"/>
      <c r="G520" s="1"/>
      <c r="I520" s="1"/>
    </row>
    <row r="521" ht="12.75" customHeight="1">
      <c r="A521" s="1"/>
      <c r="B521" s="16"/>
      <c r="C521" s="16"/>
      <c r="D521" s="16"/>
      <c r="E521" s="16"/>
      <c r="F521" s="1"/>
      <c r="G521" s="1"/>
      <c r="I521" s="1"/>
    </row>
    <row r="522" ht="12.75" customHeight="1">
      <c r="A522" s="1"/>
      <c r="B522" s="16"/>
      <c r="C522" s="16"/>
      <c r="D522" s="16"/>
      <c r="E522" s="16"/>
      <c r="F522" s="1"/>
      <c r="G522" s="1"/>
      <c r="I522" s="1"/>
    </row>
    <row r="523" ht="12.75" customHeight="1">
      <c r="A523" s="1"/>
      <c r="B523" s="16"/>
      <c r="C523" s="16"/>
      <c r="D523" s="16"/>
      <c r="E523" s="16"/>
      <c r="F523" s="1"/>
      <c r="G523" s="1"/>
      <c r="I523" s="1"/>
    </row>
    <row r="524" ht="12.75" customHeight="1">
      <c r="A524" s="1"/>
      <c r="B524" s="16"/>
      <c r="C524" s="16"/>
      <c r="D524" s="16"/>
      <c r="E524" s="16"/>
      <c r="F524" s="1"/>
      <c r="G524" s="1"/>
      <c r="I524" s="1"/>
    </row>
    <row r="525" ht="12.75" customHeight="1">
      <c r="A525" s="1"/>
      <c r="B525" s="16"/>
      <c r="C525" s="16"/>
      <c r="D525" s="16"/>
      <c r="E525" s="16"/>
      <c r="F525" s="1"/>
      <c r="G525" s="1"/>
      <c r="I525" s="1"/>
    </row>
    <row r="526" ht="12.75" customHeight="1">
      <c r="A526" s="1"/>
      <c r="B526" s="16"/>
      <c r="C526" s="16"/>
      <c r="D526" s="16"/>
      <c r="E526" s="16"/>
      <c r="F526" s="1"/>
      <c r="G526" s="1"/>
      <c r="I526" s="1"/>
    </row>
    <row r="527" ht="12.75" customHeight="1">
      <c r="A527" s="1"/>
      <c r="B527" s="16"/>
      <c r="C527" s="16"/>
      <c r="D527" s="16"/>
      <c r="E527" s="16"/>
      <c r="F527" s="1"/>
      <c r="G527" s="1"/>
      <c r="I527" s="1"/>
    </row>
    <row r="528" ht="12.75" customHeight="1">
      <c r="A528" s="1"/>
      <c r="B528" s="16"/>
      <c r="C528" s="16"/>
      <c r="D528" s="16"/>
      <c r="E528" s="16"/>
      <c r="F528" s="1"/>
      <c r="G528" s="1"/>
      <c r="I528" s="1"/>
    </row>
    <row r="529" ht="12.75" customHeight="1">
      <c r="A529" s="1"/>
      <c r="B529" s="16"/>
      <c r="C529" s="16"/>
      <c r="D529" s="16"/>
      <c r="E529" s="16"/>
      <c r="F529" s="1"/>
      <c r="G529" s="1"/>
      <c r="I529" s="1"/>
    </row>
    <row r="530" ht="12.75" customHeight="1">
      <c r="A530" s="1"/>
      <c r="B530" s="16"/>
      <c r="C530" s="16"/>
      <c r="D530" s="16"/>
      <c r="E530" s="16"/>
      <c r="F530" s="1"/>
      <c r="G530" s="1"/>
      <c r="I530" s="1"/>
    </row>
    <row r="531" ht="12.75" customHeight="1">
      <c r="A531" s="1"/>
      <c r="B531" s="16"/>
      <c r="C531" s="16"/>
      <c r="D531" s="16"/>
      <c r="E531" s="16"/>
      <c r="F531" s="1"/>
      <c r="G531" s="1"/>
      <c r="I531" s="1"/>
    </row>
    <row r="532" ht="12.75" customHeight="1">
      <c r="A532" s="1"/>
      <c r="B532" s="16"/>
      <c r="C532" s="16"/>
      <c r="D532" s="16"/>
      <c r="E532" s="16"/>
      <c r="F532" s="1"/>
      <c r="G532" s="1"/>
      <c r="I532" s="1"/>
    </row>
    <row r="533" ht="12.75" customHeight="1">
      <c r="A533" s="1"/>
      <c r="B533" s="16"/>
      <c r="C533" s="16"/>
      <c r="D533" s="16"/>
      <c r="E533" s="16"/>
      <c r="F533" s="1"/>
      <c r="G533" s="1"/>
      <c r="I533" s="1"/>
    </row>
    <row r="534" ht="12.75" customHeight="1">
      <c r="A534" s="1"/>
      <c r="B534" s="16"/>
      <c r="C534" s="16"/>
      <c r="D534" s="16"/>
      <c r="E534" s="16"/>
      <c r="F534" s="1"/>
      <c r="G534" s="1"/>
      <c r="I534" s="1"/>
    </row>
    <row r="535" ht="12.75" customHeight="1">
      <c r="A535" s="1"/>
      <c r="B535" s="16"/>
      <c r="C535" s="16"/>
      <c r="D535" s="16"/>
      <c r="E535" s="16"/>
      <c r="F535" s="1"/>
      <c r="G535" s="1"/>
      <c r="I535" s="1"/>
    </row>
    <row r="536" ht="12.75" customHeight="1">
      <c r="A536" s="1"/>
      <c r="B536" s="16"/>
      <c r="C536" s="16"/>
      <c r="D536" s="16"/>
      <c r="E536" s="16"/>
      <c r="F536" s="1"/>
      <c r="G536" s="1"/>
      <c r="I536" s="1"/>
    </row>
    <row r="537" ht="12.75" customHeight="1">
      <c r="A537" s="1"/>
      <c r="B537" s="16"/>
      <c r="C537" s="16"/>
      <c r="D537" s="16"/>
      <c r="E537" s="16"/>
      <c r="F537" s="1"/>
      <c r="G537" s="1"/>
      <c r="I537" s="1"/>
    </row>
    <row r="538" ht="12.75" customHeight="1">
      <c r="A538" s="1"/>
      <c r="B538" s="16"/>
      <c r="C538" s="16"/>
      <c r="D538" s="16"/>
      <c r="E538" s="16"/>
      <c r="F538" s="1"/>
      <c r="G538" s="1"/>
      <c r="I538" s="1"/>
    </row>
    <row r="539" ht="12.75" customHeight="1">
      <c r="A539" s="1"/>
      <c r="B539" s="16"/>
      <c r="C539" s="16"/>
      <c r="D539" s="16"/>
      <c r="E539" s="16"/>
      <c r="F539" s="1"/>
      <c r="G539" s="1"/>
      <c r="I539" s="1"/>
    </row>
    <row r="540" ht="12.75" customHeight="1">
      <c r="A540" s="1"/>
      <c r="B540" s="16"/>
      <c r="C540" s="16"/>
      <c r="D540" s="16"/>
      <c r="E540" s="16"/>
      <c r="F540" s="1"/>
      <c r="G540" s="1"/>
      <c r="I540" s="1"/>
    </row>
    <row r="541" ht="12.75" customHeight="1">
      <c r="A541" s="1"/>
      <c r="B541" s="16"/>
      <c r="C541" s="16"/>
      <c r="D541" s="16"/>
      <c r="E541" s="16"/>
      <c r="F541" s="1"/>
      <c r="G541" s="1"/>
      <c r="I541" s="1"/>
    </row>
    <row r="542" ht="12.75" customHeight="1">
      <c r="A542" s="1"/>
      <c r="B542" s="16"/>
      <c r="C542" s="16"/>
      <c r="D542" s="16"/>
      <c r="E542" s="16"/>
      <c r="F542" s="1"/>
      <c r="G542" s="1"/>
      <c r="I542" s="1"/>
    </row>
    <row r="543" ht="12.75" customHeight="1">
      <c r="A543" s="1"/>
      <c r="B543" s="16"/>
      <c r="C543" s="16"/>
      <c r="D543" s="16"/>
      <c r="E543" s="16"/>
      <c r="F543" s="1"/>
      <c r="G543" s="1"/>
      <c r="I543" s="1"/>
    </row>
    <row r="544" ht="12.75" customHeight="1">
      <c r="A544" s="1"/>
      <c r="B544" s="16"/>
      <c r="C544" s="16"/>
      <c r="D544" s="16"/>
      <c r="E544" s="16"/>
      <c r="F544" s="1"/>
      <c r="G544" s="1"/>
      <c r="I544" s="1"/>
    </row>
    <row r="545" ht="12.75" customHeight="1">
      <c r="A545" s="1"/>
      <c r="B545" s="16"/>
      <c r="C545" s="16"/>
      <c r="D545" s="16"/>
      <c r="E545" s="16"/>
      <c r="F545" s="1"/>
      <c r="G545" s="1"/>
      <c r="I545" s="1"/>
    </row>
    <row r="546" ht="12.75" customHeight="1">
      <c r="A546" s="1"/>
      <c r="B546" s="16"/>
      <c r="C546" s="16"/>
      <c r="D546" s="16"/>
      <c r="E546" s="16"/>
      <c r="F546" s="1"/>
      <c r="G546" s="1"/>
      <c r="I546" s="1"/>
    </row>
    <row r="547" ht="12.75" customHeight="1">
      <c r="A547" s="1"/>
      <c r="B547" s="16"/>
      <c r="C547" s="16"/>
      <c r="D547" s="16"/>
      <c r="E547" s="16"/>
      <c r="F547" s="1"/>
      <c r="G547" s="1"/>
      <c r="I547" s="1"/>
    </row>
    <row r="548" ht="12.75" customHeight="1">
      <c r="A548" s="1"/>
      <c r="B548" s="16"/>
      <c r="C548" s="16"/>
      <c r="D548" s="16"/>
      <c r="E548" s="16"/>
      <c r="F548" s="1"/>
      <c r="G548" s="1"/>
      <c r="I548" s="1"/>
    </row>
    <row r="549" ht="12.75" customHeight="1">
      <c r="A549" s="1"/>
      <c r="B549" s="16"/>
      <c r="C549" s="16"/>
      <c r="D549" s="16"/>
      <c r="E549" s="16"/>
      <c r="F549" s="1"/>
      <c r="G549" s="1"/>
      <c r="I549" s="1"/>
    </row>
    <row r="550" ht="12.75" customHeight="1">
      <c r="A550" s="1"/>
      <c r="B550" s="16"/>
      <c r="C550" s="16"/>
      <c r="D550" s="16"/>
      <c r="E550" s="16"/>
      <c r="F550" s="1"/>
      <c r="G550" s="1"/>
      <c r="I550" s="1"/>
    </row>
    <row r="551" ht="12.75" customHeight="1">
      <c r="A551" s="1"/>
      <c r="B551" s="16"/>
      <c r="C551" s="16"/>
      <c r="D551" s="16"/>
      <c r="E551" s="16"/>
      <c r="F551" s="1"/>
      <c r="G551" s="1"/>
      <c r="I551" s="1"/>
    </row>
    <row r="552" ht="12.75" customHeight="1">
      <c r="A552" s="1"/>
      <c r="B552" s="16"/>
      <c r="C552" s="16"/>
      <c r="D552" s="16"/>
      <c r="E552" s="16"/>
      <c r="F552" s="1"/>
      <c r="G552" s="1"/>
      <c r="I552" s="1"/>
    </row>
    <row r="553" ht="12.75" customHeight="1">
      <c r="A553" s="1"/>
      <c r="B553" s="16"/>
      <c r="C553" s="16"/>
      <c r="D553" s="16"/>
      <c r="E553" s="16"/>
      <c r="F553" s="1"/>
      <c r="G553" s="1"/>
      <c r="I553" s="1"/>
    </row>
    <row r="554" ht="12.75" customHeight="1">
      <c r="A554" s="1"/>
      <c r="B554" s="16"/>
      <c r="C554" s="16"/>
      <c r="D554" s="16"/>
      <c r="E554" s="16"/>
      <c r="F554" s="1"/>
      <c r="G554" s="1"/>
      <c r="I554" s="1"/>
    </row>
    <row r="555" ht="12.75" customHeight="1">
      <c r="A555" s="1"/>
      <c r="B555" s="16"/>
      <c r="C555" s="16"/>
      <c r="D555" s="16"/>
      <c r="E555" s="16"/>
      <c r="F555" s="1"/>
      <c r="G555" s="1"/>
      <c r="I555" s="1"/>
    </row>
    <row r="556" ht="12.75" customHeight="1">
      <c r="A556" s="1"/>
      <c r="B556" s="16"/>
      <c r="C556" s="16"/>
      <c r="D556" s="16"/>
      <c r="E556" s="16"/>
      <c r="F556" s="1"/>
      <c r="G556" s="1"/>
      <c r="I556" s="1"/>
    </row>
    <row r="557" ht="12.75" customHeight="1">
      <c r="A557" s="1"/>
      <c r="B557" s="16"/>
      <c r="C557" s="16"/>
      <c r="D557" s="16"/>
      <c r="E557" s="16"/>
      <c r="F557" s="1"/>
      <c r="G557" s="1"/>
      <c r="I557" s="1"/>
    </row>
    <row r="558" ht="12.75" customHeight="1">
      <c r="A558" s="1"/>
      <c r="B558" s="16"/>
      <c r="C558" s="16"/>
      <c r="D558" s="16"/>
      <c r="E558" s="16"/>
      <c r="F558" s="1"/>
      <c r="G558" s="1"/>
      <c r="I558" s="1"/>
    </row>
    <row r="559" ht="12.75" customHeight="1">
      <c r="A559" s="1"/>
      <c r="B559" s="16"/>
      <c r="C559" s="16"/>
      <c r="D559" s="16"/>
      <c r="E559" s="16"/>
      <c r="F559" s="1"/>
      <c r="G559" s="1"/>
      <c r="I559" s="1"/>
    </row>
    <row r="560" ht="12.75" customHeight="1">
      <c r="A560" s="1"/>
      <c r="B560" s="16"/>
      <c r="C560" s="16"/>
      <c r="D560" s="16"/>
      <c r="E560" s="16"/>
      <c r="F560" s="1"/>
      <c r="G560" s="1"/>
      <c r="I560" s="1"/>
    </row>
    <row r="561" ht="12.75" customHeight="1">
      <c r="A561" s="1"/>
      <c r="B561" s="16"/>
      <c r="C561" s="16"/>
      <c r="D561" s="16"/>
      <c r="E561" s="16"/>
      <c r="F561" s="1"/>
      <c r="G561" s="1"/>
      <c r="I561" s="1"/>
    </row>
    <row r="562" ht="12.75" customHeight="1">
      <c r="A562" s="1"/>
      <c r="B562" s="16"/>
      <c r="C562" s="16"/>
      <c r="D562" s="16"/>
      <c r="E562" s="16"/>
      <c r="F562" s="1"/>
      <c r="G562" s="1"/>
      <c r="I562" s="1"/>
    </row>
    <row r="563" ht="12.75" customHeight="1">
      <c r="A563" s="1"/>
      <c r="B563" s="16"/>
      <c r="C563" s="16"/>
      <c r="D563" s="16"/>
      <c r="E563" s="16"/>
      <c r="F563" s="1"/>
      <c r="G563" s="1"/>
      <c r="I563" s="1"/>
    </row>
    <row r="564" ht="12.75" customHeight="1">
      <c r="A564" s="1"/>
      <c r="B564" s="16"/>
      <c r="C564" s="16"/>
      <c r="D564" s="16"/>
      <c r="E564" s="16"/>
      <c r="F564" s="1"/>
      <c r="G564" s="1"/>
      <c r="I564" s="1"/>
    </row>
    <row r="565" ht="12.75" customHeight="1">
      <c r="A565" s="1"/>
      <c r="B565" s="16"/>
      <c r="C565" s="16"/>
      <c r="D565" s="16"/>
      <c r="E565" s="16"/>
      <c r="F565" s="1"/>
      <c r="G565" s="1"/>
      <c r="I565" s="1"/>
    </row>
    <row r="566" ht="12.75" customHeight="1">
      <c r="A566" s="1"/>
      <c r="B566" s="16"/>
      <c r="C566" s="16"/>
      <c r="D566" s="16"/>
      <c r="E566" s="16"/>
      <c r="F566" s="1"/>
      <c r="G566" s="1"/>
      <c r="I566" s="1"/>
    </row>
    <row r="567" ht="12.75" customHeight="1">
      <c r="A567" s="1"/>
      <c r="B567" s="16"/>
      <c r="C567" s="16"/>
      <c r="D567" s="16"/>
      <c r="E567" s="16"/>
      <c r="F567" s="1"/>
      <c r="G567" s="1"/>
      <c r="I567" s="1"/>
    </row>
    <row r="568" ht="12.75" customHeight="1">
      <c r="A568" s="1"/>
      <c r="B568" s="16"/>
      <c r="C568" s="16"/>
      <c r="D568" s="16"/>
      <c r="E568" s="16"/>
      <c r="F568" s="1"/>
      <c r="G568" s="1"/>
      <c r="I568" s="1"/>
    </row>
    <row r="569" ht="12.75" customHeight="1">
      <c r="A569" s="1"/>
      <c r="B569" s="16"/>
      <c r="C569" s="16"/>
      <c r="D569" s="16"/>
      <c r="E569" s="16"/>
      <c r="F569" s="1"/>
      <c r="G569" s="1"/>
      <c r="I569" s="1"/>
    </row>
    <row r="570" ht="12.75" customHeight="1">
      <c r="A570" s="1"/>
      <c r="B570" s="16"/>
      <c r="C570" s="16"/>
      <c r="D570" s="16"/>
      <c r="E570" s="16"/>
      <c r="F570" s="1"/>
      <c r="G570" s="1"/>
      <c r="I570" s="1"/>
    </row>
    <row r="571" ht="12.75" customHeight="1">
      <c r="A571" s="1"/>
      <c r="B571" s="16"/>
      <c r="C571" s="16"/>
      <c r="D571" s="16"/>
      <c r="E571" s="16"/>
      <c r="F571" s="1"/>
      <c r="G571" s="1"/>
      <c r="I571" s="1"/>
    </row>
    <row r="572" ht="12.75" customHeight="1">
      <c r="A572" s="1"/>
      <c r="B572" s="16"/>
      <c r="C572" s="16"/>
      <c r="D572" s="16"/>
      <c r="E572" s="16"/>
      <c r="F572" s="1"/>
      <c r="G572" s="1"/>
      <c r="I572" s="1"/>
    </row>
    <row r="573" ht="12.75" customHeight="1">
      <c r="A573" s="1"/>
      <c r="B573" s="16"/>
      <c r="C573" s="16"/>
      <c r="D573" s="16"/>
      <c r="E573" s="16"/>
      <c r="F573" s="1"/>
      <c r="G573" s="1"/>
      <c r="I573" s="1"/>
    </row>
    <row r="574" ht="12.75" customHeight="1">
      <c r="A574" s="1"/>
      <c r="B574" s="16"/>
      <c r="C574" s="16"/>
      <c r="D574" s="16"/>
      <c r="E574" s="16"/>
      <c r="F574" s="1"/>
      <c r="G574" s="1"/>
      <c r="I574" s="1"/>
    </row>
    <row r="575" ht="12.75" customHeight="1">
      <c r="A575" s="1"/>
      <c r="B575" s="16"/>
      <c r="C575" s="16"/>
      <c r="D575" s="16"/>
      <c r="E575" s="16"/>
      <c r="F575" s="1"/>
      <c r="G575" s="1"/>
      <c r="I575" s="1"/>
    </row>
    <row r="576" ht="12.75" customHeight="1">
      <c r="A576" s="1"/>
      <c r="B576" s="16"/>
      <c r="C576" s="16"/>
      <c r="D576" s="16"/>
      <c r="E576" s="16"/>
      <c r="F576" s="1"/>
      <c r="G576" s="1"/>
      <c r="I576" s="1"/>
    </row>
    <row r="577" ht="12.75" customHeight="1">
      <c r="A577" s="1"/>
      <c r="B577" s="16"/>
      <c r="C577" s="16"/>
      <c r="D577" s="16"/>
      <c r="E577" s="16"/>
      <c r="F577" s="1"/>
      <c r="G577" s="1"/>
      <c r="I577" s="1"/>
    </row>
    <row r="578" ht="12.75" customHeight="1">
      <c r="A578" s="1"/>
      <c r="B578" s="16"/>
      <c r="C578" s="16"/>
      <c r="D578" s="16"/>
      <c r="E578" s="16"/>
      <c r="F578" s="1"/>
      <c r="G578" s="1"/>
      <c r="I578" s="1"/>
    </row>
    <row r="579" ht="12.75" customHeight="1">
      <c r="A579" s="1"/>
      <c r="B579" s="16"/>
      <c r="C579" s="16"/>
      <c r="D579" s="16"/>
      <c r="E579" s="16"/>
      <c r="F579" s="1"/>
      <c r="G579" s="1"/>
      <c r="I579" s="1"/>
    </row>
    <row r="580" ht="12.75" customHeight="1">
      <c r="A580" s="1"/>
      <c r="B580" s="16"/>
      <c r="C580" s="16"/>
      <c r="D580" s="16"/>
      <c r="E580" s="16"/>
      <c r="F580" s="1"/>
      <c r="G580" s="1"/>
      <c r="I580" s="1"/>
    </row>
    <row r="581" ht="12.75" customHeight="1">
      <c r="A581" s="1"/>
      <c r="B581" s="16"/>
      <c r="C581" s="16"/>
      <c r="D581" s="16"/>
      <c r="E581" s="16"/>
      <c r="F581" s="1"/>
      <c r="G581" s="1"/>
      <c r="I581" s="1"/>
    </row>
    <row r="582" ht="12.75" customHeight="1">
      <c r="A582" s="1"/>
      <c r="B582" s="16"/>
      <c r="C582" s="16"/>
      <c r="D582" s="16"/>
      <c r="E582" s="16"/>
      <c r="F582" s="1"/>
      <c r="G582" s="1"/>
      <c r="I582" s="1"/>
    </row>
    <row r="583" ht="12.75" customHeight="1">
      <c r="A583" s="1"/>
      <c r="B583" s="16"/>
      <c r="C583" s="16"/>
      <c r="D583" s="16"/>
      <c r="E583" s="16"/>
      <c r="F583" s="1"/>
      <c r="G583" s="1"/>
      <c r="I583" s="1"/>
    </row>
    <row r="584" ht="12.75" customHeight="1">
      <c r="A584" s="1"/>
      <c r="B584" s="16"/>
      <c r="C584" s="16"/>
      <c r="D584" s="16"/>
      <c r="E584" s="16"/>
      <c r="F584" s="1"/>
      <c r="G584" s="1"/>
      <c r="I584" s="1"/>
    </row>
    <row r="585" ht="12.75" customHeight="1">
      <c r="A585" s="1"/>
      <c r="B585" s="16"/>
      <c r="C585" s="16"/>
      <c r="D585" s="16"/>
      <c r="E585" s="16"/>
      <c r="F585" s="1"/>
      <c r="G585" s="1"/>
      <c r="I585" s="1"/>
    </row>
    <row r="586" ht="12.75" customHeight="1">
      <c r="A586" s="1"/>
      <c r="B586" s="16"/>
      <c r="C586" s="16"/>
      <c r="D586" s="16"/>
      <c r="E586" s="16"/>
      <c r="F586" s="1"/>
      <c r="G586" s="1"/>
      <c r="I586" s="1"/>
    </row>
    <row r="587" ht="12.75" customHeight="1">
      <c r="A587" s="1"/>
      <c r="B587" s="16"/>
      <c r="C587" s="16"/>
      <c r="D587" s="16"/>
      <c r="E587" s="16"/>
      <c r="F587" s="1"/>
      <c r="G587" s="1"/>
      <c r="I587" s="1"/>
    </row>
    <row r="588" ht="12.75" customHeight="1">
      <c r="A588" s="1"/>
      <c r="B588" s="16"/>
      <c r="C588" s="16"/>
      <c r="D588" s="16"/>
      <c r="E588" s="16"/>
      <c r="F588" s="1"/>
      <c r="G588" s="1"/>
      <c r="I588" s="1"/>
    </row>
    <row r="589" ht="12.75" customHeight="1">
      <c r="A589" s="1"/>
      <c r="B589" s="16"/>
      <c r="C589" s="16"/>
      <c r="D589" s="16"/>
      <c r="E589" s="16"/>
      <c r="F589" s="1"/>
      <c r="G589" s="1"/>
      <c r="I589" s="1"/>
    </row>
    <row r="590" ht="12.75" customHeight="1">
      <c r="A590" s="1"/>
      <c r="B590" s="16"/>
      <c r="C590" s="16"/>
      <c r="D590" s="16"/>
      <c r="E590" s="16"/>
      <c r="F590" s="1"/>
      <c r="G590" s="1"/>
      <c r="I590" s="1"/>
    </row>
    <row r="591" ht="12.75" customHeight="1">
      <c r="A591" s="1"/>
      <c r="B591" s="16"/>
      <c r="C591" s="16"/>
      <c r="D591" s="16"/>
      <c r="E591" s="16"/>
      <c r="F591" s="1"/>
      <c r="G591" s="1"/>
      <c r="I591" s="1"/>
    </row>
    <row r="592" ht="12.75" customHeight="1">
      <c r="A592" s="1"/>
      <c r="B592" s="16"/>
      <c r="C592" s="16"/>
      <c r="D592" s="16"/>
      <c r="E592" s="16"/>
      <c r="F592" s="1"/>
      <c r="G592" s="1"/>
      <c r="I592" s="1"/>
    </row>
    <row r="593" ht="12.75" customHeight="1">
      <c r="A593" s="1"/>
      <c r="B593" s="16"/>
      <c r="C593" s="16"/>
      <c r="D593" s="16"/>
      <c r="E593" s="16"/>
      <c r="F593" s="1"/>
      <c r="G593" s="1"/>
      <c r="I593" s="1"/>
    </row>
    <row r="594" ht="12.75" customHeight="1">
      <c r="A594" s="1"/>
      <c r="B594" s="16"/>
      <c r="C594" s="16"/>
      <c r="D594" s="16"/>
      <c r="E594" s="16"/>
      <c r="F594" s="1"/>
      <c r="G594" s="1"/>
      <c r="I594" s="1"/>
    </row>
    <row r="595" ht="12.75" customHeight="1">
      <c r="A595" s="1"/>
      <c r="B595" s="16"/>
      <c r="C595" s="16"/>
      <c r="D595" s="16"/>
      <c r="E595" s="16"/>
      <c r="F595" s="1"/>
      <c r="G595" s="1"/>
      <c r="I595" s="1"/>
    </row>
    <row r="596" ht="12.75" customHeight="1">
      <c r="A596" s="1"/>
      <c r="B596" s="16"/>
      <c r="C596" s="16"/>
      <c r="D596" s="16"/>
      <c r="E596" s="16"/>
      <c r="F596" s="1"/>
      <c r="G596" s="1"/>
      <c r="I596" s="1"/>
    </row>
    <row r="597" ht="12.75" customHeight="1">
      <c r="A597" s="1"/>
      <c r="B597" s="16"/>
      <c r="C597" s="16"/>
      <c r="D597" s="16"/>
      <c r="E597" s="16"/>
      <c r="F597" s="1"/>
      <c r="G597" s="1"/>
      <c r="I597" s="1"/>
    </row>
    <row r="598" ht="12.75" customHeight="1">
      <c r="A598" s="1"/>
      <c r="B598" s="16"/>
      <c r="C598" s="16"/>
      <c r="D598" s="16"/>
      <c r="E598" s="16"/>
      <c r="F598" s="1"/>
      <c r="G598" s="1"/>
      <c r="I598" s="1"/>
    </row>
    <row r="599" ht="12.75" customHeight="1">
      <c r="A599" s="1"/>
      <c r="B599" s="16"/>
      <c r="C599" s="16"/>
      <c r="D599" s="16"/>
      <c r="E599" s="16"/>
      <c r="F599" s="1"/>
      <c r="G599" s="1"/>
      <c r="I599" s="1"/>
    </row>
    <row r="600" ht="12.75" customHeight="1">
      <c r="A600" s="1"/>
      <c r="B600" s="16"/>
      <c r="C600" s="16"/>
      <c r="D600" s="16"/>
      <c r="E600" s="16"/>
      <c r="F600" s="1"/>
      <c r="G600" s="1"/>
      <c r="I600" s="1"/>
    </row>
    <row r="601" ht="12.75" customHeight="1">
      <c r="A601" s="1"/>
      <c r="B601" s="16"/>
      <c r="C601" s="16"/>
      <c r="D601" s="16"/>
      <c r="E601" s="16"/>
      <c r="F601" s="1"/>
      <c r="G601" s="1"/>
      <c r="I601" s="1"/>
    </row>
    <row r="602" ht="12.75" customHeight="1">
      <c r="A602" s="1"/>
      <c r="B602" s="16"/>
      <c r="C602" s="16"/>
      <c r="D602" s="16"/>
      <c r="E602" s="16"/>
      <c r="F602" s="1"/>
      <c r="G602" s="1"/>
      <c r="I602" s="1"/>
    </row>
    <row r="603" ht="12.75" customHeight="1">
      <c r="A603" s="1"/>
      <c r="B603" s="16"/>
      <c r="C603" s="16"/>
      <c r="D603" s="16"/>
      <c r="E603" s="16"/>
      <c r="F603" s="1"/>
      <c r="G603" s="1"/>
      <c r="I603" s="1"/>
    </row>
    <row r="604" ht="12.75" customHeight="1">
      <c r="A604" s="1"/>
      <c r="B604" s="16"/>
      <c r="C604" s="16"/>
      <c r="D604" s="16"/>
      <c r="E604" s="16"/>
      <c r="F604" s="1"/>
      <c r="G604" s="1"/>
      <c r="I604" s="1"/>
    </row>
    <row r="605" ht="12.75" customHeight="1">
      <c r="A605" s="1"/>
      <c r="B605" s="16"/>
      <c r="C605" s="16"/>
      <c r="D605" s="16"/>
      <c r="E605" s="16"/>
      <c r="F605" s="1"/>
      <c r="G605" s="1"/>
      <c r="I605" s="1"/>
    </row>
    <row r="606" ht="12.75" customHeight="1">
      <c r="A606" s="1"/>
      <c r="B606" s="16"/>
      <c r="C606" s="16"/>
      <c r="D606" s="16"/>
      <c r="E606" s="16"/>
      <c r="F606" s="1"/>
      <c r="G606" s="1"/>
      <c r="I606" s="1"/>
    </row>
    <row r="607" ht="12.75" customHeight="1">
      <c r="A607" s="1"/>
      <c r="B607" s="16"/>
      <c r="C607" s="16"/>
      <c r="D607" s="16"/>
      <c r="E607" s="16"/>
      <c r="F607" s="1"/>
      <c r="G607" s="1"/>
      <c r="I607" s="1"/>
    </row>
    <row r="608" ht="12.75" customHeight="1">
      <c r="A608" s="1"/>
      <c r="B608" s="16"/>
      <c r="C608" s="16"/>
      <c r="D608" s="16"/>
      <c r="E608" s="16"/>
      <c r="F608" s="1"/>
      <c r="G608" s="1"/>
      <c r="I608" s="1"/>
    </row>
    <row r="609" ht="12.75" customHeight="1">
      <c r="A609" s="1"/>
      <c r="B609" s="16"/>
      <c r="C609" s="16"/>
      <c r="D609" s="16"/>
      <c r="E609" s="16"/>
      <c r="F609" s="1"/>
      <c r="G609" s="1"/>
      <c r="I609" s="1"/>
    </row>
    <row r="610" ht="12.75" customHeight="1">
      <c r="A610" s="1"/>
      <c r="B610" s="16"/>
      <c r="C610" s="16"/>
      <c r="D610" s="16"/>
      <c r="E610" s="16"/>
      <c r="F610" s="1"/>
      <c r="G610" s="1"/>
      <c r="I610" s="1"/>
    </row>
    <row r="611" ht="12.75" customHeight="1">
      <c r="A611" s="1"/>
      <c r="B611" s="16"/>
      <c r="C611" s="16"/>
      <c r="D611" s="16"/>
      <c r="E611" s="16"/>
      <c r="F611" s="1"/>
      <c r="G611" s="1"/>
      <c r="I611" s="1"/>
    </row>
    <row r="612" ht="12.75" customHeight="1">
      <c r="A612" s="1"/>
      <c r="B612" s="16"/>
      <c r="C612" s="16"/>
      <c r="D612" s="16"/>
      <c r="E612" s="16"/>
      <c r="F612" s="1"/>
      <c r="G612" s="1"/>
      <c r="I612" s="1"/>
    </row>
    <row r="613" ht="12.75" customHeight="1">
      <c r="A613" s="1"/>
      <c r="B613" s="16"/>
      <c r="C613" s="16"/>
      <c r="D613" s="16"/>
      <c r="E613" s="16"/>
      <c r="F613" s="1"/>
      <c r="G613" s="1"/>
      <c r="I613" s="1"/>
    </row>
    <row r="614" ht="12.75" customHeight="1">
      <c r="A614" s="1"/>
      <c r="B614" s="16"/>
      <c r="C614" s="16"/>
      <c r="D614" s="16"/>
      <c r="E614" s="16"/>
      <c r="F614" s="1"/>
      <c r="G614" s="1"/>
      <c r="I614" s="1"/>
    </row>
    <row r="615" ht="12.75" customHeight="1">
      <c r="A615" s="1"/>
      <c r="B615" s="16"/>
      <c r="C615" s="16"/>
      <c r="D615" s="16"/>
      <c r="E615" s="16"/>
      <c r="F615" s="1"/>
      <c r="G615" s="1"/>
      <c r="I615" s="1"/>
    </row>
    <row r="616" ht="12.75" customHeight="1">
      <c r="A616" s="1"/>
      <c r="B616" s="16"/>
      <c r="C616" s="16"/>
      <c r="D616" s="16"/>
      <c r="E616" s="16"/>
      <c r="F616" s="1"/>
      <c r="G616" s="1"/>
      <c r="I616" s="1"/>
    </row>
    <row r="617" ht="12.75" customHeight="1">
      <c r="A617" s="1"/>
      <c r="B617" s="16"/>
      <c r="C617" s="16"/>
      <c r="D617" s="16"/>
      <c r="E617" s="16"/>
      <c r="F617" s="1"/>
      <c r="G617" s="1"/>
      <c r="I617" s="1"/>
    </row>
    <row r="618" ht="12.75" customHeight="1">
      <c r="A618" s="1"/>
      <c r="B618" s="16"/>
      <c r="C618" s="16"/>
      <c r="D618" s="16"/>
      <c r="E618" s="16"/>
      <c r="F618" s="1"/>
      <c r="G618" s="1"/>
      <c r="I618" s="1"/>
    </row>
    <row r="619" ht="12.75" customHeight="1">
      <c r="A619" s="1"/>
      <c r="B619" s="16"/>
      <c r="C619" s="16"/>
      <c r="D619" s="16"/>
      <c r="E619" s="16"/>
      <c r="F619" s="1"/>
      <c r="G619" s="1"/>
      <c r="I619" s="1"/>
    </row>
    <row r="620" ht="12.75" customHeight="1">
      <c r="A620" s="1"/>
      <c r="B620" s="16"/>
      <c r="C620" s="16"/>
      <c r="D620" s="16"/>
      <c r="E620" s="16"/>
      <c r="F620" s="1"/>
      <c r="G620" s="1"/>
      <c r="I620" s="1"/>
    </row>
    <row r="621" ht="12.75" customHeight="1">
      <c r="A621" s="1"/>
      <c r="B621" s="16"/>
      <c r="C621" s="16"/>
      <c r="D621" s="16"/>
      <c r="E621" s="16"/>
      <c r="F621" s="1"/>
      <c r="G621" s="1"/>
      <c r="I621" s="1"/>
    </row>
    <row r="622" ht="12.75" customHeight="1">
      <c r="A622" s="1"/>
      <c r="B622" s="16"/>
      <c r="C622" s="16"/>
      <c r="D622" s="16"/>
      <c r="E622" s="16"/>
      <c r="F622" s="1"/>
      <c r="G622" s="1"/>
      <c r="I622" s="1"/>
    </row>
    <row r="623" ht="12.75" customHeight="1">
      <c r="A623" s="1"/>
      <c r="B623" s="16"/>
      <c r="C623" s="16"/>
      <c r="D623" s="16"/>
      <c r="E623" s="16"/>
      <c r="F623" s="1"/>
      <c r="G623" s="1"/>
      <c r="I623" s="1"/>
    </row>
    <row r="624" ht="12.75" customHeight="1">
      <c r="A624" s="1"/>
      <c r="B624" s="16"/>
      <c r="C624" s="16"/>
      <c r="D624" s="16"/>
      <c r="E624" s="16"/>
      <c r="F624" s="1"/>
      <c r="G624" s="1"/>
      <c r="I624" s="1"/>
    </row>
    <row r="625" ht="12.75" customHeight="1">
      <c r="A625" s="1"/>
      <c r="B625" s="16"/>
      <c r="C625" s="16"/>
      <c r="D625" s="16"/>
      <c r="E625" s="16"/>
      <c r="F625" s="1"/>
      <c r="G625" s="1"/>
      <c r="I625" s="1"/>
    </row>
    <row r="626" ht="12.75" customHeight="1">
      <c r="A626" s="1"/>
      <c r="B626" s="16"/>
      <c r="C626" s="16"/>
      <c r="D626" s="16"/>
      <c r="E626" s="16"/>
      <c r="F626" s="1"/>
      <c r="G626" s="1"/>
      <c r="I626" s="1"/>
    </row>
    <row r="627" ht="12.75" customHeight="1">
      <c r="A627" s="1"/>
      <c r="B627" s="16"/>
      <c r="C627" s="16"/>
      <c r="D627" s="16"/>
      <c r="E627" s="16"/>
      <c r="F627" s="1"/>
      <c r="G627" s="1"/>
      <c r="I627" s="1"/>
    </row>
    <row r="628" ht="12.75" customHeight="1">
      <c r="A628" s="1"/>
      <c r="B628" s="16"/>
      <c r="C628" s="16"/>
      <c r="D628" s="16"/>
      <c r="E628" s="16"/>
      <c r="F628" s="1"/>
      <c r="G628" s="1"/>
      <c r="I628" s="1"/>
    </row>
    <row r="629" ht="12.75" customHeight="1">
      <c r="A629" s="1"/>
      <c r="B629" s="16"/>
      <c r="C629" s="16"/>
      <c r="D629" s="16"/>
      <c r="E629" s="16"/>
      <c r="F629" s="1"/>
      <c r="G629" s="1"/>
      <c r="I629" s="1"/>
    </row>
    <row r="630" ht="12.75" customHeight="1">
      <c r="A630" s="1"/>
      <c r="B630" s="16"/>
      <c r="C630" s="16"/>
      <c r="D630" s="16"/>
      <c r="E630" s="16"/>
      <c r="F630" s="1"/>
      <c r="G630" s="1"/>
      <c r="I630" s="1"/>
    </row>
    <row r="631" ht="12.75" customHeight="1">
      <c r="A631" s="1"/>
      <c r="B631" s="16"/>
      <c r="C631" s="16"/>
      <c r="D631" s="16"/>
      <c r="E631" s="16"/>
      <c r="F631" s="1"/>
      <c r="G631" s="1"/>
      <c r="I631" s="1"/>
    </row>
    <row r="632" ht="12.75" customHeight="1">
      <c r="A632" s="1"/>
      <c r="B632" s="16"/>
      <c r="C632" s="16"/>
      <c r="D632" s="16"/>
      <c r="E632" s="16"/>
      <c r="F632" s="1"/>
      <c r="G632" s="1"/>
      <c r="I632" s="1"/>
    </row>
    <row r="633" ht="12.75" customHeight="1">
      <c r="A633" s="1"/>
      <c r="B633" s="16"/>
      <c r="C633" s="16"/>
      <c r="D633" s="16"/>
      <c r="E633" s="16"/>
      <c r="F633" s="1"/>
      <c r="G633" s="1"/>
      <c r="I633" s="1"/>
    </row>
    <row r="634" ht="12.75" customHeight="1">
      <c r="A634" s="1"/>
      <c r="B634" s="16"/>
      <c r="C634" s="16"/>
      <c r="D634" s="16"/>
      <c r="E634" s="16"/>
      <c r="F634" s="1"/>
      <c r="G634" s="1"/>
      <c r="I634" s="1"/>
    </row>
    <row r="635" ht="12.75" customHeight="1">
      <c r="A635" s="1"/>
      <c r="B635" s="16"/>
      <c r="C635" s="16"/>
      <c r="D635" s="16"/>
      <c r="E635" s="16"/>
      <c r="F635" s="1"/>
      <c r="G635" s="1"/>
      <c r="I635" s="1"/>
    </row>
    <row r="636" ht="12.75" customHeight="1">
      <c r="A636" s="1"/>
      <c r="B636" s="16"/>
      <c r="C636" s="16"/>
      <c r="D636" s="16"/>
      <c r="E636" s="16"/>
      <c r="F636" s="1"/>
      <c r="G636" s="1"/>
      <c r="I636" s="1"/>
    </row>
    <row r="637" ht="12.75" customHeight="1">
      <c r="A637" s="1"/>
      <c r="B637" s="16"/>
      <c r="C637" s="16"/>
      <c r="D637" s="16"/>
      <c r="E637" s="16"/>
      <c r="F637" s="1"/>
      <c r="G637" s="1"/>
      <c r="I637" s="1"/>
    </row>
    <row r="638" ht="12.75" customHeight="1">
      <c r="A638" s="1"/>
      <c r="B638" s="16"/>
      <c r="C638" s="16"/>
      <c r="D638" s="16"/>
      <c r="E638" s="16"/>
      <c r="F638" s="1"/>
      <c r="G638" s="1"/>
      <c r="I638" s="1"/>
    </row>
    <row r="639" ht="12.75" customHeight="1">
      <c r="A639" s="1"/>
      <c r="B639" s="16"/>
      <c r="C639" s="16"/>
      <c r="D639" s="16"/>
      <c r="E639" s="16"/>
      <c r="F639" s="1"/>
      <c r="G639" s="1"/>
      <c r="I639" s="1"/>
    </row>
    <row r="640" ht="12.75" customHeight="1">
      <c r="A640" s="1"/>
      <c r="B640" s="16"/>
      <c r="C640" s="16"/>
      <c r="D640" s="16"/>
      <c r="E640" s="16"/>
      <c r="F640" s="1"/>
      <c r="G640" s="1"/>
      <c r="I640" s="1"/>
    </row>
    <row r="641" ht="12.75" customHeight="1">
      <c r="A641" s="1"/>
      <c r="B641" s="16"/>
      <c r="C641" s="16"/>
      <c r="D641" s="16"/>
      <c r="E641" s="16"/>
      <c r="F641" s="1"/>
      <c r="G641" s="1"/>
      <c r="I641" s="1"/>
    </row>
    <row r="642" ht="12.75" customHeight="1">
      <c r="A642" s="1"/>
      <c r="B642" s="16"/>
      <c r="C642" s="16"/>
      <c r="D642" s="16"/>
      <c r="E642" s="16"/>
      <c r="F642" s="1"/>
      <c r="G642" s="1"/>
      <c r="I642" s="1"/>
    </row>
    <row r="643" ht="12.75" customHeight="1">
      <c r="A643" s="1"/>
      <c r="B643" s="16"/>
      <c r="C643" s="16"/>
      <c r="D643" s="16"/>
      <c r="E643" s="16"/>
      <c r="F643" s="1"/>
      <c r="G643" s="1"/>
      <c r="I643" s="1"/>
    </row>
    <row r="644" ht="12.75" customHeight="1">
      <c r="A644" s="1"/>
      <c r="B644" s="16"/>
      <c r="C644" s="16"/>
      <c r="D644" s="16"/>
      <c r="E644" s="16"/>
      <c r="F644" s="1"/>
      <c r="G644" s="1"/>
      <c r="I644" s="1"/>
    </row>
    <row r="645" ht="12.75" customHeight="1">
      <c r="A645" s="1"/>
      <c r="B645" s="16"/>
      <c r="C645" s="16"/>
      <c r="D645" s="16"/>
      <c r="E645" s="16"/>
      <c r="F645" s="1"/>
      <c r="G645" s="1"/>
      <c r="I645" s="1"/>
    </row>
    <row r="646" ht="12.75" customHeight="1">
      <c r="A646" s="1"/>
      <c r="B646" s="16"/>
      <c r="C646" s="16"/>
      <c r="D646" s="16"/>
      <c r="E646" s="16"/>
      <c r="F646" s="1"/>
      <c r="G646" s="1"/>
      <c r="I646" s="1"/>
    </row>
    <row r="647" ht="12.75" customHeight="1">
      <c r="A647" s="1"/>
      <c r="B647" s="16"/>
      <c r="C647" s="16"/>
      <c r="D647" s="16"/>
      <c r="E647" s="16"/>
      <c r="F647" s="1"/>
      <c r="G647" s="1"/>
      <c r="I647" s="1"/>
    </row>
    <row r="648" ht="12.75" customHeight="1">
      <c r="A648" s="1"/>
      <c r="B648" s="16"/>
      <c r="C648" s="16"/>
      <c r="D648" s="16"/>
      <c r="E648" s="16"/>
      <c r="F648" s="1"/>
      <c r="G648" s="1"/>
      <c r="I648" s="1"/>
    </row>
    <row r="649" ht="12.75" customHeight="1">
      <c r="A649" s="1"/>
      <c r="B649" s="16"/>
      <c r="C649" s="16"/>
      <c r="D649" s="16"/>
      <c r="E649" s="16"/>
      <c r="F649" s="1"/>
      <c r="G649" s="1"/>
      <c r="I649" s="1"/>
    </row>
    <row r="650" ht="12.75" customHeight="1">
      <c r="A650" s="1"/>
      <c r="B650" s="16"/>
      <c r="C650" s="16"/>
      <c r="D650" s="16"/>
      <c r="E650" s="16"/>
      <c r="F650" s="1"/>
      <c r="G650" s="1"/>
      <c r="I650" s="1"/>
    </row>
    <row r="651" ht="12.75" customHeight="1">
      <c r="A651" s="1"/>
      <c r="B651" s="16"/>
      <c r="C651" s="16"/>
      <c r="D651" s="16"/>
      <c r="E651" s="16"/>
      <c r="F651" s="1"/>
      <c r="G651" s="1"/>
      <c r="I651" s="1"/>
    </row>
    <row r="652" ht="12.75" customHeight="1">
      <c r="A652" s="1"/>
      <c r="B652" s="16"/>
      <c r="C652" s="16"/>
      <c r="D652" s="16"/>
      <c r="E652" s="16"/>
      <c r="F652" s="1"/>
      <c r="G652" s="1"/>
      <c r="I652" s="1"/>
    </row>
    <row r="653" ht="12.75" customHeight="1">
      <c r="A653" s="1"/>
      <c r="B653" s="16"/>
      <c r="C653" s="16"/>
      <c r="D653" s="16"/>
      <c r="E653" s="16"/>
      <c r="F653" s="1"/>
      <c r="G653" s="1"/>
      <c r="I653" s="1"/>
    </row>
    <row r="654" ht="12.75" customHeight="1">
      <c r="A654" s="1"/>
      <c r="B654" s="16"/>
      <c r="C654" s="16"/>
      <c r="D654" s="16"/>
      <c r="E654" s="16"/>
      <c r="F654" s="1"/>
      <c r="G654" s="1"/>
      <c r="I654" s="1"/>
    </row>
    <row r="655" ht="12.75" customHeight="1">
      <c r="A655" s="1"/>
      <c r="B655" s="16"/>
      <c r="C655" s="16"/>
      <c r="D655" s="16"/>
      <c r="E655" s="16"/>
      <c r="F655" s="1"/>
      <c r="G655" s="1"/>
      <c r="I655" s="1"/>
    </row>
    <row r="656" ht="12.75" customHeight="1">
      <c r="A656" s="1"/>
      <c r="B656" s="16"/>
      <c r="C656" s="16"/>
      <c r="D656" s="16"/>
      <c r="E656" s="16"/>
      <c r="F656" s="1"/>
      <c r="G656" s="1"/>
      <c r="I656" s="1"/>
    </row>
    <row r="657" ht="12.75" customHeight="1">
      <c r="A657" s="1"/>
      <c r="B657" s="16"/>
      <c r="C657" s="16"/>
      <c r="D657" s="16"/>
      <c r="E657" s="16"/>
      <c r="F657" s="1"/>
      <c r="G657" s="1"/>
      <c r="I657" s="1"/>
    </row>
    <row r="658" ht="12.75" customHeight="1">
      <c r="A658" s="1"/>
      <c r="B658" s="16"/>
      <c r="C658" s="16"/>
      <c r="D658" s="16"/>
      <c r="E658" s="16"/>
      <c r="F658" s="1"/>
      <c r="G658" s="1"/>
      <c r="I658" s="1"/>
    </row>
    <row r="659" ht="12.75" customHeight="1">
      <c r="A659" s="1"/>
      <c r="B659" s="16"/>
      <c r="C659" s="16"/>
      <c r="D659" s="16"/>
      <c r="E659" s="16"/>
      <c r="F659" s="1"/>
      <c r="G659" s="1"/>
      <c r="I659" s="1"/>
    </row>
    <row r="660" ht="12.75" customHeight="1">
      <c r="A660" s="1"/>
      <c r="B660" s="16"/>
      <c r="C660" s="16"/>
      <c r="D660" s="16"/>
      <c r="E660" s="16"/>
      <c r="F660" s="1"/>
      <c r="G660" s="1"/>
      <c r="I660" s="1"/>
    </row>
    <row r="661" ht="12.75" customHeight="1">
      <c r="A661" s="1"/>
      <c r="B661" s="16"/>
      <c r="C661" s="16"/>
      <c r="D661" s="16"/>
      <c r="E661" s="16"/>
      <c r="F661" s="1"/>
      <c r="G661" s="1"/>
      <c r="I661" s="1"/>
    </row>
    <row r="662" ht="12.75" customHeight="1">
      <c r="A662" s="1"/>
      <c r="B662" s="16"/>
      <c r="C662" s="16"/>
      <c r="D662" s="16"/>
      <c r="E662" s="16"/>
      <c r="F662" s="1"/>
      <c r="G662" s="1"/>
      <c r="I662" s="1"/>
    </row>
    <row r="663" ht="12.75" customHeight="1">
      <c r="A663" s="1"/>
      <c r="B663" s="16"/>
      <c r="C663" s="16"/>
      <c r="D663" s="16"/>
      <c r="E663" s="16"/>
      <c r="F663" s="1"/>
      <c r="G663" s="1"/>
      <c r="I663" s="1"/>
    </row>
    <row r="664" ht="12.75" customHeight="1">
      <c r="A664" s="1"/>
      <c r="B664" s="16"/>
      <c r="C664" s="16"/>
      <c r="D664" s="16"/>
      <c r="E664" s="16"/>
      <c r="F664" s="1"/>
      <c r="G664" s="1"/>
      <c r="I664" s="1"/>
    </row>
    <row r="665" ht="12.75" customHeight="1">
      <c r="A665" s="1"/>
      <c r="B665" s="16"/>
      <c r="C665" s="16"/>
      <c r="D665" s="16"/>
      <c r="E665" s="16"/>
      <c r="F665" s="1"/>
      <c r="G665" s="1"/>
      <c r="I665" s="1"/>
    </row>
    <row r="666" ht="12.75" customHeight="1">
      <c r="A666" s="1"/>
      <c r="B666" s="16"/>
      <c r="C666" s="16"/>
      <c r="D666" s="16"/>
      <c r="E666" s="16"/>
      <c r="F666" s="1"/>
      <c r="G666" s="1"/>
      <c r="I666" s="1"/>
    </row>
    <row r="667" ht="12.75" customHeight="1">
      <c r="A667" s="1"/>
      <c r="B667" s="16"/>
      <c r="C667" s="16"/>
      <c r="D667" s="16"/>
      <c r="E667" s="16"/>
      <c r="F667" s="1"/>
      <c r="G667" s="1"/>
      <c r="I667" s="1"/>
    </row>
    <row r="668" ht="12.75" customHeight="1">
      <c r="A668" s="1"/>
      <c r="B668" s="16"/>
      <c r="C668" s="16"/>
      <c r="D668" s="16"/>
      <c r="E668" s="16"/>
      <c r="F668" s="1"/>
      <c r="G668" s="1"/>
      <c r="I668" s="1"/>
    </row>
    <row r="669" ht="12.75" customHeight="1">
      <c r="A669" s="1"/>
      <c r="B669" s="16"/>
      <c r="C669" s="16"/>
      <c r="D669" s="16"/>
      <c r="E669" s="16"/>
      <c r="F669" s="1"/>
      <c r="G669" s="1"/>
      <c r="I669" s="1"/>
    </row>
    <row r="670" ht="12.75" customHeight="1">
      <c r="A670" s="1"/>
      <c r="B670" s="16"/>
      <c r="C670" s="16"/>
      <c r="D670" s="16"/>
      <c r="E670" s="16"/>
      <c r="F670" s="1"/>
      <c r="G670" s="1"/>
      <c r="I670" s="1"/>
    </row>
    <row r="671" ht="12.75" customHeight="1">
      <c r="A671" s="1"/>
      <c r="B671" s="16"/>
      <c r="C671" s="16"/>
      <c r="D671" s="16"/>
      <c r="E671" s="16"/>
      <c r="F671" s="1"/>
      <c r="G671" s="1"/>
      <c r="I671" s="1"/>
    </row>
    <row r="672" ht="12.75" customHeight="1">
      <c r="A672" s="1"/>
      <c r="B672" s="16"/>
      <c r="C672" s="16"/>
      <c r="D672" s="16"/>
      <c r="E672" s="16"/>
      <c r="F672" s="1"/>
      <c r="G672" s="1"/>
      <c r="I672" s="1"/>
    </row>
    <row r="673" ht="12.75" customHeight="1">
      <c r="A673" s="1"/>
      <c r="B673" s="16"/>
      <c r="C673" s="16"/>
      <c r="D673" s="16"/>
      <c r="E673" s="16"/>
      <c r="F673" s="1"/>
      <c r="G673" s="1"/>
      <c r="I673" s="1"/>
    </row>
    <row r="674" ht="12.75" customHeight="1">
      <c r="A674" s="1"/>
      <c r="B674" s="16"/>
      <c r="C674" s="16"/>
      <c r="D674" s="16"/>
      <c r="E674" s="16"/>
      <c r="F674" s="1"/>
      <c r="G674" s="1"/>
      <c r="I674" s="1"/>
    </row>
    <row r="675" ht="12.75" customHeight="1">
      <c r="A675" s="1"/>
      <c r="B675" s="16"/>
      <c r="C675" s="16"/>
      <c r="D675" s="16"/>
      <c r="E675" s="16"/>
      <c r="F675" s="1"/>
      <c r="G675" s="1"/>
      <c r="I675" s="1"/>
    </row>
    <row r="676" ht="12.75" customHeight="1">
      <c r="A676" s="1"/>
      <c r="B676" s="16"/>
      <c r="C676" s="16"/>
      <c r="D676" s="16"/>
      <c r="E676" s="16"/>
      <c r="F676" s="1"/>
      <c r="G676" s="1"/>
      <c r="I676" s="1"/>
    </row>
    <row r="677" ht="12.75" customHeight="1">
      <c r="A677" s="1"/>
      <c r="B677" s="16"/>
      <c r="C677" s="16"/>
      <c r="D677" s="16"/>
      <c r="E677" s="16"/>
      <c r="F677" s="1"/>
      <c r="G677" s="1"/>
      <c r="I677" s="1"/>
    </row>
    <row r="678" ht="12.75" customHeight="1">
      <c r="A678" s="1"/>
      <c r="B678" s="16"/>
      <c r="C678" s="16"/>
      <c r="D678" s="16"/>
      <c r="E678" s="16"/>
      <c r="F678" s="1"/>
      <c r="G678" s="1"/>
      <c r="I678" s="1"/>
    </row>
    <row r="679" ht="12.75" customHeight="1">
      <c r="A679" s="1"/>
      <c r="B679" s="16"/>
      <c r="C679" s="16"/>
      <c r="D679" s="16"/>
      <c r="E679" s="16"/>
      <c r="F679" s="1"/>
      <c r="G679" s="1"/>
      <c r="I679" s="1"/>
    </row>
    <row r="680" ht="12.75" customHeight="1">
      <c r="A680" s="1"/>
      <c r="B680" s="16"/>
      <c r="C680" s="16"/>
      <c r="D680" s="16"/>
      <c r="E680" s="16"/>
      <c r="F680" s="1"/>
      <c r="G680" s="1"/>
      <c r="I680" s="1"/>
    </row>
    <row r="681" ht="12.75" customHeight="1">
      <c r="A681" s="1"/>
      <c r="B681" s="16"/>
      <c r="C681" s="16"/>
      <c r="D681" s="16"/>
      <c r="E681" s="16"/>
      <c r="F681" s="1"/>
      <c r="G681" s="1"/>
      <c r="I681" s="1"/>
    </row>
    <row r="682" ht="12.75" customHeight="1">
      <c r="A682" s="1"/>
      <c r="B682" s="16"/>
      <c r="C682" s="16"/>
      <c r="D682" s="16"/>
      <c r="E682" s="16"/>
      <c r="F682" s="1"/>
      <c r="G682" s="1"/>
      <c r="I682" s="1"/>
    </row>
    <row r="683" ht="12.75" customHeight="1">
      <c r="A683" s="1"/>
      <c r="B683" s="16"/>
      <c r="C683" s="16"/>
      <c r="D683" s="16"/>
      <c r="E683" s="16"/>
      <c r="F683" s="1"/>
      <c r="G683" s="1"/>
      <c r="I683" s="1"/>
    </row>
    <row r="684" ht="12.75" customHeight="1">
      <c r="A684" s="1"/>
      <c r="B684" s="16"/>
      <c r="C684" s="16"/>
      <c r="D684" s="16"/>
      <c r="E684" s="16"/>
      <c r="F684" s="1"/>
      <c r="G684" s="1"/>
      <c r="I684" s="1"/>
    </row>
    <row r="685" ht="12.75" customHeight="1">
      <c r="A685" s="1"/>
      <c r="B685" s="16"/>
      <c r="C685" s="16"/>
      <c r="D685" s="16"/>
      <c r="E685" s="16"/>
      <c r="F685" s="1"/>
      <c r="G685" s="1"/>
      <c r="I685" s="1"/>
    </row>
    <row r="686" ht="12.75" customHeight="1">
      <c r="A686" s="1"/>
      <c r="B686" s="16"/>
      <c r="C686" s="16"/>
      <c r="D686" s="16"/>
      <c r="E686" s="16"/>
      <c r="F686" s="1"/>
      <c r="G686" s="1"/>
      <c r="I686" s="1"/>
    </row>
    <row r="687" ht="12.75" customHeight="1">
      <c r="A687" s="1"/>
      <c r="B687" s="16"/>
      <c r="C687" s="16"/>
      <c r="D687" s="16"/>
      <c r="E687" s="16"/>
      <c r="F687" s="1"/>
      <c r="G687" s="1"/>
      <c r="I687" s="1"/>
    </row>
    <row r="688" ht="12.75" customHeight="1">
      <c r="A688" s="1"/>
      <c r="B688" s="16"/>
      <c r="C688" s="16"/>
      <c r="D688" s="16"/>
      <c r="E688" s="16"/>
      <c r="F688" s="1"/>
      <c r="G688" s="1"/>
      <c r="I688" s="1"/>
    </row>
    <row r="689" ht="12.75" customHeight="1">
      <c r="A689" s="1"/>
      <c r="B689" s="16"/>
      <c r="C689" s="16"/>
      <c r="D689" s="16"/>
      <c r="E689" s="16"/>
      <c r="F689" s="1"/>
      <c r="G689" s="1"/>
      <c r="I689" s="1"/>
    </row>
    <row r="690" ht="12.75" customHeight="1">
      <c r="A690" s="1"/>
      <c r="B690" s="16"/>
      <c r="C690" s="16"/>
      <c r="D690" s="16"/>
      <c r="E690" s="16"/>
      <c r="F690" s="1"/>
      <c r="G690" s="1"/>
      <c r="I690" s="1"/>
    </row>
    <row r="691" ht="12.75" customHeight="1">
      <c r="A691" s="1"/>
      <c r="B691" s="16"/>
      <c r="C691" s="16"/>
      <c r="D691" s="16"/>
      <c r="E691" s="16"/>
      <c r="F691" s="1"/>
      <c r="G691" s="1"/>
      <c r="I691" s="1"/>
    </row>
    <row r="692" ht="12.75" customHeight="1">
      <c r="A692" s="1"/>
      <c r="B692" s="16"/>
      <c r="C692" s="16"/>
      <c r="D692" s="16"/>
      <c r="E692" s="16"/>
      <c r="F692" s="1"/>
      <c r="G692" s="1"/>
      <c r="I692" s="1"/>
    </row>
    <row r="693" ht="12.75" customHeight="1">
      <c r="A693" s="1"/>
      <c r="B693" s="16"/>
      <c r="C693" s="16"/>
      <c r="D693" s="16"/>
      <c r="E693" s="16"/>
      <c r="F693" s="1"/>
      <c r="G693" s="1"/>
      <c r="I693" s="1"/>
    </row>
    <row r="694" ht="12.75" customHeight="1">
      <c r="A694" s="1"/>
      <c r="B694" s="16"/>
      <c r="C694" s="16"/>
      <c r="D694" s="16"/>
      <c r="E694" s="16"/>
      <c r="F694" s="1"/>
      <c r="G694" s="1"/>
      <c r="I694" s="1"/>
    </row>
    <row r="695" ht="12.75" customHeight="1">
      <c r="A695" s="1"/>
      <c r="B695" s="16"/>
      <c r="C695" s="16"/>
      <c r="D695" s="16"/>
      <c r="E695" s="16"/>
      <c r="F695" s="1"/>
      <c r="G695" s="1"/>
      <c r="I695" s="1"/>
    </row>
    <row r="696" ht="12.75" customHeight="1">
      <c r="A696" s="1"/>
      <c r="B696" s="16"/>
      <c r="C696" s="16"/>
      <c r="D696" s="16"/>
      <c r="E696" s="16"/>
      <c r="F696" s="1"/>
      <c r="G696" s="1"/>
      <c r="I696" s="1"/>
    </row>
    <row r="697" ht="12.75" customHeight="1">
      <c r="A697" s="1"/>
      <c r="B697" s="16"/>
      <c r="C697" s="16"/>
      <c r="D697" s="16"/>
      <c r="E697" s="16"/>
      <c r="F697" s="1"/>
      <c r="G697" s="1"/>
      <c r="I697" s="1"/>
    </row>
    <row r="698" ht="12.75" customHeight="1">
      <c r="A698" s="1"/>
      <c r="B698" s="16"/>
      <c r="C698" s="16"/>
      <c r="D698" s="16"/>
      <c r="E698" s="16"/>
      <c r="F698" s="1"/>
      <c r="G698" s="1"/>
      <c r="I698" s="1"/>
    </row>
    <row r="699" ht="12.75" customHeight="1">
      <c r="A699" s="1"/>
      <c r="B699" s="16"/>
      <c r="C699" s="16"/>
      <c r="D699" s="16"/>
      <c r="E699" s="16"/>
      <c r="F699" s="1"/>
      <c r="G699" s="1"/>
      <c r="I699" s="1"/>
    </row>
    <row r="700" ht="12.75" customHeight="1">
      <c r="A700" s="1"/>
      <c r="B700" s="16"/>
      <c r="C700" s="16"/>
      <c r="D700" s="16"/>
      <c r="E700" s="16"/>
      <c r="F700" s="1"/>
      <c r="G700" s="1"/>
      <c r="I700" s="1"/>
    </row>
    <row r="701" ht="12.75" customHeight="1">
      <c r="A701" s="1"/>
      <c r="B701" s="16"/>
      <c r="C701" s="16"/>
      <c r="D701" s="16"/>
      <c r="E701" s="16"/>
      <c r="F701" s="1"/>
      <c r="G701" s="1"/>
      <c r="I701" s="1"/>
    </row>
    <row r="702" ht="12.75" customHeight="1">
      <c r="A702" s="1"/>
      <c r="B702" s="16"/>
      <c r="C702" s="16"/>
      <c r="D702" s="16"/>
      <c r="E702" s="16"/>
      <c r="F702" s="1"/>
      <c r="G702" s="1"/>
      <c r="I702" s="1"/>
    </row>
    <row r="703" ht="12.75" customHeight="1">
      <c r="A703" s="1"/>
      <c r="B703" s="16"/>
      <c r="C703" s="16"/>
      <c r="D703" s="16"/>
      <c r="E703" s="16"/>
      <c r="F703" s="1"/>
      <c r="G703" s="1"/>
      <c r="I703" s="1"/>
    </row>
    <row r="704" ht="12.75" customHeight="1">
      <c r="A704" s="1"/>
      <c r="B704" s="16"/>
      <c r="C704" s="16"/>
      <c r="D704" s="16"/>
      <c r="E704" s="16"/>
      <c r="F704" s="1"/>
      <c r="G704" s="1"/>
      <c r="I704" s="1"/>
    </row>
    <row r="705" ht="12.75" customHeight="1">
      <c r="A705" s="1"/>
      <c r="B705" s="16"/>
      <c r="C705" s="16"/>
      <c r="D705" s="16"/>
      <c r="E705" s="16"/>
      <c r="F705" s="1"/>
      <c r="G705" s="1"/>
      <c r="I705" s="1"/>
    </row>
    <row r="706" ht="12.75" customHeight="1">
      <c r="A706" s="1"/>
      <c r="B706" s="16"/>
      <c r="C706" s="16"/>
      <c r="D706" s="16"/>
      <c r="E706" s="16"/>
      <c r="F706" s="1"/>
      <c r="G706" s="1"/>
      <c r="I706" s="1"/>
    </row>
    <row r="707" ht="12.75" customHeight="1">
      <c r="A707" s="1"/>
      <c r="B707" s="16"/>
      <c r="C707" s="16"/>
      <c r="D707" s="16"/>
      <c r="E707" s="16"/>
      <c r="F707" s="1"/>
      <c r="G707" s="1"/>
      <c r="I707" s="1"/>
    </row>
    <row r="708" ht="12.75" customHeight="1">
      <c r="A708" s="1"/>
      <c r="B708" s="16"/>
      <c r="C708" s="16"/>
      <c r="D708" s="16"/>
      <c r="E708" s="16"/>
      <c r="F708" s="1"/>
      <c r="G708" s="1"/>
      <c r="I708" s="1"/>
    </row>
    <row r="709" ht="12.75" customHeight="1">
      <c r="A709" s="1"/>
      <c r="B709" s="16"/>
      <c r="C709" s="16"/>
      <c r="D709" s="16"/>
      <c r="E709" s="16"/>
      <c r="F709" s="1"/>
      <c r="G709" s="1"/>
      <c r="I709" s="1"/>
    </row>
    <row r="710" ht="12.75" customHeight="1">
      <c r="A710" s="1"/>
      <c r="B710" s="16"/>
      <c r="C710" s="16"/>
      <c r="D710" s="16"/>
      <c r="E710" s="16"/>
      <c r="F710" s="1"/>
      <c r="G710" s="1"/>
      <c r="I710" s="1"/>
    </row>
    <row r="711" ht="12.75" customHeight="1">
      <c r="A711" s="1"/>
      <c r="B711" s="16"/>
      <c r="C711" s="16"/>
      <c r="D711" s="16"/>
      <c r="E711" s="16"/>
      <c r="F711" s="1"/>
      <c r="G711" s="1"/>
      <c r="I711" s="1"/>
    </row>
    <row r="712" ht="12.75" customHeight="1">
      <c r="A712" s="1"/>
      <c r="B712" s="16"/>
      <c r="C712" s="16"/>
      <c r="D712" s="16"/>
      <c r="E712" s="16"/>
      <c r="F712" s="1"/>
      <c r="G712" s="1"/>
      <c r="I712" s="1"/>
    </row>
    <row r="713" ht="12.75" customHeight="1">
      <c r="A713" s="1"/>
      <c r="B713" s="16"/>
      <c r="C713" s="16"/>
      <c r="D713" s="16"/>
      <c r="E713" s="16"/>
      <c r="F713" s="1"/>
      <c r="G713" s="1"/>
      <c r="I713" s="1"/>
    </row>
    <row r="714" ht="12.75" customHeight="1">
      <c r="A714" s="1"/>
      <c r="B714" s="16"/>
      <c r="C714" s="16"/>
      <c r="D714" s="16"/>
      <c r="E714" s="16"/>
      <c r="F714" s="1"/>
      <c r="G714" s="1"/>
      <c r="I714" s="1"/>
    </row>
    <row r="715" ht="12.75" customHeight="1">
      <c r="A715" s="1"/>
      <c r="B715" s="16"/>
      <c r="C715" s="16"/>
      <c r="D715" s="16"/>
      <c r="E715" s="16"/>
      <c r="F715" s="1"/>
      <c r="G715" s="1"/>
      <c r="I715" s="1"/>
    </row>
    <row r="716" ht="12.75" customHeight="1">
      <c r="A716" s="1"/>
      <c r="B716" s="16"/>
      <c r="C716" s="16"/>
      <c r="D716" s="16"/>
      <c r="E716" s="16"/>
      <c r="F716" s="1"/>
      <c r="G716" s="1"/>
      <c r="I716" s="1"/>
    </row>
    <row r="717" ht="12.75" customHeight="1">
      <c r="A717" s="1"/>
      <c r="B717" s="16"/>
      <c r="C717" s="16"/>
      <c r="D717" s="16"/>
      <c r="E717" s="16"/>
      <c r="F717" s="1"/>
      <c r="G717" s="1"/>
      <c r="I717" s="1"/>
    </row>
    <row r="718" ht="12.75" customHeight="1">
      <c r="A718" s="1"/>
      <c r="B718" s="16"/>
      <c r="C718" s="16"/>
      <c r="D718" s="16"/>
      <c r="E718" s="16"/>
      <c r="F718" s="1"/>
      <c r="G718" s="1"/>
      <c r="I718" s="1"/>
    </row>
    <row r="719" ht="12.75" customHeight="1">
      <c r="A719" s="1"/>
      <c r="B719" s="16"/>
      <c r="C719" s="16"/>
      <c r="D719" s="16"/>
      <c r="E719" s="16"/>
      <c r="F719" s="1"/>
      <c r="G719" s="1"/>
      <c r="I719" s="1"/>
    </row>
    <row r="720" ht="12.75" customHeight="1">
      <c r="A720" s="1"/>
      <c r="B720" s="16"/>
      <c r="C720" s="16"/>
      <c r="D720" s="16"/>
      <c r="E720" s="16"/>
      <c r="F720" s="1"/>
      <c r="G720" s="1"/>
      <c r="I720" s="1"/>
    </row>
    <row r="721" ht="12.75" customHeight="1">
      <c r="A721" s="1"/>
      <c r="B721" s="16"/>
      <c r="C721" s="16"/>
      <c r="D721" s="16"/>
      <c r="E721" s="16"/>
      <c r="F721" s="1"/>
      <c r="G721" s="1"/>
      <c r="I721" s="1"/>
    </row>
    <row r="722" ht="12.75" customHeight="1">
      <c r="A722" s="1"/>
      <c r="B722" s="16"/>
      <c r="C722" s="16"/>
      <c r="D722" s="16"/>
      <c r="E722" s="16"/>
      <c r="F722" s="1"/>
      <c r="G722" s="1"/>
      <c r="I722" s="1"/>
    </row>
    <row r="723" ht="12.75" customHeight="1">
      <c r="A723" s="1"/>
      <c r="B723" s="16"/>
      <c r="C723" s="16"/>
      <c r="D723" s="16"/>
      <c r="E723" s="16"/>
      <c r="F723" s="1"/>
      <c r="G723" s="1"/>
      <c r="I723" s="1"/>
    </row>
    <row r="724" ht="12.75" customHeight="1">
      <c r="A724" s="1"/>
      <c r="B724" s="16"/>
      <c r="C724" s="16"/>
      <c r="D724" s="16"/>
      <c r="E724" s="16"/>
      <c r="F724" s="1"/>
      <c r="G724" s="1"/>
      <c r="I724" s="1"/>
    </row>
    <row r="725" ht="12.75" customHeight="1">
      <c r="A725" s="1"/>
      <c r="B725" s="16"/>
      <c r="C725" s="16"/>
      <c r="D725" s="16"/>
      <c r="E725" s="16"/>
      <c r="F725" s="1"/>
      <c r="G725" s="1"/>
      <c r="I725" s="1"/>
    </row>
    <row r="726" ht="12.75" customHeight="1">
      <c r="A726" s="1"/>
      <c r="B726" s="16"/>
      <c r="C726" s="16"/>
      <c r="D726" s="16"/>
      <c r="E726" s="16"/>
      <c r="F726" s="1"/>
      <c r="G726" s="1"/>
      <c r="I726" s="1"/>
    </row>
    <row r="727" ht="12.75" customHeight="1">
      <c r="A727" s="1"/>
      <c r="B727" s="16"/>
      <c r="C727" s="16"/>
      <c r="D727" s="16"/>
      <c r="E727" s="16"/>
      <c r="F727" s="1"/>
      <c r="G727" s="1"/>
      <c r="I727" s="1"/>
    </row>
    <row r="728" ht="12.75" customHeight="1">
      <c r="A728" s="1"/>
      <c r="B728" s="16"/>
      <c r="C728" s="16"/>
      <c r="D728" s="16"/>
      <c r="E728" s="16"/>
      <c r="F728" s="1"/>
      <c r="G728" s="1"/>
      <c r="I728" s="1"/>
    </row>
    <row r="729" ht="12.75" customHeight="1">
      <c r="A729" s="1"/>
      <c r="B729" s="16"/>
      <c r="C729" s="16"/>
      <c r="D729" s="16"/>
      <c r="E729" s="16"/>
      <c r="F729" s="1"/>
      <c r="G729" s="1"/>
      <c r="I729" s="1"/>
    </row>
    <row r="730" ht="12.75" customHeight="1">
      <c r="A730" s="1"/>
      <c r="B730" s="16"/>
      <c r="C730" s="16"/>
      <c r="D730" s="16"/>
      <c r="E730" s="16"/>
      <c r="F730" s="1"/>
      <c r="G730" s="1"/>
      <c r="I730" s="1"/>
    </row>
    <row r="731" ht="12.75" customHeight="1">
      <c r="A731" s="1"/>
      <c r="B731" s="16"/>
      <c r="C731" s="16"/>
      <c r="D731" s="16"/>
      <c r="E731" s="16"/>
      <c r="F731" s="1"/>
      <c r="G731" s="1"/>
      <c r="I731" s="1"/>
    </row>
    <row r="732" ht="12.75" customHeight="1">
      <c r="A732" s="1"/>
      <c r="B732" s="16"/>
      <c r="C732" s="16"/>
      <c r="D732" s="16"/>
      <c r="E732" s="16"/>
      <c r="F732" s="1"/>
      <c r="G732" s="1"/>
      <c r="I732" s="1"/>
    </row>
    <row r="733" ht="12.75" customHeight="1">
      <c r="A733" s="1"/>
      <c r="B733" s="16"/>
      <c r="C733" s="16"/>
      <c r="D733" s="16"/>
      <c r="E733" s="16"/>
      <c r="F733" s="1"/>
      <c r="G733" s="1"/>
      <c r="I733" s="1"/>
    </row>
    <row r="734" ht="12.75" customHeight="1">
      <c r="A734" s="1"/>
      <c r="B734" s="16"/>
      <c r="C734" s="16"/>
      <c r="D734" s="16"/>
      <c r="E734" s="16"/>
      <c r="F734" s="1"/>
      <c r="G734" s="1"/>
      <c r="I734" s="1"/>
    </row>
    <row r="735" ht="12.75" customHeight="1">
      <c r="A735" s="1"/>
      <c r="B735" s="16"/>
      <c r="C735" s="16"/>
      <c r="D735" s="16"/>
      <c r="E735" s="16"/>
      <c r="F735" s="1"/>
      <c r="G735" s="1"/>
      <c r="I735" s="1"/>
    </row>
    <row r="736" ht="12.75" customHeight="1">
      <c r="A736" s="1"/>
      <c r="B736" s="16"/>
      <c r="C736" s="16"/>
      <c r="D736" s="16"/>
      <c r="E736" s="16"/>
      <c r="F736" s="1"/>
      <c r="G736" s="1"/>
      <c r="I736" s="1"/>
    </row>
    <row r="737" ht="12.75" customHeight="1">
      <c r="A737" s="1"/>
      <c r="B737" s="16"/>
      <c r="C737" s="16"/>
      <c r="D737" s="16"/>
      <c r="E737" s="16"/>
      <c r="F737" s="1"/>
      <c r="G737" s="1"/>
      <c r="I737" s="1"/>
    </row>
    <row r="738" ht="12.75" customHeight="1">
      <c r="A738" s="1"/>
      <c r="B738" s="16"/>
      <c r="C738" s="16"/>
      <c r="D738" s="16"/>
      <c r="E738" s="16"/>
      <c r="F738" s="1"/>
      <c r="G738" s="1"/>
      <c r="I738" s="1"/>
    </row>
    <row r="739" ht="12.75" customHeight="1">
      <c r="A739" s="1"/>
      <c r="B739" s="16"/>
      <c r="C739" s="16"/>
      <c r="D739" s="16"/>
      <c r="E739" s="16"/>
      <c r="F739" s="1"/>
      <c r="G739" s="1"/>
      <c r="I739" s="1"/>
    </row>
    <row r="740" ht="12.75" customHeight="1">
      <c r="A740" s="1"/>
      <c r="B740" s="16"/>
      <c r="C740" s="16"/>
      <c r="D740" s="16"/>
      <c r="E740" s="16"/>
      <c r="F740" s="1"/>
      <c r="G740" s="1"/>
      <c r="I740" s="1"/>
    </row>
    <row r="741" ht="12.75" customHeight="1">
      <c r="A741" s="1"/>
      <c r="B741" s="16"/>
      <c r="C741" s="16"/>
      <c r="D741" s="16"/>
      <c r="E741" s="16"/>
      <c r="F741" s="1"/>
      <c r="G741" s="1"/>
      <c r="I741" s="1"/>
    </row>
    <row r="742" ht="12.75" customHeight="1">
      <c r="A742" s="1"/>
      <c r="B742" s="16"/>
      <c r="C742" s="16"/>
      <c r="D742" s="16"/>
      <c r="E742" s="16"/>
      <c r="F742" s="1"/>
      <c r="G742" s="1"/>
      <c r="I742" s="1"/>
    </row>
    <row r="743" ht="12.75" customHeight="1">
      <c r="A743" s="1"/>
      <c r="B743" s="16"/>
      <c r="C743" s="16"/>
      <c r="D743" s="16"/>
      <c r="E743" s="16"/>
      <c r="F743" s="1"/>
      <c r="G743" s="1"/>
      <c r="I743" s="1"/>
    </row>
    <row r="744" ht="12.75" customHeight="1">
      <c r="A744" s="1"/>
      <c r="B744" s="16"/>
      <c r="C744" s="16"/>
      <c r="D744" s="16"/>
      <c r="E744" s="16"/>
      <c r="F744" s="1"/>
      <c r="G744" s="1"/>
      <c r="I744" s="1"/>
    </row>
    <row r="745" ht="12.75" customHeight="1">
      <c r="A745" s="1"/>
      <c r="B745" s="16"/>
      <c r="C745" s="16"/>
      <c r="D745" s="16"/>
      <c r="E745" s="16"/>
      <c r="F745" s="1"/>
      <c r="G745" s="1"/>
      <c r="I745" s="1"/>
    </row>
    <row r="746" ht="12.75" customHeight="1">
      <c r="A746" s="1"/>
      <c r="B746" s="16"/>
      <c r="C746" s="16"/>
      <c r="D746" s="16"/>
      <c r="E746" s="16"/>
      <c r="F746" s="1"/>
      <c r="G746" s="1"/>
      <c r="I746" s="1"/>
    </row>
    <row r="747" ht="12.75" customHeight="1">
      <c r="A747" s="1"/>
      <c r="B747" s="16"/>
      <c r="C747" s="16"/>
      <c r="D747" s="16"/>
      <c r="E747" s="16"/>
      <c r="F747" s="1"/>
      <c r="G747" s="1"/>
      <c r="I747" s="1"/>
    </row>
    <row r="748" ht="12.75" customHeight="1">
      <c r="A748" s="1"/>
      <c r="B748" s="16"/>
      <c r="C748" s="16"/>
      <c r="D748" s="16"/>
      <c r="E748" s="16"/>
      <c r="F748" s="1"/>
      <c r="G748" s="1"/>
      <c r="I748" s="1"/>
    </row>
    <row r="749" ht="12.75" customHeight="1">
      <c r="A749" s="1"/>
      <c r="B749" s="16"/>
      <c r="C749" s="16"/>
      <c r="D749" s="16"/>
      <c r="E749" s="16"/>
      <c r="F749" s="1"/>
      <c r="G749" s="1"/>
      <c r="I749" s="1"/>
    </row>
    <row r="750" ht="12.75" customHeight="1">
      <c r="A750" s="1"/>
      <c r="B750" s="16"/>
      <c r="C750" s="16"/>
      <c r="D750" s="16"/>
      <c r="E750" s="16"/>
      <c r="F750" s="1"/>
      <c r="G750" s="1"/>
      <c r="I750" s="1"/>
    </row>
    <row r="751" ht="12.75" customHeight="1">
      <c r="A751" s="1"/>
      <c r="B751" s="16"/>
      <c r="C751" s="16"/>
      <c r="D751" s="16"/>
      <c r="E751" s="16"/>
      <c r="F751" s="1"/>
      <c r="G751" s="1"/>
      <c r="I751" s="1"/>
    </row>
    <row r="752" ht="12.75" customHeight="1">
      <c r="A752" s="1"/>
      <c r="B752" s="16"/>
      <c r="C752" s="16"/>
      <c r="D752" s="16"/>
      <c r="E752" s="16"/>
      <c r="F752" s="1"/>
      <c r="G752" s="1"/>
      <c r="I752" s="1"/>
    </row>
    <row r="753" ht="12.75" customHeight="1">
      <c r="A753" s="1"/>
      <c r="B753" s="16"/>
      <c r="C753" s="16"/>
      <c r="D753" s="16"/>
      <c r="E753" s="16"/>
      <c r="F753" s="1"/>
      <c r="G753" s="1"/>
      <c r="I753" s="1"/>
    </row>
    <row r="754" ht="12.75" customHeight="1">
      <c r="A754" s="1"/>
      <c r="B754" s="16"/>
      <c r="C754" s="16"/>
      <c r="D754" s="16"/>
      <c r="E754" s="16"/>
      <c r="F754" s="1"/>
      <c r="G754" s="1"/>
      <c r="I754" s="1"/>
    </row>
    <row r="755" ht="12.75" customHeight="1">
      <c r="A755" s="1"/>
      <c r="B755" s="16"/>
      <c r="C755" s="16"/>
      <c r="D755" s="16"/>
      <c r="E755" s="16"/>
      <c r="F755" s="1"/>
      <c r="G755" s="1"/>
      <c r="I755" s="1"/>
    </row>
    <row r="756" ht="12.75" customHeight="1">
      <c r="A756" s="1"/>
      <c r="B756" s="16"/>
      <c r="C756" s="16"/>
      <c r="D756" s="16"/>
      <c r="E756" s="16"/>
      <c r="F756" s="1"/>
      <c r="G756" s="1"/>
      <c r="I756" s="1"/>
    </row>
    <row r="757" ht="12.75" customHeight="1">
      <c r="A757" s="1"/>
      <c r="B757" s="16"/>
      <c r="C757" s="16"/>
      <c r="D757" s="16"/>
      <c r="E757" s="16"/>
      <c r="F757" s="1"/>
      <c r="G757" s="1"/>
      <c r="I757" s="1"/>
    </row>
    <row r="758" ht="12.75" customHeight="1">
      <c r="A758" s="1"/>
      <c r="B758" s="16"/>
      <c r="C758" s="16"/>
      <c r="D758" s="16"/>
      <c r="E758" s="16"/>
      <c r="F758" s="1"/>
      <c r="G758" s="1"/>
      <c r="I758" s="1"/>
    </row>
    <row r="759" ht="12.75" customHeight="1">
      <c r="A759" s="1"/>
      <c r="B759" s="16"/>
      <c r="C759" s="16"/>
      <c r="D759" s="16"/>
      <c r="E759" s="16"/>
      <c r="F759" s="1"/>
      <c r="G759" s="1"/>
      <c r="I759" s="1"/>
    </row>
    <row r="760" ht="12.75" customHeight="1">
      <c r="A760" s="1"/>
      <c r="B760" s="16"/>
      <c r="C760" s="16"/>
      <c r="D760" s="16"/>
      <c r="E760" s="16"/>
      <c r="F760" s="1"/>
      <c r="G760" s="1"/>
      <c r="I760" s="1"/>
    </row>
    <row r="761" ht="12.75" customHeight="1">
      <c r="A761" s="1"/>
      <c r="B761" s="16"/>
      <c r="C761" s="16"/>
      <c r="D761" s="16"/>
      <c r="E761" s="16"/>
      <c r="F761" s="1"/>
      <c r="G761" s="1"/>
      <c r="I761" s="1"/>
    </row>
    <row r="762" ht="12.75" customHeight="1">
      <c r="A762" s="1"/>
      <c r="B762" s="16"/>
      <c r="C762" s="16"/>
      <c r="D762" s="16"/>
      <c r="E762" s="16"/>
      <c r="F762" s="1"/>
      <c r="G762" s="1"/>
      <c r="I762" s="1"/>
    </row>
    <row r="763" ht="12.75" customHeight="1">
      <c r="A763" s="1"/>
      <c r="B763" s="16"/>
      <c r="C763" s="16"/>
      <c r="D763" s="16"/>
      <c r="E763" s="16"/>
      <c r="F763" s="1"/>
      <c r="G763" s="1"/>
      <c r="I763" s="1"/>
    </row>
    <row r="764" ht="12.75" customHeight="1">
      <c r="A764" s="1"/>
      <c r="B764" s="16"/>
      <c r="C764" s="16"/>
      <c r="D764" s="16"/>
      <c r="E764" s="16"/>
      <c r="F764" s="1"/>
      <c r="G764" s="1"/>
      <c r="I764" s="1"/>
    </row>
    <row r="765" ht="12.75" customHeight="1">
      <c r="A765" s="1"/>
      <c r="B765" s="16"/>
      <c r="C765" s="16"/>
      <c r="D765" s="16"/>
      <c r="E765" s="16"/>
      <c r="F765" s="1"/>
      <c r="G765" s="1"/>
      <c r="I765" s="1"/>
    </row>
    <row r="766" ht="12.75" customHeight="1">
      <c r="A766" s="1"/>
      <c r="B766" s="16"/>
      <c r="C766" s="16"/>
      <c r="D766" s="16"/>
      <c r="E766" s="16"/>
      <c r="F766" s="1"/>
      <c r="G766" s="1"/>
      <c r="I766" s="1"/>
    </row>
    <row r="767" ht="12.75" customHeight="1">
      <c r="A767" s="1"/>
      <c r="B767" s="16"/>
      <c r="C767" s="16"/>
      <c r="D767" s="16"/>
      <c r="E767" s="16"/>
      <c r="F767" s="1"/>
      <c r="G767" s="1"/>
      <c r="I767" s="1"/>
    </row>
    <row r="768" ht="12.75" customHeight="1">
      <c r="A768" s="1"/>
      <c r="B768" s="16"/>
      <c r="C768" s="16"/>
      <c r="D768" s="16"/>
      <c r="E768" s="16"/>
      <c r="F768" s="1"/>
      <c r="G768" s="1"/>
      <c r="I768" s="1"/>
    </row>
    <row r="769" ht="12.75" customHeight="1">
      <c r="A769" s="1"/>
      <c r="B769" s="16"/>
      <c r="C769" s="16"/>
      <c r="D769" s="16"/>
      <c r="E769" s="16"/>
      <c r="F769" s="1"/>
      <c r="G769" s="1"/>
      <c r="I769" s="1"/>
    </row>
    <row r="770" ht="12.75" customHeight="1">
      <c r="A770" s="1"/>
      <c r="B770" s="16"/>
      <c r="C770" s="16"/>
      <c r="D770" s="16"/>
      <c r="E770" s="16"/>
      <c r="F770" s="1"/>
      <c r="G770" s="1"/>
      <c r="I770" s="1"/>
    </row>
    <row r="771" ht="12.75" customHeight="1">
      <c r="A771" s="1"/>
      <c r="B771" s="16"/>
      <c r="C771" s="16"/>
      <c r="D771" s="16"/>
      <c r="E771" s="16"/>
      <c r="F771" s="1"/>
      <c r="G771" s="1"/>
      <c r="I771" s="1"/>
    </row>
    <row r="772" ht="12.75" customHeight="1">
      <c r="A772" s="1"/>
      <c r="B772" s="16"/>
      <c r="C772" s="16"/>
      <c r="D772" s="16"/>
      <c r="E772" s="16"/>
      <c r="F772" s="1"/>
      <c r="G772" s="1"/>
      <c r="I772" s="1"/>
    </row>
    <row r="773" ht="12.75" customHeight="1">
      <c r="A773" s="1"/>
      <c r="B773" s="16"/>
      <c r="C773" s="16"/>
      <c r="D773" s="16"/>
      <c r="E773" s="16"/>
      <c r="F773" s="1"/>
      <c r="G773" s="1"/>
      <c r="I773" s="1"/>
    </row>
    <row r="774" ht="12.75" customHeight="1">
      <c r="A774" s="1"/>
      <c r="B774" s="16"/>
      <c r="C774" s="16"/>
      <c r="D774" s="16"/>
      <c r="E774" s="16"/>
      <c r="F774" s="1"/>
      <c r="G774" s="1"/>
      <c r="I774" s="1"/>
    </row>
    <row r="775" ht="12.75" customHeight="1">
      <c r="A775" s="1"/>
      <c r="B775" s="16"/>
      <c r="C775" s="16"/>
      <c r="D775" s="16"/>
      <c r="E775" s="16"/>
      <c r="F775" s="1"/>
      <c r="G775" s="1"/>
      <c r="I775" s="1"/>
    </row>
    <row r="776" ht="12.75" customHeight="1">
      <c r="A776" s="1"/>
      <c r="B776" s="16"/>
      <c r="C776" s="16"/>
      <c r="D776" s="16"/>
      <c r="E776" s="16"/>
      <c r="F776" s="1"/>
      <c r="G776" s="1"/>
      <c r="I776" s="1"/>
    </row>
    <row r="777" ht="12.75" customHeight="1">
      <c r="A777" s="1"/>
      <c r="B777" s="16"/>
      <c r="C777" s="16"/>
      <c r="D777" s="16"/>
      <c r="E777" s="16"/>
      <c r="F777" s="1"/>
      <c r="G777" s="1"/>
      <c r="I777" s="1"/>
    </row>
    <row r="778" ht="12.75" customHeight="1">
      <c r="A778" s="1"/>
      <c r="B778" s="16"/>
      <c r="C778" s="16"/>
      <c r="D778" s="16"/>
      <c r="E778" s="16"/>
      <c r="F778" s="1"/>
      <c r="G778" s="1"/>
      <c r="I778" s="1"/>
    </row>
    <row r="779" ht="12.75" customHeight="1">
      <c r="A779" s="1"/>
      <c r="B779" s="16"/>
      <c r="C779" s="16"/>
      <c r="D779" s="16"/>
      <c r="E779" s="16"/>
      <c r="F779" s="1"/>
      <c r="G779" s="1"/>
      <c r="I779" s="1"/>
    </row>
    <row r="780" ht="12.75" customHeight="1">
      <c r="A780" s="1"/>
      <c r="B780" s="16"/>
      <c r="C780" s="16"/>
      <c r="D780" s="16"/>
      <c r="E780" s="16"/>
      <c r="F780" s="1"/>
      <c r="G780" s="1"/>
      <c r="I780" s="1"/>
    </row>
    <row r="781" ht="12.75" customHeight="1">
      <c r="A781" s="1"/>
      <c r="B781" s="16"/>
      <c r="C781" s="16"/>
      <c r="D781" s="16"/>
      <c r="E781" s="16"/>
      <c r="F781" s="1"/>
      <c r="G781" s="1"/>
      <c r="I781" s="1"/>
    </row>
    <row r="782" ht="12.75" customHeight="1">
      <c r="A782" s="1"/>
      <c r="B782" s="16"/>
      <c r="C782" s="16"/>
      <c r="D782" s="16"/>
      <c r="E782" s="16"/>
      <c r="F782" s="1"/>
      <c r="G782" s="1"/>
      <c r="I782" s="1"/>
    </row>
    <row r="783" ht="12.75" customHeight="1">
      <c r="A783" s="1"/>
      <c r="B783" s="16"/>
      <c r="C783" s="16"/>
      <c r="D783" s="16"/>
      <c r="E783" s="16"/>
      <c r="F783" s="1"/>
      <c r="G783" s="1"/>
      <c r="I783" s="1"/>
    </row>
    <row r="784" ht="12.75" customHeight="1">
      <c r="A784" s="1"/>
      <c r="B784" s="16"/>
      <c r="C784" s="16"/>
      <c r="D784" s="16"/>
      <c r="E784" s="16"/>
      <c r="F784" s="1"/>
      <c r="G784" s="1"/>
      <c r="I784" s="1"/>
    </row>
    <row r="785" ht="12.75" customHeight="1">
      <c r="A785" s="1"/>
      <c r="B785" s="16"/>
      <c r="C785" s="16"/>
      <c r="D785" s="16"/>
      <c r="E785" s="16"/>
      <c r="F785" s="1"/>
      <c r="G785" s="1"/>
      <c r="I785" s="1"/>
    </row>
    <row r="786" ht="12.75" customHeight="1">
      <c r="A786" s="1"/>
      <c r="B786" s="16"/>
      <c r="C786" s="16"/>
      <c r="D786" s="16"/>
      <c r="E786" s="16"/>
      <c r="F786" s="1"/>
      <c r="G786" s="1"/>
      <c r="I786" s="1"/>
    </row>
    <row r="787" ht="12.75" customHeight="1">
      <c r="A787" s="1"/>
      <c r="B787" s="16"/>
      <c r="C787" s="16"/>
      <c r="D787" s="16"/>
      <c r="E787" s="16"/>
      <c r="F787" s="1"/>
      <c r="G787" s="1"/>
      <c r="I787" s="1"/>
    </row>
    <row r="788" ht="12.75" customHeight="1">
      <c r="A788" s="1"/>
      <c r="B788" s="16"/>
      <c r="C788" s="16"/>
      <c r="D788" s="16"/>
      <c r="E788" s="16"/>
      <c r="F788" s="1"/>
      <c r="G788" s="1"/>
      <c r="I788" s="1"/>
    </row>
    <row r="789" ht="12.75" customHeight="1">
      <c r="A789" s="1"/>
      <c r="B789" s="16"/>
      <c r="C789" s="16"/>
      <c r="D789" s="16"/>
      <c r="E789" s="16"/>
      <c r="F789" s="1"/>
      <c r="G789" s="1"/>
      <c r="I789" s="1"/>
    </row>
    <row r="790" ht="12.75" customHeight="1">
      <c r="A790" s="1"/>
      <c r="B790" s="16"/>
      <c r="C790" s="16"/>
      <c r="D790" s="16"/>
      <c r="E790" s="16"/>
      <c r="F790" s="1"/>
      <c r="G790" s="1"/>
      <c r="I790" s="1"/>
    </row>
    <row r="791" ht="12.75" customHeight="1">
      <c r="A791" s="1"/>
      <c r="B791" s="16"/>
      <c r="C791" s="16"/>
      <c r="D791" s="16"/>
      <c r="E791" s="16"/>
      <c r="F791" s="1"/>
      <c r="G791" s="1"/>
      <c r="I791" s="1"/>
    </row>
    <row r="792" ht="12.75" customHeight="1">
      <c r="A792" s="1"/>
      <c r="B792" s="16"/>
      <c r="C792" s="16"/>
      <c r="D792" s="16"/>
      <c r="E792" s="16"/>
      <c r="F792" s="1"/>
      <c r="G792" s="1"/>
      <c r="I792" s="1"/>
    </row>
    <row r="793" ht="12.75" customHeight="1">
      <c r="A793" s="1"/>
      <c r="B793" s="16"/>
      <c r="C793" s="16"/>
      <c r="D793" s="16"/>
      <c r="E793" s="16"/>
      <c r="F793" s="1"/>
      <c r="G793" s="1"/>
      <c r="I793" s="1"/>
    </row>
    <row r="794" ht="12.75" customHeight="1">
      <c r="A794" s="1"/>
      <c r="B794" s="16"/>
      <c r="C794" s="16"/>
      <c r="D794" s="16"/>
      <c r="E794" s="16"/>
      <c r="F794" s="1"/>
      <c r="G794" s="1"/>
      <c r="I794" s="1"/>
    </row>
    <row r="795" ht="12.75" customHeight="1">
      <c r="A795" s="1"/>
      <c r="B795" s="16"/>
      <c r="C795" s="16"/>
      <c r="D795" s="16"/>
      <c r="E795" s="16"/>
      <c r="F795" s="1"/>
      <c r="G795" s="1"/>
      <c r="I795" s="1"/>
    </row>
    <row r="796" ht="12.75" customHeight="1">
      <c r="A796" s="1"/>
      <c r="B796" s="16"/>
      <c r="C796" s="16"/>
      <c r="D796" s="16"/>
      <c r="E796" s="16"/>
      <c r="F796" s="1"/>
      <c r="G796" s="1"/>
      <c r="I796" s="1"/>
    </row>
    <row r="797" ht="12.75" customHeight="1">
      <c r="A797" s="1"/>
      <c r="B797" s="16"/>
      <c r="C797" s="16"/>
      <c r="D797" s="16"/>
      <c r="E797" s="16"/>
      <c r="F797" s="1"/>
      <c r="G797" s="1"/>
      <c r="I797" s="1"/>
    </row>
    <row r="798" ht="12.75" customHeight="1">
      <c r="A798" s="1"/>
      <c r="B798" s="16"/>
      <c r="C798" s="16"/>
      <c r="D798" s="16"/>
      <c r="E798" s="16"/>
      <c r="F798" s="1"/>
      <c r="G798" s="1"/>
      <c r="I798" s="1"/>
    </row>
    <row r="799" ht="12.75" customHeight="1">
      <c r="A799" s="1"/>
      <c r="B799" s="16"/>
      <c r="C799" s="16"/>
      <c r="D799" s="16"/>
      <c r="E799" s="16"/>
      <c r="F799" s="1"/>
      <c r="G799" s="1"/>
      <c r="I799" s="1"/>
    </row>
    <row r="800" ht="12.75" customHeight="1">
      <c r="A800" s="1"/>
      <c r="B800" s="16"/>
      <c r="C800" s="16"/>
      <c r="D800" s="16"/>
      <c r="E800" s="16"/>
      <c r="F800" s="1"/>
      <c r="G800" s="1"/>
      <c r="I800" s="1"/>
    </row>
    <row r="801" ht="12.75" customHeight="1">
      <c r="A801" s="1"/>
      <c r="B801" s="16"/>
      <c r="C801" s="16"/>
      <c r="D801" s="16"/>
      <c r="E801" s="16"/>
      <c r="F801" s="1"/>
      <c r="G801" s="1"/>
      <c r="I801" s="1"/>
    </row>
    <row r="802" ht="12.75" customHeight="1">
      <c r="A802" s="1"/>
      <c r="B802" s="16"/>
      <c r="C802" s="16"/>
      <c r="D802" s="16"/>
      <c r="E802" s="16"/>
      <c r="F802" s="1"/>
      <c r="G802" s="1"/>
      <c r="I802" s="1"/>
    </row>
    <row r="803" ht="12.75" customHeight="1">
      <c r="A803" s="1"/>
      <c r="B803" s="16"/>
      <c r="C803" s="16"/>
      <c r="D803" s="16"/>
      <c r="E803" s="16"/>
      <c r="F803" s="1"/>
      <c r="G803" s="1"/>
      <c r="I803" s="1"/>
    </row>
    <row r="804" ht="12.75" customHeight="1">
      <c r="A804" s="1"/>
      <c r="B804" s="16"/>
      <c r="C804" s="16"/>
      <c r="D804" s="16"/>
      <c r="E804" s="16"/>
      <c r="F804" s="1"/>
      <c r="G804" s="1"/>
      <c r="I804" s="1"/>
    </row>
    <row r="805" ht="12.75" customHeight="1">
      <c r="A805" s="1"/>
      <c r="B805" s="16"/>
      <c r="C805" s="16"/>
      <c r="D805" s="16"/>
      <c r="E805" s="16"/>
      <c r="F805" s="1"/>
      <c r="G805" s="1"/>
      <c r="I805" s="1"/>
    </row>
    <row r="806" ht="12.75" customHeight="1">
      <c r="A806" s="1"/>
      <c r="B806" s="16"/>
      <c r="C806" s="16"/>
      <c r="D806" s="16"/>
      <c r="E806" s="16"/>
      <c r="F806" s="1"/>
      <c r="G806" s="1"/>
      <c r="I806" s="1"/>
    </row>
    <row r="807" ht="12.75" customHeight="1">
      <c r="A807" s="1"/>
      <c r="B807" s="16"/>
      <c r="C807" s="16"/>
      <c r="D807" s="16"/>
      <c r="E807" s="16"/>
      <c r="F807" s="1"/>
      <c r="G807" s="1"/>
      <c r="I807" s="1"/>
    </row>
    <row r="808" ht="12.75" customHeight="1">
      <c r="A808" s="1"/>
      <c r="B808" s="16"/>
      <c r="C808" s="16"/>
      <c r="D808" s="16"/>
      <c r="E808" s="16"/>
      <c r="F808" s="1"/>
      <c r="G808" s="1"/>
      <c r="I808" s="1"/>
    </row>
    <row r="809" ht="12.75" customHeight="1">
      <c r="A809" s="1"/>
      <c r="B809" s="16"/>
      <c r="C809" s="16"/>
      <c r="D809" s="16"/>
      <c r="E809" s="16"/>
      <c r="F809" s="1"/>
      <c r="G809" s="1"/>
      <c r="I809" s="1"/>
    </row>
    <row r="810" ht="12.75" customHeight="1">
      <c r="A810" s="1"/>
      <c r="B810" s="16"/>
      <c r="C810" s="16"/>
      <c r="D810" s="16"/>
      <c r="E810" s="16"/>
      <c r="F810" s="1"/>
      <c r="G810" s="1"/>
      <c r="I810" s="1"/>
    </row>
    <row r="811" ht="12.75" customHeight="1">
      <c r="A811" s="1"/>
      <c r="B811" s="16"/>
      <c r="C811" s="16"/>
      <c r="D811" s="16"/>
      <c r="E811" s="16"/>
      <c r="F811" s="1"/>
      <c r="G811" s="1"/>
      <c r="I811" s="1"/>
    </row>
    <row r="812" ht="12.75" customHeight="1">
      <c r="A812" s="1"/>
      <c r="B812" s="16"/>
      <c r="C812" s="16"/>
      <c r="D812" s="16"/>
      <c r="E812" s="16"/>
      <c r="F812" s="1"/>
      <c r="G812" s="1"/>
      <c r="I812" s="1"/>
    </row>
    <row r="813" ht="12.75" customHeight="1">
      <c r="A813" s="1"/>
      <c r="B813" s="16"/>
      <c r="C813" s="16"/>
      <c r="D813" s="16"/>
      <c r="E813" s="16"/>
      <c r="F813" s="1"/>
      <c r="G813" s="1"/>
      <c r="I813" s="1"/>
    </row>
    <row r="814" ht="12.75" customHeight="1">
      <c r="A814" s="1"/>
      <c r="B814" s="16"/>
      <c r="C814" s="16"/>
      <c r="D814" s="16"/>
      <c r="E814" s="16"/>
      <c r="F814" s="1"/>
      <c r="G814" s="1"/>
      <c r="I814" s="1"/>
    </row>
    <row r="815" ht="12.75" customHeight="1">
      <c r="A815" s="1"/>
      <c r="B815" s="16"/>
      <c r="C815" s="16"/>
      <c r="D815" s="16"/>
      <c r="E815" s="16"/>
      <c r="F815" s="1"/>
      <c r="G815" s="1"/>
      <c r="I815" s="1"/>
    </row>
    <row r="816" ht="12.75" customHeight="1">
      <c r="A816" s="1"/>
      <c r="B816" s="16"/>
      <c r="C816" s="16"/>
      <c r="D816" s="16"/>
      <c r="E816" s="16"/>
      <c r="F816" s="1"/>
      <c r="G816" s="1"/>
      <c r="I816" s="1"/>
    </row>
    <row r="817" ht="12.75" customHeight="1">
      <c r="A817" s="1"/>
      <c r="B817" s="16"/>
      <c r="C817" s="16"/>
      <c r="D817" s="16"/>
      <c r="E817" s="16"/>
      <c r="F817" s="1"/>
      <c r="G817" s="1"/>
      <c r="I817" s="1"/>
    </row>
    <row r="818" ht="12.75" customHeight="1">
      <c r="A818" s="1"/>
      <c r="B818" s="16"/>
      <c r="C818" s="16"/>
      <c r="D818" s="16"/>
      <c r="E818" s="16"/>
      <c r="F818" s="1"/>
      <c r="G818" s="1"/>
      <c r="I818" s="1"/>
    </row>
    <row r="819" ht="12.75" customHeight="1">
      <c r="A819" s="1"/>
      <c r="B819" s="16"/>
      <c r="C819" s="16"/>
      <c r="D819" s="16"/>
      <c r="E819" s="16"/>
      <c r="F819" s="1"/>
      <c r="G819" s="1"/>
      <c r="I819" s="1"/>
    </row>
    <row r="820" ht="12.75" customHeight="1">
      <c r="A820" s="1"/>
      <c r="B820" s="16"/>
      <c r="C820" s="16"/>
      <c r="D820" s="16"/>
      <c r="E820" s="16"/>
      <c r="F820" s="1"/>
      <c r="G820" s="1"/>
      <c r="I820" s="1"/>
    </row>
    <row r="821" ht="12.75" customHeight="1">
      <c r="A821" s="1"/>
      <c r="B821" s="16"/>
      <c r="C821" s="16"/>
      <c r="D821" s="16"/>
      <c r="E821" s="16"/>
      <c r="F821" s="1"/>
      <c r="G821" s="1"/>
      <c r="I821" s="1"/>
    </row>
    <row r="822" ht="12.75" customHeight="1">
      <c r="A822" s="1"/>
      <c r="B822" s="16"/>
      <c r="C822" s="16"/>
      <c r="D822" s="16"/>
      <c r="E822" s="16"/>
      <c r="F822" s="1"/>
      <c r="G822" s="1"/>
      <c r="I822" s="1"/>
    </row>
    <row r="823" ht="12.75" customHeight="1">
      <c r="A823" s="1"/>
      <c r="B823" s="16"/>
      <c r="C823" s="16"/>
      <c r="D823" s="16"/>
      <c r="E823" s="16"/>
      <c r="F823" s="1"/>
      <c r="G823" s="1"/>
      <c r="I823" s="1"/>
    </row>
    <row r="824" ht="12.75" customHeight="1">
      <c r="A824" s="1"/>
      <c r="B824" s="16"/>
      <c r="C824" s="16"/>
      <c r="D824" s="16"/>
      <c r="E824" s="16"/>
      <c r="F824" s="1"/>
      <c r="G824" s="1"/>
      <c r="I824" s="1"/>
    </row>
    <row r="825" ht="12.75" customHeight="1">
      <c r="A825" s="1"/>
      <c r="B825" s="16"/>
      <c r="C825" s="16"/>
      <c r="D825" s="16"/>
      <c r="E825" s="16"/>
      <c r="F825" s="1"/>
      <c r="G825" s="1"/>
      <c r="I825" s="1"/>
    </row>
    <row r="826" ht="12.75" customHeight="1">
      <c r="A826" s="1"/>
      <c r="B826" s="16"/>
      <c r="C826" s="16"/>
      <c r="D826" s="16"/>
      <c r="E826" s="16"/>
      <c r="F826" s="1"/>
      <c r="G826" s="1"/>
      <c r="I826" s="1"/>
    </row>
    <row r="827" ht="12.75" customHeight="1">
      <c r="A827" s="1"/>
      <c r="B827" s="16"/>
      <c r="C827" s="16"/>
      <c r="D827" s="16"/>
      <c r="E827" s="16"/>
      <c r="F827" s="1"/>
      <c r="G827" s="1"/>
      <c r="I827" s="1"/>
    </row>
    <row r="828" ht="12.75" customHeight="1">
      <c r="A828" s="1"/>
      <c r="B828" s="16"/>
      <c r="C828" s="16"/>
      <c r="D828" s="16"/>
      <c r="E828" s="16"/>
      <c r="F828" s="1"/>
      <c r="G828" s="1"/>
      <c r="I828" s="1"/>
    </row>
    <row r="829" ht="12.75" customHeight="1">
      <c r="A829" s="1"/>
      <c r="B829" s="16"/>
      <c r="C829" s="16"/>
      <c r="D829" s="16"/>
      <c r="E829" s="16"/>
      <c r="F829" s="1"/>
      <c r="G829" s="1"/>
      <c r="I829" s="1"/>
    </row>
    <row r="830" ht="12.75" customHeight="1">
      <c r="A830" s="1"/>
      <c r="B830" s="16"/>
      <c r="C830" s="16"/>
      <c r="D830" s="16"/>
      <c r="E830" s="16"/>
      <c r="F830" s="1"/>
      <c r="G830" s="1"/>
      <c r="I830" s="1"/>
    </row>
    <row r="831" ht="12.75" customHeight="1">
      <c r="A831" s="1"/>
      <c r="B831" s="16"/>
      <c r="C831" s="16"/>
      <c r="D831" s="16"/>
      <c r="E831" s="16"/>
      <c r="F831" s="1"/>
      <c r="G831" s="1"/>
      <c r="I831" s="1"/>
    </row>
    <row r="832" ht="12.75" customHeight="1">
      <c r="A832" s="1"/>
      <c r="B832" s="16"/>
      <c r="C832" s="16"/>
      <c r="D832" s="16"/>
      <c r="E832" s="16"/>
      <c r="F832" s="1"/>
      <c r="G832" s="1"/>
      <c r="I832" s="1"/>
    </row>
    <row r="833" ht="12.75" customHeight="1">
      <c r="A833" s="1"/>
      <c r="B833" s="16"/>
      <c r="C833" s="16"/>
      <c r="D833" s="16"/>
      <c r="E833" s="16"/>
      <c r="F833" s="1"/>
      <c r="G833" s="1"/>
      <c r="I833" s="1"/>
    </row>
    <row r="834" ht="12.75" customHeight="1">
      <c r="A834" s="1"/>
      <c r="B834" s="16"/>
      <c r="C834" s="16"/>
      <c r="D834" s="16"/>
      <c r="E834" s="16"/>
      <c r="F834" s="1"/>
      <c r="G834" s="1"/>
      <c r="I834" s="1"/>
    </row>
    <row r="835" ht="12.75" customHeight="1">
      <c r="A835" s="1"/>
      <c r="B835" s="16"/>
      <c r="C835" s="16"/>
      <c r="D835" s="16"/>
      <c r="E835" s="16"/>
      <c r="F835" s="1"/>
      <c r="G835" s="1"/>
      <c r="I835" s="1"/>
    </row>
    <row r="836" ht="12.75" customHeight="1">
      <c r="A836" s="1"/>
      <c r="B836" s="16"/>
      <c r="C836" s="16"/>
      <c r="D836" s="16"/>
      <c r="E836" s="16"/>
      <c r="F836" s="1"/>
      <c r="G836" s="1"/>
      <c r="I836" s="1"/>
    </row>
    <row r="837" ht="12.75" customHeight="1">
      <c r="A837" s="1"/>
      <c r="B837" s="16"/>
      <c r="C837" s="16"/>
      <c r="D837" s="16"/>
      <c r="E837" s="16"/>
      <c r="F837" s="1"/>
      <c r="G837" s="1"/>
      <c r="I837" s="1"/>
    </row>
    <row r="838" ht="12.75" customHeight="1">
      <c r="A838" s="1"/>
      <c r="B838" s="16"/>
      <c r="C838" s="16"/>
      <c r="D838" s="16"/>
      <c r="E838" s="16"/>
      <c r="F838" s="1"/>
      <c r="G838" s="1"/>
      <c r="I838" s="1"/>
    </row>
    <row r="839" ht="12.75" customHeight="1">
      <c r="A839" s="1"/>
      <c r="B839" s="16"/>
      <c r="C839" s="16"/>
      <c r="D839" s="16"/>
      <c r="E839" s="16"/>
      <c r="F839" s="1"/>
      <c r="G839" s="1"/>
      <c r="I839" s="1"/>
    </row>
    <row r="840" ht="12.75" customHeight="1">
      <c r="A840" s="1"/>
      <c r="B840" s="16"/>
      <c r="C840" s="16"/>
      <c r="D840" s="16"/>
      <c r="E840" s="16"/>
      <c r="F840" s="1"/>
      <c r="G840" s="1"/>
      <c r="I840" s="1"/>
    </row>
    <row r="841" ht="12.75" customHeight="1">
      <c r="A841" s="1"/>
      <c r="B841" s="16"/>
      <c r="C841" s="16"/>
      <c r="D841" s="16"/>
      <c r="E841" s="16"/>
      <c r="F841" s="1"/>
      <c r="G841" s="1"/>
      <c r="I841" s="1"/>
    </row>
    <row r="842" ht="12.75" customHeight="1">
      <c r="A842" s="1"/>
      <c r="B842" s="16"/>
      <c r="C842" s="16"/>
      <c r="D842" s="16"/>
      <c r="E842" s="16"/>
      <c r="F842" s="1"/>
      <c r="G842" s="1"/>
      <c r="I842" s="1"/>
    </row>
    <row r="843" ht="12.75" customHeight="1">
      <c r="A843" s="1"/>
      <c r="B843" s="16"/>
      <c r="C843" s="16"/>
      <c r="D843" s="16"/>
      <c r="E843" s="16"/>
      <c r="F843" s="1"/>
      <c r="G843" s="1"/>
      <c r="I843" s="1"/>
    </row>
    <row r="844" ht="12.75" customHeight="1">
      <c r="A844" s="1"/>
      <c r="B844" s="16"/>
      <c r="C844" s="16"/>
      <c r="D844" s="16"/>
      <c r="E844" s="16"/>
      <c r="F844" s="1"/>
      <c r="G844" s="1"/>
      <c r="I844" s="1"/>
    </row>
    <row r="845" ht="12.75" customHeight="1">
      <c r="A845" s="1"/>
      <c r="B845" s="16"/>
      <c r="C845" s="16"/>
      <c r="D845" s="16"/>
      <c r="E845" s="16"/>
      <c r="F845" s="1"/>
      <c r="G845" s="1"/>
      <c r="I845" s="1"/>
    </row>
    <row r="846" ht="12.75" customHeight="1">
      <c r="A846" s="1"/>
      <c r="B846" s="16"/>
      <c r="C846" s="16"/>
      <c r="D846" s="16"/>
      <c r="E846" s="16"/>
      <c r="F846" s="1"/>
      <c r="G846" s="1"/>
      <c r="I846" s="1"/>
    </row>
    <row r="847" ht="12.75" customHeight="1">
      <c r="A847" s="1"/>
      <c r="B847" s="16"/>
      <c r="C847" s="16"/>
      <c r="D847" s="16"/>
      <c r="E847" s="16"/>
      <c r="F847" s="1"/>
      <c r="G847" s="1"/>
      <c r="I847" s="1"/>
    </row>
    <row r="848" ht="12.75" customHeight="1">
      <c r="A848" s="1"/>
      <c r="B848" s="16"/>
      <c r="C848" s="16"/>
      <c r="D848" s="16"/>
      <c r="E848" s="16"/>
      <c r="F848" s="1"/>
      <c r="G848" s="1"/>
      <c r="I848" s="1"/>
    </row>
    <row r="849" ht="12.75" customHeight="1">
      <c r="A849" s="1"/>
      <c r="B849" s="16"/>
      <c r="C849" s="16"/>
      <c r="D849" s="16"/>
      <c r="E849" s="16"/>
      <c r="F849" s="1"/>
      <c r="G849" s="1"/>
      <c r="I849" s="1"/>
    </row>
    <row r="850" ht="12.75" customHeight="1">
      <c r="A850" s="1"/>
      <c r="B850" s="16"/>
      <c r="C850" s="16"/>
      <c r="D850" s="16"/>
      <c r="E850" s="16"/>
      <c r="F850" s="1"/>
      <c r="G850" s="1"/>
      <c r="I850" s="1"/>
    </row>
    <row r="851" ht="12.75" customHeight="1">
      <c r="A851" s="1"/>
      <c r="B851" s="16"/>
      <c r="C851" s="16"/>
      <c r="D851" s="16"/>
      <c r="E851" s="16"/>
      <c r="F851" s="1"/>
      <c r="G851" s="1"/>
      <c r="I851" s="1"/>
    </row>
    <row r="852" ht="12.75" customHeight="1">
      <c r="A852" s="1"/>
      <c r="B852" s="16"/>
      <c r="C852" s="16"/>
      <c r="D852" s="16"/>
      <c r="E852" s="16"/>
      <c r="F852" s="1"/>
      <c r="G852" s="1"/>
      <c r="I852" s="1"/>
    </row>
    <row r="853" ht="12.75" customHeight="1">
      <c r="A853" s="1"/>
      <c r="B853" s="16"/>
      <c r="C853" s="16"/>
      <c r="D853" s="16"/>
      <c r="E853" s="16"/>
      <c r="F853" s="1"/>
      <c r="G853" s="1"/>
      <c r="I853" s="1"/>
    </row>
    <row r="854" ht="12.75" customHeight="1">
      <c r="A854" s="1"/>
      <c r="B854" s="16"/>
      <c r="C854" s="16"/>
      <c r="D854" s="16"/>
      <c r="E854" s="16"/>
      <c r="F854" s="1"/>
      <c r="G854" s="1"/>
      <c r="I854" s="1"/>
    </row>
    <row r="855" ht="12.75" customHeight="1">
      <c r="A855" s="1"/>
      <c r="B855" s="16"/>
      <c r="C855" s="16"/>
      <c r="D855" s="16"/>
      <c r="E855" s="16"/>
      <c r="F855" s="1"/>
      <c r="G855" s="1"/>
      <c r="I855" s="1"/>
    </row>
    <row r="856" ht="12.75" customHeight="1">
      <c r="A856" s="1"/>
      <c r="B856" s="16"/>
      <c r="C856" s="16"/>
      <c r="D856" s="16"/>
      <c r="E856" s="16"/>
      <c r="F856" s="1"/>
      <c r="G856" s="1"/>
      <c r="I856" s="1"/>
    </row>
    <row r="857" ht="12.75" customHeight="1">
      <c r="A857" s="1"/>
      <c r="B857" s="16"/>
      <c r="C857" s="16"/>
      <c r="D857" s="16"/>
      <c r="E857" s="16"/>
      <c r="F857" s="1"/>
      <c r="G857" s="1"/>
      <c r="I857" s="1"/>
    </row>
    <row r="858" ht="12.75" customHeight="1">
      <c r="A858" s="1"/>
      <c r="B858" s="16"/>
      <c r="C858" s="16"/>
      <c r="D858" s="16"/>
      <c r="E858" s="16"/>
      <c r="F858" s="1"/>
      <c r="G858" s="1"/>
      <c r="I858" s="1"/>
    </row>
    <row r="859" ht="12.75" customHeight="1">
      <c r="A859" s="1"/>
      <c r="B859" s="16"/>
      <c r="C859" s="16"/>
      <c r="D859" s="16"/>
      <c r="E859" s="16"/>
      <c r="F859" s="1"/>
      <c r="G859" s="1"/>
      <c r="I859" s="1"/>
    </row>
    <row r="860" ht="12.75" customHeight="1">
      <c r="A860" s="1"/>
      <c r="B860" s="16"/>
      <c r="C860" s="16"/>
      <c r="D860" s="16"/>
      <c r="E860" s="16"/>
      <c r="F860" s="1"/>
      <c r="G860" s="1"/>
      <c r="I860" s="1"/>
    </row>
    <row r="861" ht="12.75" customHeight="1">
      <c r="A861" s="1"/>
      <c r="B861" s="16"/>
      <c r="C861" s="16"/>
      <c r="D861" s="16"/>
      <c r="E861" s="16"/>
      <c r="F861" s="1"/>
      <c r="G861" s="1"/>
      <c r="I861" s="1"/>
    </row>
    <row r="862" ht="12.75" customHeight="1">
      <c r="A862" s="1"/>
      <c r="B862" s="16"/>
      <c r="C862" s="16"/>
      <c r="D862" s="16"/>
      <c r="E862" s="16"/>
      <c r="F862" s="1"/>
      <c r="G862" s="1"/>
      <c r="I862" s="1"/>
    </row>
    <row r="863" ht="12.75" customHeight="1">
      <c r="A863" s="1"/>
      <c r="B863" s="16"/>
      <c r="C863" s="16"/>
      <c r="D863" s="16"/>
      <c r="E863" s="16"/>
      <c r="F863" s="1"/>
      <c r="G863" s="1"/>
      <c r="I863" s="1"/>
    </row>
    <row r="864" ht="12.75" customHeight="1">
      <c r="A864" s="1"/>
      <c r="B864" s="16"/>
      <c r="C864" s="16"/>
      <c r="D864" s="16"/>
      <c r="E864" s="16"/>
      <c r="F864" s="1"/>
      <c r="G864" s="1"/>
      <c r="I864" s="1"/>
    </row>
    <row r="865" ht="12.75" customHeight="1">
      <c r="A865" s="1"/>
      <c r="B865" s="16"/>
      <c r="C865" s="16"/>
      <c r="D865" s="16"/>
      <c r="E865" s="16"/>
      <c r="F865" s="1"/>
      <c r="G865" s="1"/>
      <c r="I865" s="1"/>
    </row>
    <row r="866" ht="12.75" customHeight="1">
      <c r="A866" s="1"/>
      <c r="B866" s="16"/>
      <c r="C866" s="16"/>
      <c r="D866" s="16"/>
      <c r="E866" s="16"/>
      <c r="F866" s="1"/>
      <c r="G866" s="1"/>
      <c r="I866" s="1"/>
    </row>
    <row r="867" ht="12.75" customHeight="1">
      <c r="A867" s="1"/>
      <c r="B867" s="16"/>
      <c r="C867" s="16"/>
      <c r="D867" s="16"/>
      <c r="E867" s="16"/>
      <c r="F867" s="1"/>
      <c r="G867" s="1"/>
      <c r="I867" s="1"/>
    </row>
    <row r="868" ht="12.75" customHeight="1">
      <c r="A868" s="1"/>
      <c r="B868" s="16"/>
      <c r="C868" s="16"/>
      <c r="D868" s="16"/>
      <c r="E868" s="16"/>
      <c r="F868" s="1"/>
      <c r="G868" s="1"/>
      <c r="I868" s="1"/>
    </row>
    <row r="869" ht="12.75" customHeight="1">
      <c r="A869" s="1"/>
      <c r="B869" s="16"/>
      <c r="C869" s="16"/>
      <c r="D869" s="16"/>
      <c r="E869" s="16"/>
      <c r="F869" s="1"/>
      <c r="G869" s="1"/>
      <c r="I869" s="1"/>
    </row>
    <row r="870" ht="12.75" customHeight="1">
      <c r="A870" s="1"/>
      <c r="B870" s="16"/>
      <c r="C870" s="16"/>
      <c r="D870" s="16"/>
      <c r="E870" s="16"/>
      <c r="F870" s="1"/>
      <c r="G870" s="1"/>
      <c r="I870" s="1"/>
    </row>
    <row r="871" ht="12.75" customHeight="1">
      <c r="A871" s="1"/>
      <c r="B871" s="16"/>
      <c r="C871" s="16"/>
      <c r="D871" s="16"/>
      <c r="E871" s="16"/>
      <c r="F871" s="1"/>
      <c r="G871" s="1"/>
      <c r="I871" s="1"/>
    </row>
    <row r="872" ht="12.75" customHeight="1">
      <c r="A872" s="1"/>
      <c r="B872" s="16"/>
      <c r="C872" s="16"/>
      <c r="D872" s="16"/>
      <c r="E872" s="16"/>
      <c r="F872" s="1"/>
      <c r="G872" s="1"/>
      <c r="I872" s="1"/>
    </row>
    <row r="873" ht="12.75" customHeight="1">
      <c r="A873" s="1"/>
      <c r="B873" s="16"/>
      <c r="C873" s="16"/>
      <c r="D873" s="16"/>
      <c r="E873" s="16"/>
      <c r="F873" s="1"/>
      <c r="G873" s="1"/>
      <c r="I873" s="1"/>
    </row>
    <row r="874" ht="12.75" customHeight="1">
      <c r="A874" s="1"/>
      <c r="B874" s="16"/>
      <c r="C874" s="16"/>
      <c r="D874" s="16"/>
      <c r="E874" s="16"/>
      <c r="F874" s="1"/>
      <c r="G874" s="1"/>
      <c r="I874" s="1"/>
    </row>
    <row r="875" ht="12.75" customHeight="1">
      <c r="A875" s="1"/>
      <c r="B875" s="16"/>
      <c r="C875" s="16"/>
      <c r="D875" s="16"/>
      <c r="E875" s="16"/>
      <c r="F875" s="1"/>
      <c r="G875" s="1"/>
      <c r="I875" s="1"/>
    </row>
    <row r="876" ht="12.75" customHeight="1">
      <c r="A876" s="1"/>
      <c r="B876" s="16"/>
      <c r="C876" s="16"/>
      <c r="D876" s="16"/>
      <c r="E876" s="16"/>
      <c r="F876" s="1"/>
      <c r="G876" s="1"/>
      <c r="I876" s="1"/>
    </row>
    <row r="877" ht="12.75" customHeight="1">
      <c r="A877" s="1"/>
      <c r="B877" s="16"/>
      <c r="C877" s="16"/>
      <c r="D877" s="16"/>
      <c r="E877" s="16"/>
      <c r="F877" s="1"/>
      <c r="G877" s="1"/>
      <c r="I877" s="1"/>
    </row>
    <row r="878" ht="12.75" customHeight="1">
      <c r="A878" s="1"/>
      <c r="B878" s="16"/>
      <c r="C878" s="16"/>
      <c r="D878" s="16"/>
      <c r="E878" s="16"/>
      <c r="F878" s="1"/>
      <c r="G878" s="1"/>
      <c r="I878" s="1"/>
    </row>
    <row r="879" ht="12.75" customHeight="1">
      <c r="A879" s="1"/>
      <c r="B879" s="16"/>
      <c r="C879" s="16"/>
      <c r="D879" s="16"/>
      <c r="E879" s="16"/>
      <c r="F879" s="1"/>
      <c r="G879" s="1"/>
      <c r="I879" s="1"/>
    </row>
    <row r="880" ht="12.75" customHeight="1">
      <c r="A880" s="1"/>
      <c r="B880" s="16"/>
      <c r="C880" s="16"/>
      <c r="D880" s="16"/>
      <c r="E880" s="16"/>
      <c r="F880" s="1"/>
      <c r="G880" s="1"/>
      <c r="I880" s="1"/>
    </row>
    <row r="881" ht="12.75" customHeight="1">
      <c r="A881" s="1"/>
      <c r="B881" s="16"/>
      <c r="C881" s="16"/>
      <c r="D881" s="16"/>
      <c r="E881" s="16"/>
      <c r="F881" s="1"/>
      <c r="G881" s="1"/>
      <c r="I881" s="1"/>
    </row>
    <row r="882" ht="12.75" customHeight="1">
      <c r="A882" s="1"/>
      <c r="B882" s="16"/>
      <c r="C882" s="16"/>
      <c r="D882" s="16"/>
      <c r="E882" s="16"/>
      <c r="F882" s="1"/>
      <c r="G882" s="1"/>
      <c r="I882" s="1"/>
    </row>
    <row r="883" ht="12.75" customHeight="1">
      <c r="A883" s="1"/>
      <c r="B883" s="16"/>
      <c r="C883" s="16"/>
      <c r="D883" s="16"/>
      <c r="E883" s="16"/>
      <c r="F883" s="1"/>
      <c r="G883" s="1"/>
      <c r="I883" s="1"/>
    </row>
    <row r="884" ht="12.75" customHeight="1">
      <c r="A884" s="1"/>
      <c r="B884" s="16"/>
      <c r="C884" s="16"/>
      <c r="D884" s="16"/>
      <c r="E884" s="16"/>
      <c r="F884" s="1"/>
      <c r="G884" s="1"/>
      <c r="I884" s="1"/>
    </row>
    <row r="885" ht="12.75" customHeight="1">
      <c r="A885" s="1"/>
      <c r="B885" s="16"/>
      <c r="C885" s="16"/>
      <c r="D885" s="16"/>
      <c r="E885" s="16"/>
      <c r="F885" s="1"/>
      <c r="G885" s="1"/>
      <c r="I885" s="1"/>
    </row>
    <row r="886" ht="12.75" customHeight="1">
      <c r="A886" s="1"/>
      <c r="B886" s="16"/>
      <c r="C886" s="16"/>
      <c r="D886" s="16"/>
      <c r="E886" s="16"/>
      <c r="F886" s="1"/>
      <c r="G886" s="1"/>
      <c r="I886" s="1"/>
    </row>
    <row r="887" ht="12.75" customHeight="1">
      <c r="A887" s="1"/>
      <c r="B887" s="16"/>
      <c r="C887" s="16"/>
      <c r="D887" s="16"/>
      <c r="E887" s="16"/>
      <c r="F887" s="1"/>
      <c r="G887" s="1"/>
      <c r="I887" s="1"/>
    </row>
    <row r="888" ht="12.75" customHeight="1">
      <c r="A888" s="1"/>
      <c r="B888" s="16"/>
      <c r="C888" s="16"/>
      <c r="D888" s="16"/>
      <c r="E888" s="16"/>
      <c r="F888" s="1"/>
      <c r="G888" s="1"/>
      <c r="I888" s="1"/>
    </row>
    <row r="889" ht="12.75" customHeight="1">
      <c r="A889" s="1"/>
      <c r="B889" s="16"/>
      <c r="C889" s="16"/>
      <c r="D889" s="16"/>
      <c r="E889" s="16"/>
      <c r="F889" s="1"/>
      <c r="G889" s="1"/>
      <c r="I889" s="1"/>
    </row>
    <row r="890" ht="12.75" customHeight="1">
      <c r="A890" s="1"/>
      <c r="B890" s="16"/>
      <c r="C890" s="16"/>
      <c r="D890" s="16"/>
      <c r="E890" s="16"/>
      <c r="F890" s="1"/>
      <c r="G890" s="1"/>
      <c r="I890" s="1"/>
    </row>
    <row r="891" ht="12.75" customHeight="1">
      <c r="A891" s="1"/>
      <c r="B891" s="16"/>
      <c r="C891" s="16"/>
      <c r="D891" s="16"/>
      <c r="E891" s="16"/>
      <c r="F891" s="1"/>
      <c r="G891" s="1"/>
      <c r="I891" s="1"/>
    </row>
    <row r="892" ht="12.75" customHeight="1">
      <c r="A892" s="1"/>
      <c r="B892" s="16"/>
      <c r="C892" s="16"/>
      <c r="D892" s="16"/>
      <c r="E892" s="16"/>
      <c r="F892" s="1"/>
      <c r="G892" s="1"/>
      <c r="I892" s="1"/>
    </row>
    <row r="893" ht="12.75" customHeight="1">
      <c r="A893" s="1"/>
      <c r="B893" s="16"/>
      <c r="C893" s="16"/>
      <c r="D893" s="16"/>
      <c r="E893" s="16"/>
      <c r="F893" s="1"/>
      <c r="G893" s="1"/>
      <c r="I893" s="1"/>
    </row>
    <row r="894" ht="12.75" customHeight="1">
      <c r="A894" s="1"/>
      <c r="B894" s="16"/>
      <c r="C894" s="16"/>
      <c r="D894" s="16"/>
      <c r="E894" s="16"/>
      <c r="F894" s="1"/>
      <c r="G894" s="1"/>
      <c r="I894" s="1"/>
    </row>
    <row r="895" ht="12.75" customHeight="1">
      <c r="A895" s="1"/>
      <c r="B895" s="16"/>
      <c r="C895" s="16"/>
      <c r="D895" s="16"/>
      <c r="E895" s="16"/>
      <c r="F895" s="1"/>
      <c r="G895" s="1"/>
      <c r="I895" s="1"/>
    </row>
    <row r="896" ht="12.75" customHeight="1">
      <c r="A896" s="1"/>
      <c r="B896" s="16"/>
      <c r="C896" s="16"/>
      <c r="D896" s="16"/>
      <c r="E896" s="16"/>
      <c r="F896" s="1"/>
      <c r="G896" s="1"/>
      <c r="I896" s="1"/>
    </row>
    <row r="897" ht="12.75" customHeight="1">
      <c r="A897" s="1"/>
      <c r="B897" s="16"/>
      <c r="C897" s="16"/>
      <c r="D897" s="16"/>
      <c r="E897" s="16"/>
      <c r="F897" s="1"/>
      <c r="G897" s="1"/>
      <c r="I897" s="1"/>
    </row>
    <row r="898" ht="12.75" customHeight="1">
      <c r="A898" s="1"/>
      <c r="B898" s="16"/>
      <c r="C898" s="16"/>
      <c r="D898" s="16"/>
      <c r="E898" s="16"/>
      <c r="F898" s="1"/>
      <c r="G898" s="1"/>
      <c r="I898" s="1"/>
    </row>
    <row r="899" ht="12.75" customHeight="1">
      <c r="A899" s="1"/>
      <c r="B899" s="16"/>
      <c r="C899" s="16"/>
      <c r="D899" s="16"/>
      <c r="E899" s="16"/>
      <c r="F899" s="1"/>
      <c r="G899" s="1"/>
      <c r="I899" s="1"/>
    </row>
    <row r="900" ht="12.75" customHeight="1">
      <c r="A900" s="1"/>
      <c r="B900" s="16"/>
      <c r="C900" s="16"/>
      <c r="D900" s="16"/>
      <c r="E900" s="16"/>
      <c r="F900" s="1"/>
      <c r="G900" s="1"/>
      <c r="I900" s="1"/>
    </row>
    <row r="901" ht="12.75" customHeight="1">
      <c r="A901" s="1"/>
      <c r="B901" s="16"/>
      <c r="C901" s="16"/>
      <c r="D901" s="16"/>
      <c r="E901" s="16"/>
      <c r="F901" s="1"/>
      <c r="G901" s="1"/>
      <c r="I901" s="1"/>
    </row>
    <row r="902" ht="12.75" customHeight="1">
      <c r="A902" s="1"/>
      <c r="B902" s="16"/>
      <c r="C902" s="16"/>
      <c r="D902" s="16"/>
      <c r="E902" s="16"/>
      <c r="F902" s="1"/>
      <c r="G902" s="1"/>
      <c r="I902" s="1"/>
    </row>
    <row r="903" ht="12.75" customHeight="1">
      <c r="A903" s="1"/>
      <c r="B903" s="16"/>
      <c r="C903" s="16"/>
      <c r="D903" s="16"/>
      <c r="E903" s="16"/>
      <c r="F903" s="1"/>
      <c r="G903" s="1"/>
      <c r="I903" s="1"/>
    </row>
    <row r="904" ht="12.75" customHeight="1">
      <c r="A904" s="1"/>
      <c r="B904" s="16"/>
      <c r="C904" s="16"/>
      <c r="D904" s="16"/>
      <c r="E904" s="16"/>
      <c r="F904" s="1"/>
      <c r="G904" s="1"/>
      <c r="I904" s="1"/>
    </row>
    <row r="905" ht="12.75" customHeight="1">
      <c r="A905" s="1"/>
      <c r="B905" s="16"/>
      <c r="C905" s="16"/>
      <c r="D905" s="16"/>
      <c r="E905" s="16"/>
      <c r="F905" s="1"/>
      <c r="G905" s="1"/>
      <c r="I905" s="1"/>
    </row>
    <row r="906" ht="12.75" customHeight="1">
      <c r="A906" s="1"/>
      <c r="B906" s="16"/>
      <c r="C906" s="16"/>
      <c r="D906" s="16"/>
      <c r="E906" s="16"/>
      <c r="F906" s="1"/>
      <c r="G906" s="1"/>
      <c r="I906" s="1"/>
    </row>
    <row r="907" ht="12.75" customHeight="1">
      <c r="A907" s="1"/>
      <c r="B907" s="16"/>
      <c r="C907" s="16"/>
      <c r="D907" s="16"/>
      <c r="E907" s="16"/>
      <c r="F907" s="1"/>
      <c r="G907" s="1"/>
      <c r="I907" s="1"/>
    </row>
    <row r="908" ht="12.75" customHeight="1">
      <c r="A908" s="1"/>
      <c r="B908" s="16"/>
      <c r="C908" s="16"/>
      <c r="D908" s="16"/>
      <c r="E908" s="16"/>
      <c r="F908" s="1"/>
      <c r="G908" s="1"/>
      <c r="I908" s="1"/>
    </row>
    <row r="909" ht="12.75" customHeight="1">
      <c r="A909" s="1"/>
      <c r="B909" s="16"/>
      <c r="C909" s="16"/>
      <c r="D909" s="16"/>
      <c r="E909" s="16"/>
      <c r="F909" s="1"/>
      <c r="G909" s="1"/>
      <c r="I909" s="1"/>
    </row>
    <row r="910" ht="12.75" customHeight="1">
      <c r="A910" s="1"/>
      <c r="B910" s="16"/>
      <c r="C910" s="16"/>
      <c r="D910" s="16"/>
      <c r="E910" s="16"/>
      <c r="F910" s="1"/>
      <c r="G910" s="1"/>
      <c r="I910" s="1"/>
    </row>
    <row r="911" ht="12.75" customHeight="1">
      <c r="A911" s="1"/>
      <c r="B911" s="16"/>
      <c r="C911" s="16"/>
      <c r="D911" s="16"/>
      <c r="E911" s="16"/>
      <c r="F911" s="1"/>
      <c r="G911" s="1"/>
      <c r="I911" s="1"/>
    </row>
    <row r="912" ht="12.75" customHeight="1">
      <c r="A912" s="1"/>
      <c r="B912" s="16"/>
      <c r="C912" s="16"/>
      <c r="D912" s="16"/>
      <c r="E912" s="16"/>
      <c r="F912" s="1"/>
      <c r="G912" s="1"/>
      <c r="I912" s="1"/>
    </row>
    <row r="913" ht="12.75" customHeight="1">
      <c r="A913" s="1"/>
      <c r="B913" s="16"/>
      <c r="C913" s="16"/>
      <c r="D913" s="16"/>
      <c r="E913" s="16"/>
      <c r="F913" s="1"/>
      <c r="G913" s="1"/>
      <c r="I913" s="1"/>
    </row>
    <row r="914" ht="12.75" customHeight="1">
      <c r="A914" s="1"/>
      <c r="B914" s="16"/>
      <c r="C914" s="16"/>
      <c r="D914" s="16"/>
      <c r="E914" s="16"/>
      <c r="F914" s="1"/>
      <c r="G914" s="1"/>
      <c r="I914" s="1"/>
    </row>
    <row r="915" ht="12.75" customHeight="1">
      <c r="A915" s="1"/>
      <c r="B915" s="16"/>
      <c r="C915" s="16"/>
      <c r="D915" s="16"/>
      <c r="E915" s="16"/>
      <c r="F915" s="1"/>
      <c r="G915" s="1"/>
      <c r="I915" s="1"/>
    </row>
    <row r="916" ht="12.75" customHeight="1">
      <c r="A916" s="1"/>
      <c r="B916" s="16"/>
      <c r="C916" s="16"/>
      <c r="D916" s="16"/>
      <c r="E916" s="16"/>
      <c r="F916" s="1"/>
      <c r="G916" s="1"/>
      <c r="I916" s="1"/>
    </row>
    <row r="917" ht="12.75" customHeight="1">
      <c r="A917" s="1"/>
      <c r="B917" s="16"/>
      <c r="C917" s="16"/>
      <c r="D917" s="16"/>
      <c r="E917" s="16"/>
      <c r="F917" s="1"/>
      <c r="G917" s="1"/>
      <c r="I917" s="1"/>
    </row>
    <row r="918" ht="12.75" customHeight="1">
      <c r="A918" s="1"/>
      <c r="B918" s="16"/>
      <c r="C918" s="16"/>
      <c r="D918" s="16"/>
      <c r="E918" s="16"/>
      <c r="F918" s="1"/>
      <c r="G918" s="1"/>
      <c r="I918" s="1"/>
    </row>
    <row r="919" ht="12.75" customHeight="1">
      <c r="A919" s="1"/>
      <c r="B919" s="16"/>
      <c r="C919" s="16"/>
      <c r="D919" s="16"/>
      <c r="E919" s="16"/>
      <c r="F919" s="1"/>
      <c r="G919" s="1"/>
      <c r="I919" s="1"/>
    </row>
    <row r="920" ht="12.75" customHeight="1">
      <c r="A920" s="1"/>
      <c r="B920" s="16"/>
      <c r="C920" s="16"/>
      <c r="D920" s="16"/>
      <c r="E920" s="16"/>
      <c r="F920" s="1"/>
      <c r="G920" s="1"/>
      <c r="I920" s="1"/>
    </row>
    <row r="921" ht="12.75" customHeight="1">
      <c r="A921" s="1"/>
      <c r="B921" s="16"/>
      <c r="C921" s="16"/>
      <c r="D921" s="16"/>
      <c r="E921" s="16"/>
      <c r="F921" s="1"/>
      <c r="G921" s="1"/>
      <c r="I921" s="1"/>
    </row>
    <row r="922" ht="12.75" customHeight="1">
      <c r="A922" s="1"/>
      <c r="B922" s="16"/>
      <c r="C922" s="16"/>
      <c r="D922" s="16"/>
      <c r="E922" s="16"/>
      <c r="F922" s="1"/>
      <c r="G922" s="1"/>
      <c r="I922" s="1"/>
    </row>
    <row r="923" ht="12.75" customHeight="1">
      <c r="A923" s="1"/>
      <c r="B923" s="16"/>
      <c r="C923" s="16"/>
      <c r="D923" s="16"/>
      <c r="E923" s="16"/>
      <c r="F923" s="1"/>
      <c r="G923" s="1"/>
      <c r="I923" s="1"/>
    </row>
    <row r="924" ht="12.75" customHeight="1">
      <c r="A924" s="1"/>
      <c r="B924" s="16"/>
      <c r="C924" s="16"/>
      <c r="D924" s="16"/>
      <c r="E924" s="16"/>
      <c r="F924" s="1"/>
      <c r="G924" s="1"/>
      <c r="I924" s="1"/>
    </row>
    <row r="925" ht="12.75" customHeight="1">
      <c r="A925" s="1"/>
      <c r="B925" s="16"/>
      <c r="C925" s="16"/>
      <c r="D925" s="16"/>
      <c r="E925" s="16"/>
      <c r="F925" s="1"/>
      <c r="G925" s="1"/>
      <c r="I925" s="1"/>
    </row>
    <row r="926" ht="12.75" customHeight="1">
      <c r="A926" s="1"/>
      <c r="B926" s="16"/>
      <c r="C926" s="16"/>
      <c r="D926" s="16"/>
      <c r="E926" s="16"/>
      <c r="F926" s="1"/>
      <c r="G926" s="1"/>
      <c r="I926" s="1"/>
    </row>
    <row r="927" ht="12.75" customHeight="1">
      <c r="A927" s="1"/>
      <c r="B927" s="16"/>
      <c r="C927" s="16"/>
      <c r="D927" s="16"/>
      <c r="E927" s="16"/>
      <c r="F927" s="1"/>
      <c r="G927" s="1"/>
      <c r="I927" s="1"/>
    </row>
    <row r="928" ht="12.75" customHeight="1">
      <c r="A928" s="1"/>
      <c r="B928" s="16"/>
      <c r="C928" s="16"/>
      <c r="D928" s="16"/>
      <c r="E928" s="16"/>
      <c r="F928" s="1"/>
      <c r="G928" s="1"/>
      <c r="I928" s="1"/>
    </row>
    <row r="929" ht="12.75" customHeight="1">
      <c r="A929" s="1"/>
      <c r="B929" s="16"/>
      <c r="C929" s="16"/>
      <c r="D929" s="16"/>
      <c r="E929" s="16"/>
      <c r="F929" s="1"/>
      <c r="G929" s="1"/>
      <c r="I929" s="1"/>
    </row>
    <row r="930" ht="12.75" customHeight="1">
      <c r="A930" s="1"/>
      <c r="B930" s="16"/>
      <c r="C930" s="16"/>
      <c r="D930" s="16"/>
      <c r="E930" s="16"/>
      <c r="F930" s="1"/>
      <c r="G930" s="1"/>
      <c r="I930" s="1"/>
    </row>
    <row r="931" ht="12.75" customHeight="1">
      <c r="A931" s="1"/>
      <c r="B931" s="16"/>
      <c r="C931" s="16"/>
      <c r="D931" s="16"/>
      <c r="E931" s="16"/>
      <c r="F931" s="1"/>
      <c r="G931" s="1"/>
      <c r="I931" s="1"/>
    </row>
    <row r="932" ht="12.75" customHeight="1">
      <c r="A932" s="1"/>
      <c r="B932" s="16"/>
      <c r="C932" s="16"/>
      <c r="D932" s="16"/>
      <c r="E932" s="16"/>
      <c r="F932" s="1"/>
      <c r="G932" s="1"/>
      <c r="I932" s="1"/>
    </row>
    <row r="933" ht="12.75" customHeight="1">
      <c r="A933" s="1"/>
      <c r="B933" s="16"/>
      <c r="C933" s="16"/>
      <c r="D933" s="16"/>
      <c r="E933" s="16"/>
      <c r="F933" s="1"/>
      <c r="G933" s="1"/>
      <c r="I933" s="1"/>
    </row>
    <row r="934" ht="12.75" customHeight="1">
      <c r="A934" s="1"/>
      <c r="B934" s="16"/>
      <c r="C934" s="16"/>
      <c r="D934" s="16"/>
      <c r="E934" s="16"/>
      <c r="F934" s="1"/>
      <c r="G934" s="1"/>
      <c r="I934" s="1"/>
    </row>
    <row r="935" ht="12.75" customHeight="1">
      <c r="A935" s="1"/>
      <c r="B935" s="16"/>
      <c r="C935" s="16"/>
      <c r="D935" s="16"/>
      <c r="E935" s="16"/>
      <c r="F935" s="1"/>
      <c r="G935" s="1"/>
      <c r="I935" s="1"/>
    </row>
    <row r="936" ht="12.75" customHeight="1">
      <c r="A936" s="1"/>
      <c r="B936" s="16"/>
      <c r="C936" s="16"/>
      <c r="D936" s="16"/>
      <c r="E936" s="16"/>
      <c r="F936" s="1"/>
      <c r="G936" s="1"/>
      <c r="I936" s="1"/>
    </row>
    <row r="937" ht="12.75" customHeight="1">
      <c r="A937" s="1"/>
      <c r="B937" s="16"/>
      <c r="C937" s="16"/>
      <c r="D937" s="16"/>
      <c r="E937" s="16"/>
      <c r="F937" s="1"/>
      <c r="G937" s="1"/>
      <c r="I937" s="1"/>
    </row>
    <row r="938" ht="12.75" customHeight="1">
      <c r="A938" s="1"/>
      <c r="B938" s="16"/>
      <c r="C938" s="16"/>
      <c r="D938" s="16"/>
      <c r="E938" s="16"/>
      <c r="F938" s="1"/>
      <c r="G938" s="1"/>
      <c r="I938" s="1"/>
    </row>
    <row r="939" ht="12.75" customHeight="1">
      <c r="A939" s="1"/>
      <c r="B939" s="16"/>
      <c r="C939" s="16"/>
      <c r="D939" s="16"/>
      <c r="E939" s="16"/>
      <c r="F939" s="1"/>
      <c r="G939" s="1"/>
      <c r="I939" s="1"/>
    </row>
    <row r="940" ht="12.75" customHeight="1">
      <c r="A940" s="1"/>
      <c r="B940" s="16"/>
      <c r="C940" s="16"/>
      <c r="D940" s="16"/>
      <c r="E940" s="16"/>
      <c r="F940" s="1"/>
      <c r="G940" s="1"/>
      <c r="I940" s="1"/>
    </row>
    <row r="941" ht="12.75" customHeight="1">
      <c r="A941" s="1"/>
      <c r="B941" s="16"/>
      <c r="C941" s="16"/>
      <c r="D941" s="16"/>
      <c r="E941" s="16"/>
      <c r="F941" s="1"/>
      <c r="G941" s="1"/>
      <c r="I941" s="1"/>
    </row>
    <row r="942" ht="12.75" customHeight="1">
      <c r="A942" s="1"/>
      <c r="B942" s="16"/>
      <c r="C942" s="16"/>
      <c r="D942" s="16"/>
      <c r="E942" s="16"/>
      <c r="F942" s="1"/>
      <c r="G942" s="1"/>
      <c r="I942" s="1"/>
    </row>
    <row r="943" ht="12.75" customHeight="1">
      <c r="A943" s="1"/>
      <c r="B943" s="16"/>
      <c r="C943" s="16"/>
      <c r="D943" s="16"/>
      <c r="E943" s="16"/>
      <c r="F943" s="1"/>
      <c r="G943" s="1"/>
      <c r="I943" s="1"/>
    </row>
    <row r="944" ht="12.75" customHeight="1">
      <c r="A944" s="1"/>
      <c r="B944" s="16"/>
      <c r="C944" s="16"/>
      <c r="D944" s="16"/>
      <c r="E944" s="16"/>
      <c r="F944" s="1"/>
      <c r="G944" s="1"/>
      <c r="I944" s="1"/>
    </row>
    <row r="945" ht="12.75" customHeight="1">
      <c r="A945" s="1"/>
      <c r="B945" s="16"/>
      <c r="C945" s="16"/>
      <c r="D945" s="16"/>
      <c r="E945" s="16"/>
      <c r="F945" s="1"/>
      <c r="G945" s="1"/>
      <c r="I945" s="1"/>
    </row>
    <row r="946" ht="12.75" customHeight="1">
      <c r="A946" s="1"/>
      <c r="B946" s="16"/>
      <c r="C946" s="16"/>
      <c r="D946" s="16"/>
      <c r="E946" s="16"/>
      <c r="F946" s="1"/>
      <c r="G946" s="1"/>
      <c r="I946" s="1"/>
    </row>
    <row r="947" ht="12.75" customHeight="1">
      <c r="A947" s="1"/>
      <c r="B947" s="16"/>
      <c r="C947" s="16"/>
      <c r="D947" s="16"/>
      <c r="E947" s="16"/>
      <c r="F947" s="1"/>
      <c r="G947" s="1"/>
      <c r="I947" s="1"/>
    </row>
    <row r="948" ht="12.75" customHeight="1">
      <c r="A948" s="1"/>
      <c r="B948" s="16"/>
      <c r="C948" s="16"/>
      <c r="D948" s="16"/>
      <c r="E948" s="16"/>
      <c r="F948" s="1"/>
      <c r="G948" s="1"/>
      <c r="I948" s="1"/>
    </row>
    <row r="949" ht="12.75" customHeight="1">
      <c r="A949" s="1"/>
      <c r="B949" s="16"/>
      <c r="C949" s="16"/>
      <c r="D949" s="16"/>
      <c r="E949" s="16"/>
      <c r="F949" s="1"/>
      <c r="G949" s="1"/>
      <c r="I949" s="1"/>
    </row>
    <row r="950" ht="12.75" customHeight="1">
      <c r="A950" s="1"/>
      <c r="B950" s="16"/>
      <c r="C950" s="16"/>
      <c r="D950" s="16"/>
      <c r="E950" s="16"/>
      <c r="F950" s="1"/>
      <c r="G950" s="1"/>
      <c r="I950" s="1"/>
    </row>
    <row r="951" ht="12.75" customHeight="1">
      <c r="A951" s="1"/>
      <c r="B951" s="16"/>
      <c r="C951" s="16"/>
      <c r="D951" s="16"/>
      <c r="E951" s="16"/>
      <c r="F951" s="1"/>
      <c r="G951" s="1"/>
      <c r="I951" s="1"/>
    </row>
    <row r="952" ht="12.75" customHeight="1">
      <c r="A952" s="1"/>
      <c r="B952" s="16"/>
      <c r="C952" s="16"/>
      <c r="D952" s="16"/>
      <c r="E952" s="16"/>
      <c r="F952" s="1"/>
      <c r="G952" s="1"/>
      <c r="I952" s="1"/>
    </row>
    <row r="953" ht="12.75" customHeight="1">
      <c r="A953" s="1"/>
      <c r="B953" s="16"/>
      <c r="C953" s="16"/>
      <c r="D953" s="16"/>
      <c r="E953" s="16"/>
      <c r="F953" s="1"/>
      <c r="G953" s="1"/>
      <c r="I953" s="1"/>
    </row>
    <row r="954" ht="12.75" customHeight="1">
      <c r="A954" s="1"/>
      <c r="B954" s="16"/>
      <c r="C954" s="16"/>
      <c r="D954" s="16"/>
      <c r="E954" s="16"/>
      <c r="F954" s="1"/>
      <c r="G954" s="1"/>
      <c r="I954" s="1"/>
    </row>
    <row r="955" ht="12.75" customHeight="1">
      <c r="A955" s="1"/>
      <c r="B955" s="16"/>
      <c r="C955" s="16"/>
      <c r="D955" s="16"/>
      <c r="E955" s="16"/>
      <c r="F955" s="1"/>
      <c r="G955" s="1"/>
      <c r="I955" s="1"/>
    </row>
    <row r="956" ht="12.75" customHeight="1">
      <c r="A956" s="1"/>
      <c r="B956" s="16"/>
      <c r="C956" s="16"/>
      <c r="D956" s="16"/>
      <c r="E956" s="16"/>
      <c r="F956" s="1"/>
      <c r="G956" s="1"/>
      <c r="I956" s="1"/>
    </row>
    <row r="957" ht="12.75" customHeight="1">
      <c r="A957" s="1"/>
      <c r="B957" s="16"/>
      <c r="C957" s="16"/>
      <c r="D957" s="16"/>
      <c r="E957" s="16"/>
      <c r="F957" s="1"/>
      <c r="G957" s="1"/>
      <c r="I957" s="1"/>
    </row>
    <row r="958" ht="12.75" customHeight="1">
      <c r="A958" s="1"/>
      <c r="B958" s="16"/>
      <c r="C958" s="16"/>
      <c r="D958" s="16"/>
      <c r="E958" s="16"/>
      <c r="F958" s="1"/>
      <c r="G958" s="1"/>
      <c r="I958" s="1"/>
    </row>
    <row r="959" ht="12.75" customHeight="1">
      <c r="A959" s="1"/>
      <c r="B959" s="16"/>
      <c r="C959" s="16"/>
      <c r="D959" s="16"/>
      <c r="E959" s="16"/>
      <c r="F959" s="1"/>
      <c r="G959" s="1"/>
      <c r="I959" s="1"/>
    </row>
    <row r="960" ht="12.75" customHeight="1">
      <c r="A960" s="1"/>
      <c r="B960" s="16"/>
      <c r="C960" s="16"/>
      <c r="D960" s="16"/>
      <c r="E960" s="16"/>
      <c r="F960" s="1"/>
      <c r="G960" s="1"/>
      <c r="I960" s="1"/>
    </row>
    <row r="961" ht="12.75" customHeight="1">
      <c r="A961" s="1"/>
      <c r="B961" s="16"/>
      <c r="C961" s="16"/>
      <c r="D961" s="16"/>
      <c r="E961" s="16"/>
      <c r="F961" s="1"/>
      <c r="G961" s="1"/>
      <c r="I961" s="1"/>
    </row>
    <row r="962" ht="12.75" customHeight="1">
      <c r="A962" s="1"/>
      <c r="B962" s="16"/>
      <c r="C962" s="16"/>
      <c r="D962" s="16"/>
      <c r="E962" s="16"/>
      <c r="F962" s="1"/>
      <c r="G962" s="1"/>
      <c r="I962" s="1"/>
    </row>
    <row r="963" ht="12.75" customHeight="1">
      <c r="A963" s="1"/>
      <c r="B963" s="16"/>
      <c r="C963" s="16"/>
      <c r="D963" s="16"/>
      <c r="E963" s="16"/>
      <c r="F963" s="1"/>
      <c r="G963" s="1"/>
      <c r="I963" s="1"/>
    </row>
    <row r="964" ht="12.75" customHeight="1">
      <c r="A964" s="1"/>
      <c r="B964" s="16"/>
      <c r="C964" s="16"/>
      <c r="D964" s="16"/>
      <c r="E964" s="16"/>
      <c r="F964" s="1"/>
      <c r="G964" s="1"/>
      <c r="I964" s="1"/>
    </row>
    <row r="965" ht="12.75" customHeight="1">
      <c r="A965" s="1"/>
      <c r="B965" s="16"/>
      <c r="C965" s="16"/>
      <c r="D965" s="16"/>
      <c r="E965" s="16"/>
      <c r="F965" s="1"/>
      <c r="G965" s="1"/>
      <c r="I965" s="1"/>
    </row>
    <row r="966" ht="12.75" customHeight="1">
      <c r="A966" s="1"/>
      <c r="B966" s="16"/>
      <c r="C966" s="16"/>
      <c r="D966" s="16"/>
      <c r="E966" s="16"/>
      <c r="F966" s="1"/>
      <c r="G966" s="1"/>
      <c r="I966" s="1"/>
    </row>
    <row r="967" ht="12.75" customHeight="1">
      <c r="A967" s="1"/>
      <c r="B967" s="16"/>
      <c r="C967" s="16"/>
      <c r="D967" s="16"/>
      <c r="E967" s="16"/>
      <c r="F967" s="1"/>
      <c r="G967" s="1"/>
      <c r="I967" s="1"/>
    </row>
    <row r="968" ht="12.75" customHeight="1">
      <c r="A968" s="1"/>
      <c r="B968" s="16"/>
      <c r="C968" s="16"/>
      <c r="D968" s="16"/>
      <c r="E968" s="16"/>
      <c r="F968" s="1"/>
      <c r="G968" s="1"/>
      <c r="I968" s="1"/>
    </row>
    <row r="969" ht="12.75" customHeight="1">
      <c r="A969" s="1"/>
      <c r="B969" s="16"/>
      <c r="C969" s="16"/>
      <c r="D969" s="16"/>
      <c r="E969" s="16"/>
      <c r="F969" s="1"/>
      <c r="G969" s="1"/>
      <c r="I969" s="1"/>
    </row>
    <row r="970" ht="12.75" customHeight="1">
      <c r="A970" s="1"/>
      <c r="B970" s="16"/>
      <c r="C970" s="16"/>
      <c r="D970" s="16"/>
      <c r="E970" s="16"/>
      <c r="F970" s="1"/>
      <c r="G970" s="1"/>
      <c r="I970" s="1"/>
    </row>
    <row r="971" ht="12.75" customHeight="1">
      <c r="A971" s="1"/>
      <c r="B971" s="16"/>
      <c r="C971" s="16"/>
      <c r="D971" s="16"/>
      <c r="E971" s="16"/>
      <c r="F971" s="1"/>
      <c r="G971" s="1"/>
      <c r="I971" s="1"/>
    </row>
    <row r="972" ht="12.75" customHeight="1">
      <c r="A972" s="1"/>
      <c r="B972" s="16"/>
      <c r="C972" s="16"/>
      <c r="D972" s="16"/>
      <c r="E972" s="16"/>
      <c r="F972" s="1"/>
      <c r="G972" s="1"/>
      <c r="I972" s="1"/>
    </row>
    <row r="973" ht="12.75" customHeight="1">
      <c r="A973" s="1"/>
      <c r="B973" s="16"/>
      <c r="C973" s="16"/>
      <c r="D973" s="16"/>
      <c r="E973" s="16"/>
      <c r="F973" s="1"/>
      <c r="G973" s="1"/>
      <c r="I973" s="1"/>
    </row>
    <row r="974" ht="12.75" customHeight="1">
      <c r="A974" s="1"/>
      <c r="B974" s="16"/>
      <c r="C974" s="16"/>
      <c r="D974" s="16"/>
      <c r="E974" s="16"/>
      <c r="F974" s="1"/>
      <c r="G974" s="1"/>
      <c r="I974" s="1"/>
    </row>
    <row r="975" ht="12.75" customHeight="1">
      <c r="A975" s="1"/>
      <c r="B975" s="16"/>
      <c r="C975" s="16"/>
      <c r="D975" s="16"/>
      <c r="E975" s="16"/>
      <c r="F975" s="1"/>
      <c r="G975" s="1"/>
      <c r="I975" s="1"/>
    </row>
    <row r="976" ht="12.75" customHeight="1">
      <c r="A976" s="1"/>
      <c r="B976" s="16"/>
      <c r="C976" s="16"/>
      <c r="D976" s="16"/>
      <c r="E976" s="16"/>
      <c r="F976" s="1"/>
      <c r="G976" s="1"/>
      <c r="I976" s="1"/>
    </row>
    <row r="977" ht="12.75" customHeight="1">
      <c r="A977" s="1"/>
      <c r="B977" s="16"/>
      <c r="C977" s="16"/>
      <c r="D977" s="16"/>
      <c r="E977" s="16"/>
      <c r="F977" s="1"/>
      <c r="G977" s="1"/>
      <c r="I977" s="1"/>
    </row>
    <row r="978" ht="12.75" customHeight="1">
      <c r="A978" s="1"/>
      <c r="B978" s="16"/>
      <c r="C978" s="16"/>
      <c r="D978" s="16"/>
      <c r="E978" s="16"/>
      <c r="F978" s="1"/>
      <c r="G978" s="1"/>
      <c r="I978" s="1"/>
    </row>
    <row r="979" ht="12.75" customHeight="1">
      <c r="A979" s="1"/>
      <c r="B979" s="16"/>
      <c r="C979" s="16"/>
      <c r="D979" s="16"/>
      <c r="E979" s="16"/>
      <c r="F979" s="1"/>
      <c r="G979" s="1"/>
      <c r="I979" s="1"/>
    </row>
    <row r="980" ht="12.75" customHeight="1">
      <c r="A980" s="1"/>
      <c r="B980" s="16"/>
      <c r="C980" s="16"/>
      <c r="D980" s="16"/>
      <c r="E980" s="16"/>
      <c r="F980" s="1"/>
      <c r="G980" s="1"/>
      <c r="I980" s="1"/>
    </row>
    <row r="981" ht="12.75" customHeight="1">
      <c r="A981" s="1"/>
      <c r="B981" s="16"/>
      <c r="C981" s="16"/>
      <c r="D981" s="16"/>
      <c r="E981" s="16"/>
      <c r="F981" s="1"/>
      <c r="G981" s="1"/>
      <c r="I981" s="1"/>
    </row>
    <row r="982" ht="12.75" customHeight="1">
      <c r="A982" s="1"/>
      <c r="B982" s="16"/>
      <c r="C982" s="16"/>
      <c r="D982" s="16"/>
      <c r="E982" s="16"/>
      <c r="F982" s="1"/>
      <c r="G982" s="1"/>
      <c r="I982" s="1"/>
    </row>
    <row r="983" ht="12.75" customHeight="1">
      <c r="A983" s="1"/>
      <c r="B983" s="16"/>
      <c r="C983" s="16"/>
      <c r="D983" s="16"/>
      <c r="E983" s="16"/>
      <c r="F983" s="1"/>
      <c r="G983" s="1"/>
      <c r="I983" s="1"/>
    </row>
    <row r="984" ht="12.75" customHeight="1">
      <c r="A984" s="1"/>
      <c r="B984" s="16"/>
      <c r="C984" s="16"/>
      <c r="D984" s="16"/>
      <c r="E984" s="16"/>
      <c r="F984" s="1"/>
      <c r="G984" s="1"/>
      <c r="I984" s="1"/>
    </row>
    <row r="985" ht="12.75" customHeight="1">
      <c r="A985" s="1"/>
      <c r="B985" s="16"/>
      <c r="C985" s="16"/>
      <c r="D985" s="16"/>
      <c r="E985" s="16"/>
      <c r="F985" s="1"/>
      <c r="G985" s="1"/>
      <c r="I985" s="1"/>
    </row>
    <row r="986" ht="12.75" customHeight="1">
      <c r="A986" s="1"/>
      <c r="B986" s="16"/>
      <c r="C986" s="16"/>
      <c r="D986" s="16"/>
      <c r="E986" s="16"/>
      <c r="F986" s="1"/>
      <c r="G986" s="1"/>
      <c r="I986" s="1"/>
    </row>
    <row r="987" ht="12.75" customHeight="1">
      <c r="A987" s="1"/>
      <c r="B987" s="16"/>
      <c r="C987" s="16"/>
      <c r="D987" s="16"/>
      <c r="E987" s="16"/>
      <c r="F987" s="1"/>
      <c r="G987" s="1"/>
      <c r="I987" s="1"/>
    </row>
    <row r="988" ht="12.75" customHeight="1">
      <c r="A988" s="1"/>
      <c r="B988" s="16"/>
      <c r="C988" s="16"/>
      <c r="D988" s="16"/>
      <c r="E988" s="16"/>
      <c r="F988" s="1"/>
      <c r="G988" s="1"/>
      <c r="I988" s="1"/>
    </row>
    <row r="989" ht="12.75" customHeight="1">
      <c r="A989" s="1"/>
      <c r="B989" s="16"/>
      <c r="C989" s="16"/>
      <c r="D989" s="16"/>
      <c r="E989" s="16"/>
      <c r="F989" s="1"/>
      <c r="G989" s="1"/>
      <c r="I989" s="1"/>
    </row>
    <row r="990" ht="12.75" customHeight="1">
      <c r="A990" s="1"/>
      <c r="B990" s="16"/>
      <c r="C990" s="16"/>
      <c r="D990" s="16"/>
      <c r="E990" s="16"/>
      <c r="F990" s="1"/>
      <c r="G990" s="1"/>
      <c r="I990" s="1"/>
    </row>
    <row r="991" ht="12.75" customHeight="1">
      <c r="A991" s="1"/>
      <c r="B991" s="16"/>
      <c r="C991" s="16"/>
      <c r="D991" s="16"/>
      <c r="E991" s="16"/>
      <c r="F991" s="1"/>
      <c r="G991" s="1"/>
      <c r="I991" s="1"/>
    </row>
    <row r="992" ht="12.75" customHeight="1">
      <c r="A992" s="1"/>
      <c r="B992" s="16"/>
      <c r="C992" s="16"/>
      <c r="D992" s="16"/>
      <c r="E992" s="16"/>
      <c r="F992" s="1"/>
      <c r="G992" s="1"/>
      <c r="I992" s="1"/>
    </row>
    <row r="993" ht="12.75" customHeight="1">
      <c r="A993" s="1"/>
      <c r="B993" s="16"/>
      <c r="C993" s="16"/>
      <c r="D993" s="16"/>
      <c r="E993" s="16"/>
      <c r="F993" s="1"/>
      <c r="G993" s="1"/>
      <c r="I993" s="1"/>
    </row>
    <row r="994" ht="12.75" customHeight="1">
      <c r="A994" s="1"/>
      <c r="B994" s="16"/>
      <c r="C994" s="16"/>
      <c r="D994" s="16"/>
      <c r="E994" s="16"/>
      <c r="F994" s="1"/>
      <c r="G994" s="1"/>
      <c r="I994" s="1"/>
    </row>
    <row r="995" ht="12.75" customHeight="1">
      <c r="A995" s="1"/>
      <c r="B995" s="16"/>
      <c r="C995" s="16"/>
      <c r="D995" s="16"/>
      <c r="E995" s="16"/>
      <c r="F995" s="1"/>
      <c r="G995" s="1"/>
      <c r="I995" s="1"/>
    </row>
    <row r="996" ht="12.75" customHeight="1">
      <c r="A996" s="1"/>
      <c r="B996" s="16"/>
      <c r="C996" s="16"/>
      <c r="D996" s="16"/>
      <c r="E996" s="16"/>
      <c r="F996" s="1"/>
      <c r="G996" s="1"/>
      <c r="I996" s="1"/>
    </row>
    <row r="997" ht="12.75" customHeight="1">
      <c r="A997" s="1"/>
      <c r="B997" s="16"/>
      <c r="C997" s="16"/>
      <c r="D997" s="16"/>
      <c r="E997" s="16"/>
      <c r="F997" s="1"/>
      <c r="G997" s="1"/>
      <c r="I997" s="1"/>
    </row>
    <row r="998" ht="12.75" customHeight="1">
      <c r="A998" s="1"/>
      <c r="B998" s="16"/>
      <c r="C998" s="16"/>
      <c r="D998" s="16"/>
      <c r="E998" s="16"/>
      <c r="F998" s="1"/>
      <c r="G998" s="1"/>
      <c r="I998" s="1"/>
    </row>
    <row r="999" ht="12.75" customHeight="1">
      <c r="A999" s="1"/>
      <c r="B999" s="16"/>
      <c r="C999" s="16"/>
      <c r="D999" s="16"/>
      <c r="E999" s="16"/>
      <c r="F999" s="1"/>
      <c r="G999" s="1"/>
      <c r="I999" s="1"/>
    </row>
    <row r="1000" ht="12.75" customHeight="1">
      <c r="A1000" s="1"/>
      <c r="B1000" s="16"/>
      <c r="C1000" s="16"/>
      <c r="D1000" s="16"/>
      <c r="E1000" s="16"/>
      <c r="F1000" s="1"/>
      <c r="G1000" s="1"/>
      <c r="I1000" s="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3.57"/>
    <col customWidth="1" min="5" max="5" width="11.86"/>
    <col customWidth="1" min="6" max="6" width="11.71"/>
    <col customWidth="1" min="7" max="7" width="10.43"/>
  </cols>
  <sheetData>
    <row r="1" ht="18.75" customHeight="1">
      <c r="A1" s="17" t="s">
        <v>128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C3" s="4" t="s">
        <v>1393</v>
      </c>
      <c r="D3" s="4" t="s">
        <v>1394</v>
      </c>
      <c r="E3" s="4" t="s">
        <v>1395</v>
      </c>
      <c r="F3" s="4" t="s">
        <v>672</v>
      </c>
      <c r="G3" s="1"/>
    </row>
    <row r="4" ht="12.75" customHeight="1">
      <c r="A4" s="1"/>
      <c r="C4" s="193">
        <v>21916.0</v>
      </c>
      <c r="D4" s="193">
        <v>25698.0</v>
      </c>
      <c r="E4" s="92" t="s">
        <v>1396</v>
      </c>
      <c r="F4" s="6">
        <f>DATEDIF(C4,D4,"d")</f>
        <v>3782</v>
      </c>
      <c r="G4" s="47" t="s">
        <v>1397</v>
      </c>
    </row>
    <row r="5" ht="12.75" customHeight="1">
      <c r="A5" s="1"/>
      <c r="C5" s="193">
        <v>21916.0</v>
      </c>
      <c r="D5" s="193">
        <v>25698.0</v>
      </c>
      <c r="E5" s="92" t="s">
        <v>1398</v>
      </c>
      <c r="F5" s="6">
        <f>DATEDIF(C5,D5,"m")</f>
        <v>124</v>
      </c>
      <c r="G5" s="47" t="s">
        <v>1399</v>
      </c>
    </row>
    <row r="6" ht="12.75" customHeight="1">
      <c r="A6" s="1"/>
      <c r="C6" s="193">
        <v>21916.0</v>
      </c>
      <c r="D6" s="193">
        <v>25698.0</v>
      </c>
      <c r="E6" s="92" t="s">
        <v>1400</v>
      </c>
      <c r="F6" s="6">
        <f>DATEDIF(C6,D6,"y")</f>
        <v>10</v>
      </c>
      <c r="G6" s="47" t="s">
        <v>1401</v>
      </c>
    </row>
    <row r="7" ht="12.75" customHeight="1">
      <c r="A7" s="1"/>
      <c r="C7" s="193">
        <v>21916.0</v>
      </c>
      <c r="D7" s="193">
        <v>25698.0</v>
      </c>
      <c r="E7" s="92" t="s">
        <v>1402</v>
      </c>
      <c r="F7" s="6">
        <f>DATEDIF(C7,D7,"yd")</f>
        <v>130</v>
      </c>
      <c r="G7" s="47" t="s">
        <v>1403</v>
      </c>
    </row>
    <row r="8" ht="12.75" customHeight="1">
      <c r="A8" s="1"/>
      <c r="C8" s="193">
        <v>21916.0</v>
      </c>
      <c r="D8" s="193">
        <v>25698.0</v>
      </c>
      <c r="E8" s="92" t="s">
        <v>1404</v>
      </c>
      <c r="F8" s="6">
        <f>DATEDIF(C8,D8,"ym")</f>
        <v>4</v>
      </c>
      <c r="G8" s="47" t="s">
        <v>1405</v>
      </c>
    </row>
    <row r="9" ht="12.75" customHeight="1">
      <c r="A9" s="1"/>
      <c r="C9" s="193">
        <v>21916.0</v>
      </c>
      <c r="D9" s="193">
        <v>25698.0</v>
      </c>
      <c r="E9" s="92" t="s">
        <v>1406</v>
      </c>
      <c r="F9" s="6">
        <f>DATEDIF(C9,D9,"md")</f>
        <v>9</v>
      </c>
      <c r="G9" s="47" t="s">
        <v>1407</v>
      </c>
    </row>
    <row r="10" ht="12.75" customHeight="1">
      <c r="A10" s="1"/>
      <c r="C10" s="1"/>
      <c r="D10" s="1"/>
      <c r="E10" s="1"/>
      <c r="F10" s="1"/>
      <c r="G10" s="1"/>
    </row>
    <row r="11" ht="13.5" customHeight="1">
      <c r="A11" s="1"/>
      <c r="B11" s="3" t="s">
        <v>721</v>
      </c>
      <c r="C11" s="95"/>
      <c r="D11" s="95"/>
      <c r="E11" s="95"/>
      <c r="F11" s="95"/>
      <c r="G11" s="95"/>
    </row>
    <row r="12" ht="12.75" customHeight="1">
      <c r="A12" s="1"/>
      <c r="B12" s="201" t="s">
        <v>1408</v>
      </c>
      <c r="C12" s="1"/>
      <c r="D12" s="1"/>
      <c r="E12" s="1"/>
      <c r="F12" s="1"/>
      <c r="G12" s="1"/>
    </row>
    <row r="13" ht="12.75" customHeight="1">
      <c r="A13" s="1"/>
      <c r="B13" s="201" t="s">
        <v>1409</v>
      </c>
      <c r="C13" s="1"/>
      <c r="D13" s="1"/>
      <c r="E13" s="1"/>
      <c r="F13" s="1"/>
      <c r="G13" s="1"/>
    </row>
    <row r="14" ht="12.75" customHeight="1">
      <c r="A14" s="1"/>
      <c r="C14" s="1"/>
      <c r="D14" s="1"/>
      <c r="E14" s="1"/>
      <c r="F14" s="1"/>
      <c r="G14" s="1"/>
    </row>
    <row r="15" ht="13.5" customHeight="1">
      <c r="A15" s="1"/>
      <c r="B15" s="3" t="s">
        <v>653</v>
      </c>
      <c r="C15" s="95"/>
      <c r="D15" s="95"/>
      <c r="E15" s="95"/>
      <c r="F15" s="95"/>
      <c r="G15" s="95"/>
    </row>
    <row r="16" ht="12.75" customHeight="1">
      <c r="A16" s="1"/>
      <c r="B16" s="1" t="s">
        <v>1410</v>
      </c>
      <c r="C16" s="1"/>
      <c r="D16" s="1"/>
      <c r="E16" s="1"/>
      <c r="F16" s="1"/>
      <c r="G16" s="1"/>
    </row>
    <row r="17" ht="12.75" customHeight="1">
      <c r="A17" s="1"/>
      <c r="B17" s="201" t="s">
        <v>1411</v>
      </c>
      <c r="C17" s="1"/>
      <c r="D17" s="1"/>
      <c r="E17" s="1"/>
      <c r="F17" s="1"/>
      <c r="G17" s="1"/>
    </row>
    <row r="18" ht="12.75" customHeight="1">
      <c r="A18" s="1"/>
      <c r="B18" s="1" t="s">
        <v>1412</v>
      </c>
      <c r="C18" s="1"/>
      <c r="D18" s="1"/>
      <c r="E18" s="1"/>
      <c r="F18" s="1"/>
      <c r="G18" s="1"/>
    </row>
    <row r="19" ht="12.75" customHeight="1">
      <c r="A19" s="1"/>
      <c r="B19" s="1" t="s">
        <v>1413</v>
      </c>
      <c r="C19" s="1"/>
      <c r="D19" s="1"/>
      <c r="E19" s="1"/>
      <c r="F19" s="1"/>
      <c r="G19" s="1"/>
    </row>
    <row r="20" ht="12.75" customHeight="1">
      <c r="A20" s="1"/>
      <c r="B20" s="1" t="s">
        <v>1414</v>
      </c>
      <c r="C20" s="1"/>
      <c r="D20" s="1"/>
      <c r="E20" s="1"/>
      <c r="F20" s="1"/>
      <c r="G20" s="1"/>
    </row>
    <row r="21" ht="12.75" customHeight="1">
      <c r="A21" s="1"/>
      <c r="C21" s="16" t="s">
        <v>1415</v>
      </c>
      <c r="D21" s="1" t="s">
        <v>1416</v>
      </c>
      <c r="E21" s="1"/>
      <c r="F21" s="1"/>
      <c r="G21" s="1"/>
    </row>
    <row r="22" ht="12.75" customHeight="1">
      <c r="A22" s="1"/>
      <c r="C22" s="16" t="s">
        <v>1417</v>
      </c>
      <c r="D22" s="1" t="s">
        <v>1418</v>
      </c>
      <c r="E22" s="1"/>
      <c r="F22" s="1"/>
      <c r="G22" s="1"/>
    </row>
    <row r="23" ht="12.75" customHeight="1">
      <c r="A23" s="1"/>
      <c r="C23" s="16" t="s">
        <v>1419</v>
      </c>
      <c r="D23" s="1" t="s">
        <v>1420</v>
      </c>
      <c r="E23" s="1"/>
      <c r="F23" s="1"/>
      <c r="G23" s="1"/>
    </row>
    <row r="24" ht="12.75" customHeight="1">
      <c r="A24" s="1"/>
      <c r="C24" s="16" t="s">
        <v>1421</v>
      </c>
      <c r="D24" s="1" t="s">
        <v>1422</v>
      </c>
      <c r="E24" s="1"/>
      <c r="F24" s="1"/>
      <c r="G24" s="1"/>
    </row>
    <row r="25" ht="12.75" customHeight="1">
      <c r="A25" s="1"/>
      <c r="C25" s="16" t="s">
        <v>1423</v>
      </c>
      <c r="D25" s="1" t="s">
        <v>1424</v>
      </c>
      <c r="E25" s="1"/>
      <c r="F25" s="1"/>
      <c r="G25" s="1"/>
    </row>
    <row r="26" ht="12.75" customHeight="1">
      <c r="A26" s="1"/>
      <c r="C26" s="16" t="s">
        <v>1425</v>
      </c>
      <c r="D26" s="1" t="s">
        <v>1426</v>
      </c>
      <c r="E26" s="1"/>
      <c r="F26" s="1"/>
      <c r="G26" s="1"/>
    </row>
    <row r="27" ht="12.75" customHeight="1">
      <c r="A27" s="1"/>
      <c r="C27" s="1"/>
      <c r="D27" s="1"/>
      <c r="E27" s="1"/>
      <c r="F27" s="1"/>
      <c r="G27" s="1"/>
    </row>
    <row r="28" ht="13.5" customHeight="1">
      <c r="A28" s="1"/>
      <c r="B28" s="3" t="s">
        <v>4</v>
      </c>
      <c r="C28" s="95"/>
      <c r="D28" s="95"/>
      <c r="E28" s="95"/>
      <c r="F28" s="95"/>
      <c r="G28" s="95"/>
    </row>
    <row r="29" ht="12.75" customHeight="1">
      <c r="A29" s="1"/>
      <c r="B29" s="2" t="s">
        <v>788</v>
      </c>
      <c r="C29" s="2"/>
      <c r="D29" s="2"/>
      <c r="E29" s="2"/>
      <c r="F29" s="2"/>
      <c r="G29" s="2"/>
    </row>
    <row r="30" ht="12.75" customHeight="1">
      <c r="A30" s="1"/>
      <c r="C30" s="1"/>
      <c r="D30" s="1"/>
      <c r="E30" s="1"/>
      <c r="F30" s="1"/>
      <c r="G30" s="1"/>
    </row>
    <row r="31" ht="12.75" customHeight="1">
      <c r="A31" s="1"/>
      <c r="C31" s="1"/>
      <c r="D31" s="1"/>
      <c r="E31" s="1"/>
      <c r="F31" s="1"/>
      <c r="G31" s="1"/>
    </row>
    <row r="32" ht="12.75" customHeight="1">
      <c r="A32" s="1"/>
      <c r="C32" s="1"/>
      <c r="D32" s="1"/>
      <c r="E32" s="1"/>
      <c r="F32" s="1"/>
      <c r="G32" s="1"/>
    </row>
    <row r="33" ht="12.75" customHeight="1">
      <c r="A33" s="1"/>
      <c r="C33" s="1"/>
      <c r="D33" s="1"/>
      <c r="E33" s="1"/>
      <c r="F33" s="1"/>
      <c r="G33" s="1"/>
    </row>
    <row r="34" ht="12.75" customHeight="1">
      <c r="A34" s="1"/>
      <c r="C34" s="74" t="s">
        <v>624</v>
      </c>
      <c r="D34" s="96">
        <v>21916.0</v>
      </c>
      <c r="E34" s="1"/>
      <c r="F34" s="1"/>
      <c r="G34" s="1"/>
    </row>
    <row r="35" ht="12.75" customHeight="1">
      <c r="A35" s="1"/>
      <c r="C35" s="1"/>
      <c r="D35" s="1"/>
      <c r="E35" s="1"/>
      <c r="F35" s="1"/>
      <c r="G35" s="1"/>
    </row>
    <row r="36" ht="12.75" customHeight="1">
      <c r="A36" s="1"/>
      <c r="C36" s="74" t="s">
        <v>625</v>
      </c>
      <c r="D36" s="76">
        <f>DATEDIF(D34,TODAY(),"y")</f>
        <v>62</v>
      </c>
      <c r="E36" s="47" t="s">
        <v>626</v>
      </c>
      <c r="F36" s="1"/>
      <c r="G36" s="1"/>
    </row>
    <row r="37" ht="12.75" customHeight="1">
      <c r="A37" s="1"/>
      <c r="C37" s="74" t="s">
        <v>627</v>
      </c>
      <c r="D37" s="76">
        <f>DATEDIF(D34,TODAY(),"ym")</f>
        <v>0</v>
      </c>
      <c r="E37" s="47" t="s">
        <v>628</v>
      </c>
      <c r="F37" s="1"/>
      <c r="G37" s="1"/>
    </row>
    <row r="38" ht="12.75" customHeight="1">
      <c r="A38" s="1"/>
      <c r="C38" s="74" t="s">
        <v>629</v>
      </c>
      <c r="D38" s="76">
        <f>DATEDIF(D34,TODAY(),"md")</f>
        <v>27</v>
      </c>
      <c r="E38" s="47" t="s">
        <v>630</v>
      </c>
      <c r="F38" s="1"/>
      <c r="G38" s="1"/>
    </row>
    <row r="39" ht="12.75" customHeight="1">
      <c r="A39" s="1"/>
      <c r="C39" s="1"/>
      <c r="D39" s="1"/>
      <c r="E39" s="1"/>
      <c r="F39" s="1"/>
      <c r="G39" s="1"/>
    </row>
    <row r="40" ht="12.75" customHeight="1">
      <c r="A40" s="1"/>
      <c r="C40" s="1" t="s">
        <v>631</v>
      </c>
      <c r="D40" s="1"/>
      <c r="E40" s="1"/>
      <c r="F40" s="1"/>
      <c r="G40" s="1"/>
    </row>
    <row r="41" ht="12.75" customHeight="1">
      <c r="A41" s="1"/>
      <c r="C41" s="97" t="str">
        <f>"Age is "&amp;DATEDIF(D34,TODAY(),"y")&amp;" Years, "&amp;DATEDIF(D34,TODAY(),"ym")&amp;" Months and "&amp;DATEDIF(D34,TODAY(),"md")&amp;" Days"</f>
        <v>Age is 62 Years, 0 Months and 27 Days</v>
      </c>
      <c r="D41" s="94"/>
      <c r="E41" s="1"/>
      <c r="F41" s="1"/>
      <c r="G41" s="1"/>
    </row>
    <row r="42" ht="13.5" customHeight="1">
      <c r="A42" s="1"/>
      <c r="C42" s="77" t="s">
        <v>632</v>
      </c>
      <c r="D42" s="1"/>
      <c r="E42" s="1"/>
      <c r="F42" s="1"/>
      <c r="G42" s="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4.71"/>
    <col customWidth="1" min="3" max="3" width="17.0"/>
    <col customWidth="1" min="4" max="4" width="17.14"/>
    <col customWidth="1" min="5" max="5" width="19.71"/>
    <col customWidth="1" min="6" max="6" width="13.14"/>
    <col customWidth="1" min="7" max="7" width="7.29"/>
    <col customWidth="1" min="8" max="26" width="8.0"/>
  </cols>
  <sheetData>
    <row r="1" ht="18.75" customHeight="1">
      <c r="A1" s="17" t="s">
        <v>130</v>
      </c>
      <c r="B1" s="17"/>
      <c r="C1" s="17"/>
      <c r="D1" s="17"/>
      <c r="E1" s="17"/>
      <c r="F1" s="17"/>
      <c r="G1" s="1"/>
    </row>
    <row r="2" ht="13.5" customHeight="1">
      <c r="A2" s="1"/>
      <c r="B2" s="2"/>
      <c r="C2" s="2"/>
      <c r="D2" s="1"/>
      <c r="E2" s="1"/>
      <c r="F2" s="1"/>
      <c r="G2" s="1"/>
    </row>
    <row r="3" ht="12.75" customHeight="1">
      <c r="A3" s="1"/>
      <c r="B3" s="2"/>
      <c r="C3" s="4" t="s">
        <v>126</v>
      </c>
      <c r="D3" s="4" t="s">
        <v>1427</v>
      </c>
      <c r="E3" s="1"/>
      <c r="F3" s="1"/>
      <c r="G3" s="1"/>
    </row>
    <row r="4" ht="12.75" customHeight="1">
      <c r="A4" s="1"/>
      <c r="B4" s="1"/>
      <c r="C4" s="5" t="s">
        <v>1428</v>
      </c>
      <c r="D4" s="6">
        <f t="shared" ref="D4:D7" si="1">DATEVALUE(C4)</f>
        <v>36519</v>
      </c>
      <c r="E4" s="47" t="s">
        <v>1429</v>
      </c>
      <c r="F4" s="1"/>
      <c r="G4" s="1"/>
    </row>
    <row r="5" ht="12.75" customHeight="1">
      <c r="A5" s="1"/>
      <c r="B5" s="1"/>
      <c r="C5" s="5" t="s">
        <v>1430</v>
      </c>
      <c r="D5" s="6" t="str">
        <f t="shared" si="1"/>
        <v>#VALUE!</v>
      </c>
      <c r="E5" s="47" t="s">
        <v>1431</v>
      </c>
      <c r="F5" s="1"/>
      <c r="G5" s="1"/>
    </row>
    <row r="6" ht="12.75" customHeight="1">
      <c r="A6" s="1"/>
      <c r="B6" s="1"/>
      <c r="C6" s="5" t="s">
        <v>1428</v>
      </c>
      <c r="D6" s="6">
        <f t="shared" si="1"/>
        <v>36519</v>
      </c>
      <c r="E6" s="47" t="s">
        <v>1432</v>
      </c>
      <c r="F6" s="1"/>
      <c r="G6" s="1"/>
    </row>
    <row r="7" ht="12.75" customHeight="1">
      <c r="A7" s="1"/>
      <c r="B7" s="1"/>
      <c r="C7" s="5" t="s">
        <v>1430</v>
      </c>
      <c r="D7" s="6" t="str">
        <f t="shared" si="1"/>
        <v>#VALUE!</v>
      </c>
      <c r="E7" s="47" t="s">
        <v>1433</v>
      </c>
      <c r="F7" s="1"/>
      <c r="G7" s="1"/>
    </row>
    <row r="8" ht="12.75" customHeight="1">
      <c r="A8" s="1"/>
      <c r="B8" s="1"/>
      <c r="C8" s="1"/>
      <c r="D8" s="1"/>
      <c r="E8" s="1"/>
      <c r="F8" s="1"/>
      <c r="G8" s="1"/>
    </row>
    <row r="9" ht="13.5" customHeight="1">
      <c r="A9" s="1"/>
      <c r="B9" s="3" t="s">
        <v>721</v>
      </c>
      <c r="C9" s="3"/>
      <c r="D9" s="3"/>
      <c r="E9" s="3"/>
      <c r="F9" s="3"/>
      <c r="G9" s="1"/>
    </row>
    <row r="10" ht="12.75" customHeight="1">
      <c r="A10" s="1"/>
      <c r="B10" s="1" t="s">
        <v>1434</v>
      </c>
      <c r="C10" s="1"/>
      <c r="D10" s="1"/>
      <c r="E10" s="1"/>
      <c r="F10" s="1"/>
      <c r="G10" s="1"/>
    </row>
    <row r="11" ht="12.75" customHeight="1">
      <c r="A11" s="1"/>
      <c r="B11" s="1" t="s">
        <v>1435</v>
      </c>
      <c r="C11" s="1"/>
      <c r="D11" s="1"/>
      <c r="E11" s="1"/>
      <c r="F11" s="1"/>
      <c r="G11" s="1"/>
    </row>
    <row r="12" ht="12.75" customHeight="1">
      <c r="A12" s="1"/>
      <c r="B12" s="1" t="s">
        <v>1436</v>
      </c>
      <c r="C12" s="1"/>
      <c r="D12" s="1"/>
      <c r="E12" s="1"/>
      <c r="F12" s="1"/>
      <c r="G12" s="1"/>
    </row>
    <row r="13" ht="12.75" customHeight="1">
      <c r="A13" s="1"/>
      <c r="B13" s="1"/>
      <c r="C13" s="1"/>
      <c r="D13" s="1"/>
      <c r="E13" s="1"/>
      <c r="F13" s="1"/>
      <c r="G13" s="1"/>
    </row>
    <row r="14" ht="13.5" customHeight="1">
      <c r="A14" s="1"/>
      <c r="B14" s="3" t="s">
        <v>653</v>
      </c>
      <c r="C14" s="3"/>
      <c r="D14" s="3"/>
      <c r="E14" s="3"/>
      <c r="F14" s="3"/>
      <c r="G14" s="1"/>
    </row>
    <row r="15" ht="12.75" customHeight="1">
      <c r="A15" s="1"/>
      <c r="B15" s="1" t="s">
        <v>1437</v>
      </c>
      <c r="C15" s="1"/>
      <c r="D15" s="1"/>
      <c r="E15" s="1"/>
      <c r="F15" s="1"/>
      <c r="G15" s="1"/>
    </row>
    <row r="16" ht="12.75" customHeight="1">
      <c r="A16" s="1"/>
      <c r="B16" s="1"/>
      <c r="C16" s="1"/>
      <c r="D16" s="1"/>
      <c r="E16" s="1"/>
      <c r="F16" s="1"/>
      <c r="G16" s="1"/>
    </row>
    <row r="17" ht="13.5" customHeight="1">
      <c r="A17" s="1"/>
      <c r="B17" s="3" t="s">
        <v>4</v>
      </c>
      <c r="C17" s="3"/>
      <c r="D17" s="3"/>
      <c r="E17" s="3"/>
      <c r="F17" s="3"/>
      <c r="G17" s="1"/>
    </row>
    <row r="18" ht="12.75" customHeight="1">
      <c r="A18" s="1"/>
      <c r="B18" s="1" t="s">
        <v>1438</v>
      </c>
      <c r="C18" s="1"/>
      <c r="D18" s="1"/>
      <c r="E18" s="1"/>
      <c r="F18" s="1"/>
      <c r="G18" s="1"/>
    </row>
    <row r="19" ht="12.75" customHeight="1">
      <c r="A19" s="1"/>
      <c r="B19" s="1" t="s">
        <v>1439</v>
      </c>
      <c r="C19" s="1"/>
      <c r="D19" s="1"/>
      <c r="E19" s="1"/>
      <c r="F19" s="1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3.5" customHeight="1">
      <c r="A21" s="1"/>
      <c r="B21" s="3" t="s">
        <v>656</v>
      </c>
      <c r="C21" s="3"/>
      <c r="D21" s="3"/>
      <c r="E21" s="3"/>
      <c r="F21" s="3"/>
      <c r="G21" s="1"/>
    </row>
    <row r="22" ht="12.75" customHeight="1">
      <c r="A22" s="1"/>
      <c r="B22" s="1" t="s">
        <v>1440</v>
      </c>
      <c r="C22" s="1"/>
      <c r="D22" s="1"/>
      <c r="E22" s="1"/>
      <c r="F22" s="1"/>
      <c r="G22" s="1"/>
    </row>
    <row r="23" ht="12.75" customHeight="1">
      <c r="A23" s="1"/>
      <c r="B23" s="1" t="s">
        <v>1441</v>
      </c>
      <c r="C23" s="1"/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1" t="s">
        <v>1442</v>
      </c>
      <c r="C25" s="1"/>
      <c r="D25" s="1"/>
      <c r="E25" s="1"/>
      <c r="F25" s="1"/>
      <c r="G25" s="1"/>
    </row>
    <row r="26" ht="12.75" customHeight="1">
      <c r="A26" s="1"/>
      <c r="B26" s="1" t="s">
        <v>1443</v>
      </c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25.5" customHeight="1">
      <c r="A28" s="1"/>
      <c r="B28" s="1"/>
      <c r="C28" s="1"/>
      <c r="D28" s="4" t="s">
        <v>1444</v>
      </c>
      <c r="E28" s="99" t="s">
        <v>1445</v>
      </c>
      <c r="F28" s="99" t="s">
        <v>1446</v>
      </c>
      <c r="G28" s="1"/>
    </row>
    <row r="29" ht="12.75" customHeight="1">
      <c r="A29" s="1"/>
      <c r="B29" s="1"/>
      <c r="C29" s="1"/>
      <c r="D29" s="92" t="s">
        <v>1447</v>
      </c>
      <c r="E29" s="5" t="s">
        <v>1428</v>
      </c>
      <c r="F29" s="205">
        <f t="shared" ref="F29:F32" si="2">DATEVALUE(E29)-TODAY()</f>
        <v>-8070</v>
      </c>
      <c r="G29" s="1"/>
    </row>
    <row r="30" ht="12.75" customHeight="1">
      <c r="A30" s="1"/>
      <c r="B30" s="1"/>
      <c r="C30" s="1"/>
      <c r="D30" s="92" t="s">
        <v>1448</v>
      </c>
      <c r="E30" s="5" t="s">
        <v>1449</v>
      </c>
      <c r="F30" s="205">
        <f t="shared" si="2"/>
        <v>-8238</v>
      </c>
      <c r="G30" s="1"/>
    </row>
    <row r="31" ht="12.75" customHeight="1">
      <c r="A31" s="1"/>
      <c r="B31" s="1"/>
      <c r="C31" s="1"/>
      <c r="D31" s="92" t="s">
        <v>1450</v>
      </c>
      <c r="E31" s="5" t="s">
        <v>1451</v>
      </c>
      <c r="F31" s="205">
        <f t="shared" si="2"/>
        <v>-8538</v>
      </c>
      <c r="G31" s="1"/>
    </row>
    <row r="32" ht="12.75" customHeight="1">
      <c r="A32" s="1"/>
      <c r="B32" s="1"/>
      <c r="C32" s="1"/>
      <c r="D32" s="92" t="s">
        <v>1452</v>
      </c>
      <c r="E32" s="5" t="s">
        <v>1453</v>
      </c>
      <c r="F32" s="6" t="str">
        <f t="shared" si="2"/>
        <v>#VALUE!</v>
      </c>
      <c r="G32" s="1"/>
    </row>
    <row r="33" ht="12.75" customHeight="1">
      <c r="A33" s="1"/>
      <c r="B33" s="1"/>
      <c r="C33" s="1"/>
      <c r="D33" s="1"/>
      <c r="E33" s="1"/>
      <c r="F33" s="109" t="s">
        <v>1454</v>
      </c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</cols>
  <sheetData>
    <row r="1" ht="18.75" customHeight="1">
      <c r="A1" s="17" t="s">
        <v>132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1"/>
      <c r="I2" s="206" t="s">
        <v>1455</v>
      </c>
      <c r="J2" s="1"/>
    </row>
    <row r="3" ht="26.25" customHeight="1">
      <c r="A3" s="1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0.0</v>
      </c>
      <c r="I10" s="211">
        <f t="shared" si="1"/>
        <v>0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0.0</v>
      </c>
      <c r="I16" s="211">
        <f t="shared" si="1"/>
        <v>0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1471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1474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Average cost of "&amp;E24&amp;" is : "</f>
        <v>The Average cost of sunbeam is : </v>
      </c>
      <c r="E26" s="218">
        <f>DAVERAGE(B3:I19,F3,E23:E24)</f>
        <v>1.242857143</v>
      </c>
      <c r="F26" s="47" t="s">
        <v>1475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1476</v>
      </c>
      <c r="J29" s="1"/>
    </row>
    <row r="30" ht="12.75" customHeight="1">
      <c r="A30" s="1"/>
      <c r="J30" s="1"/>
    </row>
    <row r="31" ht="13.5" customHeight="1">
      <c r="A31" s="1"/>
      <c r="B31" s="3" t="s">
        <v>653</v>
      </c>
      <c r="C31" s="3"/>
      <c r="D31" s="3"/>
      <c r="E31" s="3"/>
      <c r="F31" s="3"/>
      <c r="G31" s="3"/>
      <c r="H31" s="3"/>
      <c r="I31" s="3"/>
      <c r="J31" s="1"/>
    </row>
    <row r="32" ht="12.75" customHeight="1">
      <c r="A32" s="1"/>
      <c r="B32" s="2" t="s">
        <v>1477</v>
      </c>
      <c r="J32" s="1"/>
    </row>
    <row r="33" ht="18.0" customHeight="1">
      <c r="A33" s="1"/>
      <c r="B33" s="1" t="s">
        <v>1478</v>
      </c>
      <c r="J33" s="1"/>
    </row>
    <row r="34" ht="12.75" customHeight="1">
      <c r="A34" s="1"/>
      <c r="B34" s="1" t="s">
        <v>1479</v>
      </c>
      <c r="J34" s="1"/>
    </row>
    <row r="35" ht="18.0" customHeight="1">
      <c r="A35" s="1"/>
      <c r="B35" s="1" t="s">
        <v>1480</v>
      </c>
      <c r="J35" s="1"/>
    </row>
    <row r="36" ht="18.0" customHeight="1">
      <c r="A36" s="1"/>
      <c r="B36" s="1" t="s">
        <v>1481</v>
      </c>
      <c r="J36" s="1"/>
    </row>
    <row r="37" ht="12.75" customHeight="1">
      <c r="A37" s="1"/>
      <c r="B37" s="1" t="s">
        <v>1482</v>
      </c>
      <c r="J37" s="1"/>
    </row>
    <row r="38" ht="12.75" customHeight="1">
      <c r="A38" s="1"/>
      <c r="B38" s="1" t="s">
        <v>1483</v>
      </c>
      <c r="J38" s="1"/>
    </row>
    <row r="39" ht="18.0" customHeight="1">
      <c r="A39" s="1"/>
      <c r="B39" s="1" t="s">
        <v>1484</v>
      </c>
      <c r="J39" s="1"/>
    </row>
    <row r="40" ht="12.75" customHeight="1">
      <c r="A40" s="1"/>
      <c r="B40" s="1" t="s">
        <v>1485</v>
      </c>
      <c r="J40" s="1"/>
    </row>
    <row r="41" ht="12.75" customHeight="1">
      <c r="A41" s="1"/>
      <c r="J41" s="1"/>
    </row>
    <row r="42" ht="13.5" customHeight="1">
      <c r="A42" s="1"/>
      <c r="B42" s="3" t="s">
        <v>4</v>
      </c>
      <c r="C42" s="3"/>
      <c r="D42" s="3"/>
      <c r="E42" s="3"/>
      <c r="F42" s="3"/>
      <c r="G42" s="3"/>
      <c r="H42" s="3"/>
      <c r="I42" s="3"/>
      <c r="J42" s="1"/>
    </row>
    <row r="43" ht="12.75" customHeight="1">
      <c r="A43" s="1"/>
      <c r="B43" s="1" t="s">
        <v>788</v>
      </c>
      <c r="J43" s="1"/>
    </row>
    <row r="44" ht="12.75" customHeight="1">
      <c r="A44" s="1"/>
      <c r="J44" s="1"/>
    </row>
    <row r="45" ht="13.5" customHeight="1">
      <c r="A45" s="1"/>
      <c r="B45" s="3" t="s">
        <v>1486</v>
      </c>
      <c r="C45" s="3"/>
      <c r="D45" s="3"/>
      <c r="E45" s="3"/>
      <c r="F45" s="3"/>
      <c r="G45" s="3"/>
      <c r="H45" s="3"/>
      <c r="I45" s="3"/>
      <c r="J45" s="1"/>
    </row>
    <row r="46" ht="12.75" customHeight="1">
      <c r="A46" s="1"/>
      <c r="J46" s="1"/>
    </row>
    <row r="47" ht="12.75" customHeight="1">
      <c r="A47" s="1"/>
      <c r="B47" s="49" t="s">
        <v>1487</v>
      </c>
      <c r="J47" s="1"/>
    </row>
    <row r="48" ht="13.5" customHeight="1">
      <c r="A48" s="1"/>
      <c r="J48" s="1"/>
    </row>
    <row r="49" ht="13.5" customHeight="1">
      <c r="A49" s="1"/>
      <c r="E49" s="219" t="s">
        <v>1456</v>
      </c>
      <c r="F49" s="220" t="s">
        <v>1459</v>
      </c>
      <c r="J49" s="1"/>
    </row>
    <row r="50" ht="13.5" customHeight="1">
      <c r="A50" s="1"/>
      <c r="E50" s="221" t="s">
        <v>1464</v>
      </c>
      <c r="F50" s="222" t="s">
        <v>1465</v>
      </c>
      <c r="J50" s="1"/>
    </row>
    <row r="51" ht="13.5" customHeight="1">
      <c r="A51" s="1"/>
      <c r="J51" s="1"/>
    </row>
    <row r="52" ht="12.75" customHeight="1">
      <c r="A52" s="1"/>
      <c r="D52" s="129" t="str">
        <f>"The average of "&amp;F50&amp;" "&amp;E50&amp;" is : "</f>
        <v>The average of Horizon Bulb is : </v>
      </c>
      <c r="E52" s="218">
        <f>DAVERAGE(B3:I19,F3,E49:F50)</f>
        <v>1.16</v>
      </c>
      <c r="F52" s="47" t="s">
        <v>1488</v>
      </c>
      <c r="J52" s="1"/>
    </row>
    <row r="53" ht="12.75" customHeight="1">
      <c r="A53" s="1"/>
      <c r="J53" s="1"/>
    </row>
    <row r="54" ht="12.75" customHeight="1">
      <c r="A54" s="1"/>
      <c r="B54" s="1" t="s">
        <v>1489</v>
      </c>
      <c r="J54" s="1"/>
    </row>
    <row r="55" ht="12.75" customHeight="1">
      <c r="A55" s="1"/>
      <c r="J55" s="1"/>
    </row>
    <row r="56" ht="12.75" customHeight="1">
      <c r="A56" s="1"/>
      <c r="E56" s="218">
        <f>DAVERAGE(B3:I19,"Unit Cost",E49:F50)</f>
        <v>1.16</v>
      </c>
      <c r="F56" s="47" t="s">
        <v>1490</v>
      </c>
      <c r="J56" s="1"/>
    </row>
    <row r="57" ht="12.75" customHeight="1">
      <c r="A57" s="1"/>
      <c r="J57" s="1"/>
    </row>
    <row r="58" ht="18.0" customHeight="1">
      <c r="A58" s="1"/>
      <c r="B58" s="223" t="s">
        <v>1491</v>
      </c>
      <c r="C58" s="224"/>
      <c r="D58" s="224"/>
      <c r="E58" s="224"/>
      <c r="F58" s="224"/>
      <c r="G58" s="224"/>
      <c r="H58" s="224"/>
      <c r="I58" s="224"/>
      <c r="J58" s="1"/>
    </row>
    <row r="59" ht="13.5" customHeight="1">
      <c r="A59" s="1"/>
      <c r="J59" s="1"/>
    </row>
    <row r="60" ht="13.5" customHeight="1">
      <c r="A60" s="1"/>
      <c r="E60" s="219" t="s">
        <v>1456</v>
      </c>
      <c r="F60" s="220" t="s">
        <v>1457</v>
      </c>
      <c r="J60" s="1"/>
    </row>
    <row r="61" ht="13.5" customHeight="1">
      <c r="A61" s="1"/>
      <c r="E61" s="221" t="s">
        <v>1464</v>
      </c>
      <c r="F61" s="222">
        <v>100.0</v>
      </c>
      <c r="J61" s="1"/>
    </row>
    <row r="62" ht="13.5" customHeight="1">
      <c r="A62" s="1"/>
      <c r="J62" s="1"/>
    </row>
    <row r="63" ht="12.75" customHeight="1">
      <c r="A63" s="1"/>
      <c r="D63" s="129" t="str">
        <f>"Average of "&amp;E61&amp;" "&amp;F61&amp;" is : "</f>
        <v>Average of Bulb 100 is : </v>
      </c>
      <c r="E63" s="218">
        <f>DAVERAGE(B3:I19,"Unit Cost",E60:F61)</f>
        <v>0.525</v>
      </c>
      <c r="F63" s="1" t="s">
        <v>1492</v>
      </c>
      <c r="J63" s="1"/>
    </row>
    <row r="64" ht="12.75" customHeight="1">
      <c r="A64" s="1"/>
      <c r="J64" s="1"/>
    </row>
    <row r="65" ht="12.75" customHeight="1">
      <c r="A65" s="1"/>
      <c r="B65" s="223" t="s">
        <v>1493</v>
      </c>
      <c r="C65" s="224"/>
      <c r="D65" s="224"/>
      <c r="E65" s="224"/>
      <c r="F65" s="224"/>
      <c r="G65" s="224"/>
      <c r="H65" s="224"/>
      <c r="I65" s="224"/>
      <c r="J65" s="1"/>
    </row>
    <row r="66" ht="13.5" customHeight="1">
      <c r="A66" s="1"/>
      <c r="J66" s="1"/>
    </row>
    <row r="67" ht="13.5" customHeight="1">
      <c r="A67" s="1"/>
      <c r="E67" s="219" t="s">
        <v>1456</v>
      </c>
      <c r="F67" s="220" t="s">
        <v>1457</v>
      </c>
      <c r="J67" s="1"/>
    </row>
    <row r="68" ht="13.5" customHeight="1">
      <c r="A68" s="1"/>
      <c r="E68" s="225" t="s">
        <v>1464</v>
      </c>
      <c r="F68" s="226" t="s">
        <v>1494</v>
      </c>
      <c r="J68" s="1"/>
    </row>
    <row r="69" ht="13.5" customHeight="1">
      <c r="A69" s="1"/>
      <c r="J69" s="1"/>
    </row>
    <row r="70" ht="12.75" customHeight="1">
      <c r="A70" s="1"/>
      <c r="D70" s="129" t="str">
        <f>"Average of "&amp;E68&amp;" "&amp;F68&amp;" is : "</f>
        <v>Average of Bulb &lt;100 is : </v>
      </c>
      <c r="E70" s="227">
        <f>DAVERAGE(B3:I19,"Unit Cost",E67:F68)</f>
        <v>0.17</v>
      </c>
      <c r="F70" s="47" t="s">
        <v>1495</v>
      </c>
      <c r="J70" s="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4.71"/>
    <col customWidth="1" min="3" max="3" width="14.71"/>
    <col customWidth="1" min="4" max="4" width="14.0"/>
    <col customWidth="1" min="5" max="5" width="14.14"/>
    <col customWidth="1" min="6" max="6" width="16.71"/>
    <col customWidth="1" min="7" max="7" width="10.57"/>
    <col customWidth="1" min="8" max="26" width="8.0"/>
  </cols>
  <sheetData>
    <row r="1" ht="18.75" customHeight="1">
      <c r="A1" s="17" t="s">
        <v>135</v>
      </c>
      <c r="B1" s="17"/>
      <c r="C1" s="17"/>
      <c r="D1" s="17"/>
      <c r="E1" s="17"/>
      <c r="F1" s="17"/>
      <c r="G1" s="17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/>
      <c r="C3" s="4" t="s">
        <v>1496</v>
      </c>
      <c r="D3" s="4" t="s">
        <v>1497</v>
      </c>
      <c r="E3" s="1"/>
      <c r="F3" s="1"/>
      <c r="G3" s="1"/>
    </row>
    <row r="4" ht="12.75" customHeight="1">
      <c r="A4" s="1"/>
      <c r="B4" s="1"/>
      <c r="C4" s="193">
        <v>36154.0</v>
      </c>
      <c r="D4" s="6">
        <f t="shared" ref="D4:D6" si="1">DAY(C4)</f>
        <v>25</v>
      </c>
      <c r="E4" s="71" t="s">
        <v>1498</v>
      </c>
      <c r="F4" s="1"/>
      <c r="G4" s="1"/>
    </row>
    <row r="5" ht="12.75" customHeight="1">
      <c r="A5" s="1"/>
      <c r="B5" s="1"/>
      <c r="C5" s="193">
        <f t="shared" ref="C5:C6" si="2">TODAY()</f>
        <v>44589</v>
      </c>
      <c r="D5" s="228">
        <f t="shared" si="1"/>
        <v>28</v>
      </c>
      <c r="E5" s="71" t="s">
        <v>1499</v>
      </c>
      <c r="F5" s="1"/>
      <c r="G5" s="1"/>
    </row>
    <row r="6" ht="12.75" customHeight="1">
      <c r="A6" s="1"/>
      <c r="B6" s="1"/>
      <c r="C6" s="193">
        <f t="shared" si="2"/>
        <v>44589</v>
      </c>
      <c r="D6" s="6">
        <f t="shared" si="1"/>
        <v>28</v>
      </c>
      <c r="E6" s="71" t="s">
        <v>1500</v>
      </c>
      <c r="F6" s="1"/>
      <c r="G6" s="1"/>
    </row>
    <row r="7" ht="12.75" customHeight="1">
      <c r="A7" s="1"/>
      <c r="B7" s="1"/>
      <c r="C7" s="1"/>
      <c r="D7" s="1"/>
      <c r="E7" s="1"/>
      <c r="F7" s="1"/>
      <c r="G7" s="1"/>
    </row>
    <row r="8" ht="13.5" customHeight="1">
      <c r="A8" s="1"/>
      <c r="B8" s="3" t="s">
        <v>721</v>
      </c>
      <c r="C8" s="3"/>
      <c r="D8" s="3"/>
      <c r="E8" s="3"/>
      <c r="F8" s="3"/>
      <c r="G8" s="3"/>
    </row>
    <row r="9" ht="12.75" customHeight="1">
      <c r="A9" s="1"/>
      <c r="B9" s="1" t="s">
        <v>1501</v>
      </c>
      <c r="C9" s="1"/>
      <c r="D9" s="1"/>
      <c r="E9" s="1"/>
      <c r="F9" s="1"/>
      <c r="G9" s="1"/>
    </row>
    <row r="10" ht="12.75" customHeight="1">
      <c r="A10" s="1"/>
      <c r="B10" s="1"/>
      <c r="C10" s="1"/>
      <c r="D10" s="1"/>
      <c r="E10" s="1"/>
      <c r="F10" s="1"/>
      <c r="G10" s="1"/>
    </row>
    <row r="11" ht="13.5" customHeight="1">
      <c r="A11" s="1"/>
      <c r="B11" s="3" t="s">
        <v>653</v>
      </c>
      <c r="C11" s="3"/>
      <c r="D11" s="3"/>
      <c r="E11" s="3"/>
      <c r="F11" s="3"/>
      <c r="G11" s="3"/>
    </row>
    <row r="12" ht="12.75" customHeight="1">
      <c r="A12" s="1"/>
      <c r="B12" s="1" t="s">
        <v>1502</v>
      </c>
      <c r="C12" s="1"/>
      <c r="D12" s="1"/>
      <c r="E12" s="1"/>
      <c r="F12" s="1"/>
      <c r="G12" s="1"/>
    </row>
    <row r="13" ht="12.75" customHeight="1">
      <c r="A13" s="1"/>
      <c r="B13" s="1"/>
      <c r="C13" s="1"/>
      <c r="D13" s="1"/>
      <c r="E13" s="1"/>
      <c r="F13" s="1"/>
      <c r="G13" s="1"/>
    </row>
    <row r="14" ht="13.5" customHeight="1">
      <c r="A14" s="1"/>
      <c r="B14" s="3" t="s">
        <v>4</v>
      </c>
      <c r="C14" s="3"/>
      <c r="D14" s="3"/>
      <c r="E14" s="3"/>
      <c r="F14" s="3"/>
      <c r="G14" s="3"/>
    </row>
    <row r="15" ht="12.75" customHeight="1">
      <c r="A15" s="1"/>
      <c r="B15" s="1" t="s">
        <v>1503</v>
      </c>
      <c r="C15" s="1"/>
      <c r="D15" s="1"/>
      <c r="E15" s="1"/>
      <c r="F15" s="1"/>
      <c r="G15" s="1"/>
    </row>
    <row r="16" ht="12.75" customHeight="1">
      <c r="A16" s="1"/>
      <c r="B16" s="1" t="s">
        <v>1504</v>
      </c>
      <c r="C16" s="1"/>
      <c r="D16" s="1"/>
      <c r="E16" s="1"/>
      <c r="F16" s="1"/>
      <c r="G16" s="1"/>
    </row>
    <row r="17" ht="12.75" customHeight="1">
      <c r="A17" s="1"/>
      <c r="B17" s="1"/>
      <c r="C17" s="1"/>
      <c r="D17" s="1"/>
      <c r="E17" s="1"/>
      <c r="F17" s="1"/>
      <c r="G17" s="1"/>
    </row>
    <row r="18" ht="13.5" customHeight="1">
      <c r="A18" s="1"/>
      <c r="B18" s="3" t="s">
        <v>656</v>
      </c>
      <c r="C18" s="3"/>
      <c r="D18" s="3"/>
      <c r="E18" s="3"/>
      <c r="F18" s="3"/>
      <c r="G18" s="3"/>
    </row>
    <row r="19" ht="12.75" customHeight="1">
      <c r="A19" s="1"/>
      <c r="B19" s="1" t="s">
        <v>1505</v>
      </c>
      <c r="C19" s="1"/>
      <c r="D19" s="1"/>
      <c r="E19" s="1"/>
      <c r="F19" s="1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2.75" customHeight="1">
      <c r="A21" s="1"/>
      <c r="B21" s="69"/>
      <c r="C21" s="194"/>
      <c r="D21" s="194"/>
      <c r="E21" s="70" t="s">
        <v>1506</v>
      </c>
      <c r="F21" s="229">
        <v>22730.0</v>
      </c>
      <c r="G21" s="1"/>
    </row>
    <row r="22" ht="12.75" customHeight="1">
      <c r="A22" s="1"/>
      <c r="B22" s="69"/>
      <c r="C22" s="194"/>
      <c r="D22" s="194"/>
      <c r="E22" s="70" t="s">
        <v>1507</v>
      </c>
      <c r="F22" s="230">
        <f>DAY(F21)</f>
        <v>25</v>
      </c>
      <c r="G22" s="47" t="s">
        <v>1508</v>
      </c>
    </row>
    <row r="23" ht="12.75" customHeight="1">
      <c r="A23" s="1"/>
      <c r="B23" s="1"/>
      <c r="C23" s="1"/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2.75" customHeight="1">
      <c r="A28" s="1"/>
      <c r="B28" s="1"/>
      <c r="C28" s="1"/>
      <c r="D28" s="1"/>
      <c r="E28" s="1"/>
      <c r="F28" s="1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/>
      <c r="C30" s="1"/>
      <c r="D30" s="1"/>
      <c r="E30" s="1"/>
      <c r="F30" s="1"/>
      <c r="G30" s="1"/>
    </row>
    <row r="31" ht="12.75" customHeight="1">
      <c r="A31" s="1"/>
      <c r="B31" s="1"/>
      <c r="C31" s="1"/>
      <c r="D31" s="1"/>
      <c r="E31" s="1"/>
      <c r="F31" s="1"/>
      <c r="G31" s="1"/>
    </row>
    <row r="32" ht="12.75" customHeight="1">
      <c r="A32" s="1"/>
      <c r="B32" s="1"/>
      <c r="C32" s="1"/>
      <c r="D32" s="1"/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86"/>
    <col customWidth="1" min="3" max="3" width="12.71"/>
    <col customWidth="1" min="4" max="4" width="12.14"/>
    <col customWidth="1" min="5" max="5" width="13.71"/>
    <col customWidth="1" min="6" max="6" width="30.14"/>
  </cols>
  <sheetData>
    <row r="1" ht="18.75" customHeight="1">
      <c r="A1" s="17" t="s">
        <v>137</v>
      </c>
      <c r="B1" s="17"/>
      <c r="C1" s="17"/>
      <c r="D1" s="17"/>
      <c r="E1" s="17"/>
      <c r="F1" s="17"/>
    </row>
    <row r="2" ht="13.5" customHeight="1">
      <c r="A2" s="1"/>
      <c r="B2" s="1"/>
      <c r="C2" s="1"/>
      <c r="D2" s="1"/>
      <c r="E2" s="1"/>
      <c r="F2" s="1"/>
    </row>
    <row r="3" ht="12.75" customHeight="1">
      <c r="A3" s="1"/>
      <c r="B3" s="1"/>
      <c r="C3" s="4" t="s">
        <v>1509</v>
      </c>
      <c r="D3" s="4" t="s">
        <v>1510</v>
      </c>
      <c r="E3" s="4" t="s">
        <v>1511</v>
      </c>
      <c r="F3" s="231" t="s">
        <v>1512</v>
      </c>
    </row>
    <row r="4" ht="12.75" customHeight="1">
      <c r="A4" s="1"/>
      <c r="B4" s="1"/>
      <c r="C4" s="193">
        <v>35796.0</v>
      </c>
      <c r="D4" s="193">
        <v>35800.0</v>
      </c>
      <c r="E4" s="6">
        <f t="shared" ref="E4:E7" si="1">DAYS360(C4,D4,TRUE)</f>
        <v>4</v>
      </c>
      <c r="F4" s="71" t="s">
        <v>1513</v>
      </c>
    </row>
    <row r="5" ht="12.75" customHeight="1">
      <c r="A5" s="1"/>
      <c r="B5" s="1"/>
      <c r="C5" s="193">
        <v>35796.0</v>
      </c>
      <c r="D5" s="193">
        <v>35827.0</v>
      </c>
      <c r="E5" s="6">
        <f t="shared" si="1"/>
        <v>30</v>
      </c>
      <c r="F5" s="71" t="s">
        <v>1514</v>
      </c>
    </row>
    <row r="6" ht="12.75" customHeight="1">
      <c r="A6" s="1"/>
      <c r="B6" s="1"/>
      <c r="C6" s="193">
        <v>35796.0</v>
      </c>
      <c r="D6" s="193">
        <v>35885.0</v>
      </c>
      <c r="E6" s="6">
        <f t="shared" si="1"/>
        <v>89</v>
      </c>
      <c r="F6" s="71" t="s">
        <v>1515</v>
      </c>
    </row>
    <row r="7" ht="12.75" customHeight="1">
      <c r="A7" s="1"/>
      <c r="B7" s="1"/>
      <c r="C7" s="193">
        <v>35796.0</v>
      </c>
      <c r="D7" s="193">
        <v>36160.0</v>
      </c>
      <c r="E7" s="6">
        <f t="shared" si="1"/>
        <v>359</v>
      </c>
      <c r="F7" s="71" t="s">
        <v>1516</v>
      </c>
    </row>
    <row r="8" ht="12.75" customHeight="1">
      <c r="A8" s="1"/>
      <c r="B8" s="1"/>
      <c r="C8" s="1"/>
      <c r="D8" s="1"/>
      <c r="E8" s="1"/>
      <c r="F8" s="1"/>
    </row>
    <row r="9" ht="13.5" customHeight="1">
      <c r="A9" s="1"/>
      <c r="B9" s="3" t="s">
        <v>721</v>
      </c>
      <c r="C9" s="3"/>
      <c r="D9" s="3"/>
      <c r="E9" s="3"/>
      <c r="F9" s="3"/>
    </row>
    <row r="10" ht="12.75" customHeight="1">
      <c r="A10" s="1"/>
      <c r="B10" s="1" t="s">
        <v>1517</v>
      </c>
      <c r="C10" s="1"/>
      <c r="D10" s="1"/>
      <c r="E10" s="1"/>
      <c r="F10" s="1"/>
    </row>
    <row r="11" ht="12.75" customHeight="1">
      <c r="A11" s="1"/>
      <c r="B11" s="1" t="s">
        <v>1518</v>
      </c>
      <c r="C11" s="1"/>
      <c r="D11" s="1"/>
      <c r="E11" s="1"/>
      <c r="F11" s="1"/>
    </row>
    <row r="12" ht="12.75" customHeight="1">
      <c r="A12" s="1"/>
      <c r="B12" s="1"/>
      <c r="C12" s="1"/>
      <c r="D12" s="1"/>
      <c r="E12" s="1"/>
      <c r="F12" s="1"/>
    </row>
    <row r="13" ht="13.5" customHeight="1">
      <c r="A13" s="1"/>
      <c r="B13" s="3" t="s">
        <v>653</v>
      </c>
      <c r="C13" s="3"/>
      <c r="D13" s="3"/>
      <c r="E13" s="3"/>
      <c r="F13" s="3"/>
    </row>
    <row r="14" ht="12.75" customHeight="1">
      <c r="A14" s="1"/>
      <c r="B14" s="1" t="s">
        <v>1519</v>
      </c>
      <c r="C14" s="1"/>
      <c r="D14" s="1"/>
      <c r="E14" s="1"/>
      <c r="F14" s="1"/>
    </row>
    <row r="15" ht="12.75" customHeight="1">
      <c r="A15" s="1"/>
      <c r="B15" s="1" t="s">
        <v>1520</v>
      </c>
      <c r="C15" s="1"/>
      <c r="D15" s="1"/>
      <c r="E15" s="1"/>
      <c r="F15" s="1"/>
    </row>
    <row r="16" ht="12.75" customHeight="1">
      <c r="A16" s="1"/>
      <c r="B16" s="1" t="s">
        <v>1521</v>
      </c>
      <c r="C16" s="1"/>
      <c r="D16" s="1"/>
      <c r="E16" s="1"/>
      <c r="F16" s="1"/>
    </row>
    <row r="17" ht="12.75" customHeight="1">
      <c r="A17" s="1"/>
      <c r="B17" s="1"/>
      <c r="C17" s="1"/>
      <c r="D17" s="1"/>
      <c r="E17" s="1"/>
      <c r="F17" s="1"/>
    </row>
    <row r="18" ht="13.5" customHeight="1">
      <c r="A18" s="1"/>
      <c r="B18" s="3" t="s">
        <v>4</v>
      </c>
      <c r="C18" s="3"/>
      <c r="D18" s="3"/>
      <c r="E18" s="3"/>
      <c r="F18" s="3"/>
    </row>
    <row r="19" ht="12.75" customHeight="1">
      <c r="A19" s="1"/>
      <c r="B19" s="1" t="s">
        <v>757</v>
      </c>
      <c r="C19" s="1"/>
      <c r="D19" s="1"/>
      <c r="E19" s="1"/>
      <c r="F19" s="1"/>
    </row>
    <row r="20" ht="12.75" customHeight="1">
      <c r="A20" s="1"/>
      <c r="B20" s="1"/>
      <c r="C20" s="1"/>
      <c r="D20" s="1"/>
      <c r="E20" s="1"/>
      <c r="F20" s="1"/>
    </row>
    <row r="21" ht="13.5" customHeight="1">
      <c r="A21" s="1"/>
      <c r="B21" s="3" t="s">
        <v>447</v>
      </c>
      <c r="C21" s="3"/>
      <c r="D21" s="3"/>
      <c r="E21" s="3"/>
      <c r="F21" s="3"/>
    </row>
    <row r="22" ht="12.75" customHeight="1">
      <c r="A22" s="1"/>
      <c r="B22" s="1" t="s">
        <v>1522</v>
      </c>
      <c r="C22" s="1"/>
      <c r="D22" s="1"/>
      <c r="E22" s="1"/>
      <c r="F22" s="1"/>
    </row>
    <row r="23" ht="12.75" customHeight="1">
      <c r="A23" s="1"/>
      <c r="B23" s="1" t="s">
        <v>1523</v>
      </c>
      <c r="C23" s="1"/>
      <c r="D23" s="1"/>
      <c r="E23" s="1"/>
      <c r="F23" s="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57"/>
    <col customWidth="1" min="5" max="5" width="12.43"/>
    <col customWidth="1" min="6" max="6" width="14.43"/>
    <col customWidth="1" min="7" max="7" width="12.0"/>
    <col customWidth="1" min="8" max="8" width="11.14"/>
    <col customWidth="1" min="9" max="9" width="3.0"/>
    <col customWidth="1" min="10" max="26" width="8.0"/>
  </cols>
  <sheetData>
    <row r="1" ht="18.75" customHeight="1">
      <c r="A1" s="17" t="s">
        <v>139</v>
      </c>
      <c r="B1" s="17"/>
      <c r="C1" s="17"/>
      <c r="D1" s="17"/>
      <c r="E1" s="17"/>
      <c r="F1" s="17"/>
      <c r="G1" s="17"/>
      <c r="H1" s="17"/>
      <c r="I1" s="1"/>
    </row>
    <row r="2" ht="13.5" customHeight="1">
      <c r="A2" s="1"/>
      <c r="D2" s="1"/>
      <c r="E2" s="1"/>
      <c r="F2" s="1"/>
      <c r="G2" s="1"/>
      <c r="H2" s="1"/>
      <c r="I2" s="1"/>
    </row>
    <row r="3" ht="12.75" customHeight="1">
      <c r="A3" s="1"/>
      <c r="C3" s="69"/>
      <c r="D3" s="70" t="s">
        <v>1524</v>
      </c>
      <c r="E3" s="232">
        <v>5000.0</v>
      </c>
      <c r="F3" s="1"/>
      <c r="G3" s="1"/>
      <c r="H3" s="1"/>
      <c r="I3" s="1"/>
    </row>
    <row r="4" ht="12.75" customHeight="1">
      <c r="A4" s="1"/>
      <c r="C4" s="69"/>
      <c r="D4" s="70" t="s">
        <v>1525</v>
      </c>
      <c r="E4" s="84">
        <v>5.0</v>
      </c>
      <c r="F4" s="1"/>
      <c r="G4" s="1"/>
      <c r="H4" s="1"/>
      <c r="I4" s="1"/>
    </row>
    <row r="5" ht="12.75" customHeight="1">
      <c r="A5" s="1"/>
      <c r="C5" s="69"/>
      <c r="D5" s="70" t="s">
        <v>1526</v>
      </c>
      <c r="E5" s="232">
        <v>200.0</v>
      </c>
      <c r="F5" s="1"/>
      <c r="G5" s="1"/>
      <c r="H5" s="1"/>
      <c r="I5" s="1"/>
    </row>
    <row r="6" ht="12.75" customHeight="1">
      <c r="A6" s="1"/>
      <c r="D6" s="129"/>
      <c r="E6" s="1"/>
      <c r="F6" s="1"/>
      <c r="G6" s="1"/>
      <c r="H6" s="1"/>
      <c r="I6" s="1"/>
    </row>
    <row r="7" ht="12.75" customHeight="1">
      <c r="A7" s="1"/>
      <c r="D7" s="4" t="s">
        <v>1172</v>
      </c>
      <c r="E7" s="4" t="s">
        <v>1527</v>
      </c>
      <c r="F7" s="1"/>
      <c r="G7" s="1"/>
      <c r="H7" s="1"/>
      <c r="I7" s="1"/>
    </row>
    <row r="8" ht="12.75" customHeight="1">
      <c r="A8" s="1"/>
      <c r="D8" s="5">
        <v>1.0</v>
      </c>
      <c r="E8" s="233">
        <f t="shared" ref="E8:E12" si="1">DB($E$3,$E$5,$E$4,D8)</f>
        <v>2375</v>
      </c>
      <c r="F8" s="47" t="s">
        <v>1528</v>
      </c>
      <c r="G8" s="1"/>
      <c r="H8" s="1"/>
      <c r="I8" s="1"/>
    </row>
    <row r="9" ht="12.75" customHeight="1">
      <c r="A9" s="1"/>
      <c r="D9" s="5">
        <v>2.0</v>
      </c>
      <c r="E9" s="233">
        <f t="shared" si="1"/>
        <v>1246.875</v>
      </c>
      <c r="F9" s="47" t="s">
        <v>1529</v>
      </c>
      <c r="G9" s="1"/>
      <c r="H9" s="1"/>
      <c r="I9" s="1"/>
    </row>
    <row r="10" ht="12.75" customHeight="1">
      <c r="A10" s="1"/>
      <c r="D10" s="5">
        <v>3.0</v>
      </c>
      <c r="E10" s="233">
        <f t="shared" si="1"/>
        <v>654.609375</v>
      </c>
      <c r="F10" s="47" t="s">
        <v>1530</v>
      </c>
      <c r="G10" s="1"/>
      <c r="H10" s="1"/>
      <c r="I10" s="1"/>
    </row>
    <row r="11" ht="12.75" customHeight="1">
      <c r="A11" s="1"/>
      <c r="D11" s="5">
        <v>4.0</v>
      </c>
      <c r="E11" s="233">
        <f t="shared" si="1"/>
        <v>343.6699219</v>
      </c>
      <c r="F11" s="47" t="s">
        <v>1531</v>
      </c>
      <c r="G11" s="1"/>
      <c r="H11" s="1"/>
      <c r="I11" s="1"/>
    </row>
    <row r="12" ht="12.75" customHeight="1">
      <c r="A12" s="1"/>
      <c r="D12" s="5">
        <v>5.0</v>
      </c>
      <c r="E12" s="233">
        <f t="shared" si="1"/>
        <v>180.426709</v>
      </c>
      <c r="F12" s="47" t="s">
        <v>1532</v>
      </c>
      <c r="G12" s="1"/>
      <c r="H12" s="1"/>
      <c r="I12" s="1"/>
    </row>
    <row r="13" ht="12.75" customHeight="1">
      <c r="A13" s="1"/>
      <c r="D13" s="1"/>
      <c r="E13" s="1"/>
      <c r="F13" s="1"/>
      <c r="G13" s="1"/>
      <c r="H13" s="1"/>
      <c r="I13" s="1"/>
    </row>
    <row r="14" ht="12.75" customHeight="1">
      <c r="A14" s="1"/>
      <c r="C14" s="69"/>
      <c r="D14" s="70" t="s">
        <v>1533</v>
      </c>
      <c r="E14" s="233">
        <f>SUM(E8:E12)</f>
        <v>4800.581006</v>
      </c>
      <c r="F14" s="216" t="s">
        <v>1534</v>
      </c>
      <c r="G14" s="1"/>
      <c r="H14" s="1"/>
      <c r="I14" s="1"/>
    </row>
    <row r="15" ht="12.75" customHeight="1">
      <c r="A15" s="1"/>
      <c r="D15" s="1"/>
      <c r="E15" s="1"/>
      <c r="F15" s="1"/>
      <c r="G15" s="1"/>
      <c r="H15" s="1"/>
      <c r="I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  <c r="H16" s="3"/>
      <c r="I16" s="1"/>
    </row>
    <row r="17" ht="12.75" customHeight="1">
      <c r="A17" s="1"/>
      <c r="B17" s="1" t="s">
        <v>1535</v>
      </c>
      <c r="D17" s="1"/>
      <c r="E17" s="1"/>
      <c r="F17" s="1"/>
      <c r="G17" s="1"/>
      <c r="H17" s="1"/>
      <c r="I17" s="1"/>
    </row>
    <row r="18" ht="12.75" customHeight="1">
      <c r="A18" s="1"/>
      <c r="B18" s="1" t="s">
        <v>1536</v>
      </c>
      <c r="D18" s="1"/>
      <c r="E18" s="1"/>
      <c r="F18" s="1"/>
      <c r="G18" s="1"/>
      <c r="H18" s="1"/>
      <c r="I18" s="1"/>
    </row>
    <row r="19" ht="12.75" customHeight="1">
      <c r="A19" s="1"/>
      <c r="B19" s="1" t="s">
        <v>1537</v>
      </c>
      <c r="D19" s="1"/>
      <c r="E19" s="1"/>
      <c r="F19" s="1"/>
      <c r="G19" s="1"/>
      <c r="H19" s="1"/>
      <c r="I19" s="1"/>
    </row>
    <row r="20" ht="12.75" customHeight="1">
      <c r="A20" s="1"/>
      <c r="B20" s="1" t="s">
        <v>1538</v>
      </c>
      <c r="D20" s="1"/>
      <c r="E20" s="1"/>
      <c r="F20" s="1"/>
      <c r="G20" s="1"/>
      <c r="H20" s="1"/>
      <c r="I20" s="1"/>
    </row>
    <row r="21" ht="12.75" customHeight="1">
      <c r="A21" s="1"/>
      <c r="B21" s="1" t="s">
        <v>1539</v>
      </c>
      <c r="D21" s="1"/>
      <c r="E21" s="1"/>
      <c r="F21" s="1"/>
      <c r="G21" s="1"/>
      <c r="H21" s="1"/>
      <c r="I21" s="1"/>
    </row>
    <row r="22" ht="12.75" customHeight="1">
      <c r="A22" s="1"/>
      <c r="B22" s="1" t="s">
        <v>1540</v>
      </c>
      <c r="D22" s="1"/>
      <c r="E22" s="1"/>
      <c r="F22" s="1"/>
      <c r="G22" s="1"/>
      <c r="H22" s="1"/>
      <c r="I22" s="1"/>
    </row>
    <row r="23" ht="12.75" customHeight="1">
      <c r="A23" s="1"/>
      <c r="B23" s="1" t="s">
        <v>1541</v>
      </c>
      <c r="D23" s="1"/>
      <c r="E23" s="1"/>
      <c r="F23" s="1"/>
      <c r="G23" s="1"/>
      <c r="H23" s="1"/>
      <c r="I23" s="1"/>
    </row>
    <row r="24" ht="12.75" customHeight="1">
      <c r="A24" s="1"/>
      <c r="B24" s="1" t="s">
        <v>1542</v>
      </c>
      <c r="D24" s="1"/>
      <c r="E24" s="1"/>
      <c r="F24" s="1"/>
      <c r="G24" s="1"/>
      <c r="H24" s="1"/>
      <c r="I24" s="1"/>
    </row>
    <row r="25" ht="12.75" customHeight="1">
      <c r="A25" s="1"/>
      <c r="D25" s="1"/>
      <c r="E25" s="1"/>
      <c r="F25" s="1"/>
      <c r="G25" s="1"/>
      <c r="H25" s="1"/>
      <c r="I25" s="1"/>
    </row>
    <row r="26" ht="12.75" customHeight="1">
      <c r="A26" s="1"/>
      <c r="B26" s="1" t="s">
        <v>1543</v>
      </c>
      <c r="D26" s="1"/>
      <c r="E26" s="1"/>
      <c r="F26" s="1"/>
      <c r="G26" s="1"/>
      <c r="H26" s="1"/>
      <c r="I26" s="1"/>
    </row>
    <row r="27" ht="12.75" customHeight="1">
      <c r="A27" s="1"/>
      <c r="B27" s="1" t="s">
        <v>1544</v>
      </c>
      <c r="D27" s="1"/>
      <c r="E27" s="1"/>
      <c r="F27" s="1"/>
      <c r="G27" s="1"/>
      <c r="H27" s="1"/>
      <c r="I27" s="1"/>
    </row>
    <row r="28" ht="12.75" customHeight="1">
      <c r="A28" s="1"/>
      <c r="B28" s="1" t="s">
        <v>1545</v>
      </c>
      <c r="D28" s="1"/>
      <c r="E28" s="1"/>
      <c r="F28" s="1"/>
      <c r="G28" s="1"/>
      <c r="H28" s="1"/>
      <c r="I28" s="1"/>
    </row>
    <row r="29" ht="12.75" customHeight="1">
      <c r="A29" s="1"/>
      <c r="B29" s="1" t="s">
        <v>1546</v>
      </c>
      <c r="D29" s="1"/>
      <c r="E29" s="1"/>
      <c r="F29" s="1"/>
      <c r="G29" s="1"/>
      <c r="H29" s="1"/>
      <c r="I29" s="1"/>
    </row>
    <row r="30" ht="12.75" customHeight="1">
      <c r="A30" s="1"/>
      <c r="D30" s="1"/>
      <c r="E30" s="1"/>
      <c r="F30" s="1"/>
      <c r="G30" s="1"/>
      <c r="H30" s="1"/>
      <c r="I30" s="1"/>
    </row>
    <row r="31" ht="13.5" customHeight="1">
      <c r="A31" s="1"/>
      <c r="B31" s="3" t="s">
        <v>653</v>
      </c>
      <c r="C31" s="3"/>
      <c r="D31" s="3"/>
      <c r="E31" s="3"/>
      <c r="F31" s="3"/>
      <c r="G31" s="3"/>
      <c r="H31" s="3"/>
      <c r="I31" s="1"/>
    </row>
    <row r="32" ht="12.75" customHeight="1">
      <c r="A32" s="1"/>
      <c r="B32" s="2" t="s">
        <v>1547</v>
      </c>
      <c r="D32" s="1"/>
      <c r="E32" s="1"/>
      <c r="F32" s="1"/>
      <c r="G32" s="1"/>
      <c r="H32" s="1"/>
      <c r="I32" s="1"/>
    </row>
    <row r="33" ht="12.75" customHeight="1">
      <c r="A33" s="1"/>
      <c r="B33" s="1" t="s">
        <v>1548</v>
      </c>
      <c r="D33" s="1"/>
      <c r="E33" s="1"/>
      <c r="F33" s="1"/>
      <c r="G33" s="1"/>
      <c r="H33" s="1"/>
      <c r="I33" s="1"/>
    </row>
    <row r="34" ht="12.75" customHeight="1">
      <c r="A34" s="1"/>
      <c r="B34" s="1" t="s">
        <v>1549</v>
      </c>
      <c r="D34" s="1"/>
      <c r="E34" s="1"/>
      <c r="F34" s="1"/>
      <c r="G34" s="1"/>
      <c r="H34" s="1"/>
      <c r="I34" s="1"/>
    </row>
    <row r="35" ht="12.75" customHeight="1">
      <c r="A35" s="1"/>
      <c r="B35" s="1" t="s">
        <v>1550</v>
      </c>
      <c r="D35" s="1"/>
      <c r="E35" s="1"/>
      <c r="F35" s="1"/>
      <c r="G35" s="1"/>
      <c r="H35" s="1"/>
      <c r="I35" s="1"/>
    </row>
    <row r="36" ht="12.75" customHeight="1">
      <c r="A36" s="1"/>
      <c r="D36" s="1"/>
      <c r="E36" s="1"/>
      <c r="F36" s="1"/>
      <c r="G36" s="1"/>
      <c r="H36" s="1"/>
      <c r="I36" s="1"/>
    </row>
    <row r="37" ht="13.5" customHeight="1">
      <c r="A37" s="1"/>
      <c r="B37" s="3" t="s">
        <v>4</v>
      </c>
      <c r="C37" s="3"/>
      <c r="D37" s="3"/>
      <c r="E37" s="3"/>
      <c r="F37" s="3"/>
      <c r="G37" s="3"/>
      <c r="H37" s="3"/>
      <c r="I37" s="1"/>
    </row>
    <row r="38" ht="12.75" customHeight="1">
      <c r="A38" s="1"/>
      <c r="B38" s="1" t="s">
        <v>788</v>
      </c>
      <c r="D38" s="1"/>
      <c r="E38" s="1"/>
      <c r="F38" s="1"/>
      <c r="G38" s="1"/>
      <c r="H38" s="1"/>
      <c r="I38" s="1"/>
    </row>
    <row r="39" ht="12.75" customHeight="1">
      <c r="A39" s="1"/>
      <c r="D39" s="1"/>
      <c r="E39" s="1"/>
      <c r="F39" s="1"/>
      <c r="G39" s="1"/>
      <c r="H39" s="1"/>
      <c r="I39" s="1"/>
    </row>
    <row r="40" ht="13.5" customHeight="1">
      <c r="A40" s="1"/>
      <c r="B40" s="3" t="s">
        <v>493</v>
      </c>
      <c r="C40" s="3"/>
      <c r="D40" s="3"/>
      <c r="E40" s="3"/>
      <c r="F40" s="3"/>
      <c r="G40" s="3"/>
      <c r="H40" s="3"/>
      <c r="I40" s="1"/>
    </row>
    <row r="41" ht="12.75" customHeight="1">
      <c r="A41" s="1"/>
      <c r="B41" s="1" t="s">
        <v>1551</v>
      </c>
      <c r="D41" s="1"/>
      <c r="E41" s="1"/>
      <c r="F41" s="1"/>
      <c r="G41" s="1"/>
      <c r="H41" s="1"/>
      <c r="I41" s="1"/>
    </row>
    <row r="42" ht="12.75" customHeight="1">
      <c r="A42" s="1"/>
      <c r="B42" s="1" t="s">
        <v>1552</v>
      </c>
      <c r="D42" s="1"/>
      <c r="E42" s="1"/>
      <c r="F42" s="1"/>
      <c r="G42" s="1"/>
      <c r="H42" s="1"/>
      <c r="I42" s="1"/>
    </row>
    <row r="43" ht="12.75" customHeight="1">
      <c r="A43" s="1"/>
      <c r="B43" s="1" t="s">
        <v>1553</v>
      </c>
      <c r="D43" s="1"/>
      <c r="E43" s="1"/>
      <c r="F43" s="1"/>
      <c r="G43" s="1"/>
      <c r="H43" s="1"/>
      <c r="I43" s="1"/>
    </row>
    <row r="44" ht="12.75" customHeight="1">
      <c r="A44" s="1"/>
      <c r="B44" s="1" t="s">
        <v>1554</v>
      </c>
      <c r="D44" s="1"/>
      <c r="E44" s="1"/>
      <c r="F44" s="1"/>
      <c r="G44" s="1"/>
      <c r="H44" s="1"/>
      <c r="I44" s="1"/>
    </row>
    <row r="45" ht="12.75" customHeight="1">
      <c r="A45" s="1"/>
      <c r="B45" s="1" t="s">
        <v>1555</v>
      </c>
      <c r="D45" s="1"/>
      <c r="E45" s="1"/>
      <c r="F45" s="1"/>
      <c r="G45" s="1"/>
      <c r="H45" s="1"/>
      <c r="I45" s="1"/>
    </row>
    <row r="46" ht="12.75" customHeight="1">
      <c r="A46" s="1"/>
      <c r="D46" s="1"/>
      <c r="E46" s="1"/>
      <c r="F46" s="1"/>
      <c r="G46" s="1"/>
      <c r="H46" s="1"/>
      <c r="I46" s="1"/>
    </row>
    <row r="47" ht="12.75" customHeight="1">
      <c r="A47" s="1"/>
      <c r="C47" s="69"/>
      <c r="D47" s="70" t="s">
        <v>1524</v>
      </c>
      <c r="E47" s="232">
        <v>5000.0</v>
      </c>
      <c r="F47" s="1"/>
      <c r="G47" s="1"/>
      <c r="H47" s="1"/>
      <c r="I47" s="1"/>
    </row>
    <row r="48" ht="12.75" customHeight="1">
      <c r="A48" s="1"/>
      <c r="C48" s="69"/>
      <c r="D48" s="70" t="s">
        <v>1526</v>
      </c>
      <c r="E48" s="232">
        <v>1000.0</v>
      </c>
      <c r="F48" s="1"/>
      <c r="G48" s="1"/>
      <c r="H48" s="1"/>
      <c r="I48" s="1"/>
    </row>
    <row r="49" ht="12.75" customHeight="1">
      <c r="A49" s="1"/>
      <c r="C49" s="69"/>
      <c r="D49" s="70" t="s">
        <v>1525</v>
      </c>
      <c r="E49" s="84">
        <v>5.0</v>
      </c>
      <c r="F49" s="1"/>
      <c r="G49" s="1"/>
      <c r="H49" s="1"/>
      <c r="I49" s="1"/>
    </row>
    <row r="50" ht="12.75" customHeight="1">
      <c r="A50" s="1"/>
      <c r="D50" s="129"/>
      <c r="E50" s="1"/>
      <c r="F50" s="1"/>
      <c r="G50" s="1"/>
      <c r="H50" s="1"/>
      <c r="I50" s="1"/>
    </row>
    <row r="51" ht="12.75" customHeight="1">
      <c r="A51" s="1"/>
      <c r="D51" s="4" t="s">
        <v>1172</v>
      </c>
      <c r="E51" s="4" t="s">
        <v>1527</v>
      </c>
      <c r="F51" s="1"/>
      <c r="G51" s="4" t="s">
        <v>1556</v>
      </c>
      <c r="H51" s="1"/>
      <c r="I51" s="1"/>
    </row>
    <row r="52" ht="12.75" customHeight="1">
      <c r="A52" s="1"/>
      <c r="D52" s="5">
        <v>1.0</v>
      </c>
      <c r="E52" s="233">
        <f t="shared" ref="E52:E56" si="2">DB($E$47,$E$48,$E$49,D52)</f>
        <v>1375</v>
      </c>
      <c r="F52" s="1"/>
      <c r="G52" s="234">
        <f>E52/E47</f>
        <v>0.275</v>
      </c>
      <c r="H52" s="1"/>
      <c r="I52" s="1"/>
    </row>
    <row r="53" ht="12.75" customHeight="1">
      <c r="A53" s="1"/>
      <c r="D53" s="5">
        <v>2.0</v>
      </c>
      <c r="E53" s="233">
        <f t="shared" si="2"/>
        <v>996.875</v>
      </c>
      <c r="F53" s="1"/>
      <c r="G53" s="234">
        <f t="shared" ref="G53:G56" si="3">E53/($E$47-SUM($E$52:E52))</f>
        <v>0.275</v>
      </c>
      <c r="H53" s="1"/>
      <c r="I53" s="1"/>
    </row>
    <row r="54" ht="12.75" customHeight="1">
      <c r="A54" s="1"/>
      <c r="D54" s="5">
        <v>3.0</v>
      </c>
      <c r="E54" s="233">
        <f t="shared" si="2"/>
        <v>722.734375</v>
      </c>
      <c r="F54" s="1"/>
      <c r="G54" s="234">
        <f t="shared" si="3"/>
        <v>0.275</v>
      </c>
      <c r="H54" s="1"/>
      <c r="I54" s="1"/>
    </row>
    <row r="55" ht="12.75" customHeight="1">
      <c r="A55" s="1"/>
      <c r="D55" s="5">
        <v>4.0</v>
      </c>
      <c r="E55" s="233">
        <f t="shared" si="2"/>
        <v>523.9824219</v>
      </c>
      <c r="F55" s="1"/>
      <c r="G55" s="234">
        <f t="shared" si="3"/>
        <v>0.275</v>
      </c>
      <c r="H55" s="1"/>
      <c r="I55" s="1"/>
    </row>
    <row r="56" ht="12.75" customHeight="1">
      <c r="A56" s="1"/>
      <c r="D56" s="5">
        <v>5.0</v>
      </c>
      <c r="E56" s="233">
        <f t="shared" si="2"/>
        <v>379.8872559</v>
      </c>
      <c r="F56" s="1"/>
      <c r="G56" s="234">
        <f t="shared" si="3"/>
        <v>0.275</v>
      </c>
      <c r="H56" s="1"/>
      <c r="I56" s="1"/>
    </row>
    <row r="57" ht="12.75" customHeight="1">
      <c r="A57" s="1"/>
      <c r="D57" s="1"/>
      <c r="E57" s="47" t="s">
        <v>1557</v>
      </c>
      <c r="F57" s="1"/>
      <c r="G57" s="1"/>
      <c r="H57" s="1"/>
      <c r="I57" s="1"/>
    </row>
    <row r="58" ht="12.75" customHeight="1">
      <c r="A58" s="1"/>
      <c r="D58" s="1"/>
      <c r="E58" s="1"/>
      <c r="F58" s="1"/>
      <c r="G58" s="1"/>
      <c r="H58" s="1"/>
      <c r="I58" s="1"/>
    </row>
    <row r="59" ht="12.75" customHeight="1">
      <c r="A59" s="1"/>
      <c r="C59" s="69"/>
      <c r="D59" s="70" t="s">
        <v>1533</v>
      </c>
      <c r="E59" s="233">
        <f>SUM(E52:E56)</f>
        <v>3998.479053</v>
      </c>
      <c r="F59" s="1"/>
      <c r="G59" s="1"/>
      <c r="H59" s="1"/>
      <c r="I59" s="1"/>
    </row>
    <row r="60" ht="12.75" customHeight="1">
      <c r="A60" s="1"/>
      <c r="D60" s="1"/>
      <c r="E60" s="1"/>
      <c r="F60" s="1"/>
      <c r="G60" s="1"/>
      <c r="H60" s="1"/>
      <c r="I60" s="1"/>
    </row>
    <row r="61" ht="12.75" customHeight="1">
      <c r="A61" s="1"/>
      <c r="D61" s="1"/>
      <c r="E61" s="1"/>
      <c r="F61" s="1"/>
      <c r="G61" s="1"/>
      <c r="H61" s="1"/>
      <c r="I61" s="1"/>
    </row>
    <row r="62" ht="13.5" customHeight="1">
      <c r="A62" s="1"/>
      <c r="B62" s="3" t="s">
        <v>518</v>
      </c>
      <c r="C62" s="3"/>
      <c r="D62" s="3"/>
      <c r="E62" s="3"/>
      <c r="F62" s="3"/>
      <c r="G62" s="3"/>
      <c r="H62" s="3"/>
      <c r="I62" s="1"/>
    </row>
    <row r="63" ht="12.75" customHeight="1">
      <c r="A63" s="1"/>
      <c r="B63" s="1" t="s">
        <v>1558</v>
      </c>
      <c r="D63" s="1"/>
      <c r="E63" s="1"/>
      <c r="F63" s="1"/>
      <c r="G63" s="1"/>
      <c r="H63" s="1"/>
      <c r="I63" s="1"/>
    </row>
    <row r="64" ht="12.75" customHeight="1">
      <c r="A64" s="1"/>
      <c r="B64" s="1" t="s">
        <v>1559</v>
      </c>
      <c r="D64" s="1"/>
      <c r="E64" s="1"/>
      <c r="F64" s="1"/>
      <c r="G64" s="1"/>
      <c r="H64" s="1"/>
      <c r="I64" s="1"/>
    </row>
    <row r="65" ht="12.75" customHeight="1">
      <c r="A65" s="1"/>
      <c r="D65" s="1"/>
      <c r="E65" s="1"/>
      <c r="F65" s="1"/>
      <c r="G65" s="1"/>
      <c r="H65" s="1"/>
      <c r="I65" s="1"/>
    </row>
    <row r="66" ht="12.75" customHeight="1">
      <c r="A66" s="1"/>
      <c r="C66" s="69"/>
      <c r="D66" s="70" t="s">
        <v>1524</v>
      </c>
      <c r="E66" s="232">
        <v>5000.0</v>
      </c>
      <c r="F66" s="1"/>
      <c r="G66" s="1"/>
      <c r="H66" s="1"/>
      <c r="I66" s="1"/>
    </row>
    <row r="67" ht="12.75" customHeight="1">
      <c r="A67" s="1"/>
      <c r="C67" s="69"/>
      <c r="D67" s="70" t="s">
        <v>1525</v>
      </c>
      <c r="E67" s="232">
        <v>5.0</v>
      </c>
      <c r="F67" s="1"/>
      <c r="G67" s="1"/>
      <c r="H67" s="1"/>
      <c r="I67" s="1"/>
    </row>
    <row r="68" ht="12.75" customHeight="1">
      <c r="A68" s="1"/>
      <c r="C68" s="69"/>
      <c r="D68" s="70" t="s">
        <v>1526</v>
      </c>
      <c r="E68" s="84">
        <v>100.0</v>
      </c>
      <c r="F68" s="1"/>
      <c r="G68" s="1"/>
      <c r="H68" s="1"/>
      <c r="I68" s="1"/>
    </row>
    <row r="69" ht="12.75" customHeight="1">
      <c r="A69" s="1"/>
      <c r="C69" s="129"/>
      <c r="D69" s="1"/>
      <c r="E69" s="1"/>
      <c r="F69" s="1"/>
      <c r="G69" s="1"/>
      <c r="H69" s="1"/>
      <c r="I69" s="1"/>
    </row>
    <row r="70" ht="12.75" customHeight="1">
      <c r="A70" s="1"/>
      <c r="D70" s="4" t="s">
        <v>1268</v>
      </c>
      <c r="E70" s="4" t="s">
        <v>1527</v>
      </c>
      <c r="F70" s="1"/>
      <c r="G70" s="1"/>
      <c r="H70" s="1"/>
      <c r="I70" s="1"/>
    </row>
    <row r="71" ht="12.75" customHeight="1">
      <c r="A71" s="1"/>
      <c r="D71" s="5">
        <v>56.0</v>
      </c>
      <c r="E71" s="233">
        <f t="shared" ref="E71:E75" si="4">DB($E$66,$E$68,$E$67*12,D71)</f>
        <v>8.789983354</v>
      </c>
      <c r="F71" s="1"/>
      <c r="G71" s="1"/>
      <c r="H71" s="1"/>
      <c r="I71" s="1"/>
    </row>
    <row r="72" ht="12.75" customHeight="1">
      <c r="A72" s="1"/>
      <c r="D72" s="5">
        <v>57.0</v>
      </c>
      <c r="E72" s="233">
        <f t="shared" si="4"/>
        <v>8.236214402</v>
      </c>
      <c r="F72" s="1"/>
      <c r="G72" s="1"/>
      <c r="H72" s="1"/>
      <c r="I72" s="1"/>
    </row>
    <row r="73" ht="12.75" customHeight="1">
      <c r="A73" s="1"/>
      <c r="D73" s="5">
        <v>58.0</v>
      </c>
      <c r="E73" s="233">
        <f t="shared" si="4"/>
        <v>7.717332895</v>
      </c>
      <c r="F73" s="1"/>
      <c r="G73" s="1"/>
      <c r="H73" s="1"/>
      <c r="I73" s="1"/>
    </row>
    <row r="74" ht="12.75" customHeight="1">
      <c r="A74" s="1"/>
      <c r="D74" s="5">
        <v>59.0</v>
      </c>
      <c r="E74" s="233">
        <f t="shared" si="4"/>
        <v>7.231140923</v>
      </c>
      <c r="F74" s="1"/>
      <c r="G74" s="1"/>
      <c r="H74" s="1"/>
      <c r="I74" s="1"/>
    </row>
    <row r="75" ht="12.75" customHeight="1">
      <c r="A75" s="1"/>
      <c r="D75" s="5">
        <v>60.0</v>
      </c>
      <c r="E75" s="233">
        <f t="shared" si="4"/>
        <v>6.775579045</v>
      </c>
      <c r="F75" s="1"/>
      <c r="G75" s="1"/>
      <c r="H75" s="1"/>
      <c r="I75" s="1"/>
    </row>
    <row r="76" ht="12.75" customHeight="1">
      <c r="A76" s="1"/>
      <c r="D76" s="1"/>
      <c r="E76" s="47" t="s">
        <v>1560</v>
      </c>
      <c r="F76" s="1"/>
      <c r="G76" s="1"/>
      <c r="H76" s="1"/>
      <c r="I76" s="1"/>
    </row>
    <row r="77" ht="12.75" customHeight="1">
      <c r="A77" s="1"/>
      <c r="D77" s="1"/>
      <c r="E77" s="1"/>
      <c r="F77" s="1"/>
      <c r="G77" s="1"/>
      <c r="H77" s="1"/>
      <c r="I77" s="1"/>
    </row>
    <row r="78" ht="12.75" customHeight="1">
      <c r="A78" s="1"/>
      <c r="D78" s="1"/>
      <c r="E78" s="1"/>
      <c r="F78" s="1"/>
      <c r="G78" s="1"/>
      <c r="H78" s="1"/>
      <c r="I78" s="1"/>
    </row>
    <row r="79" ht="13.5" customHeight="1">
      <c r="A79" s="1"/>
      <c r="B79" s="3" t="s">
        <v>533</v>
      </c>
      <c r="C79" s="3"/>
      <c r="D79" s="3"/>
      <c r="E79" s="3"/>
      <c r="F79" s="3"/>
      <c r="G79" s="3"/>
      <c r="H79" s="3"/>
      <c r="I79" s="1"/>
    </row>
    <row r="80" ht="12.75" customHeight="1">
      <c r="A80" s="1"/>
      <c r="B80" s="1" t="s">
        <v>1561</v>
      </c>
      <c r="D80" s="1"/>
      <c r="E80" s="1"/>
      <c r="F80" s="1"/>
      <c r="G80" s="1"/>
      <c r="H80" s="1"/>
      <c r="I80" s="1"/>
    </row>
    <row r="81" ht="12.75" customHeight="1">
      <c r="A81" s="1"/>
      <c r="D81" s="129"/>
      <c r="E81" s="235"/>
      <c r="F81" s="1"/>
      <c r="G81" s="1"/>
      <c r="H81" s="1"/>
      <c r="I81" s="1"/>
    </row>
    <row r="82" ht="12.75" customHeight="1">
      <c r="A82" s="1"/>
      <c r="B82" s="69"/>
      <c r="C82" s="194"/>
      <c r="D82" s="70" t="s">
        <v>1524</v>
      </c>
      <c r="E82" s="232">
        <v>5000.0</v>
      </c>
      <c r="F82" s="1"/>
      <c r="G82" s="1"/>
      <c r="H82" s="1"/>
      <c r="I82" s="1"/>
    </row>
    <row r="83" ht="12.75" customHeight="1">
      <c r="A83" s="1"/>
      <c r="B83" s="69"/>
      <c r="C83" s="194"/>
      <c r="D83" s="70" t="s">
        <v>1525</v>
      </c>
      <c r="E83" s="84">
        <v>5.0</v>
      </c>
      <c r="F83" s="1"/>
      <c r="G83" s="1"/>
      <c r="H83" s="1"/>
      <c r="I83" s="1"/>
    </row>
    <row r="84" ht="12.75" customHeight="1">
      <c r="A84" s="1"/>
      <c r="B84" s="69"/>
      <c r="C84" s="194"/>
      <c r="D84" s="70" t="s">
        <v>1526</v>
      </c>
      <c r="E84" s="232">
        <v>1000.0</v>
      </c>
      <c r="F84" s="1"/>
      <c r="G84" s="1"/>
      <c r="H84" s="1"/>
      <c r="I84" s="1"/>
    </row>
    <row r="85" ht="12.75" customHeight="1">
      <c r="A85" s="1"/>
      <c r="B85" s="69"/>
      <c r="C85" s="194"/>
      <c r="D85" s="70" t="s">
        <v>1562</v>
      </c>
      <c r="E85" s="84">
        <v>6.0</v>
      </c>
      <c r="F85" s="1"/>
      <c r="G85" s="1"/>
      <c r="H85" s="1"/>
      <c r="I85" s="1"/>
    </row>
    <row r="86" ht="12.75" customHeight="1">
      <c r="A86" s="1"/>
      <c r="C86" s="129"/>
      <c r="D86" s="1"/>
      <c r="E86" s="1"/>
      <c r="F86" s="1"/>
      <c r="G86" s="1"/>
      <c r="H86" s="1"/>
      <c r="I86" s="1"/>
    </row>
    <row r="87" ht="12.75" customHeight="1">
      <c r="A87" s="1"/>
      <c r="D87" s="4" t="s">
        <v>1172</v>
      </c>
      <c r="E87" s="4" t="s">
        <v>1527</v>
      </c>
      <c r="F87" s="1"/>
      <c r="G87" s="4" t="s">
        <v>1556</v>
      </c>
      <c r="H87" s="1"/>
      <c r="I87" s="1"/>
    </row>
    <row r="88" ht="12.75" customHeight="1">
      <c r="A88" s="1"/>
      <c r="D88" s="5">
        <v>1.0</v>
      </c>
      <c r="E88" s="233">
        <f t="shared" ref="E88:E92" si="5">DB($E$82,$E$84,$E$83,D88,$E$85)</f>
        <v>687.5</v>
      </c>
      <c r="F88" s="1"/>
      <c r="G88" s="236">
        <f>E88/E82</f>
        <v>0.1375</v>
      </c>
      <c r="H88" s="1"/>
      <c r="I88" s="1"/>
    </row>
    <row r="89" ht="12.75" customHeight="1">
      <c r="A89" s="1"/>
      <c r="D89" s="5">
        <v>2.0</v>
      </c>
      <c r="E89" s="233">
        <f t="shared" si="5"/>
        <v>1185.9375</v>
      </c>
      <c r="F89" s="1"/>
      <c r="G89" s="236">
        <f t="shared" ref="G89:G92" si="6">E89/($E$82-SUM($E$88:E88))</f>
        <v>0.275</v>
      </c>
      <c r="H89" s="1"/>
      <c r="I89" s="1"/>
    </row>
    <row r="90" ht="12.75" customHeight="1">
      <c r="A90" s="1"/>
      <c r="D90" s="5">
        <v>3.0</v>
      </c>
      <c r="E90" s="233">
        <f t="shared" si="5"/>
        <v>859.8046875</v>
      </c>
      <c r="F90" s="1"/>
      <c r="G90" s="236">
        <f t="shared" si="6"/>
        <v>0.275</v>
      </c>
      <c r="H90" s="1"/>
      <c r="I90" s="1"/>
    </row>
    <row r="91" ht="12.75" customHeight="1">
      <c r="A91" s="1"/>
      <c r="D91" s="5">
        <v>4.0</v>
      </c>
      <c r="E91" s="233">
        <f t="shared" si="5"/>
        <v>623.3583984</v>
      </c>
      <c r="F91" s="1"/>
      <c r="G91" s="236">
        <f t="shared" si="6"/>
        <v>0.275</v>
      </c>
      <c r="H91" s="1"/>
      <c r="I91" s="1"/>
    </row>
    <row r="92" ht="12.75" customHeight="1">
      <c r="A92" s="1"/>
      <c r="D92" s="5">
        <v>5.0</v>
      </c>
      <c r="E92" s="233">
        <f t="shared" si="5"/>
        <v>451.9348389</v>
      </c>
      <c r="F92" s="1"/>
      <c r="G92" s="236">
        <f t="shared" si="6"/>
        <v>0.275</v>
      </c>
      <c r="H92" s="1"/>
      <c r="I92" s="1"/>
    </row>
    <row r="93" ht="12.75" customHeight="1">
      <c r="A93" s="1"/>
      <c r="D93" s="1"/>
      <c r="E93" s="47" t="s">
        <v>1563</v>
      </c>
      <c r="F93" s="1"/>
      <c r="G93" s="1"/>
      <c r="H93" s="1"/>
      <c r="I93" s="1"/>
    </row>
    <row r="94" ht="12.75" customHeight="1">
      <c r="A94" s="1"/>
      <c r="D94" s="1"/>
      <c r="E94" s="1"/>
      <c r="F94" s="1"/>
      <c r="G94" s="1"/>
      <c r="H94" s="1"/>
      <c r="I94" s="1"/>
    </row>
    <row r="95" ht="12.75" customHeight="1">
      <c r="A95" s="1"/>
      <c r="C95" s="69"/>
      <c r="D95" s="70" t="s">
        <v>1533</v>
      </c>
      <c r="E95" s="233">
        <f>SUM(E88:E92)</f>
        <v>3808.535425</v>
      </c>
      <c r="F95" s="1"/>
      <c r="G95" s="1"/>
      <c r="H95" s="1"/>
      <c r="I95" s="1"/>
    </row>
    <row r="96" ht="12.75" customHeight="1">
      <c r="A96" s="1"/>
      <c r="D96" s="1"/>
      <c r="E96" s="1"/>
      <c r="F96" s="1"/>
      <c r="G96" s="1"/>
      <c r="H96" s="1"/>
      <c r="I96" s="1"/>
    </row>
    <row r="97" ht="12.75" customHeight="1">
      <c r="A97" s="1"/>
      <c r="D97" s="1"/>
      <c r="E97" s="1"/>
      <c r="F97" s="1"/>
      <c r="G97" s="1"/>
      <c r="H97" s="1"/>
      <c r="I97" s="1"/>
    </row>
    <row r="98" ht="13.5" customHeight="1">
      <c r="A98" s="1"/>
      <c r="B98" s="3" t="s">
        <v>1564</v>
      </c>
      <c r="C98" s="3"/>
      <c r="D98" s="3"/>
      <c r="E98" s="3"/>
      <c r="F98" s="3"/>
      <c r="G98" s="3"/>
      <c r="H98" s="3"/>
      <c r="I98" s="1"/>
    </row>
    <row r="99" ht="12.75" customHeight="1">
      <c r="A99" s="1"/>
      <c r="B99" s="1" t="s">
        <v>1565</v>
      </c>
      <c r="D99" s="1"/>
      <c r="E99" s="1"/>
      <c r="F99" s="1"/>
      <c r="G99" s="1"/>
      <c r="H99" s="1"/>
      <c r="I99" s="1"/>
    </row>
    <row r="100" ht="12.75" customHeight="1">
      <c r="A100" s="1"/>
      <c r="B100" s="1" t="s">
        <v>1566</v>
      </c>
      <c r="D100" s="1"/>
      <c r="E100" s="1"/>
      <c r="F100" s="1"/>
      <c r="G100" s="1"/>
      <c r="H100" s="1"/>
      <c r="I100" s="1"/>
    </row>
    <row r="101" ht="12.75" customHeight="1">
      <c r="A101" s="1"/>
      <c r="B101" s="1" t="s">
        <v>1567</v>
      </c>
      <c r="D101" s="1"/>
      <c r="E101" s="1"/>
      <c r="F101" s="1"/>
      <c r="G101" s="1"/>
      <c r="H101" s="1"/>
      <c r="I101" s="1"/>
    </row>
    <row r="102" ht="12.75" customHeight="1">
      <c r="A102" s="1"/>
      <c r="B102" s="1" t="s">
        <v>1568</v>
      </c>
      <c r="D102" s="1"/>
      <c r="E102" s="1"/>
      <c r="F102" s="1"/>
      <c r="G102" s="1"/>
      <c r="H102" s="1"/>
      <c r="I102" s="1"/>
    </row>
    <row r="103" ht="12.75" customHeight="1">
      <c r="A103" s="1"/>
      <c r="B103" s="1" t="s">
        <v>1569</v>
      </c>
      <c r="D103" s="2"/>
      <c r="E103" s="1"/>
      <c r="F103" s="1"/>
      <c r="G103" s="1"/>
      <c r="H103" s="1"/>
      <c r="I103" s="1"/>
    </row>
    <row r="104" ht="12.75" customHeight="1">
      <c r="A104" s="1"/>
      <c r="B104" s="1" t="s">
        <v>1570</v>
      </c>
      <c r="D104" s="2"/>
      <c r="E104" s="1"/>
      <c r="F104" s="1"/>
      <c r="G104" s="1"/>
      <c r="H104" s="1"/>
      <c r="I104" s="1"/>
    </row>
    <row r="105" ht="12.75" customHeight="1">
      <c r="A105" s="1"/>
      <c r="B105" s="1" t="s">
        <v>1571</v>
      </c>
      <c r="D105" s="2"/>
      <c r="E105" s="1"/>
      <c r="F105" s="1"/>
      <c r="G105" s="1"/>
      <c r="H105" s="1"/>
      <c r="I105" s="1"/>
    </row>
    <row r="106" ht="12.75" customHeight="1">
      <c r="A106" s="1"/>
      <c r="B106" s="1" t="s">
        <v>1572</v>
      </c>
      <c r="D106" s="2"/>
      <c r="E106" s="1"/>
      <c r="F106" s="1"/>
      <c r="G106" s="1"/>
      <c r="H106" s="1"/>
      <c r="I106" s="1"/>
    </row>
    <row r="107" ht="12.75" customHeight="1">
      <c r="A107" s="1"/>
      <c r="D107" s="1"/>
      <c r="E107" s="1"/>
      <c r="F107" s="1"/>
      <c r="G107" s="1"/>
      <c r="H107" s="1"/>
      <c r="I107" s="1"/>
    </row>
    <row r="108" ht="13.5" customHeight="1">
      <c r="A108" s="1"/>
      <c r="B108" s="3" t="s">
        <v>559</v>
      </c>
      <c r="C108" s="3"/>
      <c r="D108" s="3"/>
      <c r="E108" s="3"/>
      <c r="F108" s="3"/>
      <c r="G108" s="3"/>
      <c r="H108" s="3"/>
      <c r="I108" s="1"/>
    </row>
    <row r="109" ht="12.75" customHeight="1">
      <c r="A109" s="1"/>
      <c r="B109" s="1" t="s">
        <v>1573</v>
      </c>
      <c r="D109" s="1"/>
      <c r="E109" s="1"/>
      <c r="F109" s="1"/>
      <c r="G109" s="1"/>
      <c r="H109" s="1"/>
      <c r="I109" s="1"/>
    </row>
    <row r="110" ht="12.75" customHeight="1">
      <c r="A110" s="1"/>
      <c r="B110" s="1" t="s">
        <v>1574</v>
      </c>
      <c r="D110" s="1"/>
      <c r="E110" s="1"/>
      <c r="F110" s="1"/>
      <c r="G110" s="1"/>
      <c r="H110" s="1"/>
      <c r="I110" s="1"/>
    </row>
    <row r="111" ht="12.75" customHeight="1">
      <c r="A111" s="1"/>
      <c r="B111" s="1" t="s">
        <v>1575</v>
      </c>
      <c r="D111" s="1"/>
      <c r="E111" s="1"/>
      <c r="F111" s="1"/>
      <c r="G111" s="1"/>
      <c r="H111" s="1"/>
      <c r="I111" s="1"/>
    </row>
    <row r="112" ht="12.75" customHeight="1">
      <c r="A112" s="1"/>
      <c r="B112" s="1" t="s">
        <v>1576</v>
      </c>
      <c r="D112" s="1"/>
      <c r="E112" s="1"/>
      <c r="F112" s="1"/>
      <c r="G112" s="1"/>
      <c r="H112" s="1"/>
      <c r="I112" s="1"/>
    </row>
    <row r="113" ht="13.5" customHeight="1">
      <c r="A113" s="1"/>
      <c r="D113" s="1"/>
      <c r="E113" s="1"/>
      <c r="F113" s="1"/>
      <c r="G113" s="1"/>
      <c r="H113" s="1"/>
      <c r="I113" s="1"/>
    </row>
    <row r="114" ht="14.25" customHeight="1">
      <c r="A114" s="1"/>
      <c r="B114" s="237"/>
      <c r="C114" s="238"/>
      <c r="D114" s="238"/>
      <c r="E114" s="238"/>
      <c r="F114" s="239" t="s">
        <v>1577</v>
      </c>
      <c r="G114" s="240">
        <f>1-((E117/E116)^(1/E118))</f>
        <v>0.2752203363</v>
      </c>
      <c r="H114" s="1"/>
      <c r="I114" s="1"/>
    </row>
    <row r="115" ht="13.5" customHeight="1">
      <c r="A115" s="1"/>
      <c r="D115" s="1"/>
      <c r="E115" s="1"/>
      <c r="F115" s="1"/>
      <c r="G115" s="7" t="s">
        <v>1578</v>
      </c>
      <c r="H115" s="1"/>
      <c r="I115" s="1"/>
    </row>
    <row r="116" ht="12.75" customHeight="1">
      <c r="A116" s="1"/>
      <c r="C116" s="69"/>
      <c r="D116" s="70" t="s">
        <v>1524</v>
      </c>
      <c r="E116" s="232">
        <v>5000.0</v>
      </c>
      <c r="F116" s="1"/>
      <c r="G116" s="16" t="s">
        <v>1579</v>
      </c>
      <c r="H116" s="1"/>
      <c r="I116" s="1"/>
    </row>
    <row r="117" ht="12.75" customHeight="1">
      <c r="A117" s="1"/>
      <c r="C117" s="69"/>
      <c r="D117" s="70" t="s">
        <v>1526</v>
      </c>
      <c r="E117" s="232">
        <v>1000.0</v>
      </c>
      <c r="F117" s="1"/>
      <c r="G117" s="1"/>
      <c r="H117" s="1"/>
      <c r="I117" s="1"/>
    </row>
    <row r="118" ht="12.75" customHeight="1">
      <c r="A118" s="1"/>
      <c r="C118" s="69"/>
      <c r="D118" s="70" t="s">
        <v>1525</v>
      </c>
      <c r="E118" s="84">
        <v>5.0</v>
      </c>
      <c r="F118" s="1"/>
      <c r="G118" s="1"/>
      <c r="H118" s="1"/>
      <c r="I118" s="1"/>
    </row>
    <row r="119" ht="13.5" customHeight="1">
      <c r="A119" s="1"/>
      <c r="D119" s="129"/>
      <c r="E119" s="1"/>
      <c r="F119" s="1"/>
      <c r="G119" s="1"/>
      <c r="H119" s="1"/>
      <c r="I119" s="1"/>
    </row>
    <row r="120" ht="26.25" customHeight="1">
      <c r="A120" s="1"/>
      <c r="D120" s="4" t="s">
        <v>1172</v>
      </c>
      <c r="E120" s="99" t="s">
        <v>1580</v>
      </c>
      <c r="F120" s="241" t="s">
        <v>1581</v>
      </c>
      <c r="G120" s="1"/>
      <c r="H120" s="99" t="s">
        <v>1582</v>
      </c>
      <c r="I120" s="1"/>
    </row>
    <row r="121" ht="12.75" customHeight="1">
      <c r="A121" s="1"/>
      <c r="D121" s="5">
        <v>1.0</v>
      </c>
      <c r="E121" s="242">
        <f t="shared" ref="E121:E125" si="7">DB($E$116,$E$117,$E$118,D121)</f>
        <v>1375</v>
      </c>
      <c r="F121" s="243">
        <f>E116*G114</f>
        <v>1376.101682</v>
      </c>
      <c r="G121" s="1"/>
      <c r="H121" s="244">
        <f>E121/E116</f>
        <v>0.275</v>
      </c>
      <c r="I121" s="1"/>
    </row>
    <row r="122" ht="12.75" customHeight="1">
      <c r="A122" s="1"/>
      <c r="D122" s="5">
        <v>2.0</v>
      </c>
      <c r="E122" s="242">
        <f t="shared" si="7"/>
        <v>996.875</v>
      </c>
      <c r="F122" s="243">
        <f t="shared" ref="F122:F125" si="8">($E$116-SUM($F$121:F121))*$G$114</f>
        <v>997.370514</v>
      </c>
      <c r="G122" s="1"/>
      <c r="H122" s="244">
        <f t="shared" ref="H122:H125" si="9">E122/($E$116-SUM($E$121:E121))</f>
        <v>0.275</v>
      </c>
      <c r="I122" s="1"/>
    </row>
    <row r="123" ht="12.75" customHeight="1">
      <c r="A123" s="1"/>
      <c r="D123" s="5">
        <v>3.0</v>
      </c>
      <c r="E123" s="242">
        <f t="shared" si="7"/>
        <v>722.734375</v>
      </c>
      <c r="F123" s="243">
        <f t="shared" si="8"/>
        <v>722.8738657</v>
      </c>
      <c r="G123" s="1"/>
      <c r="H123" s="244">
        <f t="shared" si="9"/>
        <v>0.275</v>
      </c>
      <c r="I123" s="1"/>
    </row>
    <row r="124" ht="12.75" customHeight="1">
      <c r="A124" s="1"/>
      <c r="D124" s="5">
        <v>4.0</v>
      </c>
      <c r="E124" s="242">
        <f t="shared" si="7"/>
        <v>523.9824219</v>
      </c>
      <c r="F124" s="243">
        <f t="shared" si="8"/>
        <v>523.9242773</v>
      </c>
      <c r="G124" s="1"/>
      <c r="H124" s="244">
        <f t="shared" si="9"/>
        <v>0.275</v>
      </c>
      <c r="I124" s="1"/>
    </row>
    <row r="125" ht="13.5" customHeight="1">
      <c r="A125" s="1"/>
      <c r="D125" s="5">
        <v>5.0</v>
      </c>
      <c r="E125" s="242">
        <f t="shared" si="7"/>
        <v>379.8872559</v>
      </c>
      <c r="F125" s="245">
        <f t="shared" si="8"/>
        <v>379.7296615</v>
      </c>
      <c r="G125" s="1"/>
      <c r="H125" s="244">
        <f t="shared" si="9"/>
        <v>0.275</v>
      </c>
      <c r="I125" s="1"/>
    </row>
    <row r="126" ht="14.25" customHeight="1">
      <c r="A126" s="1"/>
      <c r="D126" s="1"/>
      <c r="E126" s="1"/>
      <c r="F126" s="1"/>
      <c r="G126" s="1"/>
      <c r="H126" s="1"/>
      <c r="I126" s="1"/>
    </row>
    <row r="127" ht="14.25" customHeight="1">
      <c r="A127" s="1"/>
      <c r="C127" s="69"/>
      <c r="D127" s="70" t="s">
        <v>1533</v>
      </c>
      <c r="E127" s="233">
        <f t="shared" ref="E127:F127" si="10">SUM(E121:E125)</f>
        <v>3998.479053</v>
      </c>
      <c r="F127" s="246">
        <f t="shared" si="10"/>
        <v>4000</v>
      </c>
      <c r="G127" s="1"/>
      <c r="H127" s="1"/>
      <c r="I127" s="1"/>
    </row>
    <row r="128" ht="13.5" customHeight="1">
      <c r="A128" s="1"/>
      <c r="D128" s="1"/>
      <c r="E128" s="1"/>
      <c r="F128" s="1"/>
      <c r="G128" s="1"/>
      <c r="H128" s="1"/>
      <c r="I128" s="1"/>
    </row>
    <row r="129" ht="12.75" customHeight="1">
      <c r="A129" s="1"/>
      <c r="D129" s="69"/>
      <c r="E129" s="70" t="s">
        <v>1583</v>
      </c>
      <c r="F129" s="218">
        <f>F127-E127</f>
        <v>1.520947266</v>
      </c>
      <c r="G129" s="1"/>
      <c r="H129" s="1"/>
      <c r="I129" s="1"/>
    </row>
    <row r="130" ht="12.75" customHeight="1">
      <c r="A130" s="1"/>
      <c r="D130" s="1"/>
      <c r="E130" s="1"/>
      <c r="F130" s="1"/>
      <c r="G130" s="1"/>
      <c r="H130" s="1"/>
      <c r="I130" s="1"/>
    </row>
    <row r="131" ht="12.75" customHeight="1">
      <c r="A131" s="1"/>
      <c r="D131" s="1"/>
      <c r="E131" s="1"/>
      <c r="F131" s="1"/>
      <c r="G131" s="1"/>
      <c r="H131" s="1"/>
      <c r="I131" s="1"/>
    </row>
    <row r="132" ht="12.75" customHeight="1">
      <c r="A132" s="1"/>
      <c r="D132" s="1"/>
      <c r="E132" s="1"/>
      <c r="F132" s="1"/>
      <c r="G132" s="1"/>
      <c r="H132" s="1"/>
      <c r="I132" s="1"/>
    </row>
    <row r="133" ht="12.75" customHeight="1">
      <c r="A133" s="1"/>
      <c r="D133" s="1"/>
      <c r="E133" s="1"/>
      <c r="F133" s="1"/>
      <c r="G133" s="1"/>
      <c r="H133" s="1"/>
      <c r="I133" s="1"/>
    </row>
    <row r="134" ht="12.75" customHeight="1">
      <c r="A134" s="1"/>
      <c r="D134" s="1"/>
      <c r="E134" s="1"/>
      <c r="F134" s="1"/>
      <c r="G134" s="1"/>
      <c r="H134" s="1"/>
      <c r="I134" s="1"/>
    </row>
    <row r="135" ht="12.75" customHeight="1">
      <c r="A135" s="1"/>
      <c r="D135" s="1"/>
      <c r="E135" s="1"/>
      <c r="F135" s="1"/>
      <c r="G135" s="1"/>
      <c r="H135" s="1"/>
      <c r="I135" s="1"/>
    </row>
    <row r="136" ht="12.75" customHeight="1">
      <c r="A136" s="1"/>
      <c r="D136" s="1"/>
      <c r="E136" s="1"/>
      <c r="F136" s="1"/>
      <c r="G136" s="1"/>
      <c r="H136" s="1"/>
      <c r="I136" s="1"/>
    </row>
    <row r="137" ht="12.75" customHeight="1">
      <c r="A137" s="1"/>
      <c r="D137" s="1"/>
      <c r="E137" s="1"/>
      <c r="F137" s="1"/>
      <c r="G137" s="1"/>
      <c r="H137" s="1"/>
      <c r="I137" s="1"/>
    </row>
    <row r="138" ht="12.75" customHeight="1">
      <c r="A138" s="1"/>
      <c r="D138" s="1"/>
      <c r="E138" s="1"/>
      <c r="F138" s="1"/>
      <c r="G138" s="1"/>
      <c r="H138" s="1"/>
      <c r="I138" s="1"/>
    </row>
    <row r="139" ht="12.75" customHeight="1">
      <c r="A139" s="1"/>
      <c r="D139" s="1"/>
      <c r="E139" s="1"/>
      <c r="F139" s="1"/>
      <c r="G139" s="1"/>
      <c r="H139" s="1"/>
      <c r="I139" s="1"/>
    </row>
    <row r="140" ht="12.75" customHeight="1">
      <c r="A140" s="1"/>
      <c r="D140" s="1"/>
      <c r="E140" s="1"/>
      <c r="F140" s="1"/>
      <c r="G140" s="1"/>
      <c r="H140" s="1"/>
      <c r="I140" s="1"/>
    </row>
    <row r="141" ht="12.75" customHeight="1">
      <c r="A141" s="1"/>
      <c r="D141" s="1"/>
      <c r="E141" s="1"/>
      <c r="F141" s="1"/>
      <c r="G141" s="1"/>
      <c r="H141" s="1"/>
      <c r="I141" s="1"/>
    </row>
    <row r="142" ht="12.75" customHeight="1">
      <c r="A142" s="1"/>
      <c r="D142" s="1"/>
      <c r="E142" s="1"/>
      <c r="F142" s="1"/>
      <c r="G142" s="1"/>
      <c r="H142" s="1"/>
      <c r="I142" s="1"/>
    </row>
    <row r="143" ht="12.75" customHeight="1">
      <c r="A143" s="1"/>
      <c r="D143" s="1"/>
      <c r="E143" s="1"/>
      <c r="F143" s="1"/>
      <c r="G143" s="1"/>
      <c r="H143" s="1"/>
      <c r="I143" s="1"/>
    </row>
    <row r="144" ht="12.75" customHeight="1">
      <c r="A144" s="1"/>
      <c r="D144" s="1"/>
      <c r="E144" s="1"/>
      <c r="F144" s="1"/>
      <c r="G144" s="1"/>
      <c r="H144" s="1"/>
      <c r="I144" s="1"/>
    </row>
    <row r="145" ht="12.75" customHeight="1">
      <c r="A145" s="1"/>
      <c r="D145" s="1"/>
      <c r="E145" s="1"/>
      <c r="F145" s="1"/>
      <c r="G145" s="1"/>
      <c r="H145" s="1"/>
      <c r="I145" s="1"/>
    </row>
    <row r="146" ht="12.75" customHeight="1">
      <c r="A146" s="1"/>
      <c r="D146" s="1"/>
      <c r="E146" s="1"/>
      <c r="F146" s="1"/>
      <c r="G146" s="1"/>
      <c r="H146" s="1"/>
      <c r="I146" s="1"/>
    </row>
    <row r="147" ht="12.75" customHeight="1">
      <c r="A147" s="1"/>
      <c r="D147" s="1"/>
      <c r="E147" s="1"/>
      <c r="F147" s="1"/>
      <c r="G147" s="1"/>
      <c r="H147" s="1"/>
      <c r="I147" s="1"/>
    </row>
    <row r="148" ht="12.75" customHeight="1">
      <c r="A148" s="1"/>
      <c r="D148" s="1"/>
      <c r="E148" s="1"/>
      <c r="F148" s="1"/>
      <c r="G148" s="1"/>
      <c r="H148" s="1"/>
      <c r="I148" s="1"/>
    </row>
    <row r="149" ht="12.75" customHeight="1">
      <c r="A149" s="1"/>
      <c r="D149" s="1"/>
      <c r="E149" s="1"/>
      <c r="F149" s="1"/>
      <c r="G149" s="1"/>
      <c r="H149" s="1"/>
      <c r="I149" s="1"/>
    </row>
    <row r="150" ht="12.75" customHeight="1">
      <c r="A150" s="1"/>
      <c r="D150" s="1"/>
      <c r="E150" s="1"/>
      <c r="F150" s="1"/>
      <c r="G150" s="1"/>
      <c r="H150" s="1"/>
      <c r="I150" s="1"/>
    </row>
    <row r="151" ht="12.75" customHeight="1">
      <c r="A151" s="1"/>
      <c r="D151" s="1"/>
      <c r="E151" s="1"/>
      <c r="F151" s="1"/>
      <c r="G151" s="1"/>
      <c r="H151" s="1"/>
      <c r="I151" s="1"/>
    </row>
    <row r="152" ht="12.75" customHeight="1">
      <c r="A152" s="1"/>
      <c r="D152" s="1"/>
      <c r="E152" s="1"/>
      <c r="F152" s="1"/>
      <c r="G152" s="1"/>
      <c r="H152" s="1"/>
      <c r="I152" s="1"/>
    </row>
    <row r="153" ht="12.75" customHeight="1">
      <c r="A153" s="1"/>
      <c r="D153" s="1"/>
      <c r="E153" s="1"/>
      <c r="F153" s="1"/>
      <c r="G153" s="1"/>
      <c r="H153" s="1"/>
      <c r="I153" s="1"/>
    </row>
    <row r="154" ht="12.75" customHeight="1">
      <c r="A154" s="1"/>
      <c r="D154" s="1"/>
      <c r="E154" s="1"/>
      <c r="F154" s="1"/>
      <c r="G154" s="1"/>
      <c r="H154" s="1"/>
      <c r="I154" s="1"/>
    </row>
    <row r="155" ht="12.75" customHeight="1">
      <c r="A155" s="1"/>
      <c r="D155" s="1"/>
      <c r="E155" s="1"/>
      <c r="F155" s="1"/>
      <c r="G155" s="1"/>
      <c r="H155" s="1"/>
      <c r="I155" s="1"/>
    </row>
    <row r="156" ht="12.75" customHeight="1">
      <c r="A156" s="1"/>
      <c r="D156" s="1"/>
      <c r="E156" s="1"/>
      <c r="F156" s="1"/>
      <c r="G156" s="1"/>
      <c r="H156" s="1"/>
      <c r="I156" s="1"/>
    </row>
    <row r="157" ht="12.75" customHeight="1">
      <c r="A157" s="1"/>
      <c r="D157" s="1"/>
      <c r="E157" s="1"/>
      <c r="F157" s="1"/>
      <c r="G157" s="1"/>
      <c r="H157" s="1"/>
      <c r="I157" s="1"/>
    </row>
    <row r="158" ht="12.75" customHeight="1">
      <c r="A158" s="1"/>
      <c r="D158" s="1"/>
      <c r="E158" s="1"/>
      <c r="F158" s="1"/>
      <c r="G158" s="1"/>
      <c r="H158" s="1"/>
      <c r="I158" s="1"/>
    </row>
    <row r="159" ht="12.75" customHeight="1">
      <c r="A159" s="1"/>
      <c r="D159" s="1"/>
      <c r="E159" s="1"/>
      <c r="F159" s="1"/>
      <c r="G159" s="1"/>
      <c r="H159" s="1"/>
      <c r="I159" s="1"/>
    </row>
    <row r="160" ht="12.75" customHeight="1">
      <c r="A160" s="1"/>
      <c r="D160" s="1"/>
      <c r="E160" s="1"/>
      <c r="F160" s="1"/>
      <c r="G160" s="1"/>
      <c r="H160" s="1"/>
      <c r="I160" s="1"/>
    </row>
    <row r="161" ht="12.75" customHeight="1">
      <c r="A161" s="1"/>
      <c r="D161" s="1"/>
      <c r="E161" s="1"/>
      <c r="F161" s="1"/>
      <c r="G161" s="1"/>
      <c r="H161" s="1"/>
      <c r="I161" s="1"/>
    </row>
    <row r="162" ht="12.75" customHeight="1">
      <c r="A162" s="1"/>
      <c r="D162" s="1"/>
      <c r="E162" s="1"/>
      <c r="F162" s="1"/>
      <c r="G162" s="1"/>
      <c r="H162" s="1"/>
      <c r="I162" s="1"/>
    </row>
    <row r="163" ht="12.75" customHeight="1">
      <c r="A163" s="1"/>
      <c r="D163" s="1"/>
      <c r="E163" s="1"/>
      <c r="F163" s="1"/>
      <c r="G163" s="1"/>
      <c r="H163" s="1"/>
      <c r="I163" s="1"/>
    </row>
    <row r="164" ht="12.75" customHeight="1">
      <c r="A164" s="1"/>
      <c r="D164" s="1"/>
      <c r="E164" s="1"/>
      <c r="F164" s="1"/>
      <c r="G164" s="1"/>
      <c r="H164" s="1"/>
      <c r="I164" s="1"/>
    </row>
    <row r="165" ht="12.75" customHeight="1">
      <c r="A165" s="1"/>
      <c r="D165" s="1"/>
      <c r="E165" s="1"/>
      <c r="F165" s="1"/>
      <c r="G165" s="1"/>
      <c r="H165" s="1"/>
      <c r="I165" s="1"/>
    </row>
    <row r="166" ht="12.75" customHeight="1">
      <c r="A166" s="1"/>
      <c r="D166" s="1"/>
      <c r="E166" s="1"/>
      <c r="F166" s="1"/>
      <c r="G166" s="1"/>
      <c r="H166" s="1"/>
      <c r="I166" s="1"/>
    </row>
    <row r="167" ht="12.75" customHeight="1">
      <c r="A167" s="1"/>
      <c r="D167" s="1"/>
      <c r="E167" s="1"/>
      <c r="F167" s="1"/>
      <c r="G167" s="1"/>
      <c r="H167" s="1"/>
      <c r="I167" s="1"/>
    </row>
    <row r="168" ht="12.75" customHeight="1">
      <c r="A168" s="1"/>
      <c r="D168" s="1"/>
      <c r="E168" s="1"/>
      <c r="F168" s="1"/>
      <c r="G168" s="1"/>
      <c r="H168" s="1"/>
      <c r="I168" s="1"/>
    </row>
    <row r="169" ht="12.75" customHeight="1">
      <c r="A169" s="1"/>
      <c r="D169" s="1"/>
      <c r="E169" s="1"/>
      <c r="F169" s="1"/>
      <c r="G169" s="1"/>
      <c r="H169" s="1"/>
      <c r="I169" s="1"/>
    </row>
    <row r="170" ht="12.75" customHeight="1">
      <c r="A170" s="1"/>
      <c r="D170" s="1"/>
      <c r="E170" s="1"/>
      <c r="F170" s="1"/>
      <c r="G170" s="1"/>
      <c r="H170" s="1"/>
      <c r="I170" s="1"/>
    </row>
    <row r="171" ht="12.75" customHeight="1">
      <c r="A171" s="1"/>
      <c r="D171" s="1"/>
      <c r="E171" s="1"/>
      <c r="F171" s="1"/>
      <c r="G171" s="1"/>
      <c r="H171" s="1"/>
      <c r="I171" s="1"/>
    </row>
    <row r="172" ht="12.75" customHeight="1">
      <c r="A172" s="1"/>
      <c r="D172" s="1"/>
      <c r="E172" s="1"/>
      <c r="F172" s="1"/>
      <c r="G172" s="1"/>
      <c r="H172" s="1"/>
      <c r="I172" s="1"/>
    </row>
    <row r="173" ht="12.75" customHeight="1">
      <c r="A173" s="1"/>
      <c r="D173" s="1"/>
      <c r="E173" s="1"/>
      <c r="F173" s="1"/>
      <c r="G173" s="1"/>
      <c r="H173" s="1"/>
      <c r="I173" s="1"/>
    </row>
    <row r="174" ht="12.75" customHeight="1">
      <c r="A174" s="1"/>
      <c r="D174" s="1"/>
      <c r="E174" s="1"/>
      <c r="F174" s="1"/>
      <c r="G174" s="1"/>
      <c r="H174" s="1"/>
      <c r="I174" s="1"/>
    </row>
    <row r="175" ht="12.75" customHeight="1">
      <c r="A175" s="1"/>
      <c r="D175" s="1"/>
      <c r="E175" s="1"/>
      <c r="F175" s="1"/>
      <c r="G175" s="1"/>
      <c r="H175" s="1"/>
      <c r="I175" s="1"/>
    </row>
    <row r="176" ht="12.75" customHeight="1">
      <c r="A176" s="1"/>
      <c r="D176" s="1"/>
      <c r="E176" s="1"/>
      <c r="F176" s="1"/>
      <c r="G176" s="1"/>
      <c r="H176" s="1"/>
      <c r="I176" s="1"/>
    </row>
    <row r="177" ht="12.75" customHeight="1">
      <c r="A177" s="1"/>
      <c r="D177" s="1"/>
      <c r="E177" s="1"/>
      <c r="F177" s="1"/>
      <c r="G177" s="1"/>
      <c r="H177" s="1"/>
      <c r="I177" s="1"/>
    </row>
    <row r="178" ht="12.75" customHeight="1">
      <c r="A178" s="1"/>
      <c r="D178" s="1"/>
      <c r="E178" s="1"/>
      <c r="F178" s="1"/>
      <c r="G178" s="1"/>
      <c r="H178" s="1"/>
      <c r="I178" s="1"/>
    </row>
    <row r="179" ht="12.75" customHeight="1">
      <c r="A179" s="1"/>
      <c r="D179" s="1"/>
      <c r="E179" s="1"/>
      <c r="F179" s="1"/>
      <c r="G179" s="1"/>
      <c r="H179" s="1"/>
      <c r="I179" s="1"/>
    </row>
    <row r="180" ht="12.75" customHeight="1">
      <c r="A180" s="1"/>
      <c r="D180" s="1"/>
      <c r="E180" s="1"/>
      <c r="F180" s="1"/>
      <c r="G180" s="1"/>
      <c r="H180" s="1"/>
      <c r="I180" s="1"/>
    </row>
    <row r="181" ht="12.75" customHeight="1">
      <c r="A181" s="1"/>
      <c r="D181" s="1"/>
      <c r="E181" s="1"/>
      <c r="F181" s="1"/>
      <c r="G181" s="1"/>
      <c r="H181" s="1"/>
      <c r="I181" s="1"/>
    </row>
    <row r="182" ht="12.75" customHeight="1">
      <c r="A182" s="1"/>
      <c r="D182" s="1"/>
      <c r="E182" s="1"/>
      <c r="F182" s="1"/>
      <c r="G182" s="1"/>
      <c r="H182" s="1"/>
      <c r="I182" s="1"/>
    </row>
    <row r="183" ht="12.75" customHeight="1">
      <c r="A183" s="1"/>
      <c r="D183" s="1"/>
      <c r="E183" s="1"/>
      <c r="F183" s="1"/>
      <c r="G183" s="1"/>
      <c r="H183" s="1"/>
      <c r="I183" s="1"/>
    </row>
    <row r="184" ht="12.75" customHeight="1">
      <c r="A184" s="1"/>
      <c r="D184" s="1"/>
      <c r="E184" s="1"/>
      <c r="F184" s="1"/>
      <c r="G184" s="1"/>
      <c r="H184" s="1"/>
      <c r="I184" s="1"/>
    </row>
    <row r="185" ht="12.75" customHeight="1">
      <c r="A185" s="1"/>
      <c r="D185" s="1"/>
      <c r="E185" s="1"/>
      <c r="F185" s="1"/>
      <c r="G185" s="1"/>
      <c r="H185" s="1"/>
      <c r="I185" s="1"/>
    </row>
    <row r="186" ht="12.75" customHeight="1">
      <c r="A186" s="1"/>
      <c r="D186" s="1"/>
      <c r="E186" s="1"/>
      <c r="F186" s="1"/>
      <c r="G186" s="1"/>
      <c r="H186" s="1"/>
      <c r="I186" s="1"/>
    </row>
    <row r="187" ht="12.75" customHeight="1">
      <c r="A187" s="1"/>
      <c r="D187" s="1"/>
      <c r="E187" s="1"/>
      <c r="F187" s="1"/>
      <c r="G187" s="1"/>
      <c r="H187" s="1"/>
      <c r="I187" s="1"/>
    </row>
    <row r="188" ht="12.75" customHeight="1">
      <c r="A188" s="1"/>
      <c r="D188" s="1"/>
      <c r="E188" s="1"/>
      <c r="F188" s="1"/>
      <c r="G188" s="1"/>
      <c r="H188" s="1"/>
      <c r="I188" s="1"/>
    </row>
    <row r="189" ht="12.75" customHeight="1">
      <c r="A189" s="1"/>
      <c r="D189" s="1"/>
      <c r="E189" s="1"/>
      <c r="F189" s="1"/>
      <c r="G189" s="1"/>
      <c r="H189" s="1"/>
      <c r="I189" s="1"/>
    </row>
    <row r="190" ht="12.75" customHeight="1">
      <c r="A190" s="1"/>
      <c r="D190" s="1"/>
      <c r="E190" s="1"/>
      <c r="F190" s="1"/>
      <c r="G190" s="1"/>
      <c r="H190" s="1"/>
      <c r="I190" s="1"/>
    </row>
    <row r="191" ht="12.75" customHeight="1">
      <c r="A191" s="1"/>
      <c r="D191" s="1"/>
      <c r="E191" s="1"/>
      <c r="F191" s="1"/>
      <c r="G191" s="1"/>
      <c r="H191" s="1"/>
      <c r="I191" s="1"/>
    </row>
    <row r="192" ht="12.75" customHeight="1">
      <c r="A192" s="1"/>
      <c r="D192" s="1"/>
      <c r="E192" s="1"/>
      <c r="F192" s="1"/>
      <c r="G192" s="1"/>
      <c r="H192" s="1"/>
      <c r="I192" s="1"/>
    </row>
    <row r="193" ht="12.75" customHeight="1">
      <c r="A193" s="1"/>
      <c r="D193" s="1"/>
      <c r="E193" s="1"/>
      <c r="F193" s="1"/>
      <c r="G193" s="1"/>
      <c r="H193" s="1"/>
      <c r="I193" s="1"/>
    </row>
    <row r="194" ht="12.75" customHeight="1">
      <c r="A194" s="1"/>
      <c r="D194" s="1"/>
      <c r="E194" s="1"/>
      <c r="F194" s="1"/>
      <c r="G194" s="1"/>
      <c r="H194" s="1"/>
      <c r="I194" s="1"/>
    </row>
    <row r="195" ht="12.75" customHeight="1">
      <c r="A195" s="1"/>
      <c r="D195" s="1"/>
      <c r="E195" s="1"/>
      <c r="F195" s="1"/>
      <c r="G195" s="1"/>
      <c r="H195" s="1"/>
      <c r="I195" s="1"/>
    </row>
    <row r="196" ht="12.75" customHeight="1">
      <c r="A196" s="1"/>
      <c r="D196" s="1"/>
      <c r="E196" s="1"/>
      <c r="F196" s="1"/>
      <c r="G196" s="1"/>
      <c r="H196" s="1"/>
      <c r="I196" s="1"/>
    </row>
    <row r="197" ht="12.75" customHeight="1">
      <c r="A197" s="1"/>
      <c r="D197" s="1"/>
      <c r="E197" s="1"/>
      <c r="F197" s="1"/>
      <c r="G197" s="1"/>
      <c r="H197" s="1"/>
      <c r="I197" s="1"/>
    </row>
    <row r="198" ht="12.75" customHeight="1">
      <c r="A198" s="1"/>
      <c r="D198" s="1"/>
      <c r="E198" s="1"/>
      <c r="F198" s="1"/>
      <c r="G198" s="1"/>
      <c r="H198" s="1"/>
      <c r="I198" s="1"/>
    </row>
    <row r="199" ht="12.75" customHeight="1">
      <c r="A199" s="1"/>
      <c r="D199" s="1"/>
      <c r="E199" s="1"/>
      <c r="F199" s="1"/>
      <c r="G199" s="1"/>
      <c r="H199" s="1"/>
      <c r="I199" s="1"/>
    </row>
    <row r="200" ht="12.75" customHeight="1">
      <c r="A200" s="1"/>
      <c r="D200" s="1"/>
      <c r="E200" s="1"/>
      <c r="F200" s="1"/>
      <c r="G200" s="1"/>
      <c r="H200" s="1"/>
      <c r="I200" s="1"/>
    </row>
    <row r="201" ht="12.75" customHeight="1">
      <c r="A201" s="1"/>
      <c r="D201" s="1"/>
      <c r="E201" s="1"/>
      <c r="F201" s="1"/>
      <c r="G201" s="1"/>
      <c r="H201" s="1"/>
      <c r="I201" s="1"/>
    </row>
    <row r="202" ht="12.75" customHeight="1">
      <c r="A202" s="1"/>
      <c r="D202" s="1"/>
      <c r="E202" s="1"/>
      <c r="F202" s="1"/>
      <c r="G202" s="1"/>
      <c r="H202" s="1"/>
      <c r="I202" s="1"/>
    </row>
    <row r="203" ht="12.75" customHeight="1">
      <c r="A203" s="1"/>
      <c r="D203" s="1"/>
      <c r="E203" s="1"/>
      <c r="F203" s="1"/>
      <c r="G203" s="1"/>
      <c r="H203" s="1"/>
      <c r="I203" s="1"/>
    </row>
    <row r="204" ht="12.75" customHeight="1">
      <c r="A204" s="1"/>
      <c r="D204" s="1"/>
      <c r="E204" s="1"/>
      <c r="F204" s="1"/>
      <c r="G204" s="1"/>
      <c r="H204" s="1"/>
      <c r="I204" s="1"/>
    </row>
    <row r="205" ht="12.75" customHeight="1">
      <c r="A205" s="1"/>
      <c r="D205" s="1"/>
      <c r="E205" s="1"/>
      <c r="F205" s="1"/>
      <c r="G205" s="1"/>
      <c r="H205" s="1"/>
      <c r="I205" s="1"/>
    </row>
    <row r="206" ht="12.75" customHeight="1">
      <c r="A206" s="1"/>
      <c r="D206" s="1"/>
      <c r="E206" s="1"/>
      <c r="F206" s="1"/>
      <c r="G206" s="1"/>
      <c r="H206" s="1"/>
      <c r="I206" s="1"/>
    </row>
    <row r="207" ht="12.75" customHeight="1">
      <c r="A207" s="1"/>
      <c r="D207" s="1"/>
      <c r="E207" s="1"/>
      <c r="F207" s="1"/>
      <c r="G207" s="1"/>
      <c r="H207" s="1"/>
      <c r="I207" s="1"/>
    </row>
    <row r="208" ht="12.75" customHeight="1">
      <c r="A208" s="1"/>
      <c r="D208" s="1"/>
      <c r="E208" s="1"/>
      <c r="F208" s="1"/>
      <c r="G208" s="1"/>
      <c r="H208" s="1"/>
      <c r="I208" s="1"/>
    </row>
    <row r="209" ht="12.75" customHeight="1">
      <c r="A209" s="1"/>
      <c r="D209" s="1"/>
      <c r="E209" s="1"/>
      <c r="F209" s="1"/>
      <c r="G209" s="1"/>
      <c r="H209" s="1"/>
      <c r="I209" s="1"/>
    </row>
    <row r="210" ht="12.75" customHeight="1">
      <c r="A210" s="1"/>
      <c r="D210" s="1"/>
      <c r="E210" s="1"/>
      <c r="F210" s="1"/>
      <c r="G210" s="1"/>
      <c r="H210" s="1"/>
      <c r="I210" s="1"/>
    </row>
    <row r="211" ht="12.75" customHeight="1">
      <c r="A211" s="1"/>
      <c r="D211" s="1"/>
      <c r="E211" s="1"/>
      <c r="F211" s="1"/>
      <c r="G211" s="1"/>
      <c r="H211" s="1"/>
      <c r="I211" s="1"/>
    </row>
    <row r="212" ht="12.75" customHeight="1">
      <c r="A212" s="1"/>
      <c r="D212" s="1"/>
      <c r="E212" s="1"/>
      <c r="F212" s="1"/>
      <c r="G212" s="1"/>
      <c r="H212" s="1"/>
      <c r="I212" s="1"/>
    </row>
    <row r="213" ht="12.75" customHeight="1">
      <c r="A213" s="1"/>
      <c r="D213" s="1"/>
      <c r="E213" s="1"/>
      <c r="F213" s="1"/>
      <c r="G213" s="1"/>
      <c r="H213" s="1"/>
      <c r="I213" s="1"/>
    </row>
    <row r="214" ht="12.75" customHeight="1">
      <c r="A214" s="1"/>
      <c r="D214" s="1"/>
      <c r="E214" s="1"/>
      <c r="F214" s="1"/>
      <c r="G214" s="1"/>
      <c r="H214" s="1"/>
      <c r="I214" s="1"/>
    </row>
    <row r="215" ht="12.75" customHeight="1">
      <c r="A215" s="1"/>
      <c r="D215" s="1"/>
      <c r="E215" s="1"/>
      <c r="F215" s="1"/>
      <c r="G215" s="1"/>
      <c r="H215" s="1"/>
      <c r="I215" s="1"/>
    </row>
    <row r="216" ht="12.75" customHeight="1">
      <c r="A216" s="1"/>
      <c r="D216" s="1"/>
      <c r="E216" s="1"/>
      <c r="F216" s="1"/>
      <c r="G216" s="1"/>
      <c r="H216" s="1"/>
      <c r="I216" s="1"/>
    </row>
    <row r="217" ht="12.75" customHeight="1">
      <c r="A217" s="1"/>
      <c r="D217" s="1"/>
      <c r="E217" s="1"/>
      <c r="F217" s="1"/>
      <c r="G217" s="1"/>
      <c r="H217" s="1"/>
      <c r="I217" s="1"/>
    </row>
    <row r="218" ht="12.75" customHeight="1">
      <c r="A218" s="1"/>
      <c r="D218" s="1"/>
      <c r="E218" s="1"/>
      <c r="F218" s="1"/>
      <c r="G218" s="1"/>
      <c r="H218" s="1"/>
      <c r="I218" s="1"/>
    </row>
    <row r="219" ht="12.75" customHeight="1">
      <c r="A219" s="1"/>
      <c r="D219" s="1"/>
      <c r="E219" s="1"/>
      <c r="F219" s="1"/>
      <c r="G219" s="1"/>
      <c r="H219" s="1"/>
      <c r="I219" s="1"/>
    </row>
    <row r="220" ht="12.75" customHeight="1">
      <c r="A220" s="1"/>
      <c r="D220" s="1"/>
      <c r="E220" s="1"/>
      <c r="F220" s="1"/>
      <c r="G220" s="1"/>
      <c r="H220" s="1"/>
      <c r="I220" s="1"/>
    </row>
    <row r="221" ht="12.75" customHeight="1">
      <c r="A221" s="1"/>
      <c r="D221" s="1"/>
      <c r="E221" s="1"/>
      <c r="F221" s="1"/>
      <c r="G221" s="1"/>
      <c r="H221" s="1"/>
      <c r="I221" s="1"/>
    </row>
    <row r="222" ht="12.75" customHeight="1">
      <c r="A222" s="1"/>
      <c r="D222" s="1"/>
      <c r="E222" s="1"/>
      <c r="F222" s="1"/>
      <c r="G222" s="1"/>
      <c r="H222" s="1"/>
      <c r="I222" s="1"/>
    </row>
    <row r="223" ht="12.75" customHeight="1">
      <c r="A223" s="1"/>
      <c r="D223" s="1"/>
      <c r="E223" s="1"/>
      <c r="F223" s="1"/>
      <c r="G223" s="1"/>
      <c r="H223" s="1"/>
      <c r="I223" s="1"/>
    </row>
    <row r="224" ht="12.75" customHeight="1">
      <c r="A224" s="1"/>
      <c r="D224" s="1"/>
      <c r="E224" s="1"/>
      <c r="F224" s="1"/>
      <c r="G224" s="1"/>
      <c r="H224" s="1"/>
      <c r="I224" s="1"/>
    </row>
    <row r="225" ht="12.75" customHeight="1">
      <c r="A225" s="1"/>
      <c r="D225" s="1"/>
      <c r="E225" s="1"/>
      <c r="F225" s="1"/>
      <c r="G225" s="1"/>
      <c r="H225" s="1"/>
      <c r="I225" s="1"/>
    </row>
    <row r="226" ht="12.75" customHeight="1">
      <c r="A226" s="1"/>
      <c r="D226" s="1"/>
      <c r="E226" s="1"/>
      <c r="F226" s="1"/>
      <c r="G226" s="1"/>
      <c r="H226" s="1"/>
      <c r="I226" s="1"/>
    </row>
    <row r="227" ht="12.75" customHeight="1">
      <c r="A227" s="1"/>
      <c r="D227" s="1"/>
      <c r="E227" s="1"/>
      <c r="F227" s="1"/>
      <c r="G227" s="1"/>
      <c r="H227" s="1"/>
      <c r="I227" s="1"/>
    </row>
    <row r="228" ht="12.75" customHeight="1">
      <c r="A228" s="1"/>
      <c r="D228" s="1"/>
      <c r="E228" s="1"/>
      <c r="F228" s="1"/>
      <c r="G228" s="1"/>
      <c r="H228" s="1"/>
      <c r="I228" s="1"/>
    </row>
    <row r="229" ht="12.75" customHeight="1">
      <c r="A229" s="1"/>
      <c r="D229" s="1"/>
      <c r="E229" s="1"/>
      <c r="F229" s="1"/>
      <c r="G229" s="1"/>
      <c r="H229" s="1"/>
      <c r="I229" s="1"/>
    </row>
    <row r="230" ht="12.75" customHeight="1">
      <c r="A230" s="1"/>
      <c r="D230" s="1"/>
      <c r="E230" s="1"/>
      <c r="F230" s="1"/>
      <c r="G230" s="1"/>
      <c r="H230" s="1"/>
      <c r="I230" s="1"/>
    </row>
    <row r="231" ht="12.75" customHeight="1">
      <c r="A231" s="1"/>
      <c r="D231" s="1"/>
      <c r="E231" s="1"/>
      <c r="F231" s="1"/>
      <c r="G231" s="1"/>
      <c r="H231" s="1"/>
      <c r="I231" s="1"/>
    </row>
    <row r="232" ht="12.75" customHeight="1">
      <c r="A232" s="1"/>
      <c r="D232" s="1"/>
      <c r="E232" s="1"/>
      <c r="F232" s="1"/>
      <c r="G232" s="1"/>
      <c r="H232" s="1"/>
      <c r="I232" s="1"/>
    </row>
    <row r="233" ht="12.75" customHeight="1">
      <c r="A233" s="1"/>
      <c r="D233" s="1"/>
      <c r="E233" s="1"/>
      <c r="F233" s="1"/>
      <c r="G233" s="1"/>
      <c r="H233" s="1"/>
      <c r="I233" s="1"/>
    </row>
    <row r="234" ht="12.75" customHeight="1">
      <c r="A234" s="1"/>
      <c r="D234" s="1"/>
      <c r="E234" s="1"/>
      <c r="F234" s="1"/>
      <c r="G234" s="1"/>
      <c r="H234" s="1"/>
      <c r="I234" s="1"/>
    </row>
    <row r="235" ht="12.75" customHeight="1">
      <c r="A235" s="1"/>
      <c r="D235" s="1"/>
      <c r="E235" s="1"/>
      <c r="F235" s="1"/>
      <c r="G235" s="1"/>
      <c r="H235" s="1"/>
      <c r="I235" s="1"/>
    </row>
    <row r="236" ht="12.75" customHeight="1">
      <c r="A236" s="1"/>
      <c r="D236" s="1"/>
      <c r="E236" s="1"/>
      <c r="F236" s="1"/>
      <c r="G236" s="1"/>
      <c r="H236" s="1"/>
      <c r="I236" s="1"/>
    </row>
    <row r="237" ht="12.75" customHeight="1">
      <c r="A237" s="1"/>
      <c r="D237" s="1"/>
      <c r="E237" s="1"/>
      <c r="F237" s="1"/>
      <c r="G237" s="1"/>
      <c r="H237" s="1"/>
      <c r="I237" s="1"/>
    </row>
    <row r="238" ht="12.75" customHeight="1">
      <c r="A238" s="1"/>
      <c r="D238" s="1"/>
      <c r="E238" s="1"/>
      <c r="F238" s="1"/>
      <c r="G238" s="1"/>
      <c r="H238" s="1"/>
      <c r="I238" s="1"/>
    </row>
    <row r="239" ht="12.75" customHeight="1">
      <c r="A239" s="1"/>
      <c r="D239" s="1"/>
      <c r="E239" s="1"/>
      <c r="F239" s="1"/>
      <c r="G239" s="1"/>
      <c r="H239" s="1"/>
      <c r="I239" s="1"/>
    </row>
    <row r="240" ht="12.75" customHeight="1">
      <c r="A240" s="1"/>
      <c r="D240" s="1"/>
      <c r="E240" s="1"/>
      <c r="F240" s="1"/>
      <c r="G240" s="1"/>
      <c r="H240" s="1"/>
      <c r="I240" s="1"/>
    </row>
    <row r="241" ht="12.75" customHeight="1">
      <c r="A241" s="1"/>
      <c r="D241" s="1"/>
      <c r="E241" s="1"/>
      <c r="F241" s="1"/>
      <c r="G241" s="1"/>
      <c r="H241" s="1"/>
      <c r="I241" s="1"/>
    </row>
    <row r="242" ht="12.75" customHeight="1">
      <c r="A242" s="1"/>
      <c r="D242" s="1"/>
      <c r="E242" s="1"/>
      <c r="F242" s="1"/>
      <c r="G242" s="1"/>
      <c r="H242" s="1"/>
      <c r="I242" s="1"/>
    </row>
    <row r="243" ht="12.75" customHeight="1">
      <c r="A243" s="1"/>
      <c r="D243" s="1"/>
      <c r="E243" s="1"/>
      <c r="F243" s="1"/>
      <c r="G243" s="1"/>
      <c r="H243" s="1"/>
      <c r="I243" s="1"/>
    </row>
    <row r="244" ht="12.75" customHeight="1">
      <c r="A244" s="1"/>
      <c r="D244" s="1"/>
      <c r="E244" s="1"/>
      <c r="F244" s="1"/>
      <c r="G244" s="1"/>
      <c r="H244" s="1"/>
      <c r="I244" s="1"/>
    </row>
    <row r="245" ht="12.75" customHeight="1">
      <c r="A245" s="1"/>
      <c r="D245" s="1"/>
      <c r="E245" s="1"/>
      <c r="F245" s="1"/>
      <c r="G245" s="1"/>
      <c r="H245" s="1"/>
      <c r="I245" s="1"/>
    </row>
    <row r="246" ht="12.75" customHeight="1">
      <c r="A246" s="1"/>
      <c r="D246" s="1"/>
      <c r="E246" s="1"/>
      <c r="F246" s="1"/>
      <c r="G246" s="1"/>
      <c r="H246" s="1"/>
      <c r="I246" s="1"/>
    </row>
    <row r="247" ht="12.75" customHeight="1">
      <c r="A247" s="1"/>
      <c r="D247" s="1"/>
      <c r="E247" s="1"/>
      <c r="F247" s="1"/>
      <c r="G247" s="1"/>
      <c r="H247" s="1"/>
      <c r="I247" s="1"/>
    </row>
    <row r="248" ht="12.75" customHeight="1">
      <c r="A248" s="1"/>
      <c r="D248" s="1"/>
      <c r="E248" s="1"/>
      <c r="F248" s="1"/>
      <c r="G248" s="1"/>
      <c r="H248" s="1"/>
      <c r="I248" s="1"/>
    </row>
    <row r="249" ht="12.75" customHeight="1">
      <c r="A249" s="1"/>
      <c r="D249" s="1"/>
      <c r="E249" s="1"/>
      <c r="F249" s="1"/>
      <c r="G249" s="1"/>
      <c r="H249" s="1"/>
      <c r="I249" s="1"/>
    </row>
    <row r="250" ht="12.75" customHeight="1">
      <c r="A250" s="1"/>
      <c r="D250" s="1"/>
      <c r="E250" s="1"/>
      <c r="F250" s="1"/>
      <c r="G250" s="1"/>
      <c r="H250" s="1"/>
      <c r="I250" s="1"/>
    </row>
    <row r="251" ht="12.75" customHeight="1">
      <c r="A251" s="1"/>
      <c r="D251" s="1"/>
      <c r="E251" s="1"/>
      <c r="F251" s="1"/>
      <c r="G251" s="1"/>
      <c r="H251" s="1"/>
      <c r="I251" s="1"/>
    </row>
    <row r="252" ht="12.75" customHeight="1">
      <c r="A252" s="1"/>
      <c r="D252" s="1"/>
      <c r="E252" s="1"/>
      <c r="F252" s="1"/>
      <c r="G252" s="1"/>
      <c r="H252" s="1"/>
      <c r="I252" s="1"/>
    </row>
    <row r="253" ht="12.75" customHeight="1">
      <c r="A253" s="1"/>
      <c r="D253" s="1"/>
      <c r="E253" s="1"/>
      <c r="F253" s="1"/>
      <c r="G253" s="1"/>
      <c r="H253" s="1"/>
      <c r="I253" s="1"/>
    </row>
    <row r="254" ht="12.75" customHeight="1">
      <c r="A254" s="1"/>
      <c r="D254" s="1"/>
      <c r="E254" s="1"/>
      <c r="F254" s="1"/>
      <c r="G254" s="1"/>
      <c r="H254" s="1"/>
      <c r="I254" s="1"/>
    </row>
    <row r="255" ht="12.75" customHeight="1">
      <c r="A255" s="1"/>
      <c r="D255" s="1"/>
      <c r="E255" s="1"/>
      <c r="F255" s="1"/>
      <c r="G255" s="1"/>
      <c r="H255" s="1"/>
      <c r="I255" s="1"/>
    </row>
    <row r="256" ht="12.75" customHeight="1">
      <c r="A256" s="1"/>
      <c r="D256" s="1"/>
      <c r="E256" s="1"/>
      <c r="F256" s="1"/>
      <c r="G256" s="1"/>
      <c r="H256" s="1"/>
      <c r="I256" s="1"/>
    </row>
    <row r="257" ht="12.75" customHeight="1">
      <c r="A257" s="1"/>
      <c r="D257" s="1"/>
      <c r="E257" s="1"/>
      <c r="F257" s="1"/>
      <c r="G257" s="1"/>
      <c r="H257" s="1"/>
      <c r="I257" s="1"/>
    </row>
    <row r="258" ht="12.75" customHeight="1">
      <c r="A258" s="1"/>
      <c r="D258" s="1"/>
      <c r="E258" s="1"/>
      <c r="F258" s="1"/>
      <c r="G258" s="1"/>
      <c r="H258" s="1"/>
      <c r="I258" s="1"/>
    </row>
    <row r="259" ht="12.75" customHeight="1">
      <c r="A259" s="1"/>
      <c r="D259" s="1"/>
      <c r="E259" s="1"/>
      <c r="F259" s="1"/>
      <c r="G259" s="1"/>
      <c r="H259" s="1"/>
      <c r="I259" s="1"/>
    </row>
    <row r="260" ht="12.75" customHeight="1">
      <c r="A260" s="1"/>
      <c r="D260" s="1"/>
      <c r="E260" s="1"/>
      <c r="F260" s="1"/>
      <c r="G260" s="1"/>
      <c r="H260" s="1"/>
      <c r="I260" s="1"/>
    </row>
    <row r="261" ht="12.75" customHeight="1">
      <c r="A261" s="1"/>
      <c r="D261" s="1"/>
      <c r="E261" s="1"/>
      <c r="F261" s="1"/>
      <c r="G261" s="1"/>
      <c r="H261" s="1"/>
      <c r="I261" s="1"/>
    </row>
    <row r="262" ht="12.75" customHeight="1">
      <c r="A262" s="1"/>
      <c r="D262" s="1"/>
      <c r="E262" s="1"/>
      <c r="F262" s="1"/>
      <c r="G262" s="1"/>
      <c r="H262" s="1"/>
      <c r="I262" s="1"/>
    </row>
    <row r="263" ht="12.75" customHeight="1">
      <c r="A263" s="1"/>
      <c r="D263" s="1"/>
      <c r="E263" s="1"/>
      <c r="F263" s="1"/>
      <c r="G263" s="1"/>
      <c r="H263" s="1"/>
      <c r="I263" s="1"/>
    </row>
    <row r="264" ht="12.75" customHeight="1">
      <c r="A264" s="1"/>
      <c r="D264" s="1"/>
      <c r="E264" s="1"/>
      <c r="F264" s="1"/>
      <c r="G264" s="1"/>
      <c r="H264" s="1"/>
      <c r="I264" s="1"/>
    </row>
    <row r="265" ht="12.75" customHeight="1">
      <c r="A265" s="1"/>
      <c r="D265" s="1"/>
      <c r="E265" s="1"/>
      <c r="F265" s="1"/>
      <c r="G265" s="1"/>
      <c r="H265" s="1"/>
      <c r="I265" s="1"/>
    </row>
    <row r="266" ht="12.75" customHeight="1">
      <c r="A266" s="1"/>
      <c r="D266" s="1"/>
      <c r="E266" s="1"/>
      <c r="F266" s="1"/>
      <c r="G266" s="1"/>
      <c r="H266" s="1"/>
      <c r="I266" s="1"/>
    </row>
    <row r="267" ht="12.75" customHeight="1">
      <c r="A267" s="1"/>
      <c r="D267" s="1"/>
      <c r="E267" s="1"/>
      <c r="F267" s="1"/>
      <c r="G267" s="1"/>
      <c r="H267" s="1"/>
      <c r="I267" s="1"/>
    </row>
    <row r="268" ht="12.75" customHeight="1">
      <c r="A268" s="1"/>
      <c r="D268" s="1"/>
      <c r="E268" s="1"/>
      <c r="F268" s="1"/>
      <c r="G268" s="1"/>
      <c r="H268" s="1"/>
      <c r="I268" s="1"/>
    </row>
    <row r="269" ht="12.75" customHeight="1">
      <c r="A269" s="1"/>
      <c r="D269" s="1"/>
      <c r="E269" s="1"/>
      <c r="F269" s="1"/>
      <c r="G269" s="1"/>
      <c r="H269" s="1"/>
      <c r="I269" s="1"/>
    </row>
    <row r="270" ht="12.75" customHeight="1">
      <c r="A270" s="1"/>
      <c r="D270" s="1"/>
      <c r="E270" s="1"/>
      <c r="F270" s="1"/>
      <c r="G270" s="1"/>
      <c r="H270" s="1"/>
      <c r="I270" s="1"/>
    </row>
    <row r="271" ht="12.75" customHeight="1">
      <c r="A271" s="1"/>
      <c r="D271" s="1"/>
      <c r="E271" s="1"/>
      <c r="F271" s="1"/>
      <c r="G271" s="1"/>
      <c r="H271" s="1"/>
      <c r="I271" s="1"/>
    </row>
    <row r="272" ht="12.75" customHeight="1">
      <c r="A272" s="1"/>
      <c r="D272" s="1"/>
      <c r="E272" s="1"/>
      <c r="F272" s="1"/>
      <c r="G272" s="1"/>
      <c r="H272" s="1"/>
      <c r="I272" s="1"/>
    </row>
    <row r="273" ht="12.75" customHeight="1">
      <c r="A273" s="1"/>
      <c r="D273" s="1"/>
      <c r="E273" s="1"/>
      <c r="F273" s="1"/>
      <c r="G273" s="1"/>
      <c r="H273" s="1"/>
      <c r="I273" s="1"/>
    </row>
    <row r="274" ht="12.75" customHeight="1">
      <c r="A274" s="1"/>
      <c r="D274" s="1"/>
      <c r="E274" s="1"/>
      <c r="F274" s="1"/>
      <c r="G274" s="1"/>
      <c r="H274" s="1"/>
      <c r="I274" s="1"/>
    </row>
    <row r="275" ht="12.75" customHeight="1">
      <c r="A275" s="1"/>
      <c r="D275" s="1"/>
      <c r="E275" s="1"/>
      <c r="F275" s="1"/>
      <c r="G275" s="1"/>
      <c r="H275" s="1"/>
      <c r="I275" s="1"/>
    </row>
    <row r="276" ht="12.75" customHeight="1">
      <c r="A276" s="1"/>
      <c r="D276" s="1"/>
      <c r="E276" s="1"/>
      <c r="F276" s="1"/>
      <c r="G276" s="1"/>
      <c r="H276" s="1"/>
      <c r="I276" s="1"/>
    </row>
    <row r="277" ht="12.75" customHeight="1">
      <c r="A277" s="1"/>
      <c r="D277" s="1"/>
      <c r="E277" s="1"/>
      <c r="F277" s="1"/>
      <c r="G277" s="1"/>
      <c r="H277" s="1"/>
      <c r="I277" s="1"/>
    </row>
    <row r="278" ht="12.75" customHeight="1">
      <c r="A278" s="1"/>
      <c r="D278" s="1"/>
      <c r="E278" s="1"/>
      <c r="F278" s="1"/>
      <c r="G278" s="1"/>
      <c r="H278" s="1"/>
      <c r="I278" s="1"/>
    </row>
    <row r="279" ht="12.75" customHeight="1">
      <c r="A279" s="1"/>
      <c r="D279" s="1"/>
      <c r="E279" s="1"/>
      <c r="F279" s="1"/>
      <c r="G279" s="1"/>
      <c r="H279" s="1"/>
      <c r="I279" s="1"/>
    </row>
    <row r="280" ht="12.75" customHeight="1">
      <c r="A280" s="1"/>
      <c r="D280" s="1"/>
      <c r="E280" s="1"/>
      <c r="F280" s="1"/>
      <c r="G280" s="1"/>
      <c r="H280" s="1"/>
      <c r="I280" s="1"/>
    </row>
    <row r="281" ht="12.75" customHeight="1">
      <c r="A281" s="1"/>
      <c r="D281" s="1"/>
      <c r="E281" s="1"/>
      <c r="F281" s="1"/>
      <c r="G281" s="1"/>
      <c r="H281" s="1"/>
      <c r="I281" s="1"/>
    </row>
    <row r="282" ht="12.75" customHeight="1">
      <c r="A282" s="1"/>
      <c r="D282" s="1"/>
      <c r="E282" s="1"/>
      <c r="F282" s="1"/>
      <c r="G282" s="1"/>
      <c r="H282" s="1"/>
      <c r="I282" s="1"/>
    </row>
    <row r="283" ht="12.75" customHeight="1">
      <c r="A283" s="1"/>
      <c r="D283" s="1"/>
      <c r="E283" s="1"/>
      <c r="F283" s="1"/>
      <c r="G283" s="1"/>
      <c r="H283" s="1"/>
      <c r="I283" s="1"/>
    </row>
    <row r="284" ht="12.75" customHeight="1">
      <c r="A284" s="1"/>
      <c r="D284" s="1"/>
      <c r="E284" s="1"/>
      <c r="F284" s="1"/>
      <c r="G284" s="1"/>
      <c r="H284" s="1"/>
      <c r="I284" s="1"/>
    </row>
    <row r="285" ht="12.75" customHeight="1">
      <c r="A285" s="1"/>
      <c r="D285" s="1"/>
      <c r="E285" s="1"/>
      <c r="F285" s="1"/>
      <c r="G285" s="1"/>
      <c r="H285" s="1"/>
      <c r="I285" s="1"/>
    </row>
    <row r="286" ht="12.75" customHeight="1">
      <c r="A286" s="1"/>
      <c r="D286" s="1"/>
      <c r="E286" s="1"/>
      <c r="F286" s="1"/>
      <c r="G286" s="1"/>
      <c r="H286" s="1"/>
      <c r="I286" s="1"/>
    </row>
    <row r="287" ht="12.75" customHeight="1">
      <c r="A287" s="1"/>
      <c r="D287" s="1"/>
      <c r="E287" s="1"/>
      <c r="F287" s="1"/>
      <c r="G287" s="1"/>
      <c r="H287" s="1"/>
      <c r="I287" s="1"/>
    </row>
    <row r="288" ht="12.75" customHeight="1">
      <c r="A288" s="1"/>
      <c r="D288" s="1"/>
      <c r="E288" s="1"/>
      <c r="F288" s="1"/>
      <c r="G288" s="1"/>
      <c r="H288" s="1"/>
      <c r="I288" s="1"/>
    </row>
    <row r="289" ht="12.75" customHeight="1">
      <c r="A289" s="1"/>
      <c r="D289" s="1"/>
      <c r="E289" s="1"/>
      <c r="F289" s="1"/>
      <c r="G289" s="1"/>
      <c r="H289" s="1"/>
      <c r="I289" s="1"/>
    </row>
    <row r="290" ht="12.75" customHeight="1">
      <c r="A290" s="1"/>
      <c r="D290" s="1"/>
      <c r="E290" s="1"/>
      <c r="F290" s="1"/>
      <c r="G290" s="1"/>
      <c r="H290" s="1"/>
      <c r="I290" s="1"/>
    </row>
    <row r="291" ht="12.75" customHeight="1">
      <c r="A291" s="1"/>
      <c r="D291" s="1"/>
      <c r="E291" s="1"/>
      <c r="F291" s="1"/>
      <c r="G291" s="1"/>
      <c r="H291" s="1"/>
      <c r="I291" s="1"/>
    </row>
    <row r="292" ht="12.75" customHeight="1">
      <c r="A292" s="1"/>
      <c r="D292" s="1"/>
      <c r="E292" s="1"/>
      <c r="F292" s="1"/>
      <c r="G292" s="1"/>
      <c r="H292" s="1"/>
      <c r="I292" s="1"/>
    </row>
    <row r="293" ht="12.75" customHeight="1">
      <c r="A293" s="1"/>
      <c r="D293" s="1"/>
      <c r="E293" s="1"/>
      <c r="F293" s="1"/>
      <c r="G293" s="1"/>
      <c r="H293" s="1"/>
      <c r="I293" s="1"/>
    </row>
    <row r="294" ht="12.75" customHeight="1">
      <c r="A294" s="1"/>
      <c r="D294" s="1"/>
      <c r="E294" s="1"/>
      <c r="F294" s="1"/>
      <c r="G294" s="1"/>
      <c r="H294" s="1"/>
      <c r="I294" s="1"/>
    </row>
    <row r="295" ht="12.75" customHeight="1">
      <c r="A295" s="1"/>
      <c r="D295" s="1"/>
      <c r="E295" s="1"/>
      <c r="F295" s="1"/>
      <c r="G295" s="1"/>
      <c r="H295" s="1"/>
      <c r="I295" s="1"/>
    </row>
    <row r="296" ht="12.75" customHeight="1">
      <c r="A296" s="1"/>
      <c r="D296" s="1"/>
      <c r="E296" s="1"/>
      <c r="F296" s="1"/>
      <c r="G296" s="1"/>
      <c r="H296" s="1"/>
      <c r="I296" s="1"/>
    </row>
    <row r="297" ht="12.75" customHeight="1">
      <c r="A297" s="1"/>
      <c r="D297" s="1"/>
      <c r="E297" s="1"/>
      <c r="F297" s="1"/>
      <c r="G297" s="1"/>
      <c r="H297" s="1"/>
      <c r="I297" s="1"/>
    </row>
    <row r="298" ht="12.75" customHeight="1">
      <c r="A298" s="1"/>
      <c r="D298" s="1"/>
      <c r="E298" s="1"/>
      <c r="F298" s="1"/>
      <c r="G298" s="1"/>
      <c r="H298" s="1"/>
      <c r="I298" s="1"/>
    </row>
    <row r="299" ht="12.75" customHeight="1">
      <c r="A299" s="1"/>
      <c r="D299" s="1"/>
      <c r="E299" s="1"/>
      <c r="F299" s="1"/>
      <c r="G299" s="1"/>
      <c r="H299" s="1"/>
      <c r="I299" s="1"/>
    </row>
    <row r="300" ht="12.75" customHeight="1">
      <c r="A300" s="1"/>
      <c r="D300" s="1"/>
      <c r="E300" s="1"/>
      <c r="F300" s="1"/>
      <c r="G300" s="1"/>
      <c r="H300" s="1"/>
      <c r="I300" s="1"/>
    </row>
    <row r="301" ht="12.75" customHeight="1">
      <c r="A301" s="1"/>
      <c r="D301" s="1"/>
      <c r="E301" s="1"/>
      <c r="F301" s="1"/>
      <c r="G301" s="1"/>
      <c r="H301" s="1"/>
      <c r="I301" s="1"/>
    </row>
    <row r="302" ht="12.75" customHeight="1">
      <c r="A302" s="1"/>
      <c r="D302" s="1"/>
      <c r="E302" s="1"/>
      <c r="F302" s="1"/>
      <c r="G302" s="1"/>
      <c r="H302" s="1"/>
      <c r="I302" s="1"/>
    </row>
    <row r="303" ht="12.75" customHeight="1">
      <c r="A303" s="1"/>
      <c r="D303" s="1"/>
      <c r="E303" s="1"/>
      <c r="F303" s="1"/>
      <c r="G303" s="1"/>
      <c r="H303" s="1"/>
      <c r="I303" s="1"/>
    </row>
    <row r="304" ht="12.75" customHeight="1">
      <c r="A304" s="1"/>
      <c r="D304" s="1"/>
      <c r="E304" s="1"/>
      <c r="F304" s="1"/>
      <c r="G304" s="1"/>
      <c r="H304" s="1"/>
      <c r="I304" s="1"/>
    </row>
    <row r="305" ht="12.75" customHeight="1">
      <c r="A305" s="1"/>
      <c r="D305" s="1"/>
      <c r="E305" s="1"/>
      <c r="F305" s="1"/>
      <c r="G305" s="1"/>
      <c r="H305" s="1"/>
      <c r="I305" s="1"/>
    </row>
    <row r="306" ht="12.75" customHeight="1">
      <c r="A306" s="1"/>
      <c r="D306" s="1"/>
      <c r="E306" s="1"/>
      <c r="F306" s="1"/>
      <c r="G306" s="1"/>
      <c r="H306" s="1"/>
      <c r="I306" s="1"/>
    </row>
    <row r="307" ht="12.75" customHeight="1">
      <c r="A307" s="1"/>
      <c r="D307" s="1"/>
      <c r="E307" s="1"/>
      <c r="F307" s="1"/>
      <c r="G307" s="1"/>
      <c r="H307" s="1"/>
      <c r="I307" s="1"/>
    </row>
    <row r="308" ht="12.75" customHeight="1">
      <c r="A308" s="1"/>
      <c r="D308" s="1"/>
      <c r="E308" s="1"/>
      <c r="F308" s="1"/>
      <c r="G308" s="1"/>
      <c r="H308" s="1"/>
      <c r="I308" s="1"/>
    </row>
    <row r="309" ht="12.75" customHeight="1">
      <c r="A309" s="1"/>
      <c r="D309" s="1"/>
      <c r="E309" s="1"/>
      <c r="F309" s="1"/>
      <c r="G309" s="1"/>
      <c r="H309" s="1"/>
      <c r="I309" s="1"/>
    </row>
    <row r="310" ht="12.75" customHeight="1">
      <c r="A310" s="1"/>
      <c r="D310" s="1"/>
      <c r="E310" s="1"/>
      <c r="F310" s="1"/>
      <c r="G310" s="1"/>
      <c r="H310" s="1"/>
      <c r="I310" s="1"/>
    </row>
    <row r="311" ht="12.75" customHeight="1">
      <c r="A311" s="1"/>
      <c r="D311" s="1"/>
      <c r="E311" s="1"/>
      <c r="F311" s="1"/>
      <c r="G311" s="1"/>
      <c r="H311" s="1"/>
      <c r="I311" s="1"/>
    </row>
    <row r="312" ht="12.75" customHeight="1">
      <c r="A312" s="1"/>
      <c r="D312" s="1"/>
      <c r="E312" s="1"/>
      <c r="F312" s="1"/>
      <c r="G312" s="1"/>
      <c r="H312" s="1"/>
      <c r="I312" s="1"/>
    </row>
    <row r="313" ht="12.75" customHeight="1">
      <c r="A313" s="1"/>
      <c r="D313" s="1"/>
      <c r="E313" s="1"/>
      <c r="F313" s="1"/>
      <c r="G313" s="1"/>
      <c r="H313" s="1"/>
      <c r="I313" s="1"/>
    </row>
    <row r="314" ht="12.75" customHeight="1">
      <c r="A314" s="1"/>
      <c r="D314" s="1"/>
      <c r="E314" s="1"/>
      <c r="F314" s="1"/>
      <c r="G314" s="1"/>
      <c r="H314" s="1"/>
      <c r="I314" s="1"/>
    </row>
    <row r="315" ht="12.75" customHeight="1">
      <c r="A315" s="1"/>
      <c r="D315" s="1"/>
      <c r="E315" s="1"/>
      <c r="F315" s="1"/>
      <c r="G315" s="1"/>
      <c r="H315" s="1"/>
      <c r="I315" s="1"/>
    </row>
    <row r="316" ht="12.75" customHeight="1">
      <c r="A316" s="1"/>
      <c r="D316" s="1"/>
      <c r="E316" s="1"/>
      <c r="F316" s="1"/>
      <c r="G316" s="1"/>
      <c r="H316" s="1"/>
      <c r="I316" s="1"/>
    </row>
    <row r="317" ht="12.75" customHeight="1">
      <c r="A317" s="1"/>
      <c r="D317" s="1"/>
      <c r="E317" s="1"/>
      <c r="F317" s="1"/>
      <c r="G317" s="1"/>
      <c r="H317" s="1"/>
      <c r="I317" s="1"/>
    </row>
    <row r="318" ht="12.75" customHeight="1">
      <c r="A318" s="1"/>
      <c r="D318" s="1"/>
      <c r="E318" s="1"/>
      <c r="F318" s="1"/>
      <c r="G318" s="1"/>
      <c r="H318" s="1"/>
      <c r="I318" s="1"/>
    </row>
    <row r="319" ht="12.75" customHeight="1">
      <c r="A319" s="1"/>
      <c r="D319" s="1"/>
      <c r="E319" s="1"/>
      <c r="F319" s="1"/>
      <c r="G319" s="1"/>
      <c r="H319" s="1"/>
      <c r="I319" s="1"/>
    </row>
    <row r="320" ht="12.75" customHeight="1">
      <c r="A320" s="1"/>
      <c r="D320" s="1"/>
      <c r="E320" s="1"/>
      <c r="F320" s="1"/>
      <c r="G320" s="1"/>
      <c r="H320" s="1"/>
      <c r="I320" s="1"/>
    </row>
    <row r="321" ht="12.75" customHeight="1">
      <c r="A321" s="1"/>
      <c r="D321" s="1"/>
      <c r="E321" s="1"/>
      <c r="F321" s="1"/>
      <c r="G321" s="1"/>
      <c r="H321" s="1"/>
      <c r="I321" s="1"/>
    </row>
    <row r="322" ht="12.75" customHeight="1">
      <c r="A322" s="1"/>
      <c r="D322" s="1"/>
      <c r="E322" s="1"/>
      <c r="F322" s="1"/>
      <c r="G322" s="1"/>
      <c r="H322" s="1"/>
      <c r="I322" s="1"/>
    </row>
    <row r="323" ht="12.75" customHeight="1">
      <c r="A323" s="1"/>
      <c r="D323" s="1"/>
      <c r="E323" s="1"/>
      <c r="F323" s="1"/>
      <c r="G323" s="1"/>
      <c r="H323" s="1"/>
      <c r="I323" s="1"/>
    </row>
    <row r="324" ht="12.75" customHeight="1">
      <c r="A324" s="1"/>
      <c r="D324" s="1"/>
      <c r="E324" s="1"/>
      <c r="F324" s="1"/>
      <c r="G324" s="1"/>
      <c r="H324" s="1"/>
      <c r="I324" s="1"/>
    </row>
    <row r="325" ht="12.75" customHeight="1">
      <c r="A325" s="1"/>
      <c r="D325" s="1"/>
      <c r="E325" s="1"/>
      <c r="F325" s="1"/>
      <c r="G325" s="1"/>
      <c r="H325" s="1"/>
      <c r="I325" s="1"/>
    </row>
    <row r="326" ht="12.75" customHeight="1">
      <c r="A326" s="1"/>
      <c r="D326" s="1"/>
      <c r="E326" s="1"/>
      <c r="F326" s="1"/>
      <c r="G326" s="1"/>
      <c r="H326" s="1"/>
      <c r="I326" s="1"/>
    </row>
    <row r="327" ht="12.75" customHeight="1">
      <c r="A327" s="1"/>
      <c r="D327" s="1"/>
      <c r="E327" s="1"/>
      <c r="F327" s="1"/>
      <c r="G327" s="1"/>
      <c r="H327" s="1"/>
      <c r="I327" s="1"/>
    </row>
    <row r="328" ht="12.75" customHeight="1">
      <c r="A328" s="1"/>
      <c r="D328" s="1"/>
      <c r="E328" s="1"/>
      <c r="F328" s="1"/>
      <c r="G328" s="1"/>
      <c r="H328" s="1"/>
      <c r="I328" s="1"/>
    </row>
    <row r="329" ht="12.75" customHeight="1">
      <c r="A329" s="1"/>
      <c r="D329" s="1"/>
      <c r="E329" s="1"/>
      <c r="F329" s="1"/>
      <c r="G329" s="1"/>
      <c r="H329" s="1"/>
      <c r="I329" s="1"/>
    </row>
    <row r="330" ht="12.75" customHeight="1">
      <c r="A330" s="1"/>
      <c r="D330" s="1"/>
      <c r="E330" s="1"/>
      <c r="F330" s="1"/>
      <c r="G330" s="1"/>
      <c r="H330" s="1"/>
      <c r="I330" s="1"/>
    </row>
    <row r="331" ht="12.75" customHeight="1">
      <c r="A331" s="1"/>
      <c r="D331" s="1"/>
      <c r="E331" s="1"/>
      <c r="F331" s="1"/>
      <c r="G331" s="1"/>
      <c r="H331" s="1"/>
      <c r="I331" s="1"/>
    </row>
    <row r="332" ht="12.75" customHeight="1">
      <c r="A332" s="1"/>
      <c r="D332" s="1"/>
      <c r="E332" s="1"/>
      <c r="F332" s="1"/>
      <c r="G332" s="1"/>
      <c r="H332" s="1"/>
      <c r="I332" s="1"/>
    </row>
    <row r="333" ht="12.75" customHeight="1">
      <c r="A333" s="1"/>
      <c r="D333" s="1"/>
      <c r="E333" s="1"/>
      <c r="F333" s="1"/>
      <c r="G333" s="1"/>
      <c r="H333" s="1"/>
      <c r="I333" s="1"/>
    </row>
    <row r="334" ht="12.75" customHeight="1">
      <c r="A334" s="1"/>
      <c r="D334" s="1"/>
      <c r="E334" s="1"/>
      <c r="F334" s="1"/>
      <c r="G334" s="1"/>
      <c r="H334" s="1"/>
      <c r="I334" s="1"/>
    </row>
    <row r="335" ht="12.75" customHeight="1">
      <c r="A335" s="1"/>
      <c r="D335" s="1"/>
      <c r="E335" s="1"/>
      <c r="F335" s="1"/>
      <c r="G335" s="1"/>
      <c r="H335" s="1"/>
      <c r="I335" s="1"/>
    </row>
    <row r="336" ht="12.75" customHeight="1">
      <c r="A336" s="1"/>
      <c r="D336" s="1"/>
      <c r="E336" s="1"/>
      <c r="F336" s="1"/>
      <c r="G336" s="1"/>
      <c r="H336" s="1"/>
      <c r="I336" s="1"/>
    </row>
    <row r="337" ht="12.75" customHeight="1">
      <c r="A337" s="1"/>
      <c r="D337" s="1"/>
      <c r="E337" s="1"/>
      <c r="F337" s="1"/>
      <c r="G337" s="1"/>
      <c r="H337" s="1"/>
      <c r="I337" s="1"/>
    </row>
    <row r="338" ht="12.75" customHeight="1">
      <c r="A338" s="1"/>
      <c r="D338" s="1"/>
      <c r="E338" s="1"/>
      <c r="F338" s="1"/>
      <c r="G338" s="1"/>
      <c r="H338" s="1"/>
      <c r="I338" s="1"/>
    </row>
    <row r="339" ht="12.75" customHeight="1">
      <c r="A339" s="1"/>
      <c r="D339" s="1"/>
      <c r="E339" s="1"/>
      <c r="F339" s="1"/>
      <c r="G339" s="1"/>
      <c r="H339" s="1"/>
      <c r="I339" s="1"/>
    </row>
    <row r="340" ht="12.75" customHeight="1">
      <c r="A340" s="1"/>
      <c r="D340" s="1"/>
      <c r="E340" s="1"/>
      <c r="F340" s="1"/>
      <c r="G340" s="1"/>
      <c r="H340" s="1"/>
      <c r="I340" s="1"/>
    </row>
    <row r="341" ht="12.75" customHeight="1">
      <c r="A341" s="1"/>
      <c r="D341" s="1"/>
      <c r="E341" s="1"/>
      <c r="F341" s="1"/>
      <c r="G341" s="1"/>
      <c r="H341" s="1"/>
      <c r="I341" s="1"/>
    </row>
    <row r="342" ht="12.75" customHeight="1">
      <c r="A342" s="1"/>
      <c r="D342" s="1"/>
      <c r="E342" s="1"/>
      <c r="F342" s="1"/>
      <c r="G342" s="1"/>
      <c r="H342" s="1"/>
      <c r="I342" s="1"/>
    </row>
    <row r="343" ht="12.75" customHeight="1">
      <c r="A343" s="1"/>
      <c r="D343" s="1"/>
      <c r="E343" s="1"/>
      <c r="F343" s="1"/>
      <c r="G343" s="1"/>
      <c r="H343" s="1"/>
      <c r="I343" s="1"/>
    </row>
    <row r="344" ht="12.75" customHeight="1">
      <c r="A344" s="1"/>
      <c r="D344" s="1"/>
      <c r="E344" s="1"/>
      <c r="F344" s="1"/>
      <c r="G344" s="1"/>
      <c r="H344" s="1"/>
      <c r="I344" s="1"/>
    </row>
    <row r="345" ht="12.75" customHeight="1">
      <c r="A345" s="1"/>
      <c r="D345" s="1"/>
      <c r="E345" s="1"/>
      <c r="F345" s="1"/>
      <c r="G345" s="1"/>
      <c r="H345" s="1"/>
      <c r="I345" s="1"/>
    </row>
    <row r="346" ht="12.75" customHeight="1">
      <c r="A346" s="1"/>
      <c r="D346" s="1"/>
      <c r="E346" s="1"/>
      <c r="F346" s="1"/>
      <c r="G346" s="1"/>
      <c r="H346" s="1"/>
      <c r="I346" s="1"/>
    </row>
    <row r="347" ht="12.75" customHeight="1">
      <c r="A347" s="1"/>
      <c r="D347" s="1"/>
      <c r="E347" s="1"/>
      <c r="F347" s="1"/>
      <c r="G347" s="1"/>
      <c r="H347" s="1"/>
      <c r="I347" s="1"/>
    </row>
    <row r="348" ht="12.75" customHeight="1">
      <c r="A348" s="1"/>
      <c r="D348" s="1"/>
      <c r="E348" s="1"/>
      <c r="F348" s="1"/>
      <c r="G348" s="1"/>
      <c r="H348" s="1"/>
      <c r="I348" s="1"/>
    </row>
    <row r="349" ht="12.75" customHeight="1">
      <c r="A349" s="1"/>
      <c r="D349" s="1"/>
      <c r="E349" s="1"/>
      <c r="F349" s="1"/>
      <c r="G349" s="1"/>
      <c r="H349" s="1"/>
      <c r="I349" s="1"/>
    </row>
    <row r="350" ht="12.75" customHeight="1">
      <c r="A350" s="1"/>
      <c r="D350" s="1"/>
      <c r="E350" s="1"/>
      <c r="F350" s="1"/>
      <c r="G350" s="1"/>
      <c r="H350" s="1"/>
      <c r="I350" s="1"/>
    </row>
    <row r="351" ht="12.75" customHeight="1">
      <c r="A351" s="1"/>
      <c r="D351" s="1"/>
      <c r="E351" s="1"/>
      <c r="F351" s="1"/>
      <c r="G351" s="1"/>
      <c r="H351" s="1"/>
      <c r="I351" s="1"/>
    </row>
    <row r="352" ht="12.75" customHeight="1">
      <c r="A352" s="1"/>
      <c r="D352" s="1"/>
      <c r="E352" s="1"/>
      <c r="F352" s="1"/>
      <c r="G352" s="1"/>
      <c r="H352" s="1"/>
      <c r="I352" s="1"/>
    </row>
    <row r="353" ht="12.75" customHeight="1">
      <c r="A353" s="1"/>
      <c r="D353" s="1"/>
      <c r="E353" s="1"/>
      <c r="F353" s="1"/>
      <c r="G353" s="1"/>
      <c r="H353" s="1"/>
      <c r="I353" s="1"/>
    </row>
    <row r="354" ht="12.75" customHeight="1">
      <c r="A354" s="1"/>
      <c r="D354" s="1"/>
      <c r="E354" s="1"/>
      <c r="F354" s="1"/>
      <c r="G354" s="1"/>
      <c r="H354" s="1"/>
      <c r="I354" s="1"/>
    </row>
    <row r="355" ht="12.75" customHeight="1">
      <c r="A355" s="1"/>
      <c r="D355" s="1"/>
      <c r="E355" s="1"/>
      <c r="F355" s="1"/>
      <c r="G355" s="1"/>
      <c r="H355" s="1"/>
      <c r="I355" s="1"/>
    </row>
    <row r="356" ht="12.75" customHeight="1">
      <c r="A356" s="1"/>
      <c r="D356" s="1"/>
      <c r="E356" s="1"/>
      <c r="F356" s="1"/>
      <c r="G356" s="1"/>
      <c r="H356" s="1"/>
      <c r="I356" s="1"/>
    </row>
    <row r="357" ht="12.75" customHeight="1">
      <c r="A357" s="1"/>
      <c r="D357" s="1"/>
      <c r="E357" s="1"/>
      <c r="F357" s="1"/>
      <c r="G357" s="1"/>
      <c r="H357" s="1"/>
      <c r="I357" s="1"/>
    </row>
    <row r="358" ht="12.75" customHeight="1">
      <c r="A358" s="1"/>
      <c r="D358" s="1"/>
      <c r="E358" s="1"/>
      <c r="F358" s="1"/>
      <c r="G358" s="1"/>
      <c r="H358" s="1"/>
      <c r="I358" s="1"/>
    </row>
    <row r="359" ht="12.75" customHeight="1">
      <c r="A359" s="1"/>
      <c r="D359" s="1"/>
      <c r="E359" s="1"/>
      <c r="F359" s="1"/>
      <c r="G359" s="1"/>
      <c r="H359" s="1"/>
      <c r="I359" s="1"/>
    </row>
    <row r="360" ht="12.75" customHeight="1">
      <c r="A360" s="1"/>
      <c r="D360" s="1"/>
      <c r="E360" s="1"/>
      <c r="F360" s="1"/>
      <c r="G360" s="1"/>
      <c r="H360" s="1"/>
      <c r="I360" s="1"/>
    </row>
    <row r="361" ht="12.75" customHeight="1">
      <c r="A361" s="1"/>
      <c r="D361" s="1"/>
      <c r="E361" s="1"/>
      <c r="F361" s="1"/>
      <c r="G361" s="1"/>
      <c r="H361" s="1"/>
      <c r="I361" s="1"/>
    </row>
    <row r="362" ht="12.75" customHeight="1">
      <c r="A362" s="1"/>
      <c r="D362" s="1"/>
      <c r="E362" s="1"/>
      <c r="F362" s="1"/>
      <c r="G362" s="1"/>
      <c r="H362" s="1"/>
      <c r="I362" s="1"/>
    </row>
    <row r="363" ht="12.75" customHeight="1">
      <c r="A363" s="1"/>
      <c r="D363" s="1"/>
      <c r="E363" s="1"/>
      <c r="F363" s="1"/>
      <c r="G363" s="1"/>
      <c r="H363" s="1"/>
      <c r="I363" s="1"/>
    </row>
    <row r="364" ht="12.75" customHeight="1">
      <c r="A364" s="1"/>
      <c r="D364" s="1"/>
      <c r="E364" s="1"/>
      <c r="F364" s="1"/>
      <c r="G364" s="1"/>
      <c r="H364" s="1"/>
      <c r="I364" s="1"/>
    </row>
    <row r="365" ht="12.75" customHeight="1">
      <c r="A365" s="1"/>
      <c r="D365" s="1"/>
      <c r="E365" s="1"/>
      <c r="F365" s="1"/>
      <c r="G365" s="1"/>
      <c r="H365" s="1"/>
      <c r="I365" s="1"/>
    </row>
    <row r="366" ht="12.75" customHeight="1">
      <c r="A366" s="1"/>
      <c r="D366" s="1"/>
      <c r="E366" s="1"/>
      <c r="F366" s="1"/>
      <c r="G366" s="1"/>
      <c r="H366" s="1"/>
      <c r="I366" s="1"/>
    </row>
    <row r="367" ht="12.75" customHeight="1">
      <c r="A367" s="1"/>
      <c r="D367" s="1"/>
      <c r="E367" s="1"/>
      <c r="F367" s="1"/>
      <c r="G367" s="1"/>
      <c r="H367" s="1"/>
      <c r="I367" s="1"/>
    </row>
    <row r="368" ht="12.75" customHeight="1">
      <c r="A368" s="1"/>
      <c r="D368" s="1"/>
      <c r="E368" s="1"/>
      <c r="F368" s="1"/>
      <c r="G368" s="1"/>
      <c r="H368" s="1"/>
      <c r="I368" s="1"/>
    </row>
    <row r="369" ht="12.75" customHeight="1">
      <c r="A369" s="1"/>
      <c r="D369" s="1"/>
      <c r="E369" s="1"/>
      <c r="F369" s="1"/>
      <c r="G369" s="1"/>
      <c r="H369" s="1"/>
      <c r="I369" s="1"/>
    </row>
    <row r="370" ht="12.75" customHeight="1">
      <c r="A370" s="1"/>
      <c r="D370" s="1"/>
      <c r="E370" s="1"/>
      <c r="F370" s="1"/>
      <c r="G370" s="1"/>
      <c r="H370" s="1"/>
      <c r="I370" s="1"/>
    </row>
    <row r="371" ht="12.75" customHeight="1">
      <c r="A371" s="1"/>
      <c r="D371" s="1"/>
      <c r="E371" s="1"/>
      <c r="F371" s="1"/>
      <c r="G371" s="1"/>
      <c r="H371" s="1"/>
      <c r="I371" s="1"/>
    </row>
    <row r="372" ht="12.75" customHeight="1">
      <c r="A372" s="1"/>
      <c r="D372" s="1"/>
      <c r="E372" s="1"/>
      <c r="F372" s="1"/>
      <c r="G372" s="1"/>
      <c r="H372" s="1"/>
      <c r="I372" s="1"/>
    </row>
    <row r="373" ht="12.75" customHeight="1">
      <c r="A373" s="1"/>
      <c r="D373" s="1"/>
      <c r="E373" s="1"/>
      <c r="F373" s="1"/>
      <c r="G373" s="1"/>
      <c r="H373" s="1"/>
      <c r="I373" s="1"/>
    </row>
    <row r="374" ht="12.75" customHeight="1">
      <c r="A374" s="1"/>
      <c r="D374" s="1"/>
      <c r="E374" s="1"/>
      <c r="F374" s="1"/>
      <c r="G374" s="1"/>
      <c r="H374" s="1"/>
      <c r="I374" s="1"/>
    </row>
    <row r="375" ht="12.75" customHeight="1">
      <c r="A375" s="1"/>
      <c r="D375" s="1"/>
      <c r="E375" s="1"/>
      <c r="F375" s="1"/>
      <c r="G375" s="1"/>
      <c r="H375" s="1"/>
      <c r="I375" s="1"/>
    </row>
    <row r="376" ht="12.75" customHeight="1">
      <c r="A376" s="1"/>
      <c r="D376" s="1"/>
      <c r="E376" s="1"/>
      <c r="F376" s="1"/>
      <c r="G376" s="1"/>
      <c r="H376" s="1"/>
      <c r="I376" s="1"/>
    </row>
    <row r="377" ht="12.75" customHeight="1">
      <c r="A377" s="1"/>
      <c r="D377" s="1"/>
      <c r="E377" s="1"/>
      <c r="F377" s="1"/>
      <c r="G377" s="1"/>
      <c r="H377" s="1"/>
      <c r="I377" s="1"/>
    </row>
    <row r="378" ht="12.75" customHeight="1">
      <c r="A378" s="1"/>
      <c r="D378" s="1"/>
      <c r="E378" s="1"/>
      <c r="F378" s="1"/>
      <c r="G378" s="1"/>
      <c r="H378" s="1"/>
      <c r="I378" s="1"/>
    </row>
    <row r="379" ht="12.75" customHeight="1">
      <c r="A379" s="1"/>
      <c r="D379" s="1"/>
      <c r="E379" s="1"/>
      <c r="F379" s="1"/>
      <c r="G379" s="1"/>
      <c r="H379" s="1"/>
      <c r="I379" s="1"/>
    </row>
    <row r="380" ht="12.75" customHeight="1">
      <c r="A380" s="1"/>
      <c r="D380" s="1"/>
      <c r="E380" s="1"/>
      <c r="F380" s="1"/>
      <c r="G380" s="1"/>
      <c r="H380" s="1"/>
      <c r="I380" s="1"/>
    </row>
    <row r="381" ht="12.75" customHeight="1">
      <c r="A381" s="1"/>
      <c r="D381" s="1"/>
      <c r="E381" s="1"/>
      <c r="F381" s="1"/>
      <c r="G381" s="1"/>
      <c r="H381" s="1"/>
      <c r="I381" s="1"/>
    </row>
    <row r="382" ht="12.75" customHeight="1">
      <c r="A382" s="1"/>
      <c r="D382" s="1"/>
      <c r="E382" s="1"/>
      <c r="F382" s="1"/>
      <c r="G382" s="1"/>
      <c r="H382" s="1"/>
      <c r="I382" s="1"/>
    </row>
    <row r="383" ht="12.75" customHeight="1">
      <c r="A383" s="1"/>
      <c r="D383" s="1"/>
      <c r="E383" s="1"/>
      <c r="F383" s="1"/>
      <c r="G383" s="1"/>
      <c r="H383" s="1"/>
      <c r="I383" s="1"/>
    </row>
    <row r="384" ht="12.75" customHeight="1">
      <c r="A384" s="1"/>
      <c r="D384" s="1"/>
      <c r="E384" s="1"/>
      <c r="F384" s="1"/>
      <c r="G384" s="1"/>
      <c r="H384" s="1"/>
      <c r="I384" s="1"/>
    </row>
    <row r="385" ht="12.75" customHeight="1">
      <c r="A385" s="1"/>
      <c r="D385" s="1"/>
      <c r="E385" s="1"/>
      <c r="F385" s="1"/>
      <c r="G385" s="1"/>
      <c r="H385" s="1"/>
      <c r="I385" s="1"/>
    </row>
    <row r="386" ht="12.75" customHeight="1">
      <c r="A386" s="1"/>
      <c r="D386" s="1"/>
      <c r="E386" s="1"/>
      <c r="F386" s="1"/>
      <c r="G386" s="1"/>
      <c r="H386" s="1"/>
      <c r="I386" s="1"/>
    </row>
    <row r="387" ht="12.75" customHeight="1">
      <c r="A387" s="1"/>
      <c r="D387" s="1"/>
      <c r="E387" s="1"/>
      <c r="F387" s="1"/>
      <c r="G387" s="1"/>
      <c r="H387" s="1"/>
      <c r="I387" s="1"/>
    </row>
    <row r="388" ht="12.75" customHeight="1">
      <c r="A388" s="1"/>
      <c r="D388" s="1"/>
      <c r="E388" s="1"/>
      <c r="F388" s="1"/>
      <c r="G388" s="1"/>
      <c r="H388" s="1"/>
      <c r="I388" s="1"/>
    </row>
    <row r="389" ht="12.75" customHeight="1">
      <c r="A389" s="1"/>
      <c r="D389" s="1"/>
      <c r="E389" s="1"/>
      <c r="F389" s="1"/>
      <c r="G389" s="1"/>
      <c r="H389" s="1"/>
      <c r="I389" s="1"/>
    </row>
    <row r="390" ht="12.75" customHeight="1">
      <c r="A390" s="1"/>
      <c r="D390" s="1"/>
      <c r="E390" s="1"/>
      <c r="F390" s="1"/>
      <c r="G390" s="1"/>
      <c r="H390" s="1"/>
      <c r="I390" s="1"/>
    </row>
    <row r="391" ht="12.75" customHeight="1">
      <c r="A391" s="1"/>
      <c r="D391" s="1"/>
      <c r="E391" s="1"/>
      <c r="F391" s="1"/>
      <c r="G391" s="1"/>
      <c r="H391" s="1"/>
      <c r="I391" s="1"/>
    </row>
    <row r="392" ht="12.75" customHeight="1">
      <c r="A392" s="1"/>
      <c r="D392" s="1"/>
      <c r="E392" s="1"/>
      <c r="F392" s="1"/>
      <c r="G392" s="1"/>
      <c r="H392" s="1"/>
      <c r="I392" s="1"/>
    </row>
    <row r="393" ht="12.75" customHeight="1">
      <c r="A393" s="1"/>
      <c r="D393" s="1"/>
      <c r="E393" s="1"/>
      <c r="F393" s="1"/>
      <c r="G393" s="1"/>
      <c r="H393" s="1"/>
      <c r="I393" s="1"/>
    </row>
    <row r="394" ht="12.75" customHeight="1">
      <c r="A394" s="1"/>
      <c r="D394" s="1"/>
      <c r="E394" s="1"/>
      <c r="F394" s="1"/>
      <c r="G394" s="1"/>
      <c r="H394" s="1"/>
      <c r="I394" s="1"/>
    </row>
    <row r="395" ht="12.75" customHeight="1">
      <c r="A395" s="1"/>
      <c r="D395" s="1"/>
      <c r="E395" s="1"/>
      <c r="F395" s="1"/>
      <c r="G395" s="1"/>
      <c r="H395" s="1"/>
      <c r="I395" s="1"/>
    </row>
    <row r="396" ht="12.75" customHeight="1">
      <c r="A396" s="1"/>
      <c r="D396" s="1"/>
      <c r="E396" s="1"/>
      <c r="F396" s="1"/>
      <c r="G396" s="1"/>
      <c r="H396" s="1"/>
      <c r="I396" s="1"/>
    </row>
    <row r="397" ht="12.75" customHeight="1">
      <c r="A397" s="1"/>
      <c r="D397" s="1"/>
      <c r="E397" s="1"/>
      <c r="F397" s="1"/>
      <c r="G397" s="1"/>
      <c r="H397" s="1"/>
      <c r="I397" s="1"/>
    </row>
    <row r="398" ht="12.75" customHeight="1">
      <c r="A398" s="1"/>
      <c r="D398" s="1"/>
      <c r="E398" s="1"/>
      <c r="F398" s="1"/>
      <c r="G398" s="1"/>
      <c r="H398" s="1"/>
      <c r="I398" s="1"/>
    </row>
    <row r="399" ht="12.75" customHeight="1">
      <c r="A399" s="1"/>
      <c r="D399" s="1"/>
      <c r="E399" s="1"/>
      <c r="F399" s="1"/>
      <c r="G399" s="1"/>
      <c r="H399" s="1"/>
      <c r="I399" s="1"/>
    </row>
    <row r="400" ht="12.75" customHeight="1">
      <c r="A400" s="1"/>
      <c r="D400" s="1"/>
      <c r="E400" s="1"/>
      <c r="F400" s="1"/>
      <c r="G400" s="1"/>
      <c r="H400" s="1"/>
      <c r="I400" s="1"/>
    </row>
    <row r="401" ht="12.75" customHeight="1">
      <c r="A401" s="1"/>
      <c r="D401" s="1"/>
      <c r="E401" s="1"/>
      <c r="F401" s="1"/>
      <c r="G401" s="1"/>
      <c r="H401" s="1"/>
      <c r="I401" s="1"/>
    </row>
    <row r="402" ht="12.75" customHeight="1">
      <c r="A402" s="1"/>
      <c r="D402" s="1"/>
      <c r="E402" s="1"/>
      <c r="F402" s="1"/>
      <c r="G402" s="1"/>
      <c r="H402" s="1"/>
      <c r="I402" s="1"/>
    </row>
    <row r="403" ht="12.75" customHeight="1">
      <c r="A403" s="1"/>
      <c r="D403" s="1"/>
      <c r="E403" s="1"/>
      <c r="F403" s="1"/>
      <c r="G403" s="1"/>
      <c r="H403" s="1"/>
      <c r="I403" s="1"/>
    </row>
    <row r="404" ht="12.75" customHeight="1">
      <c r="A404" s="1"/>
      <c r="D404" s="1"/>
      <c r="E404" s="1"/>
      <c r="F404" s="1"/>
      <c r="G404" s="1"/>
      <c r="H404" s="1"/>
      <c r="I404" s="1"/>
    </row>
    <row r="405" ht="12.75" customHeight="1">
      <c r="A405" s="1"/>
      <c r="D405" s="1"/>
      <c r="E405" s="1"/>
      <c r="F405" s="1"/>
      <c r="G405" s="1"/>
      <c r="H405" s="1"/>
      <c r="I405" s="1"/>
    </row>
    <row r="406" ht="12.75" customHeight="1">
      <c r="A406" s="1"/>
      <c r="D406" s="1"/>
      <c r="E406" s="1"/>
      <c r="F406" s="1"/>
      <c r="G406" s="1"/>
      <c r="H406" s="1"/>
      <c r="I406" s="1"/>
    </row>
    <row r="407" ht="12.75" customHeight="1">
      <c r="A407" s="1"/>
      <c r="D407" s="1"/>
      <c r="E407" s="1"/>
      <c r="F407" s="1"/>
      <c r="G407" s="1"/>
      <c r="H407" s="1"/>
      <c r="I407" s="1"/>
    </row>
    <row r="408" ht="12.75" customHeight="1">
      <c r="A408" s="1"/>
      <c r="D408" s="1"/>
      <c r="E408" s="1"/>
      <c r="F408" s="1"/>
      <c r="G408" s="1"/>
      <c r="H408" s="1"/>
      <c r="I408" s="1"/>
    </row>
    <row r="409" ht="12.75" customHeight="1">
      <c r="A409" s="1"/>
      <c r="D409" s="1"/>
      <c r="E409" s="1"/>
      <c r="F409" s="1"/>
      <c r="G409" s="1"/>
      <c r="H409" s="1"/>
      <c r="I409" s="1"/>
    </row>
    <row r="410" ht="12.75" customHeight="1">
      <c r="A410" s="1"/>
      <c r="D410" s="1"/>
      <c r="E410" s="1"/>
      <c r="F410" s="1"/>
      <c r="G410" s="1"/>
      <c r="H410" s="1"/>
      <c r="I410" s="1"/>
    </row>
    <row r="411" ht="12.75" customHeight="1">
      <c r="A411" s="1"/>
      <c r="D411" s="1"/>
      <c r="E411" s="1"/>
      <c r="F411" s="1"/>
      <c r="G411" s="1"/>
      <c r="H411" s="1"/>
      <c r="I411" s="1"/>
    </row>
    <row r="412" ht="12.75" customHeight="1">
      <c r="A412" s="1"/>
      <c r="D412" s="1"/>
      <c r="E412" s="1"/>
      <c r="F412" s="1"/>
      <c r="G412" s="1"/>
      <c r="H412" s="1"/>
      <c r="I412" s="1"/>
    </row>
    <row r="413" ht="12.75" customHeight="1">
      <c r="A413" s="1"/>
      <c r="D413" s="1"/>
      <c r="E413" s="1"/>
      <c r="F413" s="1"/>
      <c r="G413" s="1"/>
      <c r="H413" s="1"/>
      <c r="I413" s="1"/>
    </row>
    <row r="414" ht="12.75" customHeight="1">
      <c r="A414" s="1"/>
      <c r="D414" s="1"/>
      <c r="E414" s="1"/>
      <c r="F414" s="1"/>
      <c r="G414" s="1"/>
      <c r="H414" s="1"/>
      <c r="I414" s="1"/>
    </row>
    <row r="415" ht="12.75" customHeight="1">
      <c r="A415" s="1"/>
      <c r="D415" s="1"/>
      <c r="E415" s="1"/>
      <c r="F415" s="1"/>
      <c r="G415" s="1"/>
      <c r="H415" s="1"/>
      <c r="I415" s="1"/>
    </row>
    <row r="416" ht="12.75" customHeight="1">
      <c r="A416" s="1"/>
      <c r="D416" s="1"/>
      <c r="E416" s="1"/>
      <c r="F416" s="1"/>
      <c r="G416" s="1"/>
      <c r="H416" s="1"/>
      <c r="I416" s="1"/>
    </row>
    <row r="417" ht="12.75" customHeight="1">
      <c r="A417" s="1"/>
      <c r="D417" s="1"/>
      <c r="E417" s="1"/>
      <c r="F417" s="1"/>
      <c r="G417" s="1"/>
      <c r="H417" s="1"/>
      <c r="I417" s="1"/>
    </row>
    <row r="418" ht="12.75" customHeight="1">
      <c r="A418" s="1"/>
      <c r="D418" s="1"/>
      <c r="E418" s="1"/>
      <c r="F418" s="1"/>
      <c r="G418" s="1"/>
      <c r="H418" s="1"/>
      <c r="I418" s="1"/>
    </row>
    <row r="419" ht="12.75" customHeight="1">
      <c r="A419" s="1"/>
      <c r="D419" s="1"/>
      <c r="E419" s="1"/>
      <c r="F419" s="1"/>
      <c r="G419" s="1"/>
      <c r="H419" s="1"/>
      <c r="I419" s="1"/>
    </row>
    <row r="420" ht="12.75" customHeight="1">
      <c r="A420" s="1"/>
      <c r="D420" s="1"/>
      <c r="E420" s="1"/>
      <c r="F420" s="1"/>
      <c r="G420" s="1"/>
      <c r="H420" s="1"/>
      <c r="I420" s="1"/>
    </row>
    <row r="421" ht="12.75" customHeight="1">
      <c r="A421" s="1"/>
      <c r="D421" s="1"/>
      <c r="E421" s="1"/>
      <c r="F421" s="1"/>
      <c r="G421" s="1"/>
      <c r="H421" s="1"/>
      <c r="I421" s="1"/>
    </row>
    <row r="422" ht="12.75" customHeight="1">
      <c r="A422" s="1"/>
      <c r="D422" s="1"/>
      <c r="E422" s="1"/>
      <c r="F422" s="1"/>
      <c r="G422" s="1"/>
      <c r="H422" s="1"/>
      <c r="I422" s="1"/>
    </row>
    <row r="423" ht="12.75" customHeight="1">
      <c r="A423" s="1"/>
      <c r="D423" s="1"/>
      <c r="E423" s="1"/>
      <c r="F423" s="1"/>
      <c r="G423" s="1"/>
      <c r="H423" s="1"/>
      <c r="I423" s="1"/>
    </row>
    <row r="424" ht="12.75" customHeight="1">
      <c r="A424" s="1"/>
      <c r="D424" s="1"/>
      <c r="E424" s="1"/>
      <c r="F424" s="1"/>
      <c r="G424" s="1"/>
      <c r="H424" s="1"/>
      <c r="I424" s="1"/>
    </row>
    <row r="425" ht="12.75" customHeight="1">
      <c r="A425" s="1"/>
      <c r="D425" s="1"/>
      <c r="E425" s="1"/>
      <c r="F425" s="1"/>
      <c r="G425" s="1"/>
      <c r="H425" s="1"/>
      <c r="I425" s="1"/>
    </row>
    <row r="426" ht="12.75" customHeight="1">
      <c r="A426" s="1"/>
      <c r="D426" s="1"/>
      <c r="E426" s="1"/>
      <c r="F426" s="1"/>
      <c r="G426" s="1"/>
      <c r="H426" s="1"/>
      <c r="I426" s="1"/>
    </row>
    <row r="427" ht="12.75" customHeight="1">
      <c r="A427" s="1"/>
      <c r="D427" s="1"/>
      <c r="E427" s="1"/>
      <c r="F427" s="1"/>
      <c r="G427" s="1"/>
      <c r="H427" s="1"/>
      <c r="I427" s="1"/>
    </row>
    <row r="428" ht="12.75" customHeight="1">
      <c r="A428" s="1"/>
      <c r="D428" s="1"/>
      <c r="E428" s="1"/>
      <c r="F428" s="1"/>
      <c r="G428" s="1"/>
      <c r="H428" s="1"/>
      <c r="I428" s="1"/>
    </row>
    <row r="429" ht="12.75" customHeight="1">
      <c r="A429" s="1"/>
      <c r="D429" s="1"/>
      <c r="E429" s="1"/>
      <c r="F429" s="1"/>
      <c r="G429" s="1"/>
      <c r="H429" s="1"/>
      <c r="I429" s="1"/>
    </row>
    <row r="430" ht="12.75" customHeight="1">
      <c r="A430" s="1"/>
      <c r="D430" s="1"/>
      <c r="E430" s="1"/>
      <c r="F430" s="1"/>
      <c r="G430" s="1"/>
      <c r="H430" s="1"/>
      <c r="I430" s="1"/>
    </row>
    <row r="431" ht="12.75" customHeight="1">
      <c r="A431" s="1"/>
      <c r="D431" s="1"/>
      <c r="E431" s="1"/>
      <c r="F431" s="1"/>
      <c r="G431" s="1"/>
      <c r="H431" s="1"/>
      <c r="I431" s="1"/>
    </row>
    <row r="432" ht="12.75" customHeight="1">
      <c r="A432" s="1"/>
      <c r="D432" s="1"/>
      <c r="E432" s="1"/>
      <c r="F432" s="1"/>
      <c r="G432" s="1"/>
      <c r="H432" s="1"/>
      <c r="I432" s="1"/>
    </row>
    <row r="433" ht="12.75" customHeight="1">
      <c r="A433" s="1"/>
      <c r="D433" s="1"/>
      <c r="E433" s="1"/>
      <c r="F433" s="1"/>
      <c r="G433" s="1"/>
      <c r="H433" s="1"/>
      <c r="I433" s="1"/>
    </row>
    <row r="434" ht="12.75" customHeight="1">
      <c r="A434" s="1"/>
      <c r="D434" s="1"/>
      <c r="E434" s="1"/>
      <c r="F434" s="1"/>
      <c r="G434" s="1"/>
      <c r="H434" s="1"/>
      <c r="I434" s="1"/>
    </row>
    <row r="435" ht="12.75" customHeight="1">
      <c r="A435" s="1"/>
      <c r="D435" s="1"/>
      <c r="E435" s="1"/>
      <c r="F435" s="1"/>
      <c r="G435" s="1"/>
      <c r="H435" s="1"/>
      <c r="I435" s="1"/>
    </row>
    <row r="436" ht="12.75" customHeight="1">
      <c r="A436" s="1"/>
      <c r="D436" s="1"/>
      <c r="E436" s="1"/>
      <c r="F436" s="1"/>
      <c r="G436" s="1"/>
      <c r="H436" s="1"/>
      <c r="I436" s="1"/>
    </row>
    <row r="437" ht="12.75" customHeight="1">
      <c r="A437" s="1"/>
      <c r="D437" s="1"/>
      <c r="E437" s="1"/>
      <c r="F437" s="1"/>
      <c r="G437" s="1"/>
      <c r="H437" s="1"/>
      <c r="I437" s="1"/>
    </row>
    <row r="438" ht="12.75" customHeight="1">
      <c r="A438" s="1"/>
      <c r="D438" s="1"/>
      <c r="E438" s="1"/>
      <c r="F438" s="1"/>
      <c r="G438" s="1"/>
      <c r="H438" s="1"/>
      <c r="I438" s="1"/>
    </row>
    <row r="439" ht="12.75" customHeight="1">
      <c r="A439" s="1"/>
      <c r="D439" s="1"/>
      <c r="E439" s="1"/>
      <c r="F439" s="1"/>
      <c r="G439" s="1"/>
      <c r="H439" s="1"/>
      <c r="I439" s="1"/>
    </row>
    <row r="440" ht="12.75" customHeight="1">
      <c r="A440" s="1"/>
      <c r="D440" s="1"/>
      <c r="E440" s="1"/>
      <c r="F440" s="1"/>
      <c r="G440" s="1"/>
      <c r="H440" s="1"/>
      <c r="I440" s="1"/>
    </row>
    <row r="441" ht="12.75" customHeight="1">
      <c r="A441" s="1"/>
      <c r="D441" s="1"/>
      <c r="E441" s="1"/>
      <c r="F441" s="1"/>
      <c r="G441" s="1"/>
      <c r="H441" s="1"/>
      <c r="I441" s="1"/>
    </row>
    <row r="442" ht="12.75" customHeight="1">
      <c r="A442" s="1"/>
      <c r="D442" s="1"/>
      <c r="E442" s="1"/>
      <c r="F442" s="1"/>
      <c r="G442" s="1"/>
      <c r="H442" s="1"/>
      <c r="I442" s="1"/>
    </row>
    <row r="443" ht="12.75" customHeight="1">
      <c r="A443" s="1"/>
      <c r="D443" s="1"/>
      <c r="E443" s="1"/>
      <c r="F443" s="1"/>
      <c r="G443" s="1"/>
      <c r="H443" s="1"/>
      <c r="I443" s="1"/>
    </row>
    <row r="444" ht="12.75" customHeight="1">
      <c r="A444" s="1"/>
      <c r="D444" s="1"/>
      <c r="E444" s="1"/>
      <c r="F444" s="1"/>
      <c r="G444" s="1"/>
      <c r="H444" s="1"/>
      <c r="I444" s="1"/>
    </row>
    <row r="445" ht="12.75" customHeight="1">
      <c r="A445" s="1"/>
      <c r="D445" s="1"/>
      <c r="E445" s="1"/>
      <c r="F445" s="1"/>
      <c r="G445" s="1"/>
      <c r="H445" s="1"/>
      <c r="I445" s="1"/>
    </row>
    <row r="446" ht="12.75" customHeight="1">
      <c r="A446" s="1"/>
      <c r="D446" s="1"/>
      <c r="E446" s="1"/>
      <c r="F446" s="1"/>
      <c r="G446" s="1"/>
      <c r="H446" s="1"/>
      <c r="I446" s="1"/>
    </row>
    <row r="447" ht="12.75" customHeight="1">
      <c r="A447" s="1"/>
      <c r="D447" s="1"/>
      <c r="E447" s="1"/>
      <c r="F447" s="1"/>
      <c r="G447" s="1"/>
      <c r="H447" s="1"/>
      <c r="I447" s="1"/>
    </row>
    <row r="448" ht="12.75" customHeight="1">
      <c r="A448" s="1"/>
      <c r="D448" s="1"/>
      <c r="E448" s="1"/>
      <c r="F448" s="1"/>
      <c r="G448" s="1"/>
      <c r="H448" s="1"/>
      <c r="I448" s="1"/>
    </row>
    <row r="449" ht="12.75" customHeight="1">
      <c r="A449" s="1"/>
      <c r="D449" s="1"/>
      <c r="E449" s="1"/>
      <c r="F449" s="1"/>
      <c r="G449" s="1"/>
      <c r="H449" s="1"/>
      <c r="I449" s="1"/>
    </row>
    <row r="450" ht="12.75" customHeight="1">
      <c r="A450" s="1"/>
      <c r="D450" s="1"/>
      <c r="E450" s="1"/>
      <c r="F450" s="1"/>
      <c r="G450" s="1"/>
      <c r="H450" s="1"/>
      <c r="I450" s="1"/>
    </row>
    <row r="451" ht="12.75" customHeight="1">
      <c r="A451" s="1"/>
      <c r="D451" s="1"/>
      <c r="E451" s="1"/>
      <c r="F451" s="1"/>
      <c r="G451" s="1"/>
      <c r="H451" s="1"/>
      <c r="I451" s="1"/>
    </row>
    <row r="452" ht="12.75" customHeight="1">
      <c r="A452" s="1"/>
      <c r="D452" s="1"/>
      <c r="E452" s="1"/>
      <c r="F452" s="1"/>
      <c r="G452" s="1"/>
      <c r="H452" s="1"/>
      <c r="I452" s="1"/>
    </row>
    <row r="453" ht="12.75" customHeight="1">
      <c r="A453" s="1"/>
      <c r="D453" s="1"/>
      <c r="E453" s="1"/>
      <c r="F453" s="1"/>
      <c r="G453" s="1"/>
      <c r="H453" s="1"/>
      <c r="I453" s="1"/>
    </row>
    <row r="454" ht="12.75" customHeight="1">
      <c r="A454" s="1"/>
      <c r="D454" s="1"/>
      <c r="E454" s="1"/>
      <c r="F454" s="1"/>
      <c r="G454" s="1"/>
      <c r="H454" s="1"/>
      <c r="I454" s="1"/>
    </row>
    <row r="455" ht="12.75" customHeight="1">
      <c r="A455" s="1"/>
      <c r="D455" s="1"/>
      <c r="E455" s="1"/>
      <c r="F455" s="1"/>
      <c r="G455" s="1"/>
      <c r="H455" s="1"/>
      <c r="I455" s="1"/>
    </row>
    <row r="456" ht="12.75" customHeight="1">
      <c r="A456" s="1"/>
      <c r="D456" s="1"/>
      <c r="E456" s="1"/>
      <c r="F456" s="1"/>
      <c r="G456" s="1"/>
      <c r="H456" s="1"/>
      <c r="I456" s="1"/>
    </row>
    <row r="457" ht="12.75" customHeight="1">
      <c r="A457" s="1"/>
      <c r="D457" s="1"/>
      <c r="E457" s="1"/>
      <c r="F457" s="1"/>
      <c r="G457" s="1"/>
      <c r="H457" s="1"/>
      <c r="I457" s="1"/>
    </row>
    <row r="458" ht="12.75" customHeight="1">
      <c r="A458" s="1"/>
      <c r="D458" s="1"/>
      <c r="E458" s="1"/>
      <c r="F458" s="1"/>
      <c r="G458" s="1"/>
      <c r="H458" s="1"/>
      <c r="I458" s="1"/>
    </row>
    <row r="459" ht="12.75" customHeight="1">
      <c r="A459" s="1"/>
      <c r="D459" s="1"/>
      <c r="E459" s="1"/>
      <c r="F459" s="1"/>
      <c r="G459" s="1"/>
      <c r="H459" s="1"/>
      <c r="I459" s="1"/>
    </row>
    <row r="460" ht="12.75" customHeight="1">
      <c r="A460" s="1"/>
      <c r="D460" s="1"/>
      <c r="E460" s="1"/>
      <c r="F460" s="1"/>
      <c r="G460" s="1"/>
      <c r="H460" s="1"/>
      <c r="I460" s="1"/>
    </row>
    <row r="461" ht="12.75" customHeight="1">
      <c r="A461" s="1"/>
      <c r="D461" s="1"/>
      <c r="E461" s="1"/>
      <c r="F461" s="1"/>
      <c r="G461" s="1"/>
      <c r="H461" s="1"/>
      <c r="I461" s="1"/>
    </row>
    <row r="462" ht="12.75" customHeight="1">
      <c r="A462" s="1"/>
      <c r="D462" s="1"/>
      <c r="E462" s="1"/>
      <c r="F462" s="1"/>
      <c r="G462" s="1"/>
      <c r="H462" s="1"/>
      <c r="I462" s="1"/>
    </row>
    <row r="463" ht="12.75" customHeight="1">
      <c r="A463" s="1"/>
      <c r="D463" s="1"/>
      <c r="E463" s="1"/>
      <c r="F463" s="1"/>
      <c r="G463" s="1"/>
      <c r="H463" s="1"/>
      <c r="I463" s="1"/>
    </row>
    <row r="464" ht="12.75" customHeight="1">
      <c r="A464" s="1"/>
      <c r="D464" s="1"/>
      <c r="E464" s="1"/>
      <c r="F464" s="1"/>
      <c r="G464" s="1"/>
      <c r="H464" s="1"/>
      <c r="I464" s="1"/>
    </row>
    <row r="465" ht="12.75" customHeight="1">
      <c r="A465" s="1"/>
      <c r="D465" s="1"/>
      <c r="E465" s="1"/>
      <c r="F465" s="1"/>
      <c r="G465" s="1"/>
      <c r="H465" s="1"/>
      <c r="I465" s="1"/>
    </row>
    <row r="466" ht="12.75" customHeight="1">
      <c r="A466" s="1"/>
      <c r="D466" s="1"/>
      <c r="E466" s="1"/>
      <c r="F466" s="1"/>
      <c r="G466" s="1"/>
      <c r="H466" s="1"/>
      <c r="I466" s="1"/>
    </row>
    <row r="467" ht="12.75" customHeight="1">
      <c r="A467" s="1"/>
      <c r="D467" s="1"/>
      <c r="E467" s="1"/>
      <c r="F467" s="1"/>
      <c r="G467" s="1"/>
      <c r="H467" s="1"/>
      <c r="I467" s="1"/>
    </row>
    <row r="468" ht="12.75" customHeight="1">
      <c r="A468" s="1"/>
      <c r="D468" s="1"/>
      <c r="E468" s="1"/>
      <c r="F468" s="1"/>
      <c r="G468" s="1"/>
      <c r="H468" s="1"/>
      <c r="I468" s="1"/>
    </row>
    <row r="469" ht="12.75" customHeight="1">
      <c r="A469" s="1"/>
      <c r="D469" s="1"/>
      <c r="E469" s="1"/>
      <c r="F469" s="1"/>
      <c r="G469" s="1"/>
      <c r="H469" s="1"/>
      <c r="I469" s="1"/>
    </row>
    <row r="470" ht="12.75" customHeight="1">
      <c r="A470" s="1"/>
      <c r="D470" s="1"/>
      <c r="E470" s="1"/>
      <c r="F470" s="1"/>
      <c r="G470" s="1"/>
      <c r="H470" s="1"/>
      <c r="I470" s="1"/>
    </row>
    <row r="471" ht="12.75" customHeight="1">
      <c r="A471" s="1"/>
      <c r="D471" s="1"/>
      <c r="E471" s="1"/>
      <c r="F471" s="1"/>
      <c r="G471" s="1"/>
      <c r="H471" s="1"/>
      <c r="I471" s="1"/>
    </row>
    <row r="472" ht="12.75" customHeight="1">
      <c r="A472" s="1"/>
      <c r="D472" s="1"/>
      <c r="E472" s="1"/>
      <c r="F472" s="1"/>
      <c r="G472" s="1"/>
      <c r="H472" s="1"/>
      <c r="I472" s="1"/>
    </row>
    <row r="473" ht="12.75" customHeight="1">
      <c r="A473" s="1"/>
      <c r="D473" s="1"/>
      <c r="E473" s="1"/>
      <c r="F473" s="1"/>
      <c r="G473" s="1"/>
      <c r="H473" s="1"/>
      <c r="I473" s="1"/>
    </row>
    <row r="474" ht="12.75" customHeight="1">
      <c r="A474" s="1"/>
      <c r="D474" s="1"/>
      <c r="E474" s="1"/>
      <c r="F474" s="1"/>
      <c r="G474" s="1"/>
      <c r="H474" s="1"/>
      <c r="I474" s="1"/>
    </row>
    <row r="475" ht="12.75" customHeight="1">
      <c r="A475" s="1"/>
      <c r="D475" s="1"/>
      <c r="E475" s="1"/>
      <c r="F475" s="1"/>
      <c r="G475" s="1"/>
      <c r="H475" s="1"/>
      <c r="I475" s="1"/>
    </row>
    <row r="476" ht="12.75" customHeight="1">
      <c r="A476" s="1"/>
      <c r="D476" s="1"/>
      <c r="E476" s="1"/>
      <c r="F476" s="1"/>
      <c r="G476" s="1"/>
      <c r="H476" s="1"/>
      <c r="I476" s="1"/>
    </row>
    <row r="477" ht="12.75" customHeight="1">
      <c r="A477" s="1"/>
      <c r="D477" s="1"/>
      <c r="E477" s="1"/>
      <c r="F477" s="1"/>
      <c r="G477" s="1"/>
      <c r="H477" s="1"/>
      <c r="I477" s="1"/>
    </row>
    <row r="478" ht="12.75" customHeight="1">
      <c r="A478" s="1"/>
      <c r="D478" s="1"/>
      <c r="E478" s="1"/>
      <c r="F478" s="1"/>
      <c r="G478" s="1"/>
      <c r="H478" s="1"/>
      <c r="I478" s="1"/>
    </row>
    <row r="479" ht="12.75" customHeight="1">
      <c r="A479" s="1"/>
      <c r="D479" s="1"/>
      <c r="E479" s="1"/>
      <c r="F479" s="1"/>
      <c r="G479" s="1"/>
      <c r="H479" s="1"/>
      <c r="I479" s="1"/>
    </row>
    <row r="480" ht="12.75" customHeight="1">
      <c r="A480" s="1"/>
      <c r="D480" s="1"/>
      <c r="E480" s="1"/>
      <c r="F480" s="1"/>
      <c r="G480" s="1"/>
      <c r="H480" s="1"/>
      <c r="I480" s="1"/>
    </row>
    <row r="481" ht="12.75" customHeight="1">
      <c r="A481" s="1"/>
      <c r="D481" s="1"/>
      <c r="E481" s="1"/>
      <c r="F481" s="1"/>
      <c r="G481" s="1"/>
      <c r="H481" s="1"/>
      <c r="I481" s="1"/>
    </row>
    <row r="482" ht="12.75" customHeight="1">
      <c r="A482" s="1"/>
      <c r="D482" s="1"/>
      <c r="E482" s="1"/>
      <c r="F482" s="1"/>
      <c r="G482" s="1"/>
      <c r="H482" s="1"/>
      <c r="I482" s="1"/>
    </row>
    <row r="483" ht="12.75" customHeight="1">
      <c r="A483" s="1"/>
      <c r="D483" s="1"/>
      <c r="E483" s="1"/>
      <c r="F483" s="1"/>
      <c r="G483" s="1"/>
      <c r="H483" s="1"/>
      <c r="I483" s="1"/>
    </row>
    <row r="484" ht="12.75" customHeight="1">
      <c r="A484" s="1"/>
      <c r="D484" s="1"/>
      <c r="E484" s="1"/>
      <c r="F484" s="1"/>
      <c r="G484" s="1"/>
      <c r="H484" s="1"/>
      <c r="I484" s="1"/>
    </row>
    <row r="485" ht="12.75" customHeight="1">
      <c r="A485" s="1"/>
      <c r="D485" s="1"/>
      <c r="E485" s="1"/>
      <c r="F485" s="1"/>
      <c r="G485" s="1"/>
      <c r="H485" s="1"/>
      <c r="I485" s="1"/>
    </row>
    <row r="486" ht="12.75" customHeight="1">
      <c r="A486" s="1"/>
      <c r="D486" s="1"/>
      <c r="E486" s="1"/>
      <c r="F486" s="1"/>
      <c r="G486" s="1"/>
      <c r="H486" s="1"/>
      <c r="I486" s="1"/>
    </row>
    <row r="487" ht="12.75" customHeight="1">
      <c r="A487" s="1"/>
      <c r="D487" s="1"/>
      <c r="E487" s="1"/>
      <c r="F487" s="1"/>
      <c r="G487" s="1"/>
      <c r="H487" s="1"/>
      <c r="I487" s="1"/>
    </row>
    <row r="488" ht="12.75" customHeight="1">
      <c r="A488" s="1"/>
      <c r="D488" s="1"/>
      <c r="E488" s="1"/>
      <c r="F488" s="1"/>
      <c r="G488" s="1"/>
      <c r="H488" s="1"/>
      <c r="I488" s="1"/>
    </row>
    <row r="489" ht="12.75" customHeight="1">
      <c r="A489" s="1"/>
      <c r="D489" s="1"/>
      <c r="E489" s="1"/>
      <c r="F489" s="1"/>
      <c r="G489" s="1"/>
      <c r="H489" s="1"/>
      <c r="I489" s="1"/>
    </row>
    <row r="490" ht="12.75" customHeight="1">
      <c r="A490" s="1"/>
      <c r="D490" s="1"/>
      <c r="E490" s="1"/>
      <c r="F490" s="1"/>
      <c r="G490" s="1"/>
      <c r="H490" s="1"/>
      <c r="I490" s="1"/>
    </row>
    <row r="491" ht="12.75" customHeight="1">
      <c r="A491" s="1"/>
      <c r="D491" s="1"/>
      <c r="E491" s="1"/>
      <c r="F491" s="1"/>
      <c r="G491" s="1"/>
      <c r="H491" s="1"/>
      <c r="I491" s="1"/>
    </row>
    <row r="492" ht="12.75" customHeight="1">
      <c r="A492" s="1"/>
      <c r="D492" s="1"/>
      <c r="E492" s="1"/>
      <c r="F492" s="1"/>
      <c r="G492" s="1"/>
      <c r="H492" s="1"/>
      <c r="I492" s="1"/>
    </row>
    <row r="493" ht="12.75" customHeight="1">
      <c r="A493" s="1"/>
      <c r="D493" s="1"/>
      <c r="E493" s="1"/>
      <c r="F493" s="1"/>
      <c r="G493" s="1"/>
      <c r="H493" s="1"/>
      <c r="I493" s="1"/>
    </row>
    <row r="494" ht="12.75" customHeight="1">
      <c r="A494" s="1"/>
      <c r="D494" s="1"/>
      <c r="E494" s="1"/>
      <c r="F494" s="1"/>
      <c r="G494" s="1"/>
      <c r="H494" s="1"/>
      <c r="I494" s="1"/>
    </row>
    <row r="495" ht="12.75" customHeight="1">
      <c r="A495" s="1"/>
      <c r="D495" s="1"/>
      <c r="E495" s="1"/>
      <c r="F495" s="1"/>
      <c r="G495" s="1"/>
      <c r="H495" s="1"/>
      <c r="I495" s="1"/>
    </row>
    <row r="496" ht="12.75" customHeight="1">
      <c r="A496" s="1"/>
      <c r="D496" s="1"/>
      <c r="E496" s="1"/>
      <c r="F496" s="1"/>
      <c r="G496" s="1"/>
      <c r="H496" s="1"/>
      <c r="I496" s="1"/>
    </row>
    <row r="497" ht="12.75" customHeight="1">
      <c r="A497" s="1"/>
      <c r="D497" s="1"/>
      <c r="E497" s="1"/>
      <c r="F497" s="1"/>
      <c r="G497" s="1"/>
      <c r="H497" s="1"/>
      <c r="I497" s="1"/>
    </row>
    <row r="498" ht="12.75" customHeight="1">
      <c r="A498" s="1"/>
      <c r="D498" s="1"/>
      <c r="E498" s="1"/>
      <c r="F498" s="1"/>
      <c r="G498" s="1"/>
      <c r="H498" s="1"/>
      <c r="I498" s="1"/>
    </row>
    <row r="499" ht="12.75" customHeight="1">
      <c r="A499" s="1"/>
      <c r="D499" s="1"/>
      <c r="E499" s="1"/>
      <c r="F499" s="1"/>
      <c r="G499" s="1"/>
      <c r="H499" s="1"/>
      <c r="I499" s="1"/>
    </row>
    <row r="500" ht="12.75" customHeight="1">
      <c r="A500" s="1"/>
      <c r="D500" s="1"/>
      <c r="E500" s="1"/>
      <c r="F500" s="1"/>
      <c r="G500" s="1"/>
      <c r="H500" s="1"/>
      <c r="I500" s="1"/>
    </row>
    <row r="501" ht="12.75" customHeight="1">
      <c r="A501" s="1"/>
      <c r="D501" s="1"/>
      <c r="E501" s="1"/>
      <c r="F501" s="1"/>
      <c r="G501" s="1"/>
      <c r="H501" s="1"/>
      <c r="I501" s="1"/>
    </row>
    <row r="502" ht="12.75" customHeight="1">
      <c r="A502" s="1"/>
      <c r="D502" s="1"/>
      <c r="E502" s="1"/>
      <c r="F502" s="1"/>
      <c r="G502" s="1"/>
      <c r="H502" s="1"/>
      <c r="I502" s="1"/>
    </row>
    <row r="503" ht="12.75" customHeight="1">
      <c r="A503" s="1"/>
      <c r="D503" s="1"/>
      <c r="E503" s="1"/>
      <c r="F503" s="1"/>
      <c r="G503" s="1"/>
      <c r="H503" s="1"/>
      <c r="I503" s="1"/>
    </row>
    <row r="504" ht="12.75" customHeight="1">
      <c r="A504" s="1"/>
      <c r="D504" s="1"/>
      <c r="E504" s="1"/>
      <c r="F504" s="1"/>
      <c r="G504" s="1"/>
      <c r="H504" s="1"/>
      <c r="I504" s="1"/>
    </row>
    <row r="505" ht="12.75" customHeight="1">
      <c r="A505" s="1"/>
      <c r="D505" s="1"/>
      <c r="E505" s="1"/>
      <c r="F505" s="1"/>
      <c r="G505" s="1"/>
      <c r="H505" s="1"/>
      <c r="I505" s="1"/>
    </row>
    <row r="506" ht="12.75" customHeight="1">
      <c r="A506" s="1"/>
      <c r="D506" s="1"/>
      <c r="E506" s="1"/>
      <c r="F506" s="1"/>
      <c r="G506" s="1"/>
      <c r="H506" s="1"/>
      <c r="I506" s="1"/>
    </row>
    <row r="507" ht="12.75" customHeight="1">
      <c r="A507" s="1"/>
      <c r="D507" s="1"/>
      <c r="E507" s="1"/>
      <c r="F507" s="1"/>
      <c r="G507" s="1"/>
      <c r="H507" s="1"/>
      <c r="I507" s="1"/>
    </row>
    <row r="508" ht="12.75" customHeight="1">
      <c r="A508" s="1"/>
      <c r="D508" s="1"/>
      <c r="E508" s="1"/>
      <c r="F508" s="1"/>
      <c r="G508" s="1"/>
      <c r="H508" s="1"/>
      <c r="I508" s="1"/>
    </row>
    <row r="509" ht="12.75" customHeight="1">
      <c r="A509" s="1"/>
      <c r="D509" s="1"/>
      <c r="E509" s="1"/>
      <c r="F509" s="1"/>
      <c r="G509" s="1"/>
      <c r="H509" s="1"/>
      <c r="I509" s="1"/>
    </row>
    <row r="510" ht="12.75" customHeight="1">
      <c r="A510" s="1"/>
      <c r="D510" s="1"/>
      <c r="E510" s="1"/>
      <c r="F510" s="1"/>
      <c r="G510" s="1"/>
      <c r="H510" s="1"/>
      <c r="I510" s="1"/>
    </row>
    <row r="511" ht="12.75" customHeight="1">
      <c r="A511" s="1"/>
      <c r="D511" s="1"/>
      <c r="E511" s="1"/>
      <c r="F511" s="1"/>
      <c r="G511" s="1"/>
      <c r="H511" s="1"/>
      <c r="I511" s="1"/>
    </row>
    <row r="512" ht="12.75" customHeight="1">
      <c r="A512" s="1"/>
      <c r="D512" s="1"/>
      <c r="E512" s="1"/>
      <c r="F512" s="1"/>
      <c r="G512" s="1"/>
      <c r="H512" s="1"/>
      <c r="I512" s="1"/>
    </row>
    <row r="513" ht="12.75" customHeight="1">
      <c r="A513" s="1"/>
      <c r="D513" s="1"/>
      <c r="E513" s="1"/>
      <c r="F513" s="1"/>
      <c r="G513" s="1"/>
      <c r="H513" s="1"/>
      <c r="I513" s="1"/>
    </row>
    <row r="514" ht="12.75" customHeight="1">
      <c r="A514" s="1"/>
      <c r="D514" s="1"/>
      <c r="E514" s="1"/>
      <c r="F514" s="1"/>
      <c r="G514" s="1"/>
      <c r="H514" s="1"/>
      <c r="I514" s="1"/>
    </row>
    <row r="515" ht="12.75" customHeight="1">
      <c r="A515" s="1"/>
      <c r="D515" s="1"/>
      <c r="E515" s="1"/>
      <c r="F515" s="1"/>
      <c r="G515" s="1"/>
      <c r="H515" s="1"/>
      <c r="I515" s="1"/>
    </row>
    <row r="516" ht="12.75" customHeight="1">
      <c r="A516" s="1"/>
      <c r="D516" s="1"/>
      <c r="E516" s="1"/>
      <c r="F516" s="1"/>
      <c r="G516" s="1"/>
      <c r="H516" s="1"/>
      <c r="I516" s="1"/>
    </row>
    <row r="517" ht="12.75" customHeight="1">
      <c r="A517" s="1"/>
      <c r="D517" s="1"/>
      <c r="E517" s="1"/>
      <c r="F517" s="1"/>
      <c r="G517" s="1"/>
      <c r="H517" s="1"/>
      <c r="I517" s="1"/>
    </row>
    <row r="518" ht="12.75" customHeight="1">
      <c r="A518" s="1"/>
      <c r="D518" s="1"/>
      <c r="E518" s="1"/>
      <c r="F518" s="1"/>
      <c r="G518" s="1"/>
      <c r="H518" s="1"/>
      <c r="I518" s="1"/>
    </row>
    <row r="519" ht="12.75" customHeight="1">
      <c r="A519" s="1"/>
      <c r="D519" s="1"/>
      <c r="E519" s="1"/>
      <c r="F519" s="1"/>
      <c r="G519" s="1"/>
      <c r="H519" s="1"/>
      <c r="I519" s="1"/>
    </row>
    <row r="520" ht="12.75" customHeight="1">
      <c r="A520" s="1"/>
      <c r="D520" s="1"/>
      <c r="E520" s="1"/>
      <c r="F520" s="1"/>
      <c r="G520" s="1"/>
      <c r="H520" s="1"/>
      <c r="I520" s="1"/>
    </row>
    <row r="521" ht="12.75" customHeight="1">
      <c r="A521" s="1"/>
      <c r="D521" s="1"/>
      <c r="E521" s="1"/>
      <c r="F521" s="1"/>
      <c r="G521" s="1"/>
      <c r="H521" s="1"/>
      <c r="I521" s="1"/>
    </row>
    <row r="522" ht="12.75" customHeight="1">
      <c r="A522" s="1"/>
      <c r="D522" s="1"/>
      <c r="E522" s="1"/>
      <c r="F522" s="1"/>
      <c r="G522" s="1"/>
      <c r="H522" s="1"/>
      <c r="I522" s="1"/>
    </row>
    <row r="523" ht="12.75" customHeight="1">
      <c r="A523" s="1"/>
      <c r="D523" s="1"/>
      <c r="E523" s="1"/>
      <c r="F523" s="1"/>
      <c r="G523" s="1"/>
      <c r="H523" s="1"/>
      <c r="I523" s="1"/>
    </row>
    <row r="524" ht="12.75" customHeight="1">
      <c r="A524" s="1"/>
      <c r="D524" s="1"/>
      <c r="E524" s="1"/>
      <c r="F524" s="1"/>
      <c r="G524" s="1"/>
      <c r="H524" s="1"/>
      <c r="I524" s="1"/>
    </row>
    <row r="525" ht="12.75" customHeight="1">
      <c r="A525" s="1"/>
      <c r="D525" s="1"/>
      <c r="E525" s="1"/>
      <c r="F525" s="1"/>
      <c r="G525" s="1"/>
      <c r="H525" s="1"/>
      <c r="I525" s="1"/>
    </row>
    <row r="526" ht="12.75" customHeight="1">
      <c r="A526" s="1"/>
      <c r="D526" s="1"/>
      <c r="E526" s="1"/>
      <c r="F526" s="1"/>
      <c r="G526" s="1"/>
      <c r="H526" s="1"/>
      <c r="I526" s="1"/>
    </row>
    <row r="527" ht="12.75" customHeight="1">
      <c r="A527" s="1"/>
      <c r="D527" s="1"/>
      <c r="E527" s="1"/>
      <c r="F527" s="1"/>
      <c r="G527" s="1"/>
      <c r="H527" s="1"/>
      <c r="I527" s="1"/>
    </row>
    <row r="528" ht="12.75" customHeight="1">
      <c r="A528" s="1"/>
      <c r="D528" s="1"/>
      <c r="E528" s="1"/>
      <c r="F528" s="1"/>
      <c r="G528" s="1"/>
      <c r="H528" s="1"/>
      <c r="I528" s="1"/>
    </row>
    <row r="529" ht="12.75" customHeight="1">
      <c r="A529" s="1"/>
      <c r="D529" s="1"/>
      <c r="E529" s="1"/>
      <c r="F529" s="1"/>
      <c r="G529" s="1"/>
      <c r="H529" s="1"/>
      <c r="I529" s="1"/>
    </row>
    <row r="530" ht="12.75" customHeight="1">
      <c r="A530" s="1"/>
      <c r="D530" s="1"/>
      <c r="E530" s="1"/>
      <c r="F530" s="1"/>
      <c r="G530" s="1"/>
      <c r="H530" s="1"/>
      <c r="I530" s="1"/>
    </row>
    <row r="531" ht="12.75" customHeight="1">
      <c r="A531" s="1"/>
      <c r="D531" s="1"/>
      <c r="E531" s="1"/>
      <c r="F531" s="1"/>
      <c r="G531" s="1"/>
      <c r="H531" s="1"/>
      <c r="I531" s="1"/>
    </row>
    <row r="532" ht="12.75" customHeight="1">
      <c r="A532" s="1"/>
      <c r="D532" s="1"/>
      <c r="E532" s="1"/>
      <c r="F532" s="1"/>
      <c r="G532" s="1"/>
      <c r="H532" s="1"/>
      <c r="I532" s="1"/>
    </row>
    <row r="533" ht="12.75" customHeight="1">
      <c r="A533" s="1"/>
      <c r="D533" s="1"/>
      <c r="E533" s="1"/>
      <c r="F533" s="1"/>
      <c r="G533" s="1"/>
      <c r="H533" s="1"/>
      <c r="I533" s="1"/>
    </row>
    <row r="534" ht="12.75" customHeight="1">
      <c r="A534" s="1"/>
      <c r="D534" s="1"/>
      <c r="E534" s="1"/>
      <c r="F534" s="1"/>
      <c r="G534" s="1"/>
      <c r="H534" s="1"/>
      <c r="I534" s="1"/>
    </row>
    <row r="535" ht="12.75" customHeight="1">
      <c r="A535" s="1"/>
      <c r="D535" s="1"/>
      <c r="E535" s="1"/>
      <c r="F535" s="1"/>
      <c r="G535" s="1"/>
      <c r="H535" s="1"/>
      <c r="I535" s="1"/>
    </row>
    <row r="536" ht="12.75" customHeight="1">
      <c r="A536" s="1"/>
      <c r="D536" s="1"/>
      <c r="E536" s="1"/>
      <c r="F536" s="1"/>
      <c r="G536" s="1"/>
      <c r="H536" s="1"/>
      <c r="I536" s="1"/>
    </row>
    <row r="537" ht="12.75" customHeight="1">
      <c r="A537" s="1"/>
      <c r="D537" s="1"/>
      <c r="E537" s="1"/>
      <c r="F537" s="1"/>
      <c r="G537" s="1"/>
      <c r="H537" s="1"/>
      <c r="I537" s="1"/>
    </row>
    <row r="538" ht="12.75" customHeight="1">
      <c r="A538" s="1"/>
      <c r="D538" s="1"/>
      <c r="E538" s="1"/>
      <c r="F538" s="1"/>
      <c r="G538" s="1"/>
      <c r="H538" s="1"/>
      <c r="I538" s="1"/>
    </row>
    <row r="539" ht="12.75" customHeight="1">
      <c r="A539" s="1"/>
      <c r="D539" s="1"/>
      <c r="E539" s="1"/>
      <c r="F539" s="1"/>
      <c r="G539" s="1"/>
      <c r="H539" s="1"/>
      <c r="I539" s="1"/>
    </row>
    <row r="540" ht="12.75" customHeight="1">
      <c r="A540" s="1"/>
      <c r="D540" s="1"/>
      <c r="E540" s="1"/>
      <c r="F540" s="1"/>
      <c r="G540" s="1"/>
      <c r="H540" s="1"/>
      <c r="I540" s="1"/>
    </row>
    <row r="541" ht="12.75" customHeight="1">
      <c r="A541" s="1"/>
      <c r="D541" s="1"/>
      <c r="E541" s="1"/>
      <c r="F541" s="1"/>
      <c r="G541" s="1"/>
      <c r="H541" s="1"/>
      <c r="I541" s="1"/>
    </row>
    <row r="542" ht="12.75" customHeight="1">
      <c r="A542" s="1"/>
      <c r="D542" s="1"/>
      <c r="E542" s="1"/>
      <c r="F542" s="1"/>
      <c r="G542" s="1"/>
      <c r="H542" s="1"/>
      <c r="I542" s="1"/>
    </row>
    <row r="543" ht="12.75" customHeight="1">
      <c r="A543" s="1"/>
      <c r="D543" s="1"/>
      <c r="E543" s="1"/>
      <c r="F543" s="1"/>
      <c r="G543" s="1"/>
      <c r="H543" s="1"/>
      <c r="I543" s="1"/>
    </row>
    <row r="544" ht="12.75" customHeight="1">
      <c r="A544" s="1"/>
      <c r="D544" s="1"/>
      <c r="E544" s="1"/>
      <c r="F544" s="1"/>
      <c r="G544" s="1"/>
      <c r="H544" s="1"/>
      <c r="I544" s="1"/>
    </row>
    <row r="545" ht="12.75" customHeight="1">
      <c r="A545" s="1"/>
      <c r="D545" s="1"/>
      <c r="E545" s="1"/>
      <c r="F545" s="1"/>
      <c r="G545" s="1"/>
      <c r="H545" s="1"/>
      <c r="I545" s="1"/>
    </row>
    <row r="546" ht="12.75" customHeight="1">
      <c r="A546" s="1"/>
      <c r="D546" s="1"/>
      <c r="E546" s="1"/>
      <c r="F546" s="1"/>
      <c r="G546" s="1"/>
      <c r="H546" s="1"/>
      <c r="I546" s="1"/>
    </row>
    <row r="547" ht="12.75" customHeight="1">
      <c r="A547" s="1"/>
      <c r="D547" s="1"/>
      <c r="E547" s="1"/>
      <c r="F547" s="1"/>
      <c r="G547" s="1"/>
      <c r="H547" s="1"/>
      <c r="I547" s="1"/>
    </row>
    <row r="548" ht="12.75" customHeight="1">
      <c r="A548" s="1"/>
      <c r="D548" s="1"/>
      <c r="E548" s="1"/>
      <c r="F548" s="1"/>
      <c r="G548" s="1"/>
      <c r="H548" s="1"/>
      <c r="I548" s="1"/>
    </row>
    <row r="549" ht="12.75" customHeight="1">
      <c r="A549" s="1"/>
      <c r="D549" s="1"/>
      <c r="E549" s="1"/>
      <c r="F549" s="1"/>
      <c r="G549" s="1"/>
      <c r="H549" s="1"/>
      <c r="I549" s="1"/>
    </row>
    <row r="550" ht="12.75" customHeight="1">
      <c r="A550" s="1"/>
      <c r="D550" s="1"/>
      <c r="E550" s="1"/>
      <c r="F550" s="1"/>
      <c r="G550" s="1"/>
      <c r="H550" s="1"/>
      <c r="I550" s="1"/>
    </row>
    <row r="551" ht="12.75" customHeight="1">
      <c r="A551" s="1"/>
      <c r="D551" s="1"/>
      <c r="E551" s="1"/>
      <c r="F551" s="1"/>
      <c r="G551" s="1"/>
      <c r="H551" s="1"/>
      <c r="I551" s="1"/>
    </row>
    <row r="552" ht="12.75" customHeight="1">
      <c r="A552" s="1"/>
      <c r="D552" s="1"/>
      <c r="E552" s="1"/>
      <c r="F552" s="1"/>
      <c r="G552" s="1"/>
      <c r="H552" s="1"/>
      <c r="I552" s="1"/>
    </row>
    <row r="553" ht="12.75" customHeight="1">
      <c r="A553" s="1"/>
      <c r="D553" s="1"/>
      <c r="E553" s="1"/>
      <c r="F553" s="1"/>
      <c r="G553" s="1"/>
      <c r="H553" s="1"/>
      <c r="I553" s="1"/>
    </row>
    <row r="554" ht="12.75" customHeight="1">
      <c r="A554" s="1"/>
      <c r="D554" s="1"/>
      <c r="E554" s="1"/>
      <c r="F554" s="1"/>
      <c r="G554" s="1"/>
      <c r="H554" s="1"/>
      <c r="I554" s="1"/>
    </row>
    <row r="555" ht="12.75" customHeight="1">
      <c r="A555" s="1"/>
      <c r="D555" s="1"/>
      <c r="E555" s="1"/>
      <c r="F555" s="1"/>
      <c r="G555" s="1"/>
      <c r="H555" s="1"/>
      <c r="I555" s="1"/>
    </row>
    <row r="556" ht="12.75" customHeight="1">
      <c r="A556" s="1"/>
      <c r="D556" s="1"/>
      <c r="E556" s="1"/>
      <c r="F556" s="1"/>
      <c r="G556" s="1"/>
      <c r="H556" s="1"/>
      <c r="I556" s="1"/>
    </row>
    <row r="557" ht="12.75" customHeight="1">
      <c r="A557" s="1"/>
      <c r="D557" s="1"/>
      <c r="E557" s="1"/>
      <c r="F557" s="1"/>
      <c r="G557" s="1"/>
      <c r="H557" s="1"/>
      <c r="I557" s="1"/>
    </row>
    <row r="558" ht="12.75" customHeight="1">
      <c r="A558" s="1"/>
      <c r="D558" s="1"/>
      <c r="E558" s="1"/>
      <c r="F558" s="1"/>
      <c r="G558" s="1"/>
      <c r="H558" s="1"/>
      <c r="I558" s="1"/>
    </row>
    <row r="559" ht="12.75" customHeight="1">
      <c r="A559" s="1"/>
      <c r="D559" s="1"/>
      <c r="E559" s="1"/>
      <c r="F559" s="1"/>
      <c r="G559" s="1"/>
      <c r="H559" s="1"/>
      <c r="I559" s="1"/>
    </row>
    <row r="560" ht="12.75" customHeight="1">
      <c r="A560" s="1"/>
      <c r="D560" s="1"/>
      <c r="E560" s="1"/>
      <c r="F560" s="1"/>
      <c r="G560" s="1"/>
      <c r="H560" s="1"/>
      <c r="I560" s="1"/>
    </row>
    <row r="561" ht="12.75" customHeight="1">
      <c r="A561" s="1"/>
      <c r="D561" s="1"/>
      <c r="E561" s="1"/>
      <c r="F561" s="1"/>
      <c r="G561" s="1"/>
      <c r="H561" s="1"/>
      <c r="I561" s="1"/>
    </row>
    <row r="562" ht="12.75" customHeight="1">
      <c r="A562" s="1"/>
      <c r="D562" s="1"/>
      <c r="E562" s="1"/>
      <c r="F562" s="1"/>
      <c r="G562" s="1"/>
      <c r="H562" s="1"/>
      <c r="I562" s="1"/>
    </row>
    <row r="563" ht="12.75" customHeight="1">
      <c r="A563" s="1"/>
      <c r="D563" s="1"/>
      <c r="E563" s="1"/>
      <c r="F563" s="1"/>
      <c r="G563" s="1"/>
      <c r="H563" s="1"/>
      <c r="I563" s="1"/>
    </row>
    <row r="564" ht="12.75" customHeight="1">
      <c r="A564" s="1"/>
      <c r="D564" s="1"/>
      <c r="E564" s="1"/>
      <c r="F564" s="1"/>
      <c r="G564" s="1"/>
      <c r="H564" s="1"/>
      <c r="I564" s="1"/>
    </row>
    <row r="565" ht="12.75" customHeight="1">
      <c r="A565" s="1"/>
      <c r="D565" s="1"/>
      <c r="E565" s="1"/>
      <c r="F565" s="1"/>
      <c r="G565" s="1"/>
      <c r="H565" s="1"/>
      <c r="I565" s="1"/>
    </row>
    <row r="566" ht="12.75" customHeight="1">
      <c r="A566" s="1"/>
      <c r="D566" s="1"/>
      <c r="E566" s="1"/>
      <c r="F566" s="1"/>
      <c r="G566" s="1"/>
      <c r="H566" s="1"/>
      <c r="I566" s="1"/>
    </row>
    <row r="567" ht="12.75" customHeight="1">
      <c r="A567" s="1"/>
      <c r="D567" s="1"/>
      <c r="E567" s="1"/>
      <c r="F567" s="1"/>
      <c r="G567" s="1"/>
      <c r="H567" s="1"/>
      <c r="I567" s="1"/>
    </row>
    <row r="568" ht="12.75" customHeight="1">
      <c r="A568" s="1"/>
      <c r="D568" s="1"/>
      <c r="E568" s="1"/>
      <c r="F568" s="1"/>
      <c r="G568" s="1"/>
      <c r="H568" s="1"/>
      <c r="I568" s="1"/>
    </row>
    <row r="569" ht="12.75" customHeight="1">
      <c r="A569" s="1"/>
      <c r="D569" s="1"/>
      <c r="E569" s="1"/>
      <c r="F569" s="1"/>
      <c r="G569" s="1"/>
      <c r="H569" s="1"/>
      <c r="I569" s="1"/>
    </row>
    <row r="570" ht="12.75" customHeight="1">
      <c r="A570" s="1"/>
      <c r="D570" s="1"/>
      <c r="E570" s="1"/>
      <c r="F570" s="1"/>
      <c r="G570" s="1"/>
      <c r="H570" s="1"/>
      <c r="I570" s="1"/>
    </row>
    <row r="571" ht="12.75" customHeight="1">
      <c r="A571" s="1"/>
      <c r="D571" s="1"/>
      <c r="E571" s="1"/>
      <c r="F571" s="1"/>
      <c r="G571" s="1"/>
      <c r="H571" s="1"/>
      <c r="I571" s="1"/>
    </row>
    <row r="572" ht="12.75" customHeight="1">
      <c r="A572" s="1"/>
      <c r="D572" s="1"/>
      <c r="E572" s="1"/>
      <c r="F572" s="1"/>
      <c r="G572" s="1"/>
      <c r="H572" s="1"/>
      <c r="I572" s="1"/>
    </row>
    <row r="573" ht="12.75" customHeight="1">
      <c r="A573" s="1"/>
      <c r="D573" s="1"/>
      <c r="E573" s="1"/>
      <c r="F573" s="1"/>
      <c r="G573" s="1"/>
      <c r="H573" s="1"/>
      <c r="I573" s="1"/>
    </row>
    <row r="574" ht="12.75" customHeight="1">
      <c r="A574" s="1"/>
      <c r="D574" s="1"/>
      <c r="E574" s="1"/>
      <c r="F574" s="1"/>
      <c r="G574" s="1"/>
      <c r="H574" s="1"/>
      <c r="I574" s="1"/>
    </row>
    <row r="575" ht="12.75" customHeight="1">
      <c r="A575" s="1"/>
      <c r="D575" s="1"/>
      <c r="E575" s="1"/>
      <c r="F575" s="1"/>
      <c r="G575" s="1"/>
      <c r="H575" s="1"/>
      <c r="I575" s="1"/>
    </row>
    <row r="576" ht="12.75" customHeight="1">
      <c r="A576" s="1"/>
      <c r="D576" s="1"/>
      <c r="E576" s="1"/>
      <c r="F576" s="1"/>
      <c r="G576" s="1"/>
      <c r="H576" s="1"/>
      <c r="I576" s="1"/>
    </row>
    <row r="577" ht="12.75" customHeight="1">
      <c r="A577" s="1"/>
      <c r="D577" s="1"/>
      <c r="E577" s="1"/>
      <c r="F577" s="1"/>
      <c r="G577" s="1"/>
      <c r="H577" s="1"/>
      <c r="I577" s="1"/>
    </row>
    <row r="578" ht="12.75" customHeight="1">
      <c r="A578" s="1"/>
      <c r="D578" s="1"/>
      <c r="E578" s="1"/>
      <c r="F578" s="1"/>
      <c r="G578" s="1"/>
      <c r="H578" s="1"/>
      <c r="I578" s="1"/>
    </row>
    <row r="579" ht="12.75" customHeight="1">
      <c r="A579" s="1"/>
      <c r="D579" s="1"/>
      <c r="E579" s="1"/>
      <c r="F579" s="1"/>
      <c r="G579" s="1"/>
      <c r="H579" s="1"/>
      <c r="I579" s="1"/>
    </row>
    <row r="580" ht="12.75" customHeight="1">
      <c r="A580" s="1"/>
      <c r="D580" s="1"/>
      <c r="E580" s="1"/>
      <c r="F580" s="1"/>
      <c r="G580" s="1"/>
      <c r="H580" s="1"/>
      <c r="I580" s="1"/>
    </row>
    <row r="581" ht="12.75" customHeight="1">
      <c r="A581" s="1"/>
      <c r="D581" s="1"/>
      <c r="E581" s="1"/>
      <c r="F581" s="1"/>
      <c r="G581" s="1"/>
      <c r="H581" s="1"/>
      <c r="I581" s="1"/>
    </row>
    <row r="582" ht="12.75" customHeight="1">
      <c r="A582" s="1"/>
      <c r="D582" s="1"/>
      <c r="E582" s="1"/>
      <c r="F582" s="1"/>
      <c r="G582" s="1"/>
      <c r="H582" s="1"/>
      <c r="I582" s="1"/>
    </row>
    <row r="583" ht="12.75" customHeight="1">
      <c r="A583" s="1"/>
      <c r="D583" s="1"/>
      <c r="E583" s="1"/>
      <c r="F583" s="1"/>
      <c r="G583" s="1"/>
      <c r="H583" s="1"/>
      <c r="I583" s="1"/>
    </row>
    <row r="584" ht="12.75" customHeight="1">
      <c r="A584" s="1"/>
      <c r="D584" s="1"/>
      <c r="E584" s="1"/>
      <c r="F584" s="1"/>
      <c r="G584" s="1"/>
      <c r="H584" s="1"/>
      <c r="I584" s="1"/>
    </row>
    <row r="585" ht="12.75" customHeight="1">
      <c r="A585" s="1"/>
      <c r="D585" s="1"/>
      <c r="E585" s="1"/>
      <c r="F585" s="1"/>
      <c r="G585" s="1"/>
      <c r="H585" s="1"/>
      <c r="I585" s="1"/>
    </row>
    <row r="586" ht="12.75" customHeight="1">
      <c r="A586" s="1"/>
      <c r="D586" s="1"/>
      <c r="E586" s="1"/>
      <c r="F586" s="1"/>
      <c r="G586" s="1"/>
      <c r="H586" s="1"/>
      <c r="I586" s="1"/>
    </row>
    <row r="587" ht="12.75" customHeight="1">
      <c r="A587" s="1"/>
      <c r="D587" s="1"/>
      <c r="E587" s="1"/>
      <c r="F587" s="1"/>
      <c r="G587" s="1"/>
      <c r="H587" s="1"/>
      <c r="I587" s="1"/>
    </row>
    <row r="588" ht="12.75" customHeight="1">
      <c r="A588" s="1"/>
      <c r="D588" s="1"/>
      <c r="E588" s="1"/>
      <c r="F588" s="1"/>
      <c r="G588" s="1"/>
      <c r="H588" s="1"/>
      <c r="I588" s="1"/>
    </row>
    <row r="589" ht="12.75" customHeight="1">
      <c r="A589" s="1"/>
      <c r="D589" s="1"/>
      <c r="E589" s="1"/>
      <c r="F589" s="1"/>
      <c r="G589" s="1"/>
      <c r="H589" s="1"/>
      <c r="I589" s="1"/>
    </row>
    <row r="590" ht="12.75" customHeight="1">
      <c r="A590" s="1"/>
      <c r="D590" s="1"/>
      <c r="E590" s="1"/>
      <c r="F590" s="1"/>
      <c r="G590" s="1"/>
      <c r="H590" s="1"/>
      <c r="I590" s="1"/>
    </row>
    <row r="591" ht="12.75" customHeight="1">
      <c r="A591" s="1"/>
      <c r="D591" s="1"/>
      <c r="E591" s="1"/>
      <c r="F591" s="1"/>
      <c r="G591" s="1"/>
      <c r="H591" s="1"/>
      <c r="I591" s="1"/>
    </row>
    <row r="592" ht="12.75" customHeight="1">
      <c r="A592" s="1"/>
      <c r="D592" s="1"/>
      <c r="E592" s="1"/>
      <c r="F592" s="1"/>
      <c r="G592" s="1"/>
      <c r="H592" s="1"/>
      <c r="I592" s="1"/>
    </row>
    <row r="593" ht="12.75" customHeight="1">
      <c r="A593" s="1"/>
      <c r="D593" s="1"/>
      <c r="E593" s="1"/>
      <c r="F593" s="1"/>
      <c r="G593" s="1"/>
      <c r="H593" s="1"/>
      <c r="I593" s="1"/>
    </row>
    <row r="594" ht="12.75" customHeight="1">
      <c r="A594" s="1"/>
      <c r="D594" s="1"/>
      <c r="E594" s="1"/>
      <c r="F594" s="1"/>
      <c r="G594" s="1"/>
      <c r="H594" s="1"/>
      <c r="I594" s="1"/>
    </row>
    <row r="595" ht="12.75" customHeight="1">
      <c r="A595" s="1"/>
      <c r="D595" s="1"/>
      <c r="E595" s="1"/>
      <c r="F595" s="1"/>
      <c r="G595" s="1"/>
      <c r="H595" s="1"/>
      <c r="I595" s="1"/>
    </row>
    <row r="596" ht="12.75" customHeight="1">
      <c r="A596" s="1"/>
      <c r="D596" s="1"/>
      <c r="E596" s="1"/>
      <c r="F596" s="1"/>
      <c r="G596" s="1"/>
      <c r="H596" s="1"/>
      <c r="I596" s="1"/>
    </row>
    <row r="597" ht="12.75" customHeight="1">
      <c r="A597" s="1"/>
      <c r="D597" s="1"/>
      <c r="E597" s="1"/>
      <c r="F597" s="1"/>
      <c r="G597" s="1"/>
      <c r="H597" s="1"/>
      <c r="I597" s="1"/>
    </row>
    <row r="598" ht="12.75" customHeight="1">
      <c r="A598" s="1"/>
      <c r="D598" s="1"/>
      <c r="E598" s="1"/>
      <c r="F598" s="1"/>
      <c r="G598" s="1"/>
      <c r="H598" s="1"/>
      <c r="I598" s="1"/>
    </row>
    <row r="599" ht="12.75" customHeight="1">
      <c r="A599" s="1"/>
      <c r="D599" s="1"/>
      <c r="E599" s="1"/>
      <c r="F599" s="1"/>
      <c r="G599" s="1"/>
      <c r="H599" s="1"/>
      <c r="I599" s="1"/>
    </row>
    <row r="600" ht="12.75" customHeight="1">
      <c r="A600" s="1"/>
      <c r="D600" s="1"/>
      <c r="E600" s="1"/>
      <c r="F600" s="1"/>
      <c r="G600" s="1"/>
      <c r="H600" s="1"/>
      <c r="I600" s="1"/>
    </row>
    <row r="601" ht="12.75" customHeight="1">
      <c r="A601" s="1"/>
      <c r="D601" s="1"/>
      <c r="E601" s="1"/>
      <c r="F601" s="1"/>
      <c r="G601" s="1"/>
      <c r="H601" s="1"/>
      <c r="I601" s="1"/>
    </row>
    <row r="602" ht="12.75" customHeight="1">
      <c r="A602" s="1"/>
      <c r="D602" s="1"/>
      <c r="E602" s="1"/>
      <c r="F602" s="1"/>
      <c r="G602" s="1"/>
      <c r="H602" s="1"/>
      <c r="I602" s="1"/>
    </row>
    <row r="603" ht="12.75" customHeight="1">
      <c r="A603" s="1"/>
      <c r="D603" s="1"/>
      <c r="E603" s="1"/>
      <c r="F603" s="1"/>
      <c r="G603" s="1"/>
      <c r="H603" s="1"/>
      <c r="I603" s="1"/>
    </row>
    <row r="604" ht="12.75" customHeight="1">
      <c r="A604" s="1"/>
      <c r="D604" s="1"/>
      <c r="E604" s="1"/>
      <c r="F604" s="1"/>
      <c r="G604" s="1"/>
      <c r="H604" s="1"/>
      <c r="I604" s="1"/>
    </row>
    <row r="605" ht="12.75" customHeight="1">
      <c r="A605" s="1"/>
      <c r="D605" s="1"/>
      <c r="E605" s="1"/>
      <c r="F605" s="1"/>
      <c r="G605" s="1"/>
      <c r="H605" s="1"/>
      <c r="I605" s="1"/>
    </row>
    <row r="606" ht="12.75" customHeight="1">
      <c r="A606" s="1"/>
      <c r="D606" s="1"/>
      <c r="E606" s="1"/>
      <c r="F606" s="1"/>
      <c r="G606" s="1"/>
      <c r="H606" s="1"/>
      <c r="I606" s="1"/>
    </row>
    <row r="607" ht="12.75" customHeight="1">
      <c r="A607" s="1"/>
      <c r="D607" s="1"/>
      <c r="E607" s="1"/>
      <c r="F607" s="1"/>
      <c r="G607" s="1"/>
      <c r="H607" s="1"/>
      <c r="I607" s="1"/>
    </row>
    <row r="608" ht="12.75" customHeight="1">
      <c r="A608" s="1"/>
      <c r="D608" s="1"/>
      <c r="E608" s="1"/>
      <c r="F608" s="1"/>
      <c r="G608" s="1"/>
      <c r="H608" s="1"/>
      <c r="I608" s="1"/>
    </row>
    <row r="609" ht="12.75" customHeight="1">
      <c r="A609" s="1"/>
      <c r="D609" s="1"/>
      <c r="E609" s="1"/>
      <c r="F609" s="1"/>
      <c r="G609" s="1"/>
      <c r="H609" s="1"/>
      <c r="I609" s="1"/>
    </row>
    <row r="610" ht="12.75" customHeight="1">
      <c r="A610" s="1"/>
      <c r="D610" s="1"/>
      <c r="E610" s="1"/>
      <c r="F610" s="1"/>
      <c r="G610" s="1"/>
      <c r="H610" s="1"/>
      <c r="I610" s="1"/>
    </row>
    <row r="611" ht="12.75" customHeight="1">
      <c r="A611" s="1"/>
      <c r="D611" s="1"/>
      <c r="E611" s="1"/>
      <c r="F611" s="1"/>
      <c r="G611" s="1"/>
      <c r="H611" s="1"/>
      <c r="I611" s="1"/>
    </row>
    <row r="612" ht="12.75" customHeight="1">
      <c r="A612" s="1"/>
      <c r="D612" s="1"/>
      <c r="E612" s="1"/>
      <c r="F612" s="1"/>
      <c r="G612" s="1"/>
      <c r="H612" s="1"/>
      <c r="I612" s="1"/>
    </row>
    <row r="613" ht="12.75" customHeight="1">
      <c r="A613" s="1"/>
      <c r="D613" s="1"/>
      <c r="E613" s="1"/>
      <c r="F613" s="1"/>
      <c r="G613" s="1"/>
      <c r="H613" s="1"/>
      <c r="I613" s="1"/>
    </row>
    <row r="614" ht="12.75" customHeight="1">
      <c r="A614" s="1"/>
      <c r="D614" s="1"/>
      <c r="E614" s="1"/>
      <c r="F614" s="1"/>
      <c r="G614" s="1"/>
      <c r="H614" s="1"/>
      <c r="I614" s="1"/>
    </row>
    <row r="615" ht="12.75" customHeight="1">
      <c r="A615" s="1"/>
      <c r="D615" s="1"/>
      <c r="E615" s="1"/>
      <c r="F615" s="1"/>
      <c r="G615" s="1"/>
      <c r="H615" s="1"/>
      <c r="I615" s="1"/>
    </row>
    <row r="616" ht="12.75" customHeight="1">
      <c r="A616" s="1"/>
      <c r="D616" s="1"/>
      <c r="E616" s="1"/>
      <c r="F616" s="1"/>
      <c r="G616" s="1"/>
      <c r="H616" s="1"/>
      <c r="I616" s="1"/>
    </row>
    <row r="617" ht="12.75" customHeight="1">
      <c r="A617" s="1"/>
      <c r="D617" s="1"/>
      <c r="E617" s="1"/>
      <c r="F617" s="1"/>
      <c r="G617" s="1"/>
      <c r="H617" s="1"/>
      <c r="I617" s="1"/>
    </row>
    <row r="618" ht="12.75" customHeight="1">
      <c r="A618" s="1"/>
      <c r="D618" s="1"/>
      <c r="E618" s="1"/>
      <c r="F618" s="1"/>
      <c r="G618" s="1"/>
      <c r="H618" s="1"/>
      <c r="I618" s="1"/>
    </row>
    <row r="619" ht="12.75" customHeight="1">
      <c r="A619" s="1"/>
      <c r="D619" s="1"/>
      <c r="E619" s="1"/>
      <c r="F619" s="1"/>
      <c r="G619" s="1"/>
      <c r="H619" s="1"/>
      <c r="I619" s="1"/>
    </row>
    <row r="620" ht="12.75" customHeight="1">
      <c r="A620" s="1"/>
      <c r="D620" s="1"/>
      <c r="E620" s="1"/>
      <c r="F620" s="1"/>
      <c r="G620" s="1"/>
      <c r="H620" s="1"/>
      <c r="I620" s="1"/>
    </row>
    <row r="621" ht="12.75" customHeight="1">
      <c r="A621" s="1"/>
      <c r="D621" s="1"/>
      <c r="E621" s="1"/>
      <c r="F621" s="1"/>
      <c r="G621" s="1"/>
      <c r="H621" s="1"/>
      <c r="I621" s="1"/>
    </row>
    <row r="622" ht="12.75" customHeight="1">
      <c r="A622" s="1"/>
      <c r="D622" s="1"/>
      <c r="E622" s="1"/>
      <c r="F622" s="1"/>
      <c r="G622" s="1"/>
      <c r="H622" s="1"/>
      <c r="I622" s="1"/>
    </row>
    <row r="623" ht="12.75" customHeight="1">
      <c r="A623" s="1"/>
      <c r="D623" s="1"/>
      <c r="E623" s="1"/>
      <c r="F623" s="1"/>
      <c r="G623" s="1"/>
      <c r="H623" s="1"/>
      <c r="I623" s="1"/>
    </row>
    <row r="624" ht="12.75" customHeight="1">
      <c r="A624" s="1"/>
      <c r="D624" s="1"/>
      <c r="E624" s="1"/>
      <c r="F624" s="1"/>
      <c r="G624" s="1"/>
      <c r="H624" s="1"/>
      <c r="I624" s="1"/>
    </row>
    <row r="625" ht="12.75" customHeight="1">
      <c r="A625" s="1"/>
      <c r="D625" s="1"/>
      <c r="E625" s="1"/>
      <c r="F625" s="1"/>
      <c r="G625" s="1"/>
      <c r="H625" s="1"/>
      <c r="I625" s="1"/>
    </row>
    <row r="626" ht="12.75" customHeight="1">
      <c r="A626" s="1"/>
      <c r="D626" s="1"/>
      <c r="E626" s="1"/>
      <c r="F626" s="1"/>
      <c r="G626" s="1"/>
      <c r="H626" s="1"/>
      <c r="I626" s="1"/>
    </row>
    <row r="627" ht="12.75" customHeight="1">
      <c r="A627" s="1"/>
      <c r="D627" s="1"/>
      <c r="E627" s="1"/>
      <c r="F627" s="1"/>
      <c r="G627" s="1"/>
      <c r="H627" s="1"/>
      <c r="I627" s="1"/>
    </row>
    <row r="628" ht="12.75" customHeight="1">
      <c r="A628" s="1"/>
      <c r="D628" s="1"/>
      <c r="E628" s="1"/>
      <c r="F628" s="1"/>
      <c r="G628" s="1"/>
      <c r="H628" s="1"/>
      <c r="I628" s="1"/>
    </row>
    <row r="629" ht="12.75" customHeight="1">
      <c r="A629" s="1"/>
      <c r="D629" s="1"/>
      <c r="E629" s="1"/>
      <c r="F629" s="1"/>
      <c r="G629" s="1"/>
      <c r="H629" s="1"/>
      <c r="I629" s="1"/>
    </row>
    <row r="630" ht="12.75" customHeight="1">
      <c r="A630" s="1"/>
      <c r="D630" s="1"/>
      <c r="E630" s="1"/>
      <c r="F630" s="1"/>
      <c r="G630" s="1"/>
      <c r="H630" s="1"/>
      <c r="I630" s="1"/>
    </row>
    <row r="631" ht="12.75" customHeight="1">
      <c r="A631" s="1"/>
      <c r="D631" s="1"/>
      <c r="E631" s="1"/>
      <c r="F631" s="1"/>
      <c r="G631" s="1"/>
      <c r="H631" s="1"/>
      <c r="I631" s="1"/>
    </row>
    <row r="632" ht="12.75" customHeight="1">
      <c r="A632" s="1"/>
      <c r="D632" s="1"/>
      <c r="E632" s="1"/>
      <c r="F632" s="1"/>
      <c r="G632" s="1"/>
      <c r="H632" s="1"/>
      <c r="I632" s="1"/>
    </row>
    <row r="633" ht="12.75" customHeight="1">
      <c r="A633" s="1"/>
      <c r="D633" s="1"/>
      <c r="E633" s="1"/>
      <c r="F633" s="1"/>
      <c r="G633" s="1"/>
      <c r="H633" s="1"/>
      <c r="I633" s="1"/>
    </row>
    <row r="634" ht="12.75" customHeight="1">
      <c r="A634" s="1"/>
      <c r="D634" s="1"/>
      <c r="E634" s="1"/>
      <c r="F634" s="1"/>
      <c r="G634" s="1"/>
      <c r="H634" s="1"/>
      <c r="I634" s="1"/>
    </row>
    <row r="635" ht="12.75" customHeight="1">
      <c r="A635" s="1"/>
      <c r="D635" s="1"/>
      <c r="E635" s="1"/>
      <c r="F635" s="1"/>
      <c r="G635" s="1"/>
      <c r="H635" s="1"/>
      <c r="I635" s="1"/>
    </row>
    <row r="636" ht="12.75" customHeight="1">
      <c r="A636" s="1"/>
      <c r="D636" s="1"/>
      <c r="E636" s="1"/>
      <c r="F636" s="1"/>
      <c r="G636" s="1"/>
      <c r="H636" s="1"/>
      <c r="I636" s="1"/>
    </row>
    <row r="637" ht="12.75" customHeight="1">
      <c r="A637" s="1"/>
      <c r="D637" s="1"/>
      <c r="E637" s="1"/>
      <c r="F637" s="1"/>
      <c r="G637" s="1"/>
      <c r="H637" s="1"/>
      <c r="I637" s="1"/>
    </row>
    <row r="638" ht="12.75" customHeight="1">
      <c r="A638" s="1"/>
      <c r="D638" s="1"/>
      <c r="E638" s="1"/>
      <c r="F638" s="1"/>
      <c r="G638" s="1"/>
      <c r="H638" s="1"/>
      <c r="I638" s="1"/>
    </row>
    <row r="639" ht="12.75" customHeight="1">
      <c r="A639" s="1"/>
      <c r="D639" s="1"/>
      <c r="E639" s="1"/>
      <c r="F639" s="1"/>
      <c r="G639" s="1"/>
      <c r="H639" s="1"/>
      <c r="I639" s="1"/>
    </row>
    <row r="640" ht="12.75" customHeight="1">
      <c r="A640" s="1"/>
      <c r="D640" s="1"/>
      <c r="E640" s="1"/>
      <c r="F640" s="1"/>
      <c r="G640" s="1"/>
      <c r="H640" s="1"/>
      <c r="I640" s="1"/>
    </row>
    <row r="641" ht="12.75" customHeight="1">
      <c r="A641" s="1"/>
      <c r="D641" s="1"/>
      <c r="E641" s="1"/>
      <c r="F641" s="1"/>
      <c r="G641" s="1"/>
      <c r="H641" s="1"/>
      <c r="I641" s="1"/>
    </row>
    <row r="642" ht="12.75" customHeight="1">
      <c r="A642" s="1"/>
      <c r="D642" s="1"/>
      <c r="E642" s="1"/>
      <c r="F642" s="1"/>
      <c r="G642" s="1"/>
      <c r="H642" s="1"/>
      <c r="I642" s="1"/>
    </row>
    <row r="643" ht="12.75" customHeight="1">
      <c r="A643" s="1"/>
      <c r="D643" s="1"/>
      <c r="E643" s="1"/>
      <c r="F643" s="1"/>
      <c r="G643" s="1"/>
      <c r="H643" s="1"/>
      <c r="I643" s="1"/>
    </row>
    <row r="644" ht="12.75" customHeight="1">
      <c r="A644" s="1"/>
      <c r="D644" s="1"/>
      <c r="E644" s="1"/>
      <c r="F644" s="1"/>
      <c r="G644" s="1"/>
      <c r="H644" s="1"/>
      <c r="I644" s="1"/>
    </row>
    <row r="645" ht="12.75" customHeight="1">
      <c r="A645" s="1"/>
      <c r="D645" s="1"/>
      <c r="E645" s="1"/>
      <c r="F645" s="1"/>
      <c r="G645" s="1"/>
      <c r="H645" s="1"/>
      <c r="I645" s="1"/>
    </row>
    <row r="646" ht="12.75" customHeight="1">
      <c r="A646" s="1"/>
      <c r="D646" s="1"/>
      <c r="E646" s="1"/>
      <c r="F646" s="1"/>
      <c r="G646" s="1"/>
      <c r="H646" s="1"/>
      <c r="I646" s="1"/>
    </row>
    <row r="647" ht="12.75" customHeight="1">
      <c r="A647" s="1"/>
      <c r="D647" s="1"/>
      <c r="E647" s="1"/>
      <c r="F647" s="1"/>
      <c r="G647" s="1"/>
      <c r="H647" s="1"/>
      <c r="I647" s="1"/>
    </row>
    <row r="648" ht="12.75" customHeight="1">
      <c r="A648" s="1"/>
      <c r="D648" s="1"/>
      <c r="E648" s="1"/>
      <c r="F648" s="1"/>
      <c r="G648" s="1"/>
      <c r="H648" s="1"/>
      <c r="I648" s="1"/>
    </row>
    <row r="649" ht="12.75" customHeight="1">
      <c r="A649" s="1"/>
      <c r="D649" s="1"/>
      <c r="E649" s="1"/>
      <c r="F649" s="1"/>
      <c r="G649" s="1"/>
      <c r="H649" s="1"/>
      <c r="I649" s="1"/>
    </row>
    <row r="650" ht="12.75" customHeight="1">
      <c r="A650" s="1"/>
      <c r="D650" s="1"/>
      <c r="E650" s="1"/>
      <c r="F650" s="1"/>
      <c r="G650" s="1"/>
      <c r="H650" s="1"/>
      <c r="I650" s="1"/>
    </row>
    <row r="651" ht="12.75" customHeight="1">
      <c r="A651" s="1"/>
      <c r="D651" s="1"/>
      <c r="E651" s="1"/>
      <c r="F651" s="1"/>
      <c r="G651" s="1"/>
      <c r="H651" s="1"/>
      <c r="I651" s="1"/>
    </row>
    <row r="652" ht="12.75" customHeight="1">
      <c r="A652" s="1"/>
      <c r="D652" s="1"/>
      <c r="E652" s="1"/>
      <c r="F652" s="1"/>
      <c r="G652" s="1"/>
      <c r="H652" s="1"/>
      <c r="I652" s="1"/>
    </row>
    <row r="653" ht="12.75" customHeight="1">
      <c r="A653" s="1"/>
      <c r="D653" s="1"/>
      <c r="E653" s="1"/>
      <c r="F653" s="1"/>
      <c r="G653" s="1"/>
      <c r="H653" s="1"/>
      <c r="I653" s="1"/>
    </row>
    <row r="654" ht="12.75" customHeight="1">
      <c r="A654" s="1"/>
      <c r="D654" s="1"/>
      <c r="E654" s="1"/>
      <c r="F654" s="1"/>
      <c r="G654" s="1"/>
      <c r="H654" s="1"/>
      <c r="I654" s="1"/>
    </row>
    <row r="655" ht="12.75" customHeight="1">
      <c r="A655" s="1"/>
      <c r="D655" s="1"/>
      <c r="E655" s="1"/>
      <c r="F655" s="1"/>
      <c r="G655" s="1"/>
      <c r="H655" s="1"/>
      <c r="I655" s="1"/>
    </row>
    <row r="656" ht="12.75" customHeight="1">
      <c r="A656" s="1"/>
      <c r="D656" s="1"/>
      <c r="E656" s="1"/>
      <c r="F656" s="1"/>
      <c r="G656" s="1"/>
      <c r="H656" s="1"/>
      <c r="I656" s="1"/>
    </row>
    <row r="657" ht="12.75" customHeight="1">
      <c r="A657" s="1"/>
      <c r="D657" s="1"/>
      <c r="E657" s="1"/>
      <c r="F657" s="1"/>
      <c r="G657" s="1"/>
      <c r="H657" s="1"/>
      <c r="I657" s="1"/>
    </row>
    <row r="658" ht="12.75" customHeight="1">
      <c r="A658" s="1"/>
      <c r="D658" s="1"/>
      <c r="E658" s="1"/>
      <c r="F658" s="1"/>
      <c r="G658" s="1"/>
      <c r="H658" s="1"/>
      <c r="I658" s="1"/>
    </row>
    <row r="659" ht="12.75" customHeight="1">
      <c r="A659" s="1"/>
      <c r="D659" s="1"/>
      <c r="E659" s="1"/>
      <c r="F659" s="1"/>
      <c r="G659" s="1"/>
      <c r="H659" s="1"/>
      <c r="I659" s="1"/>
    </row>
    <row r="660" ht="12.75" customHeight="1">
      <c r="A660" s="1"/>
      <c r="D660" s="1"/>
      <c r="E660" s="1"/>
      <c r="F660" s="1"/>
      <c r="G660" s="1"/>
      <c r="H660" s="1"/>
      <c r="I660" s="1"/>
    </row>
    <row r="661" ht="12.75" customHeight="1">
      <c r="A661" s="1"/>
      <c r="D661" s="1"/>
      <c r="E661" s="1"/>
      <c r="F661" s="1"/>
      <c r="G661" s="1"/>
      <c r="H661" s="1"/>
      <c r="I661" s="1"/>
    </row>
    <row r="662" ht="12.75" customHeight="1">
      <c r="A662" s="1"/>
      <c r="D662" s="1"/>
      <c r="E662" s="1"/>
      <c r="F662" s="1"/>
      <c r="G662" s="1"/>
      <c r="H662" s="1"/>
      <c r="I662" s="1"/>
    </row>
    <row r="663" ht="12.75" customHeight="1">
      <c r="A663" s="1"/>
      <c r="D663" s="1"/>
      <c r="E663" s="1"/>
      <c r="F663" s="1"/>
      <c r="G663" s="1"/>
      <c r="H663" s="1"/>
      <c r="I663" s="1"/>
    </row>
    <row r="664" ht="12.75" customHeight="1">
      <c r="A664" s="1"/>
      <c r="D664" s="1"/>
      <c r="E664" s="1"/>
      <c r="F664" s="1"/>
      <c r="G664" s="1"/>
      <c r="H664" s="1"/>
      <c r="I664" s="1"/>
    </row>
    <row r="665" ht="12.75" customHeight="1">
      <c r="A665" s="1"/>
      <c r="D665" s="1"/>
      <c r="E665" s="1"/>
      <c r="F665" s="1"/>
      <c r="G665" s="1"/>
      <c r="H665" s="1"/>
      <c r="I665" s="1"/>
    </row>
    <row r="666" ht="12.75" customHeight="1">
      <c r="A666" s="1"/>
      <c r="D666" s="1"/>
      <c r="E666" s="1"/>
      <c r="F666" s="1"/>
      <c r="G666" s="1"/>
      <c r="H666" s="1"/>
      <c r="I666" s="1"/>
    </row>
    <row r="667" ht="12.75" customHeight="1">
      <c r="A667" s="1"/>
      <c r="D667" s="1"/>
      <c r="E667" s="1"/>
      <c r="F667" s="1"/>
      <c r="G667" s="1"/>
      <c r="H667" s="1"/>
      <c r="I667" s="1"/>
    </row>
    <row r="668" ht="12.75" customHeight="1">
      <c r="A668" s="1"/>
      <c r="D668" s="1"/>
      <c r="E668" s="1"/>
      <c r="F668" s="1"/>
      <c r="G668" s="1"/>
      <c r="H668" s="1"/>
      <c r="I668" s="1"/>
    </row>
    <row r="669" ht="12.75" customHeight="1">
      <c r="A669" s="1"/>
      <c r="D669" s="1"/>
      <c r="E669" s="1"/>
      <c r="F669" s="1"/>
      <c r="G669" s="1"/>
      <c r="H669" s="1"/>
      <c r="I669" s="1"/>
    </row>
    <row r="670" ht="12.75" customHeight="1">
      <c r="A670" s="1"/>
      <c r="D670" s="1"/>
      <c r="E670" s="1"/>
      <c r="F670" s="1"/>
      <c r="G670" s="1"/>
      <c r="H670" s="1"/>
      <c r="I670" s="1"/>
    </row>
    <row r="671" ht="12.75" customHeight="1">
      <c r="A671" s="1"/>
      <c r="D671" s="1"/>
      <c r="E671" s="1"/>
      <c r="F671" s="1"/>
      <c r="G671" s="1"/>
      <c r="H671" s="1"/>
      <c r="I671" s="1"/>
    </row>
    <row r="672" ht="12.75" customHeight="1">
      <c r="A672" s="1"/>
      <c r="D672" s="1"/>
      <c r="E672" s="1"/>
      <c r="F672" s="1"/>
      <c r="G672" s="1"/>
      <c r="H672" s="1"/>
      <c r="I672" s="1"/>
    </row>
    <row r="673" ht="12.75" customHeight="1">
      <c r="A673" s="1"/>
      <c r="D673" s="1"/>
      <c r="E673" s="1"/>
      <c r="F673" s="1"/>
      <c r="G673" s="1"/>
      <c r="H673" s="1"/>
      <c r="I673" s="1"/>
    </row>
    <row r="674" ht="12.75" customHeight="1">
      <c r="A674" s="1"/>
      <c r="D674" s="1"/>
      <c r="E674" s="1"/>
      <c r="F674" s="1"/>
      <c r="G674" s="1"/>
      <c r="H674" s="1"/>
      <c r="I674" s="1"/>
    </row>
    <row r="675" ht="12.75" customHeight="1">
      <c r="A675" s="1"/>
      <c r="D675" s="1"/>
      <c r="E675" s="1"/>
      <c r="F675" s="1"/>
      <c r="G675" s="1"/>
      <c r="H675" s="1"/>
      <c r="I675" s="1"/>
    </row>
    <row r="676" ht="12.75" customHeight="1">
      <c r="A676" s="1"/>
      <c r="D676" s="1"/>
      <c r="E676" s="1"/>
      <c r="F676" s="1"/>
      <c r="G676" s="1"/>
      <c r="H676" s="1"/>
      <c r="I676" s="1"/>
    </row>
    <row r="677" ht="12.75" customHeight="1">
      <c r="A677" s="1"/>
      <c r="D677" s="1"/>
      <c r="E677" s="1"/>
      <c r="F677" s="1"/>
      <c r="G677" s="1"/>
      <c r="H677" s="1"/>
      <c r="I677" s="1"/>
    </row>
    <row r="678" ht="12.75" customHeight="1">
      <c r="A678" s="1"/>
      <c r="D678" s="1"/>
      <c r="E678" s="1"/>
      <c r="F678" s="1"/>
      <c r="G678" s="1"/>
      <c r="H678" s="1"/>
      <c r="I678" s="1"/>
    </row>
    <row r="679" ht="12.75" customHeight="1">
      <c r="A679" s="1"/>
      <c r="D679" s="1"/>
      <c r="E679" s="1"/>
      <c r="F679" s="1"/>
      <c r="G679" s="1"/>
      <c r="H679" s="1"/>
      <c r="I679" s="1"/>
    </row>
    <row r="680" ht="12.75" customHeight="1">
      <c r="A680" s="1"/>
      <c r="D680" s="1"/>
      <c r="E680" s="1"/>
      <c r="F680" s="1"/>
      <c r="G680" s="1"/>
      <c r="H680" s="1"/>
      <c r="I680" s="1"/>
    </row>
    <row r="681" ht="12.75" customHeight="1">
      <c r="A681" s="1"/>
      <c r="D681" s="1"/>
      <c r="E681" s="1"/>
      <c r="F681" s="1"/>
      <c r="G681" s="1"/>
      <c r="H681" s="1"/>
      <c r="I681" s="1"/>
    </row>
    <row r="682" ht="12.75" customHeight="1">
      <c r="A682" s="1"/>
      <c r="D682" s="1"/>
      <c r="E682" s="1"/>
      <c r="F682" s="1"/>
      <c r="G682" s="1"/>
      <c r="H682" s="1"/>
      <c r="I682" s="1"/>
    </row>
    <row r="683" ht="12.75" customHeight="1">
      <c r="A683" s="1"/>
      <c r="D683" s="1"/>
      <c r="E683" s="1"/>
      <c r="F683" s="1"/>
      <c r="G683" s="1"/>
      <c r="H683" s="1"/>
      <c r="I683" s="1"/>
    </row>
    <row r="684" ht="12.75" customHeight="1">
      <c r="A684" s="1"/>
      <c r="D684" s="1"/>
      <c r="E684" s="1"/>
      <c r="F684" s="1"/>
      <c r="G684" s="1"/>
      <c r="H684" s="1"/>
      <c r="I684" s="1"/>
    </row>
    <row r="685" ht="12.75" customHeight="1">
      <c r="A685" s="1"/>
      <c r="D685" s="1"/>
      <c r="E685" s="1"/>
      <c r="F685" s="1"/>
      <c r="G685" s="1"/>
      <c r="H685" s="1"/>
      <c r="I685" s="1"/>
    </row>
    <row r="686" ht="12.75" customHeight="1">
      <c r="A686" s="1"/>
      <c r="D686" s="1"/>
      <c r="E686" s="1"/>
      <c r="F686" s="1"/>
      <c r="G686" s="1"/>
      <c r="H686" s="1"/>
      <c r="I686" s="1"/>
    </row>
    <row r="687" ht="12.75" customHeight="1">
      <c r="A687" s="1"/>
      <c r="D687" s="1"/>
      <c r="E687" s="1"/>
      <c r="F687" s="1"/>
      <c r="G687" s="1"/>
      <c r="H687" s="1"/>
      <c r="I687" s="1"/>
    </row>
    <row r="688" ht="12.75" customHeight="1">
      <c r="A688" s="1"/>
      <c r="D688" s="1"/>
      <c r="E688" s="1"/>
      <c r="F688" s="1"/>
      <c r="G688" s="1"/>
      <c r="H688" s="1"/>
      <c r="I688" s="1"/>
    </row>
    <row r="689" ht="12.75" customHeight="1">
      <c r="A689" s="1"/>
      <c r="D689" s="1"/>
      <c r="E689" s="1"/>
      <c r="F689" s="1"/>
      <c r="G689" s="1"/>
      <c r="H689" s="1"/>
      <c r="I689" s="1"/>
    </row>
    <row r="690" ht="12.75" customHeight="1">
      <c r="A690" s="1"/>
      <c r="D690" s="1"/>
      <c r="E690" s="1"/>
      <c r="F690" s="1"/>
      <c r="G690" s="1"/>
      <c r="H690" s="1"/>
      <c r="I690" s="1"/>
    </row>
    <row r="691" ht="12.75" customHeight="1">
      <c r="A691" s="1"/>
      <c r="D691" s="1"/>
      <c r="E691" s="1"/>
      <c r="F691" s="1"/>
      <c r="G691" s="1"/>
      <c r="H691" s="1"/>
      <c r="I691" s="1"/>
    </row>
    <row r="692" ht="12.75" customHeight="1">
      <c r="A692" s="1"/>
      <c r="D692" s="1"/>
      <c r="E692" s="1"/>
      <c r="F692" s="1"/>
      <c r="G692" s="1"/>
      <c r="H692" s="1"/>
      <c r="I692" s="1"/>
    </row>
    <row r="693" ht="12.75" customHeight="1">
      <c r="A693" s="1"/>
      <c r="D693" s="1"/>
      <c r="E693" s="1"/>
      <c r="F693" s="1"/>
      <c r="G693" s="1"/>
      <c r="H693" s="1"/>
      <c r="I693" s="1"/>
    </row>
    <row r="694" ht="12.75" customHeight="1">
      <c r="A694" s="1"/>
      <c r="D694" s="1"/>
      <c r="E694" s="1"/>
      <c r="F694" s="1"/>
      <c r="G694" s="1"/>
      <c r="H694" s="1"/>
      <c r="I694" s="1"/>
    </row>
    <row r="695" ht="12.75" customHeight="1">
      <c r="A695" s="1"/>
      <c r="D695" s="1"/>
      <c r="E695" s="1"/>
      <c r="F695" s="1"/>
      <c r="G695" s="1"/>
      <c r="H695" s="1"/>
      <c r="I695" s="1"/>
    </row>
    <row r="696" ht="12.75" customHeight="1">
      <c r="A696" s="1"/>
      <c r="D696" s="1"/>
      <c r="E696" s="1"/>
      <c r="F696" s="1"/>
      <c r="G696" s="1"/>
      <c r="H696" s="1"/>
      <c r="I696" s="1"/>
    </row>
    <row r="697" ht="12.75" customHeight="1">
      <c r="A697" s="1"/>
      <c r="D697" s="1"/>
      <c r="E697" s="1"/>
      <c r="F697" s="1"/>
      <c r="G697" s="1"/>
      <c r="H697" s="1"/>
      <c r="I697" s="1"/>
    </row>
    <row r="698" ht="12.75" customHeight="1">
      <c r="A698" s="1"/>
      <c r="D698" s="1"/>
      <c r="E698" s="1"/>
      <c r="F698" s="1"/>
      <c r="G698" s="1"/>
      <c r="H698" s="1"/>
      <c r="I698" s="1"/>
    </row>
    <row r="699" ht="12.75" customHeight="1">
      <c r="A699" s="1"/>
      <c r="D699" s="1"/>
      <c r="E699" s="1"/>
      <c r="F699" s="1"/>
      <c r="G699" s="1"/>
      <c r="H699" s="1"/>
      <c r="I699" s="1"/>
    </row>
    <row r="700" ht="12.75" customHeight="1">
      <c r="A700" s="1"/>
      <c r="D700" s="1"/>
      <c r="E700" s="1"/>
      <c r="F700" s="1"/>
      <c r="G700" s="1"/>
      <c r="H700" s="1"/>
      <c r="I700" s="1"/>
    </row>
    <row r="701" ht="12.75" customHeight="1">
      <c r="A701" s="1"/>
      <c r="D701" s="1"/>
      <c r="E701" s="1"/>
      <c r="F701" s="1"/>
      <c r="G701" s="1"/>
      <c r="H701" s="1"/>
      <c r="I701" s="1"/>
    </row>
    <row r="702" ht="12.75" customHeight="1">
      <c r="A702" s="1"/>
      <c r="D702" s="1"/>
      <c r="E702" s="1"/>
      <c r="F702" s="1"/>
      <c r="G702" s="1"/>
      <c r="H702" s="1"/>
      <c r="I702" s="1"/>
    </row>
    <row r="703" ht="12.75" customHeight="1">
      <c r="A703" s="1"/>
      <c r="D703" s="1"/>
      <c r="E703" s="1"/>
      <c r="F703" s="1"/>
      <c r="G703" s="1"/>
      <c r="H703" s="1"/>
      <c r="I703" s="1"/>
    </row>
    <row r="704" ht="12.75" customHeight="1">
      <c r="A704" s="1"/>
      <c r="D704" s="1"/>
      <c r="E704" s="1"/>
      <c r="F704" s="1"/>
      <c r="G704" s="1"/>
      <c r="H704" s="1"/>
      <c r="I704" s="1"/>
    </row>
    <row r="705" ht="12.75" customHeight="1">
      <c r="A705" s="1"/>
      <c r="D705" s="1"/>
      <c r="E705" s="1"/>
      <c r="F705" s="1"/>
      <c r="G705" s="1"/>
      <c r="H705" s="1"/>
      <c r="I705" s="1"/>
    </row>
    <row r="706" ht="12.75" customHeight="1">
      <c r="A706" s="1"/>
      <c r="D706" s="1"/>
      <c r="E706" s="1"/>
      <c r="F706" s="1"/>
      <c r="G706" s="1"/>
      <c r="H706" s="1"/>
      <c r="I706" s="1"/>
    </row>
    <row r="707" ht="12.75" customHeight="1">
      <c r="A707" s="1"/>
      <c r="D707" s="1"/>
      <c r="E707" s="1"/>
      <c r="F707" s="1"/>
      <c r="G707" s="1"/>
      <c r="H707" s="1"/>
      <c r="I707" s="1"/>
    </row>
    <row r="708" ht="12.75" customHeight="1">
      <c r="A708" s="1"/>
      <c r="D708" s="1"/>
      <c r="E708" s="1"/>
      <c r="F708" s="1"/>
      <c r="G708" s="1"/>
      <c r="H708" s="1"/>
      <c r="I708" s="1"/>
    </row>
    <row r="709" ht="12.75" customHeight="1">
      <c r="A709" s="1"/>
      <c r="D709" s="1"/>
      <c r="E709" s="1"/>
      <c r="F709" s="1"/>
      <c r="G709" s="1"/>
      <c r="H709" s="1"/>
      <c r="I709" s="1"/>
    </row>
    <row r="710" ht="12.75" customHeight="1">
      <c r="A710" s="1"/>
      <c r="D710" s="1"/>
      <c r="E710" s="1"/>
      <c r="F710" s="1"/>
      <c r="G710" s="1"/>
      <c r="H710" s="1"/>
      <c r="I710" s="1"/>
    </row>
    <row r="711" ht="12.75" customHeight="1">
      <c r="A711" s="1"/>
      <c r="D711" s="1"/>
      <c r="E711" s="1"/>
      <c r="F711" s="1"/>
      <c r="G711" s="1"/>
      <c r="H711" s="1"/>
      <c r="I711" s="1"/>
    </row>
    <row r="712" ht="12.75" customHeight="1">
      <c r="A712" s="1"/>
      <c r="D712" s="1"/>
      <c r="E712" s="1"/>
      <c r="F712" s="1"/>
      <c r="G712" s="1"/>
      <c r="H712" s="1"/>
      <c r="I712" s="1"/>
    </row>
    <row r="713" ht="12.75" customHeight="1">
      <c r="A713" s="1"/>
      <c r="D713" s="1"/>
      <c r="E713" s="1"/>
      <c r="F713" s="1"/>
      <c r="G713" s="1"/>
      <c r="H713" s="1"/>
      <c r="I713" s="1"/>
    </row>
    <row r="714" ht="12.75" customHeight="1">
      <c r="A714" s="1"/>
      <c r="D714" s="1"/>
      <c r="E714" s="1"/>
      <c r="F714" s="1"/>
      <c r="G714" s="1"/>
      <c r="H714" s="1"/>
      <c r="I714" s="1"/>
    </row>
    <row r="715" ht="12.75" customHeight="1">
      <c r="A715" s="1"/>
      <c r="D715" s="1"/>
      <c r="E715" s="1"/>
      <c r="F715" s="1"/>
      <c r="G715" s="1"/>
      <c r="H715" s="1"/>
      <c r="I715" s="1"/>
    </row>
    <row r="716" ht="12.75" customHeight="1">
      <c r="A716" s="1"/>
      <c r="D716" s="1"/>
      <c r="E716" s="1"/>
      <c r="F716" s="1"/>
      <c r="G716" s="1"/>
      <c r="H716" s="1"/>
      <c r="I716" s="1"/>
    </row>
    <row r="717" ht="12.75" customHeight="1">
      <c r="A717" s="1"/>
      <c r="D717" s="1"/>
      <c r="E717" s="1"/>
      <c r="F717" s="1"/>
      <c r="G717" s="1"/>
      <c r="H717" s="1"/>
      <c r="I717" s="1"/>
    </row>
    <row r="718" ht="12.75" customHeight="1">
      <c r="A718" s="1"/>
      <c r="D718" s="1"/>
      <c r="E718" s="1"/>
      <c r="F718" s="1"/>
      <c r="G718" s="1"/>
      <c r="H718" s="1"/>
      <c r="I718" s="1"/>
    </row>
    <row r="719" ht="12.75" customHeight="1">
      <c r="A719" s="1"/>
      <c r="D719" s="1"/>
      <c r="E719" s="1"/>
      <c r="F719" s="1"/>
      <c r="G719" s="1"/>
      <c r="H719" s="1"/>
      <c r="I719" s="1"/>
    </row>
    <row r="720" ht="12.75" customHeight="1">
      <c r="A720" s="1"/>
      <c r="D720" s="1"/>
      <c r="E720" s="1"/>
      <c r="F720" s="1"/>
      <c r="G720" s="1"/>
      <c r="H720" s="1"/>
      <c r="I720" s="1"/>
    </row>
    <row r="721" ht="12.75" customHeight="1">
      <c r="A721" s="1"/>
      <c r="D721" s="1"/>
      <c r="E721" s="1"/>
      <c r="F721" s="1"/>
      <c r="G721" s="1"/>
      <c r="H721" s="1"/>
      <c r="I721" s="1"/>
    </row>
    <row r="722" ht="12.75" customHeight="1">
      <c r="A722" s="1"/>
      <c r="D722" s="1"/>
      <c r="E722" s="1"/>
      <c r="F722" s="1"/>
      <c r="G722" s="1"/>
      <c r="H722" s="1"/>
      <c r="I722" s="1"/>
    </row>
    <row r="723" ht="12.75" customHeight="1">
      <c r="A723" s="1"/>
      <c r="D723" s="1"/>
      <c r="E723" s="1"/>
      <c r="F723" s="1"/>
      <c r="G723" s="1"/>
      <c r="H723" s="1"/>
      <c r="I723" s="1"/>
    </row>
    <row r="724" ht="12.75" customHeight="1">
      <c r="A724" s="1"/>
      <c r="D724" s="1"/>
      <c r="E724" s="1"/>
      <c r="F724" s="1"/>
      <c r="G724" s="1"/>
      <c r="H724" s="1"/>
      <c r="I724" s="1"/>
    </row>
    <row r="725" ht="12.75" customHeight="1">
      <c r="A725" s="1"/>
      <c r="D725" s="1"/>
      <c r="E725" s="1"/>
      <c r="F725" s="1"/>
      <c r="G725" s="1"/>
      <c r="H725" s="1"/>
      <c r="I725" s="1"/>
    </row>
    <row r="726" ht="12.75" customHeight="1">
      <c r="A726" s="1"/>
      <c r="D726" s="1"/>
      <c r="E726" s="1"/>
      <c r="F726" s="1"/>
      <c r="G726" s="1"/>
      <c r="H726" s="1"/>
      <c r="I726" s="1"/>
    </row>
    <row r="727" ht="12.75" customHeight="1">
      <c r="A727" s="1"/>
      <c r="D727" s="1"/>
      <c r="E727" s="1"/>
      <c r="F727" s="1"/>
      <c r="G727" s="1"/>
      <c r="H727" s="1"/>
      <c r="I727" s="1"/>
    </row>
    <row r="728" ht="12.75" customHeight="1">
      <c r="A728" s="1"/>
      <c r="D728" s="1"/>
      <c r="E728" s="1"/>
      <c r="F728" s="1"/>
      <c r="G728" s="1"/>
      <c r="H728" s="1"/>
      <c r="I728" s="1"/>
    </row>
    <row r="729" ht="12.75" customHeight="1">
      <c r="A729" s="1"/>
      <c r="D729" s="1"/>
      <c r="E729" s="1"/>
      <c r="F729" s="1"/>
      <c r="G729" s="1"/>
      <c r="H729" s="1"/>
      <c r="I729" s="1"/>
    </row>
    <row r="730" ht="12.75" customHeight="1">
      <c r="A730" s="1"/>
      <c r="D730" s="1"/>
      <c r="E730" s="1"/>
      <c r="F730" s="1"/>
      <c r="G730" s="1"/>
      <c r="H730" s="1"/>
      <c r="I730" s="1"/>
    </row>
    <row r="731" ht="12.75" customHeight="1">
      <c r="A731" s="1"/>
      <c r="D731" s="1"/>
      <c r="E731" s="1"/>
      <c r="F731" s="1"/>
      <c r="G731" s="1"/>
      <c r="H731" s="1"/>
      <c r="I731" s="1"/>
    </row>
    <row r="732" ht="12.75" customHeight="1">
      <c r="A732" s="1"/>
      <c r="D732" s="1"/>
      <c r="E732" s="1"/>
      <c r="F732" s="1"/>
      <c r="G732" s="1"/>
      <c r="H732" s="1"/>
      <c r="I732" s="1"/>
    </row>
    <row r="733" ht="12.75" customHeight="1">
      <c r="A733" s="1"/>
      <c r="D733" s="1"/>
      <c r="E733" s="1"/>
      <c r="F733" s="1"/>
      <c r="G733" s="1"/>
      <c r="H733" s="1"/>
      <c r="I733" s="1"/>
    </row>
    <row r="734" ht="12.75" customHeight="1">
      <c r="A734" s="1"/>
      <c r="D734" s="1"/>
      <c r="E734" s="1"/>
      <c r="F734" s="1"/>
      <c r="G734" s="1"/>
      <c r="H734" s="1"/>
      <c r="I734" s="1"/>
    </row>
    <row r="735" ht="12.75" customHeight="1">
      <c r="A735" s="1"/>
      <c r="D735" s="1"/>
      <c r="E735" s="1"/>
      <c r="F735" s="1"/>
      <c r="G735" s="1"/>
      <c r="H735" s="1"/>
      <c r="I735" s="1"/>
    </row>
    <row r="736" ht="12.75" customHeight="1">
      <c r="A736" s="1"/>
      <c r="D736" s="1"/>
      <c r="E736" s="1"/>
      <c r="F736" s="1"/>
      <c r="G736" s="1"/>
      <c r="H736" s="1"/>
      <c r="I736" s="1"/>
    </row>
    <row r="737" ht="12.75" customHeight="1">
      <c r="A737" s="1"/>
      <c r="D737" s="1"/>
      <c r="E737" s="1"/>
      <c r="F737" s="1"/>
      <c r="G737" s="1"/>
      <c r="H737" s="1"/>
      <c r="I737" s="1"/>
    </row>
    <row r="738" ht="12.75" customHeight="1">
      <c r="A738" s="1"/>
      <c r="D738" s="1"/>
      <c r="E738" s="1"/>
      <c r="F738" s="1"/>
      <c r="G738" s="1"/>
      <c r="H738" s="1"/>
      <c r="I738" s="1"/>
    </row>
    <row r="739" ht="12.75" customHeight="1">
      <c r="A739" s="1"/>
      <c r="D739" s="1"/>
      <c r="E739" s="1"/>
      <c r="F739" s="1"/>
      <c r="G739" s="1"/>
      <c r="H739" s="1"/>
      <c r="I739" s="1"/>
    </row>
    <row r="740" ht="12.75" customHeight="1">
      <c r="A740" s="1"/>
      <c r="D740" s="1"/>
      <c r="E740" s="1"/>
      <c r="F740" s="1"/>
      <c r="G740" s="1"/>
      <c r="H740" s="1"/>
      <c r="I740" s="1"/>
    </row>
    <row r="741" ht="12.75" customHeight="1">
      <c r="A741" s="1"/>
      <c r="D741" s="1"/>
      <c r="E741" s="1"/>
      <c r="F741" s="1"/>
      <c r="G741" s="1"/>
      <c r="H741" s="1"/>
      <c r="I741" s="1"/>
    </row>
    <row r="742" ht="12.75" customHeight="1">
      <c r="A742" s="1"/>
      <c r="D742" s="1"/>
      <c r="E742" s="1"/>
      <c r="F742" s="1"/>
      <c r="G742" s="1"/>
      <c r="H742" s="1"/>
      <c r="I742" s="1"/>
    </row>
    <row r="743" ht="12.75" customHeight="1">
      <c r="A743" s="1"/>
      <c r="D743" s="1"/>
      <c r="E743" s="1"/>
      <c r="F743" s="1"/>
      <c r="G743" s="1"/>
      <c r="H743" s="1"/>
      <c r="I743" s="1"/>
    </row>
    <row r="744" ht="12.75" customHeight="1">
      <c r="A744" s="1"/>
      <c r="D744" s="1"/>
      <c r="E744" s="1"/>
      <c r="F744" s="1"/>
      <c r="G744" s="1"/>
      <c r="H744" s="1"/>
      <c r="I744" s="1"/>
    </row>
    <row r="745" ht="12.75" customHeight="1">
      <c r="A745" s="1"/>
      <c r="D745" s="1"/>
      <c r="E745" s="1"/>
      <c r="F745" s="1"/>
      <c r="G745" s="1"/>
      <c r="H745" s="1"/>
      <c r="I745" s="1"/>
    </row>
    <row r="746" ht="12.75" customHeight="1">
      <c r="A746" s="1"/>
      <c r="D746" s="1"/>
      <c r="E746" s="1"/>
      <c r="F746" s="1"/>
      <c r="G746" s="1"/>
      <c r="H746" s="1"/>
      <c r="I746" s="1"/>
    </row>
    <row r="747" ht="12.75" customHeight="1">
      <c r="A747" s="1"/>
      <c r="D747" s="1"/>
      <c r="E747" s="1"/>
      <c r="F747" s="1"/>
      <c r="G747" s="1"/>
      <c r="H747" s="1"/>
      <c r="I747" s="1"/>
    </row>
    <row r="748" ht="12.75" customHeight="1">
      <c r="A748" s="1"/>
      <c r="D748" s="1"/>
      <c r="E748" s="1"/>
      <c r="F748" s="1"/>
      <c r="G748" s="1"/>
      <c r="H748" s="1"/>
      <c r="I748" s="1"/>
    </row>
    <row r="749" ht="12.75" customHeight="1">
      <c r="A749" s="1"/>
      <c r="D749" s="1"/>
      <c r="E749" s="1"/>
      <c r="F749" s="1"/>
      <c r="G749" s="1"/>
      <c r="H749" s="1"/>
      <c r="I749" s="1"/>
    </row>
    <row r="750" ht="12.75" customHeight="1">
      <c r="A750" s="1"/>
      <c r="D750" s="1"/>
      <c r="E750" s="1"/>
      <c r="F750" s="1"/>
      <c r="G750" s="1"/>
      <c r="H750" s="1"/>
      <c r="I750" s="1"/>
    </row>
    <row r="751" ht="12.75" customHeight="1">
      <c r="A751" s="1"/>
      <c r="D751" s="1"/>
      <c r="E751" s="1"/>
      <c r="F751" s="1"/>
      <c r="G751" s="1"/>
      <c r="H751" s="1"/>
      <c r="I751" s="1"/>
    </row>
    <row r="752" ht="12.75" customHeight="1">
      <c r="A752" s="1"/>
      <c r="D752" s="1"/>
      <c r="E752" s="1"/>
      <c r="F752" s="1"/>
      <c r="G752" s="1"/>
      <c r="H752" s="1"/>
      <c r="I752" s="1"/>
    </row>
    <row r="753" ht="12.75" customHeight="1">
      <c r="A753" s="1"/>
      <c r="D753" s="1"/>
      <c r="E753" s="1"/>
      <c r="F753" s="1"/>
      <c r="G753" s="1"/>
      <c r="H753" s="1"/>
      <c r="I753" s="1"/>
    </row>
    <row r="754" ht="12.75" customHeight="1">
      <c r="A754" s="1"/>
      <c r="D754" s="1"/>
      <c r="E754" s="1"/>
      <c r="F754" s="1"/>
      <c r="G754" s="1"/>
      <c r="H754" s="1"/>
      <c r="I754" s="1"/>
    </row>
    <row r="755" ht="12.75" customHeight="1">
      <c r="A755" s="1"/>
      <c r="D755" s="1"/>
      <c r="E755" s="1"/>
      <c r="F755" s="1"/>
      <c r="G755" s="1"/>
      <c r="H755" s="1"/>
      <c r="I755" s="1"/>
    </row>
    <row r="756" ht="12.75" customHeight="1">
      <c r="A756" s="1"/>
      <c r="D756" s="1"/>
      <c r="E756" s="1"/>
      <c r="F756" s="1"/>
      <c r="G756" s="1"/>
      <c r="H756" s="1"/>
      <c r="I756" s="1"/>
    </row>
    <row r="757" ht="12.75" customHeight="1">
      <c r="A757" s="1"/>
      <c r="D757" s="1"/>
      <c r="E757" s="1"/>
      <c r="F757" s="1"/>
      <c r="G757" s="1"/>
      <c r="H757" s="1"/>
      <c r="I757" s="1"/>
    </row>
    <row r="758" ht="12.75" customHeight="1">
      <c r="A758" s="1"/>
      <c r="D758" s="1"/>
      <c r="E758" s="1"/>
      <c r="F758" s="1"/>
      <c r="G758" s="1"/>
      <c r="H758" s="1"/>
      <c r="I758" s="1"/>
    </row>
    <row r="759" ht="12.75" customHeight="1">
      <c r="A759" s="1"/>
      <c r="D759" s="1"/>
      <c r="E759" s="1"/>
      <c r="F759" s="1"/>
      <c r="G759" s="1"/>
      <c r="H759" s="1"/>
      <c r="I759" s="1"/>
    </row>
    <row r="760" ht="12.75" customHeight="1">
      <c r="A760" s="1"/>
      <c r="D760" s="1"/>
      <c r="E760" s="1"/>
      <c r="F760" s="1"/>
      <c r="G760" s="1"/>
      <c r="H760" s="1"/>
      <c r="I760" s="1"/>
    </row>
    <row r="761" ht="12.75" customHeight="1">
      <c r="A761" s="1"/>
      <c r="D761" s="1"/>
      <c r="E761" s="1"/>
      <c r="F761" s="1"/>
      <c r="G761" s="1"/>
      <c r="H761" s="1"/>
      <c r="I761" s="1"/>
    </row>
    <row r="762" ht="12.75" customHeight="1">
      <c r="A762" s="1"/>
      <c r="D762" s="1"/>
      <c r="E762" s="1"/>
      <c r="F762" s="1"/>
      <c r="G762" s="1"/>
      <c r="H762" s="1"/>
      <c r="I762" s="1"/>
    </row>
    <row r="763" ht="12.75" customHeight="1">
      <c r="A763" s="1"/>
      <c r="D763" s="1"/>
      <c r="E763" s="1"/>
      <c r="F763" s="1"/>
      <c r="G763" s="1"/>
      <c r="H763" s="1"/>
      <c r="I763" s="1"/>
    </row>
    <row r="764" ht="12.75" customHeight="1">
      <c r="A764" s="1"/>
      <c r="D764" s="1"/>
      <c r="E764" s="1"/>
      <c r="F764" s="1"/>
      <c r="G764" s="1"/>
      <c r="H764" s="1"/>
      <c r="I764" s="1"/>
    </row>
    <row r="765" ht="12.75" customHeight="1">
      <c r="A765" s="1"/>
      <c r="D765" s="1"/>
      <c r="E765" s="1"/>
      <c r="F765" s="1"/>
      <c r="G765" s="1"/>
      <c r="H765" s="1"/>
      <c r="I765" s="1"/>
    </row>
    <row r="766" ht="12.75" customHeight="1">
      <c r="A766" s="1"/>
      <c r="D766" s="1"/>
      <c r="E766" s="1"/>
      <c r="F766" s="1"/>
      <c r="G766" s="1"/>
      <c r="H766" s="1"/>
      <c r="I766" s="1"/>
    </row>
    <row r="767" ht="12.75" customHeight="1">
      <c r="A767" s="1"/>
      <c r="D767" s="1"/>
      <c r="E767" s="1"/>
      <c r="F767" s="1"/>
      <c r="G767" s="1"/>
      <c r="H767" s="1"/>
      <c r="I767" s="1"/>
    </row>
    <row r="768" ht="12.75" customHeight="1">
      <c r="A768" s="1"/>
      <c r="D768" s="1"/>
      <c r="E768" s="1"/>
      <c r="F768" s="1"/>
      <c r="G768" s="1"/>
      <c r="H768" s="1"/>
      <c r="I768" s="1"/>
    </row>
    <row r="769" ht="12.75" customHeight="1">
      <c r="A769" s="1"/>
      <c r="D769" s="1"/>
      <c r="E769" s="1"/>
      <c r="F769" s="1"/>
      <c r="G769" s="1"/>
      <c r="H769" s="1"/>
      <c r="I769" s="1"/>
    </row>
    <row r="770" ht="12.75" customHeight="1">
      <c r="A770" s="1"/>
      <c r="D770" s="1"/>
      <c r="E770" s="1"/>
      <c r="F770" s="1"/>
      <c r="G770" s="1"/>
      <c r="H770" s="1"/>
      <c r="I770" s="1"/>
    </row>
    <row r="771" ht="12.75" customHeight="1">
      <c r="A771" s="1"/>
      <c r="D771" s="1"/>
      <c r="E771" s="1"/>
      <c r="F771" s="1"/>
      <c r="G771" s="1"/>
      <c r="H771" s="1"/>
      <c r="I771" s="1"/>
    </row>
    <row r="772" ht="12.75" customHeight="1">
      <c r="A772" s="1"/>
      <c r="D772" s="1"/>
      <c r="E772" s="1"/>
      <c r="F772" s="1"/>
      <c r="G772" s="1"/>
      <c r="H772" s="1"/>
      <c r="I772" s="1"/>
    </row>
    <row r="773" ht="12.75" customHeight="1">
      <c r="A773" s="1"/>
      <c r="D773" s="1"/>
      <c r="E773" s="1"/>
      <c r="F773" s="1"/>
      <c r="G773" s="1"/>
      <c r="H773" s="1"/>
      <c r="I773" s="1"/>
    </row>
    <row r="774" ht="12.75" customHeight="1">
      <c r="A774" s="1"/>
      <c r="D774" s="1"/>
      <c r="E774" s="1"/>
      <c r="F774" s="1"/>
      <c r="G774" s="1"/>
      <c r="H774" s="1"/>
      <c r="I774" s="1"/>
    </row>
    <row r="775" ht="12.75" customHeight="1">
      <c r="A775" s="1"/>
      <c r="D775" s="1"/>
      <c r="E775" s="1"/>
      <c r="F775" s="1"/>
      <c r="G775" s="1"/>
      <c r="H775" s="1"/>
      <c r="I775" s="1"/>
    </row>
    <row r="776" ht="12.75" customHeight="1">
      <c r="A776" s="1"/>
      <c r="D776" s="1"/>
      <c r="E776" s="1"/>
      <c r="F776" s="1"/>
      <c r="G776" s="1"/>
      <c r="H776" s="1"/>
      <c r="I776" s="1"/>
    </row>
    <row r="777" ht="12.75" customHeight="1">
      <c r="A777" s="1"/>
      <c r="D777" s="1"/>
      <c r="E777" s="1"/>
      <c r="F777" s="1"/>
      <c r="G777" s="1"/>
      <c r="H777" s="1"/>
      <c r="I777" s="1"/>
    </row>
    <row r="778" ht="12.75" customHeight="1">
      <c r="A778" s="1"/>
      <c r="D778" s="1"/>
      <c r="E778" s="1"/>
      <c r="F778" s="1"/>
      <c r="G778" s="1"/>
      <c r="H778" s="1"/>
      <c r="I778" s="1"/>
    </row>
    <row r="779" ht="12.75" customHeight="1">
      <c r="A779" s="1"/>
      <c r="D779" s="1"/>
      <c r="E779" s="1"/>
      <c r="F779" s="1"/>
      <c r="G779" s="1"/>
      <c r="H779" s="1"/>
      <c r="I779" s="1"/>
    </row>
    <row r="780" ht="12.75" customHeight="1">
      <c r="A780" s="1"/>
      <c r="D780" s="1"/>
      <c r="E780" s="1"/>
      <c r="F780" s="1"/>
      <c r="G780" s="1"/>
      <c r="H780" s="1"/>
      <c r="I780" s="1"/>
    </row>
    <row r="781" ht="12.75" customHeight="1">
      <c r="A781" s="1"/>
      <c r="D781" s="1"/>
      <c r="E781" s="1"/>
      <c r="F781" s="1"/>
      <c r="G781" s="1"/>
      <c r="H781" s="1"/>
      <c r="I781" s="1"/>
    </row>
    <row r="782" ht="12.75" customHeight="1">
      <c r="A782" s="1"/>
      <c r="D782" s="1"/>
      <c r="E782" s="1"/>
      <c r="F782" s="1"/>
      <c r="G782" s="1"/>
      <c r="H782" s="1"/>
      <c r="I782" s="1"/>
    </row>
    <row r="783" ht="12.75" customHeight="1">
      <c r="A783" s="1"/>
      <c r="D783" s="1"/>
      <c r="E783" s="1"/>
      <c r="F783" s="1"/>
      <c r="G783" s="1"/>
      <c r="H783" s="1"/>
      <c r="I783" s="1"/>
    </row>
    <row r="784" ht="12.75" customHeight="1">
      <c r="A784" s="1"/>
      <c r="D784" s="1"/>
      <c r="E784" s="1"/>
      <c r="F784" s="1"/>
      <c r="G784" s="1"/>
      <c r="H784" s="1"/>
      <c r="I784" s="1"/>
    </row>
    <row r="785" ht="12.75" customHeight="1">
      <c r="A785" s="1"/>
      <c r="D785" s="1"/>
      <c r="E785" s="1"/>
      <c r="F785" s="1"/>
      <c r="G785" s="1"/>
      <c r="H785" s="1"/>
      <c r="I785" s="1"/>
    </row>
    <row r="786" ht="12.75" customHeight="1">
      <c r="A786" s="1"/>
      <c r="D786" s="1"/>
      <c r="E786" s="1"/>
      <c r="F786" s="1"/>
      <c r="G786" s="1"/>
      <c r="H786" s="1"/>
      <c r="I786" s="1"/>
    </row>
    <row r="787" ht="12.75" customHeight="1">
      <c r="A787" s="1"/>
      <c r="D787" s="1"/>
      <c r="E787" s="1"/>
      <c r="F787" s="1"/>
      <c r="G787" s="1"/>
      <c r="H787" s="1"/>
      <c r="I787" s="1"/>
    </row>
    <row r="788" ht="12.75" customHeight="1">
      <c r="A788" s="1"/>
      <c r="D788" s="1"/>
      <c r="E788" s="1"/>
      <c r="F788" s="1"/>
      <c r="G788" s="1"/>
      <c r="H788" s="1"/>
      <c r="I788" s="1"/>
    </row>
    <row r="789" ht="12.75" customHeight="1">
      <c r="A789" s="1"/>
      <c r="D789" s="1"/>
      <c r="E789" s="1"/>
      <c r="F789" s="1"/>
      <c r="G789" s="1"/>
      <c r="H789" s="1"/>
      <c r="I789" s="1"/>
    </row>
    <row r="790" ht="12.75" customHeight="1">
      <c r="A790" s="1"/>
      <c r="D790" s="1"/>
      <c r="E790" s="1"/>
      <c r="F790" s="1"/>
      <c r="G790" s="1"/>
      <c r="H790" s="1"/>
      <c r="I790" s="1"/>
    </row>
    <row r="791" ht="12.75" customHeight="1">
      <c r="A791" s="1"/>
      <c r="D791" s="1"/>
      <c r="E791" s="1"/>
      <c r="F791" s="1"/>
      <c r="G791" s="1"/>
      <c r="H791" s="1"/>
      <c r="I791" s="1"/>
    </row>
    <row r="792" ht="12.75" customHeight="1">
      <c r="A792" s="1"/>
      <c r="D792" s="1"/>
      <c r="E792" s="1"/>
      <c r="F792" s="1"/>
      <c r="G792" s="1"/>
      <c r="H792" s="1"/>
      <c r="I792" s="1"/>
    </row>
    <row r="793" ht="12.75" customHeight="1">
      <c r="A793" s="1"/>
      <c r="D793" s="1"/>
      <c r="E793" s="1"/>
      <c r="F793" s="1"/>
      <c r="G793" s="1"/>
      <c r="H793" s="1"/>
      <c r="I793" s="1"/>
    </row>
    <row r="794" ht="12.75" customHeight="1">
      <c r="A794" s="1"/>
      <c r="D794" s="1"/>
      <c r="E794" s="1"/>
      <c r="F794" s="1"/>
      <c r="G794" s="1"/>
      <c r="H794" s="1"/>
      <c r="I794" s="1"/>
    </row>
    <row r="795" ht="12.75" customHeight="1">
      <c r="A795" s="1"/>
      <c r="D795" s="1"/>
      <c r="E795" s="1"/>
      <c r="F795" s="1"/>
      <c r="G795" s="1"/>
      <c r="H795" s="1"/>
      <c r="I795" s="1"/>
    </row>
    <row r="796" ht="12.75" customHeight="1">
      <c r="A796" s="1"/>
      <c r="D796" s="1"/>
      <c r="E796" s="1"/>
      <c r="F796" s="1"/>
      <c r="G796" s="1"/>
      <c r="H796" s="1"/>
      <c r="I796" s="1"/>
    </row>
    <row r="797" ht="12.75" customHeight="1">
      <c r="A797" s="1"/>
      <c r="D797" s="1"/>
      <c r="E797" s="1"/>
      <c r="F797" s="1"/>
      <c r="G797" s="1"/>
      <c r="H797" s="1"/>
      <c r="I797" s="1"/>
    </row>
    <row r="798" ht="12.75" customHeight="1">
      <c r="A798" s="1"/>
      <c r="D798" s="1"/>
      <c r="E798" s="1"/>
      <c r="F798" s="1"/>
      <c r="G798" s="1"/>
      <c r="H798" s="1"/>
      <c r="I798" s="1"/>
    </row>
    <row r="799" ht="12.75" customHeight="1">
      <c r="A799" s="1"/>
      <c r="D799" s="1"/>
      <c r="E799" s="1"/>
      <c r="F799" s="1"/>
      <c r="G799" s="1"/>
      <c r="H799" s="1"/>
      <c r="I799" s="1"/>
    </row>
    <row r="800" ht="12.75" customHeight="1">
      <c r="A800" s="1"/>
      <c r="D800" s="1"/>
      <c r="E800" s="1"/>
      <c r="F800" s="1"/>
      <c r="G800" s="1"/>
      <c r="H800" s="1"/>
      <c r="I800" s="1"/>
    </row>
    <row r="801" ht="12.75" customHeight="1">
      <c r="A801" s="1"/>
      <c r="D801" s="1"/>
      <c r="E801" s="1"/>
      <c r="F801" s="1"/>
      <c r="G801" s="1"/>
      <c r="H801" s="1"/>
      <c r="I801" s="1"/>
    </row>
    <row r="802" ht="12.75" customHeight="1">
      <c r="A802" s="1"/>
      <c r="D802" s="1"/>
      <c r="E802" s="1"/>
      <c r="F802" s="1"/>
      <c r="G802" s="1"/>
      <c r="H802" s="1"/>
      <c r="I802" s="1"/>
    </row>
    <row r="803" ht="12.75" customHeight="1">
      <c r="A803" s="1"/>
      <c r="D803" s="1"/>
      <c r="E803" s="1"/>
      <c r="F803" s="1"/>
      <c r="G803" s="1"/>
      <c r="H803" s="1"/>
      <c r="I803" s="1"/>
    </row>
    <row r="804" ht="12.75" customHeight="1">
      <c r="A804" s="1"/>
      <c r="D804" s="1"/>
      <c r="E804" s="1"/>
      <c r="F804" s="1"/>
      <c r="G804" s="1"/>
      <c r="H804" s="1"/>
      <c r="I804" s="1"/>
    </row>
    <row r="805" ht="12.75" customHeight="1">
      <c r="A805" s="1"/>
      <c r="D805" s="1"/>
      <c r="E805" s="1"/>
      <c r="F805" s="1"/>
      <c r="G805" s="1"/>
      <c r="H805" s="1"/>
      <c r="I805" s="1"/>
    </row>
    <row r="806" ht="12.75" customHeight="1">
      <c r="A806" s="1"/>
      <c r="D806" s="1"/>
      <c r="E806" s="1"/>
      <c r="F806" s="1"/>
      <c r="G806" s="1"/>
      <c r="H806" s="1"/>
      <c r="I806" s="1"/>
    </row>
    <row r="807" ht="12.75" customHeight="1">
      <c r="A807" s="1"/>
      <c r="D807" s="1"/>
      <c r="E807" s="1"/>
      <c r="F807" s="1"/>
      <c r="G807" s="1"/>
      <c r="H807" s="1"/>
      <c r="I807" s="1"/>
    </row>
    <row r="808" ht="12.75" customHeight="1">
      <c r="A808" s="1"/>
      <c r="D808" s="1"/>
      <c r="E808" s="1"/>
      <c r="F808" s="1"/>
      <c r="G808" s="1"/>
      <c r="H808" s="1"/>
      <c r="I808" s="1"/>
    </row>
    <row r="809" ht="12.75" customHeight="1">
      <c r="A809" s="1"/>
      <c r="D809" s="1"/>
      <c r="E809" s="1"/>
      <c r="F809" s="1"/>
      <c r="G809" s="1"/>
      <c r="H809" s="1"/>
      <c r="I809" s="1"/>
    </row>
    <row r="810" ht="12.75" customHeight="1">
      <c r="A810" s="1"/>
      <c r="D810" s="1"/>
      <c r="E810" s="1"/>
      <c r="F810" s="1"/>
      <c r="G810" s="1"/>
      <c r="H810" s="1"/>
      <c r="I810" s="1"/>
    </row>
    <row r="811" ht="12.75" customHeight="1">
      <c r="A811" s="1"/>
      <c r="D811" s="1"/>
      <c r="E811" s="1"/>
      <c r="F811" s="1"/>
      <c r="G811" s="1"/>
      <c r="H811" s="1"/>
      <c r="I811" s="1"/>
    </row>
    <row r="812" ht="12.75" customHeight="1">
      <c r="A812" s="1"/>
      <c r="D812" s="1"/>
      <c r="E812" s="1"/>
      <c r="F812" s="1"/>
      <c r="G812" s="1"/>
      <c r="H812" s="1"/>
      <c r="I812" s="1"/>
    </row>
    <row r="813" ht="12.75" customHeight="1">
      <c r="A813" s="1"/>
      <c r="D813" s="1"/>
      <c r="E813" s="1"/>
      <c r="F813" s="1"/>
      <c r="G813" s="1"/>
      <c r="H813" s="1"/>
      <c r="I813" s="1"/>
    </row>
    <row r="814" ht="12.75" customHeight="1">
      <c r="A814" s="1"/>
      <c r="D814" s="1"/>
      <c r="E814" s="1"/>
      <c r="F814" s="1"/>
      <c r="G814" s="1"/>
      <c r="H814" s="1"/>
      <c r="I814" s="1"/>
    </row>
    <row r="815" ht="12.75" customHeight="1">
      <c r="A815" s="1"/>
      <c r="D815" s="1"/>
      <c r="E815" s="1"/>
      <c r="F815" s="1"/>
      <c r="G815" s="1"/>
      <c r="H815" s="1"/>
      <c r="I815" s="1"/>
    </row>
    <row r="816" ht="12.75" customHeight="1">
      <c r="A816" s="1"/>
      <c r="D816" s="1"/>
      <c r="E816" s="1"/>
      <c r="F816" s="1"/>
      <c r="G816" s="1"/>
      <c r="H816" s="1"/>
      <c r="I816" s="1"/>
    </row>
    <row r="817" ht="12.75" customHeight="1">
      <c r="A817" s="1"/>
      <c r="D817" s="1"/>
      <c r="E817" s="1"/>
      <c r="F817" s="1"/>
      <c r="G817" s="1"/>
      <c r="H817" s="1"/>
      <c r="I817" s="1"/>
    </row>
    <row r="818" ht="12.75" customHeight="1">
      <c r="A818" s="1"/>
      <c r="D818" s="1"/>
      <c r="E818" s="1"/>
      <c r="F818" s="1"/>
      <c r="G818" s="1"/>
      <c r="H818" s="1"/>
      <c r="I818" s="1"/>
    </row>
    <row r="819" ht="12.75" customHeight="1">
      <c r="A819" s="1"/>
      <c r="D819" s="1"/>
      <c r="E819" s="1"/>
      <c r="F819" s="1"/>
      <c r="G819" s="1"/>
      <c r="H819" s="1"/>
      <c r="I819" s="1"/>
    </row>
    <row r="820" ht="12.75" customHeight="1">
      <c r="A820" s="1"/>
      <c r="D820" s="1"/>
      <c r="E820" s="1"/>
      <c r="F820" s="1"/>
      <c r="G820" s="1"/>
      <c r="H820" s="1"/>
      <c r="I820" s="1"/>
    </row>
    <row r="821" ht="12.75" customHeight="1">
      <c r="A821" s="1"/>
      <c r="D821" s="1"/>
      <c r="E821" s="1"/>
      <c r="F821" s="1"/>
      <c r="G821" s="1"/>
      <c r="H821" s="1"/>
      <c r="I821" s="1"/>
    </row>
    <row r="822" ht="12.75" customHeight="1">
      <c r="A822" s="1"/>
      <c r="D822" s="1"/>
      <c r="E822" s="1"/>
      <c r="F822" s="1"/>
      <c r="G822" s="1"/>
      <c r="H822" s="1"/>
      <c r="I822" s="1"/>
    </row>
    <row r="823" ht="12.75" customHeight="1">
      <c r="A823" s="1"/>
      <c r="D823" s="1"/>
      <c r="E823" s="1"/>
      <c r="F823" s="1"/>
      <c r="G823" s="1"/>
      <c r="H823" s="1"/>
      <c r="I823" s="1"/>
    </row>
    <row r="824" ht="12.75" customHeight="1">
      <c r="A824" s="1"/>
      <c r="D824" s="1"/>
      <c r="E824" s="1"/>
      <c r="F824" s="1"/>
      <c r="G824" s="1"/>
      <c r="H824" s="1"/>
      <c r="I824" s="1"/>
    </row>
    <row r="825" ht="12.75" customHeight="1">
      <c r="A825" s="1"/>
      <c r="D825" s="1"/>
      <c r="E825" s="1"/>
      <c r="F825" s="1"/>
      <c r="G825" s="1"/>
      <c r="H825" s="1"/>
      <c r="I825" s="1"/>
    </row>
    <row r="826" ht="12.75" customHeight="1">
      <c r="A826" s="1"/>
      <c r="D826" s="1"/>
      <c r="E826" s="1"/>
      <c r="F826" s="1"/>
      <c r="G826" s="1"/>
      <c r="H826" s="1"/>
      <c r="I826" s="1"/>
    </row>
    <row r="827" ht="12.75" customHeight="1">
      <c r="A827" s="1"/>
      <c r="D827" s="1"/>
      <c r="E827" s="1"/>
      <c r="F827" s="1"/>
      <c r="G827" s="1"/>
      <c r="H827" s="1"/>
      <c r="I827" s="1"/>
    </row>
    <row r="828" ht="12.75" customHeight="1">
      <c r="A828" s="1"/>
      <c r="D828" s="1"/>
      <c r="E828" s="1"/>
      <c r="F828" s="1"/>
      <c r="G828" s="1"/>
      <c r="H828" s="1"/>
      <c r="I828" s="1"/>
    </row>
    <row r="829" ht="12.75" customHeight="1">
      <c r="A829" s="1"/>
      <c r="D829" s="1"/>
      <c r="E829" s="1"/>
      <c r="F829" s="1"/>
      <c r="G829" s="1"/>
      <c r="H829" s="1"/>
      <c r="I829" s="1"/>
    </row>
    <row r="830" ht="12.75" customHeight="1">
      <c r="A830" s="1"/>
      <c r="D830" s="1"/>
      <c r="E830" s="1"/>
      <c r="F830" s="1"/>
      <c r="G830" s="1"/>
      <c r="H830" s="1"/>
      <c r="I830" s="1"/>
    </row>
    <row r="831" ht="12.75" customHeight="1">
      <c r="A831" s="1"/>
      <c r="D831" s="1"/>
      <c r="E831" s="1"/>
      <c r="F831" s="1"/>
      <c r="G831" s="1"/>
      <c r="H831" s="1"/>
      <c r="I831" s="1"/>
    </row>
    <row r="832" ht="12.75" customHeight="1">
      <c r="A832" s="1"/>
      <c r="D832" s="1"/>
      <c r="E832" s="1"/>
      <c r="F832" s="1"/>
      <c r="G832" s="1"/>
      <c r="H832" s="1"/>
      <c r="I832" s="1"/>
    </row>
    <row r="833" ht="12.75" customHeight="1">
      <c r="A833" s="1"/>
      <c r="D833" s="1"/>
      <c r="E833" s="1"/>
      <c r="F833" s="1"/>
      <c r="G833" s="1"/>
      <c r="H833" s="1"/>
      <c r="I833" s="1"/>
    </row>
    <row r="834" ht="12.75" customHeight="1">
      <c r="A834" s="1"/>
      <c r="D834" s="1"/>
      <c r="E834" s="1"/>
      <c r="F834" s="1"/>
      <c r="G834" s="1"/>
      <c r="H834" s="1"/>
      <c r="I834" s="1"/>
    </row>
    <row r="835" ht="12.75" customHeight="1">
      <c r="A835" s="1"/>
      <c r="D835" s="1"/>
      <c r="E835" s="1"/>
      <c r="F835" s="1"/>
      <c r="G835" s="1"/>
      <c r="H835" s="1"/>
      <c r="I835" s="1"/>
    </row>
    <row r="836" ht="12.75" customHeight="1">
      <c r="A836" s="1"/>
      <c r="D836" s="1"/>
      <c r="E836" s="1"/>
      <c r="F836" s="1"/>
      <c r="G836" s="1"/>
      <c r="H836" s="1"/>
      <c r="I836" s="1"/>
    </row>
    <row r="837" ht="12.75" customHeight="1">
      <c r="A837" s="1"/>
      <c r="D837" s="1"/>
      <c r="E837" s="1"/>
      <c r="F837" s="1"/>
      <c r="G837" s="1"/>
      <c r="H837" s="1"/>
      <c r="I837" s="1"/>
    </row>
    <row r="838" ht="12.75" customHeight="1">
      <c r="A838" s="1"/>
      <c r="D838" s="1"/>
      <c r="E838" s="1"/>
      <c r="F838" s="1"/>
      <c r="G838" s="1"/>
      <c r="H838" s="1"/>
      <c r="I838" s="1"/>
    </row>
    <row r="839" ht="12.75" customHeight="1">
      <c r="A839" s="1"/>
      <c r="D839" s="1"/>
      <c r="E839" s="1"/>
      <c r="F839" s="1"/>
      <c r="G839" s="1"/>
      <c r="H839" s="1"/>
      <c r="I839" s="1"/>
    </row>
    <row r="840" ht="12.75" customHeight="1">
      <c r="A840" s="1"/>
      <c r="D840" s="1"/>
      <c r="E840" s="1"/>
      <c r="F840" s="1"/>
      <c r="G840" s="1"/>
      <c r="H840" s="1"/>
      <c r="I840" s="1"/>
    </row>
    <row r="841" ht="12.75" customHeight="1">
      <c r="A841" s="1"/>
      <c r="D841" s="1"/>
      <c r="E841" s="1"/>
      <c r="F841" s="1"/>
      <c r="G841" s="1"/>
      <c r="H841" s="1"/>
      <c r="I841" s="1"/>
    </row>
    <row r="842" ht="12.75" customHeight="1">
      <c r="A842" s="1"/>
      <c r="D842" s="1"/>
      <c r="E842" s="1"/>
      <c r="F842" s="1"/>
      <c r="G842" s="1"/>
      <c r="H842" s="1"/>
      <c r="I842" s="1"/>
    </row>
    <row r="843" ht="12.75" customHeight="1">
      <c r="A843" s="1"/>
      <c r="D843" s="1"/>
      <c r="E843" s="1"/>
      <c r="F843" s="1"/>
      <c r="G843" s="1"/>
      <c r="H843" s="1"/>
      <c r="I843" s="1"/>
    </row>
    <row r="844" ht="12.75" customHeight="1">
      <c r="A844" s="1"/>
      <c r="D844" s="1"/>
      <c r="E844" s="1"/>
      <c r="F844" s="1"/>
      <c r="G844" s="1"/>
      <c r="H844" s="1"/>
      <c r="I844" s="1"/>
    </row>
    <row r="845" ht="12.75" customHeight="1">
      <c r="A845" s="1"/>
      <c r="D845" s="1"/>
      <c r="E845" s="1"/>
      <c r="F845" s="1"/>
      <c r="G845" s="1"/>
      <c r="H845" s="1"/>
      <c r="I845" s="1"/>
    </row>
    <row r="846" ht="12.75" customHeight="1">
      <c r="A846" s="1"/>
      <c r="D846" s="1"/>
      <c r="E846" s="1"/>
      <c r="F846" s="1"/>
      <c r="G846" s="1"/>
      <c r="H846" s="1"/>
      <c r="I846" s="1"/>
    </row>
    <row r="847" ht="12.75" customHeight="1">
      <c r="A847" s="1"/>
      <c r="D847" s="1"/>
      <c r="E847" s="1"/>
      <c r="F847" s="1"/>
      <c r="G847" s="1"/>
      <c r="H847" s="1"/>
      <c r="I847" s="1"/>
    </row>
    <row r="848" ht="12.75" customHeight="1">
      <c r="A848" s="1"/>
      <c r="D848" s="1"/>
      <c r="E848" s="1"/>
      <c r="F848" s="1"/>
      <c r="G848" s="1"/>
      <c r="H848" s="1"/>
      <c r="I848" s="1"/>
    </row>
    <row r="849" ht="12.75" customHeight="1">
      <c r="A849" s="1"/>
      <c r="D849" s="1"/>
      <c r="E849" s="1"/>
      <c r="F849" s="1"/>
      <c r="G849" s="1"/>
      <c r="H849" s="1"/>
      <c r="I849" s="1"/>
    </row>
    <row r="850" ht="12.75" customHeight="1">
      <c r="A850" s="1"/>
      <c r="D850" s="1"/>
      <c r="E850" s="1"/>
      <c r="F850" s="1"/>
      <c r="G850" s="1"/>
      <c r="H850" s="1"/>
      <c r="I850" s="1"/>
    </row>
    <row r="851" ht="12.75" customHeight="1">
      <c r="A851" s="1"/>
      <c r="D851" s="1"/>
      <c r="E851" s="1"/>
      <c r="F851" s="1"/>
      <c r="G851" s="1"/>
      <c r="H851" s="1"/>
      <c r="I851" s="1"/>
    </row>
    <row r="852" ht="12.75" customHeight="1">
      <c r="A852" s="1"/>
      <c r="D852" s="1"/>
      <c r="E852" s="1"/>
      <c r="F852" s="1"/>
      <c r="G852" s="1"/>
      <c r="H852" s="1"/>
      <c r="I852" s="1"/>
    </row>
    <row r="853" ht="12.75" customHeight="1">
      <c r="A853" s="1"/>
      <c r="D853" s="1"/>
      <c r="E853" s="1"/>
      <c r="F853" s="1"/>
      <c r="G853" s="1"/>
      <c r="H853" s="1"/>
      <c r="I853" s="1"/>
    </row>
    <row r="854" ht="12.75" customHeight="1">
      <c r="A854" s="1"/>
      <c r="D854" s="1"/>
      <c r="E854" s="1"/>
      <c r="F854" s="1"/>
      <c r="G854" s="1"/>
      <c r="H854" s="1"/>
      <c r="I854" s="1"/>
    </row>
    <row r="855" ht="12.75" customHeight="1">
      <c r="A855" s="1"/>
      <c r="D855" s="1"/>
      <c r="E855" s="1"/>
      <c r="F855" s="1"/>
      <c r="G855" s="1"/>
      <c r="H855" s="1"/>
      <c r="I855" s="1"/>
    </row>
    <row r="856" ht="12.75" customHeight="1">
      <c r="A856" s="1"/>
      <c r="D856" s="1"/>
      <c r="E856" s="1"/>
      <c r="F856" s="1"/>
      <c r="G856" s="1"/>
      <c r="H856" s="1"/>
      <c r="I856" s="1"/>
    </row>
    <row r="857" ht="12.75" customHeight="1">
      <c r="A857" s="1"/>
      <c r="D857" s="1"/>
      <c r="E857" s="1"/>
      <c r="F857" s="1"/>
      <c r="G857" s="1"/>
      <c r="H857" s="1"/>
      <c r="I857" s="1"/>
    </row>
    <row r="858" ht="12.75" customHeight="1">
      <c r="A858" s="1"/>
      <c r="D858" s="1"/>
      <c r="E858" s="1"/>
      <c r="F858" s="1"/>
      <c r="G858" s="1"/>
      <c r="H858" s="1"/>
      <c r="I858" s="1"/>
    </row>
    <row r="859" ht="12.75" customHeight="1">
      <c r="A859" s="1"/>
      <c r="D859" s="1"/>
      <c r="E859" s="1"/>
      <c r="F859" s="1"/>
      <c r="G859" s="1"/>
      <c r="H859" s="1"/>
      <c r="I859" s="1"/>
    </row>
    <row r="860" ht="12.75" customHeight="1">
      <c r="A860" s="1"/>
      <c r="D860" s="1"/>
      <c r="E860" s="1"/>
      <c r="F860" s="1"/>
      <c r="G860" s="1"/>
      <c r="H860" s="1"/>
      <c r="I860" s="1"/>
    </row>
    <row r="861" ht="12.75" customHeight="1">
      <c r="A861" s="1"/>
      <c r="D861" s="1"/>
      <c r="E861" s="1"/>
      <c r="F861" s="1"/>
      <c r="G861" s="1"/>
      <c r="H861" s="1"/>
      <c r="I861" s="1"/>
    </row>
    <row r="862" ht="12.75" customHeight="1">
      <c r="A862" s="1"/>
      <c r="D862" s="1"/>
      <c r="E862" s="1"/>
      <c r="F862" s="1"/>
      <c r="G862" s="1"/>
      <c r="H862" s="1"/>
      <c r="I862" s="1"/>
    </row>
    <row r="863" ht="12.75" customHeight="1">
      <c r="A863" s="1"/>
      <c r="D863" s="1"/>
      <c r="E863" s="1"/>
      <c r="F863" s="1"/>
      <c r="G863" s="1"/>
      <c r="H863" s="1"/>
      <c r="I863" s="1"/>
    </row>
    <row r="864" ht="12.75" customHeight="1">
      <c r="A864" s="1"/>
      <c r="D864" s="1"/>
      <c r="E864" s="1"/>
      <c r="F864" s="1"/>
      <c r="G864" s="1"/>
      <c r="H864" s="1"/>
      <c r="I864" s="1"/>
    </row>
    <row r="865" ht="12.75" customHeight="1">
      <c r="A865" s="1"/>
      <c r="D865" s="1"/>
      <c r="E865" s="1"/>
      <c r="F865" s="1"/>
      <c r="G865" s="1"/>
      <c r="H865" s="1"/>
      <c r="I865" s="1"/>
    </row>
    <row r="866" ht="12.75" customHeight="1">
      <c r="A866" s="1"/>
      <c r="D866" s="1"/>
      <c r="E866" s="1"/>
      <c r="F866" s="1"/>
      <c r="G866" s="1"/>
      <c r="H866" s="1"/>
      <c r="I866" s="1"/>
    </row>
    <row r="867" ht="12.75" customHeight="1">
      <c r="A867" s="1"/>
      <c r="D867" s="1"/>
      <c r="E867" s="1"/>
      <c r="F867" s="1"/>
      <c r="G867" s="1"/>
      <c r="H867" s="1"/>
      <c r="I867" s="1"/>
    </row>
    <row r="868" ht="12.75" customHeight="1">
      <c r="A868" s="1"/>
      <c r="D868" s="1"/>
      <c r="E868" s="1"/>
      <c r="F868" s="1"/>
      <c r="G868" s="1"/>
      <c r="H868" s="1"/>
      <c r="I868" s="1"/>
    </row>
    <row r="869" ht="12.75" customHeight="1">
      <c r="A869" s="1"/>
      <c r="D869" s="1"/>
      <c r="E869" s="1"/>
      <c r="F869" s="1"/>
      <c r="G869" s="1"/>
      <c r="H869" s="1"/>
      <c r="I869" s="1"/>
    </row>
    <row r="870" ht="12.75" customHeight="1">
      <c r="A870" s="1"/>
      <c r="D870" s="1"/>
      <c r="E870" s="1"/>
      <c r="F870" s="1"/>
      <c r="G870" s="1"/>
      <c r="H870" s="1"/>
      <c r="I870" s="1"/>
    </row>
    <row r="871" ht="12.75" customHeight="1">
      <c r="A871" s="1"/>
      <c r="D871" s="1"/>
      <c r="E871" s="1"/>
      <c r="F871" s="1"/>
      <c r="G871" s="1"/>
      <c r="H871" s="1"/>
      <c r="I871" s="1"/>
    </row>
    <row r="872" ht="12.75" customHeight="1">
      <c r="A872" s="1"/>
      <c r="D872" s="1"/>
      <c r="E872" s="1"/>
      <c r="F872" s="1"/>
      <c r="G872" s="1"/>
      <c r="H872" s="1"/>
      <c r="I872" s="1"/>
    </row>
    <row r="873" ht="12.75" customHeight="1">
      <c r="A873" s="1"/>
      <c r="D873" s="1"/>
      <c r="E873" s="1"/>
      <c r="F873" s="1"/>
      <c r="G873" s="1"/>
      <c r="H873" s="1"/>
      <c r="I873" s="1"/>
    </row>
    <row r="874" ht="12.75" customHeight="1">
      <c r="A874" s="1"/>
      <c r="D874" s="1"/>
      <c r="E874" s="1"/>
      <c r="F874" s="1"/>
      <c r="G874" s="1"/>
      <c r="H874" s="1"/>
      <c r="I874" s="1"/>
    </row>
    <row r="875" ht="12.75" customHeight="1">
      <c r="A875" s="1"/>
      <c r="D875" s="1"/>
      <c r="E875" s="1"/>
      <c r="F875" s="1"/>
      <c r="G875" s="1"/>
      <c r="H875" s="1"/>
      <c r="I875" s="1"/>
    </row>
    <row r="876" ht="12.75" customHeight="1">
      <c r="A876" s="1"/>
      <c r="D876" s="1"/>
      <c r="E876" s="1"/>
      <c r="F876" s="1"/>
      <c r="G876" s="1"/>
      <c r="H876" s="1"/>
      <c r="I876" s="1"/>
    </row>
    <row r="877" ht="12.75" customHeight="1">
      <c r="A877" s="1"/>
      <c r="D877" s="1"/>
      <c r="E877" s="1"/>
      <c r="F877" s="1"/>
      <c r="G877" s="1"/>
      <c r="H877" s="1"/>
      <c r="I877" s="1"/>
    </row>
    <row r="878" ht="12.75" customHeight="1">
      <c r="A878" s="1"/>
      <c r="D878" s="1"/>
      <c r="E878" s="1"/>
      <c r="F878" s="1"/>
      <c r="G878" s="1"/>
      <c r="H878" s="1"/>
      <c r="I878" s="1"/>
    </row>
    <row r="879" ht="12.75" customHeight="1">
      <c r="A879" s="1"/>
      <c r="D879" s="1"/>
      <c r="E879" s="1"/>
      <c r="F879" s="1"/>
      <c r="G879" s="1"/>
      <c r="H879" s="1"/>
      <c r="I879" s="1"/>
    </row>
    <row r="880" ht="12.75" customHeight="1">
      <c r="A880" s="1"/>
      <c r="D880" s="1"/>
      <c r="E880" s="1"/>
      <c r="F880" s="1"/>
      <c r="G880" s="1"/>
      <c r="H880" s="1"/>
      <c r="I880" s="1"/>
    </row>
    <row r="881" ht="12.75" customHeight="1">
      <c r="A881" s="1"/>
      <c r="D881" s="1"/>
      <c r="E881" s="1"/>
      <c r="F881" s="1"/>
      <c r="G881" s="1"/>
      <c r="H881" s="1"/>
      <c r="I881" s="1"/>
    </row>
    <row r="882" ht="12.75" customHeight="1">
      <c r="A882" s="1"/>
      <c r="D882" s="1"/>
      <c r="E882" s="1"/>
      <c r="F882" s="1"/>
      <c r="G882" s="1"/>
      <c r="H882" s="1"/>
      <c r="I882" s="1"/>
    </row>
    <row r="883" ht="12.75" customHeight="1">
      <c r="A883" s="1"/>
      <c r="D883" s="1"/>
      <c r="E883" s="1"/>
      <c r="F883" s="1"/>
      <c r="G883" s="1"/>
      <c r="H883" s="1"/>
      <c r="I883" s="1"/>
    </row>
    <row r="884" ht="12.75" customHeight="1">
      <c r="A884" s="1"/>
      <c r="D884" s="1"/>
      <c r="E884" s="1"/>
      <c r="F884" s="1"/>
      <c r="G884" s="1"/>
      <c r="H884" s="1"/>
      <c r="I884" s="1"/>
    </row>
    <row r="885" ht="12.75" customHeight="1">
      <c r="A885" s="1"/>
      <c r="D885" s="1"/>
      <c r="E885" s="1"/>
      <c r="F885" s="1"/>
      <c r="G885" s="1"/>
      <c r="H885" s="1"/>
      <c r="I885" s="1"/>
    </row>
    <row r="886" ht="12.75" customHeight="1">
      <c r="A886" s="1"/>
      <c r="D886" s="1"/>
      <c r="E886" s="1"/>
      <c r="F886" s="1"/>
      <c r="G886" s="1"/>
      <c r="H886" s="1"/>
      <c r="I886" s="1"/>
    </row>
    <row r="887" ht="12.75" customHeight="1">
      <c r="A887" s="1"/>
      <c r="D887" s="1"/>
      <c r="E887" s="1"/>
      <c r="F887" s="1"/>
      <c r="G887" s="1"/>
      <c r="H887" s="1"/>
      <c r="I887" s="1"/>
    </row>
    <row r="888" ht="12.75" customHeight="1">
      <c r="A888" s="1"/>
      <c r="D888" s="1"/>
      <c r="E888" s="1"/>
      <c r="F888" s="1"/>
      <c r="G888" s="1"/>
      <c r="H888" s="1"/>
      <c r="I888" s="1"/>
    </row>
    <row r="889" ht="12.75" customHeight="1">
      <c r="A889" s="1"/>
      <c r="D889" s="1"/>
      <c r="E889" s="1"/>
      <c r="F889" s="1"/>
      <c r="G889" s="1"/>
      <c r="H889" s="1"/>
      <c r="I889" s="1"/>
    </row>
    <row r="890" ht="12.75" customHeight="1">
      <c r="A890" s="1"/>
      <c r="D890" s="1"/>
      <c r="E890" s="1"/>
      <c r="F890" s="1"/>
      <c r="G890" s="1"/>
      <c r="H890" s="1"/>
      <c r="I890" s="1"/>
    </row>
    <row r="891" ht="12.75" customHeight="1">
      <c r="A891" s="1"/>
      <c r="D891" s="1"/>
      <c r="E891" s="1"/>
      <c r="F891" s="1"/>
      <c r="G891" s="1"/>
      <c r="H891" s="1"/>
      <c r="I891" s="1"/>
    </row>
    <row r="892" ht="12.75" customHeight="1">
      <c r="A892" s="1"/>
      <c r="D892" s="1"/>
      <c r="E892" s="1"/>
      <c r="F892" s="1"/>
      <c r="G892" s="1"/>
      <c r="H892" s="1"/>
      <c r="I892" s="1"/>
    </row>
    <row r="893" ht="12.75" customHeight="1">
      <c r="A893" s="1"/>
      <c r="D893" s="1"/>
      <c r="E893" s="1"/>
      <c r="F893" s="1"/>
      <c r="G893" s="1"/>
      <c r="H893" s="1"/>
      <c r="I893" s="1"/>
    </row>
    <row r="894" ht="12.75" customHeight="1">
      <c r="A894" s="1"/>
      <c r="D894" s="1"/>
      <c r="E894" s="1"/>
      <c r="F894" s="1"/>
      <c r="G894" s="1"/>
      <c r="H894" s="1"/>
      <c r="I894" s="1"/>
    </row>
    <row r="895" ht="12.75" customHeight="1">
      <c r="A895" s="1"/>
      <c r="D895" s="1"/>
      <c r="E895" s="1"/>
      <c r="F895" s="1"/>
      <c r="G895" s="1"/>
      <c r="H895" s="1"/>
      <c r="I895" s="1"/>
    </row>
    <row r="896" ht="12.75" customHeight="1">
      <c r="A896" s="1"/>
      <c r="D896" s="1"/>
      <c r="E896" s="1"/>
      <c r="F896" s="1"/>
      <c r="G896" s="1"/>
      <c r="H896" s="1"/>
      <c r="I896" s="1"/>
    </row>
    <row r="897" ht="12.75" customHeight="1">
      <c r="A897" s="1"/>
      <c r="D897" s="1"/>
      <c r="E897" s="1"/>
      <c r="F897" s="1"/>
      <c r="G897" s="1"/>
      <c r="H897" s="1"/>
      <c r="I897" s="1"/>
    </row>
    <row r="898" ht="12.75" customHeight="1">
      <c r="A898" s="1"/>
      <c r="D898" s="1"/>
      <c r="E898" s="1"/>
      <c r="F898" s="1"/>
      <c r="G898" s="1"/>
      <c r="H898" s="1"/>
      <c r="I898" s="1"/>
    </row>
    <row r="899" ht="12.75" customHeight="1">
      <c r="A899" s="1"/>
      <c r="D899" s="1"/>
      <c r="E899" s="1"/>
      <c r="F899" s="1"/>
      <c r="G899" s="1"/>
      <c r="H899" s="1"/>
      <c r="I899" s="1"/>
    </row>
    <row r="900" ht="12.75" customHeight="1">
      <c r="A900" s="1"/>
      <c r="D900" s="1"/>
      <c r="E900" s="1"/>
      <c r="F900" s="1"/>
      <c r="G900" s="1"/>
      <c r="H900" s="1"/>
      <c r="I900" s="1"/>
    </row>
    <row r="901" ht="12.75" customHeight="1">
      <c r="A901" s="1"/>
      <c r="D901" s="1"/>
      <c r="E901" s="1"/>
      <c r="F901" s="1"/>
      <c r="G901" s="1"/>
      <c r="H901" s="1"/>
      <c r="I901" s="1"/>
    </row>
    <row r="902" ht="12.75" customHeight="1">
      <c r="A902" s="1"/>
      <c r="D902" s="1"/>
      <c r="E902" s="1"/>
      <c r="F902" s="1"/>
      <c r="G902" s="1"/>
      <c r="H902" s="1"/>
      <c r="I902" s="1"/>
    </row>
    <row r="903" ht="12.75" customHeight="1">
      <c r="A903" s="1"/>
      <c r="D903" s="1"/>
      <c r="E903" s="1"/>
      <c r="F903" s="1"/>
      <c r="G903" s="1"/>
      <c r="H903" s="1"/>
      <c r="I903" s="1"/>
    </row>
    <row r="904" ht="12.75" customHeight="1">
      <c r="A904" s="1"/>
      <c r="D904" s="1"/>
      <c r="E904" s="1"/>
      <c r="F904" s="1"/>
      <c r="G904" s="1"/>
      <c r="H904" s="1"/>
      <c r="I904" s="1"/>
    </row>
    <row r="905" ht="12.75" customHeight="1">
      <c r="A905" s="1"/>
      <c r="D905" s="1"/>
      <c r="E905" s="1"/>
      <c r="F905" s="1"/>
      <c r="G905" s="1"/>
      <c r="H905" s="1"/>
      <c r="I905" s="1"/>
    </row>
    <row r="906" ht="12.75" customHeight="1">
      <c r="A906" s="1"/>
      <c r="D906" s="1"/>
      <c r="E906" s="1"/>
      <c r="F906" s="1"/>
      <c r="G906" s="1"/>
      <c r="H906" s="1"/>
      <c r="I906" s="1"/>
    </row>
    <row r="907" ht="12.75" customHeight="1">
      <c r="A907" s="1"/>
      <c r="D907" s="1"/>
      <c r="E907" s="1"/>
      <c r="F907" s="1"/>
      <c r="G907" s="1"/>
      <c r="H907" s="1"/>
      <c r="I907" s="1"/>
    </row>
    <row r="908" ht="12.75" customHeight="1">
      <c r="A908" s="1"/>
      <c r="D908" s="1"/>
      <c r="E908" s="1"/>
      <c r="F908" s="1"/>
      <c r="G908" s="1"/>
      <c r="H908" s="1"/>
      <c r="I908" s="1"/>
    </row>
    <row r="909" ht="12.75" customHeight="1">
      <c r="A909" s="1"/>
      <c r="D909" s="1"/>
      <c r="E909" s="1"/>
      <c r="F909" s="1"/>
      <c r="G909" s="1"/>
      <c r="H909" s="1"/>
      <c r="I909" s="1"/>
    </row>
    <row r="910" ht="12.75" customHeight="1">
      <c r="A910" s="1"/>
      <c r="D910" s="1"/>
      <c r="E910" s="1"/>
      <c r="F910" s="1"/>
      <c r="G910" s="1"/>
      <c r="H910" s="1"/>
      <c r="I910" s="1"/>
    </row>
    <row r="911" ht="12.75" customHeight="1">
      <c r="A911" s="1"/>
      <c r="D911" s="1"/>
      <c r="E911" s="1"/>
      <c r="F911" s="1"/>
      <c r="G911" s="1"/>
      <c r="H911" s="1"/>
      <c r="I911" s="1"/>
    </row>
    <row r="912" ht="12.75" customHeight="1">
      <c r="A912" s="1"/>
      <c r="D912" s="1"/>
      <c r="E912" s="1"/>
      <c r="F912" s="1"/>
      <c r="G912" s="1"/>
      <c r="H912" s="1"/>
      <c r="I912" s="1"/>
    </row>
    <row r="913" ht="12.75" customHeight="1">
      <c r="A913" s="1"/>
      <c r="D913" s="1"/>
      <c r="E913" s="1"/>
      <c r="F913" s="1"/>
      <c r="G913" s="1"/>
      <c r="H913" s="1"/>
      <c r="I913" s="1"/>
    </row>
    <row r="914" ht="12.75" customHeight="1">
      <c r="A914" s="1"/>
      <c r="D914" s="1"/>
      <c r="E914" s="1"/>
      <c r="F914" s="1"/>
      <c r="G914" s="1"/>
      <c r="H914" s="1"/>
      <c r="I914" s="1"/>
    </row>
    <row r="915" ht="12.75" customHeight="1">
      <c r="A915" s="1"/>
      <c r="D915" s="1"/>
      <c r="E915" s="1"/>
      <c r="F915" s="1"/>
      <c r="G915" s="1"/>
      <c r="H915" s="1"/>
      <c r="I915" s="1"/>
    </row>
    <row r="916" ht="12.75" customHeight="1">
      <c r="A916" s="1"/>
      <c r="D916" s="1"/>
      <c r="E916" s="1"/>
      <c r="F916" s="1"/>
      <c r="G916" s="1"/>
      <c r="H916" s="1"/>
      <c r="I916" s="1"/>
    </row>
    <row r="917" ht="12.75" customHeight="1">
      <c r="A917" s="1"/>
      <c r="D917" s="1"/>
      <c r="E917" s="1"/>
      <c r="F917" s="1"/>
      <c r="G917" s="1"/>
      <c r="H917" s="1"/>
      <c r="I917" s="1"/>
    </row>
    <row r="918" ht="12.75" customHeight="1">
      <c r="A918" s="1"/>
      <c r="D918" s="1"/>
      <c r="E918" s="1"/>
      <c r="F918" s="1"/>
      <c r="G918" s="1"/>
      <c r="H918" s="1"/>
      <c r="I918" s="1"/>
    </row>
    <row r="919" ht="12.75" customHeight="1">
      <c r="A919" s="1"/>
      <c r="D919" s="1"/>
      <c r="E919" s="1"/>
      <c r="F919" s="1"/>
      <c r="G919" s="1"/>
      <c r="H919" s="1"/>
      <c r="I919" s="1"/>
    </row>
    <row r="920" ht="12.75" customHeight="1">
      <c r="A920" s="1"/>
      <c r="D920" s="1"/>
      <c r="E920" s="1"/>
      <c r="F920" s="1"/>
      <c r="G920" s="1"/>
      <c r="H920" s="1"/>
      <c r="I920" s="1"/>
    </row>
    <row r="921" ht="12.75" customHeight="1">
      <c r="A921" s="1"/>
      <c r="D921" s="1"/>
      <c r="E921" s="1"/>
      <c r="F921" s="1"/>
      <c r="G921" s="1"/>
      <c r="H921" s="1"/>
      <c r="I921" s="1"/>
    </row>
    <row r="922" ht="12.75" customHeight="1">
      <c r="A922" s="1"/>
      <c r="D922" s="1"/>
      <c r="E922" s="1"/>
      <c r="F922" s="1"/>
      <c r="G922" s="1"/>
      <c r="H922" s="1"/>
      <c r="I922" s="1"/>
    </row>
    <row r="923" ht="12.75" customHeight="1">
      <c r="A923" s="1"/>
      <c r="D923" s="1"/>
      <c r="E923" s="1"/>
      <c r="F923" s="1"/>
      <c r="G923" s="1"/>
      <c r="H923" s="1"/>
      <c r="I923" s="1"/>
    </row>
    <row r="924" ht="12.75" customHeight="1">
      <c r="A924" s="1"/>
      <c r="D924" s="1"/>
      <c r="E924" s="1"/>
      <c r="F924" s="1"/>
      <c r="G924" s="1"/>
      <c r="H924" s="1"/>
      <c r="I924" s="1"/>
    </row>
    <row r="925" ht="12.75" customHeight="1">
      <c r="A925" s="1"/>
      <c r="D925" s="1"/>
      <c r="E925" s="1"/>
      <c r="F925" s="1"/>
      <c r="G925" s="1"/>
      <c r="H925" s="1"/>
      <c r="I925" s="1"/>
    </row>
    <row r="926" ht="12.75" customHeight="1">
      <c r="A926" s="1"/>
      <c r="D926" s="1"/>
      <c r="E926" s="1"/>
      <c r="F926" s="1"/>
      <c r="G926" s="1"/>
      <c r="H926" s="1"/>
      <c r="I926" s="1"/>
    </row>
    <row r="927" ht="12.75" customHeight="1">
      <c r="A927" s="1"/>
      <c r="D927" s="1"/>
      <c r="E927" s="1"/>
      <c r="F927" s="1"/>
      <c r="G927" s="1"/>
      <c r="H927" s="1"/>
      <c r="I927" s="1"/>
    </row>
    <row r="928" ht="12.75" customHeight="1">
      <c r="A928" s="1"/>
      <c r="D928" s="1"/>
      <c r="E928" s="1"/>
      <c r="F928" s="1"/>
      <c r="G928" s="1"/>
      <c r="H928" s="1"/>
      <c r="I928" s="1"/>
    </row>
    <row r="929" ht="12.75" customHeight="1">
      <c r="A929" s="1"/>
      <c r="D929" s="1"/>
      <c r="E929" s="1"/>
      <c r="F929" s="1"/>
      <c r="G929" s="1"/>
      <c r="H929" s="1"/>
      <c r="I929" s="1"/>
    </row>
    <row r="930" ht="12.75" customHeight="1">
      <c r="A930" s="1"/>
      <c r="D930" s="1"/>
      <c r="E930" s="1"/>
      <c r="F930" s="1"/>
      <c r="G930" s="1"/>
      <c r="H930" s="1"/>
      <c r="I930" s="1"/>
    </row>
    <row r="931" ht="12.75" customHeight="1">
      <c r="A931" s="1"/>
      <c r="D931" s="1"/>
      <c r="E931" s="1"/>
      <c r="F931" s="1"/>
      <c r="G931" s="1"/>
      <c r="H931" s="1"/>
      <c r="I931" s="1"/>
    </row>
    <row r="932" ht="12.75" customHeight="1">
      <c r="A932" s="1"/>
      <c r="D932" s="1"/>
      <c r="E932" s="1"/>
      <c r="F932" s="1"/>
      <c r="G932" s="1"/>
      <c r="H932" s="1"/>
      <c r="I932" s="1"/>
    </row>
    <row r="933" ht="12.75" customHeight="1">
      <c r="A933" s="1"/>
      <c r="D933" s="1"/>
      <c r="E933" s="1"/>
      <c r="F933" s="1"/>
      <c r="G933" s="1"/>
      <c r="H933" s="1"/>
      <c r="I933" s="1"/>
    </row>
    <row r="934" ht="12.75" customHeight="1">
      <c r="A934" s="1"/>
      <c r="D934" s="1"/>
      <c r="E934" s="1"/>
      <c r="F934" s="1"/>
      <c r="G934" s="1"/>
      <c r="H934" s="1"/>
      <c r="I934" s="1"/>
    </row>
    <row r="935" ht="12.75" customHeight="1">
      <c r="A935" s="1"/>
      <c r="D935" s="1"/>
      <c r="E935" s="1"/>
      <c r="F935" s="1"/>
      <c r="G935" s="1"/>
      <c r="H935" s="1"/>
      <c r="I935" s="1"/>
    </row>
    <row r="936" ht="12.75" customHeight="1">
      <c r="A936" s="1"/>
      <c r="D936" s="1"/>
      <c r="E936" s="1"/>
      <c r="F936" s="1"/>
      <c r="G936" s="1"/>
      <c r="H936" s="1"/>
      <c r="I936" s="1"/>
    </row>
    <row r="937" ht="12.75" customHeight="1">
      <c r="A937" s="1"/>
      <c r="D937" s="1"/>
      <c r="E937" s="1"/>
      <c r="F937" s="1"/>
      <c r="G937" s="1"/>
      <c r="H937" s="1"/>
      <c r="I937" s="1"/>
    </row>
    <row r="938" ht="12.75" customHeight="1">
      <c r="A938" s="1"/>
      <c r="D938" s="1"/>
      <c r="E938" s="1"/>
      <c r="F938" s="1"/>
      <c r="G938" s="1"/>
      <c r="H938" s="1"/>
      <c r="I938" s="1"/>
    </row>
    <row r="939" ht="12.75" customHeight="1">
      <c r="A939" s="1"/>
      <c r="D939" s="1"/>
      <c r="E939" s="1"/>
      <c r="F939" s="1"/>
      <c r="G939" s="1"/>
      <c r="H939" s="1"/>
      <c r="I939" s="1"/>
    </row>
    <row r="940" ht="12.75" customHeight="1">
      <c r="A940" s="1"/>
      <c r="D940" s="1"/>
      <c r="E940" s="1"/>
      <c r="F940" s="1"/>
      <c r="G940" s="1"/>
      <c r="H940" s="1"/>
      <c r="I940" s="1"/>
    </row>
    <row r="941" ht="12.75" customHeight="1">
      <c r="A941" s="1"/>
      <c r="D941" s="1"/>
      <c r="E941" s="1"/>
      <c r="F941" s="1"/>
      <c r="G941" s="1"/>
      <c r="H941" s="1"/>
      <c r="I941" s="1"/>
    </row>
    <row r="942" ht="12.75" customHeight="1">
      <c r="A942" s="1"/>
      <c r="D942" s="1"/>
      <c r="E942" s="1"/>
      <c r="F942" s="1"/>
      <c r="G942" s="1"/>
      <c r="H942" s="1"/>
      <c r="I942" s="1"/>
    </row>
    <row r="943" ht="12.75" customHeight="1">
      <c r="A943" s="1"/>
      <c r="D943" s="1"/>
      <c r="E943" s="1"/>
      <c r="F943" s="1"/>
      <c r="G943" s="1"/>
      <c r="H943" s="1"/>
      <c r="I943" s="1"/>
    </row>
    <row r="944" ht="12.75" customHeight="1">
      <c r="A944" s="1"/>
      <c r="D944" s="1"/>
      <c r="E944" s="1"/>
      <c r="F944" s="1"/>
      <c r="G944" s="1"/>
      <c r="H944" s="1"/>
      <c r="I944" s="1"/>
    </row>
    <row r="945" ht="12.75" customHeight="1">
      <c r="A945" s="1"/>
      <c r="D945" s="1"/>
      <c r="E945" s="1"/>
      <c r="F945" s="1"/>
      <c r="G945" s="1"/>
      <c r="H945" s="1"/>
      <c r="I945" s="1"/>
    </row>
    <row r="946" ht="12.75" customHeight="1">
      <c r="A946" s="1"/>
      <c r="D946" s="1"/>
      <c r="E946" s="1"/>
      <c r="F946" s="1"/>
      <c r="G946" s="1"/>
      <c r="H946" s="1"/>
      <c r="I946" s="1"/>
    </row>
    <row r="947" ht="12.75" customHeight="1">
      <c r="A947" s="1"/>
      <c r="D947" s="1"/>
      <c r="E947" s="1"/>
      <c r="F947" s="1"/>
      <c r="G947" s="1"/>
      <c r="H947" s="1"/>
      <c r="I947" s="1"/>
    </row>
    <row r="948" ht="12.75" customHeight="1">
      <c r="A948" s="1"/>
      <c r="D948" s="1"/>
      <c r="E948" s="1"/>
      <c r="F948" s="1"/>
      <c r="G948" s="1"/>
      <c r="H948" s="1"/>
      <c r="I948" s="1"/>
    </row>
    <row r="949" ht="12.75" customHeight="1">
      <c r="A949" s="1"/>
      <c r="D949" s="1"/>
      <c r="E949" s="1"/>
      <c r="F949" s="1"/>
      <c r="G949" s="1"/>
      <c r="H949" s="1"/>
      <c r="I949" s="1"/>
    </row>
    <row r="950" ht="12.75" customHeight="1">
      <c r="A950" s="1"/>
      <c r="D950" s="1"/>
      <c r="E950" s="1"/>
      <c r="F950" s="1"/>
      <c r="G950" s="1"/>
      <c r="H950" s="1"/>
      <c r="I950" s="1"/>
    </row>
    <row r="951" ht="12.75" customHeight="1">
      <c r="A951" s="1"/>
      <c r="D951" s="1"/>
      <c r="E951" s="1"/>
      <c r="F951" s="1"/>
      <c r="G951" s="1"/>
      <c r="H951" s="1"/>
      <c r="I951" s="1"/>
    </row>
    <row r="952" ht="12.75" customHeight="1">
      <c r="A952" s="1"/>
      <c r="D952" s="1"/>
      <c r="E952" s="1"/>
      <c r="F952" s="1"/>
      <c r="G952" s="1"/>
      <c r="H952" s="1"/>
      <c r="I952" s="1"/>
    </row>
    <row r="953" ht="12.75" customHeight="1">
      <c r="A953" s="1"/>
      <c r="D953" s="1"/>
      <c r="E953" s="1"/>
      <c r="F953" s="1"/>
      <c r="G953" s="1"/>
      <c r="H953" s="1"/>
      <c r="I953" s="1"/>
    </row>
    <row r="954" ht="12.75" customHeight="1">
      <c r="A954" s="1"/>
      <c r="D954" s="1"/>
      <c r="E954" s="1"/>
      <c r="F954" s="1"/>
      <c r="G954" s="1"/>
      <c r="H954" s="1"/>
      <c r="I954" s="1"/>
    </row>
    <row r="955" ht="12.75" customHeight="1">
      <c r="A955" s="1"/>
      <c r="D955" s="1"/>
      <c r="E955" s="1"/>
      <c r="F955" s="1"/>
      <c r="G955" s="1"/>
      <c r="H955" s="1"/>
      <c r="I955" s="1"/>
    </row>
    <row r="956" ht="12.75" customHeight="1">
      <c r="A956" s="1"/>
      <c r="D956" s="1"/>
      <c r="E956" s="1"/>
      <c r="F956" s="1"/>
      <c r="G956" s="1"/>
      <c r="H956" s="1"/>
      <c r="I956" s="1"/>
    </row>
    <row r="957" ht="12.75" customHeight="1">
      <c r="A957" s="1"/>
      <c r="D957" s="1"/>
      <c r="E957" s="1"/>
      <c r="F957" s="1"/>
      <c r="G957" s="1"/>
      <c r="H957" s="1"/>
      <c r="I957" s="1"/>
    </row>
    <row r="958" ht="12.75" customHeight="1">
      <c r="A958" s="1"/>
      <c r="D958" s="1"/>
      <c r="E958" s="1"/>
      <c r="F958" s="1"/>
      <c r="G958" s="1"/>
      <c r="H958" s="1"/>
      <c r="I958" s="1"/>
    </row>
    <row r="959" ht="12.75" customHeight="1">
      <c r="A959" s="1"/>
      <c r="D959" s="1"/>
      <c r="E959" s="1"/>
      <c r="F959" s="1"/>
      <c r="G959" s="1"/>
      <c r="H959" s="1"/>
      <c r="I959" s="1"/>
    </row>
    <row r="960" ht="12.75" customHeight="1">
      <c r="A960" s="1"/>
      <c r="D960" s="1"/>
      <c r="E960" s="1"/>
      <c r="F960" s="1"/>
      <c r="G960" s="1"/>
      <c r="H960" s="1"/>
      <c r="I960" s="1"/>
    </row>
    <row r="961" ht="12.75" customHeight="1">
      <c r="A961" s="1"/>
      <c r="D961" s="1"/>
      <c r="E961" s="1"/>
      <c r="F961" s="1"/>
      <c r="G961" s="1"/>
      <c r="H961" s="1"/>
      <c r="I961" s="1"/>
    </row>
    <row r="962" ht="12.75" customHeight="1">
      <c r="A962" s="1"/>
      <c r="D962" s="1"/>
      <c r="E962" s="1"/>
      <c r="F962" s="1"/>
      <c r="G962" s="1"/>
      <c r="H962" s="1"/>
      <c r="I962" s="1"/>
    </row>
    <row r="963" ht="12.75" customHeight="1">
      <c r="A963" s="1"/>
      <c r="D963" s="1"/>
      <c r="E963" s="1"/>
      <c r="F963" s="1"/>
      <c r="G963" s="1"/>
      <c r="H963" s="1"/>
      <c r="I963" s="1"/>
    </row>
    <row r="964" ht="12.75" customHeight="1">
      <c r="A964" s="1"/>
      <c r="D964" s="1"/>
      <c r="E964" s="1"/>
      <c r="F964" s="1"/>
      <c r="G964" s="1"/>
      <c r="H964" s="1"/>
      <c r="I964" s="1"/>
    </row>
    <row r="965" ht="12.75" customHeight="1">
      <c r="A965" s="1"/>
      <c r="D965" s="1"/>
      <c r="E965" s="1"/>
      <c r="F965" s="1"/>
      <c r="G965" s="1"/>
      <c r="H965" s="1"/>
      <c r="I965" s="1"/>
    </row>
    <row r="966" ht="12.75" customHeight="1">
      <c r="A966" s="1"/>
      <c r="D966" s="1"/>
      <c r="E966" s="1"/>
      <c r="F966" s="1"/>
      <c r="G966" s="1"/>
      <c r="H966" s="1"/>
      <c r="I966" s="1"/>
    </row>
    <row r="967" ht="12.75" customHeight="1">
      <c r="A967" s="1"/>
      <c r="D967" s="1"/>
      <c r="E967" s="1"/>
      <c r="F967" s="1"/>
      <c r="G967" s="1"/>
      <c r="H967" s="1"/>
      <c r="I967" s="1"/>
    </row>
    <row r="968" ht="12.75" customHeight="1">
      <c r="A968" s="1"/>
      <c r="D968" s="1"/>
      <c r="E968" s="1"/>
      <c r="F968" s="1"/>
      <c r="G968" s="1"/>
      <c r="H968" s="1"/>
      <c r="I968" s="1"/>
    </row>
    <row r="969" ht="12.75" customHeight="1">
      <c r="A969" s="1"/>
      <c r="D969" s="1"/>
      <c r="E969" s="1"/>
      <c r="F969" s="1"/>
      <c r="G969" s="1"/>
      <c r="H969" s="1"/>
      <c r="I969" s="1"/>
    </row>
    <row r="970" ht="12.75" customHeight="1">
      <c r="A970" s="1"/>
      <c r="D970" s="1"/>
      <c r="E970" s="1"/>
      <c r="F970" s="1"/>
      <c r="G970" s="1"/>
      <c r="H970" s="1"/>
      <c r="I970" s="1"/>
    </row>
    <row r="971" ht="12.75" customHeight="1">
      <c r="A971" s="1"/>
      <c r="D971" s="1"/>
      <c r="E971" s="1"/>
      <c r="F971" s="1"/>
      <c r="G971" s="1"/>
      <c r="H971" s="1"/>
      <c r="I971" s="1"/>
    </row>
    <row r="972" ht="12.75" customHeight="1">
      <c r="A972" s="1"/>
      <c r="D972" s="1"/>
      <c r="E972" s="1"/>
      <c r="F972" s="1"/>
      <c r="G972" s="1"/>
      <c r="H972" s="1"/>
      <c r="I972" s="1"/>
    </row>
    <row r="973" ht="12.75" customHeight="1">
      <c r="A973" s="1"/>
      <c r="D973" s="1"/>
      <c r="E973" s="1"/>
      <c r="F973" s="1"/>
      <c r="G973" s="1"/>
      <c r="H973" s="1"/>
      <c r="I973" s="1"/>
    </row>
    <row r="974" ht="12.75" customHeight="1">
      <c r="A974" s="1"/>
      <c r="D974" s="1"/>
      <c r="E974" s="1"/>
      <c r="F974" s="1"/>
      <c r="G974" s="1"/>
      <c r="H974" s="1"/>
      <c r="I974" s="1"/>
    </row>
    <row r="975" ht="12.75" customHeight="1">
      <c r="A975" s="1"/>
      <c r="D975" s="1"/>
      <c r="E975" s="1"/>
      <c r="F975" s="1"/>
      <c r="G975" s="1"/>
      <c r="H975" s="1"/>
      <c r="I975" s="1"/>
    </row>
    <row r="976" ht="12.75" customHeight="1">
      <c r="A976" s="1"/>
      <c r="D976" s="1"/>
      <c r="E976" s="1"/>
      <c r="F976" s="1"/>
      <c r="G976" s="1"/>
      <c r="H976" s="1"/>
      <c r="I976" s="1"/>
    </row>
    <row r="977" ht="12.75" customHeight="1">
      <c r="A977" s="1"/>
      <c r="D977" s="1"/>
      <c r="E977" s="1"/>
      <c r="F977" s="1"/>
      <c r="G977" s="1"/>
      <c r="H977" s="1"/>
      <c r="I977" s="1"/>
    </row>
    <row r="978" ht="12.75" customHeight="1">
      <c r="A978" s="1"/>
      <c r="D978" s="1"/>
      <c r="E978" s="1"/>
      <c r="F978" s="1"/>
      <c r="G978" s="1"/>
      <c r="H978" s="1"/>
      <c r="I978" s="1"/>
    </row>
    <row r="979" ht="12.75" customHeight="1">
      <c r="A979" s="1"/>
      <c r="D979" s="1"/>
      <c r="E979" s="1"/>
      <c r="F979" s="1"/>
      <c r="G979" s="1"/>
      <c r="H979" s="1"/>
      <c r="I979" s="1"/>
    </row>
    <row r="980" ht="12.75" customHeight="1">
      <c r="A980" s="1"/>
      <c r="D980" s="1"/>
      <c r="E980" s="1"/>
      <c r="F980" s="1"/>
      <c r="G980" s="1"/>
      <c r="H980" s="1"/>
      <c r="I980" s="1"/>
    </row>
    <row r="981" ht="12.75" customHeight="1">
      <c r="A981" s="1"/>
      <c r="D981" s="1"/>
      <c r="E981" s="1"/>
      <c r="F981" s="1"/>
      <c r="G981" s="1"/>
      <c r="H981" s="1"/>
      <c r="I981" s="1"/>
    </row>
    <row r="982" ht="12.75" customHeight="1">
      <c r="A982" s="1"/>
      <c r="D982" s="1"/>
      <c r="E982" s="1"/>
      <c r="F982" s="1"/>
      <c r="G982" s="1"/>
      <c r="H982" s="1"/>
      <c r="I982" s="1"/>
    </row>
    <row r="983" ht="12.75" customHeight="1">
      <c r="A983" s="1"/>
      <c r="D983" s="1"/>
      <c r="E983" s="1"/>
      <c r="F983" s="1"/>
      <c r="G983" s="1"/>
      <c r="H983" s="1"/>
      <c r="I983" s="1"/>
    </row>
    <row r="984" ht="12.75" customHeight="1">
      <c r="A984" s="1"/>
      <c r="D984" s="1"/>
      <c r="E984" s="1"/>
      <c r="F984" s="1"/>
      <c r="G984" s="1"/>
      <c r="H984" s="1"/>
      <c r="I984" s="1"/>
    </row>
    <row r="985" ht="12.75" customHeight="1">
      <c r="A985" s="1"/>
      <c r="D985" s="1"/>
      <c r="E985" s="1"/>
      <c r="F985" s="1"/>
      <c r="G985" s="1"/>
      <c r="H985" s="1"/>
      <c r="I985" s="1"/>
    </row>
    <row r="986" ht="12.75" customHeight="1">
      <c r="A986" s="1"/>
      <c r="D986" s="1"/>
      <c r="E986" s="1"/>
      <c r="F986" s="1"/>
      <c r="G986" s="1"/>
      <c r="H986" s="1"/>
      <c r="I986" s="1"/>
    </row>
    <row r="987" ht="12.75" customHeight="1">
      <c r="A987" s="1"/>
      <c r="D987" s="1"/>
      <c r="E987" s="1"/>
      <c r="F987" s="1"/>
      <c r="G987" s="1"/>
      <c r="H987" s="1"/>
      <c r="I987" s="1"/>
    </row>
    <row r="988" ht="12.75" customHeight="1">
      <c r="A988" s="1"/>
      <c r="D988" s="1"/>
      <c r="E988" s="1"/>
      <c r="F988" s="1"/>
      <c r="G988" s="1"/>
      <c r="H988" s="1"/>
      <c r="I988" s="1"/>
    </row>
    <row r="989" ht="12.75" customHeight="1">
      <c r="A989" s="1"/>
      <c r="D989" s="1"/>
      <c r="E989" s="1"/>
      <c r="F989" s="1"/>
      <c r="G989" s="1"/>
      <c r="H989" s="1"/>
      <c r="I989" s="1"/>
    </row>
    <row r="990" ht="12.75" customHeight="1">
      <c r="A990" s="1"/>
      <c r="D990" s="1"/>
      <c r="E990" s="1"/>
      <c r="F990" s="1"/>
      <c r="G990" s="1"/>
      <c r="H990" s="1"/>
      <c r="I990" s="1"/>
    </row>
    <row r="991" ht="12.75" customHeight="1">
      <c r="A991" s="1"/>
      <c r="D991" s="1"/>
      <c r="E991" s="1"/>
      <c r="F991" s="1"/>
      <c r="G991" s="1"/>
      <c r="H991" s="1"/>
      <c r="I991" s="1"/>
    </row>
    <row r="992" ht="12.75" customHeight="1">
      <c r="A992" s="1"/>
      <c r="D992" s="1"/>
      <c r="E992" s="1"/>
      <c r="F992" s="1"/>
      <c r="G992" s="1"/>
      <c r="H992" s="1"/>
      <c r="I992" s="1"/>
    </row>
    <row r="993" ht="12.75" customHeight="1">
      <c r="A993" s="1"/>
      <c r="D993" s="1"/>
      <c r="E993" s="1"/>
      <c r="F993" s="1"/>
      <c r="G993" s="1"/>
      <c r="H993" s="1"/>
      <c r="I993" s="1"/>
    </row>
    <row r="994" ht="12.75" customHeight="1">
      <c r="A994" s="1"/>
      <c r="D994" s="1"/>
      <c r="E994" s="1"/>
      <c r="F994" s="1"/>
      <c r="G994" s="1"/>
      <c r="H994" s="1"/>
      <c r="I994" s="1"/>
    </row>
    <row r="995" ht="12.75" customHeight="1">
      <c r="A995" s="1"/>
      <c r="D995" s="1"/>
      <c r="E995" s="1"/>
      <c r="F995" s="1"/>
      <c r="G995" s="1"/>
      <c r="H995" s="1"/>
      <c r="I995" s="1"/>
    </row>
    <row r="996" ht="12.75" customHeight="1">
      <c r="A996" s="1"/>
      <c r="D996" s="1"/>
      <c r="E996" s="1"/>
      <c r="F996" s="1"/>
      <c r="G996" s="1"/>
      <c r="H996" s="1"/>
      <c r="I996" s="1"/>
    </row>
    <row r="997" ht="12.75" customHeight="1">
      <c r="A997" s="1"/>
      <c r="D997" s="1"/>
      <c r="E997" s="1"/>
      <c r="F997" s="1"/>
      <c r="G997" s="1"/>
      <c r="H997" s="1"/>
      <c r="I997" s="1"/>
    </row>
    <row r="998" ht="12.75" customHeight="1">
      <c r="A998" s="1"/>
      <c r="D998" s="1"/>
      <c r="E998" s="1"/>
      <c r="F998" s="1"/>
      <c r="G998" s="1"/>
      <c r="H998" s="1"/>
      <c r="I998" s="1"/>
    </row>
    <row r="999" ht="12.75" customHeight="1">
      <c r="A999" s="1"/>
      <c r="D999" s="1"/>
      <c r="E999" s="1"/>
      <c r="F999" s="1"/>
      <c r="G999" s="1"/>
      <c r="H999" s="1"/>
      <c r="I999" s="1"/>
    </row>
    <row r="1000" ht="12.75" customHeight="1">
      <c r="A1000" s="1"/>
      <c r="D1000" s="1"/>
      <c r="E1000" s="1"/>
      <c r="F1000" s="1"/>
      <c r="G1000" s="1"/>
      <c r="H1000" s="1"/>
      <c r="I1000" s="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  <col customWidth="1" min="11" max="26" width="8.0"/>
  </cols>
  <sheetData>
    <row r="1" ht="18.75" customHeight="1">
      <c r="A1" s="17" t="s">
        <v>142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1.0</v>
      </c>
      <c r="I10" s="211">
        <f t="shared" si="1"/>
        <v>37.5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1.0</v>
      </c>
      <c r="I16" s="211">
        <f t="shared" si="1"/>
        <v>3.75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1584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1465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COUNT value of "&amp;E24&amp;" is : "</f>
        <v>The COUNT value of Horizon is : </v>
      </c>
      <c r="E26" s="6">
        <f>DCOUNT(B3:I19,D3,E23:E24)</f>
        <v>7</v>
      </c>
      <c r="F26" s="47" t="s">
        <v>1585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1586</v>
      </c>
      <c r="J29" s="1"/>
    </row>
    <row r="30" ht="12.75" customHeight="1">
      <c r="A30" s="1"/>
      <c r="B30" s="1" t="s">
        <v>1587</v>
      </c>
      <c r="J30" s="1"/>
    </row>
    <row r="31" ht="12.75" customHeight="1">
      <c r="A31" s="1"/>
      <c r="J31" s="1"/>
    </row>
    <row r="32" ht="13.5" customHeight="1">
      <c r="A32" s="1"/>
      <c r="B32" s="3" t="s">
        <v>653</v>
      </c>
      <c r="C32" s="3"/>
      <c r="D32" s="3"/>
      <c r="E32" s="3"/>
      <c r="F32" s="3"/>
      <c r="G32" s="3"/>
      <c r="H32" s="3"/>
      <c r="I32" s="3"/>
      <c r="J32" s="1"/>
    </row>
    <row r="33" ht="12.75" customHeight="1">
      <c r="A33" s="1"/>
      <c r="B33" s="2" t="s">
        <v>1588</v>
      </c>
      <c r="J33" s="1"/>
    </row>
    <row r="34" ht="18.0" customHeight="1">
      <c r="A34" s="1"/>
      <c r="B34" s="1" t="s">
        <v>1478</v>
      </c>
      <c r="J34" s="1"/>
    </row>
    <row r="35" ht="12.75" customHeight="1">
      <c r="A35" s="1"/>
      <c r="B35" s="1" t="s">
        <v>1479</v>
      </c>
      <c r="J35" s="1"/>
    </row>
    <row r="36" ht="18.0" customHeight="1">
      <c r="A36" s="1"/>
      <c r="B36" s="1" t="s">
        <v>1589</v>
      </c>
      <c r="J36" s="1"/>
    </row>
    <row r="37" ht="18.0" customHeight="1">
      <c r="A37" s="1"/>
      <c r="B37" s="1" t="s">
        <v>1481</v>
      </c>
      <c r="J37" s="1"/>
    </row>
    <row r="38" ht="12.75" customHeight="1">
      <c r="A38" s="1"/>
      <c r="B38" s="1" t="s">
        <v>1482</v>
      </c>
      <c r="J38" s="1"/>
    </row>
    <row r="39" ht="12.75" customHeight="1">
      <c r="A39" s="1"/>
      <c r="B39" s="1" t="s">
        <v>1483</v>
      </c>
      <c r="J39" s="1"/>
    </row>
    <row r="40" ht="18.0" customHeight="1">
      <c r="A40" s="1"/>
      <c r="B40" s="1" t="s">
        <v>1484</v>
      </c>
      <c r="J40" s="1"/>
    </row>
    <row r="41" ht="12.75" customHeight="1">
      <c r="A41" s="1"/>
      <c r="B41" s="1" t="s">
        <v>1485</v>
      </c>
      <c r="J41" s="1"/>
    </row>
    <row r="42" ht="12.75" customHeight="1">
      <c r="A42" s="1"/>
      <c r="J42" s="1"/>
    </row>
    <row r="43" ht="13.5" customHeight="1">
      <c r="A43" s="1"/>
      <c r="B43" s="3" t="s">
        <v>4</v>
      </c>
      <c r="C43" s="3"/>
      <c r="D43" s="3"/>
      <c r="E43" s="3"/>
      <c r="F43" s="3"/>
      <c r="G43" s="3"/>
      <c r="H43" s="3"/>
      <c r="I43" s="3"/>
      <c r="J43" s="1"/>
    </row>
    <row r="44" ht="12.75" customHeight="1">
      <c r="A44" s="1"/>
      <c r="B44" s="1" t="s">
        <v>788</v>
      </c>
      <c r="J44" s="1"/>
    </row>
    <row r="45" ht="12.75" customHeight="1">
      <c r="A45" s="1"/>
      <c r="J45" s="1"/>
    </row>
    <row r="46" ht="13.5" customHeight="1">
      <c r="A46" s="1"/>
      <c r="B46" s="3" t="s">
        <v>1486</v>
      </c>
      <c r="C46" s="3"/>
      <c r="D46" s="3"/>
      <c r="E46" s="3"/>
      <c r="F46" s="3"/>
      <c r="G46" s="3"/>
      <c r="H46" s="3"/>
      <c r="I46" s="3"/>
      <c r="J46" s="1"/>
    </row>
    <row r="47" ht="12.75" customHeight="1">
      <c r="A47" s="1"/>
      <c r="J47" s="1"/>
    </row>
    <row r="48" ht="12.75" customHeight="1">
      <c r="A48" s="1"/>
      <c r="B48" s="49" t="s">
        <v>1590</v>
      </c>
      <c r="J48" s="1"/>
    </row>
    <row r="49" ht="13.5" customHeight="1">
      <c r="A49" s="1"/>
      <c r="J49" s="1"/>
    </row>
    <row r="50" ht="26.25" customHeight="1">
      <c r="A50" s="1"/>
      <c r="E50" s="219" t="s">
        <v>1456</v>
      </c>
      <c r="F50" s="247" t="s">
        <v>1462</v>
      </c>
      <c r="J50" s="1"/>
    </row>
    <row r="51" ht="13.5" customHeight="1">
      <c r="A51" s="1"/>
      <c r="E51" s="221" t="s">
        <v>1464</v>
      </c>
      <c r="F51" s="222">
        <v>5.0</v>
      </c>
      <c r="J51" s="1"/>
    </row>
    <row r="52" ht="13.5" customHeight="1">
      <c r="A52" s="1"/>
      <c r="J52" s="1"/>
    </row>
    <row r="53" ht="12.75" customHeight="1">
      <c r="A53" s="1"/>
      <c r="D53" s="129" t="s">
        <v>1591</v>
      </c>
      <c r="E53" s="6">
        <f>DCOUNT(B3:I19,H3,E50:F51)</f>
        <v>3</v>
      </c>
      <c r="F53" s="47" t="s">
        <v>1592</v>
      </c>
      <c r="J53" s="1"/>
    </row>
    <row r="54" ht="12.75" customHeight="1">
      <c r="A54" s="1"/>
      <c r="J54" s="1"/>
    </row>
    <row r="55" ht="12.75" customHeight="1">
      <c r="A55" s="1"/>
      <c r="B55" s="1" t="s">
        <v>1593</v>
      </c>
      <c r="J55" s="1"/>
    </row>
    <row r="56" ht="12.75" customHeight="1">
      <c r="A56" s="1"/>
      <c r="J56" s="1"/>
    </row>
    <row r="57" ht="12.75" customHeight="1">
      <c r="A57" s="1"/>
      <c r="E57" s="6">
        <f>DCOUNT(B3:I19,"Boxes In Stock",E50:F51)</f>
        <v>3</v>
      </c>
      <c r="F57" s="47" t="s">
        <v>1594</v>
      </c>
      <c r="J57" s="1"/>
    </row>
    <row r="58" ht="12.75" customHeight="1">
      <c r="A58" s="1"/>
      <c r="J58" s="1"/>
    </row>
    <row r="59" ht="18.0" customHeight="1">
      <c r="A59" s="1"/>
      <c r="B59" s="223" t="s">
        <v>1595</v>
      </c>
      <c r="C59" s="224"/>
      <c r="D59" s="224"/>
      <c r="E59" s="224"/>
      <c r="F59" s="224"/>
      <c r="G59" s="224"/>
      <c r="H59" s="224"/>
      <c r="I59" s="224"/>
      <c r="J59" s="1"/>
    </row>
    <row r="60" ht="13.5" customHeight="1">
      <c r="A60" s="1"/>
      <c r="J60" s="1"/>
    </row>
    <row r="61" ht="13.5" customHeight="1">
      <c r="A61" s="1"/>
      <c r="E61" s="219" t="s">
        <v>1456</v>
      </c>
      <c r="F61" s="220" t="s">
        <v>1457</v>
      </c>
      <c r="J61" s="1"/>
    </row>
    <row r="62" ht="13.5" customHeight="1">
      <c r="A62" s="1"/>
      <c r="E62" s="221" t="s">
        <v>1464</v>
      </c>
      <c r="F62" s="222">
        <v>100.0</v>
      </c>
      <c r="J62" s="1"/>
    </row>
    <row r="63" ht="13.5" customHeight="1">
      <c r="A63" s="1"/>
      <c r="J63" s="1"/>
    </row>
    <row r="64" ht="12.75" customHeight="1">
      <c r="A64" s="1"/>
      <c r="D64" s="129" t="s">
        <v>1596</v>
      </c>
      <c r="E64" s="6">
        <f>DCOUNT(B3:I19,"Boxes In Stock",E61:F62)</f>
        <v>2</v>
      </c>
      <c r="F64" s="47" t="s">
        <v>1597</v>
      </c>
      <c r="J64" s="1"/>
    </row>
    <row r="65" ht="12.75" customHeight="1">
      <c r="A65" s="1"/>
      <c r="J65" s="1"/>
    </row>
    <row r="66" ht="12.75" customHeight="1">
      <c r="A66" s="1"/>
      <c r="B66" s="223" t="s">
        <v>1598</v>
      </c>
      <c r="C66" s="224"/>
      <c r="D66" s="224"/>
      <c r="E66" s="224"/>
      <c r="F66" s="224"/>
      <c r="G66" s="224"/>
      <c r="H66" s="224"/>
      <c r="I66" s="224"/>
      <c r="J66" s="1"/>
    </row>
    <row r="67" ht="13.5" customHeight="1">
      <c r="A67" s="1"/>
      <c r="J67" s="1"/>
    </row>
    <row r="68" ht="13.5" customHeight="1">
      <c r="A68" s="1"/>
      <c r="E68" s="219" t="s">
        <v>1456</v>
      </c>
      <c r="F68" s="248" t="s">
        <v>1457</v>
      </c>
      <c r="G68" s="220" t="s">
        <v>1457</v>
      </c>
      <c r="J68" s="1"/>
    </row>
    <row r="69" ht="13.5" customHeight="1">
      <c r="A69" s="1"/>
      <c r="E69" s="221" t="s">
        <v>1464</v>
      </c>
      <c r="F69" s="249" t="s">
        <v>1599</v>
      </c>
      <c r="G69" s="222" t="s">
        <v>1600</v>
      </c>
      <c r="J69" s="1"/>
    </row>
    <row r="70" ht="13.5" customHeight="1">
      <c r="A70" s="1"/>
      <c r="J70" s="1"/>
    </row>
    <row r="71" ht="12.75" customHeight="1">
      <c r="A71" s="1"/>
      <c r="D71" s="129" t="s">
        <v>1596</v>
      </c>
      <c r="E71" s="6">
        <f>DCOUNT(B3:I19,"Boxes In Stock",E68:G69)</f>
        <v>4</v>
      </c>
      <c r="F71" s="47" t="s">
        <v>1601</v>
      </c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</cols>
  <sheetData>
    <row r="1" ht="18.75" customHeight="1">
      <c r="A1" s="17" t="s">
        <v>144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1.0</v>
      </c>
      <c r="I10" s="211">
        <f t="shared" si="1"/>
        <v>37.5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1.0</v>
      </c>
      <c r="I16" s="211">
        <f t="shared" si="1"/>
        <v>3.75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1602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1465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COUNT value of "&amp;E24&amp;" is : "</f>
        <v>The COUNT value of Horizon is : </v>
      </c>
      <c r="E26" s="6">
        <f>DCOUNTA(B3:I19,E3,E23:E24)</f>
        <v>8</v>
      </c>
      <c r="F26" s="47" t="s">
        <v>1603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1604</v>
      </c>
      <c r="J29" s="1"/>
    </row>
    <row r="30" ht="12.75" customHeight="1">
      <c r="A30" s="1"/>
      <c r="B30" s="1" t="s">
        <v>1605</v>
      </c>
      <c r="J30" s="1"/>
    </row>
    <row r="31" ht="12.75" customHeight="1">
      <c r="A31" s="1"/>
      <c r="J31" s="1"/>
    </row>
    <row r="32" ht="13.5" customHeight="1">
      <c r="A32" s="1"/>
      <c r="B32" s="3" t="s">
        <v>653</v>
      </c>
      <c r="C32" s="3"/>
      <c r="D32" s="3"/>
      <c r="E32" s="3"/>
      <c r="F32" s="3"/>
      <c r="G32" s="3"/>
      <c r="H32" s="3"/>
      <c r="I32" s="3"/>
      <c r="J32" s="1"/>
    </row>
    <row r="33" ht="12.75" customHeight="1">
      <c r="A33" s="1"/>
      <c r="B33" s="2" t="s">
        <v>1606</v>
      </c>
      <c r="J33" s="1"/>
    </row>
    <row r="34" ht="18.0" customHeight="1">
      <c r="A34" s="1"/>
      <c r="B34" s="1" t="s">
        <v>1478</v>
      </c>
      <c r="J34" s="1"/>
    </row>
    <row r="35" ht="12.75" customHeight="1">
      <c r="A35" s="1"/>
      <c r="B35" s="1" t="s">
        <v>1479</v>
      </c>
      <c r="J35" s="1"/>
    </row>
    <row r="36" ht="18.0" customHeight="1">
      <c r="A36" s="1"/>
      <c r="B36" s="1" t="s">
        <v>1589</v>
      </c>
      <c r="J36" s="1"/>
    </row>
    <row r="37" ht="18.0" customHeight="1">
      <c r="A37" s="1"/>
      <c r="B37" s="1" t="s">
        <v>1481</v>
      </c>
      <c r="J37" s="1"/>
    </row>
    <row r="38" ht="12.75" customHeight="1">
      <c r="A38" s="1"/>
      <c r="B38" s="1" t="s">
        <v>1482</v>
      </c>
      <c r="J38" s="1"/>
    </row>
    <row r="39" ht="12.75" customHeight="1">
      <c r="A39" s="1"/>
      <c r="B39" s="1" t="s">
        <v>1483</v>
      </c>
      <c r="J39" s="1"/>
    </row>
    <row r="40" ht="18.0" customHeight="1">
      <c r="A40" s="1"/>
      <c r="B40" s="1" t="s">
        <v>1484</v>
      </c>
      <c r="J40" s="1"/>
    </row>
    <row r="41" ht="12.75" customHeight="1">
      <c r="A41" s="1"/>
      <c r="B41" s="1" t="s">
        <v>1485</v>
      </c>
      <c r="J41" s="1"/>
    </row>
    <row r="42" ht="12.75" customHeight="1">
      <c r="A42" s="1"/>
      <c r="J42" s="1"/>
    </row>
    <row r="43" ht="13.5" customHeight="1">
      <c r="A43" s="1"/>
      <c r="B43" s="3" t="s">
        <v>4</v>
      </c>
      <c r="C43" s="3"/>
      <c r="D43" s="3"/>
      <c r="E43" s="3"/>
      <c r="F43" s="3"/>
      <c r="G43" s="3"/>
      <c r="H43" s="3"/>
      <c r="I43" s="3"/>
      <c r="J43" s="1"/>
    </row>
    <row r="44" ht="12.75" customHeight="1">
      <c r="A44" s="1"/>
      <c r="B44" s="1" t="s">
        <v>788</v>
      </c>
      <c r="J44" s="1"/>
    </row>
    <row r="45" ht="12.75" customHeight="1">
      <c r="A45" s="1"/>
      <c r="J45" s="1"/>
    </row>
    <row r="46" ht="13.5" customHeight="1">
      <c r="A46" s="1"/>
      <c r="B46" s="3" t="s">
        <v>1486</v>
      </c>
      <c r="C46" s="3"/>
      <c r="D46" s="3"/>
      <c r="E46" s="3"/>
      <c r="F46" s="3"/>
      <c r="G46" s="3"/>
      <c r="H46" s="3"/>
      <c r="I46" s="3"/>
      <c r="J46" s="1"/>
    </row>
    <row r="47" ht="12.75" customHeight="1">
      <c r="A47" s="1"/>
      <c r="J47" s="1"/>
    </row>
    <row r="48" ht="12.75" customHeight="1">
      <c r="A48" s="1"/>
      <c r="B48" s="49" t="s">
        <v>1607</v>
      </c>
      <c r="J48" s="1"/>
    </row>
    <row r="49" ht="13.5" customHeight="1">
      <c r="A49" s="1"/>
      <c r="J49" s="1"/>
    </row>
    <row r="50" ht="26.25" customHeight="1">
      <c r="A50" s="1"/>
      <c r="E50" s="219" t="s">
        <v>1456</v>
      </c>
      <c r="F50" s="247" t="s">
        <v>1458</v>
      </c>
      <c r="J50" s="1"/>
    </row>
    <row r="51" ht="13.5" customHeight="1">
      <c r="A51" s="1"/>
      <c r="E51" s="221" t="s">
        <v>1464</v>
      </c>
      <c r="F51" s="222" t="s">
        <v>1470</v>
      </c>
      <c r="J51" s="1"/>
    </row>
    <row r="52" ht="13.5" customHeight="1">
      <c r="A52" s="1"/>
      <c r="J52" s="1"/>
    </row>
    <row r="53" ht="12.75" customHeight="1">
      <c r="A53" s="1"/>
      <c r="D53" s="129" t="s">
        <v>1591</v>
      </c>
      <c r="E53" s="6">
        <f>DCOUNTA(B3:I19,D3,E50:F51)</f>
        <v>1</v>
      </c>
      <c r="F53" s="47" t="s">
        <v>1608</v>
      </c>
      <c r="J53" s="1"/>
    </row>
    <row r="54" ht="12.75" customHeight="1">
      <c r="A54" s="1"/>
      <c r="J54" s="1"/>
    </row>
    <row r="55" ht="12.75" customHeight="1">
      <c r="A55" s="1"/>
      <c r="B55" s="1" t="s">
        <v>1609</v>
      </c>
      <c r="J55" s="1"/>
    </row>
    <row r="56" ht="12.75" customHeight="1">
      <c r="A56" s="1"/>
      <c r="J56" s="1"/>
    </row>
    <row r="57" ht="12.75" customHeight="1">
      <c r="A57" s="1"/>
      <c r="E57" s="6">
        <f>DCOUNTA(B3:I19,"Life Hours",E50:F51)</f>
        <v>1</v>
      </c>
      <c r="F57" s="47" t="s">
        <v>1610</v>
      </c>
      <c r="J57" s="1"/>
    </row>
    <row r="58" ht="12.75" customHeight="1">
      <c r="A58" s="1"/>
      <c r="J58" s="1"/>
    </row>
    <row r="59" ht="18.0" customHeight="1">
      <c r="A59" s="1"/>
      <c r="B59" s="223" t="s">
        <v>1611</v>
      </c>
      <c r="C59" s="224"/>
      <c r="D59" s="224"/>
      <c r="E59" s="224"/>
      <c r="F59" s="224"/>
      <c r="G59" s="224"/>
      <c r="H59" s="224"/>
      <c r="I59" s="224"/>
      <c r="J59" s="1"/>
    </row>
    <row r="60" ht="13.5" customHeight="1">
      <c r="A60" s="1"/>
      <c r="J60" s="1"/>
    </row>
    <row r="61" ht="13.5" customHeight="1">
      <c r="A61" s="1"/>
      <c r="E61" s="219" t="s">
        <v>1456</v>
      </c>
      <c r="F61" s="220" t="s">
        <v>1459</v>
      </c>
      <c r="J61" s="1"/>
    </row>
    <row r="62" ht="13.5" customHeight="1">
      <c r="A62" s="1"/>
      <c r="E62" s="221" t="s">
        <v>1464</v>
      </c>
      <c r="F62" s="222" t="s">
        <v>1465</v>
      </c>
      <c r="J62" s="1"/>
    </row>
    <row r="63" ht="13.5" customHeight="1">
      <c r="A63" s="1"/>
      <c r="J63" s="1"/>
    </row>
    <row r="64" ht="12.75" customHeight="1">
      <c r="A64" s="1"/>
      <c r="D64" s="129" t="s">
        <v>1596</v>
      </c>
      <c r="E64" s="6">
        <f>DCOUNTA(B3:I19,"Product",E61:F62)</f>
        <v>5</v>
      </c>
      <c r="F64" s="47" t="s">
        <v>1612</v>
      </c>
      <c r="J64" s="1"/>
    </row>
    <row r="65" ht="12.75" customHeight="1">
      <c r="A65" s="1"/>
      <c r="J65" s="1"/>
    </row>
    <row r="66" ht="12.75" customHeight="1">
      <c r="A66" s="1"/>
      <c r="B66" s="223" t="s">
        <v>1613</v>
      </c>
      <c r="C66" s="224"/>
      <c r="D66" s="224"/>
      <c r="E66" s="224"/>
      <c r="F66" s="224"/>
      <c r="G66" s="224"/>
      <c r="H66" s="224"/>
      <c r="I66" s="224"/>
      <c r="J66" s="1"/>
    </row>
    <row r="67" ht="13.5" customHeight="1">
      <c r="A67" s="1"/>
      <c r="J67" s="1"/>
    </row>
    <row r="68" ht="13.5" customHeight="1">
      <c r="A68" s="1"/>
      <c r="E68" s="219" t="s">
        <v>1456</v>
      </c>
      <c r="F68" s="220" t="s">
        <v>1459</v>
      </c>
      <c r="J68" s="1"/>
    </row>
    <row r="69" ht="12.75" customHeight="1">
      <c r="A69" s="1"/>
      <c r="E69" s="250" t="s">
        <v>1467</v>
      </c>
      <c r="F69" s="251" t="s">
        <v>1465</v>
      </c>
      <c r="J69" s="1"/>
    </row>
    <row r="70" ht="13.5" customHeight="1">
      <c r="A70" s="1"/>
      <c r="E70" s="221" t="s">
        <v>1466</v>
      </c>
      <c r="F70" s="222" t="s">
        <v>1469</v>
      </c>
      <c r="J70" s="1"/>
    </row>
    <row r="71" ht="13.5" customHeight="1">
      <c r="A71" s="1"/>
      <c r="J71" s="1"/>
    </row>
    <row r="72" ht="12.75" customHeight="1">
      <c r="A72" s="1"/>
      <c r="D72" s="129" t="s">
        <v>1596</v>
      </c>
      <c r="E72" s="6">
        <f>DCOUNTA(B3:I19,"Product",E68:F70)</f>
        <v>3</v>
      </c>
      <c r="F72" s="47" t="s">
        <v>1614</v>
      </c>
      <c r="J72" s="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4.71"/>
    <col customWidth="1" min="4" max="5" width="15.29"/>
    <col customWidth="1" min="6" max="6" width="8.0"/>
  </cols>
  <sheetData>
    <row r="1" ht="18.75" customHeight="1">
      <c r="A1" s="17" t="s">
        <v>146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12.75" customHeight="1">
      <c r="A3" s="1"/>
      <c r="C3" s="74" t="s">
        <v>1615</v>
      </c>
      <c r="D3" s="74" t="s">
        <v>1616</v>
      </c>
      <c r="E3" s="1"/>
    </row>
    <row r="4" ht="12.75" customHeight="1">
      <c r="A4" s="1"/>
      <c r="C4" s="5">
        <v>0.0</v>
      </c>
      <c r="D4" s="172" t="str">
        <f t="shared" ref="D4:D14" si="1">DEC2BIN(C4)</f>
        <v>0</v>
      </c>
      <c r="E4" s="47" t="s">
        <v>1617</v>
      </c>
    </row>
    <row r="5" ht="12.75" customHeight="1">
      <c r="A5" s="1"/>
      <c r="C5" s="5">
        <v>1.0</v>
      </c>
      <c r="D5" s="172" t="str">
        <f t="shared" si="1"/>
        <v>1</v>
      </c>
      <c r="E5" s="47" t="s">
        <v>1618</v>
      </c>
    </row>
    <row r="6" ht="12.75" customHeight="1">
      <c r="A6" s="1"/>
      <c r="C6" s="5">
        <v>2.0</v>
      </c>
      <c r="D6" s="172" t="str">
        <f t="shared" si="1"/>
        <v>10</v>
      </c>
      <c r="E6" s="47" t="s">
        <v>1619</v>
      </c>
    </row>
    <row r="7" ht="12.75" customHeight="1">
      <c r="A7" s="1"/>
      <c r="C7" s="5">
        <v>3.0</v>
      </c>
      <c r="D7" s="172" t="str">
        <f t="shared" si="1"/>
        <v>11</v>
      </c>
      <c r="E7" s="47" t="s">
        <v>1620</v>
      </c>
    </row>
    <row r="8" ht="12.75" customHeight="1">
      <c r="A8" s="1"/>
      <c r="C8" s="5">
        <v>511.0</v>
      </c>
      <c r="D8" s="172" t="str">
        <f t="shared" si="1"/>
        <v>111111111</v>
      </c>
      <c r="E8" s="47" t="s">
        <v>1621</v>
      </c>
    </row>
    <row r="9" ht="12.75" customHeight="1">
      <c r="A9" s="1"/>
      <c r="C9" s="5">
        <v>512.0</v>
      </c>
      <c r="D9" s="172" t="str">
        <f t="shared" si="1"/>
        <v>#NUM!</v>
      </c>
      <c r="E9" s="47" t="s">
        <v>1622</v>
      </c>
    </row>
    <row r="10" ht="12.75" customHeight="1">
      <c r="A10" s="1"/>
      <c r="C10" s="5">
        <v>-1.0</v>
      </c>
      <c r="D10" s="172" t="str">
        <f t="shared" si="1"/>
        <v>1111111111</v>
      </c>
      <c r="E10" s="47" t="s">
        <v>1623</v>
      </c>
    </row>
    <row r="11" ht="12.75" customHeight="1">
      <c r="A11" s="1"/>
      <c r="C11" s="5">
        <v>-2.0</v>
      </c>
      <c r="D11" s="172" t="str">
        <f t="shared" si="1"/>
        <v>1111111110</v>
      </c>
      <c r="E11" s="47" t="s">
        <v>1624</v>
      </c>
    </row>
    <row r="12" ht="12.75" customHeight="1">
      <c r="A12" s="1"/>
      <c r="C12" s="5">
        <v>-3.0</v>
      </c>
      <c r="D12" s="172" t="str">
        <f t="shared" si="1"/>
        <v>1111111101</v>
      </c>
      <c r="E12" s="47" t="s">
        <v>1625</v>
      </c>
    </row>
    <row r="13" ht="12.75" customHeight="1">
      <c r="A13" s="1"/>
      <c r="C13" s="5">
        <v>-511.0</v>
      </c>
      <c r="D13" s="172" t="str">
        <f t="shared" si="1"/>
        <v>1000000001</v>
      </c>
      <c r="E13" s="47" t="s">
        <v>1626</v>
      </c>
    </row>
    <row r="14" ht="12.75" customHeight="1">
      <c r="A14" s="1"/>
      <c r="C14" s="5">
        <v>-512.0</v>
      </c>
      <c r="D14" s="172" t="str">
        <f t="shared" si="1"/>
        <v>1000000000</v>
      </c>
      <c r="E14" s="47" t="s">
        <v>1627</v>
      </c>
    </row>
    <row r="15" ht="12.75" customHeight="1">
      <c r="A15" s="1"/>
      <c r="C15" s="1"/>
      <c r="D15" s="1"/>
      <c r="E15" s="1"/>
    </row>
    <row r="16" ht="12.75" customHeight="1">
      <c r="A16" s="1"/>
      <c r="C16" s="74" t="s">
        <v>1615</v>
      </c>
      <c r="D16" s="4" t="s">
        <v>1628</v>
      </c>
      <c r="E16" s="74" t="s">
        <v>1616</v>
      </c>
    </row>
    <row r="17" ht="12.75" customHeight="1">
      <c r="A17" s="1"/>
      <c r="C17" s="5">
        <v>1.0</v>
      </c>
      <c r="D17" s="5">
        <v>1.0</v>
      </c>
      <c r="E17" s="172" t="str">
        <f t="shared" ref="E17:E21" si="2">DEC2BIN(C17,D17)</f>
        <v>1</v>
      </c>
      <c r="F17" s="47" t="s">
        <v>1629</v>
      </c>
    </row>
    <row r="18" ht="12.75" customHeight="1">
      <c r="A18" s="1"/>
      <c r="C18" s="5">
        <v>1.0</v>
      </c>
      <c r="D18" s="5">
        <v>2.0</v>
      </c>
      <c r="E18" s="172" t="str">
        <f t="shared" si="2"/>
        <v>01</v>
      </c>
      <c r="F18" s="47" t="s">
        <v>1630</v>
      </c>
    </row>
    <row r="19" ht="12.75" customHeight="1">
      <c r="A19" s="1"/>
      <c r="C19" s="5">
        <v>1.0</v>
      </c>
      <c r="D19" s="5">
        <v>3.0</v>
      </c>
      <c r="E19" s="172" t="str">
        <f t="shared" si="2"/>
        <v>001</v>
      </c>
      <c r="F19" s="47" t="s">
        <v>1631</v>
      </c>
    </row>
    <row r="20" ht="12.75" customHeight="1">
      <c r="A20" s="1"/>
      <c r="C20" s="5">
        <v>1.0</v>
      </c>
      <c r="D20" s="5">
        <v>9.0</v>
      </c>
      <c r="E20" s="172" t="str">
        <f t="shared" si="2"/>
        <v>000000001</v>
      </c>
      <c r="F20" s="47" t="s">
        <v>1632</v>
      </c>
    </row>
    <row r="21" ht="12.75" customHeight="1">
      <c r="A21" s="1"/>
      <c r="C21" s="5">
        <v>-1.0</v>
      </c>
      <c r="D21" s="5">
        <v>1.0</v>
      </c>
      <c r="E21" s="172" t="str">
        <f t="shared" si="2"/>
        <v>1111111111</v>
      </c>
      <c r="F21" s="47" t="s">
        <v>1633</v>
      </c>
    </row>
    <row r="22" ht="12.75" customHeight="1">
      <c r="A22" s="1"/>
      <c r="C22" s="1"/>
      <c r="D22" s="1"/>
      <c r="E22" s="1"/>
    </row>
    <row r="23" ht="13.5" customHeight="1">
      <c r="A23" s="1"/>
      <c r="B23" s="3" t="s">
        <v>698</v>
      </c>
      <c r="C23" s="3"/>
      <c r="D23" s="3"/>
      <c r="E23" s="3"/>
      <c r="F23" s="3"/>
    </row>
    <row r="24" ht="12.75" customHeight="1">
      <c r="A24" s="1"/>
      <c r="B24" s="1" t="s">
        <v>1634</v>
      </c>
      <c r="C24" s="1"/>
      <c r="D24" s="1"/>
      <c r="E24" s="1"/>
    </row>
    <row r="25" ht="12.75" customHeight="1">
      <c r="A25" s="1"/>
      <c r="B25" s="1" t="s">
        <v>1635</v>
      </c>
      <c r="C25" s="1"/>
      <c r="D25" s="1"/>
      <c r="E25" s="1"/>
    </row>
    <row r="26" ht="12.75" customHeight="1">
      <c r="A26" s="1"/>
      <c r="B26" s="1" t="s">
        <v>1636</v>
      </c>
      <c r="C26" s="1"/>
      <c r="D26" s="1"/>
      <c r="E26" s="1"/>
    </row>
    <row r="27" ht="12.75" customHeight="1">
      <c r="A27" s="1"/>
      <c r="C27" s="1"/>
      <c r="D27" s="1"/>
      <c r="E27" s="1"/>
    </row>
    <row r="28" ht="13.5" customHeight="1">
      <c r="A28" s="1"/>
      <c r="B28" s="3" t="s">
        <v>653</v>
      </c>
      <c r="C28" s="3"/>
      <c r="D28" s="3"/>
      <c r="E28" s="3"/>
      <c r="F28" s="3"/>
    </row>
    <row r="29" ht="12.75" customHeight="1">
      <c r="A29" s="1"/>
      <c r="B29" s="2" t="s">
        <v>1637</v>
      </c>
      <c r="C29" s="1"/>
      <c r="D29" s="1"/>
      <c r="E29" s="1"/>
    </row>
    <row r="30" ht="12.75" customHeight="1">
      <c r="A30" s="1"/>
      <c r="B30" s="1" t="s">
        <v>1638</v>
      </c>
      <c r="C30" s="1"/>
      <c r="D30" s="1"/>
      <c r="E30" s="1"/>
    </row>
    <row r="31" ht="12.75" customHeight="1">
      <c r="A31" s="1"/>
      <c r="C31" s="1"/>
      <c r="D31" s="1"/>
      <c r="E31" s="1"/>
    </row>
    <row r="32" ht="13.5" customHeight="1">
      <c r="A32" s="1"/>
      <c r="B32" s="3" t="s">
        <v>4</v>
      </c>
      <c r="C32" s="3"/>
      <c r="D32" s="3"/>
      <c r="E32" s="3"/>
      <c r="F32" s="3"/>
    </row>
    <row r="33" ht="12.75" customHeight="1">
      <c r="A33" s="1"/>
      <c r="B33" s="1" t="s">
        <v>788</v>
      </c>
      <c r="C33" s="1"/>
      <c r="D33" s="1"/>
      <c r="E33" s="1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5" width="15.29"/>
    <col customWidth="1" min="6" max="7" width="8.0"/>
    <col customWidth="1" min="8" max="8" width="8.43"/>
  </cols>
  <sheetData>
    <row r="1" ht="18.75" customHeight="1">
      <c r="A1" s="17" t="s">
        <v>148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E2" s="1"/>
      <c r="H2" s="1"/>
    </row>
    <row r="3" ht="12.75" customHeight="1">
      <c r="A3" s="1"/>
      <c r="C3" s="4" t="s">
        <v>1615</v>
      </c>
      <c r="D3" s="4" t="s">
        <v>1639</v>
      </c>
      <c r="E3" s="1"/>
      <c r="H3" s="1"/>
    </row>
    <row r="4" ht="12.75" customHeight="1">
      <c r="A4" s="1"/>
      <c r="C4" s="5">
        <v>0.0</v>
      </c>
      <c r="D4" s="172" t="str">
        <f t="shared" ref="D4:D20" si="1">DEC2HEX(C4)</f>
        <v>0</v>
      </c>
      <c r="E4" s="47" t="s">
        <v>1640</v>
      </c>
      <c r="H4" s="1"/>
    </row>
    <row r="5" ht="12.75" customHeight="1">
      <c r="A5" s="1"/>
      <c r="C5" s="5">
        <v>1.0</v>
      </c>
      <c r="D5" s="172" t="str">
        <f t="shared" si="1"/>
        <v>1</v>
      </c>
      <c r="E5" s="47" t="s">
        <v>1641</v>
      </c>
      <c r="H5" s="1"/>
    </row>
    <row r="6" ht="12.75" customHeight="1">
      <c r="A6" s="1"/>
      <c r="C6" s="5">
        <v>2.0</v>
      </c>
      <c r="D6" s="172" t="str">
        <f t="shared" si="1"/>
        <v>2</v>
      </c>
      <c r="E6" s="47" t="s">
        <v>1642</v>
      </c>
      <c r="H6" s="1"/>
    </row>
    <row r="7" ht="12.75" customHeight="1">
      <c r="A7" s="1"/>
      <c r="C7" s="5">
        <v>3.0</v>
      </c>
      <c r="D7" s="172" t="str">
        <f t="shared" si="1"/>
        <v>3</v>
      </c>
      <c r="E7" s="47" t="s">
        <v>1643</v>
      </c>
      <c r="H7" s="1"/>
    </row>
    <row r="8" ht="12.75" customHeight="1">
      <c r="A8" s="1"/>
      <c r="C8" s="5">
        <v>25.0</v>
      </c>
      <c r="D8" s="172" t="str">
        <f t="shared" si="1"/>
        <v>19</v>
      </c>
      <c r="E8" s="47" t="s">
        <v>1644</v>
      </c>
      <c r="H8" s="1"/>
    </row>
    <row r="9" ht="12.75" customHeight="1">
      <c r="A9" s="1"/>
      <c r="C9" s="5">
        <v>26.0</v>
      </c>
      <c r="D9" s="172" t="str">
        <f t="shared" si="1"/>
        <v>1A</v>
      </c>
      <c r="E9" s="47" t="s">
        <v>1645</v>
      </c>
      <c r="H9" s="1"/>
    </row>
    <row r="10" ht="12.75" customHeight="1">
      <c r="A10" s="1"/>
      <c r="C10" s="5">
        <v>27.0</v>
      </c>
      <c r="D10" s="172" t="str">
        <f t="shared" si="1"/>
        <v>1B</v>
      </c>
      <c r="E10" s="47" t="s">
        <v>1646</v>
      </c>
      <c r="H10" s="1"/>
    </row>
    <row r="11" ht="12.75" customHeight="1">
      <c r="A11" s="1"/>
      <c r="C11" s="5">
        <v>28.0</v>
      </c>
      <c r="D11" s="172" t="str">
        <f t="shared" si="1"/>
        <v>1C</v>
      </c>
      <c r="E11" s="47" t="s">
        <v>1647</v>
      </c>
      <c r="H11" s="1"/>
    </row>
    <row r="12" ht="12.75" customHeight="1">
      <c r="A12" s="1"/>
      <c r="C12" s="5">
        <v>-1.0</v>
      </c>
      <c r="D12" s="172" t="str">
        <f t="shared" si="1"/>
        <v>FFFFFFFFFF</v>
      </c>
      <c r="E12" s="47" t="s">
        <v>1648</v>
      </c>
      <c r="H12" s="1"/>
    </row>
    <row r="13" ht="12.75" customHeight="1">
      <c r="A13" s="1"/>
      <c r="C13" s="5">
        <v>-2.0</v>
      </c>
      <c r="D13" s="172" t="str">
        <f t="shared" si="1"/>
        <v>FFFFFFFFFE</v>
      </c>
      <c r="E13" s="47" t="s">
        <v>1649</v>
      </c>
      <c r="H13" s="1"/>
    </row>
    <row r="14" ht="12.75" customHeight="1">
      <c r="A14" s="1"/>
      <c r="C14" s="5">
        <v>-3.0</v>
      </c>
      <c r="D14" s="172" t="str">
        <f t="shared" si="1"/>
        <v>FFFFFFFFFD</v>
      </c>
      <c r="E14" s="47" t="s">
        <v>1650</v>
      </c>
      <c r="H14" s="1"/>
    </row>
    <row r="15" ht="12.75" customHeight="1">
      <c r="A15" s="1"/>
      <c r="C15" s="5">
        <v>-2.0</v>
      </c>
      <c r="D15" s="172" t="str">
        <f t="shared" si="1"/>
        <v>FFFFFFFFFE</v>
      </c>
      <c r="E15" s="47" t="s">
        <v>1651</v>
      </c>
      <c r="H15" s="1"/>
    </row>
    <row r="16" ht="12.75" customHeight="1">
      <c r="A16" s="1"/>
      <c r="C16" s="5">
        <v>-1.0</v>
      </c>
      <c r="D16" s="172" t="str">
        <f t="shared" si="1"/>
        <v>FFFFFFFFFF</v>
      </c>
      <c r="E16" s="47" t="s">
        <v>1652</v>
      </c>
      <c r="H16" s="1"/>
    </row>
    <row r="17" ht="12.75" customHeight="1">
      <c r="A17" s="1"/>
      <c r="C17" s="252">
        <v>5.49755813887E11</v>
      </c>
      <c r="D17" s="172" t="str">
        <f t="shared" si="1"/>
        <v>7FFFFFFFFF</v>
      </c>
      <c r="E17" s="47" t="s">
        <v>1653</v>
      </c>
      <c r="H17" s="1"/>
    </row>
    <row r="18" ht="12.75" customHeight="1">
      <c r="A18" s="1"/>
      <c r="C18" s="252">
        <v>-5.49755813888E11</v>
      </c>
      <c r="D18" s="172" t="str">
        <f t="shared" si="1"/>
        <v>8000000000</v>
      </c>
      <c r="E18" s="47" t="s">
        <v>1654</v>
      </c>
      <c r="H18" s="1"/>
    </row>
    <row r="19" ht="12.75" customHeight="1">
      <c r="A19" s="1"/>
      <c r="C19" s="252">
        <v>5.49755813888E11</v>
      </c>
      <c r="D19" s="172" t="str">
        <f t="shared" si="1"/>
        <v>#NUM!</v>
      </c>
      <c r="E19" s="47" t="s">
        <v>1655</v>
      </c>
      <c r="H19" s="1"/>
    </row>
    <row r="20" ht="12.75" customHeight="1">
      <c r="A20" s="1"/>
      <c r="C20" s="252">
        <v>-5.49755813889E11</v>
      </c>
      <c r="D20" s="172" t="str">
        <f t="shared" si="1"/>
        <v>#NUM!</v>
      </c>
      <c r="E20" s="47" t="s">
        <v>1656</v>
      </c>
      <c r="H20" s="1"/>
    </row>
    <row r="21" ht="12.75" customHeight="1">
      <c r="A21" s="1"/>
      <c r="C21" s="1"/>
      <c r="D21" s="1"/>
      <c r="E21" s="1"/>
      <c r="H21" s="1"/>
    </row>
    <row r="22" ht="12.75" customHeight="1">
      <c r="A22" s="1"/>
      <c r="C22" s="74" t="s">
        <v>1615</v>
      </c>
      <c r="D22" s="4" t="s">
        <v>1628</v>
      </c>
      <c r="E22" s="4" t="s">
        <v>1639</v>
      </c>
      <c r="H22" s="1"/>
    </row>
    <row r="23" ht="12.75" customHeight="1">
      <c r="A23" s="1"/>
      <c r="C23" s="5">
        <v>1.0</v>
      </c>
      <c r="D23" s="5">
        <v>1.0</v>
      </c>
      <c r="E23" s="172" t="str">
        <f t="shared" ref="E23:E27" si="2">DEC2HEX(C23,D23)</f>
        <v>1</v>
      </c>
      <c r="F23" s="47" t="s">
        <v>1657</v>
      </c>
      <c r="H23" s="1"/>
    </row>
    <row r="24" ht="12.75" customHeight="1">
      <c r="A24" s="1"/>
      <c r="C24" s="5">
        <v>1.0</v>
      </c>
      <c r="D24" s="5">
        <v>2.0</v>
      </c>
      <c r="E24" s="172" t="str">
        <f t="shared" si="2"/>
        <v>01</v>
      </c>
      <c r="F24" s="47" t="s">
        <v>1658</v>
      </c>
      <c r="H24" s="1"/>
    </row>
    <row r="25" ht="12.75" customHeight="1">
      <c r="A25" s="1"/>
      <c r="C25" s="5">
        <v>26.0</v>
      </c>
      <c r="D25" s="5">
        <v>3.0</v>
      </c>
      <c r="E25" s="172" t="str">
        <f t="shared" si="2"/>
        <v>01A</v>
      </c>
      <c r="F25" s="47" t="s">
        <v>1659</v>
      </c>
      <c r="H25" s="1"/>
    </row>
    <row r="26" ht="12.75" customHeight="1">
      <c r="A26" s="1"/>
      <c r="C26" s="5">
        <v>26.0</v>
      </c>
      <c r="D26" s="5">
        <v>9.0</v>
      </c>
      <c r="E26" s="172" t="str">
        <f t="shared" si="2"/>
        <v>00000001A</v>
      </c>
      <c r="F26" s="47" t="s">
        <v>1660</v>
      </c>
      <c r="H26" s="1"/>
    </row>
    <row r="27" ht="12.75" customHeight="1">
      <c r="A27" s="1"/>
      <c r="C27" s="5">
        <v>-26.0</v>
      </c>
      <c r="D27" s="5">
        <v>1.0</v>
      </c>
      <c r="E27" s="172" t="str">
        <f t="shared" si="2"/>
        <v>FFFFFFFFE6</v>
      </c>
      <c r="F27" s="47" t="s">
        <v>1661</v>
      </c>
      <c r="H27" s="1"/>
    </row>
    <row r="28" ht="12.75" customHeight="1">
      <c r="A28" s="1"/>
      <c r="C28" s="1"/>
      <c r="D28" s="1"/>
      <c r="E28" s="1"/>
      <c r="H28" s="1"/>
    </row>
    <row r="29" ht="13.5" customHeight="1">
      <c r="A29" s="1"/>
      <c r="B29" s="3" t="s">
        <v>698</v>
      </c>
      <c r="C29" s="3"/>
      <c r="D29" s="3"/>
      <c r="E29" s="3"/>
      <c r="F29" s="3"/>
      <c r="H29" s="1"/>
    </row>
    <row r="30" ht="12.75" customHeight="1">
      <c r="A30" s="1"/>
      <c r="B30" s="1" t="s">
        <v>1662</v>
      </c>
      <c r="C30" s="1"/>
      <c r="D30" s="1"/>
      <c r="E30" s="1"/>
      <c r="H30" s="1"/>
    </row>
    <row r="31" ht="12.75" customHeight="1">
      <c r="A31" s="1"/>
      <c r="B31" s="1" t="s">
        <v>1663</v>
      </c>
      <c r="C31" s="1"/>
      <c r="D31" s="1"/>
      <c r="E31" s="1"/>
      <c r="H31" s="1"/>
    </row>
    <row r="32" ht="12.75" customHeight="1">
      <c r="A32" s="1"/>
      <c r="B32" s="1" t="s">
        <v>1636</v>
      </c>
      <c r="C32" s="1"/>
      <c r="D32" s="1"/>
      <c r="E32" s="1"/>
      <c r="H32" s="1"/>
    </row>
    <row r="33" ht="12.75" customHeight="1">
      <c r="A33" s="1"/>
      <c r="C33" s="1"/>
      <c r="D33" s="1"/>
      <c r="E33" s="1"/>
      <c r="H33" s="1"/>
    </row>
    <row r="34" ht="13.5" customHeight="1">
      <c r="A34" s="1"/>
      <c r="B34" s="3" t="s">
        <v>653</v>
      </c>
      <c r="C34" s="3"/>
      <c r="D34" s="3"/>
      <c r="E34" s="3"/>
      <c r="F34" s="3"/>
      <c r="H34" s="1"/>
    </row>
    <row r="35" ht="12.75" customHeight="1">
      <c r="A35" s="1"/>
      <c r="B35" s="2" t="s">
        <v>1664</v>
      </c>
      <c r="C35" s="1"/>
      <c r="D35" s="1"/>
      <c r="E35" s="1"/>
      <c r="H35" s="1"/>
    </row>
    <row r="36" ht="12.75" customHeight="1">
      <c r="A36" s="1"/>
      <c r="B36" s="1" t="s">
        <v>1638</v>
      </c>
      <c r="C36" s="1"/>
      <c r="D36" s="1"/>
      <c r="E36" s="1"/>
      <c r="H36" s="1"/>
    </row>
    <row r="37" ht="12.75" customHeight="1">
      <c r="A37" s="1"/>
      <c r="C37" s="1"/>
      <c r="D37" s="1"/>
      <c r="E37" s="1"/>
      <c r="H37" s="1"/>
    </row>
    <row r="38" ht="13.5" customHeight="1">
      <c r="A38" s="1"/>
      <c r="B38" s="3" t="s">
        <v>4</v>
      </c>
      <c r="C38" s="3"/>
      <c r="D38" s="3"/>
      <c r="E38" s="3"/>
      <c r="F38" s="3"/>
      <c r="H38" s="1"/>
    </row>
    <row r="39" ht="12.75" customHeight="1">
      <c r="A39" s="1"/>
      <c r="B39" s="1" t="s">
        <v>788</v>
      </c>
      <c r="C39" s="1"/>
      <c r="D39" s="1"/>
      <c r="E39" s="1"/>
      <c r="H39" s="1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9.86"/>
    <col customWidth="1" min="5" max="9" width="8.0"/>
    <col customWidth="1" min="10" max="10" width="7.86"/>
    <col customWidth="1" min="11" max="26" width="8.0"/>
  </cols>
  <sheetData>
    <row r="1" ht="18.75" customHeight="1">
      <c r="A1" s="17" t="s">
        <v>150</v>
      </c>
      <c r="B1" s="17"/>
      <c r="C1" s="17"/>
      <c r="D1" s="17"/>
      <c r="E1" s="17"/>
      <c r="F1" s="17"/>
      <c r="J1" s="1"/>
    </row>
    <row r="2" ht="13.5" customHeight="1">
      <c r="A2" s="1"/>
      <c r="D2" s="1"/>
      <c r="J2" s="1"/>
    </row>
    <row r="3" ht="12.75" customHeight="1">
      <c r="A3" s="1"/>
      <c r="C3" s="4" t="s">
        <v>1665</v>
      </c>
      <c r="D3" s="4" t="s">
        <v>1666</v>
      </c>
      <c r="E3" s="4" t="s">
        <v>1667</v>
      </c>
      <c r="J3" s="1"/>
    </row>
    <row r="4" ht="12.75" customHeight="1">
      <c r="A4" s="1"/>
      <c r="C4" s="5">
        <v>10.0</v>
      </c>
      <c r="D4" s="5">
        <v>20.0</v>
      </c>
      <c r="E4" s="6">
        <f t="shared" ref="E4:E10" si="1">DELTA(C4,D4)</f>
        <v>0</v>
      </c>
      <c r="F4" s="47" t="s">
        <v>1668</v>
      </c>
      <c r="J4" s="1"/>
    </row>
    <row r="5" ht="12.75" customHeight="1">
      <c r="A5" s="1"/>
      <c r="C5" s="5">
        <v>50.0</v>
      </c>
      <c r="D5" s="5">
        <v>50.0</v>
      </c>
      <c r="E5" s="6">
        <f t="shared" si="1"/>
        <v>1</v>
      </c>
      <c r="F5" s="47" t="s">
        <v>1669</v>
      </c>
      <c r="J5" s="1"/>
    </row>
    <row r="6" ht="12.75" customHeight="1">
      <c r="A6" s="1"/>
      <c r="C6" s="5">
        <v>17.5</v>
      </c>
      <c r="D6" s="5">
        <v>17.5</v>
      </c>
      <c r="E6" s="6">
        <f t="shared" si="1"/>
        <v>1</v>
      </c>
      <c r="F6" s="47" t="s">
        <v>1670</v>
      </c>
      <c r="J6" s="1"/>
    </row>
    <row r="7" ht="12.75" customHeight="1">
      <c r="A7" s="1"/>
      <c r="C7" s="5">
        <v>17.5</v>
      </c>
      <c r="D7" s="253">
        <v>17.5</v>
      </c>
      <c r="E7" s="6">
        <f t="shared" si="1"/>
        <v>1</v>
      </c>
      <c r="F7" s="47" t="s">
        <v>1671</v>
      </c>
      <c r="J7" s="1"/>
    </row>
    <row r="8" ht="12.75" customHeight="1">
      <c r="A8" s="1"/>
      <c r="C8" s="128">
        <v>0.175</v>
      </c>
      <c r="D8" s="5">
        <v>0.175</v>
      </c>
      <c r="E8" s="6">
        <f t="shared" si="1"/>
        <v>1</v>
      </c>
      <c r="F8" s="47" t="s">
        <v>1672</v>
      </c>
      <c r="J8" s="1"/>
    </row>
    <row r="9" ht="12.75" customHeight="1">
      <c r="A9" s="1"/>
      <c r="C9" s="5" t="s">
        <v>685</v>
      </c>
      <c r="D9" s="5" t="s">
        <v>685</v>
      </c>
      <c r="E9" s="6" t="str">
        <f t="shared" si="1"/>
        <v>#VALUE!</v>
      </c>
      <c r="F9" s="47" t="s">
        <v>1673</v>
      </c>
      <c r="J9" s="1"/>
    </row>
    <row r="10" ht="12.75" customHeight="1">
      <c r="A10" s="1"/>
      <c r="C10" s="5"/>
      <c r="D10" s="5"/>
      <c r="E10" s="6">
        <f t="shared" si="1"/>
        <v>1</v>
      </c>
      <c r="F10" s="47" t="s">
        <v>1674</v>
      </c>
      <c r="J10" s="1"/>
    </row>
    <row r="11" ht="12.75" customHeight="1">
      <c r="A11" s="1"/>
      <c r="D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J12" s="1"/>
    </row>
    <row r="13" ht="12.75" customHeight="1">
      <c r="A13" s="1"/>
      <c r="B13" s="1" t="s">
        <v>1675</v>
      </c>
      <c r="D13" s="1"/>
      <c r="J13" s="1"/>
    </row>
    <row r="14" ht="12.75" customHeight="1">
      <c r="A14" s="1"/>
      <c r="B14" s="1" t="s">
        <v>1676</v>
      </c>
      <c r="D14" s="1"/>
      <c r="J14" s="1"/>
    </row>
    <row r="15" ht="12.75" customHeight="1">
      <c r="A15" s="1"/>
      <c r="B15" s="1" t="s">
        <v>1677</v>
      </c>
      <c r="D15" s="1"/>
      <c r="J15" s="1"/>
    </row>
    <row r="16" ht="12.75" customHeight="1">
      <c r="A16" s="1"/>
      <c r="B16" s="1" t="s">
        <v>1678</v>
      </c>
      <c r="D16" s="1"/>
      <c r="J16" s="1"/>
    </row>
    <row r="17" ht="12.75" customHeight="1">
      <c r="A17" s="1"/>
      <c r="B17" s="1" t="s">
        <v>1679</v>
      </c>
      <c r="D17" s="1"/>
      <c r="J17" s="1"/>
    </row>
    <row r="18" ht="12.75" customHeight="1">
      <c r="A18" s="1"/>
      <c r="D18" s="1"/>
      <c r="J18" s="1"/>
    </row>
    <row r="19" ht="13.5" customHeight="1">
      <c r="A19" s="1"/>
      <c r="B19" s="3" t="s">
        <v>653</v>
      </c>
      <c r="C19" s="3"/>
      <c r="D19" s="3"/>
      <c r="E19" s="3"/>
      <c r="F19" s="3"/>
      <c r="J19" s="1"/>
    </row>
    <row r="20" ht="12.75" customHeight="1">
      <c r="A20" s="1"/>
      <c r="B20" s="2" t="s">
        <v>1680</v>
      </c>
      <c r="D20" s="1"/>
      <c r="J20" s="1"/>
    </row>
    <row r="21" ht="12.75" customHeight="1">
      <c r="A21" s="1"/>
      <c r="D21" s="1"/>
      <c r="J21" s="1"/>
    </row>
    <row r="22" ht="13.5" customHeight="1">
      <c r="A22" s="1"/>
      <c r="B22" s="3" t="s">
        <v>4</v>
      </c>
      <c r="C22" s="3"/>
      <c r="D22" s="3"/>
      <c r="E22" s="3"/>
      <c r="F22" s="3"/>
      <c r="J22" s="1"/>
    </row>
    <row r="23" ht="12.75" customHeight="1">
      <c r="A23" s="1"/>
      <c r="B23" s="1" t="s">
        <v>788</v>
      </c>
      <c r="D23" s="1"/>
      <c r="J23" s="1"/>
    </row>
    <row r="24" ht="12.75" customHeight="1">
      <c r="A24" s="1"/>
      <c r="D24" s="1"/>
      <c r="J24" s="1"/>
    </row>
    <row r="25" ht="13.5" customHeight="1">
      <c r="A25" s="1"/>
      <c r="B25" s="3" t="s">
        <v>656</v>
      </c>
      <c r="C25" s="3"/>
      <c r="D25" s="3"/>
      <c r="E25" s="3"/>
      <c r="F25" s="3"/>
      <c r="J25" s="1"/>
    </row>
    <row r="26" ht="12.75" customHeight="1">
      <c r="A26" s="1"/>
      <c r="B26" s="1" t="s">
        <v>1681</v>
      </c>
      <c r="D26" s="1"/>
      <c r="J26" s="1"/>
    </row>
    <row r="27" ht="12.75" customHeight="1">
      <c r="A27" s="1"/>
      <c r="B27" s="1" t="s">
        <v>1682</v>
      </c>
      <c r="D27" s="1"/>
      <c r="J27" s="1"/>
    </row>
    <row r="28" ht="12.75" customHeight="1">
      <c r="A28" s="1"/>
      <c r="D28" s="1"/>
      <c r="J28" s="1"/>
    </row>
    <row r="29" ht="12.75" customHeight="1">
      <c r="A29" s="1"/>
      <c r="C29" s="4" t="s">
        <v>1665</v>
      </c>
      <c r="D29" s="4" t="s">
        <v>1666</v>
      </c>
      <c r="E29" s="4" t="s">
        <v>1667</v>
      </c>
      <c r="J29" s="1"/>
    </row>
    <row r="30" ht="12.75" customHeight="1">
      <c r="A30" s="1"/>
      <c r="C30" s="5">
        <v>10.0</v>
      </c>
      <c r="D30" s="5">
        <v>20.0</v>
      </c>
      <c r="E30" s="6">
        <f t="shared" ref="E30:E36" si="2">DELTA(C30,D30)</f>
        <v>0</v>
      </c>
      <c r="F30" s="47" t="s">
        <v>1683</v>
      </c>
      <c r="J30" s="1"/>
    </row>
    <row r="31" ht="12.75" customHeight="1">
      <c r="A31" s="1"/>
      <c r="C31" s="5">
        <v>50.0</v>
      </c>
      <c r="D31" s="5">
        <v>50.0</v>
      </c>
      <c r="E31" s="6">
        <f t="shared" si="2"/>
        <v>1</v>
      </c>
      <c r="F31" s="47" t="s">
        <v>1684</v>
      </c>
      <c r="J31" s="1"/>
    </row>
    <row r="32" ht="12.75" customHeight="1">
      <c r="A32" s="1"/>
      <c r="C32" s="5">
        <v>30.0</v>
      </c>
      <c r="D32" s="5">
        <v>30.0</v>
      </c>
      <c r="E32" s="6">
        <f t="shared" si="2"/>
        <v>1</v>
      </c>
      <c r="F32" s="47" t="s">
        <v>1685</v>
      </c>
      <c r="J32" s="1"/>
    </row>
    <row r="33" ht="12.75" customHeight="1">
      <c r="A33" s="1"/>
      <c r="C33" s="5">
        <v>17.5</v>
      </c>
      <c r="D33" s="253">
        <v>17.5</v>
      </c>
      <c r="E33" s="6">
        <f t="shared" si="2"/>
        <v>1</v>
      </c>
      <c r="F33" s="47" t="s">
        <v>1686</v>
      </c>
      <c r="J33" s="1"/>
    </row>
    <row r="34" ht="12.75" customHeight="1">
      <c r="A34" s="1"/>
      <c r="C34" s="5">
        <v>12.0</v>
      </c>
      <c r="D34" s="5">
        <v>8.0</v>
      </c>
      <c r="E34" s="6">
        <f t="shared" si="2"/>
        <v>0</v>
      </c>
      <c r="F34" s="47" t="s">
        <v>1687</v>
      </c>
      <c r="J34" s="1"/>
    </row>
    <row r="35" ht="12.75" customHeight="1">
      <c r="A35" s="1"/>
      <c r="C35" s="5">
        <v>100.0</v>
      </c>
      <c r="D35" s="5">
        <v>100.0</v>
      </c>
      <c r="E35" s="6">
        <f t="shared" si="2"/>
        <v>1</v>
      </c>
      <c r="F35" s="47" t="s">
        <v>1688</v>
      </c>
      <c r="J35" s="1"/>
    </row>
    <row r="36" ht="12.75" customHeight="1">
      <c r="A36" s="1"/>
      <c r="C36" s="5">
        <v>150.0</v>
      </c>
      <c r="D36" s="5">
        <v>125.0</v>
      </c>
      <c r="E36" s="6">
        <f t="shared" si="2"/>
        <v>0</v>
      </c>
      <c r="F36" s="47" t="s">
        <v>1689</v>
      </c>
      <c r="J36" s="1"/>
    </row>
    <row r="37" ht="12.75" customHeight="1">
      <c r="A37" s="1"/>
      <c r="D37" s="122" t="s">
        <v>1690</v>
      </c>
      <c r="E37" s="6">
        <f>SUM(E30:E36)</f>
        <v>4</v>
      </c>
      <c r="F37" s="47" t="s">
        <v>1691</v>
      </c>
      <c r="J37" s="1"/>
    </row>
    <row r="38" ht="12.75" customHeight="1">
      <c r="A38" s="1"/>
      <c r="D38" s="1"/>
      <c r="J38" s="1"/>
    </row>
    <row r="39" ht="12.75" customHeight="1">
      <c r="A39" s="1"/>
      <c r="D39" s="1"/>
      <c r="J39" s="1"/>
    </row>
    <row r="40" ht="12.75" customHeight="1">
      <c r="A40" s="1"/>
      <c r="D40" s="1"/>
      <c r="J40" s="1"/>
    </row>
    <row r="41" ht="12.75" customHeight="1">
      <c r="A41" s="1"/>
      <c r="D41" s="1"/>
      <c r="J41" s="1"/>
    </row>
    <row r="42" ht="12.75" customHeight="1">
      <c r="A42" s="1"/>
      <c r="D42" s="1"/>
      <c r="J42" s="1"/>
    </row>
    <row r="43" ht="12.75" customHeight="1">
      <c r="A43" s="1"/>
      <c r="D43" s="1"/>
      <c r="J43" s="1"/>
    </row>
    <row r="44" ht="12.75" customHeight="1">
      <c r="A44" s="1"/>
      <c r="D44" s="1"/>
      <c r="J44" s="1"/>
    </row>
    <row r="45" ht="12.75" customHeight="1">
      <c r="A45" s="1"/>
      <c r="D45" s="1"/>
      <c r="J45" s="1"/>
    </row>
    <row r="46" ht="12.75" customHeight="1">
      <c r="A46" s="1"/>
      <c r="D46" s="1"/>
      <c r="J46" s="1"/>
    </row>
    <row r="47" ht="12.75" customHeight="1">
      <c r="A47" s="1"/>
      <c r="D47" s="1"/>
      <c r="J47" s="1"/>
    </row>
    <row r="48" ht="12.75" customHeight="1">
      <c r="A48" s="1"/>
      <c r="D48" s="1"/>
      <c r="J48" s="1"/>
    </row>
    <row r="49" ht="12.75" customHeight="1">
      <c r="A49" s="1"/>
      <c r="D49" s="1"/>
      <c r="J49" s="1"/>
    </row>
    <row r="50" ht="12.75" customHeight="1">
      <c r="A50" s="1"/>
      <c r="D50" s="1"/>
      <c r="J50" s="1"/>
    </row>
    <row r="51" ht="12.75" customHeight="1">
      <c r="A51" s="1"/>
      <c r="D51" s="1"/>
      <c r="J51" s="1"/>
    </row>
    <row r="52" ht="12.75" customHeight="1">
      <c r="A52" s="1"/>
      <c r="D52" s="1"/>
      <c r="J52" s="1"/>
    </row>
    <row r="53" ht="12.75" customHeight="1">
      <c r="A53" s="1"/>
      <c r="D53" s="1"/>
      <c r="J53" s="1"/>
    </row>
    <row r="54" ht="12.75" customHeight="1">
      <c r="A54" s="1"/>
      <c r="D54" s="1"/>
      <c r="J54" s="1"/>
    </row>
    <row r="55" ht="12.75" customHeight="1">
      <c r="A55" s="1"/>
      <c r="D55" s="1"/>
      <c r="J55" s="1"/>
    </row>
    <row r="56" ht="12.75" customHeight="1">
      <c r="A56" s="1"/>
      <c r="D56" s="1"/>
      <c r="J56" s="1"/>
    </row>
    <row r="57" ht="12.75" customHeight="1">
      <c r="A57" s="1"/>
      <c r="D57" s="1"/>
      <c r="J57" s="1"/>
    </row>
    <row r="58" ht="12.75" customHeight="1">
      <c r="A58" s="1"/>
      <c r="D58" s="1"/>
      <c r="J58" s="1"/>
    </row>
    <row r="59" ht="12.75" customHeight="1">
      <c r="A59" s="1"/>
      <c r="D59" s="1"/>
      <c r="J59" s="1"/>
    </row>
    <row r="60" ht="12.75" customHeight="1">
      <c r="A60" s="1"/>
      <c r="D60" s="1"/>
      <c r="J60" s="1"/>
    </row>
    <row r="61" ht="12.75" customHeight="1">
      <c r="A61" s="1"/>
      <c r="D61" s="1"/>
      <c r="J61" s="1"/>
    </row>
    <row r="62" ht="12.75" customHeight="1">
      <c r="A62" s="1"/>
      <c r="D62" s="1"/>
      <c r="J62" s="1"/>
    </row>
    <row r="63" ht="12.75" customHeight="1">
      <c r="A63" s="1"/>
      <c r="D63" s="1"/>
      <c r="J63" s="1"/>
    </row>
    <row r="64" ht="12.75" customHeight="1">
      <c r="A64" s="1"/>
      <c r="D64" s="1"/>
      <c r="J64" s="1"/>
    </row>
    <row r="65" ht="12.75" customHeight="1">
      <c r="A65" s="1"/>
      <c r="D65" s="1"/>
      <c r="J65" s="1"/>
    </row>
    <row r="66" ht="12.75" customHeight="1">
      <c r="A66" s="1"/>
      <c r="D66" s="1"/>
      <c r="J66" s="1"/>
    </row>
    <row r="67" ht="12.75" customHeight="1">
      <c r="A67" s="1"/>
      <c r="D67" s="1"/>
      <c r="J67" s="1"/>
    </row>
    <row r="68" ht="12.75" customHeight="1">
      <c r="A68" s="1"/>
      <c r="D68" s="1"/>
      <c r="J68" s="1"/>
    </row>
    <row r="69" ht="12.75" customHeight="1">
      <c r="A69" s="1"/>
      <c r="D69" s="1"/>
      <c r="J69" s="1"/>
    </row>
    <row r="70" ht="12.75" customHeight="1">
      <c r="A70" s="1"/>
      <c r="D70" s="1"/>
      <c r="J70" s="1"/>
    </row>
    <row r="71" ht="12.75" customHeight="1">
      <c r="A71" s="1"/>
      <c r="D71" s="1"/>
      <c r="J71" s="1"/>
    </row>
    <row r="72" ht="12.75" customHeight="1">
      <c r="A72" s="1"/>
      <c r="D72" s="1"/>
      <c r="J72" s="1"/>
    </row>
    <row r="73" ht="12.75" customHeight="1">
      <c r="A73" s="1"/>
      <c r="D73" s="1"/>
      <c r="J73" s="1"/>
    </row>
    <row r="74" ht="12.75" customHeight="1">
      <c r="A74" s="1"/>
      <c r="D74" s="1"/>
      <c r="J74" s="1"/>
    </row>
    <row r="75" ht="12.75" customHeight="1">
      <c r="A75" s="1"/>
      <c r="D75" s="1"/>
      <c r="J75" s="1"/>
    </row>
    <row r="76" ht="12.75" customHeight="1">
      <c r="A76" s="1"/>
      <c r="D76" s="1"/>
      <c r="J76" s="1"/>
    </row>
    <row r="77" ht="12.75" customHeight="1">
      <c r="A77" s="1"/>
      <c r="D77" s="1"/>
      <c r="J77" s="1"/>
    </row>
    <row r="78" ht="12.75" customHeight="1">
      <c r="A78" s="1"/>
      <c r="D78" s="1"/>
      <c r="J78" s="1"/>
    </row>
    <row r="79" ht="12.75" customHeight="1">
      <c r="A79" s="1"/>
      <c r="D79" s="1"/>
      <c r="J79" s="1"/>
    </row>
    <row r="80" ht="12.75" customHeight="1">
      <c r="A80" s="1"/>
      <c r="D80" s="1"/>
      <c r="J80" s="1"/>
    </row>
    <row r="81" ht="12.75" customHeight="1">
      <c r="A81" s="1"/>
      <c r="D81" s="1"/>
      <c r="J81" s="1"/>
    </row>
    <row r="82" ht="12.75" customHeight="1">
      <c r="A82" s="1"/>
      <c r="D82" s="1"/>
      <c r="J82" s="1"/>
    </row>
    <row r="83" ht="12.75" customHeight="1">
      <c r="A83" s="1"/>
      <c r="D83" s="1"/>
      <c r="J83" s="1"/>
    </row>
    <row r="84" ht="12.75" customHeight="1">
      <c r="A84" s="1"/>
      <c r="D84" s="1"/>
      <c r="J84" s="1"/>
    </row>
    <row r="85" ht="12.75" customHeight="1">
      <c r="A85" s="1"/>
      <c r="D85" s="1"/>
      <c r="J85" s="1"/>
    </row>
    <row r="86" ht="12.75" customHeight="1">
      <c r="A86" s="1"/>
      <c r="D86" s="1"/>
      <c r="J86" s="1"/>
    </row>
    <row r="87" ht="12.75" customHeight="1">
      <c r="A87" s="1"/>
      <c r="D87" s="1"/>
      <c r="J87" s="1"/>
    </row>
    <row r="88" ht="12.75" customHeight="1">
      <c r="A88" s="1"/>
      <c r="D88" s="1"/>
      <c r="J88" s="1"/>
    </row>
    <row r="89" ht="12.75" customHeight="1">
      <c r="A89" s="1"/>
      <c r="D89" s="1"/>
      <c r="J89" s="1"/>
    </row>
    <row r="90" ht="12.75" customHeight="1">
      <c r="A90" s="1"/>
      <c r="D90" s="1"/>
      <c r="J90" s="1"/>
    </row>
    <row r="91" ht="12.75" customHeight="1">
      <c r="A91" s="1"/>
      <c r="D91" s="1"/>
      <c r="J91" s="1"/>
    </row>
    <row r="92" ht="12.75" customHeight="1">
      <c r="A92" s="1"/>
      <c r="D92" s="1"/>
      <c r="J92" s="1"/>
    </row>
    <row r="93" ht="12.75" customHeight="1">
      <c r="A93" s="1"/>
      <c r="D93" s="1"/>
      <c r="J93" s="1"/>
    </row>
    <row r="94" ht="12.75" customHeight="1">
      <c r="A94" s="1"/>
      <c r="D94" s="1"/>
      <c r="J94" s="1"/>
    </row>
    <row r="95" ht="12.75" customHeight="1">
      <c r="A95" s="1"/>
      <c r="D95" s="1"/>
      <c r="J95" s="1"/>
    </row>
    <row r="96" ht="12.75" customHeight="1">
      <c r="A96" s="1"/>
      <c r="D96" s="1"/>
      <c r="J96" s="1"/>
    </row>
    <row r="97" ht="12.75" customHeight="1">
      <c r="A97" s="1"/>
      <c r="D97" s="1"/>
      <c r="J97" s="1"/>
    </row>
    <row r="98" ht="12.75" customHeight="1">
      <c r="A98" s="1"/>
      <c r="D98" s="1"/>
      <c r="J98" s="1"/>
    </row>
    <row r="99" ht="12.75" customHeight="1">
      <c r="A99" s="1"/>
      <c r="D99" s="1"/>
      <c r="J99" s="1"/>
    </row>
    <row r="100" ht="12.75" customHeight="1">
      <c r="A100" s="1"/>
      <c r="D100" s="1"/>
      <c r="J100" s="1"/>
    </row>
    <row r="101" ht="12.75" customHeight="1">
      <c r="A101" s="1"/>
      <c r="D101" s="1"/>
      <c r="J101" s="1"/>
    </row>
    <row r="102" ht="12.75" customHeight="1">
      <c r="A102" s="1"/>
      <c r="D102" s="1"/>
      <c r="J102" s="1"/>
    </row>
    <row r="103" ht="12.75" customHeight="1">
      <c r="A103" s="1"/>
      <c r="D103" s="1"/>
      <c r="J103" s="1"/>
    </row>
    <row r="104" ht="12.75" customHeight="1">
      <c r="A104" s="1"/>
      <c r="D104" s="1"/>
      <c r="J104" s="1"/>
    </row>
    <row r="105" ht="12.75" customHeight="1">
      <c r="A105" s="1"/>
      <c r="D105" s="1"/>
      <c r="J105" s="1"/>
    </row>
    <row r="106" ht="12.75" customHeight="1">
      <c r="A106" s="1"/>
      <c r="D106" s="1"/>
      <c r="J106" s="1"/>
    </row>
    <row r="107" ht="12.75" customHeight="1">
      <c r="A107" s="1"/>
      <c r="D107" s="1"/>
      <c r="J107" s="1"/>
    </row>
    <row r="108" ht="12.75" customHeight="1">
      <c r="A108" s="1"/>
      <c r="D108" s="1"/>
      <c r="J108" s="1"/>
    </row>
    <row r="109" ht="12.75" customHeight="1">
      <c r="A109" s="1"/>
      <c r="D109" s="1"/>
      <c r="J109" s="1"/>
    </row>
    <row r="110" ht="12.75" customHeight="1">
      <c r="A110" s="1"/>
      <c r="D110" s="1"/>
      <c r="J110" s="1"/>
    </row>
    <row r="111" ht="12.75" customHeight="1">
      <c r="A111" s="1"/>
      <c r="D111" s="1"/>
      <c r="J111" s="1"/>
    </row>
    <row r="112" ht="12.75" customHeight="1">
      <c r="A112" s="1"/>
      <c r="D112" s="1"/>
      <c r="J112" s="1"/>
    </row>
    <row r="113" ht="12.75" customHeight="1">
      <c r="A113" s="1"/>
      <c r="D113" s="1"/>
      <c r="J113" s="1"/>
    </row>
    <row r="114" ht="12.75" customHeight="1">
      <c r="A114" s="1"/>
      <c r="D114" s="1"/>
      <c r="J114" s="1"/>
    </row>
    <row r="115" ht="12.75" customHeight="1">
      <c r="A115" s="1"/>
      <c r="D115" s="1"/>
      <c r="J115" s="1"/>
    </row>
    <row r="116" ht="12.75" customHeight="1">
      <c r="A116" s="1"/>
      <c r="D116" s="1"/>
      <c r="J116" s="1"/>
    </row>
    <row r="117" ht="12.75" customHeight="1">
      <c r="A117" s="1"/>
      <c r="D117" s="1"/>
      <c r="J117" s="1"/>
    </row>
    <row r="118" ht="12.75" customHeight="1">
      <c r="A118" s="1"/>
      <c r="D118" s="1"/>
      <c r="J118" s="1"/>
    </row>
    <row r="119" ht="12.75" customHeight="1">
      <c r="A119" s="1"/>
      <c r="D119" s="1"/>
      <c r="J119" s="1"/>
    </row>
    <row r="120" ht="12.75" customHeight="1">
      <c r="A120" s="1"/>
      <c r="D120" s="1"/>
      <c r="J120" s="1"/>
    </row>
    <row r="121" ht="12.75" customHeight="1">
      <c r="A121" s="1"/>
      <c r="D121" s="1"/>
      <c r="J121" s="1"/>
    </row>
    <row r="122" ht="12.75" customHeight="1">
      <c r="A122" s="1"/>
      <c r="D122" s="1"/>
      <c r="J122" s="1"/>
    </row>
    <row r="123" ht="12.75" customHeight="1">
      <c r="A123" s="1"/>
      <c r="D123" s="1"/>
      <c r="J123" s="1"/>
    </row>
    <row r="124" ht="12.75" customHeight="1">
      <c r="A124" s="1"/>
      <c r="D124" s="1"/>
      <c r="J124" s="1"/>
    </row>
    <row r="125" ht="12.75" customHeight="1">
      <c r="A125" s="1"/>
      <c r="D125" s="1"/>
      <c r="J125" s="1"/>
    </row>
    <row r="126" ht="12.75" customHeight="1">
      <c r="A126" s="1"/>
      <c r="D126" s="1"/>
      <c r="J126" s="1"/>
    </row>
    <row r="127" ht="12.75" customHeight="1">
      <c r="A127" s="1"/>
      <c r="D127" s="1"/>
      <c r="J127" s="1"/>
    </row>
    <row r="128" ht="12.75" customHeight="1">
      <c r="A128" s="1"/>
      <c r="D128" s="1"/>
      <c r="J128" s="1"/>
    </row>
    <row r="129" ht="12.75" customHeight="1">
      <c r="A129" s="1"/>
      <c r="D129" s="1"/>
      <c r="J129" s="1"/>
    </row>
    <row r="130" ht="12.75" customHeight="1">
      <c r="A130" s="1"/>
      <c r="D130" s="1"/>
      <c r="J130" s="1"/>
    </row>
    <row r="131" ht="12.75" customHeight="1">
      <c r="A131" s="1"/>
      <c r="D131" s="1"/>
      <c r="J131" s="1"/>
    </row>
    <row r="132" ht="12.75" customHeight="1">
      <c r="A132" s="1"/>
      <c r="D132" s="1"/>
      <c r="J132" s="1"/>
    </row>
    <row r="133" ht="12.75" customHeight="1">
      <c r="A133" s="1"/>
      <c r="D133" s="1"/>
      <c r="J133" s="1"/>
    </row>
    <row r="134" ht="12.75" customHeight="1">
      <c r="A134" s="1"/>
      <c r="D134" s="1"/>
      <c r="J134" s="1"/>
    </row>
    <row r="135" ht="12.75" customHeight="1">
      <c r="A135" s="1"/>
      <c r="D135" s="1"/>
      <c r="J135" s="1"/>
    </row>
    <row r="136" ht="12.75" customHeight="1">
      <c r="A136" s="1"/>
      <c r="D136" s="1"/>
      <c r="J136" s="1"/>
    </row>
    <row r="137" ht="12.75" customHeight="1">
      <c r="A137" s="1"/>
      <c r="D137" s="1"/>
      <c r="J137" s="1"/>
    </row>
    <row r="138" ht="12.75" customHeight="1">
      <c r="A138" s="1"/>
      <c r="D138" s="1"/>
      <c r="J138" s="1"/>
    </row>
    <row r="139" ht="12.75" customHeight="1">
      <c r="A139" s="1"/>
      <c r="D139" s="1"/>
      <c r="J139" s="1"/>
    </row>
    <row r="140" ht="12.75" customHeight="1">
      <c r="A140" s="1"/>
      <c r="D140" s="1"/>
      <c r="J140" s="1"/>
    </row>
    <row r="141" ht="12.75" customHeight="1">
      <c r="A141" s="1"/>
      <c r="D141" s="1"/>
      <c r="J141" s="1"/>
    </row>
    <row r="142" ht="12.75" customHeight="1">
      <c r="A142" s="1"/>
      <c r="D142" s="1"/>
      <c r="J142" s="1"/>
    </row>
    <row r="143" ht="12.75" customHeight="1">
      <c r="A143" s="1"/>
      <c r="D143" s="1"/>
      <c r="J143" s="1"/>
    </row>
    <row r="144" ht="12.75" customHeight="1">
      <c r="A144" s="1"/>
      <c r="D144" s="1"/>
      <c r="J144" s="1"/>
    </row>
    <row r="145" ht="12.75" customHeight="1">
      <c r="A145" s="1"/>
      <c r="D145" s="1"/>
      <c r="J145" s="1"/>
    </row>
    <row r="146" ht="12.75" customHeight="1">
      <c r="A146" s="1"/>
      <c r="D146" s="1"/>
      <c r="J146" s="1"/>
    </row>
    <row r="147" ht="12.75" customHeight="1">
      <c r="A147" s="1"/>
      <c r="D147" s="1"/>
      <c r="J147" s="1"/>
    </row>
    <row r="148" ht="12.75" customHeight="1">
      <c r="A148" s="1"/>
      <c r="D148" s="1"/>
      <c r="J148" s="1"/>
    </row>
    <row r="149" ht="12.75" customHeight="1">
      <c r="A149" s="1"/>
      <c r="D149" s="1"/>
      <c r="J149" s="1"/>
    </row>
    <row r="150" ht="12.75" customHeight="1">
      <c r="A150" s="1"/>
      <c r="D150" s="1"/>
      <c r="J150" s="1"/>
    </row>
    <row r="151" ht="12.75" customHeight="1">
      <c r="A151" s="1"/>
      <c r="D151" s="1"/>
      <c r="J151" s="1"/>
    </row>
    <row r="152" ht="12.75" customHeight="1">
      <c r="A152" s="1"/>
      <c r="D152" s="1"/>
      <c r="J152" s="1"/>
    </row>
    <row r="153" ht="12.75" customHeight="1">
      <c r="A153" s="1"/>
      <c r="D153" s="1"/>
      <c r="J153" s="1"/>
    </row>
    <row r="154" ht="12.75" customHeight="1">
      <c r="A154" s="1"/>
      <c r="D154" s="1"/>
      <c r="J154" s="1"/>
    </row>
    <row r="155" ht="12.75" customHeight="1">
      <c r="A155" s="1"/>
      <c r="D155" s="1"/>
      <c r="J155" s="1"/>
    </row>
    <row r="156" ht="12.75" customHeight="1">
      <c r="A156" s="1"/>
      <c r="D156" s="1"/>
      <c r="J156" s="1"/>
    </row>
    <row r="157" ht="12.75" customHeight="1">
      <c r="A157" s="1"/>
      <c r="D157" s="1"/>
      <c r="J157" s="1"/>
    </row>
    <row r="158" ht="12.75" customHeight="1">
      <c r="A158" s="1"/>
      <c r="D158" s="1"/>
      <c r="J158" s="1"/>
    </row>
    <row r="159" ht="12.75" customHeight="1">
      <c r="A159" s="1"/>
      <c r="D159" s="1"/>
      <c r="J159" s="1"/>
    </row>
    <row r="160" ht="12.75" customHeight="1">
      <c r="A160" s="1"/>
      <c r="D160" s="1"/>
      <c r="J160" s="1"/>
    </row>
    <row r="161" ht="12.75" customHeight="1">
      <c r="A161" s="1"/>
      <c r="D161" s="1"/>
      <c r="J161" s="1"/>
    </row>
    <row r="162" ht="12.75" customHeight="1">
      <c r="A162" s="1"/>
      <c r="D162" s="1"/>
      <c r="J162" s="1"/>
    </row>
    <row r="163" ht="12.75" customHeight="1">
      <c r="A163" s="1"/>
      <c r="D163" s="1"/>
      <c r="J163" s="1"/>
    </row>
    <row r="164" ht="12.75" customHeight="1">
      <c r="A164" s="1"/>
      <c r="D164" s="1"/>
      <c r="J164" s="1"/>
    </row>
    <row r="165" ht="12.75" customHeight="1">
      <c r="A165" s="1"/>
      <c r="D165" s="1"/>
      <c r="J165" s="1"/>
    </row>
    <row r="166" ht="12.75" customHeight="1">
      <c r="A166" s="1"/>
      <c r="D166" s="1"/>
      <c r="J166" s="1"/>
    </row>
    <row r="167" ht="12.75" customHeight="1">
      <c r="A167" s="1"/>
      <c r="D167" s="1"/>
      <c r="J167" s="1"/>
    </row>
    <row r="168" ht="12.75" customHeight="1">
      <c r="A168" s="1"/>
      <c r="D168" s="1"/>
      <c r="J168" s="1"/>
    </row>
    <row r="169" ht="12.75" customHeight="1">
      <c r="A169" s="1"/>
      <c r="D169" s="1"/>
      <c r="J169" s="1"/>
    </row>
    <row r="170" ht="12.75" customHeight="1">
      <c r="A170" s="1"/>
      <c r="D170" s="1"/>
      <c r="J170" s="1"/>
    </row>
    <row r="171" ht="12.75" customHeight="1">
      <c r="A171" s="1"/>
      <c r="D171" s="1"/>
      <c r="J171" s="1"/>
    </row>
    <row r="172" ht="12.75" customHeight="1">
      <c r="A172" s="1"/>
      <c r="D172" s="1"/>
      <c r="J172" s="1"/>
    </row>
    <row r="173" ht="12.75" customHeight="1">
      <c r="A173" s="1"/>
      <c r="D173" s="1"/>
      <c r="J173" s="1"/>
    </row>
    <row r="174" ht="12.75" customHeight="1">
      <c r="A174" s="1"/>
      <c r="D174" s="1"/>
      <c r="J174" s="1"/>
    </row>
    <row r="175" ht="12.75" customHeight="1">
      <c r="A175" s="1"/>
      <c r="D175" s="1"/>
      <c r="J175" s="1"/>
    </row>
    <row r="176" ht="12.75" customHeight="1">
      <c r="A176" s="1"/>
      <c r="D176" s="1"/>
      <c r="J176" s="1"/>
    </row>
    <row r="177" ht="12.75" customHeight="1">
      <c r="A177" s="1"/>
      <c r="D177" s="1"/>
      <c r="J177" s="1"/>
    </row>
    <row r="178" ht="12.75" customHeight="1">
      <c r="A178" s="1"/>
      <c r="D178" s="1"/>
      <c r="J178" s="1"/>
    </row>
    <row r="179" ht="12.75" customHeight="1">
      <c r="A179" s="1"/>
      <c r="D179" s="1"/>
      <c r="J179" s="1"/>
    </row>
    <row r="180" ht="12.75" customHeight="1">
      <c r="A180" s="1"/>
      <c r="D180" s="1"/>
      <c r="J180" s="1"/>
    </row>
    <row r="181" ht="12.75" customHeight="1">
      <c r="A181" s="1"/>
      <c r="D181" s="1"/>
      <c r="J181" s="1"/>
    </row>
    <row r="182" ht="12.75" customHeight="1">
      <c r="A182" s="1"/>
      <c r="D182" s="1"/>
      <c r="J182" s="1"/>
    </row>
    <row r="183" ht="12.75" customHeight="1">
      <c r="A183" s="1"/>
      <c r="D183" s="1"/>
      <c r="J183" s="1"/>
    </row>
    <row r="184" ht="12.75" customHeight="1">
      <c r="A184" s="1"/>
      <c r="D184" s="1"/>
      <c r="J184" s="1"/>
    </row>
    <row r="185" ht="12.75" customHeight="1">
      <c r="A185" s="1"/>
      <c r="D185" s="1"/>
      <c r="J185" s="1"/>
    </row>
    <row r="186" ht="12.75" customHeight="1">
      <c r="A186" s="1"/>
      <c r="D186" s="1"/>
      <c r="J186" s="1"/>
    </row>
    <row r="187" ht="12.75" customHeight="1">
      <c r="A187" s="1"/>
      <c r="D187" s="1"/>
      <c r="J187" s="1"/>
    </row>
    <row r="188" ht="12.75" customHeight="1">
      <c r="A188" s="1"/>
      <c r="D188" s="1"/>
      <c r="J188" s="1"/>
    </row>
    <row r="189" ht="12.75" customHeight="1">
      <c r="A189" s="1"/>
      <c r="D189" s="1"/>
      <c r="J189" s="1"/>
    </row>
    <row r="190" ht="12.75" customHeight="1">
      <c r="A190" s="1"/>
      <c r="D190" s="1"/>
      <c r="J190" s="1"/>
    </row>
    <row r="191" ht="12.75" customHeight="1">
      <c r="A191" s="1"/>
      <c r="D191" s="1"/>
      <c r="J191" s="1"/>
    </row>
    <row r="192" ht="12.75" customHeight="1">
      <c r="A192" s="1"/>
      <c r="D192" s="1"/>
      <c r="J192" s="1"/>
    </row>
    <row r="193" ht="12.75" customHeight="1">
      <c r="A193" s="1"/>
      <c r="D193" s="1"/>
      <c r="J193" s="1"/>
    </row>
    <row r="194" ht="12.75" customHeight="1">
      <c r="A194" s="1"/>
      <c r="D194" s="1"/>
      <c r="J194" s="1"/>
    </row>
    <row r="195" ht="12.75" customHeight="1">
      <c r="A195" s="1"/>
      <c r="D195" s="1"/>
      <c r="J195" s="1"/>
    </row>
    <row r="196" ht="12.75" customHeight="1">
      <c r="A196" s="1"/>
      <c r="D196" s="1"/>
      <c r="J196" s="1"/>
    </row>
    <row r="197" ht="12.75" customHeight="1">
      <c r="A197" s="1"/>
      <c r="D197" s="1"/>
      <c r="J197" s="1"/>
    </row>
    <row r="198" ht="12.75" customHeight="1">
      <c r="A198" s="1"/>
      <c r="D198" s="1"/>
      <c r="J198" s="1"/>
    </row>
    <row r="199" ht="12.75" customHeight="1">
      <c r="A199" s="1"/>
      <c r="D199" s="1"/>
      <c r="J199" s="1"/>
    </row>
    <row r="200" ht="12.75" customHeight="1">
      <c r="A200" s="1"/>
      <c r="D200" s="1"/>
      <c r="J200" s="1"/>
    </row>
    <row r="201" ht="12.75" customHeight="1">
      <c r="A201" s="1"/>
      <c r="D201" s="1"/>
      <c r="J201" s="1"/>
    </row>
    <row r="202" ht="12.75" customHeight="1">
      <c r="A202" s="1"/>
      <c r="D202" s="1"/>
      <c r="J202" s="1"/>
    </row>
    <row r="203" ht="12.75" customHeight="1">
      <c r="A203" s="1"/>
      <c r="D203" s="1"/>
      <c r="J203" s="1"/>
    </row>
    <row r="204" ht="12.75" customHeight="1">
      <c r="A204" s="1"/>
      <c r="D204" s="1"/>
      <c r="J204" s="1"/>
    </row>
    <row r="205" ht="12.75" customHeight="1">
      <c r="A205" s="1"/>
      <c r="D205" s="1"/>
      <c r="J205" s="1"/>
    </row>
    <row r="206" ht="12.75" customHeight="1">
      <c r="A206" s="1"/>
      <c r="D206" s="1"/>
      <c r="J206" s="1"/>
    </row>
    <row r="207" ht="12.75" customHeight="1">
      <c r="A207" s="1"/>
      <c r="D207" s="1"/>
      <c r="J207" s="1"/>
    </row>
    <row r="208" ht="12.75" customHeight="1">
      <c r="A208" s="1"/>
      <c r="D208" s="1"/>
      <c r="J208" s="1"/>
    </row>
    <row r="209" ht="12.75" customHeight="1">
      <c r="A209" s="1"/>
      <c r="D209" s="1"/>
      <c r="J209" s="1"/>
    </row>
    <row r="210" ht="12.75" customHeight="1">
      <c r="A210" s="1"/>
      <c r="D210" s="1"/>
      <c r="J210" s="1"/>
    </row>
    <row r="211" ht="12.75" customHeight="1">
      <c r="A211" s="1"/>
      <c r="D211" s="1"/>
      <c r="J211" s="1"/>
    </row>
    <row r="212" ht="12.75" customHeight="1">
      <c r="A212" s="1"/>
      <c r="D212" s="1"/>
      <c r="J212" s="1"/>
    </row>
    <row r="213" ht="12.75" customHeight="1">
      <c r="A213" s="1"/>
      <c r="D213" s="1"/>
      <c r="J213" s="1"/>
    </row>
    <row r="214" ht="12.75" customHeight="1">
      <c r="A214" s="1"/>
      <c r="D214" s="1"/>
      <c r="J214" s="1"/>
    </row>
    <row r="215" ht="12.75" customHeight="1">
      <c r="A215" s="1"/>
      <c r="D215" s="1"/>
      <c r="J215" s="1"/>
    </row>
    <row r="216" ht="12.75" customHeight="1">
      <c r="A216" s="1"/>
      <c r="D216" s="1"/>
      <c r="J216" s="1"/>
    </row>
    <row r="217" ht="12.75" customHeight="1">
      <c r="A217" s="1"/>
      <c r="D217" s="1"/>
      <c r="J217" s="1"/>
    </row>
    <row r="218" ht="12.75" customHeight="1">
      <c r="A218" s="1"/>
      <c r="D218" s="1"/>
      <c r="J218" s="1"/>
    </row>
    <row r="219" ht="12.75" customHeight="1">
      <c r="A219" s="1"/>
      <c r="D219" s="1"/>
      <c r="J219" s="1"/>
    </row>
    <row r="220" ht="12.75" customHeight="1">
      <c r="A220" s="1"/>
      <c r="D220" s="1"/>
      <c r="J220" s="1"/>
    </row>
    <row r="221" ht="12.75" customHeight="1">
      <c r="A221" s="1"/>
      <c r="D221" s="1"/>
      <c r="J221" s="1"/>
    </row>
    <row r="222" ht="12.75" customHeight="1">
      <c r="A222" s="1"/>
      <c r="D222" s="1"/>
      <c r="J222" s="1"/>
    </row>
    <row r="223" ht="12.75" customHeight="1">
      <c r="A223" s="1"/>
      <c r="D223" s="1"/>
      <c r="J223" s="1"/>
    </row>
    <row r="224" ht="12.75" customHeight="1">
      <c r="A224" s="1"/>
      <c r="D224" s="1"/>
      <c r="J224" s="1"/>
    </row>
    <row r="225" ht="12.75" customHeight="1">
      <c r="A225" s="1"/>
      <c r="D225" s="1"/>
      <c r="J225" s="1"/>
    </row>
    <row r="226" ht="12.75" customHeight="1">
      <c r="A226" s="1"/>
      <c r="D226" s="1"/>
      <c r="J226" s="1"/>
    </row>
    <row r="227" ht="12.75" customHeight="1">
      <c r="A227" s="1"/>
      <c r="D227" s="1"/>
      <c r="J227" s="1"/>
    </row>
    <row r="228" ht="12.75" customHeight="1">
      <c r="A228" s="1"/>
      <c r="D228" s="1"/>
      <c r="J228" s="1"/>
    </row>
    <row r="229" ht="12.75" customHeight="1">
      <c r="A229" s="1"/>
      <c r="D229" s="1"/>
      <c r="J229" s="1"/>
    </row>
    <row r="230" ht="12.75" customHeight="1">
      <c r="A230" s="1"/>
      <c r="D230" s="1"/>
      <c r="J230" s="1"/>
    </row>
    <row r="231" ht="12.75" customHeight="1">
      <c r="A231" s="1"/>
      <c r="D231" s="1"/>
      <c r="J231" s="1"/>
    </row>
    <row r="232" ht="12.75" customHeight="1">
      <c r="A232" s="1"/>
      <c r="D232" s="1"/>
      <c r="J232" s="1"/>
    </row>
    <row r="233" ht="12.75" customHeight="1">
      <c r="A233" s="1"/>
      <c r="D233" s="1"/>
      <c r="J233" s="1"/>
    </row>
    <row r="234" ht="12.75" customHeight="1">
      <c r="A234" s="1"/>
      <c r="D234" s="1"/>
      <c r="J234" s="1"/>
    </row>
    <row r="235" ht="12.75" customHeight="1">
      <c r="A235" s="1"/>
      <c r="D235" s="1"/>
      <c r="J235" s="1"/>
    </row>
    <row r="236" ht="12.75" customHeight="1">
      <c r="A236" s="1"/>
      <c r="D236" s="1"/>
      <c r="J236" s="1"/>
    </row>
    <row r="237" ht="12.75" customHeight="1">
      <c r="A237" s="1"/>
      <c r="D237" s="1"/>
      <c r="J237" s="1"/>
    </row>
    <row r="238" ht="12.75" customHeight="1">
      <c r="A238" s="1"/>
      <c r="D238" s="1"/>
      <c r="J238" s="1"/>
    </row>
    <row r="239" ht="12.75" customHeight="1">
      <c r="A239" s="1"/>
      <c r="D239" s="1"/>
      <c r="J239" s="1"/>
    </row>
    <row r="240" ht="12.75" customHeight="1">
      <c r="A240" s="1"/>
      <c r="D240" s="1"/>
      <c r="J240" s="1"/>
    </row>
    <row r="241" ht="12.75" customHeight="1">
      <c r="A241" s="1"/>
      <c r="D241" s="1"/>
      <c r="J241" s="1"/>
    </row>
    <row r="242" ht="12.75" customHeight="1">
      <c r="A242" s="1"/>
      <c r="D242" s="1"/>
      <c r="J242" s="1"/>
    </row>
    <row r="243" ht="12.75" customHeight="1">
      <c r="A243" s="1"/>
      <c r="D243" s="1"/>
      <c r="J243" s="1"/>
    </row>
    <row r="244" ht="12.75" customHeight="1">
      <c r="A244" s="1"/>
      <c r="D244" s="1"/>
      <c r="J244" s="1"/>
    </row>
    <row r="245" ht="12.75" customHeight="1">
      <c r="A245" s="1"/>
      <c r="D245" s="1"/>
      <c r="J245" s="1"/>
    </row>
    <row r="246" ht="12.75" customHeight="1">
      <c r="A246" s="1"/>
      <c r="D246" s="1"/>
      <c r="J246" s="1"/>
    </row>
    <row r="247" ht="12.75" customHeight="1">
      <c r="A247" s="1"/>
      <c r="D247" s="1"/>
      <c r="J247" s="1"/>
    </row>
    <row r="248" ht="12.75" customHeight="1">
      <c r="A248" s="1"/>
      <c r="D248" s="1"/>
      <c r="J248" s="1"/>
    </row>
    <row r="249" ht="12.75" customHeight="1">
      <c r="A249" s="1"/>
      <c r="D249" s="1"/>
      <c r="J249" s="1"/>
    </row>
    <row r="250" ht="12.75" customHeight="1">
      <c r="A250" s="1"/>
      <c r="D250" s="1"/>
      <c r="J250" s="1"/>
    </row>
    <row r="251" ht="12.75" customHeight="1">
      <c r="A251" s="1"/>
      <c r="D251" s="1"/>
      <c r="J251" s="1"/>
    </row>
    <row r="252" ht="12.75" customHeight="1">
      <c r="A252" s="1"/>
      <c r="D252" s="1"/>
      <c r="J252" s="1"/>
    </row>
    <row r="253" ht="12.75" customHeight="1">
      <c r="A253" s="1"/>
      <c r="D253" s="1"/>
      <c r="J253" s="1"/>
    </row>
    <row r="254" ht="12.75" customHeight="1">
      <c r="A254" s="1"/>
      <c r="D254" s="1"/>
      <c r="J254" s="1"/>
    </row>
    <row r="255" ht="12.75" customHeight="1">
      <c r="A255" s="1"/>
      <c r="D255" s="1"/>
      <c r="J255" s="1"/>
    </row>
    <row r="256" ht="12.75" customHeight="1">
      <c r="A256" s="1"/>
      <c r="D256" s="1"/>
      <c r="J256" s="1"/>
    </row>
    <row r="257" ht="12.75" customHeight="1">
      <c r="A257" s="1"/>
      <c r="D257" s="1"/>
      <c r="J257" s="1"/>
    </row>
    <row r="258" ht="12.75" customHeight="1">
      <c r="A258" s="1"/>
      <c r="D258" s="1"/>
      <c r="J258" s="1"/>
    </row>
    <row r="259" ht="12.75" customHeight="1">
      <c r="A259" s="1"/>
      <c r="D259" s="1"/>
      <c r="J259" s="1"/>
    </row>
    <row r="260" ht="12.75" customHeight="1">
      <c r="A260" s="1"/>
      <c r="D260" s="1"/>
      <c r="J260" s="1"/>
    </row>
    <row r="261" ht="12.75" customHeight="1">
      <c r="A261" s="1"/>
      <c r="D261" s="1"/>
      <c r="J261" s="1"/>
    </row>
    <row r="262" ht="12.75" customHeight="1">
      <c r="A262" s="1"/>
      <c r="D262" s="1"/>
      <c r="J262" s="1"/>
    </row>
    <row r="263" ht="12.75" customHeight="1">
      <c r="A263" s="1"/>
      <c r="D263" s="1"/>
      <c r="J263" s="1"/>
    </row>
    <row r="264" ht="12.75" customHeight="1">
      <c r="A264" s="1"/>
      <c r="D264" s="1"/>
      <c r="J264" s="1"/>
    </row>
    <row r="265" ht="12.75" customHeight="1">
      <c r="A265" s="1"/>
      <c r="D265" s="1"/>
      <c r="J265" s="1"/>
    </row>
    <row r="266" ht="12.75" customHeight="1">
      <c r="A266" s="1"/>
      <c r="D266" s="1"/>
      <c r="J266" s="1"/>
    </row>
    <row r="267" ht="12.75" customHeight="1">
      <c r="A267" s="1"/>
      <c r="D267" s="1"/>
      <c r="J267" s="1"/>
    </row>
    <row r="268" ht="12.75" customHeight="1">
      <c r="A268" s="1"/>
      <c r="D268" s="1"/>
      <c r="J268" s="1"/>
    </row>
    <row r="269" ht="12.75" customHeight="1">
      <c r="A269" s="1"/>
      <c r="D269" s="1"/>
      <c r="J269" s="1"/>
    </row>
    <row r="270" ht="12.75" customHeight="1">
      <c r="A270" s="1"/>
      <c r="D270" s="1"/>
      <c r="J270" s="1"/>
    </row>
    <row r="271" ht="12.75" customHeight="1">
      <c r="A271" s="1"/>
      <c r="D271" s="1"/>
      <c r="J271" s="1"/>
    </row>
    <row r="272" ht="12.75" customHeight="1">
      <c r="A272" s="1"/>
      <c r="D272" s="1"/>
      <c r="J272" s="1"/>
    </row>
    <row r="273" ht="12.75" customHeight="1">
      <c r="A273" s="1"/>
      <c r="D273" s="1"/>
      <c r="J273" s="1"/>
    </row>
    <row r="274" ht="12.75" customHeight="1">
      <c r="A274" s="1"/>
      <c r="D274" s="1"/>
      <c r="J274" s="1"/>
    </row>
    <row r="275" ht="12.75" customHeight="1">
      <c r="A275" s="1"/>
      <c r="D275" s="1"/>
      <c r="J275" s="1"/>
    </row>
    <row r="276" ht="12.75" customHeight="1">
      <c r="A276" s="1"/>
      <c r="D276" s="1"/>
      <c r="J276" s="1"/>
    </row>
    <row r="277" ht="12.75" customHeight="1">
      <c r="A277" s="1"/>
      <c r="D277" s="1"/>
      <c r="J277" s="1"/>
    </row>
    <row r="278" ht="12.75" customHeight="1">
      <c r="A278" s="1"/>
      <c r="D278" s="1"/>
      <c r="J278" s="1"/>
    </row>
    <row r="279" ht="12.75" customHeight="1">
      <c r="A279" s="1"/>
      <c r="D279" s="1"/>
      <c r="J279" s="1"/>
    </row>
    <row r="280" ht="12.75" customHeight="1">
      <c r="A280" s="1"/>
      <c r="D280" s="1"/>
      <c r="J280" s="1"/>
    </row>
    <row r="281" ht="12.75" customHeight="1">
      <c r="A281" s="1"/>
      <c r="D281" s="1"/>
      <c r="J281" s="1"/>
    </row>
    <row r="282" ht="12.75" customHeight="1">
      <c r="A282" s="1"/>
      <c r="D282" s="1"/>
      <c r="J282" s="1"/>
    </row>
    <row r="283" ht="12.75" customHeight="1">
      <c r="A283" s="1"/>
      <c r="D283" s="1"/>
      <c r="J283" s="1"/>
    </row>
    <row r="284" ht="12.75" customHeight="1">
      <c r="A284" s="1"/>
      <c r="D284" s="1"/>
      <c r="J284" s="1"/>
    </row>
    <row r="285" ht="12.75" customHeight="1">
      <c r="A285" s="1"/>
      <c r="D285" s="1"/>
      <c r="J285" s="1"/>
    </row>
    <row r="286" ht="12.75" customHeight="1">
      <c r="A286" s="1"/>
      <c r="D286" s="1"/>
      <c r="J286" s="1"/>
    </row>
    <row r="287" ht="12.75" customHeight="1">
      <c r="A287" s="1"/>
      <c r="D287" s="1"/>
      <c r="J287" s="1"/>
    </row>
    <row r="288" ht="12.75" customHeight="1">
      <c r="A288" s="1"/>
      <c r="D288" s="1"/>
      <c r="J288" s="1"/>
    </row>
    <row r="289" ht="12.75" customHeight="1">
      <c r="A289" s="1"/>
      <c r="D289" s="1"/>
      <c r="J289" s="1"/>
    </row>
    <row r="290" ht="12.75" customHeight="1">
      <c r="A290" s="1"/>
      <c r="D290" s="1"/>
      <c r="J290" s="1"/>
    </row>
    <row r="291" ht="12.75" customHeight="1">
      <c r="A291" s="1"/>
      <c r="D291" s="1"/>
      <c r="J291" s="1"/>
    </row>
    <row r="292" ht="12.75" customHeight="1">
      <c r="A292" s="1"/>
      <c r="D292" s="1"/>
      <c r="J292" s="1"/>
    </row>
    <row r="293" ht="12.75" customHeight="1">
      <c r="A293" s="1"/>
      <c r="D293" s="1"/>
      <c r="J293" s="1"/>
    </row>
    <row r="294" ht="12.75" customHeight="1">
      <c r="A294" s="1"/>
      <c r="D294" s="1"/>
      <c r="J294" s="1"/>
    </row>
    <row r="295" ht="12.75" customHeight="1">
      <c r="A295" s="1"/>
      <c r="D295" s="1"/>
      <c r="J295" s="1"/>
    </row>
    <row r="296" ht="12.75" customHeight="1">
      <c r="A296" s="1"/>
      <c r="D296" s="1"/>
      <c r="J296" s="1"/>
    </row>
    <row r="297" ht="12.75" customHeight="1">
      <c r="A297" s="1"/>
      <c r="D297" s="1"/>
      <c r="J297" s="1"/>
    </row>
    <row r="298" ht="12.75" customHeight="1">
      <c r="A298" s="1"/>
      <c r="D298" s="1"/>
      <c r="J298" s="1"/>
    </row>
    <row r="299" ht="12.75" customHeight="1">
      <c r="A299" s="1"/>
      <c r="D299" s="1"/>
      <c r="J299" s="1"/>
    </row>
    <row r="300" ht="12.75" customHeight="1">
      <c r="A300" s="1"/>
      <c r="D300" s="1"/>
      <c r="J300" s="1"/>
    </row>
    <row r="301" ht="12.75" customHeight="1">
      <c r="A301" s="1"/>
      <c r="D301" s="1"/>
      <c r="J301" s="1"/>
    </row>
    <row r="302" ht="12.75" customHeight="1">
      <c r="A302" s="1"/>
      <c r="D302" s="1"/>
      <c r="J302" s="1"/>
    </row>
    <row r="303" ht="12.75" customHeight="1">
      <c r="A303" s="1"/>
      <c r="D303" s="1"/>
      <c r="J303" s="1"/>
    </row>
    <row r="304" ht="12.75" customHeight="1">
      <c r="A304" s="1"/>
      <c r="D304" s="1"/>
      <c r="J304" s="1"/>
    </row>
    <row r="305" ht="12.75" customHeight="1">
      <c r="A305" s="1"/>
      <c r="D305" s="1"/>
      <c r="J305" s="1"/>
    </row>
    <row r="306" ht="12.75" customHeight="1">
      <c r="A306" s="1"/>
      <c r="D306" s="1"/>
      <c r="J306" s="1"/>
    </row>
    <row r="307" ht="12.75" customHeight="1">
      <c r="A307" s="1"/>
      <c r="D307" s="1"/>
      <c r="J307" s="1"/>
    </row>
    <row r="308" ht="12.75" customHeight="1">
      <c r="A308" s="1"/>
      <c r="D308" s="1"/>
      <c r="J308" s="1"/>
    </row>
    <row r="309" ht="12.75" customHeight="1">
      <c r="A309" s="1"/>
      <c r="D309" s="1"/>
      <c r="J309" s="1"/>
    </row>
    <row r="310" ht="12.75" customHeight="1">
      <c r="A310" s="1"/>
      <c r="D310" s="1"/>
      <c r="J310" s="1"/>
    </row>
    <row r="311" ht="12.75" customHeight="1">
      <c r="A311" s="1"/>
      <c r="D311" s="1"/>
      <c r="J311" s="1"/>
    </row>
    <row r="312" ht="12.75" customHeight="1">
      <c r="A312" s="1"/>
      <c r="D312" s="1"/>
      <c r="J312" s="1"/>
    </row>
    <row r="313" ht="12.75" customHeight="1">
      <c r="A313" s="1"/>
      <c r="D313" s="1"/>
      <c r="J313" s="1"/>
    </row>
    <row r="314" ht="12.75" customHeight="1">
      <c r="A314" s="1"/>
      <c r="D314" s="1"/>
      <c r="J314" s="1"/>
    </row>
    <row r="315" ht="12.75" customHeight="1">
      <c r="A315" s="1"/>
      <c r="D315" s="1"/>
      <c r="J315" s="1"/>
    </row>
    <row r="316" ht="12.75" customHeight="1">
      <c r="A316" s="1"/>
      <c r="D316" s="1"/>
      <c r="J316" s="1"/>
    </row>
    <row r="317" ht="12.75" customHeight="1">
      <c r="A317" s="1"/>
      <c r="D317" s="1"/>
      <c r="J317" s="1"/>
    </row>
    <row r="318" ht="12.75" customHeight="1">
      <c r="A318" s="1"/>
      <c r="D318" s="1"/>
      <c r="J318" s="1"/>
    </row>
    <row r="319" ht="12.75" customHeight="1">
      <c r="A319" s="1"/>
      <c r="D319" s="1"/>
      <c r="J319" s="1"/>
    </row>
    <row r="320" ht="12.75" customHeight="1">
      <c r="A320" s="1"/>
      <c r="D320" s="1"/>
      <c r="J320" s="1"/>
    </row>
    <row r="321" ht="12.75" customHeight="1">
      <c r="A321" s="1"/>
      <c r="D321" s="1"/>
      <c r="J321" s="1"/>
    </row>
    <row r="322" ht="12.75" customHeight="1">
      <c r="A322" s="1"/>
      <c r="D322" s="1"/>
      <c r="J322" s="1"/>
    </row>
    <row r="323" ht="12.75" customHeight="1">
      <c r="A323" s="1"/>
      <c r="D323" s="1"/>
      <c r="J323" s="1"/>
    </row>
    <row r="324" ht="12.75" customHeight="1">
      <c r="A324" s="1"/>
      <c r="D324" s="1"/>
      <c r="J324" s="1"/>
    </row>
    <row r="325" ht="12.75" customHeight="1">
      <c r="A325" s="1"/>
      <c r="D325" s="1"/>
      <c r="J325" s="1"/>
    </row>
    <row r="326" ht="12.75" customHeight="1">
      <c r="A326" s="1"/>
      <c r="D326" s="1"/>
      <c r="J326" s="1"/>
    </row>
    <row r="327" ht="12.75" customHeight="1">
      <c r="A327" s="1"/>
      <c r="D327" s="1"/>
      <c r="J327" s="1"/>
    </row>
    <row r="328" ht="12.75" customHeight="1">
      <c r="A328" s="1"/>
      <c r="D328" s="1"/>
      <c r="J328" s="1"/>
    </row>
    <row r="329" ht="12.75" customHeight="1">
      <c r="A329" s="1"/>
      <c r="D329" s="1"/>
      <c r="J329" s="1"/>
    </row>
    <row r="330" ht="12.75" customHeight="1">
      <c r="A330" s="1"/>
      <c r="D330" s="1"/>
      <c r="J330" s="1"/>
    </row>
    <row r="331" ht="12.75" customHeight="1">
      <c r="A331" s="1"/>
      <c r="D331" s="1"/>
      <c r="J331" s="1"/>
    </row>
    <row r="332" ht="12.75" customHeight="1">
      <c r="A332" s="1"/>
      <c r="D332" s="1"/>
      <c r="J332" s="1"/>
    </row>
    <row r="333" ht="12.75" customHeight="1">
      <c r="A333" s="1"/>
      <c r="D333" s="1"/>
      <c r="J333" s="1"/>
    </row>
    <row r="334" ht="12.75" customHeight="1">
      <c r="A334" s="1"/>
      <c r="D334" s="1"/>
      <c r="J334" s="1"/>
    </row>
    <row r="335" ht="12.75" customHeight="1">
      <c r="A335" s="1"/>
      <c r="D335" s="1"/>
      <c r="J335" s="1"/>
    </row>
    <row r="336" ht="12.75" customHeight="1">
      <c r="A336" s="1"/>
      <c r="D336" s="1"/>
      <c r="J336" s="1"/>
    </row>
    <row r="337" ht="12.75" customHeight="1">
      <c r="A337" s="1"/>
      <c r="D337" s="1"/>
      <c r="J337" s="1"/>
    </row>
    <row r="338" ht="12.75" customHeight="1">
      <c r="A338" s="1"/>
      <c r="D338" s="1"/>
      <c r="J338" s="1"/>
    </row>
    <row r="339" ht="12.75" customHeight="1">
      <c r="A339" s="1"/>
      <c r="D339" s="1"/>
      <c r="J339" s="1"/>
    </row>
    <row r="340" ht="12.75" customHeight="1">
      <c r="A340" s="1"/>
      <c r="D340" s="1"/>
      <c r="J340" s="1"/>
    </row>
    <row r="341" ht="12.75" customHeight="1">
      <c r="A341" s="1"/>
      <c r="D341" s="1"/>
      <c r="J341" s="1"/>
    </row>
    <row r="342" ht="12.75" customHeight="1">
      <c r="A342" s="1"/>
      <c r="D342" s="1"/>
      <c r="J342" s="1"/>
    </row>
    <row r="343" ht="12.75" customHeight="1">
      <c r="A343" s="1"/>
      <c r="D343" s="1"/>
      <c r="J343" s="1"/>
    </row>
    <row r="344" ht="12.75" customHeight="1">
      <c r="A344" s="1"/>
      <c r="D344" s="1"/>
      <c r="J344" s="1"/>
    </row>
    <row r="345" ht="12.75" customHeight="1">
      <c r="A345" s="1"/>
      <c r="D345" s="1"/>
      <c r="J345" s="1"/>
    </row>
    <row r="346" ht="12.75" customHeight="1">
      <c r="A346" s="1"/>
      <c r="D346" s="1"/>
      <c r="J346" s="1"/>
    </row>
    <row r="347" ht="12.75" customHeight="1">
      <c r="A347" s="1"/>
      <c r="D347" s="1"/>
      <c r="J347" s="1"/>
    </row>
    <row r="348" ht="12.75" customHeight="1">
      <c r="A348" s="1"/>
      <c r="D348" s="1"/>
      <c r="J348" s="1"/>
    </row>
    <row r="349" ht="12.75" customHeight="1">
      <c r="A349" s="1"/>
      <c r="D349" s="1"/>
      <c r="J349" s="1"/>
    </row>
    <row r="350" ht="12.75" customHeight="1">
      <c r="A350" s="1"/>
      <c r="D350" s="1"/>
      <c r="J350" s="1"/>
    </row>
    <row r="351" ht="12.75" customHeight="1">
      <c r="A351" s="1"/>
      <c r="D351" s="1"/>
      <c r="J351" s="1"/>
    </row>
    <row r="352" ht="12.75" customHeight="1">
      <c r="A352" s="1"/>
      <c r="D352" s="1"/>
      <c r="J352" s="1"/>
    </row>
    <row r="353" ht="12.75" customHeight="1">
      <c r="A353" s="1"/>
      <c r="D353" s="1"/>
      <c r="J353" s="1"/>
    </row>
    <row r="354" ht="12.75" customHeight="1">
      <c r="A354" s="1"/>
      <c r="D354" s="1"/>
      <c r="J354" s="1"/>
    </row>
    <row r="355" ht="12.75" customHeight="1">
      <c r="A355" s="1"/>
      <c r="D355" s="1"/>
      <c r="J355" s="1"/>
    </row>
    <row r="356" ht="12.75" customHeight="1">
      <c r="A356" s="1"/>
      <c r="D356" s="1"/>
      <c r="J356" s="1"/>
    </row>
    <row r="357" ht="12.75" customHeight="1">
      <c r="A357" s="1"/>
      <c r="D357" s="1"/>
      <c r="J357" s="1"/>
    </row>
    <row r="358" ht="12.75" customHeight="1">
      <c r="A358" s="1"/>
      <c r="D358" s="1"/>
      <c r="J358" s="1"/>
    </row>
    <row r="359" ht="12.75" customHeight="1">
      <c r="A359" s="1"/>
      <c r="D359" s="1"/>
      <c r="J359" s="1"/>
    </row>
    <row r="360" ht="12.75" customHeight="1">
      <c r="A360" s="1"/>
      <c r="D360" s="1"/>
      <c r="J360" s="1"/>
    </row>
    <row r="361" ht="12.75" customHeight="1">
      <c r="A361" s="1"/>
      <c r="D361" s="1"/>
      <c r="J361" s="1"/>
    </row>
    <row r="362" ht="12.75" customHeight="1">
      <c r="A362" s="1"/>
      <c r="D362" s="1"/>
      <c r="J362" s="1"/>
    </row>
    <row r="363" ht="12.75" customHeight="1">
      <c r="A363" s="1"/>
      <c r="D363" s="1"/>
      <c r="J363" s="1"/>
    </row>
    <row r="364" ht="12.75" customHeight="1">
      <c r="A364" s="1"/>
      <c r="D364" s="1"/>
      <c r="J364" s="1"/>
    </row>
    <row r="365" ht="12.75" customHeight="1">
      <c r="A365" s="1"/>
      <c r="D365" s="1"/>
      <c r="J365" s="1"/>
    </row>
    <row r="366" ht="12.75" customHeight="1">
      <c r="A366" s="1"/>
      <c r="D366" s="1"/>
      <c r="J366" s="1"/>
    </row>
    <row r="367" ht="12.75" customHeight="1">
      <c r="A367" s="1"/>
      <c r="D367" s="1"/>
      <c r="J367" s="1"/>
    </row>
    <row r="368" ht="12.75" customHeight="1">
      <c r="A368" s="1"/>
      <c r="D368" s="1"/>
      <c r="J368" s="1"/>
    </row>
    <row r="369" ht="12.75" customHeight="1">
      <c r="A369" s="1"/>
      <c r="D369" s="1"/>
      <c r="J369" s="1"/>
    </row>
    <row r="370" ht="12.75" customHeight="1">
      <c r="A370" s="1"/>
      <c r="D370" s="1"/>
      <c r="J370" s="1"/>
    </row>
    <row r="371" ht="12.75" customHeight="1">
      <c r="A371" s="1"/>
      <c r="D371" s="1"/>
      <c r="J371" s="1"/>
    </row>
    <row r="372" ht="12.75" customHeight="1">
      <c r="A372" s="1"/>
      <c r="D372" s="1"/>
      <c r="J372" s="1"/>
    </row>
    <row r="373" ht="12.75" customHeight="1">
      <c r="A373" s="1"/>
      <c r="D373" s="1"/>
      <c r="J373" s="1"/>
    </row>
    <row r="374" ht="12.75" customHeight="1">
      <c r="A374" s="1"/>
      <c r="D374" s="1"/>
      <c r="J374" s="1"/>
    </row>
    <row r="375" ht="12.75" customHeight="1">
      <c r="A375" s="1"/>
      <c r="D375" s="1"/>
      <c r="J375" s="1"/>
    </row>
    <row r="376" ht="12.75" customHeight="1">
      <c r="A376" s="1"/>
      <c r="D376" s="1"/>
      <c r="J376" s="1"/>
    </row>
    <row r="377" ht="12.75" customHeight="1">
      <c r="A377" s="1"/>
      <c r="D377" s="1"/>
      <c r="J377" s="1"/>
    </row>
    <row r="378" ht="12.75" customHeight="1">
      <c r="A378" s="1"/>
      <c r="D378" s="1"/>
      <c r="J378" s="1"/>
    </row>
    <row r="379" ht="12.75" customHeight="1">
      <c r="A379" s="1"/>
      <c r="D379" s="1"/>
      <c r="J379" s="1"/>
    </row>
    <row r="380" ht="12.75" customHeight="1">
      <c r="A380" s="1"/>
      <c r="D380" s="1"/>
      <c r="J380" s="1"/>
    </row>
    <row r="381" ht="12.75" customHeight="1">
      <c r="A381" s="1"/>
      <c r="D381" s="1"/>
      <c r="J381" s="1"/>
    </row>
    <row r="382" ht="12.75" customHeight="1">
      <c r="A382" s="1"/>
      <c r="D382" s="1"/>
      <c r="J382" s="1"/>
    </row>
    <row r="383" ht="12.75" customHeight="1">
      <c r="A383" s="1"/>
      <c r="D383" s="1"/>
      <c r="J383" s="1"/>
    </row>
    <row r="384" ht="12.75" customHeight="1">
      <c r="A384" s="1"/>
      <c r="D384" s="1"/>
      <c r="J384" s="1"/>
    </row>
    <row r="385" ht="12.75" customHeight="1">
      <c r="A385" s="1"/>
      <c r="D385" s="1"/>
      <c r="J385" s="1"/>
    </row>
    <row r="386" ht="12.75" customHeight="1">
      <c r="A386" s="1"/>
      <c r="D386" s="1"/>
      <c r="J386" s="1"/>
    </row>
    <row r="387" ht="12.75" customHeight="1">
      <c r="A387" s="1"/>
      <c r="D387" s="1"/>
      <c r="J387" s="1"/>
    </row>
    <row r="388" ht="12.75" customHeight="1">
      <c r="A388" s="1"/>
      <c r="D388" s="1"/>
      <c r="J388" s="1"/>
    </row>
    <row r="389" ht="12.75" customHeight="1">
      <c r="A389" s="1"/>
      <c r="D389" s="1"/>
      <c r="J389" s="1"/>
    </row>
    <row r="390" ht="12.75" customHeight="1">
      <c r="A390" s="1"/>
      <c r="D390" s="1"/>
      <c r="J390" s="1"/>
    </row>
    <row r="391" ht="12.75" customHeight="1">
      <c r="A391" s="1"/>
      <c r="D391" s="1"/>
      <c r="J391" s="1"/>
    </row>
    <row r="392" ht="12.75" customHeight="1">
      <c r="A392" s="1"/>
      <c r="D392" s="1"/>
      <c r="J392" s="1"/>
    </row>
    <row r="393" ht="12.75" customHeight="1">
      <c r="A393" s="1"/>
      <c r="D393" s="1"/>
      <c r="J393" s="1"/>
    </row>
    <row r="394" ht="12.75" customHeight="1">
      <c r="A394" s="1"/>
      <c r="D394" s="1"/>
      <c r="J394" s="1"/>
    </row>
    <row r="395" ht="12.75" customHeight="1">
      <c r="A395" s="1"/>
      <c r="D395" s="1"/>
      <c r="J395" s="1"/>
    </row>
    <row r="396" ht="12.75" customHeight="1">
      <c r="A396" s="1"/>
      <c r="D396" s="1"/>
      <c r="J396" s="1"/>
    </row>
    <row r="397" ht="12.75" customHeight="1">
      <c r="A397" s="1"/>
      <c r="D397" s="1"/>
      <c r="J397" s="1"/>
    </row>
    <row r="398" ht="12.75" customHeight="1">
      <c r="A398" s="1"/>
      <c r="D398" s="1"/>
      <c r="J398" s="1"/>
    </row>
    <row r="399" ht="12.75" customHeight="1">
      <c r="A399" s="1"/>
      <c r="D399" s="1"/>
      <c r="J399" s="1"/>
    </row>
    <row r="400" ht="12.75" customHeight="1">
      <c r="A400" s="1"/>
      <c r="D400" s="1"/>
      <c r="J400" s="1"/>
    </row>
    <row r="401" ht="12.75" customHeight="1">
      <c r="A401" s="1"/>
      <c r="D401" s="1"/>
      <c r="J401" s="1"/>
    </row>
    <row r="402" ht="12.75" customHeight="1">
      <c r="A402" s="1"/>
      <c r="D402" s="1"/>
      <c r="J402" s="1"/>
    </row>
    <row r="403" ht="12.75" customHeight="1">
      <c r="A403" s="1"/>
      <c r="D403" s="1"/>
      <c r="J403" s="1"/>
    </row>
    <row r="404" ht="12.75" customHeight="1">
      <c r="A404" s="1"/>
      <c r="D404" s="1"/>
      <c r="J404" s="1"/>
    </row>
    <row r="405" ht="12.75" customHeight="1">
      <c r="A405" s="1"/>
      <c r="D405" s="1"/>
      <c r="J405" s="1"/>
    </row>
    <row r="406" ht="12.75" customHeight="1">
      <c r="A406" s="1"/>
      <c r="D406" s="1"/>
      <c r="J406" s="1"/>
    </row>
    <row r="407" ht="12.75" customHeight="1">
      <c r="A407" s="1"/>
      <c r="D407" s="1"/>
      <c r="J407" s="1"/>
    </row>
    <row r="408" ht="12.75" customHeight="1">
      <c r="A408" s="1"/>
      <c r="D408" s="1"/>
      <c r="J408" s="1"/>
    </row>
    <row r="409" ht="12.75" customHeight="1">
      <c r="A409" s="1"/>
      <c r="D409" s="1"/>
      <c r="J409" s="1"/>
    </row>
    <row r="410" ht="12.75" customHeight="1">
      <c r="A410" s="1"/>
      <c r="D410" s="1"/>
      <c r="J410" s="1"/>
    </row>
    <row r="411" ht="12.75" customHeight="1">
      <c r="A411" s="1"/>
      <c r="D411" s="1"/>
      <c r="J411" s="1"/>
    </row>
    <row r="412" ht="12.75" customHeight="1">
      <c r="A412" s="1"/>
      <c r="D412" s="1"/>
      <c r="J412" s="1"/>
    </row>
    <row r="413" ht="12.75" customHeight="1">
      <c r="A413" s="1"/>
      <c r="D413" s="1"/>
      <c r="J413" s="1"/>
    </row>
    <row r="414" ht="12.75" customHeight="1">
      <c r="A414" s="1"/>
      <c r="D414" s="1"/>
      <c r="J414" s="1"/>
    </row>
    <row r="415" ht="12.75" customHeight="1">
      <c r="A415" s="1"/>
      <c r="D415" s="1"/>
      <c r="J415" s="1"/>
    </row>
    <row r="416" ht="12.75" customHeight="1">
      <c r="A416" s="1"/>
      <c r="D416" s="1"/>
      <c r="J416" s="1"/>
    </row>
    <row r="417" ht="12.75" customHeight="1">
      <c r="A417" s="1"/>
      <c r="D417" s="1"/>
      <c r="J417" s="1"/>
    </row>
    <row r="418" ht="12.75" customHeight="1">
      <c r="A418" s="1"/>
      <c r="D418" s="1"/>
      <c r="J418" s="1"/>
    </row>
    <row r="419" ht="12.75" customHeight="1">
      <c r="A419" s="1"/>
      <c r="D419" s="1"/>
      <c r="J419" s="1"/>
    </row>
    <row r="420" ht="12.75" customHeight="1">
      <c r="A420" s="1"/>
      <c r="D420" s="1"/>
      <c r="J420" s="1"/>
    </row>
    <row r="421" ht="12.75" customHeight="1">
      <c r="A421" s="1"/>
      <c r="D421" s="1"/>
      <c r="J421" s="1"/>
    </row>
    <row r="422" ht="12.75" customHeight="1">
      <c r="A422" s="1"/>
      <c r="D422" s="1"/>
      <c r="J422" s="1"/>
    </row>
    <row r="423" ht="12.75" customHeight="1">
      <c r="A423" s="1"/>
      <c r="D423" s="1"/>
      <c r="J423" s="1"/>
    </row>
    <row r="424" ht="12.75" customHeight="1">
      <c r="A424" s="1"/>
      <c r="D424" s="1"/>
      <c r="J424" s="1"/>
    </row>
    <row r="425" ht="12.75" customHeight="1">
      <c r="A425" s="1"/>
      <c r="D425" s="1"/>
      <c r="J425" s="1"/>
    </row>
    <row r="426" ht="12.75" customHeight="1">
      <c r="A426" s="1"/>
      <c r="D426" s="1"/>
      <c r="J426" s="1"/>
    </row>
    <row r="427" ht="12.75" customHeight="1">
      <c r="A427" s="1"/>
      <c r="D427" s="1"/>
      <c r="J427" s="1"/>
    </row>
    <row r="428" ht="12.75" customHeight="1">
      <c r="A428" s="1"/>
      <c r="D428" s="1"/>
      <c r="J428" s="1"/>
    </row>
    <row r="429" ht="12.75" customHeight="1">
      <c r="A429" s="1"/>
      <c r="D429" s="1"/>
      <c r="J429" s="1"/>
    </row>
    <row r="430" ht="12.75" customHeight="1">
      <c r="A430" s="1"/>
      <c r="D430" s="1"/>
      <c r="J430" s="1"/>
    </row>
    <row r="431" ht="12.75" customHeight="1">
      <c r="A431" s="1"/>
      <c r="D431" s="1"/>
      <c r="J431" s="1"/>
    </row>
    <row r="432" ht="12.75" customHeight="1">
      <c r="A432" s="1"/>
      <c r="D432" s="1"/>
      <c r="J432" s="1"/>
    </row>
    <row r="433" ht="12.75" customHeight="1">
      <c r="A433" s="1"/>
      <c r="D433" s="1"/>
      <c r="J433" s="1"/>
    </row>
    <row r="434" ht="12.75" customHeight="1">
      <c r="A434" s="1"/>
      <c r="D434" s="1"/>
      <c r="J434" s="1"/>
    </row>
    <row r="435" ht="12.75" customHeight="1">
      <c r="A435" s="1"/>
      <c r="D435" s="1"/>
      <c r="J435" s="1"/>
    </row>
    <row r="436" ht="12.75" customHeight="1">
      <c r="A436" s="1"/>
      <c r="D436" s="1"/>
      <c r="J436" s="1"/>
    </row>
    <row r="437" ht="12.75" customHeight="1">
      <c r="A437" s="1"/>
      <c r="D437" s="1"/>
      <c r="J437" s="1"/>
    </row>
    <row r="438" ht="12.75" customHeight="1">
      <c r="A438" s="1"/>
      <c r="D438" s="1"/>
      <c r="J438" s="1"/>
    </row>
    <row r="439" ht="12.75" customHeight="1">
      <c r="A439" s="1"/>
      <c r="D439" s="1"/>
      <c r="J439" s="1"/>
    </row>
    <row r="440" ht="12.75" customHeight="1">
      <c r="A440" s="1"/>
      <c r="D440" s="1"/>
      <c r="J440" s="1"/>
    </row>
    <row r="441" ht="12.75" customHeight="1">
      <c r="A441" s="1"/>
      <c r="D441" s="1"/>
      <c r="J441" s="1"/>
    </row>
    <row r="442" ht="12.75" customHeight="1">
      <c r="A442" s="1"/>
      <c r="D442" s="1"/>
      <c r="J442" s="1"/>
    </row>
    <row r="443" ht="12.75" customHeight="1">
      <c r="A443" s="1"/>
      <c r="D443" s="1"/>
      <c r="J443" s="1"/>
    </row>
    <row r="444" ht="12.75" customHeight="1">
      <c r="A444" s="1"/>
      <c r="D444" s="1"/>
      <c r="J444" s="1"/>
    </row>
    <row r="445" ht="12.75" customHeight="1">
      <c r="A445" s="1"/>
      <c r="D445" s="1"/>
      <c r="J445" s="1"/>
    </row>
    <row r="446" ht="12.75" customHeight="1">
      <c r="A446" s="1"/>
      <c r="D446" s="1"/>
      <c r="J446" s="1"/>
    </row>
    <row r="447" ht="12.75" customHeight="1">
      <c r="A447" s="1"/>
      <c r="D447" s="1"/>
      <c r="J447" s="1"/>
    </row>
    <row r="448" ht="12.75" customHeight="1">
      <c r="A448" s="1"/>
      <c r="D448" s="1"/>
      <c r="J448" s="1"/>
    </row>
    <row r="449" ht="12.75" customHeight="1">
      <c r="A449" s="1"/>
      <c r="D449" s="1"/>
      <c r="J449" s="1"/>
    </row>
    <row r="450" ht="12.75" customHeight="1">
      <c r="A450" s="1"/>
      <c r="D450" s="1"/>
      <c r="J450" s="1"/>
    </row>
    <row r="451" ht="12.75" customHeight="1">
      <c r="A451" s="1"/>
      <c r="D451" s="1"/>
      <c r="J451" s="1"/>
    </row>
    <row r="452" ht="12.75" customHeight="1">
      <c r="A452" s="1"/>
      <c r="D452" s="1"/>
      <c r="J452" s="1"/>
    </row>
    <row r="453" ht="12.75" customHeight="1">
      <c r="A453" s="1"/>
      <c r="D453" s="1"/>
      <c r="J453" s="1"/>
    </row>
    <row r="454" ht="12.75" customHeight="1">
      <c r="A454" s="1"/>
      <c r="D454" s="1"/>
      <c r="J454" s="1"/>
    </row>
    <row r="455" ht="12.75" customHeight="1">
      <c r="A455" s="1"/>
      <c r="D455" s="1"/>
      <c r="J455" s="1"/>
    </row>
    <row r="456" ht="12.75" customHeight="1">
      <c r="A456" s="1"/>
      <c r="D456" s="1"/>
      <c r="J456" s="1"/>
    </row>
    <row r="457" ht="12.75" customHeight="1">
      <c r="A457" s="1"/>
      <c r="D457" s="1"/>
      <c r="J457" s="1"/>
    </row>
    <row r="458" ht="12.75" customHeight="1">
      <c r="A458" s="1"/>
      <c r="D458" s="1"/>
      <c r="J458" s="1"/>
    </row>
    <row r="459" ht="12.75" customHeight="1">
      <c r="A459" s="1"/>
      <c r="D459" s="1"/>
      <c r="J459" s="1"/>
    </row>
    <row r="460" ht="12.75" customHeight="1">
      <c r="A460" s="1"/>
      <c r="D460" s="1"/>
      <c r="J460" s="1"/>
    </row>
    <row r="461" ht="12.75" customHeight="1">
      <c r="A461" s="1"/>
      <c r="D461" s="1"/>
      <c r="J461" s="1"/>
    </row>
    <row r="462" ht="12.75" customHeight="1">
      <c r="A462" s="1"/>
      <c r="D462" s="1"/>
      <c r="J462" s="1"/>
    </row>
    <row r="463" ht="12.75" customHeight="1">
      <c r="A463" s="1"/>
      <c r="D463" s="1"/>
      <c r="J463" s="1"/>
    </row>
    <row r="464" ht="12.75" customHeight="1">
      <c r="A464" s="1"/>
      <c r="D464" s="1"/>
      <c r="J464" s="1"/>
    </row>
    <row r="465" ht="12.75" customHeight="1">
      <c r="A465" s="1"/>
      <c r="D465" s="1"/>
      <c r="J465" s="1"/>
    </row>
    <row r="466" ht="12.75" customHeight="1">
      <c r="A466" s="1"/>
      <c r="D466" s="1"/>
      <c r="J466" s="1"/>
    </row>
    <row r="467" ht="12.75" customHeight="1">
      <c r="A467" s="1"/>
      <c r="D467" s="1"/>
      <c r="J467" s="1"/>
    </row>
    <row r="468" ht="12.75" customHeight="1">
      <c r="A468" s="1"/>
      <c r="D468" s="1"/>
      <c r="J468" s="1"/>
    </row>
    <row r="469" ht="12.75" customHeight="1">
      <c r="A469" s="1"/>
      <c r="D469" s="1"/>
      <c r="J469" s="1"/>
    </row>
    <row r="470" ht="12.75" customHeight="1">
      <c r="A470" s="1"/>
      <c r="D470" s="1"/>
      <c r="J470" s="1"/>
    </row>
    <row r="471" ht="12.75" customHeight="1">
      <c r="A471" s="1"/>
      <c r="D471" s="1"/>
      <c r="J471" s="1"/>
    </row>
    <row r="472" ht="12.75" customHeight="1">
      <c r="A472" s="1"/>
      <c r="D472" s="1"/>
      <c r="J472" s="1"/>
    </row>
    <row r="473" ht="12.75" customHeight="1">
      <c r="A473" s="1"/>
      <c r="D473" s="1"/>
      <c r="J473" s="1"/>
    </row>
    <row r="474" ht="12.75" customHeight="1">
      <c r="A474" s="1"/>
      <c r="D474" s="1"/>
      <c r="J474" s="1"/>
    </row>
    <row r="475" ht="12.75" customHeight="1">
      <c r="A475" s="1"/>
      <c r="D475" s="1"/>
      <c r="J475" s="1"/>
    </row>
    <row r="476" ht="12.75" customHeight="1">
      <c r="A476" s="1"/>
      <c r="D476" s="1"/>
      <c r="J476" s="1"/>
    </row>
    <row r="477" ht="12.75" customHeight="1">
      <c r="A477" s="1"/>
      <c r="D477" s="1"/>
      <c r="J477" s="1"/>
    </row>
    <row r="478" ht="12.75" customHeight="1">
      <c r="A478" s="1"/>
      <c r="D478" s="1"/>
      <c r="J478" s="1"/>
    </row>
    <row r="479" ht="12.75" customHeight="1">
      <c r="A479" s="1"/>
      <c r="D479" s="1"/>
      <c r="J479" s="1"/>
    </row>
    <row r="480" ht="12.75" customHeight="1">
      <c r="A480" s="1"/>
      <c r="D480" s="1"/>
      <c r="J480" s="1"/>
    </row>
    <row r="481" ht="12.75" customHeight="1">
      <c r="A481" s="1"/>
      <c r="D481" s="1"/>
      <c r="J481" s="1"/>
    </row>
    <row r="482" ht="12.75" customHeight="1">
      <c r="A482" s="1"/>
      <c r="D482" s="1"/>
      <c r="J482" s="1"/>
    </row>
    <row r="483" ht="12.75" customHeight="1">
      <c r="A483" s="1"/>
      <c r="D483" s="1"/>
      <c r="J483" s="1"/>
    </row>
    <row r="484" ht="12.75" customHeight="1">
      <c r="A484" s="1"/>
      <c r="D484" s="1"/>
      <c r="J484" s="1"/>
    </row>
    <row r="485" ht="12.75" customHeight="1">
      <c r="A485" s="1"/>
      <c r="D485" s="1"/>
      <c r="J485" s="1"/>
    </row>
    <row r="486" ht="12.75" customHeight="1">
      <c r="A486" s="1"/>
      <c r="D486" s="1"/>
      <c r="J486" s="1"/>
    </row>
    <row r="487" ht="12.75" customHeight="1">
      <c r="A487" s="1"/>
      <c r="D487" s="1"/>
      <c r="J487" s="1"/>
    </row>
    <row r="488" ht="12.75" customHeight="1">
      <c r="A488" s="1"/>
      <c r="D488" s="1"/>
      <c r="J488" s="1"/>
    </row>
    <row r="489" ht="12.75" customHeight="1">
      <c r="A489" s="1"/>
      <c r="D489" s="1"/>
      <c r="J489" s="1"/>
    </row>
    <row r="490" ht="12.75" customHeight="1">
      <c r="A490" s="1"/>
      <c r="D490" s="1"/>
      <c r="J490" s="1"/>
    </row>
    <row r="491" ht="12.75" customHeight="1">
      <c r="A491" s="1"/>
      <c r="D491" s="1"/>
      <c r="J491" s="1"/>
    </row>
    <row r="492" ht="12.75" customHeight="1">
      <c r="A492" s="1"/>
      <c r="D492" s="1"/>
      <c r="J492" s="1"/>
    </row>
    <row r="493" ht="12.75" customHeight="1">
      <c r="A493" s="1"/>
      <c r="D493" s="1"/>
      <c r="J493" s="1"/>
    </row>
    <row r="494" ht="12.75" customHeight="1">
      <c r="A494" s="1"/>
      <c r="D494" s="1"/>
      <c r="J494" s="1"/>
    </row>
    <row r="495" ht="12.75" customHeight="1">
      <c r="A495" s="1"/>
      <c r="D495" s="1"/>
      <c r="J495" s="1"/>
    </row>
    <row r="496" ht="12.75" customHeight="1">
      <c r="A496" s="1"/>
      <c r="D496" s="1"/>
      <c r="J496" s="1"/>
    </row>
    <row r="497" ht="12.75" customHeight="1">
      <c r="A497" s="1"/>
      <c r="D497" s="1"/>
      <c r="J497" s="1"/>
    </row>
    <row r="498" ht="12.75" customHeight="1">
      <c r="A498" s="1"/>
      <c r="D498" s="1"/>
      <c r="J498" s="1"/>
    </row>
    <row r="499" ht="12.75" customHeight="1">
      <c r="A499" s="1"/>
      <c r="D499" s="1"/>
      <c r="J499" s="1"/>
    </row>
    <row r="500" ht="12.75" customHeight="1">
      <c r="A500" s="1"/>
      <c r="D500" s="1"/>
      <c r="J500" s="1"/>
    </row>
    <row r="501" ht="12.75" customHeight="1">
      <c r="A501" s="1"/>
      <c r="D501" s="1"/>
      <c r="J501" s="1"/>
    </row>
    <row r="502" ht="12.75" customHeight="1">
      <c r="A502" s="1"/>
      <c r="D502" s="1"/>
      <c r="J502" s="1"/>
    </row>
    <row r="503" ht="12.75" customHeight="1">
      <c r="A503" s="1"/>
      <c r="D503" s="1"/>
      <c r="J503" s="1"/>
    </row>
    <row r="504" ht="12.75" customHeight="1">
      <c r="A504" s="1"/>
      <c r="D504" s="1"/>
      <c r="J504" s="1"/>
    </row>
    <row r="505" ht="12.75" customHeight="1">
      <c r="A505" s="1"/>
      <c r="D505" s="1"/>
      <c r="J505" s="1"/>
    </row>
    <row r="506" ht="12.75" customHeight="1">
      <c r="A506" s="1"/>
      <c r="D506" s="1"/>
      <c r="J506" s="1"/>
    </row>
    <row r="507" ht="12.75" customHeight="1">
      <c r="A507" s="1"/>
      <c r="D507" s="1"/>
      <c r="J507" s="1"/>
    </row>
    <row r="508" ht="12.75" customHeight="1">
      <c r="A508" s="1"/>
      <c r="D508" s="1"/>
      <c r="J508" s="1"/>
    </row>
    <row r="509" ht="12.75" customHeight="1">
      <c r="A509" s="1"/>
      <c r="D509" s="1"/>
      <c r="J509" s="1"/>
    </row>
    <row r="510" ht="12.75" customHeight="1">
      <c r="A510" s="1"/>
      <c r="D510" s="1"/>
      <c r="J510" s="1"/>
    </row>
    <row r="511" ht="12.75" customHeight="1">
      <c r="A511" s="1"/>
      <c r="D511" s="1"/>
      <c r="J511" s="1"/>
    </row>
    <row r="512" ht="12.75" customHeight="1">
      <c r="A512" s="1"/>
      <c r="D512" s="1"/>
      <c r="J512" s="1"/>
    </row>
    <row r="513" ht="12.75" customHeight="1">
      <c r="A513" s="1"/>
      <c r="D513" s="1"/>
      <c r="J513" s="1"/>
    </row>
    <row r="514" ht="12.75" customHeight="1">
      <c r="A514" s="1"/>
      <c r="D514" s="1"/>
      <c r="J514" s="1"/>
    </row>
    <row r="515" ht="12.75" customHeight="1">
      <c r="A515" s="1"/>
      <c r="D515" s="1"/>
      <c r="J515" s="1"/>
    </row>
    <row r="516" ht="12.75" customHeight="1">
      <c r="A516" s="1"/>
      <c r="D516" s="1"/>
      <c r="J516" s="1"/>
    </row>
    <row r="517" ht="12.75" customHeight="1">
      <c r="A517" s="1"/>
      <c r="D517" s="1"/>
      <c r="J517" s="1"/>
    </row>
    <row r="518" ht="12.75" customHeight="1">
      <c r="A518" s="1"/>
      <c r="D518" s="1"/>
      <c r="J518" s="1"/>
    </row>
    <row r="519" ht="12.75" customHeight="1">
      <c r="A519" s="1"/>
      <c r="D519" s="1"/>
      <c r="J519" s="1"/>
    </row>
    <row r="520" ht="12.75" customHeight="1">
      <c r="A520" s="1"/>
      <c r="D520" s="1"/>
      <c r="J520" s="1"/>
    </row>
    <row r="521" ht="12.75" customHeight="1">
      <c r="A521" s="1"/>
      <c r="D521" s="1"/>
      <c r="J521" s="1"/>
    </row>
    <row r="522" ht="12.75" customHeight="1">
      <c r="A522" s="1"/>
      <c r="D522" s="1"/>
      <c r="J522" s="1"/>
    </row>
    <row r="523" ht="12.75" customHeight="1">
      <c r="A523" s="1"/>
      <c r="D523" s="1"/>
      <c r="J523" s="1"/>
    </row>
    <row r="524" ht="12.75" customHeight="1">
      <c r="A524" s="1"/>
      <c r="D524" s="1"/>
      <c r="J524" s="1"/>
    </row>
    <row r="525" ht="12.75" customHeight="1">
      <c r="A525" s="1"/>
      <c r="D525" s="1"/>
      <c r="J525" s="1"/>
    </row>
    <row r="526" ht="12.75" customHeight="1">
      <c r="A526" s="1"/>
      <c r="D526" s="1"/>
      <c r="J526" s="1"/>
    </row>
    <row r="527" ht="12.75" customHeight="1">
      <c r="A527" s="1"/>
      <c r="D527" s="1"/>
      <c r="J527" s="1"/>
    </row>
    <row r="528" ht="12.75" customHeight="1">
      <c r="A528" s="1"/>
      <c r="D528" s="1"/>
      <c r="J528" s="1"/>
    </row>
    <row r="529" ht="12.75" customHeight="1">
      <c r="A529" s="1"/>
      <c r="D529" s="1"/>
      <c r="J529" s="1"/>
    </row>
    <row r="530" ht="12.75" customHeight="1">
      <c r="A530" s="1"/>
      <c r="D530" s="1"/>
      <c r="J530" s="1"/>
    </row>
    <row r="531" ht="12.75" customHeight="1">
      <c r="A531" s="1"/>
      <c r="D531" s="1"/>
      <c r="J531" s="1"/>
    </row>
    <row r="532" ht="12.75" customHeight="1">
      <c r="A532" s="1"/>
      <c r="D532" s="1"/>
      <c r="J532" s="1"/>
    </row>
    <row r="533" ht="12.75" customHeight="1">
      <c r="A533" s="1"/>
      <c r="D533" s="1"/>
      <c r="J533" s="1"/>
    </row>
    <row r="534" ht="12.75" customHeight="1">
      <c r="A534" s="1"/>
      <c r="D534" s="1"/>
      <c r="J534" s="1"/>
    </row>
    <row r="535" ht="12.75" customHeight="1">
      <c r="A535" s="1"/>
      <c r="D535" s="1"/>
      <c r="J535" s="1"/>
    </row>
    <row r="536" ht="12.75" customHeight="1">
      <c r="A536" s="1"/>
      <c r="D536" s="1"/>
      <c r="J536" s="1"/>
    </row>
    <row r="537" ht="12.75" customHeight="1">
      <c r="A537" s="1"/>
      <c r="D537" s="1"/>
      <c r="J537" s="1"/>
    </row>
    <row r="538" ht="12.75" customHeight="1">
      <c r="A538" s="1"/>
      <c r="D538" s="1"/>
      <c r="J538" s="1"/>
    </row>
    <row r="539" ht="12.75" customHeight="1">
      <c r="A539" s="1"/>
      <c r="D539" s="1"/>
      <c r="J539" s="1"/>
    </row>
    <row r="540" ht="12.75" customHeight="1">
      <c r="A540" s="1"/>
      <c r="D540" s="1"/>
      <c r="J540" s="1"/>
    </row>
    <row r="541" ht="12.75" customHeight="1">
      <c r="A541" s="1"/>
      <c r="D541" s="1"/>
      <c r="J541" s="1"/>
    </row>
    <row r="542" ht="12.75" customHeight="1">
      <c r="A542" s="1"/>
      <c r="D542" s="1"/>
      <c r="J542" s="1"/>
    </row>
    <row r="543" ht="12.75" customHeight="1">
      <c r="A543" s="1"/>
      <c r="D543" s="1"/>
      <c r="J543" s="1"/>
    </row>
    <row r="544" ht="12.75" customHeight="1">
      <c r="A544" s="1"/>
      <c r="D544" s="1"/>
      <c r="J544" s="1"/>
    </row>
    <row r="545" ht="12.75" customHeight="1">
      <c r="A545" s="1"/>
      <c r="D545" s="1"/>
      <c r="J545" s="1"/>
    </row>
    <row r="546" ht="12.75" customHeight="1">
      <c r="A546" s="1"/>
      <c r="D546" s="1"/>
      <c r="J546" s="1"/>
    </row>
    <row r="547" ht="12.75" customHeight="1">
      <c r="A547" s="1"/>
      <c r="D547" s="1"/>
      <c r="J547" s="1"/>
    </row>
    <row r="548" ht="12.75" customHeight="1">
      <c r="A548" s="1"/>
      <c r="D548" s="1"/>
      <c r="J548" s="1"/>
    </row>
    <row r="549" ht="12.75" customHeight="1">
      <c r="A549" s="1"/>
      <c r="D549" s="1"/>
      <c r="J549" s="1"/>
    </row>
    <row r="550" ht="12.75" customHeight="1">
      <c r="A550" s="1"/>
      <c r="D550" s="1"/>
      <c r="J550" s="1"/>
    </row>
    <row r="551" ht="12.75" customHeight="1">
      <c r="A551" s="1"/>
      <c r="D551" s="1"/>
      <c r="J551" s="1"/>
    </row>
    <row r="552" ht="12.75" customHeight="1">
      <c r="A552" s="1"/>
      <c r="D552" s="1"/>
      <c r="J552" s="1"/>
    </row>
    <row r="553" ht="12.75" customHeight="1">
      <c r="A553" s="1"/>
      <c r="D553" s="1"/>
      <c r="J553" s="1"/>
    </row>
    <row r="554" ht="12.75" customHeight="1">
      <c r="A554" s="1"/>
      <c r="D554" s="1"/>
      <c r="J554" s="1"/>
    </row>
    <row r="555" ht="12.75" customHeight="1">
      <c r="A555" s="1"/>
      <c r="D555" s="1"/>
      <c r="J555" s="1"/>
    </row>
    <row r="556" ht="12.75" customHeight="1">
      <c r="A556" s="1"/>
      <c r="D556" s="1"/>
      <c r="J556" s="1"/>
    </row>
    <row r="557" ht="12.75" customHeight="1">
      <c r="A557" s="1"/>
      <c r="D557" s="1"/>
      <c r="J557" s="1"/>
    </row>
    <row r="558" ht="12.75" customHeight="1">
      <c r="A558" s="1"/>
      <c r="D558" s="1"/>
      <c r="J558" s="1"/>
    </row>
    <row r="559" ht="12.75" customHeight="1">
      <c r="A559" s="1"/>
      <c r="D559" s="1"/>
      <c r="J559" s="1"/>
    </row>
    <row r="560" ht="12.75" customHeight="1">
      <c r="A560" s="1"/>
      <c r="D560" s="1"/>
      <c r="J560" s="1"/>
    </row>
    <row r="561" ht="12.75" customHeight="1">
      <c r="A561" s="1"/>
      <c r="D561" s="1"/>
      <c r="J561" s="1"/>
    </row>
    <row r="562" ht="12.75" customHeight="1">
      <c r="A562" s="1"/>
      <c r="D562" s="1"/>
      <c r="J562" s="1"/>
    </row>
    <row r="563" ht="12.75" customHeight="1">
      <c r="A563" s="1"/>
      <c r="D563" s="1"/>
      <c r="J563" s="1"/>
    </row>
    <row r="564" ht="12.75" customHeight="1">
      <c r="A564" s="1"/>
      <c r="D564" s="1"/>
      <c r="J564" s="1"/>
    </row>
    <row r="565" ht="12.75" customHeight="1">
      <c r="A565" s="1"/>
      <c r="D565" s="1"/>
      <c r="J565" s="1"/>
    </row>
    <row r="566" ht="12.75" customHeight="1">
      <c r="A566" s="1"/>
      <c r="D566" s="1"/>
      <c r="J566" s="1"/>
    </row>
    <row r="567" ht="12.75" customHeight="1">
      <c r="A567" s="1"/>
      <c r="D567" s="1"/>
      <c r="J567" s="1"/>
    </row>
    <row r="568" ht="12.75" customHeight="1">
      <c r="A568" s="1"/>
      <c r="D568" s="1"/>
      <c r="J568" s="1"/>
    </row>
    <row r="569" ht="12.75" customHeight="1">
      <c r="A569" s="1"/>
      <c r="D569" s="1"/>
      <c r="J569" s="1"/>
    </row>
    <row r="570" ht="12.75" customHeight="1">
      <c r="A570" s="1"/>
      <c r="D570" s="1"/>
      <c r="J570" s="1"/>
    </row>
    <row r="571" ht="12.75" customHeight="1">
      <c r="A571" s="1"/>
      <c r="D571" s="1"/>
      <c r="J571" s="1"/>
    </row>
    <row r="572" ht="12.75" customHeight="1">
      <c r="A572" s="1"/>
      <c r="D572" s="1"/>
      <c r="J572" s="1"/>
    </row>
    <row r="573" ht="12.75" customHeight="1">
      <c r="A573" s="1"/>
      <c r="D573" s="1"/>
      <c r="J573" s="1"/>
    </row>
    <row r="574" ht="12.75" customHeight="1">
      <c r="A574" s="1"/>
      <c r="D574" s="1"/>
      <c r="J574" s="1"/>
    </row>
    <row r="575" ht="12.75" customHeight="1">
      <c r="A575" s="1"/>
      <c r="D575" s="1"/>
      <c r="J575" s="1"/>
    </row>
    <row r="576" ht="12.75" customHeight="1">
      <c r="A576" s="1"/>
      <c r="D576" s="1"/>
      <c r="J576" s="1"/>
    </row>
    <row r="577" ht="12.75" customHeight="1">
      <c r="A577" s="1"/>
      <c r="D577" s="1"/>
      <c r="J577" s="1"/>
    </row>
    <row r="578" ht="12.75" customHeight="1">
      <c r="A578" s="1"/>
      <c r="D578" s="1"/>
      <c r="J578" s="1"/>
    </row>
    <row r="579" ht="12.75" customHeight="1">
      <c r="A579" s="1"/>
      <c r="D579" s="1"/>
      <c r="J579" s="1"/>
    </row>
    <row r="580" ht="12.75" customHeight="1">
      <c r="A580" s="1"/>
      <c r="D580" s="1"/>
      <c r="J580" s="1"/>
    </row>
    <row r="581" ht="12.75" customHeight="1">
      <c r="A581" s="1"/>
      <c r="D581" s="1"/>
      <c r="J581" s="1"/>
    </row>
    <row r="582" ht="12.75" customHeight="1">
      <c r="A582" s="1"/>
      <c r="D582" s="1"/>
      <c r="J582" s="1"/>
    </row>
    <row r="583" ht="12.75" customHeight="1">
      <c r="A583" s="1"/>
      <c r="D583" s="1"/>
      <c r="J583" s="1"/>
    </row>
    <row r="584" ht="12.75" customHeight="1">
      <c r="A584" s="1"/>
      <c r="D584" s="1"/>
      <c r="J584" s="1"/>
    </row>
    <row r="585" ht="12.75" customHeight="1">
      <c r="A585" s="1"/>
      <c r="D585" s="1"/>
      <c r="J585" s="1"/>
    </row>
    <row r="586" ht="12.75" customHeight="1">
      <c r="A586" s="1"/>
      <c r="D586" s="1"/>
      <c r="J586" s="1"/>
    </row>
    <row r="587" ht="12.75" customHeight="1">
      <c r="A587" s="1"/>
      <c r="D587" s="1"/>
      <c r="J587" s="1"/>
    </row>
    <row r="588" ht="12.75" customHeight="1">
      <c r="A588" s="1"/>
      <c r="D588" s="1"/>
      <c r="J588" s="1"/>
    </row>
    <row r="589" ht="12.75" customHeight="1">
      <c r="A589" s="1"/>
      <c r="D589" s="1"/>
      <c r="J589" s="1"/>
    </row>
    <row r="590" ht="12.75" customHeight="1">
      <c r="A590" s="1"/>
      <c r="D590" s="1"/>
      <c r="J590" s="1"/>
    </row>
    <row r="591" ht="12.75" customHeight="1">
      <c r="A591" s="1"/>
      <c r="D591" s="1"/>
      <c r="J591" s="1"/>
    </row>
    <row r="592" ht="12.75" customHeight="1">
      <c r="A592" s="1"/>
      <c r="D592" s="1"/>
      <c r="J592" s="1"/>
    </row>
    <row r="593" ht="12.75" customHeight="1">
      <c r="A593" s="1"/>
      <c r="D593" s="1"/>
      <c r="J593" s="1"/>
    </row>
    <row r="594" ht="12.75" customHeight="1">
      <c r="A594" s="1"/>
      <c r="D594" s="1"/>
      <c r="J594" s="1"/>
    </row>
    <row r="595" ht="12.75" customHeight="1">
      <c r="A595" s="1"/>
      <c r="D595" s="1"/>
      <c r="J595" s="1"/>
    </row>
    <row r="596" ht="12.75" customHeight="1">
      <c r="A596" s="1"/>
      <c r="D596" s="1"/>
      <c r="J596" s="1"/>
    </row>
    <row r="597" ht="12.75" customHeight="1">
      <c r="A597" s="1"/>
      <c r="D597" s="1"/>
      <c r="J597" s="1"/>
    </row>
    <row r="598" ht="12.75" customHeight="1">
      <c r="A598" s="1"/>
      <c r="D598" s="1"/>
      <c r="J598" s="1"/>
    </row>
    <row r="599" ht="12.75" customHeight="1">
      <c r="A599" s="1"/>
      <c r="D599" s="1"/>
      <c r="J599" s="1"/>
    </row>
    <row r="600" ht="12.75" customHeight="1">
      <c r="A600" s="1"/>
      <c r="D600" s="1"/>
      <c r="J600" s="1"/>
    </row>
    <row r="601" ht="12.75" customHeight="1">
      <c r="A601" s="1"/>
      <c r="D601" s="1"/>
      <c r="J601" s="1"/>
    </row>
    <row r="602" ht="12.75" customHeight="1">
      <c r="A602" s="1"/>
      <c r="D602" s="1"/>
      <c r="J602" s="1"/>
    </row>
    <row r="603" ht="12.75" customHeight="1">
      <c r="A603" s="1"/>
      <c r="D603" s="1"/>
      <c r="J603" s="1"/>
    </row>
    <row r="604" ht="12.75" customHeight="1">
      <c r="A604" s="1"/>
      <c r="D604" s="1"/>
      <c r="J604" s="1"/>
    </row>
    <row r="605" ht="12.75" customHeight="1">
      <c r="A605" s="1"/>
      <c r="D605" s="1"/>
      <c r="J605" s="1"/>
    </row>
    <row r="606" ht="12.75" customHeight="1">
      <c r="A606" s="1"/>
      <c r="D606" s="1"/>
      <c r="J606" s="1"/>
    </row>
    <row r="607" ht="12.75" customHeight="1">
      <c r="A607" s="1"/>
      <c r="D607" s="1"/>
      <c r="J607" s="1"/>
    </row>
    <row r="608" ht="12.75" customHeight="1">
      <c r="A608" s="1"/>
      <c r="D608" s="1"/>
      <c r="J608" s="1"/>
    </row>
    <row r="609" ht="12.75" customHeight="1">
      <c r="A609" s="1"/>
      <c r="D609" s="1"/>
      <c r="J609" s="1"/>
    </row>
    <row r="610" ht="12.75" customHeight="1">
      <c r="A610" s="1"/>
      <c r="D610" s="1"/>
      <c r="J610" s="1"/>
    </row>
    <row r="611" ht="12.75" customHeight="1">
      <c r="A611" s="1"/>
      <c r="D611" s="1"/>
      <c r="J611" s="1"/>
    </row>
    <row r="612" ht="12.75" customHeight="1">
      <c r="A612" s="1"/>
      <c r="D612" s="1"/>
      <c r="J612" s="1"/>
    </row>
    <row r="613" ht="12.75" customHeight="1">
      <c r="A613" s="1"/>
      <c r="D613" s="1"/>
      <c r="J613" s="1"/>
    </row>
    <row r="614" ht="12.75" customHeight="1">
      <c r="A614" s="1"/>
      <c r="D614" s="1"/>
      <c r="J614" s="1"/>
    </row>
    <row r="615" ht="12.75" customHeight="1">
      <c r="A615" s="1"/>
      <c r="D615" s="1"/>
      <c r="J615" s="1"/>
    </row>
    <row r="616" ht="12.75" customHeight="1">
      <c r="A616" s="1"/>
      <c r="D616" s="1"/>
      <c r="J616" s="1"/>
    </row>
    <row r="617" ht="12.75" customHeight="1">
      <c r="A617" s="1"/>
      <c r="D617" s="1"/>
      <c r="J617" s="1"/>
    </row>
    <row r="618" ht="12.75" customHeight="1">
      <c r="A618" s="1"/>
      <c r="D618" s="1"/>
      <c r="J618" s="1"/>
    </row>
    <row r="619" ht="12.75" customHeight="1">
      <c r="A619" s="1"/>
      <c r="D619" s="1"/>
      <c r="J619" s="1"/>
    </row>
    <row r="620" ht="12.75" customHeight="1">
      <c r="A620" s="1"/>
      <c r="D620" s="1"/>
      <c r="J620" s="1"/>
    </row>
    <row r="621" ht="12.75" customHeight="1">
      <c r="A621" s="1"/>
      <c r="D621" s="1"/>
      <c r="J621" s="1"/>
    </row>
    <row r="622" ht="12.75" customHeight="1">
      <c r="A622" s="1"/>
      <c r="D622" s="1"/>
      <c r="J622" s="1"/>
    </row>
    <row r="623" ht="12.75" customHeight="1">
      <c r="A623" s="1"/>
      <c r="D623" s="1"/>
      <c r="J623" s="1"/>
    </row>
    <row r="624" ht="12.75" customHeight="1">
      <c r="A624" s="1"/>
      <c r="D624" s="1"/>
      <c r="J624" s="1"/>
    </row>
    <row r="625" ht="12.75" customHeight="1">
      <c r="A625" s="1"/>
      <c r="D625" s="1"/>
      <c r="J625" s="1"/>
    </row>
    <row r="626" ht="12.75" customHeight="1">
      <c r="A626" s="1"/>
      <c r="D626" s="1"/>
      <c r="J626" s="1"/>
    </row>
    <row r="627" ht="12.75" customHeight="1">
      <c r="A627" s="1"/>
      <c r="D627" s="1"/>
      <c r="J627" s="1"/>
    </row>
    <row r="628" ht="12.75" customHeight="1">
      <c r="A628" s="1"/>
      <c r="D628" s="1"/>
      <c r="J628" s="1"/>
    </row>
    <row r="629" ht="12.75" customHeight="1">
      <c r="A629" s="1"/>
      <c r="D629" s="1"/>
      <c r="J629" s="1"/>
    </row>
    <row r="630" ht="12.75" customHeight="1">
      <c r="A630" s="1"/>
      <c r="D630" s="1"/>
      <c r="J630" s="1"/>
    </row>
    <row r="631" ht="12.75" customHeight="1">
      <c r="A631" s="1"/>
      <c r="D631" s="1"/>
      <c r="J631" s="1"/>
    </row>
    <row r="632" ht="12.75" customHeight="1">
      <c r="A632" s="1"/>
      <c r="D632" s="1"/>
      <c r="J632" s="1"/>
    </row>
    <row r="633" ht="12.75" customHeight="1">
      <c r="A633" s="1"/>
      <c r="D633" s="1"/>
      <c r="J633" s="1"/>
    </row>
    <row r="634" ht="12.75" customHeight="1">
      <c r="A634" s="1"/>
      <c r="D634" s="1"/>
      <c r="J634" s="1"/>
    </row>
    <row r="635" ht="12.75" customHeight="1">
      <c r="A635" s="1"/>
      <c r="D635" s="1"/>
      <c r="J635" s="1"/>
    </row>
    <row r="636" ht="12.75" customHeight="1">
      <c r="A636" s="1"/>
      <c r="D636" s="1"/>
      <c r="J636" s="1"/>
    </row>
    <row r="637" ht="12.75" customHeight="1">
      <c r="A637" s="1"/>
      <c r="D637" s="1"/>
      <c r="J637" s="1"/>
    </row>
    <row r="638" ht="12.75" customHeight="1">
      <c r="A638" s="1"/>
      <c r="D638" s="1"/>
      <c r="J638" s="1"/>
    </row>
    <row r="639" ht="12.75" customHeight="1">
      <c r="A639" s="1"/>
      <c r="D639" s="1"/>
      <c r="J639" s="1"/>
    </row>
    <row r="640" ht="12.75" customHeight="1">
      <c r="A640" s="1"/>
      <c r="D640" s="1"/>
      <c r="J640" s="1"/>
    </row>
    <row r="641" ht="12.75" customHeight="1">
      <c r="A641" s="1"/>
      <c r="D641" s="1"/>
      <c r="J641" s="1"/>
    </row>
    <row r="642" ht="12.75" customHeight="1">
      <c r="A642" s="1"/>
      <c r="D642" s="1"/>
      <c r="J642" s="1"/>
    </row>
    <row r="643" ht="12.75" customHeight="1">
      <c r="A643" s="1"/>
      <c r="D643" s="1"/>
      <c r="J643" s="1"/>
    </row>
    <row r="644" ht="12.75" customHeight="1">
      <c r="A644" s="1"/>
      <c r="D644" s="1"/>
      <c r="J644" s="1"/>
    </row>
    <row r="645" ht="12.75" customHeight="1">
      <c r="A645" s="1"/>
      <c r="D645" s="1"/>
      <c r="J645" s="1"/>
    </row>
    <row r="646" ht="12.75" customHeight="1">
      <c r="A646" s="1"/>
      <c r="D646" s="1"/>
      <c r="J646" s="1"/>
    </row>
    <row r="647" ht="12.75" customHeight="1">
      <c r="A647" s="1"/>
      <c r="D647" s="1"/>
      <c r="J647" s="1"/>
    </row>
    <row r="648" ht="12.75" customHeight="1">
      <c r="A648" s="1"/>
      <c r="D648" s="1"/>
      <c r="J648" s="1"/>
    </row>
    <row r="649" ht="12.75" customHeight="1">
      <c r="A649" s="1"/>
      <c r="D649" s="1"/>
      <c r="J649" s="1"/>
    </row>
    <row r="650" ht="12.75" customHeight="1">
      <c r="A650" s="1"/>
      <c r="D650" s="1"/>
      <c r="J650" s="1"/>
    </row>
    <row r="651" ht="12.75" customHeight="1">
      <c r="A651" s="1"/>
      <c r="D651" s="1"/>
      <c r="J651" s="1"/>
    </row>
    <row r="652" ht="12.75" customHeight="1">
      <c r="A652" s="1"/>
      <c r="D652" s="1"/>
      <c r="J652" s="1"/>
    </row>
    <row r="653" ht="12.75" customHeight="1">
      <c r="A653" s="1"/>
      <c r="D653" s="1"/>
      <c r="J653" s="1"/>
    </row>
    <row r="654" ht="12.75" customHeight="1">
      <c r="A654" s="1"/>
      <c r="D654" s="1"/>
      <c r="J654" s="1"/>
    </row>
    <row r="655" ht="12.75" customHeight="1">
      <c r="A655" s="1"/>
      <c r="D655" s="1"/>
      <c r="J655" s="1"/>
    </row>
    <row r="656" ht="12.75" customHeight="1">
      <c r="A656" s="1"/>
      <c r="D656" s="1"/>
      <c r="J656" s="1"/>
    </row>
    <row r="657" ht="12.75" customHeight="1">
      <c r="A657" s="1"/>
      <c r="D657" s="1"/>
      <c r="J657" s="1"/>
    </row>
    <row r="658" ht="12.75" customHeight="1">
      <c r="A658" s="1"/>
      <c r="D658" s="1"/>
      <c r="J658" s="1"/>
    </row>
    <row r="659" ht="12.75" customHeight="1">
      <c r="A659" s="1"/>
      <c r="D659" s="1"/>
      <c r="J659" s="1"/>
    </row>
    <row r="660" ht="12.75" customHeight="1">
      <c r="A660" s="1"/>
      <c r="D660" s="1"/>
      <c r="J660" s="1"/>
    </row>
    <row r="661" ht="12.75" customHeight="1">
      <c r="A661" s="1"/>
      <c r="D661" s="1"/>
      <c r="J661" s="1"/>
    </row>
    <row r="662" ht="12.75" customHeight="1">
      <c r="A662" s="1"/>
      <c r="D662" s="1"/>
      <c r="J662" s="1"/>
    </row>
    <row r="663" ht="12.75" customHeight="1">
      <c r="A663" s="1"/>
      <c r="D663" s="1"/>
      <c r="J663" s="1"/>
    </row>
    <row r="664" ht="12.75" customHeight="1">
      <c r="A664" s="1"/>
      <c r="D664" s="1"/>
      <c r="J664" s="1"/>
    </row>
    <row r="665" ht="12.75" customHeight="1">
      <c r="A665" s="1"/>
      <c r="D665" s="1"/>
      <c r="J665" s="1"/>
    </row>
    <row r="666" ht="12.75" customHeight="1">
      <c r="A666" s="1"/>
      <c r="D666" s="1"/>
      <c r="J666" s="1"/>
    </row>
    <row r="667" ht="12.75" customHeight="1">
      <c r="A667" s="1"/>
      <c r="D667" s="1"/>
      <c r="J667" s="1"/>
    </row>
    <row r="668" ht="12.75" customHeight="1">
      <c r="A668" s="1"/>
      <c r="D668" s="1"/>
      <c r="J668" s="1"/>
    </row>
    <row r="669" ht="12.75" customHeight="1">
      <c r="A669" s="1"/>
      <c r="D669" s="1"/>
      <c r="J669" s="1"/>
    </row>
    <row r="670" ht="12.75" customHeight="1">
      <c r="A670" s="1"/>
      <c r="D670" s="1"/>
      <c r="J670" s="1"/>
    </row>
    <row r="671" ht="12.75" customHeight="1">
      <c r="A671" s="1"/>
      <c r="D671" s="1"/>
      <c r="J671" s="1"/>
    </row>
    <row r="672" ht="12.75" customHeight="1">
      <c r="A672" s="1"/>
      <c r="D672" s="1"/>
      <c r="J672" s="1"/>
    </row>
    <row r="673" ht="12.75" customHeight="1">
      <c r="A673" s="1"/>
      <c r="D673" s="1"/>
      <c r="J673" s="1"/>
    </row>
    <row r="674" ht="12.75" customHeight="1">
      <c r="A674" s="1"/>
      <c r="D674" s="1"/>
      <c r="J674" s="1"/>
    </row>
    <row r="675" ht="12.75" customHeight="1">
      <c r="A675" s="1"/>
      <c r="D675" s="1"/>
      <c r="J675" s="1"/>
    </row>
    <row r="676" ht="12.75" customHeight="1">
      <c r="A676" s="1"/>
      <c r="D676" s="1"/>
      <c r="J676" s="1"/>
    </row>
    <row r="677" ht="12.75" customHeight="1">
      <c r="A677" s="1"/>
      <c r="D677" s="1"/>
      <c r="J677" s="1"/>
    </row>
    <row r="678" ht="12.75" customHeight="1">
      <c r="A678" s="1"/>
      <c r="D678" s="1"/>
      <c r="J678" s="1"/>
    </row>
    <row r="679" ht="12.75" customHeight="1">
      <c r="A679" s="1"/>
      <c r="D679" s="1"/>
      <c r="J679" s="1"/>
    </row>
    <row r="680" ht="12.75" customHeight="1">
      <c r="A680" s="1"/>
      <c r="D680" s="1"/>
      <c r="J680" s="1"/>
    </row>
    <row r="681" ht="12.75" customHeight="1">
      <c r="A681" s="1"/>
      <c r="D681" s="1"/>
      <c r="J681" s="1"/>
    </row>
    <row r="682" ht="12.75" customHeight="1">
      <c r="A682" s="1"/>
      <c r="D682" s="1"/>
      <c r="J682" s="1"/>
    </row>
    <row r="683" ht="12.75" customHeight="1">
      <c r="A683" s="1"/>
      <c r="D683" s="1"/>
      <c r="J683" s="1"/>
    </row>
    <row r="684" ht="12.75" customHeight="1">
      <c r="A684" s="1"/>
      <c r="D684" s="1"/>
      <c r="J684" s="1"/>
    </row>
    <row r="685" ht="12.75" customHeight="1">
      <c r="A685" s="1"/>
      <c r="D685" s="1"/>
      <c r="J685" s="1"/>
    </row>
    <row r="686" ht="12.75" customHeight="1">
      <c r="A686" s="1"/>
      <c r="D686" s="1"/>
      <c r="J686" s="1"/>
    </row>
    <row r="687" ht="12.75" customHeight="1">
      <c r="A687" s="1"/>
      <c r="D687" s="1"/>
      <c r="J687" s="1"/>
    </row>
    <row r="688" ht="12.75" customHeight="1">
      <c r="A688" s="1"/>
      <c r="D688" s="1"/>
      <c r="J688" s="1"/>
    </row>
    <row r="689" ht="12.75" customHeight="1">
      <c r="A689" s="1"/>
      <c r="D689" s="1"/>
      <c r="J689" s="1"/>
    </row>
    <row r="690" ht="12.75" customHeight="1">
      <c r="A690" s="1"/>
      <c r="D690" s="1"/>
      <c r="J690" s="1"/>
    </row>
    <row r="691" ht="12.75" customHeight="1">
      <c r="A691" s="1"/>
      <c r="D691" s="1"/>
      <c r="J691" s="1"/>
    </row>
    <row r="692" ht="12.75" customHeight="1">
      <c r="A692" s="1"/>
      <c r="D692" s="1"/>
      <c r="J692" s="1"/>
    </row>
    <row r="693" ht="12.75" customHeight="1">
      <c r="A693" s="1"/>
      <c r="D693" s="1"/>
      <c r="J693" s="1"/>
    </row>
    <row r="694" ht="12.75" customHeight="1">
      <c r="A694" s="1"/>
      <c r="D694" s="1"/>
      <c r="J694" s="1"/>
    </row>
    <row r="695" ht="12.75" customHeight="1">
      <c r="A695" s="1"/>
      <c r="D695" s="1"/>
      <c r="J695" s="1"/>
    </row>
    <row r="696" ht="12.75" customHeight="1">
      <c r="A696" s="1"/>
      <c r="D696" s="1"/>
      <c r="J696" s="1"/>
    </row>
    <row r="697" ht="12.75" customHeight="1">
      <c r="A697" s="1"/>
      <c r="D697" s="1"/>
      <c r="J697" s="1"/>
    </row>
    <row r="698" ht="12.75" customHeight="1">
      <c r="A698" s="1"/>
      <c r="D698" s="1"/>
      <c r="J698" s="1"/>
    </row>
    <row r="699" ht="12.75" customHeight="1">
      <c r="A699" s="1"/>
      <c r="D699" s="1"/>
      <c r="J699" s="1"/>
    </row>
    <row r="700" ht="12.75" customHeight="1">
      <c r="A700" s="1"/>
      <c r="D700" s="1"/>
      <c r="J700" s="1"/>
    </row>
    <row r="701" ht="12.75" customHeight="1">
      <c r="A701" s="1"/>
      <c r="D701" s="1"/>
      <c r="J701" s="1"/>
    </row>
    <row r="702" ht="12.75" customHeight="1">
      <c r="A702" s="1"/>
      <c r="D702" s="1"/>
      <c r="J702" s="1"/>
    </row>
    <row r="703" ht="12.75" customHeight="1">
      <c r="A703" s="1"/>
      <c r="D703" s="1"/>
      <c r="J703" s="1"/>
    </row>
    <row r="704" ht="12.75" customHeight="1">
      <c r="A704" s="1"/>
      <c r="D704" s="1"/>
      <c r="J704" s="1"/>
    </row>
    <row r="705" ht="12.75" customHeight="1">
      <c r="A705" s="1"/>
      <c r="D705" s="1"/>
      <c r="J705" s="1"/>
    </row>
    <row r="706" ht="12.75" customHeight="1">
      <c r="A706" s="1"/>
      <c r="D706" s="1"/>
      <c r="J706" s="1"/>
    </row>
    <row r="707" ht="12.75" customHeight="1">
      <c r="A707" s="1"/>
      <c r="D707" s="1"/>
      <c r="J707" s="1"/>
    </row>
    <row r="708" ht="12.75" customHeight="1">
      <c r="A708" s="1"/>
      <c r="D708" s="1"/>
      <c r="J708" s="1"/>
    </row>
    <row r="709" ht="12.75" customHeight="1">
      <c r="A709" s="1"/>
      <c r="D709" s="1"/>
      <c r="J709" s="1"/>
    </row>
    <row r="710" ht="12.75" customHeight="1">
      <c r="A710" s="1"/>
      <c r="D710" s="1"/>
      <c r="J710" s="1"/>
    </row>
    <row r="711" ht="12.75" customHeight="1">
      <c r="A711" s="1"/>
      <c r="D711" s="1"/>
      <c r="J711" s="1"/>
    </row>
    <row r="712" ht="12.75" customHeight="1">
      <c r="A712" s="1"/>
      <c r="D712" s="1"/>
      <c r="J712" s="1"/>
    </row>
    <row r="713" ht="12.75" customHeight="1">
      <c r="A713" s="1"/>
      <c r="D713" s="1"/>
      <c r="J713" s="1"/>
    </row>
    <row r="714" ht="12.75" customHeight="1">
      <c r="A714" s="1"/>
      <c r="D714" s="1"/>
      <c r="J714" s="1"/>
    </row>
    <row r="715" ht="12.75" customHeight="1">
      <c r="A715" s="1"/>
      <c r="D715" s="1"/>
      <c r="J715" s="1"/>
    </row>
    <row r="716" ht="12.75" customHeight="1">
      <c r="A716" s="1"/>
      <c r="D716" s="1"/>
      <c r="J716" s="1"/>
    </row>
    <row r="717" ht="12.75" customHeight="1">
      <c r="A717" s="1"/>
      <c r="D717" s="1"/>
      <c r="J717" s="1"/>
    </row>
    <row r="718" ht="12.75" customHeight="1">
      <c r="A718" s="1"/>
      <c r="D718" s="1"/>
      <c r="J718" s="1"/>
    </row>
    <row r="719" ht="12.75" customHeight="1">
      <c r="A719" s="1"/>
      <c r="D719" s="1"/>
      <c r="J719" s="1"/>
    </row>
    <row r="720" ht="12.75" customHeight="1">
      <c r="A720" s="1"/>
      <c r="D720" s="1"/>
      <c r="J720" s="1"/>
    </row>
    <row r="721" ht="12.75" customHeight="1">
      <c r="A721" s="1"/>
      <c r="D721" s="1"/>
      <c r="J721" s="1"/>
    </row>
    <row r="722" ht="12.75" customHeight="1">
      <c r="A722" s="1"/>
      <c r="D722" s="1"/>
      <c r="J722" s="1"/>
    </row>
    <row r="723" ht="12.75" customHeight="1">
      <c r="A723" s="1"/>
      <c r="D723" s="1"/>
      <c r="J723" s="1"/>
    </row>
    <row r="724" ht="12.75" customHeight="1">
      <c r="A724" s="1"/>
      <c r="D724" s="1"/>
      <c r="J724" s="1"/>
    </row>
    <row r="725" ht="12.75" customHeight="1">
      <c r="A725" s="1"/>
      <c r="D725" s="1"/>
      <c r="J725" s="1"/>
    </row>
    <row r="726" ht="12.75" customHeight="1">
      <c r="A726" s="1"/>
      <c r="D726" s="1"/>
      <c r="J726" s="1"/>
    </row>
    <row r="727" ht="12.75" customHeight="1">
      <c r="A727" s="1"/>
      <c r="D727" s="1"/>
      <c r="J727" s="1"/>
    </row>
    <row r="728" ht="12.75" customHeight="1">
      <c r="A728" s="1"/>
      <c r="D728" s="1"/>
      <c r="J728" s="1"/>
    </row>
    <row r="729" ht="12.75" customHeight="1">
      <c r="A729" s="1"/>
      <c r="D729" s="1"/>
      <c r="J729" s="1"/>
    </row>
    <row r="730" ht="12.75" customHeight="1">
      <c r="A730" s="1"/>
      <c r="D730" s="1"/>
      <c r="J730" s="1"/>
    </row>
    <row r="731" ht="12.75" customHeight="1">
      <c r="A731" s="1"/>
      <c r="D731" s="1"/>
      <c r="J731" s="1"/>
    </row>
    <row r="732" ht="12.75" customHeight="1">
      <c r="A732" s="1"/>
      <c r="D732" s="1"/>
      <c r="J732" s="1"/>
    </row>
    <row r="733" ht="12.75" customHeight="1">
      <c r="A733" s="1"/>
      <c r="D733" s="1"/>
      <c r="J733" s="1"/>
    </row>
    <row r="734" ht="12.75" customHeight="1">
      <c r="A734" s="1"/>
      <c r="D734" s="1"/>
      <c r="J734" s="1"/>
    </row>
    <row r="735" ht="12.75" customHeight="1">
      <c r="A735" s="1"/>
      <c r="D735" s="1"/>
      <c r="J735" s="1"/>
    </row>
    <row r="736" ht="12.75" customHeight="1">
      <c r="A736" s="1"/>
      <c r="D736" s="1"/>
      <c r="J736" s="1"/>
    </row>
    <row r="737" ht="12.75" customHeight="1">
      <c r="A737" s="1"/>
      <c r="D737" s="1"/>
      <c r="J737" s="1"/>
    </row>
    <row r="738" ht="12.75" customHeight="1">
      <c r="A738" s="1"/>
      <c r="D738" s="1"/>
      <c r="J738" s="1"/>
    </row>
    <row r="739" ht="12.75" customHeight="1">
      <c r="A739" s="1"/>
      <c r="D739" s="1"/>
      <c r="J739" s="1"/>
    </row>
    <row r="740" ht="12.75" customHeight="1">
      <c r="A740" s="1"/>
      <c r="D740" s="1"/>
      <c r="J740" s="1"/>
    </row>
    <row r="741" ht="12.75" customHeight="1">
      <c r="A741" s="1"/>
      <c r="D741" s="1"/>
      <c r="J741" s="1"/>
    </row>
    <row r="742" ht="12.75" customHeight="1">
      <c r="A742" s="1"/>
      <c r="D742" s="1"/>
      <c r="J742" s="1"/>
    </row>
    <row r="743" ht="12.75" customHeight="1">
      <c r="A743" s="1"/>
      <c r="D743" s="1"/>
      <c r="J743" s="1"/>
    </row>
    <row r="744" ht="12.75" customHeight="1">
      <c r="A744" s="1"/>
      <c r="D744" s="1"/>
      <c r="J744" s="1"/>
    </row>
    <row r="745" ht="12.75" customHeight="1">
      <c r="A745" s="1"/>
      <c r="D745" s="1"/>
      <c r="J745" s="1"/>
    </row>
    <row r="746" ht="12.75" customHeight="1">
      <c r="A746" s="1"/>
      <c r="D746" s="1"/>
      <c r="J746" s="1"/>
    </row>
    <row r="747" ht="12.75" customHeight="1">
      <c r="A747" s="1"/>
      <c r="D747" s="1"/>
      <c r="J747" s="1"/>
    </row>
    <row r="748" ht="12.75" customHeight="1">
      <c r="A748" s="1"/>
      <c r="D748" s="1"/>
      <c r="J748" s="1"/>
    </row>
    <row r="749" ht="12.75" customHeight="1">
      <c r="A749" s="1"/>
      <c r="D749" s="1"/>
      <c r="J749" s="1"/>
    </row>
    <row r="750" ht="12.75" customHeight="1">
      <c r="A750" s="1"/>
      <c r="D750" s="1"/>
      <c r="J750" s="1"/>
    </row>
    <row r="751" ht="12.75" customHeight="1">
      <c r="A751" s="1"/>
      <c r="D751" s="1"/>
      <c r="J751" s="1"/>
    </row>
    <row r="752" ht="12.75" customHeight="1">
      <c r="A752" s="1"/>
      <c r="D752" s="1"/>
      <c r="J752" s="1"/>
    </row>
    <row r="753" ht="12.75" customHeight="1">
      <c r="A753" s="1"/>
      <c r="D753" s="1"/>
      <c r="J753" s="1"/>
    </row>
    <row r="754" ht="12.75" customHeight="1">
      <c r="A754" s="1"/>
      <c r="D754" s="1"/>
      <c r="J754" s="1"/>
    </row>
    <row r="755" ht="12.75" customHeight="1">
      <c r="A755" s="1"/>
      <c r="D755" s="1"/>
      <c r="J755" s="1"/>
    </row>
    <row r="756" ht="12.75" customHeight="1">
      <c r="A756" s="1"/>
      <c r="D756" s="1"/>
      <c r="J756" s="1"/>
    </row>
    <row r="757" ht="12.75" customHeight="1">
      <c r="A757" s="1"/>
      <c r="D757" s="1"/>
      <c r="J757" s="1"/>
    </row>
    <row r="758" ht="12.75" customHeight="1">
      <c r="A758" s="1"/>
      <c r="D758" s="1"/>
      <c r="J758" s="1"/>
    </row>
    <row r="759" ht="12.75" customHeight="1">
      <c r="A759" s="1"/>
      <c r="D759" s="1"/>
      <c r="J759" s="1"/>
    </row>
    <row r="760" ht="12.75" customHeight="1">
      <c r="A760" s="1"/>
      <c r="D760" s="1"/>
      <c r="J760" s="1"/>
    </row>
    <row r="761" ht="12.75" customHeight="1">
      <c r="A761" s="1"/>
      <c r="D761" s="1"/>
      <c r="J761" s="1"/>
    </row>
    <row r="762" ht="12.75" customHeight="1">
      <c r="A762" s="1"/>
      <c r="D762" s="1"/>
      <c r="J762" s="1"/>
    </row>
    <row r="763" ht="12.75" customHeight="1">
      <c r="A763" s="1"/>
      <c r="D763" s="1"/>
      <c r="J763" s="1"/>
    </row>
    <row r="764" ht="12.75" customHeight="1">
      <c r="A764" s="1"/>
      <c r="D764" s="1"/>
      <c r="J764" s="1"/>
    </row>
    <row r="765" ht="12.75" customHeight="1">
      <c r="A765" s="1"/>
      <c r="D765" s="1"/>
      <c r="J765" s="1"/>
    </row>
    <row r="766" ht="12.75" customHeight="1">
      <c r="A766" s="1"/>
      <c r="D766" s="1"/>
      <c r="J766" s="1"/>
    </row>
    <row r="767" ht="12.75" customHeight="1">
      <c r="A767" s="1"/>
      <c r="D767" s="1"/>
      <c r="J767" s="1"/>
    </row>
    <row r="768" ht="12.75" customHeight="1">
      <c r="A768" s="1"/>
      <c r="D768" s="1"/>
      <c r="J768" s="1"/>
    </row>
    <row r="769" ht="12.75" customHeight="1">
      <c r="A769" s="1"/>
      <c r="D769" s="1"/>
      <c r="J769" s="1"/>
    </row>
    <row r="770" ht="12.75" customHeight="1">
      <c r="A770" s="1"/>
      <c r="D770" s="1"/>
      <c r="J770" s="1"/>
    </row>
    <row r="771" ht="12.75" customHeight="1">
      <c r="A771" s="1"/>
      <c r="D771" s="1"/>
      <c r="J771" s="1"/>
    </row>
    <row r="772" ht="12.75" customHeight="1">
      <c r="A772" s="1"/>
      <c r="D772" s="1"/>
      <c r="J772" s="1"/>
    </row>
    <row r="773" ht="12.75" customHeight="1">
      <c r="A773" s="1"/>
      <c r="D773" s="1"/>
      <c r="J773" s="1"/>
    </row>
    <row r="774" ht="12.75" customHeight="1">
      <c r="A774" s="1"/>
      <c r="D774" s="1"/>
      <c r="J774" s="1"/>
    </row>
    <row r="775" ht="12.75" customHeight="1">
      <c r="A775" s="1"/>
      <c r="D775" s="1"/>
      <c r="J775" s="1"/>
    </row>
    <row r="776" ht="12.75" customHeight="1">
      <c r="A776" s="1"/>
      <c r="D776" s="1"/>
      <c r="J776" s="1"/>
    </row>
    <row r="777" ht="12.75" customHeight="1">
      <c r="A777" s="1"/>
      <c r="D777" s="1"/>
      <c r="J777" s="1"/>
    </row>
    <row r="778" ht="12.75" customHeight="1">
      <c r="A778" s="1"/>
      <c r="D778" s="1"/>
      <c r="J778" s="1"/>
    </row>
    <row r="779" ht="12.75" customHeight="1">
      <c r="A779" s="1"/>
      <c r="D779" s="1"/>
      <c r="J779" s="1"/>
    </row>
    <row r="780" ht="12.75" customHeight="1">
      <c r="A780" s="1"/>
      <c r="D780" s="1"/>
      <c r="J780" s="1"/>
    </row>
    <row r="781" ht="12.75" customHeight="1">
      <c r="A781" s="1"/>
      <c r="D781" s="1"/>
      <c r="J781" s="1"/>
    </row>
    <row r="782" ht="12.75" customHeight="1">
      <c r="A782" s="1"/>
      <c r="D782" s="1"/>
      <c r="J782" s="1"/>
    </row>
    <row r="783" ht="12.75" customHeight="1">
      <c r="A783" s="1"/>
      <c r="D783" s="1"/>
      <c r="J783" s="1"/>
    </row>
    <row r="784" ht="12.75" customHeight="1">
      <c r="A784" s="1"/>
      <c r="D784" s="1"/>
      <c r="J784" s="1"/>
    </row>
    <row r="785" ht="12.75" customHeight="1">
      <c r="A785" s="1"/>
      <c r="D785" s="1"/>
      <c r="J785" s="1"/>
    </row>
    <row r="786" ht="12.75" customHeight="1">
      <c r="A786" s="1"/>
      <c r="D786" s="1"/>
      <c r="J786" s="1"/>
    </row>
    <row r="787" ht="12.75" customHeight="1">
      <c r="A787" s="1"/>
      <c r="D787" s="1"/>
      <c r="J787" s="1"/>
    </row>
    <row r="788" ht="12.75" customHeight="1">
      <c r="A788" s="1"/>
      <c r="D788" s="1"/>
      <c r="J788" s="1"/>
    </row>
    <row r="789" ht="12.75" customHeight="1">
      <c r="A789" s="1"/>
      <c r="D789" s="1"/>
      <c r="J789" s="1"/>
    </row>
    <row r="790" ht="12.75" customHeight="1">
      <c r="A790" s="1"/>
      <c r="D790" s="1"/>
      <c r="J790" s="1"/>
    </row>
    <row r="791" ht="12.75" customHeight="1">
      <c r="A791" s="1"/>
      <c r="D791" s="1"/>
      <c r="J791" s="1"/>
    </row>
    <row r="792" ht="12.75" customHeight="1">
      <c r="A792" s="1"/>
      <c r="D792" s="1"/>
      <c r="J792" s="1"/>
    </row>
    <row r="793" ht="12.75" customHeight="1">
      <c r="A793" s="1"/>
      <c r="D793" s="1"/>
      <c r="J793" s="1"/>
    </row>
    <row r="794" ht="12.75" customHeight="1">
      <c r="A794" s="1"/>
      <c r="D794" s="1"/>
      <c r="J794" s="1"/>
    </row>
    <row r="795" ht="12.75" customHeight="1">
      <c r="A795" s="1"/>
      <c r="D795" s="1"/>
      <c r="J795" s="1"/>
    </row>
    <row r="796" ht="12.75" customHeight="1">
      <c r="A796" s="1"/>
      <c r="D796" s="1"/>
      <c r="J796" s="1"/>
    </row>
    <row r="797" ht="12.75" customHeight="1">
      <c r="A797" s="1"/>
      <c r="D797" s="1"/>
      <c r="J797" s="1"/>
    </row>
    <row r="798" ht="12.75" customHeight="1">
      <c r="A798" s="1"/>
      <c r="D798" s="1"/>
      <c r="J798" s="1"/>
    </row>
    <row r="799" ht="12.75" customHeight="1">
      <c r="A799" s="1"/>
      <c r="D799" s="1"/>
      <c r="J799" s="1"/>
    </row>
    <row r="800" ht="12.75" customHeight="1">
      <c r="A800" s="1"/>
      <c r="D800" s="1"/>
      <c r="J800" s="1"/>
    </row>
    <row r="801" ht="12.75" customHeight="1">
      <c r="A801" s="1"/>
      <c r="D801" s="1"/>
      <c r="J801" s="1"/>
    </row>
    <row r="802" ht="12.75" customHeight="1">
      <c r="A802" s="1"/>
      <c r="D802" s="1"/>
      <c r="J802" s="1"/>
    </row>
    <row r="803" ht="12.75" customHeight="1">
      <c r="A803" s="1"/>
      <c r="D803" s="1"/>
      <c r="J803" s="1"/>
    </row>
    <row r="804" ht="12.75" customHeight="1">
      <c r="A804" s="1"/>
      <c r="D804" s="1"/>
      <c r="J804" s="1"/>
    </row>
    <row r="805" ht="12.75" customHeight="1">
      <c r="A805" s="1"/>
      <c r="D805" s="1"/>
      <c r="J805" s="1"/>
    </row>
    <row r="806" ht="12.75" customHeight="1">
      <c r="A806" s="1"/>
      <c r="D806" s="1"/>
      <c r="J806" s="1"/>
    </row>
    <row r="807" ht="12.75" customHeight="1">
      <c r="A807" s="1"/>
      <c r="D807" s="1"/>
      <c r="J807" s="1"/>
    </row>
    <row r="808" ht="12.75" customHeight="1">
      <c r="A808" s="1"/>
      <c r="D808" s="1"/>
      <c r="J808" s="1"/>
    </row>
    <row r="809" ht="12.75" customHeight="1">
      <c r="A809" s="1"/>
      <c r="D809" s="1"/>
      <c r="J809" s="1"/>
    </row>
    <row r="810" ht="12.75" customHeight="1">
      <c r="A810" s="1"/>
      <c r="D810" s="1"/>
      <c r="J810" s="1"/>
    </row>
    <row r="811" ht="12.75" customHeight="1">
      <c r="A811" s="1"/>
      <c r="D811" s="1"/>
      <c r="J811" s="1"/>
    </row>
    <row r="812" ht="12.75" customHeight="1">
      <c r="A812" s="1"/>
      <c r="D812" s="1"/>
      <c r="J812" s="1"/>
    </row>
    <row r="813" ht="12.75" customHeight="1">
      <c r="A813" s="1"/>
      <c r="D813" s="1"/>
      <c r="J813" s="1"/>
    </row>
    <row r="814" ht="12.75" customHeight="1">
      <c r="A814" s="1"/>
      <c r="D814" s="1"/>
      <c r="J814" s="1"/>
    </row>
    <row r="815" ht="12.75" customHeight="1">
      <c r="A815" s="1"/>
      <c r="D815" s="1"/>
      <c r="J815" s="1"/>
    </row>
    <row r="816" ht="12.75" customHeight="1">
      <c r="A816" s="1"/>
      <c r="D816" s="1"/>
      <c r="J816" s="1"/>
    </row>
    <row r="817" ht="12.75" customHeight="1">
      <c r="A817" s="1"/>
      <c r="D817" s="1"/>
      <c r="J817" s="1"/>
    </row>
    <row r="818" ht="12.75" customHeight="1">
      <c r="A818" s="1"/>
      <c r="D818" s="1"/>
      <c r="J818" s="1"/>
    </row>
    <row r="819" ht="12.75" customHeight="1">
      <c r="A819" s="1"/>
      <c r="D819" s="1"/>
      <c r="J819" s="1"/>
    </row>
    <row r="820" ht="12.75" customHeight="1">
      <c r="A820" s="1"/>
      <c r="D820" s="1"/>
      <c r="J820" s="1"/>
    </row>
    <row r="821" ht="12.75" customHeight="1">
      <c r="A821" s="1"/>
      <c r="D821" s="1"/>
      <c r="J821" s="1"/>
    </row>
    <row r="822" ht="12.75" customHeight="1">
      <c r="A822" s="1"/>
      <c r="D822" s="1"/>
      <c r="J822" s="1"/>
    </row>
    <row r="823" ht="12.75" customHeight="1">
      <c r="A823" s="1"/>
      <c r="D823" s="1"/>
      <c r="J823" s="1"/>
    </row>
    <row r="824" ht="12.75" customHeight="1">
      <c r="A824" s="1"/>
      <c r="D824" s="1"/>
      <c r="J824" s="1"/>
    </row>
    <row r="825" ht="12.75" customHeight="1">
      <c r="A825" s="1"/>
      <c r="D825" s="1"/>
      <c r="J825" s="1"/>
    </row>
    <row r="826" ht="12.75" customHeight="1">
      <c r="A826" s="1"/>
      <c r="D826" s="1"/>
      <c r="J826" s="1"/>
    </row>
    <row r="827" ht="12.75" customHeight="1">
      <c r="A827" s="1"/>
      <c r="D827" s="1"/>
      <c r="J827" s="1"/>
    </row>
    <row r="828" ht="12.75" customHeight="1">
      <c r="A828" s="1"/>
      <c r="D828" s="1"/>
      <c r="J828" s="1"/>
    </row>
    <row r="829" ht="12.75" customHeight="1">
      <c r="A829" s="1"/>
      <c r="D829" s="1"/>
      <c r="J829" s="1"/>
    </row>
    <row r="830" ht="12.75" customHeight="1">
      <c r="A830" s="1"/>
      <c r="D830" s="1"/>
      <c r="J830" s="1"/>
    </row>
    <row r="831" ht="12.75" customHeight="1">
      <c r="A831" s="1"/>
      <c r="D831" s="1"/>
      <c r="J831" s="1"/>
    </row>
    <row r="832" ht="12.75" customHeight="1">
      <c r="A832" s="1"/>
      <c r="D832" s="1"/>
      <c r="J832" s="1"/>
    </row>
    <row r="833" ht="12.75" customHeight="1">
      <c r="A833" s="1"/>
      <c r="D833" s="1"/>
      <c r="J833" s="1"/>
    </row>
    <row r="834" ht="12.75" customHeight="1">
      <c r="A834" s="1"/>
      <c r="D834" s="1"/>
      <c r="J834" s="1"/>
    </row>
    <row r="835" ht="12.75" customHeight="1">
      <c r="A835" s="1"/>
      <c r="D835" s="1"/>
      <c r="J835" s="1"/>
    </row>
    <row r="836" ht="12.75" customHeight="1">
      <c r="A836" s="1"/>
      <c r="D836" s="1"/>
      <c r="J836" s="1"/>
    </row>
    <row r="837" ht="12.75" customHeight="1">
      <c r="A837" s="1"/>
      <c r="D837" s="1"/>
      <c r="J837" s="1"/>
    </row>
    <row r="838" ht="12.75" customHeight="1">
      <c r="A838" s="1"/>
      <c r="D838" s="1"/>
      <c r="J838" s="1"/>
    </row>
    <row r="839" ht="12.75" customHeight="1">
      <c r="A839" s="1"/>
      <c r="D839" s="1"/>
      <c r="J839" s="1"/>
    </row>
    <row r="840" ht="12.75" customHeight="1">
      <c r="A840" s="1"/>
      <c r="D840" s="1"/>
      <c r="J840" s="1"/>
    </row>
    <row r="841" ht="12.75" customHeight="1">
      <c r="A841" s="1"/>
      <c r="D841" s="1"/>
      <c r="J841" s="1"/>
    </row>
    <row r="842" ht="12.75" customHeight="1">
      <c r="A842" s="1"/>
      <c r="D842" s="1"/>
      <c r="J842" s="1"/>
    </row>
    <row r="843" ht="12.75" customHeight="1">
      <c r="A843" s="1"/>
      <c r="D843" s="1"/>
      <c r="J843" s="1"/>
    </row>
    <row r="844" ht="12.75" customHeight="1">
      <c r="A844" s="1"/>
      <c r="D844" s="1"/>
      <c r="J844" s="1"/>
    </row>
    <row r="845" ht="12.75" customHeight="1">
      <c r="A845" s="1"/>
      <c r="D845" s="1"/>
      <c r="J845" s="1"/>
    </row>
    <row r="846" ht="12.75" customHeight="1">
      <c r="A846" s="1"/>
      <c r="D846" s="1"/>
      <c r="J846" s="1"/>
    </row>
    <row r="847" ht="12.75" customHeight="1">
      <c r="A847" s="1"/>
      <c r="D847" s="1"/>
      <c r="J847" s="1"/>
    </row>
    <row r="848" ht="12.75" customHeight="1">
      <c r="A848" s="1"/>
      <c r="D848" s="1"/>
      <c r="J848" s="1"/>
    </row>
    <row r="849" ht="12.75" customHeight="1">
      <c r="A849" s="1"/>
      <c r="D849" s="1"/>
      <c r="J849" s="1"/>
    </row>
    <row r="850" ht="12.75" customHeight="1">
      <c r="A850" s="1"/>
      <c r="D850" s="1"/>
      <c r="J850" s="1"/>
    </row>
    <row r="851" ht="12.75" customHeight="1">
      <c r="A851" s="1"/>
      <c r="D851" s="1"/>
      <c r="J851" s="1"/>
    </row>
    <row r="852" ht="12.75" customHeight="1">
      <c r="A852" s="1"/>
      <c r="D852" s="1"/>
      <c r="J852" s="1"/>
    </row>
    <row r="853" ht="12.75" customHeight="1">
      <c r="A853" s="1"/>
      <c r="D853" s="1"/>
      <c r="J853" s="1"/>
    </row>
    <row r="854" ht="12.75" customHeight="1">
      <c r="A854" s="1"/>
      <c r="D854" s="1"/>
      <c r="J854" s="1"/>
    </row>
    <row r="855" ht="12.75" customHeight="1">
      <c r="A855" s="1"/>
      <c r="D855" s="1"/>
      <c r="J855" s="1"/>
    </row>
    <row r="856" ht="12.75" customHeight="1">
      <c r="A856" s="1"/>
      <c r="D856" s="1"/>
      <c r="J856" s="1"/>
    </row>
    <row r="857" ht="12.75" customHeight="1">
      <c r="A857" s="1"/>
      <c r="D857" s="1"/>
      <c r="J857" s="1"/>
    </row>
    <row r="858" ht="12.75" customHeight="1">
      <c r="A858" s="1"/>
      <c r="D858" s="1"/>
      <c r="J858" s="1"/>
    </row>
    <row r="859" ht="12.75" customHeight="1">
      <c r="A859" s="1"/>
      <c r="D859" s="1"/>
      <c r="J859" s="1"/>
    </row>
    <row r="860" ht="12.75" customHeight="1">
      <c r="A860" s="1"/>
      <c r="D860" s="1"/>
      <c r="J860" s="1"/>
    </row>
    <row r="861" ht="12.75" customHeight="1">
      <c r="A861" s="1"/>
      <c r="D861" s="1"/>
      <c r="J861" s="1"/>
    </row>
    <row r="862" ht="12.75" customHeight="1">
      <c r="A862" s="1"/>
      <c r="D862" s="1"/>
      <c r="J862" s="1"/>
    </row>
    <row r="863" ht="12.75" customHeight="1">
      <c r="A863" s="1"/>
      <c r="D863" s="1"/>
      <c r="J863" s="1"/>
    </row>
    <row r="864" ht="12.75" customHeight="1">
      <c r="A864" s="1"/>
      <c r="D864" s="1"/>
      <c r="J864" s="1"/>
    </row>
    <row r="865" ht="12.75" customHeight="1">
      <c r="A865" s="1"/>
      <c r="D865" s="1"/>
      <c r="J865" s="1"/>
    </row>
    <row r="866" ht="12.75" customHeight="1">
      <c r="A866" s="1"/>
      <c r="D866" s="1"/>
      <c r="J866" s="1"/>
    </row>
    <row r="867" ht="12.75" customHeight="1">
      <c r="A867" s="1"/>
      <c r="D867" s="1"/>
      <c r="J867" s="1"/>
    </row>
    <row r="868" ht="12.75" customHeight="1">
      <c r="A868" s="1"/>
      <c r="D868" s="1"/>
      <c r="J868" s="1"/>
    </row>
    <row r="869" ht="12.75" customHeight="1">
      <c r="A869" s="1"/>
      <c r="D869" s="1"/>
      <c r="J869" s="1"/>
    </row>
    <row r="870" ht="12.75" customHeight="1">
      <c r="A870" s="1"/>
      <c r="D870" s="1"/>
      <c r="J870" s="1"/>
    </row>
    <row r="871" ht="12.75" customHeight="1">
      <c r="A871" s="1"/>
      <c r="D871" s="1"/>
      <c r="J871" s="1"/>
    </row>
    <row r="872" ht="12.75" customHeight="1">
      <c r="A872" s="1"/>
      <c r="D872" s="1"/>
      <c r="J872" s="1"/>
    </row>
    <row r="873" ht="12.75" customHeight="1">
      <c r="A873" s="1"/>
      <c r="D873" s="1"/>
      <c r="J873" s="1"/>
    </row>
    <row r="874" ht="12.75" customHeight="1">
      <c r="A874" s="1"/>
      <c r="D874" s="1"/>
      <c r="J874" s="1"/>
    </row>
    <row r="875" ht="12.75" customHeight="1">
      <c r="A875" s="1"/>
      <c r="D875" s="1"/>
      <c r="J875" s="1"/>
    </row>
    <row r="876" ht="12.75" customHeight="1">
      <c r="A876" s="1"/>
      <c r="D876" s="1"/>
      <c r="J876" s="1"/>
    </row>
    <row r="877" ht="12.75" customHeight="1">
      <c r="A877" s="1"/>
      <c r="D877" s="1"/>
      <c r="J877" s="1"/>
    </row>
    <row r="878" ht="12.75" customHeight="1">
      <c r="A878" s="1"/>
      <c r="D878" s="1"/>
      <c r="J878" s="1"/>
    </row>
    <row r="879" ht="12.75" customHeight="1">
      <c r="A879" s="1"/>
      <c r="D879" s="1"/>
      <c r="J879" s="1"/>
    </row>
    <row r="880" ht="12.75" customHeight="1">
      <c r="A880" s="1"/>
      <c r="D880" s="1"/>
      <c r="J880" s="1"/>
    </row>
    <row r="881" ht="12.75" customHeight="1">
      <c r="A881" s="1"/>
      <c r="D881" s="1"/>
      <c r="J881" s="1"/>
    </row>
    <row r="882" ht="12.75" customHeight="1">
      <c r="A882" s="1"/>
      <c r="D882" s="1"/>
      <c r="J882" s="1"/>
    </row>
    <row r="883" ht="12.75" customHeight="1">
      <c r="A883" s="1"/>
      <c r="D883" s="1"/>
      <c r="J883" s="1"/>
    </row>
    <row r="884" ht="12.75" customHeight="1">
      <c r="A884" s="1"/>
      <c r="D884" s="1"/>
      <c r="J884" s="1"/>
    </row>
    <row r="885" ht="12.75" customHeight="1">
      <c r="A885" s="1"/>
      <c r="D885" s="1"/>
      <c r="J885" s="1"/>
    </row>
    <row r="886" ht="12.75" customHeight="1">
      <c r="A886" s="1"/>
      <c r="D886" s="1"/>
      <c r="J886" s="1"/>
    </row>
    <row r="887" ht="12.75" customHeight="1">
      <c r="A887" s="1"/>
      <c r="D887" s="1"/>
      <c r="J887" s="1"/>
    </row>
    <row r="888" ht="12.75" customHeight="1">
      <c r="A888" s="1"/>
      <c r="D888" s="1"/>
      <c r="J888" s="1"/>
    </row>
    <row r="889" ht="12.75" customHeight="1">
      <c r="A889" s="1"/>
      <c r="D889" s="1"/>
      <c r="J889" s="1"/>
    </row>
    <row r="890" ht="12.75" customHeight="1">
      <c r="A890" s="1"/>
      <c r="D890" s="1"/>
      <c r="J890" s="1"/>
    </row>
    <row r="891" ht="12.75" customHeight="1">
      <c r="A891" s="1"/>
      <c r="D891" s="1"/>
      <c r="J891" s="1"/>
    </row>
    <row r="892" ht="12.75" customHeight="1">
      <c r="A892" s="1"/>
      <c r="D892" s="1"/>
      <c r="J892" s="1"/>
    </row>
    <row r="893" ht="12.75" customHeight="1">
      <c r="A893" s="1"/>
      <c r="D893" s="1"/>
      <c r="J893" s="1"/>
    </row>
    <row r="894" ht="12.75" customHeight="1">
      <c r="A894" s="1"/>
      <c r="D894" s="1"/>
      <c r="J894" s="1"/>
    </row>
    <row r="895" ht="12.75" customHeight="1">
      <c r="A895" s="1"/>
      <c r="D895" s="1"/>
      <c r="J895" s="1"/>
    </row>
    <row r="896" ht="12.75" customHeight="1">
      <c r="A896" s="1"/>
      <c r="D896" s="1"/>
      <c r="J896" s="1"/>
    </row>
    <row r="897" ht="12.75" customHeight="1">
      <c r="A897" s="1"/>
      <c r="D897" s="1"/>
      <c r="J897" s="1"/>
    </row>
    <row r="898" ht="12.75" customHeight="1">
      <c r="A898" s="1"/>
      <c r="D898" s="1"/>
      <c r="J898" s="1"/>
    </row>
    <row r="899" ht="12.75" customHeight="1">
      <c r="A899" s="1"/>
      <c r="D899" s="1"/>
      <c r="J899" s="1"/>
    </row>
    <row r="900" ht="12.75" customHeight="1">
      <c r="A900" s="1"/>
      <c r="D900" s="1"/>
      <c r="J900" s="1"/>
    </row>
    <row r="901" ht="12.75" customHeight="1">
      <c r="A901" s="1"/>
      <c r="D901" s="1"/>
      <c r="J901" s="1"/>
    </row>
    <row r="902" ht="12.75" customHeight="1">
      <c r="A902" s="1"/>
      <c r="D902" s="1"/>
      <c r="J902" s="1"/>
    </row>
    <row r="903" ht="12.75" customHeight="1">
      <c r="A903" s="1"/>
      <c r="D903" s="1"/>
      <c r="J903" s="1"/>
    </row>
    <row r="904" ht="12.75" customHeight="1">
      <c r="A904" s="1"/>
      <c r="D904" s="1"/>
      <c r="J904" s="1"/>
    </row>
    <row r="905" ht="12.75" customHeight="1">
      <c r="A905" s="1"/>
      <c r="D905" s="1"/>
      <c r="J905" s="1"/>
    </row>
    <row r="906" ht="12.75" customHeight="1">
      <c r="A906" s="1"/>
      <c r="D906" s="1"/>
      <c r="J906" s="1"/>
    </row>
    <row r="907" ht="12.75" customHeight="1">
      <c r="A907" s="1"/>
      <c r="D907" s="1"/>
      <c r="J907" s="1"/>
    </row>
    <row r="908" ht="12.75" customHeight="1">
      <c r="A908" s="1"/>
      <c r="D908" s="1"/>
      <c r="J908" s="1"/>
    </row>
    <row r="909" ht="12.75" customHeight="1">
      <c r="A909" s="1"/>
      <c r="D909" s="1"/>
      <c r="J909" s="1"/>
    </row>
    <row r="910" ht="12.75" customHeight="1">
      <c r="A910" s="1"/>
      <c r="D910" s="1"/>
      <c r="J910" s="1"/>
    </row>
    <row r="911" ht="12.75" customHeight="1">
      <c r="A911" s="1"/>
      <c r="D911" s="1"/>
      <c r="J911" s="1"/>
    </row>
    <row r="912" ht="12.75" customHeight="1">
      <c r="A912" s="1"/>
      <c r="D912" s="1"/>
      <c r="J912" s="1"/>
    </row>
    <row r="913" ht="12.75" customHeight="1">
      <c r="A913" s="1"/>
      <c r="D913" s="1"/>
      <c r="J913" s="1"/>
    </row>
    <row r="914" ht="12.75" customHeight="1">
      <c r="A914" s="1"/>
      <c r="D914" s="1"/>
      <c r="J914" s="1"/>
    </row>
    <row r="915" ht="12.75" customHeight="1">
      <c r="A915" s="1"/>
      <c r="D915" s="1"/>
      <c r="J915" s="1"/>
    </row>
    <row r="916" ht="12.75" customHeight="1">
      <c r="A916" s="1"/>
      <c r="D916" s="1"/>
      <c r="J916" s="1"/>
    </row>
    <row r="917" ht="12.75" customHeight="1">
      <c r="A917" s="1"/>
      <c r="D917" s="1"/>
      <c r="J917" s="1"/>
    </row>
    <row r="918" ht="12.75" customHeight="1">
      <c r="A918" s="1"/>
      <c r="D918" s="1"/>
      <c r="J918" s="1"/>
    </row>
    <row r="919" ht="12.75" customHeight="1">
      <c r="A919" s="1"/>
      <c r="D919" s="1"/>
      <c r="J919" s="1"/>
    </row>
    <row r="920" ht="12.75" customHeight="1">
      <c r="A920" s="1"/>
      <c r="D920" s="1"/>
      <c r="J920" s="1"/>
    </row>
    <row r="921" ht="12.75" customHeight="1">
      <c r="A921" s="1"/>
      <c r="D921" s="1"/>
      <c r="J921" s="1"/>
    </row>
    <row r="922" ht="12.75" customHeight="1">
      <c r="A922" s="1"/>
      <c r="D922" s="1"/>
      <c r="J922" s="1"/>
    </row>
    <row r="923" ht="12.75" customHeight="1">
      <c r="A923" s="1"/>
      <c r="D923" s="1"/>
      <c r="J923" s="1"/>
    </row>
    <row r="924" ht="12.75" customHeight="1">
      <c r="A924" s="1"/>
      <c r="D924" s="1"/>
      <c r="J924" s="1"/>
    </row>
    <row r="925" ht="12.75" customHeight="1">
      <c r="A925" s="1"/>
      <c r="D925" s="1"/>
      <c r="J925" s="1"/>
    </row>
    <row r="926" ht="12.75" customHeight="1">
      <c r="A926" s="1"/>
      <c r="D926" s="1"/>
      <c r="J926" s="1"/>
    </row>
    <row r="927" ht="12.75" customHeight="1">
      <c r="A927" s="1"/>
      <c r="D927" s="1"/>
      <c r="J927" s="1"/>
    </row>
    <row r="928" ht="12.75" customHeight="1">
      <c r="A928" s="1"/>
      <c r="D928" s="1"/>
      <c r="J928" s="1"/>
    </row>
    <row r="929" ht="12.75" customHeight="1">
      <c r="A929" s="1"/>
      <c r="D929" s="1"/>
      <c r="J929" s="1"/>
    </row>
    <row r="930" ht="12.75" customHeight="1">
      <c r="A930" s="1"/>
      <c r="D930" s="1"/>
      <c r="J930" s="1"/>
    </row>
    <row r="931" ht="12.75" customHeight="1">
      <c r="A931" s="1"/>
      <c r="D931" s="1"/>
      <c r="J931" s="1"/>
    </row>
    <row r="932" ht="12.75" customHeight="1">
      <c r="A932" s="1"/>
      <c r="D932" s="1"/>
      <c r="J932" s="1"/>
    </row>
    <row r="933" ht="12.75" customHeight="1">
      <c r="A933" s="1"/>
      <c r="D933" s="1"/>
      <c r="J933" s="1"/>
    </row>
    <row r="934" ht="12.75" customHeight="1">
      <c r="A934" s="1"/>
      <c r="D934" s="1"/>
      <c r="J934" s="1"/>
    </row>
    <row r="935" ht="12.75" customHeight="1">
      <c r="A935" s="1"/>
      <c r="D935" s="1"/>
      <c r="J935" s="1"/>
    </row>
    <row r="936" ht="12.75" customHeight="1">
      <c r="A936" s="1"/>
      <c r="D936" s="1"/>
      <c r="J936" s="1"/>
    </row>
    <row r="937" ht="12.75" customHeight="1">
      <c r="A937" s="1"/>
      <c r="D937" s="1"/>
      <c r="J937" s="1"/>
    </row>
    <row r="938" ht="12.75" customHeight="1">
      <c r="A938" s="1"/>
      <c r="D938" s="1"/>
      <c r="J938" s="1"/>
    </row>
    <row r="939" ht="12.75" customHeight="1">
      <c r="A939" s="1"/>
      <c r="D939" s="1"/>
      <c r="J939" s="1"/>
    </row>
    <row r="940" ht="12.75" customHeight="1">
      <c r="A940" s="1"/>
      <c r="D940" s="1"/>
      <c r="J940" s="1"/>
    </row>
    <row r="941" ht="12.75" customHeight="1">
      <c r="A941" s="1"/>
      <c r="D941" s="1"/>
      <c r="J941" s="1"/>
    </row>
    <row r="942" ht="12.75" customHeight="1">
      <c r="A942" s="1"/>
      <c r="D942" s="1"/>
      <c r="J942" s="1"/>
    </row>
    <row r="943" ht="12.75" customHeight="1">
      <c r="A943" s="1"/>
      <c r="D943" s="1"/>
      <c r="J943" s="1"/>
    </row>
    <row r="944" ht="12.75" customHeight="1">
      <c r="A944" s="1"/>
      <c r="D944" s="1"/>
      <c r="J944" s="1"/>
    </row>
    <row r="945" ht="12.75" customHeight="1">
      <c r="A945" s="1"/>
      <c r="D945" s="1"/>
      <c r="J945" s="1"/>
    </row>
    <row r="946" ht="12.75" customHeight="1">
      <c r="A946" s="1"/>
      <c r="D946" s="1"/>
      <c r="J946" s="1"/>
    </row>
    <row r="947" ht="12.75" customHeight="1">
      <c r="A947" s="1"/>
      <c r="D947" s="1"/>
      <c r="J947" s="1"/>
    </row>
    <row r="948" ht="12.75" customHeight="1">
      <c r="A948" s="1"/>
      <c r="D948" s="1"/>
      <c r="J948" s="1"/>
    </row>
    <row r="949" ht="12.75" customHeight="1">
      <c r="A949" s="1"/>
      <c r="D949" s="1"/>
      <c r="J949" s="1"/>
    </row>
    <row r="950" ht="12.75" customHeight="1">
      <c r="A950" s="1"/>
      <c r="D950" s="1"/>
      <c r="J950" s="1"/>
    </row>
    <row r="951" ht="12.75" customHeight="1">
      <c r="A951" s="1"/>
      <c r="D951" s="1"/>
      <c r="J951" s="1"/>
    </row>
    <row r="952" ht="12.75" customHeight="1">
      <c r="A952" s="1"/>
      <c r="D952" s="1"/>
      <c r="J952" s="1"/>
    </row>
    <row r="953" ht="12.75" customHeight="1">
      <c r="A953" s="1"/>
      <c r="D953" s="1"/>
      <c r="J953" s="1"/>
    </row>
    <row r="954" ht="12.75" customHeight="1">
      <c r="A954" s="1"/>
      <c r="D954" s="1"/>
      <c r="J954" s="1"/>
    </row>
    <row r="955" ht="12.75" customHeight="1">
      <c r="A955" s="1"/>
      <c r="D955" s="1"/>
      <c r="J955" s="1"/>
    </row>
    <row r="956" ht="12.75" customHeight="1">
      <c r="A956" s="1"/>
      <c r="D956" s="1"/>
      <c r="J956" s="1"/>
    </row>
    <row r="957" ht="12.75" customHeight="1">
      <c r="A957" s="1"/>
      <c r="D957" s="1"/>
      <c r="J957" s="1"/>
    </row>
    <row r="958" ht="12.75" customHeight="1">
      <c r="A958" s="1"/>
      <c r="D958" s="1"/>
      <c r="J958" s="1"/>
    </row>
    <row r="959" ht="12.75" customHeight="1">
      <c r="A959" s="1"/>
      <c r="D959" s="1"/>
      <c r="J959" s="1"/>
    </row>
    <row r="960" ht="12.75" customHeight="1">
      <c r="A960" s="1"/>
      <c r="D960" s="1"/>
      <c r="J960" s="1"/>
    </row>
    <row r="961" ht="12.75" customHeight="1">
      <c r="A961" s="1"/>
      <c r="D961" s="1"/>
      <c r="J961" s="1"/>
    </row>
    <row r="962" ht="12.75" customHeight="1">
      <c r="A962" s="1"/>
      <c r="D962" s="1"/>
      <c r="J962" s="1"/>
    </row>
    <row r="963" ht="12.75" customHeight="1">
      <c r="A963" s="1"/>
      <c r="D963" s="1"/>
      <c r="J963" s="1"/>
    </row>
    <row r="964" ht="12.75" customHeight="1">
      <c r="A964" s="1"/>
      <c r="D964" s="1"/>
      <c r="J964" s="1"/>
    </row>
    <row r="965" ht="12.75" customHeight="1">
      <c r="A965" s="1"/>
      <c r="D965" s="1"/>
      <c r="J965" s="1"/>
    </row>
    <row r="966" ht="12.75" customHeight="1">
      <c r="A966" s="1"/>
      <c r="D966" s="1"/>
      <c r="J966" s="1"/>
    </row>
    <row r="967" ht="12.75" customHeight="1">
      <c r="A967" s="1"/>
      <c r="D967" s="1"/>
      <c r="J967" s="1"/>
    </row>
    <row r="968" ht="12.75" customHeight="1">
      <c r="A968" s="1"/>
      <c r="D968" s="1"/>
      <c r="J968" s="1"/>
    </row>
    <row r="969" ht="12.75" customHeight="1">
      <c r="A969" s="1"/>
      <c r="D969" s="1"/>
      <c r="J969" s="1"/>
    </row>
    <row r="970" ht="12.75" customHeight="1">
      <c r="A970" s="1"/>
      <c r="D970" s="1"/>
      <c r="J970" s="1"/>
    </row>
    <row r="971" ht="12.75" customHeight="1">
      <c r="A971" s="1"/>
      <c r="D971" s="1"/>
      <c r="J971" s="1"/>
    </row>
    <row r="972" ht="12.75" customHeight="1">
      <c r="A972" s="1"/>
      <c r="D972" s="1"/>
      <c r="J972" s="1"/>
    </row>
    <row r="973" ht="12.75" customHeight="1">
      <c r="A973" s="1"/>
      <c r="D973" s="1"/>
      <c r="J973" s="1"/>
    </row>
    <row r="974" ht="12.75" customHeight="1">
      <c r="A974" s="1"/>
      <c r="D974" s="1"/>
      <c r="J974" s="1"/>
    </row>
    <row r="975" ht="12.75" customHeight="1">
      <c r="A975" s="1"/>
      <c r="D975" s="1"/>
      <c r="J975" s="1"/>
    </row>
    <row r="976" ht="12.75" customHeight="1">
      <c r="A976" s="1"/>
      <c r="D976" s="1"/>
      <c r="J976" s="1"/>
    </row>
    <row r="977" ht="12.75" customHeight="1">
      <c r="A977" s="1"/>
      <c r="D977" s="1"/>
      <c r="J977" s="1"/>
    </row>
    <row r="978" ht="12.75" customHeight="1">
      <c r="A978" s="1"/>
      <c r="D978" s="1"/>
      <c r="J978" s="1"/>
    </row>
    <row r="979" ht="12.75" customHeight="1">
      <c r="A979" s="1"/>
      <c r="D979" s="1"/>
      <c r="J979" s="1"/>
    </row>
    <row r="980" ht="12.75" customHeight="1">
      <c r="A980" s="1"/>
      <c r="D980" s="1"/>
      <c r="J980" s="1"/>
    </row>
    <row r="981" ht="12.75" customHeight="1">
      <c r="A981" s="1"/>
      <c r="D981" s="1"/>
      <c r="J981" s="1"/>
    </row>
    <row r="982" ht="12.75" customHeight="1">
      <c r="A982" s="1"/>
      <c r="D982" s="1"/>
      <c r="J982" s="1"/>
    </row>
    <row r="983" ht="12.75" customHeight="1">
      <c r="A983" s="1"/>
      <c r="D983" s="1"/>
      <c r="J983" s="1"/>
    </row>
    <row r="984" ht="12.75" customHeight="1">
      <c r="A984" s="1"/>
      <c r="D984" s="1"/>
      <c r="J984" s="1"/>
    </row>
    <row r="985" ht="12.75" customHeight="1">
      <c r="A985" s="1"/>
      <c r="D985" s="1"/>
      <c r="J985" s="1"/>
    </row>
    <row r="986" ht="12.75" customHeight="1">
      <c r="A986" s="1"/>
      <c r="D986" s="1"/>
      <c r="J986" s="1"/>
    </row>
    <row r="987" ht="12.75" customHeight="1">
      <c r="A987" s="1"/>
      <c r="D987" s="1"/>
      <c r="J987" s="1"/>
    </row>
    <row r="988" ht="12.75" customHeight="1">
      <c r="A988" s="1"/>
      <c r="D988" s="1"/>
      <c r="J988" s="1"/>
    </row>
    <row r="989" ht="12.75" customHeight="1">
      <c r="A989" s="1"/>
      <c r="D989" s="1"/>
      <c r="J989" s="1"/>
    </row>
    <row r="990" ht="12.75" customHeight="1">
      <c r="A990" s="1"/>
      <c r="D990" s="1"/>
      <c r="J990" s="1"/>
    </row>
    <row r="991" ht="12.75" customHeight="1">
      <c r="A991" s="1"/>
      <c r="D991" s="1"/>
      <c r="J991" s="1"/>
    </row>
    <row r="992" ht="12.75" customHeight="1">
      <c r="A992" s="1"/>
      <c r="D992" s="1"/>
      <c r="J992" s="1"/>
    </row>
    <row r="993" ht="12.75" customHeight="1">
      <c r="A993" s="1"/>
      <c r="D993" s="1"/>
      <c r="J993" s="1"/>
    </row>
    <row r="994" ht="12.75" customHeight="1">
      <c r="A994" s="1"/>
      <c r="D994" s="1"/>
      <c r="J994" s="1"/>
    </row>
    <row r="995" ht="12.75" customHeight="1">
      <c r="A995" s="1"/>
      <c r="D995" s="1"/>
      <c r="J995" s="1"/>
    </row>
    <row r="996" ht="12.75" customHeight="1">
      <c r="A996" s="1"/>
      <c r="D996" s="1"/>
      <c r="J996" s="1"/>
    </row>
    <row r="997" ht="12.75" customHeight="1">
      <c r="A997" s="1"/>
      <c r="D997" s="1"/>
      <c r="J997" s="1"/>
    </row>
    <row r="998" ht="12.75" customHeight="1">
      <c r="A998" s="1"/>
      <c r="D998" s="1"/>
      <c r="J998" s="1"/>
    </row>
    <row r="999" ht="12.75" customHeight="1">
      <c r="A999" s="1"/>
      <c r="D999" s="1"/>
      <c r="J999" s="1"/>
    </row>
    <row r="1000" ht="12.75" customHeight="1">
      <c r="A1000" s="1"/>
      <c r="D1000" s="1"/>
      <c r="J1000" s="1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  <col customWidth="1" min="11" max="26" width="8.0"/>
  </cols>
  <sheetData>
    <row r="1" ht="18.75" customHeight="1">
      <c r="A1" s="17" t="s">
        <v>152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1.0</v>
      </c>
      <c r="I10" s="211">
        <f t="shared" si="1"/>
        <v>37.5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1.0</v>
      </c>
      <c r="I16" s="211">
        <f t="shared" si="1"/>
        <v>3.75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1692</v>
      </c>
      <c r="J21" s="1"/>
    </row>
    <row r="22" ht="13.5" customHeight="1">
      <c r="A22" s="1"/>
      <c r="J22" s="1"/>
    </row>
    <row r="23" ht="26.25" customHeight="1">
      <c r="A23" s="1"/>
      <c r="C23" s="254" t="s">
        <v>1456</v>
      </c>
      <c r="D23" s="255" t="s">
        <v>1457</v>
      </c>
      <c r="E23" s="255" t="s">
        <v>1458</v>
      </c>
      <c r="F23" s="256" t="s">
        <v>1459</v>
      </c>
      <c r="J23" s="1"/>
    </row>
    <row r="24" ht="13.5" customHeight="1">
      <c r="A24" s="1"/>
      <c r="C24" s="257" t="s">
        <v>1464</v>
      </c>
      <c r="D24" s="258">
        <v>100.0</v>
      </c>
      <c r="E24" s="258"/>
      <c r="F24" s="259" t="s">
        <v>1465</v>
      </c>
      <c r="J24" s="1"/>
    </row>
    <row r="25" ht="13.5" customHeight="1">
      <c r="A25" s="1"/>
      <c r="J25" s="1"/>
    </row>
    <row r="26" ht="12.75" customHeight="1">
      <c r="A26" s="1"/>
      <c r="E26" s="129" t="s">
        <v>1693</v>
      </c>
      <c r="F26" s="6">
        <f>DGET(B3:I19,H3,C23:F24)</f>
        <v>5</v>
      </c>
      <c r="G26" s="47" t="s">
        <v>1694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1695</v>
      </c>
      <c r="J29" s="1"/>
    </row>
    <row r="30" ht="12.75" customHeight="1">
      <c r="A30" s="1"/>
      <c r="B30" s="1" t="s">
        <v>1696</v>
      </c>
      <c r="J30" s="1"/>
    </row>
    <row r="31" ht="12.75" customHeight="1">
      <c r="A31" s="1"/>
      <c r="B31" s="1" t="s">
        <v>1697</v>
      </c>
      <c r="J31" s="1"/>
    </row>
    <row r="32" ht="12.75" customHeight="1">
      <c r="A32" s="1"/>
      <c r="J32" s="1"/>
    </row>
    <row r="33" ht="13.5" customHeight="1">
      <c r="A33" s="1"/>
      <c r="B33" s="3" t="s">
        <v>653</v>
      </c>
      <c r="C33" s="3"/>
      <c r="D33" s="3"/>
      <c r="E33" s="3"/>
      <c r="F33" s="3"/>
      <c r="G33" s="3"/>
      <c r="H33" s="3"/>
      <c r="I33" s="3"/>
      <c r="J33" s="1"/>
    </row>
    <row r="34" ht="12.75" customHeight="1">
      <c r="A34" s="1"/>
      <c r="B34" s="2" t="s">
        <v>1698</v>
      </c>
      <c r="J34" s="1"/>
    </row>
    <row r="35" ht="18.0" customHeight="1">
      <c r="A35" s="1"/>
      <c r="B35" s="1" t="s">
        <v>1478</v>
      </c>
      <c r="J35" s="1"/>
    </row>
    <row r="36" ht="12.75" customHeight="1">
      <c r="A36" s="1"/>
      <c r="B36" s="1" t="s">
        <v>1479</v>
      </c>
      <c r="J36" s="1"/>
    </row>
    <row r="37" ht="18.0" customHeight="1">
      <c r="A37" s="1"/>
      <c r="B37" s="1" t="s">
        <v>1699</v>
      </c>
      <c r="J37" s="1"/>
    </row>
    <row r="38" ht="18.0" customHeight="1">
      <c r="A38" s="1"/>
      <c r="B38" s="1" t="s">
        <v>1481</v>
      </c>
      <c r="J38" s="1"/>
    </row>
    <row r="39" ht="12.75" customHeight="1">
      <c r="A39" s="1"/>
      <c r="B39" s="1" t="s">
        <v>1482</v>
      </c>
      <c r="J39" s="1"/>
    </row>
    <row r="40" ht="12.75" customHeight="1">
      <c r="A40" s="1"/>
      <c r="B40" s="1" t="s">
        <v>1483</v>
      </c>
      <c r="J40" s="1"/>
    </row>
    <row r="41" ht="18.0" customHeight="1">
      <c r="A41" s="1"/>
      <c r="B41" s="1" t="s">
        <v>1700</v>
      </c>
      <c r="J41" s="1"/>
    </row>
    <row r="42" ht="12.75" customHeight="1">
      <c r="A42" s="1"/>
      <c r="B42" s="1" t="s">
        <v>1485</v>
      </c>
      <c r="J42" s="1"/>
    </row>
    <row r="43" ht="12.75" customHeight="1">
      <c r="A43" s="1"/>
      <c r="J43" s="1"/>
    </row>
    <row r="44" ht="13.5" customHeight="1">
      <c r="A44" s="1"/>
      <c r="B44" s="3" t="s">
        <v>4</v>
      </c>
      <c r="C44" s="3"/>
      <c r="D44" s="3"/>
      <c r="E44" s="3"/>
      <c r="F44" s="3"/>
      <c r="G44" s="3"/>
      <c r="H44" s="3"/>
      <c r="I44" s="3"/>
      <c r="J44" s="1"/>
    </row>
    <row r="45" ht="12.75" customHeight="1">
      <c r="A45" s="1"/>
      <c r="B45" s="1" t="s">
        <v>788</v>
      </c>
      <c r="J45" s="1"/>
    </row>
    <row r="46" ht="12.75" customHeight="1">
      <c r="A46" s="1"/>
      <c r="J46" s="1"/>
    </row>
    <row r="47" ht="13.5" customHeight="1">
      <c r="A47" s="1"/>
      <c r="B47" s="3" t="s">
        <v>493</v>
      </c>
      <c r="C47" s="3"/>
      <c r="D47" s="3"/>
      <c r="E47" s="3"/>
      <c r="F47" s="3"/>
      <c r="G47" s="3"/>
      <c r="H47" s="3"/>
      <c r="I47" s="3"/>
      <c r="J47" s="1"/>
    </row>
    <row r="48" ht="12.75" customHeight="1">
      <c r="A48" s="1"/>
      <c r="B48" s="260" t="s">
        <v>1701</v>
      </c>
      <c r="C48" s="261"/>
      <c r="D48" s="261"/>
      <c r="E48" s="261"/>
      <c r="F48" s="261"/>
      <c r="G48" s="261"/>
      <c r="H48" s="261"/>
      <c r="I48" s="261"/>
      <c r="J48" s="1"/>
    </row>
    <row r="49" ht="12.75" customHeight="1">
      <c r="A49" s="1"/>
      <c r="J49" s="1"/>
    </row>
    <row r="50" ht="12.75" customHeight="1">
      <c r="A50" s="1"/>
      <c r="B50" s="1" t="s">
        <v>1692</v>
      </c>
      <c r="J50" s="1"/>
    </row>
    <row r="51" ht="13.5" customHeight="1">
      <c r="A51" s="1"/>
      <c r="J51" s="1"/>
    </row>
    <row r="52" ht="26.25" customHeight="1">
      <c r="A52" s="1"/>
      <c r="C52" s="254" t="s">
        <v>1456</v>
      </c>
      <c r="D52" s="255" t="s">
        <v>1457</v>
      </c>
      <c r="E52" s="255" t="s">
        <v>1458</v>
      </c>
      <c r="F52" s="256" t="s">
        <v>1459</v>
      </c>
      <c r="J52" s="1"/>
    </row>
    <row r="53" ht="13.5" customHeight="1">
      <c r="A53" s="1"/>
      <c r="C53" s="257" t="s">
        <v>1464</v>
      </c>
      <c r="D53" s="258">
        <v>100.0</v>
      </c>
      <c r="E53" s="258"/>
      <c r="F53" s="259" t="s">
        <v>1465</v>
      </c>
      <c r="J53" s="1"/>
    </row>
    <row r="54" ht="13.5" customHeight="1">
      <c r="A54" s="1"/>
      <c r="J54" s="1"/>
    </row>
    <row r="55" ht="12.75" customHeight="1">
      <c r="A55" s="1"/>
      <c r="E55" s="129" t="s">
        <v>1693</v>
      </c>
      <c r="F55" s="6">
        <f>DGET(B3:I19,H3,C52:F53)</f>
        <v>5</v>
      </c>
      <c r="G55" s="47" t="s">
        <v>1702</v>
      </c>
      <c r="J55" s="1"/>
    </row>
    <row r="56" ht="12.75" customHeight="1">
      <c r="A56" s="1"/>
      <c r="J56" s="1"/>
    </row>
    <row r="57" ht="12.75" customHeight="1">
      <c r="A57" s="1"/>
      <c r="J57" s="1"/>
    </row>
    <row r="58" ht="13.5" customHeight="1">
      <c r="A58" s="1"/>
      <c r="B58" s="3" t="s">
        <v>518</v>
      </c>
      <c r="C58" s="3"/>
      <c r="D58" s="3"/>
      <c r="E58" s="3"/>
      <c r="F58" s="3"/>
      <c r="G58" s="3"/>
      <c r="H58" s="3"/>
      <c r="I58" s="3"/>
      <c r="J58" s="1"/>
    </row>
    <row r="59" ht="12.75" customHeight="1">
      <c r="A59" s="1"/>
      <c r="B59" s="260" t="s">
        <v>1703</v>
      </c>
      <c r="C59" s="261"/>
      <c r="D59" s="261"/>
      <c r="E59" s="261"/>
      <c r="F59" s="261"/>
      <c r="G59" s="261"/>
      <c r="H59" s="261"/>
      <c r="I59" s="261"/>
      <c r="J59" s="1"/>
    </row>
    <row r="60" ht="12.75" customHeight="1">
      <c r="A60" s="1"/>
      <c r="J60" s="1"/>
    </row>
    <row r="61" ht="12.75" customHeight="1">
      <c r="A61" s="1"/>
      <c r="B61" s="1" t="s">
        <v>1692</v>
      </c>
      <c r="J61" s="1"/>
    </row>
    <row r="62" ht="13.5" customHeight="1">
      <c r="A62" s="1"/>
      <c r="J62" s="1"/>
    </row>
    <row r="63" ht="26.25" customHeight="1">
      <c r="A63" s="1"/>
      <c r="C63" s="254" t="s">
        <v>1456</v>
      </c>
      <c r="D63" s="255" t="s">
        <v>1457</v>
      </c>
      <c r="E63" s="255" t="s">
        <v>1458</v>
      </c>
      <c r="F63" s="256" t="s">
        <v>1459</v>
      </c>
      <c r="J63" s="1"/>
    </row>
    <row r="64" ht="13.5" customHeight="1">
      <c r="A64" s="1"/>
      <c r="C64" s="257" t="s">
        <v>1464</v>
      </c>
      <c r="D64" s="258">
        <v>100.0</v>
      </c>
      <c r="E64" s="258"/>
      <c r="F64" s="259"/>
      <c r="J64" s="1"/>
    </row>
    <row r="65" ht="13.5" customHeight="1">
      <c r="A65" s="1"/>
      <c r="J65" s="1"/>
    </row>
    <row r="66" ht="12.75" customHeight="1">
      <c r="A66" s="1"/>
      <c r="E66" s="129" t="s">
        <v>1693</v>
      </c>
      <c r="F66" s="6" t="str">
        <f>DGET(B3:I19,H3,C63:F64)</f>
        <v>#NUM!</v>
      </c>
      <c r="G66" s="47" t="s">
        <v>1704</v>
      </c>
      <c r="J66" s="1"/>
    </row>
    <row r="67" ht="12.75" customHeight="1">
      <c r="A67" s="1"/>
      <c r="J67" s="1"/>
    </row>
    <row r="68" ht="12.75" customHeight="1">
      <c r="A68" s="1"/>
      <c r="J68" s="1"/>
    </row>
    <row r="69" ht="13.5" customHeight="1">
      <c r="A69" s="1"/>
      <c r="B69" s="3" t="s">
        <v>533</v>
      </c>
      <c r="C69" s="3"/>
      <c r="D69" s="3"/>
      <c r="E69" s="3"/>
      <c r="F69" s="3"/>
      <c r="G69" s="3"/>
      <c r="H69" s="3"/>
      <c r="I69" s="3"/>
      <c r="J69" s="1"/>
    </row>
    <row r="70" ht="12.75" customHeight="1">
      <c r="A70" s="1"/>
      <c r="B70" s="260" t="s">
        <v>1705</v>
      </c>
      <c r="C70" s="261"/>
      <c r="D70" s="261"/>
      <c r="E70" s="261"/>
      <c r="F70" s="261"/>
      <c r="G70" s="261"/>
      <c r="H70" s="261"/>
      <c r="I70" s="261"/>
      <c r="J70" s="1"/>
    </row>
    <row r="71" ht="12.75" customHeight="1">
      <c r="A71" s="1"/>
      <c r="J71" s="1"/>
    </row>
    <row r="72" ht="12.75" customHeight="1">
      <c r="A72" s="1"/>
      <c r="B72" s="1" t="s">
        <v>1692</v>
      </c>
      <c r="J72" s="1"/>
    </row>
    <row r="73" ht="13.5" customHeight="1">
      <c r="A73" s="1"/>
      <c r="J73" s="1"/>
    </row>
    <row r="74" ht="26.25" customHeight="1">
      <c r="A74" s="1"/>
      <c r="C74" s="254" t="s">
        <v>1456</v>
      </c>
      <c r="D74" s="255" t="s">
        <v>1457</v>
      </c>
      <c r="E74" s="255" t="s">
        <v>1458</v>
      </c>
      <c r="F74" s="256" t="s">
        <v>1459</v>
      </c>
      <c r="J74" s="1"/>
    </row>
    <row r="75" ht="13.5" customHeight="1">
      <c r="A75" s="1"/>
      <c r="C75" s="257" t="s">
        <v>1464</v>
      </c>
      <c r="D75" s="258">
        <v>9999.0</v>
      </c>
      <c r="E75" s="258"/>
      <c r="F75" s="259"/>
      <c r="J75" s="1"/>
    </row>
    <row r="76" ht="13.5" customHeight="1">
      <c r="A76" s="1"/>
      <c r="J76" s="1"/>
    </row>
    <row r="77" ht="12.75" customHeight="1">
      <c r="A77" s="1"/>
      <c r="E77" s="129" t="s">
        <v>1693</v>
      </c>
      <c r="F77" s="6" t="str">
        <f>DGET(B3:I19,H3,C74:F75)</f>
        <v>#VALUE!</v>
      </c>
      <c r="G77" s="47" t="s">
        <v>1706</v>
      </c>
      <c r="J77" s="1"/>
    </row>
    <row r="78" ht="12.75" customHeight="1">
      <c r="A78" s="1"/>
      <c r="J78" s="1"/>
    </row>
    <row r="79" ht="12.75" customHeight="1">
      <c r="A79" s="1"/>
      <c r="J79" s="1"/>
    </row>
    <row r="80" ht="13.5" customHeight="1">
      <c r="A80" s="1"/>
      <c r="B80" s="3" t="s">
        <v>559</v>
      </c>
      <c r="C80" s="3"/>
      <c r="D80" s="3"/>
      <c r="E80" s="3"/>
      <c r="F80" s="3"/>
      <c r="G80" s="3"/>
      <c r="H80" s="3"/>
      <c r="I80" s="3"/>
      <c r="J80" s="1"/>
    </row>
    <row r="81" ht="12.75" customHeight="1">
      <c r="A81" s="1"/>
      <c r="B81" s="260" t="s">
        <v>1707</v>
      </c>
      <c r="C81" s="261"/>
      <c r="D81" s="261"/>
      <c r="E81" s="261"/>
      <c r="F81" s="261"/>
      <c r="G81" s="261"/>
      <c r="H81" s="261"/>
      <c r="I81" s="261"/>
      <c r="J81" s="1"/>
    </row>
    <row r="82" ht="12.75" customHeight="1">
      <c r="A82" s="1"/>
      <c r="J82" s="1"/>
    </row>
    <row r="83" ht="12.75" customHeight="1">
      <c r="A83" s="1"/>
      <c r="B83" s="1" t="s">
        <v>1692</v>
      </c>
      <c r="J83" s="1"/>
    </row>
    <row r="84" ht="13.5" customHeight="1">
      <c r="A84" s="1"/>
      <c r="J84" s="1"/>
    </row>
    <row r="85" ht="26.25" customHeight="1">
      <c r="A85" s="1"/>
      <c r="C85" s="254" t="s">
        <v>1456</v>
      </c>
      <c r="D85" s="255" t="s">
        <v>1457</v>
      </c>
      <c r="E85" s="255" t="s">
        <v>1458</v>
      </c>
      <c r="F85" s="256" t="s">
        <v>1459</v>
      </c>
      <c r="J85" s="1"/>
    </row>
    <row r="86" ht="13.5" customHeight="1">
      <c r="A86" s="1"/>
      <c r="C86" s="257" t="s">
        <v>1464</v>
      </c>
      <c r="D86" s="258">
        <v>9999.0</v>
      </c>
      <c r="E86" s="258"/>
      <c r="F86" s="259"/>
      <c r="J86" s="1"/>
    </row>
    <row r="87" ht="13.5" customHeight="1">
      <c r="A87" s="1"/>
      <c r="J87" s="1"/>
    </row>
    <row r="88" ht="12.75" customHeight="1">
      <c r="A88" s="1"/>
      <c r="E88" s="129" t="s">
        <v>1693</v>
      </c>
      <c r="F88" s="6" t="str">
        <f>DGET(B3:I19,H3,C85:F86)</f>
        <v>#VALUE!</v>
      </c>
      <c r="G88" s="47" t="s">
        <v>1708</v>
      </c>
      <c r="J88" s="1"/>
    </row>
    <row r="89" ht="12.75" customHeight="1">
      <c r="A89" s="1"/>
      <c r="J89" s="1"/>
    </row>
    <row r="90" ht="12.75" customHeight="1">
      <c r="A90" s="1"/>
      <c r="E90" s="262"/>
      <c r="F90" s="263" t="str">
        <f>IF(ISERR(F88),CHOOSE(_xlfn.ERROR.TYPE(F88)/3,"No such product.","Duplicates products found."),"One product found.")</f>
        <v>No such product.</v>
      </c>
      <c r="G90" s="264"/>
      <c r="J90" s="1"/>
    </row>
    <row r="91" ht="12.75" customHeight="1">
      <c r="A91" s="1"/>
      <c r="F91" s="265" t="s">
        <v>1709</v>
      </c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  <col customWidth="1" min="11" max="26" width="8.0"/>
  </cols>
  <sheetData>
    <row r="1" ht="18.75" customHeight="1">
      <c r="A1" s="17" t="s">
        <v>154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0.0</v>
      </c>
      <c r="I10" s="211">
        <f t="shared" si="1"/>
        <v>0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0.0</v>
      </c>
      <c r="I16" s="211">
        <f t="shared" si="1"/>
        <v>0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1710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1465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MAX value of "&amp;E24&amp;" is : "</f>
        <v>The MAX value of Horizon is : </v>
      </c>
      <c r="E26" s="218">
        <f>DMAX(B3:I19,I3,E23:E24)</f>
        <v>60</v>
      </c>
      <c r="F26" s="47" t="s">
        <v>1711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1712</v>
      </c>
      <c r="J29" s="1"/>
    </row>
    <row r="30" ht="12.75" customHeight="1">
      <c r="A30" s="1"/>
      <c r="J30" s="1"/>
    </row>
    <row r="31" ht="13.5" customHeight="1">
      <c r="A31" s="1"/>
      <c r="B31" s="3" t="s">
        <v>653</v>
      </c>
      <c r="C31" s="3"/>
      <c r="D31" s="3"/>
      <c r="E31" s="3"/>
      <c r="F31" s="3"/>
      <c r="G31" s="3"/>
      <c r="H31" s="3"/>
      <c r="I31" s="3"/>
      <c r="J31" s="1"/>
    </row>
    <row r="32" ht="12.75" customHeight="1">
      <c r="A32" s="1"/>
      <c r="B32" s="2" t="s">
        <v>1713</v>
      </c>
      <c r="J32" s="1"/>
    </row>
    <row r="33" ht="18.0" customHeight="1">
      <c r="A33" s="1"/>
      <c r="B33" s="1" t="s">
        <v>1478</v>
      </c>
      <c r="J33" s="1"/>
    </row>
    <row r="34" ht="12.75" customHeight="1">
      <c r="A34" s="1"/>
      <c r="B34" s="1" t="s">
        <v>1479</v>
      </c>
      <c r="J34" s="1"/>
    </row>
    <row r="35" ht="18.0" customHeight="1">
      <c r="A35" s="1"/>
      <c r="B35" s="1" t="s">
        <v>1714</v>
      </c>
      <c r="J35" s="1"/>
    </row>
    <row r="36" ht="18.0" customHeight="1">
      <c r="A36" s="1"/>
      <c r="B36" s="1" t="s">
        <v>1481</v>
      </c>
      <c r="J36" s="1"/>
    </row>
    <row r="37" ht="12.75" customHeight="1">
      <c r="A37" s="1"/>
      <c r="B37" s="1" t="s">
        <v>1482</v>
      </c>
      <c r="J37" s="1"/>
    </row>
    <row r="38" ht="12.75" customHeight="1">
      <c r="A38" s="1"/>
      <c r="B38" s="1" t="s">
        <v>1483</v>
      </c>
      <c r="J38" s="1"/>
    </row>
    <row r="39" ht="18.0" customHeight="1">
      <c r="A39" s="1"/>
      <c r="B39" s="1" t="s">
        <v>1484</v>
      </c>
      <c r="J39" s="1"/>
    </row>
    <row r="40" ht="12.75" customHeight="1">
      <c r="A40" s="1"/>
      <c r="B40" s="1" t="s">
        <v>1485</v>
      </c>
      <c r="J40" s="1"/>
    </row>
    <row r="41" ht="12.75" customHeight="1">
      <c r="A41" s="1"/>
      <c r="J41" s="1"/>
    </row>
    <row r="42" ht="13.5" customHeight="1">
      <c r="A42" s="1"/>
      <c r="B42" s="3" t="s">
        <v>4</v>
      </c>
      <c r="C42" s="3"/>
      <c r="D42" s="3"/>
      <c r="E42" s="3"/>
      <c r="F42" s="3"/>
      <c r="G42" s="3"/>
      <c r="H42" s="3"/>
      <c r="I42" s="3"/>
      <c r="J42" s="1"/>
    </row>
    <row r="43" ht="12.75" customHeight="1">
      <c r="A43" s="1"/>
      <c r="B43" s="1" t="s">
        <v>788</v>
      </c>
      <c r="J43" s="1"/>
    </row>
    <row r="44" ht="12.75" customHeight="1">
      <c r="A44" s="1"/>
      <c r="J44" s="1"/>
    </row>
    <row r="45" ht="13.5" customHeight="1">
      <c r="A45" s="1"/>
      <c r="B45" s="3" t="s">
        <v>1486</v>
      </c>
      <c r="C45" s="3"/>
      <c r="D45" s="3"/>
      <c r="E45" s="3"/>
      <c r="F45" s="3"/>
      <c r="G45" s="3"/>
      <c r="H45" s="3"/>
      <c r="I45" s="3"/>
      <c r="J45" s="1"/>
    </row>
    <row r="46" ht="12.75" customHeight="1">
      <c r="A46" s="1"/>
      <c r="J46" s="1"/>
    </row>
    <row r="47" ht="12.75" customHeight="1">
      <c r="A47" s="1"/>
      <c r="B47" s="49" t="s">
        <v>1715</v>
      </c>
      <c r="J47" s="1"/>
    </row>
    <row r="48" ht="13.5" customHeight="1">
      <c r="A48" s="1"/>
      <c r="J48" s="1"/>
    </row>
    <row r="49" ht="13.5" customHeight="1">
      <c r="A49" s="1"/>
      <c r="E49" s="219" t="s">
        <v>1456</v>
      </c>
      <c r="F49" s="220" t="s">
        <v>1459</v>
      </c>
      <c r="J49" s="1"/>
    </row>
    <row r="50" ht="13.5" customHeight="1">
      <c r="A50" s="1"/>
      <c r="E50" s="221" t="s">
        <v>1464</v>
      </c>
      <c r="F50" s="222" t="s">
        <v>1474</v>
      </c>
      <c r="J50" s="1"/>
    </row>
    <row r="51" ht="13.5" customHeight="1">
      <c r="A51" s="1"/>
      <c r="J51" s="1"/>
    </row>
    <row r="52" ht="12.75" customHeight="1">
      <c r="A52" s="1"/>
      <c r="D52" s="129" t="s">
        <v>1716</v>
      </c>
      <c r="E52" s="218">
        <f>DMAX(B3:I19,I3,E49:F50)</f>
        <v>30</v>
      </c>
      <c r="F52" s="47" t="s">
        <v>1717</v>
      </c>
      <c r="J52" s="1"/>
    </row>
    <row r="53" ht="12.75" customHeight="1">
      <c r="A53" s="1"/>
      <c r="J53" s="1"/>
    </row>
    <row r="54" ht="12.75" customHeight="1">
      <c r="A54" s="1"/>
      <c r="B54" s="1" t="s">
        <v>1718</v>
      </c>
      <c r="J54" s="1"/>
    </row>
    <row r="55" ht="12.75" customHeight="1">
      <c r="A55" s="1"/>
      <c r="J55" s="1"/>
    </row>
    <row r="56" ht="12.75" customHeight="1">
      <c r="A56" s="1"/>
      <c r="E56" s="218">
        <f>DMAX(B3:I19,"Value Of Stock",E49:F50)</f>
        <v>30</v>
      </c>
      <c r="F56" s="47" t="s">
        <v>1719</v>
      </c>
      <c r="J56" s="1"/>
    </row>
    <row r="57" ht="12.75" customHeight="1">
      <c r="A57" s="1"/>
      <c r="J57" s="1"/>
    </row>
    <row r="58" ht="18.0" customHeight="1">
      <c r="A58" s="1"/>
      <c r="B58" s="223" t="s">
        <v>1720</v>
      </c>
      <c r="C58" s="224"/>
      <c r="D58" s="224"/>
      <c r="E58" s="224"/>
      <c r="F58" s="224"/>
      <c r="G58" s="224"/>
      <c r="H58" s="224"/>
      <c r="I58" s="224"/>
      <c r="J58" s="1"/>
    </row>
    <row r="59" ht="13.5" customHeight="1">
      <c r="A59" s="1"/>
      <c r="J59" s="1"/>
    </row>
    <row r="60" ht="13.5" customHeight="1">
      <c r="A60" s="1"/>
      <c r="E60" s="219" t="s">
        <v>1456</v>
      </c>
      <c r="F60" s="220" t="s">
        <v>1457</v>
      </c>
      <c r="J60" s="1"/>
    </row>
    <row r="61" ht="13.5" customHeight="1">
      <c r="A61" s="1"/>
      <c r="E61" s="221" t="s">
        <v>1464</v>
      </c>
      <c r="F61" s="222">
        <v>100.0</v>
      </c>
      <c r="J61" s="1"/>
    </row>
    <row r="62" ht="13.5" customHeight="1">
      <c r="A62" s="1"/>
      <c r="J62" s="1"/>
    </row>
    <row r="63" ht="12.75" customHeight="1">
      <c r="A63" s="1"/>
      <c r="D63" s="129" t="s">
        <v>1721</v>
      </c>
      <c r="E63" s="218">
        <f>DMAX(B3:I19,"Value Of Stock",E60:F61)</f>
        <v>40</v>
      </c>
      <c r="F63" s="47" t="s">
        <v>1722</v>
      </c>
      <c r="J63" s="1"/>
    </row>
    <row r="64" ht="12.75" customHeight="1">
      <c r="A64" s="1"/>
      <c r="J64" s="1"/>
    </row>
    <row r="65" ht="12.75" customHeight="1">
      <c r="A65" s="1"/>
      <c r="B65" s="223" t="s">
        <v>1723</v>
      </c>
      <c r="C65" s="224"/>
      <c r="D65" s="224"/>
      <c r="E65" s="224"/>
      <c r="F65" s="224"/>
      <c r="G65" s="224"/>
      <c r="H65" s="224"/>
      <c r="I65" s="224"/>
      <c r="J65" s="1"/>
    </row>
    <row r="66" ht="13.5" customHeight="1">
      <c r="A66" s="1"/>
      <c r="J66" s="1"/>
    </row>
    <row r="67" ht="13.5" customHeight="1">
      <c r="A67" s="1"/>
      <c r="E67" s="219" t="s">
        <v>1456</v>
      </c>
      <c r="F67" s="220" t="s">
        <v>1457</v>
      </c>
      <c r="J67" s="1"/>
    </row>
    <row r="68" ht="13.5" customHeight="1">
      <c r="A68" s="1"/>
      <c r="E68" s="221" t="s">
        <v>1464</v>
      </c>
      <c r="F68" s="222" t="s">
        <v>1494</v>
      </c>
      <c r="J68" s="1"/>
    </row>
    <row r="69" ht="13.5" customHeight="1">
      <c r="A69" s="1"/>
      <c r="J69" s="1"/>
    </row>
    <row r="70" ht="12.75" customHeight="1">
      <c r="A70" s="1"/>
      <c r="D70" s="129" t="s">
        <v>1721</v>
      </c>
      <c r="E70" s="218">
        <f>DMAX(B3:I19,"Value Of Stock",E67:F68)</f>
        <v>24</v>
      </c>
      <c r="F70" s="47" t="s">
        <v>1724</v>
      </c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  <col customWidth="1" min="11" max="26" width="8.0"/>
  </cols>
  <sheetData>
    <row r="1" ht="18.75" customHeight="1">
      <c r="A1" s="17" t="s">
        <v>156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1.0</v>
      </c>
      <c r="I10" s="211">
        <f t="shared" si="1"/>
        <v>37.5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1.0</v>
      </c>
      <c r="I16" s="211">
        <f t="shared" si="1"/>
        <v>3.75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1725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1465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MIN value of "&amp;E24&amp;" is : "</f>
        <v>The MIN value of Horizon is : </v>
      </c>
      <c r="E26" s="218">
        <f>DMIN(B3:I19,I3,E23:E24)</f>
        <v>10</v>
      </c>
      <c r="F26" s="47" t="s">
        <v>1726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1727</v>
      </c>
      <c r="J29" s="1"/>
    </row>
    <row r="30" ht="12.75" customHeight="1">
      <c r="A30" s="1"/>
      <c r="J30" s="1"/>
    </row>
    <row r="31" ht="13.5" customHeight="1">
      <c r="A31" s="1"/>
      <c r="B31" s="3" t="s">
        <v>653</v>
      </c>
      <c r="C31" s="3"/>
      <c r="D31" s="3"/>
      <c r="E31" s="3"/>
      <c r="F31" s="3"/>
      <c r="G31" s="3"/>
      <c r="H31" s="3"/>
      <c r="I31" s="3"/>
      <c r="J31" s="1"/>
    </row>
    <row r="32" ht="12.75" customHeight="1">
      <c r="A32" s="1"/>
      <c r="B32" s="2" t="s">
        <v>1728</v>
      </c>
      <c r="J32" s="1"/>
    </row>
    <row r="33" ht="18.0" customHeight="1">
      <c r="A33" s="1"/>
      <c r="B33" s="1" t="s">
        <v>1478</v>
      </c>
      <c r="J33" s="1"/>
    </row>
    <row r="34" ht="12.75" customHeight="1">
      <c r="A34" s="1"/>
      <c r="B34" s="1" t="s">
        <v>1479</v>
      </c>
      <c r="J34" s="1"/>
    </row>
    <row r="35" ht="18.0" customHeight="1">
      <c r="A35" s="1"/>
      <c r="B35" s="1" t="s">
        <v>1729</v>
      </c>
      <c r="J35" s="1"/>
    </row>
    <row r="36" ht="18.0" customHeight="1">
      <c r="A36" s="1"/>
      <c r="B36" s="1" t="s">
        <v>1481</v>
      </c>
      <c r="J36" s="1"/>
    </row>
    <row r="37" ht="12.75" customHeight="1">
      <c r="A37" s="1"/>
      <c r="B37" s="1" t="s">
        <v>1482</v>
      </c>
      <c r="J37" s="1"/>
    </row>
    <row r="38" ht="12.75" customHeight="1">
      <c r="A38" s="1"/>
      <c r="B38" s="1" t="s">
        <v>1483</v>
      </c>
      <c r="J38" s="1"/>
    </row>
    <row r="39" ht="18.0" customHeight="1">
      <c r="A39" s="1"/>
      <c r="B39" s="1" t="s">
        <v>1484</v>
      </c>
      <c r="J39" s="1"/>
    </row>
    <row r="40" ht="12.75" customHeight="1">
      <c r="A40" s="1"/>
      <c r="B40" s="1" t="s">
        <v>1485</v>
      </c>
      <c r="J40" s="1"/>
    </row>
    <row r="41" ht="12.75" customHeight="1">
      <c r="A41" s="1"/>
      <c r="J41" s="1"/>
    </row>
    <row r="42" ht="13.5" customHeight="1">
      <c r="A42" s="1"/>
      <c r="B42" s="3" t="s">
        <v>4</v>
      </c>
      <c r="C42" s="3"/>
      <c r="D42" s="3"/>
      <c r="E42" s="3"/>
      <c r="F42" s="3"/>
      <c r="G42" s="3"/>
      <c r="H42" s="3"/>
      <c r="I42" s="3"/>
      <c r="J42" s="1"/>
    </row>
    <row r="43" ht="12.75" customHeight="1">
      <c r="A43" s="1"/>
      <c r="B43" s="1" t="s">
        <v>788</v>
      </c>
      <c r="J43" s="1"/>
    </row>
    <row r="44" ht="12.75" customHeight="1">
      <c r="A44" s="1"/>
      <c r="J44" s="1"/>
    </row>
    <row r="45" ht="13.5" customHeight="1">
      <c r="A45" s="1"/>
      <c r="B45" s="3" t="s">
        <v>1486</v>
      </c>
      <c r="C45" s="3"/>
      <c r="D45" s="3"/>
      <c r="E45" s="3"/>
      <c r="F45" s="3"/>
      <c r="G45" s="3"/>
      <c r="H45" s="3"/>
      <c r="I45" s="3"/>
      <c r="J45" s="1"/>
    </row>
    <row r="46" ht="12.75" customHeight="1">
      <c r="A46" s="1"/>
      <c r="J46" s="1"/>
    </row>
    <row r="47" ht="12.75" customHeight="1">
      <c r="A47" s="1"/>
      <c r="B47" s="49" t="s">
        <v>1730</v>
      </c>
      <c r="J47" s="1"/>
    </row>
    <row r="48" ht="13.5" customHeight="1">
      <c r="A48" s="1"/>
      <c r="J48" s="1"/>
    </row>
    <row r="49" ht="13.5" customHeight="1">
      <c r="A49" s="1"/>
      <c r="E49" s="219" t="s">
        <v>1456</v>
      </c>
      <c r="F49" s="220" t="s">
        <v>1459</v>
      </c>
      <c r="J49" s="1"/>
    </row>
    <row r="50" ht="13.5" customHeight="1">
      <c r="A50" s="1"/>
      <c r="E50" s="221" t="s">
        <v>1464</v>
      </c>
      <c r="F50" s="222" t="s">
        <v>1474</v>
      </c>
      <c r="J50" s="1"/>
    </row>
    <row r="51" ht="13.5" customHeight="1">
      <c r="A51" s="1"/>
      <c r="J51" s="1"/>
    </row>
    <row r="52" ht="12.75" customHeight="1">
      <c r="A52" s="1"/>
      <c r="D52" s="129" t="s">
        <v>1731</v>
      </c>
      <c r="E52" s="218">
        <f>DMIN(B3:I19,I3,E49:F50)</f>
        <v>3.75</v>
      </c>
      <c r="F52" s="47" t="s">
        <v>1732</v>
      </c>
      <c r="J52" s="1"/>
    </row>
    <row r="53" ht="12.75" customHeight="1">
      <c r="A53" s="1"/>
      <c r="J53" s="1"/>
    </row>
    <row r="54" ht="12.75" customHeight="1">
      <c r="A54" s="1"/>
      <c r="B54" s="1" t="s">
        <v>1718</v>
      </c>
      <c r="J54" s="1"/>
    </row>
    <row r="55" ht="12.75" customHeight="1">
      <c r="A55" s="1"/>
      <c r="J55" s="1"/>
    </row>
    <row r="56" ht="12.75" customHeight="1">
      <c r="A56" s="1"/>
      <c r="E56" s="218">
        <f>DMIN(B3:I19,"Value Of Stock",E49:F50)</f>
        <v>3.75</v>
      </c>
      <c r="F56" s="47" t="s">
        <v>1733</v>
      </c>
      <c r="J56" s="1"/>
    </row>
    <row r="57" ht="12.75" customHeight="1">
      <c r="A57" s="1"/>
      <c r="J57" s="1"/>
    </row>
    <row r="58" ht="18.0" customHeight="1">
      <c r="A58" s="1"/>
      <c r="B58" s="223" t="s">
        <v>1734</v>
      </c>
      <c r="C58" s="224"/>
      <c r="D58" s="224"/>
      <c r="E58" s="224"/>
      <c r="F58" s="224"/>
      <c r="G58" s="224"/>
      <c r="H58" s="224"/>
      <c r="I58" s="224"/>
      <c r="J58" s="1"/>
    </row>
    <row r="59" ht="13.5" customHeight="1">
      <c r="A59" s="1"/>
      <c r="J59" s="1"/>
    </row>
    <row r="60" ht="13.5" customHeight="1">
      <c r="A60" s="1"/>
      <c r="E60" s="219" t="s">
        <v>1456</v>
      </c>
      <c r="F60" s="220" t="s">
        <v>1457</v>
      </c>
      <c r="J60" s="1"/>
    </row>
    <row r="61" ht="13.5" customHeight="1">
      <c r="A61" s="1"/>
      <c r="E61" s="221" t="s">
        <v>1464</v>
      </c>
      <c r="F61" s="222">
        <v>100.0</v>
      </c>
      <c r="J61" s="1"/>
    </row>
    <row r="62" ht="13.5" customHeight="1">
      <c r="A62" s="1"/>
      <c r="J62" s="1"/>
    </row>
    <row r="63" ht="12.75" customHeight="1">
      <c r="A63" s="1"/>
      <c r="D63" s="129" t="s">
        <v>1735</v>
      </c>
      <c r="E63" s="218">
        <f>DMIN(B3:I19,"Value Of Stock",E60:F61)</f>
        <v>12.5</v>
      </c>
      <c r="F63" s="47" t="s">
        <v>1736</v>
      </c>
      <c r="J63" s="1"/>
    </row>
    <row r="64" ht="12.75" customHeight="1">
      <c r="A64" s="1"/>
      <c r="J64" s="1"/>
    </row>
    <row r="65" ht="12.75" customHeight="1">
      <c r="A65" s="1"/>
      <c r="B65" s="223" t="s">
        <v>1737</v>
      </c>
      <c r="C65" s="224"/>
      <c r="D65" s="224"/>
      <c r="E65" s="224"/>
      <c r="F65" s="224"/>
      <c r="G65" s="224"/>
      <c r="H65" s="224"/>
      <c r="I65" s="224"/>
      <c r="J65" s="1"/>
    </row>
    <row r="66" ht="13.5" customHeight="1">
      <c r="A66" s="1"/>
      <c r="J66" s="1"/>
    </row>
    <row r="67" ht="13.5" customHeight="1">
      <c r="A67" s="1"/>
      <c r="E67" s="219" t="s">
        <v>1456</v>
      </c>
      <c r="F67" s="248" t="s">
        <v>1457</v>
      </c>
      <c r="G67" s="220" t="s">
        <v>1457</v>
      </c>
      <c r="J67" s="1"/>
    </row>
    <row r="68" ht="13.5" customHeight="1">
      <c r="A68" s="1"/>
      <c r="E68" s="221" t="s">
        <v>1464</v>
      </c>
      <c r="F68" s="249" t="s">
        <v>1599</v>
      </c>
      <c r="G68" s="222" t="s">
        <v>1600</v>
      </c>
      <c r="J68" s="1"/>
    </row>
    <row r="69" ht="13.5" customHeight="1">
      <c r="A69" s="1"/>
      <c r="J69" s="1"/>
    </row>
    <row r="70" ht="12.75" customHeight="1">
      <c r="A70" s="1"/>
      <c r="D70" s="129" t="s">
        <v>1735</v>
      </c>
      <c r="E70" s="218">
        <f>DMIN(B3:I19,"Value Of Stock",E67:G68)</f>
        <v>12</v>
      </c>
      <c r="F70" s="47" t="s">
        <v>1738</v>
      </c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4.14"/>
    <col customWidth="1" min="2" max="2" width="8.0"/>
    <col customWidth="1" min="3" max="3" width="10.86"/>
    <col customWidth="1" min="4" max="4" width="10.71"/>
    <col customWidth="1" min="5" max="6" width="8.0"/>
  </cols>
  <sheetData>
    <row r="1" ht="18.75" customHeight="1">
      <c r="A1" s="17" t="s">
        <v>158</v>
      </c>
      <c r="B1" s="17"/>
      <c r="C1" s="17"/>
      <c r="D1" s="17"/>
      <c r="E1" s="17"/>
      <c r="F1" s="17"/>
    </row>
    <row r="2" ht="13.5" customHeight="1">
      <c r="A2" s="1"/>
      <c r="C2" s="1"/>
      <c r="D2" s="1"/>
    </row>
    <row r="3" ht="25.5" customHeight="1">
      <c r="A3" s="1"/>
      <c r="B3" s="266"/>
      <c r="C3" s="99" t="s">
        <v>1739</v>
      </c>
      <c r="D3" s="99" t="s">
        <v>1740</v>
      </c>
      <c r="E3" s="266"/>
    </row>
    <row r="4" ht="12.75" customHeight="1">
      <c r="A4" s="1"/>
      <c r="C4" s="5">
        <v>10.0</v>
      </c>
      <c r="D4" s="6" t="str">
        <f>DOLLAR(C4)</f>
        <v>$10.00</v>
      </c>
      <c r="E4" s="47" t="s">
        <v>1741</v>
      </c>
    </row>
    <row r="5" ht="12.75" customHeight="1">
      <c r="A5" s="1"/>
      <c r="C5" s="5">
        <v>10.0</v>
      </c>
      <c r="D5" s="6" t="str">
        <f>DOLLAR(C5,0)</f>
        <v>$10</v>
      </c>
      <c r="E5" s="47" t="s">
        <v>1742</v>
      </c>
    </row>
    <row r="6" ht="12.75" customHeight="1">
      <c r="A6" s="1"/>
      <c r="C6" s="5">
        <v>10.0</v>
      </c>
      <c r="D6" s="6" t="str">
        <f>DOLLAR(C6,1)</f>
        <v>$10.0</v>
      </c>
      <c r="E6" s="47" t="s">
        <v>1743</v>
      </c>
    </row>
    <row r="7" ht="12.75" customHeight="1">
      <c r="A7" s="1"/>
      <c r="C7" s="5">
        <v>10.0</v>
      </c>
      <c r="D7" s="6" t="str">
        <f>DOLLAR(C7,2)</f>
        <v>$10.00</v>
      </c>
      <c r="E7" s="47" t="s">
        <v>1744</v>
      </c>
    </row>
    <row r="8" ht="12.75" customHeight="1">
      <c r="A8" s="1"/>
      <c r="C8" s="5">
        <v>10.25</v>
      </c>
      <c r="D8" s="6" t="str">
        <f>DOLLAR(C8)</f>
        <v>$10.25</v>
      </c>
      <c r="E8" s="47" t="s">
        <v>1745</v>
      </c>
    </row>
    <row r="9" ht="12.75" customHeight="1">
      <c r="A9" s="1"/>
      <c r="C9" s="5">
        <v>10.25</v>
      </c>
      <c r="D9" s="6" t="str">
        <f>DOLLAR(C9,0)</f>
        <v>$10</v>
      </c>
      <c r="E9" s="47" t="s">
        <v>1746</v>
      </c>
    </row>
    <row r="10" ht="12.75" customHeight="1">
      <c r="A10" s="1"/>
      <c r="C10" s="5">
        <v>10.25</v>
      </c>
      <c r="D10" s="6" t="str">
        <f>DOLLAR(C10,1)</f>
        <v>$10.3</v>
      </c>
      <c r="E10" s="47" t="s">
        <v>1747</v>
      </c>
    </row>
    <row r="11" ht="12.75" customHeight="1">
      <c r="A11" s="1"/>
      <c r="C11" s="5">
        <v>10.25</v>
      </c>
      <c r="D11" s="6" t="str">
        <f>DOLLAR(C11,2)</f>
        <v>$10.25</v>
      </c>
      <c r="E11" s="47" t="s">
        <v>1748</v>
      </c>
    </row>
    <row r="12" ht="12.75" customHeight="1">
      <c r="A12" s="1"/>
      <c r="C12" s="1"/>
      <c r="D12" s="1"/>
    </row>
    <row r="13" ht="13.5" customHeight="1">
      <c r="A13" s="1"/>
      <c r="B13" s="3" t="s">
        <v>721</v>
      </c>
      <c r="C13" s="3"/>
      <c r="D13" s="3"/>
      <c r="E13" s="3"/>
      <c r="F13" s="3"/>
    </row>
    <row r="14" ht="12.75" customHeight="1">
      <c r="A14" s="1"/>
      <c r="B14" s="1" t="s">
        <v>1749</v>
      </c>
      <c r="C14" s="1"/>
      <c r="D14" s="1"/>
    </row>
    <row r="15" ht="12.75" customHeight="1">
      <c r="A15" s="1"/>
      <c r="C15" s="1"/>
      <c r="D15" s="1"/>
    </row>
    <row r="16" ht="13.5" customHeight="1">
      <c r="A16" s="1"/>
      <c r="B16" s="3" t="s">
        <v>653</v>
      </c>
      <c r="C16" s="3"/>
      <c r="D16" s="3"/>
      <c r="E16" s="3"/>
      <c r="F16" s="3"/>
    </row>
    <row r="17" ht="12.75" customHeight="1">
      <c r="A17" s="1"/>
      <c r="B17" s="1" t="s">
        <v>1750</v>
      </c>
      <c r="C17" s="1"/>
      <c r="D17" s="1"/>
    </row>
    <row r="18" ht="12.75" customHeight="1">
      <c r="A18" s="1"/>
      <c r="B18" s="1" t="s">
        <v>1751</v>
      </c>
      <c r="C18" s="1"/>
      <c r="D18" s="1"/>
    </row>
    <row r="19" ht="12.75" customHeight="1">
      <c r="A19" s="1"/>
      <c r="B19" s="1" t="s">
        <v>1752</v>
      </c>
      <c r="C19" s="1"/>
      <c r="D19" s="1"/>
    </row>
    <row r="20" ht="12.75" customHeight="1">
      <c r="A20" s="1"/>
      <c r="C20" s="1"/>
      <c r="D20" s="1"/>
    </row>
    <row r="21" ht="13.5" customHeight="1">
      <c r="A21" s="1"/>
      <c r="B21" s="3" t="s">
        <v>4</v>
      </c>
      <c r="C21" s="3"/>
      <c r="D21" s="3"/>
      <c r="E21" s="3"/>
      <c r="F21" s="3"/>
    </row>
    <row r="22" ht="12.75" customHeight="1">
      <c r="A22" s="1"/>
      <c r="B22" s="1" t="s">
        <v>788</v>
      </c>
      <c r="C22" s="1"/>
      <c r="D22" s="1"/>
    </row>
    <row r="23" ht="12.75" customHeight="1">
      <c r="A23" s="1"/>
      <c r="B23" s="1" t="s">
        <v>1753</v>
      </c>
      <c r="C23" s="1"/>
      <c r="D23" s="1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</cols>
  <sheetData>
    <row r="1" ht="18.75" customHeight="1">
      <c r="A1" s="17" t="s">
        <v>160</v>
      </c>
      <c r="B1" s="17"/>
      <c r="C1" s="17"/>
      <c r="D1" s="17"/>
      <c r="E1" s="17"/>
      <c r="F1" s="17"/>
      <c r="G1" s="17"/>
      <c r="H1" s="17"/>
      <c r="I1" s="17"/>
      <c r="J1" s="1"/>
    </row>
    <row r="2" ht="14.25" customHeight="1">
      <c r="A2" s="2"/>
      <c r="B2" s="2"/>
      <c r="C2" s="2"/>
      <c r="D2" s="2"/>
      <c r="E2" s="2"/>
      <c r="F2" s="2"/>
      <c r="G2" s="2"/>
      <c r="H2" s="2"/>
      <c r="I2" s="206" t="s">
        <v>1455</v>
      </c>
      <c r="J2" s="1"/>
    </row>
    <row r="3" ht="26.25" customHeight="1">
      <c r="A3" s="2"/>
      <c r="B3" s="207" t="s">
        <v>1456</v>
      </c>
      <c r="C3" s="208" t="s">
        <v>1457</v>
      </c>
      <c r="D3" s="208" t="s">
        <v>1458</v>
      </c>
      <c r="E3" s="208" t="s">
        <v>1459</v>
      </c>
      <c r="F3" s="208" t="s">
        <v>1460</v>
      </c>
      <c r="G3" s="208" t="s">
        <v>1461</v>
      </c>
      <c r="H3" s="208" t="s">
        <v>1462</v>
      </c>
      <c r="I3" s="209" t="s">
        <v>1463</v>
      </c>
      <c r="J3" s="1"/>
    </row>
    <row r="4" ht="12.75" customHeight="1">
      <c r="A4" s="1"/>
      <c r="B4" s="210" t="s">
        <v>1464</v>
      </c>
      <c r="C4" s="5">
        <v>200.0</v>
      </c>
      <c r="D4" s="5">
        <v>3000.0</v>
      </c>
      <c r="E4" s="5" t="s">
        <v>1465</v>
      </c>
      <c r="F4" s="127">
        <v>4.5</v>
      </c>
      <c r="G4" s="5">
        <v>4.0</v>
      </c>
      <c r="H4" s="5">
        <v>3.0</v>
      </c>
      <c r="I4" s="211">
        <f t="shared" ref="I4:I19" si="1">F4*G4*H4</f>
        <v>54</v>
      </c>
      <c r="J4" s="1"/>
    </row>
    <row r="5" ht="12.75" customHeight="1">
      <c r="A5" s="1"/>
      <c r="B5" s="210" t="s">
        <v>1466</v>
      </c>
      <c r="C5" s="5">
        <v>100.0</v>
      </c>
      <c r="D5" s="5">
        <v>2000.0</v>
      </c>
      <c r="E5" s="5" t="s">
        <v>1465</v>
      </c>
      <c r="F5" s="127">
        <v>2.0</v>
      </c>
      <c r="G5" s="5">
        <v>15.0</v>
      </c>
      <c r="H5" s="5">
        <v>2.0</v>
      </c>
      <c r="I5" s="211">
        <f t="shared" si="1"/>
        <v>60</v>
      </c>
      <c r="J5" s="1"/>
    </row>
    <row r="6" ht="12.75" customHeight="1">
      <c r="A6" s="1"/>
      <c r="B6" s="210" t="s">
        <v>1467</v>
      </c>
      <c r="C6" s="5">
        <v>60.0</v>
      </c>
      <c r="D6" s="5"/>
      <c r="E6" s="5"/>
      <c r="F6" s="127"/>
      <c r="G6" s="5"/>
      <c r="H6" s="5"/>
      <c r="I6" s="211">
        <f t="shared" si="1"/>
        <v>0</v>
      </c>
      <c r="J6" s="1"/>
    </row>
    <row r="7" ht="12.75" customHeight="1">
      <c r="A7" s="1"/>
      <c r="B7" s="210" t="s">
        <v>1468</v>
      </c>
      <c r="C7" s="5">
        <v>10.0</v>
      </c>
      <c r="D7" s="5">
        <v>8000.0</v>
      </c>
      <c r="E7" s="5" t="s">
        <v>1469</v>
      </c>
      <c r="F7" s="127">
        <v>0.8</v>
      </c>
      <c r="G7" s="5">
        <v>25.0</v>
      </c>
      <c r="H7" s="5">
        <v>6.0</v>
      </c>
      <c r="I7" s="211">
        <f t="shared" si="1"/>
        <v>120</v>
      </c>
      <c r="J7" s="1"/>
    </row>
    <row r="8" ht="12.75" customHeight="1">
      <c r="A8" s="1"/>
      <c r="B8" s="210" t="s">
        <v>1464</v>
      </c>
      <c r="C8" s="5">
        <v>80.0</v>
      </c>
      <c r="D8" s="5">
        <v>1000.0</v>
      </c>
      <c r="E8" s="5" t="s">
        <v>1465</v>
      </c>
      <c r="F8" s="127">
        <v>0.2</v>
      </c>
      <c r="G8" s="5">
        <v>40.0</v>
      </c>
      <c r="H8" s="5">
        <v>3.0</v>
      </c>
      <c r="I8" s="211">
        <f t="shared" si="1"/>
        <v>24</v>
      </c>
      <c r="J8" s="1"/>
    </row>
    <row r="9" ht="12.75" customHeight="1">
      <c r="A9" s="1"/>
      <c r="B9" s="210" t="s">
        <v>1467</v>
      </c>
      <c r="C9" s="5">
        <v>100.0</v>
      </c>
      <c r="D9" s="5" t="s">
        <v>1470</v>
      </c>
      <c r="E9" s="5" t="s">
        <v>1465</v>
      </c>
      <c r="F9" s="127">
        <v>1.25</v>
      </c>
      <c r="G9" s="5">
        <v>10.0</v>
      </c>
      <c r="H9" s="5">
        <v>4.0</v>
      </c>
      <c r="I9" s="211">
        <f t="shared" si="1"/>
        <v>50</v>
      </c>
      <c r="J9" s="1"/>
    </row>
    <row r="10" ht="12.75" customHeight="1">
      <c r="A10" s="1"/>
      <c r="B10" s="210" t="s">
        <v>1467</v>
      </c>
      <c r="C10" s="5">
        <v>200.0</v>
      </c>
      <c r="D10" s="5">
        <v>3000.0</v>
      </c>
      <c r="E10" s="5" t="s">
        <v>1465</v>
      </c>
      <c r="F10" s="127">
        <v>2.5</v>
      </c>
      <c r="G10" s="5">
        <v>15.0</v>
      </c>
      <c r="H10" s="5">
        <v>0.0</v>
      </c>
      <c r="I10" s="211">
        <f t="shared" si="1"/>
        <v>0</v>
      </c>
      <c r="J10" s="1"/>
    </row>
    <row r="11" ht="12.75" customHeight="1">
      <c r="A11" s="1"/>
      <c r="B11" s="210" t="s">
        <v>1468</v>
      </c>
      <c r="C11" s="5">
        <v>25.0</v>
      </c>
      <c r="D11" s="5" t="s">
        <v>1470</v>
      </c>
      <c r="E11" s="5" t="s">
        <v>1469</v>
      </c>
      <c r="F11" s="127">
        <v>0.5</v>
      </c>
      <c r="G11" s="5">
        <v>10.0</v>
      </c>
      <c r="H11" s="5">
        <v>3.0</v>
      </c>
      <c r="I11" s="211">
        <f t="shared" si="1"/>
        <v>15</v>
      </c>
      <c r="J11" s="1"/>
    </row>
    <row r="12" ht="12.75" customHeight="1">
      <c r="A12" s="1"/>
      <c r="B12" s="210" t="s">
        <v>1464</v>
      </c>
      <c r="C12" s="5">
        <v>200.0</v>
      </c>
      <c r="D12" s="5">
        <v>3000.0</v>
      </c>
      <c r="E12" s="5" t="s">
        <v>1469</v>
      </c>
      <c r="F12" s="127">
        <v>5.0</v>
      </c>
      <c r="G12" s="5">
        <v>3.0</v>
      </c>
      <c r="H12" s="5">
        <v>2.0</v>
      </c>
      <c r="I12" s="211">
        <f t="shared" si="1"/>
        <v>30</v>
      </c>
      <c r="J12" s="1"/>
    </row>
    <row r="13" ht="12.75" customHeight="1">
      <c r="A13" s="1"/>
      <c r="B13" s="210" t="s">
        <v>1466</v>
      </c>
      <c r="C13" s="5">
        <v>100.0</v>
      </c>
      <c r="D13" s="5">
        <v>2000.0</v>
      </c>
      <c r="E13" s="5" t="s">
        <v>1469</v>
      </c>
      <c r="F13" s="127">
        <v>1.8</v>
      </c>
      <c r="G13" s="5">
        <v>20.0</v>
      </c>
      <c r="H13" s="5">
        <v>5.0</v>
      </c>
      <c r="I13" s="211">
        <f t="shared" si="1"/>
        <v>180</v>
      </c>
      <c r="J13" s="1"/>
    </row>
    <row r="14" ht="12.75" customHeight="1">
      <c r="A14" s="1"/>
      <c r="B14" s="210" t="s">
        <v>1464</v>
      </c>
      <c r="C14" s="5">
        <v>100.0</v>
      </c>
      <c r="D14" s="5" t="s">
        <v>1470</v>
      </c>
      <c r="E14" s="5" t="s">
        <v>1469</v>
      </c>
      <c r="F14" s="127">
        <v>0.25</v>
      </c>
      <c r="G14" s="5">
        <v>10.0</v>
      </c>
      <c r="H14" s="5">
        <v>5.0</v>
      </c>
      <c r="I14" s="211">
        <f t="shared" si="1"/>
        <v>12.5</v>
      </c>
      <c r="J14" s="1"/>
    </row>
    <row r="15" ht="12.75" customHeight="1">
      <c r="A15" s="1"/>
      <c r="B15" s="210" t="s">
        <v>1464</v>
      </c>
      <c r="C15" s="5">
        <v>10.0</v>
      </c>
      <c r="D15" s="5">
        <v>800.0</v>
      </c>
      <c r="E15" s="5" t="s">
        <v>1465</v>
      </c>
      <c r="F15" s="127">
        <v>0.2</v>
      </c>
      <c r="G15" s="5">
        <v>25.0</v>
      </c>
      <c r="H15" s="5">
        <v>2.0</v>
      </c>
      <c r="I15" s="211">
        <f t="shared" si="1"/>
        <v>10</v>
      </c>
      <c r="J15" s="1"/>
    </row>
    <row r="16" ht="12.75" customHeight="1">
      <c r="A16" s="1"/>
      <c r="B16" s="210" t="s">
        <v>1464</v>
      </c>
      <c r="C16" s="5">
        <v>60.0</v>
      </c>
      <c r="D16" s="5">
        <v>1000.0</v>
      </c>
      <c r="E16" s="5" t="s">
        <v>1469</v>
      </c>
      <c r="F16" s="127">
        <v>0.15</v>
      </c>
      <c r="G16" s="5">
        <v>25.0</v>
      </c>
      <c r="H16" s="5">
        <v>0.0</v>
      </c>
      <c r="I16" s="211">
        <f t="shared" si="1"/>
        <v>0</v>
      </c>
      <c r="J16" s="1"/>
    </row>
    <row r="17" ht="12.75" customHeight="1">
      <c r="A17" s="1"/>
      <c r="B17" s="210" t="s">
        <v>1464</v>
      </c>
      <c r="C17" s="5">
        <v>80.0</v>
      </c>
      <c r="D17" s="5">
        <v>1000.0</v>
      </c>
      <c r="E17" s="5" t="s">
        <v>1469</v>
      </c>
      <c r="F17" s="127">
        <v>0.2</v>
      </c>
      <c r="G17" s="5">
        <v>30.0</v>
      </c>
      <c r="H17" s="5">
        <v>2.0</v>
      </c>
      <c r="I17" s="211">
        <f t="shared" si="1"/>
        <v>12</v>
      </c>
      <c r="J17" s="1"/>
    </row>
    <row r="18" ht="12.75" customHeight="1">
      <c r="A18" s="1"/>
      <c r="B18" s="210" t="s">
        <v>1464</v>
      </c>
      <c r="C18" s="5">
        <v>100.0</v>
      </c>
      <c r="D18" s="5">
        <v>2000.0</v>
      </c>
      <c r="E18" s="5" t="s">
        <v>1465</v>
      </c>
      <c r="F18" s="127">
        <v>0.8</v>
      </c>
      <c r="G18" s="5">
        <v>10.0</v>
      </c>
      <c r="H18" s="5">
        <v>5.0</v>
      </c>
      <c r="I18" s="211">
        <f t="shared" si="1"/>
        <v>40</v>
      </c>
      <c r="J18" s="1"/>
    </row>
    <row r="19" ht="13.5" customHeight="1">
      <c r="A19" s="1"/>
      <c r="B19" s="212" t="s">
        <v>1464</v>
      </c>
      <c r="C19" s="213">
        <v>40.0</v>
      </c>
      <c r="D19" s="213">
        <v>1000.0</v>
      </c>
      <c r="E19" s="213" t="s">
        <v>1465</v>
      </c>
      <c r="F19" s="214">
        <v>0.1</v>
      </c>
      <c r="G19" s="213">
        <v>20.0</v>
      </c>
      <c r="H19" s="213">
        <v>5.0</v>
      </c>
      <c r="I19" s="211">
        <f t="shared" si="1"/>
        <v>10</v>
      </c>
      <c r="J19" s="1"/>
    </row>
    <row r="20" ht="13.5" customHeight="1">
      <c r="A20" s="1"/>
      <c r="J20" s="1"/>
    </row>
    <row r="21" ht="12.75" customHeight="1">
      <c r="A21" s="1"/>
      <c r="B21" s="1" t="s">
        <v>1754</v>
      </c>
      <c r="J21" s="1"/>
    </row>
    <row r="22" ht="13.5" customHeight="1">
      <c r="A22" s="1"/>
      <c r="J22" s="1"/>
    </row>
    <row r="23" ht="13.5" customHeight="1">
      <c r="A23" s="1"/>
      <c r="E23" s="215" t="s">
        <v>1459</v>
      </c>
      <c r="F23" s="216" t="s">
        <v>1472</v>
      </c>
      <c r="J23" s="1"/>
    </row>
    <row r="24" ht="13.5" customHeight="1">
      <c r="A24" s="1"/>
      <c r="D24" s="129" t="s">
        <v>1473</v>
      </c>
      <c r="E24" s="217" t="s">
        <v>1465</v>
      </c>
      <c r="J24" s="1"/>
    </row>
    <row r="25" ht="13.5" customHeight="1">
      <c r="A25" s="1"/>
      <c r="J25" s="1"/>
    </row>
    <row r="26" ht="12.75" customHeight="1">
      <c r="A26" s="1"/>
      <c r="B26" s="2"/>
      <c r="C26" s="2"/>
      <c r="D26" s="129" t="str">
        <f>"The stock value of "&amp;E24&amp;" is : "</f>
        <v>The stock value of Horizon is : </v>
      </c>
      <c r="E26" s="218">
        <f>DSUM(B3:I19,I3,E23:E24)</f>
        <v>248</v>
      </c>
      <c r="F26" s="47" t="s">
        <v>1755</v>
      </c>
      <c r="J26" s="1"/>
    </row>
    <row r="27" ht="12.75" customHeight="1">
      <c r="A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1756</v>
      </c>
      <c r="J29" s="1"/>
    </row>
    <row r="30" ht="12.75" customHeight="1">
      <c r="A30" s="1"/>
      <c r="J30" s="1"/>
    </row>
    <row r="31" ht="13.5" customHeight="1">
      <c r="A31" s="1"/>
      <c r="B31" s="3" t="s">
        <v>653</v>
      </c>
      <c r="C31" s="3"/>
      <c r="D31" s="3"/>
      <c r="E31" s="3"/>
      <c r="F31" s="3"/>
      <c r="G31" s="3"/>
      <c r="H31" s="3"/>
      <c r="I31" s="3"/>
      <c r="J31" s="1"/>
    </row>
    <row r="32" ht="12.75" customHeight="1">
      <c r="A32" s="1"/>
      <c r="B32" s="2" t="s">
        <v>1757</v>
      </c>
      <c r="J32" s="1"/>
    </row>
    <row r="33" ht="18.0" customHeight="1">
      <c r="A33" s="1"/>
      <c r="B33" s="1" t="s">
        <v>1478</v>
      </c>
      <c r="J33" s="1"/>
    </row>
    <row r="34" ht="12.75" customHeight="1">
      <c r="A34" s="1"/>
      <c r="B34" s="1" t="s">
        <v>1479</v>
      </c>
      <c r="J34" s="1"/>
    </row>
    <row r="35" ht="18.0" customHeight="1">
      <c r="A35" s="1"/>
      <c r="B35" s="1" t="s">
        <v>1758</v>
      </c>
      <c r="J35" s="1"/>
    </row>
    <row r="36" ht="18.0" customHeight="1">
      <c r="A36" s="1"/>
      <c r="B36" s="1" t="s">
        <v>1481</v>
      </c>
      <c r="J36" s="1"/>
    </row>
    <row r="37" ht="12.75" customHeight="1">
      <c r="A37" s="1"/>
      <c r="B37" s="1" t="s">
        <v>1482</v>
      </c>
      <c r="J37" s="1"/>
    </row>
    <row r="38" ht="12.75" customHeight="1">
      <c r="A38" s="1"/>
      <c r="B38" s="1" t="s">
        <v>1483</v>
      </c>
      <c r="J38" s="1"/>
    </row>
    <row r="39" ht="18.0" customHeight="1">
      <c r="A39" s="1"/>
      <c r="B39" s="1" t="s">
        <v>1484</v>
      </c>
      <c r="J39" s="1"/>
    </row>
    <row r="40" ht="12.75" customHeight="1">
      <c r="A40" s="1"/>
      <c r="B40" s="1" t="s">
        <v>1485</v>
      </c>
      <c r="J40" s="1"/>
    </row>
    <row r="41" ht="12.75" customHeight="1">
      <c r="A41" s="1"/>
      <c r="J41" s="1"/>
    </row>
    <row r="42" ht="13.5" customHeight="1">
      <c r="A42" s="1"/>
      <c r="B42" s="3" t="s">
        <v>4</v>
      </c>
      <c r="C42" s="3"/>
      <c r="D42" s="3"/>
      <c r="E42" s="3"/>
      <c r="F42" s="3"/>
      <c r="G42" s="3"/>
      <c r="H42" s="3"/>
      <c r="I42" s="3"/>
      <c r="J42" s="1"/>
    </row>
    <row r="43" ht="12.75" customHeight="1">
      <c r="A43" s="1"/>
      <c r="B43" s="1" t="s">
        <v>788</v>
      </c>
      <c r="J43" s="1"/>
    </row>
    <row r="44" ht="12.75" customHeight="1">
      <c r="A44" s="1"/>
      <c r="J44" s="1"/>
    </row>
    <row r="45" ht="13.5" customHeight="1">
      <c r="A45" s="1"/>
      <c r="B45" s="3" t="s">
        <v>1486</v>
      </c>
      <c r="C45" s="3"/>
      <c r="D45" s="3"/>
      <c r="E45" s="3"/>
      <c r="F45" s="3"/>
      <c r="G45" s="3"/>
      <c r="H45" s="3"/>
      <c r="I45" s="3"/>
      <c r="J45" s="1"/>
    </row>
    <row r="46" ht="12.75" customHeight="1">
      <c r="A46" s="1"/>
      <c r="J46" s="1"/>
    </row>
    <row r="47" ht="12.75" customHeight="1">
      <c r="A47" s="1"/>
      <c r="B47" s="49" t="s">
        <v>1759</v>
      </c>
      <c r="J47" s="1"/>
    </row>
    <row r="48" ht="13.5" customHeight="1">
      <c r="A48" s="1"/>
      <c r="J48" s="1"/>
    </row>
    <row r="49" ht="13.5" customHeight="1">
      <c r="A49" s="1"/>
      <c r="E49" s="219" t="s">
        <v>1456</v>
      </c>
      <c r="F49" s="220" t="s">
        <v>1459</v>
      </c>
      <c r="J49" s="1"/>
    </row>
    <row r="50" ht="13.5" customHeight="1">
      <c r="A50" s="1"/>
      <c r="E50" s="221" t="s">
        <v>1464</v>
      </c>
      <c r="F50" s="222" t="s">
        <v>1474</v>
      </c>
      <c r="J50" s="1"/>
    </row>
    <row r="51" ht="13.5" customHeight="1">
      <c r="A51" s="1"/>
      <c r="J51" s="1"/>
    </row>
    <row r="52" ht="12.75" customHeight="1">
      <c r="A52" s="1"/>
      <c r="D52" s="129" t="s">
        <v>1760</v>
      </c>
      <c r="E52" s="218">
        <f>DSUM(B3:I19,I3,E49:F50)</f>
        <v>54.5</v>
      </c>
      <c r="F52" s="47" t="s">
        <v>1761</v>
      </c>
      <c r="J52" s="1"/>
    </row>
    <row r="53" ht="12.75" customHeight="1">
      <c r="A53" s="1"/>
      <c r="J53" s="1"/>
    </row>
    <row r="54" ht="12.75" customHeight="1">
      <c r="A54" s="1"/>
      <c r="B54" s="1" t="s">
        <v>1718</v>
      </c>
      <c r="J54" s="1"/>
    </row>
    <row r="55" ht="12.75" customHeight="1">
      <c r="A55" s="1"/>
      <c r="J55" s="1"/>
    </row>
    <row r="56" ht="12.75" customHeight="1">
      <c r="A56" s="1"/>
      <c r="E56" s="218">
        <f>DSUM(B3:I19,"Value Of Stock",E49:F50)</f>
        <v>54.5</v>
      </c>
      <c r="F56" s="47" t="s">
        <v>1762</v>
      </c>
      <c r="J56" s="1"/>
    </row>
    <row r="57" ht="12.75" customHeight="1">
      <c r="A57" s="1"/>
      <c r="J57" s="1"/>
    </row>
    <row r="58" ht="18.0" customHeight="1">
      <c r="A58" s="1"/>
      <c r="B58" s="223" t="s">
        <v>1763</v>
      </c>
      <c r="C58" s="224"/>
      <c r="D58" s="224"/>
      <c r="E58" s="224"/>
      <c r="F58" s="224"/>
      <c r="G58" s="224"/>
      <c r="H58" s="224"/>
      <c r="I58" s="224"/>
      <c r="J58" s="1"/>
    </row>
    <row r="59" ht="13.5" customHeight="1">
      <c r="A59" s="1"/>
      <c r="J59" s="1"/>
    </row>
    <row r="60" ht="13.5" customHeight="1">
      <c r="A60" s="1"/>
      <c r="E60" s="219" t="s">
        <v>1456</v>
      </c>
      <c r="F60" s="220" t="s">
        <v>1457</v>
      </c>
      <c r="J60" s="1"/>
    </row>
    <row r="61" ht="13.5" customHeight="1">
      <c r="A61" s="1"/>
      <c r="E61" s="221" t="s">
        <v>1464</v>
      </c>
      <c r="F61" s="222">
        <v>100.0</v>
      </c>
      <c r="J61" s="1"/>
    </row>
    <row r="62" ht="13.5" customHeight="1">
      <c r="A62" s="1"/>
      <c r="J62" s="1"/>
    </row>
    <row r="63" ht="12.75" customHeight="1">
      <c r="A63" s="1"/>
      <c r="D63" s="129" t="s">
        <v>1764</v>
      </c>
      <c r="E63" s="218">
        <f>DSUM(B3:I19,"Value Of Stock",E60:F61)</f>
        <v>52.5</v>
      </c>
      <c r="F63" s="47" t="s">
        <v>1765</v>
      </c>
      <c r="J63" s="1"/>
    </row>
    <row r="64" ht="12.75" customHeight="1">
      <c r="A64" s="1"/>
      <c r="J64" s="1"/>
    </row>
    <row r="65" ht="12.75" customHeight="1">
      <c r="A65" s="1"/>
      <c r="B65" s="223" t="s">
        <v>1766</v>
      </c>
      <c r="C65" s="224"/>
      <c r="D65" s="224"/>
      <c r="E65" s="224"/>
      <c r="F65" s="224"/>
      <c r="G65" s="224"/>
      <c r="H65" s="224"/>
      <c r="I65" s="224"/>
      <c r="J65" s="1"/>
    </row>
    <row r="66" ht="13.5" customHeight="1">
      <c r="A66" s="1"/>
      <c r="J66" s="1"/>
    </row>
    <row r="67" ht="13.5" customHeight="1">
      <c r="A67" s="1"/>
      <c r="E67" s="219" t="s">
        <v>1456</v>
      </c>
      <c r="F67" s="220" t="s">
        <v>1457</v>
      </c>
      <c r="J67" s="1"/>
    </row>
    <row r="68" ht="13.5" customHeight="1">
      <c r="A68" s="1"/>
      <c r="E68" s="221" t="s">
        <v>1464</v>
      </c>
      <c r="F68" s="222" t="s">
        <v>1494</v>
      </c>
      <c r="J68" s="1"/>
    </row>
    <row r="69" ht="13.5" customHeight="1">
      <c r="A69" s="1"/>
      <c r="J69" s="1"/>
    </row>
    <row r="70" ht="12.75" customHeight="1">
      <c r="A70" s="1"/>
      <c r="D70" s="129" t="s">
        <v>1764</v>
      </c>
      <c r="E70" s="218">
        <f>DSUM(B3:I19,"Value Of Stock",E67:F68)</f>
        <v>56</v>
      </c>
      <c r="F70" s="47" t="s">
        <v>1767</v>
      </c>
      <c r="J70" s="1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6" width="8.86"/>
    <col customWidth="1" min="17" max="26" width="8.0"/>
  </cols>
  <sheetData>
    <row r="1" ht="12.75" customHeight="1">
      <c r="A1" s="1" t="s">
        <v>1768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 t="s">
        <v>1769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4" t="s">
        <v>584</v>
      </c>
      <c r="D4" s="4" t="s">
        <v>585</v>
      </c>
      <c r="E4" s="4" t="s">
        <v>586</v>
      </c>
      <c r="F4" s="4" t="s">
        <v>44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4" t="s">
        <v>45</v>
      </c>
      <c r="C5" s="5">
        <v>1000.0</v>
      </c>
      <c r="D5" s="5">
        <v>2000.0</v>
      </c>
      <c r="E5" s="5">
        <v>3000.0</v>
      </c>
      <c r="F5" s="6">
        <f t="shared" ref="F5:F8" si="1">SUM(C5:E5)</f>
        <v>6000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4" t="s">
        <v>46</v>
      </c>
      <c r="C6" s="5">
        <v>4000.0</v>
      </c>
      <c r="D6" s="5">
        <v>5000.0</v>
      </c>
      <c r="E6" s="5">
        <v>6000.0</v>
      </c>
      <c r="F6" s="6">
        <f t="shared" si="1"/>
        <v>15000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4" t="s">
        <v>47</v>
      </c>
      <c r="C7" s="5">
        <v>7000.0</v>
      </c>
      <c r="D7" s="5">
        <v>8000.0</v>
      </c>
      <c r="E7" s="5">
        <v>9000.0</v>
      </c>
      <c r="F7" s="6">
        <f t="shared" si="1"/>
        <v>24000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4" t="s">
        <v>44</v>
      </c>
      <c r="C8" s="6">
        <f t="shared" ref="C8:E8" si="2">SUM(C5:C7)</f>
        <v>12000</v>
      </c>
      <c r="D8" s="6">
        <f t="shared" si="2"/>
        <v>15000</v>
      </c>
      <c r="E8" s="6">
        <f t="shared" si="2"/>
        <v>18000</v>
      </c>
      <c r="F8" s="6">
        <f t="shared" si="1"/>
        <v>45000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86"/>
    <col customWidth="1" min="3" max="3" width="13.43"/>
    <col customWidth="1" min="4" max="4" width="11.43"/>
    <col customWidth="1" min="5" max="5" width="16.71"/>
    <col customWidth="1" min="6" max="6" width="17.0"/>
    <col customWidth="1" min="7" max="7" width="12.14"/>
  </cols>
  <sheetData>
    <row r="1" ht="18.75" customHeight="1">
      <c r="A1" s="17" t="s">
        <v>162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/>
      <c r="C3" s="4" t="s">
        <v>1770</v>
      </c>
      <c r="D3" s="4" t="s">
        <v>1771</v>
      </c>
      <c r="E3" s="4" t="s">
        <v>1772</v>
      </c>
      <c r="F3" s="1"/>
      <c r="G3" s="1"/>
    </row>
    <row r="4" ht="12.75" customHeight="1">
      <c r="A4" s="1"/>
      <c r="B4" s="1"/>
      <c r="C4" s="193">
        <v>35796.0</v>
      </c>
      <c r="D4" s="5">
        <v>3.0</v>
      </c>
      <c r="E4" s="267">
        <f t="shared" ref="E4:E6" si="1">EDATE(C4,D4)</f>
        <v>35886</v>
      </c>
      <c r="F4" s="47" t="s">
        <v>1773</v>
      </c>
      <c r="G4" s="1"/>
    </row>
    <row r="5" ht="12.75" customHeight="1">
      <c r="A5" s="1"/>
      <c r="B5" s="1"/>
      <c r="C5" s="193">
        <v>35797.0</v>
      </c>
      <c r="D5" s="5">
        <v>3.0</v>
      </c>
      <c r="E5" s="267">
        <f t="shared" si="1"/>
        <v>35887</v>
      </c>
      <c r="F5" s="47" t="s">
        <v>1774</v>
      </c>
      <c r="G5" s="1"/>
    </row>
    <row r="6" ht="12.75" customHeight="1">
      <c r="A6" s="1"/>
      <c r="B6" s="1"/>
      <c r="C6" s="193">
        <v>35797.0</v>
      </c>
      <c r="D6" s="5">
        <v>-3.0</v>
      </c>
      <c r="E6" s="267">
        <f t="shared" si="1"/>
        <v>35705</v>
      </c>
      <c r="F6" s="47" t="s">
        <v>1775</v>
      </c>
      <c r="G6" s="1"/>
    </row>
    <row r="7" ht="12.75" customHeight="1">
      <c r="A7" s="1"/>
      <c r="B7" s="1"/>
      <c r="C7" s="1"/>
      <c r="D7" s="1"/>
      <c r="E7" s="1"/>
      <c r="F7" s="1"/>
      <c r="G7" s="1"/>
    </row>
    <row r="8" ht="13.5" customHeight="1">
      <c r="A8" s="1"/>
      <c r="B8" s="3" t="s">
        <v>721</v>
      </c>
      <c r="C8" s="3"/>
      <c r="D8" s="3"/>
      <c r="E8" s="3"/>
      <c r="F8" s="3"/>
      <c r="G8" s="1"/>
    </row>
    <row r="9" ht="12.75" customHeight="1">
      <c r="A9" s="1"/>
      <c r="B9" s="1" t="s">
        <v>1776</v>
      </c>
      <c r="C9" s="1"/>
      <c r="D9" s="1"/>
      <c r="E9" s="1"/>
      <c r="F9" s="1"/>
      <c r="G9" s="1"/>
    </row>
    <row r="10" ht="12.75" customHeight="1">
      <c r="A10" s="1"/>
      <c r="B10" s="1" t="s">
        <v>1777</v>
      </c>
      <c r="C10" s="1"/>
      <c r="D10" s="1"/>
      <c r="E10" s="1"/>
      <c r="F10" s="1"/>
      <c r="G10" s="1"/>
    </row>
    <row r="11" ht="12.75" customHeight="1">
      <c r="A11" s="1"/>
      <c r="B11" s="1"/>
      <c r="C11" s="1"/>
      <c r="D11" s="1"/>
      <c r="E11" s="1"/>
      <c r="F11" s="1"/>
      <c r="G11" s="1"/>
    </row>
    <row r="12" ht="13.5" customHeight="1">
      <c r="A12" s="1"/>
      <c r="B12" s="3" t="s">
        <v>653</v>
      </c>
      <c r="C12" s="3"/>
      <c r="D12" s="3"/>
      <c r="E12" s="3"/>
      <c r="F12" s="3"/>
      <c r="G12" s="1"/>
    </row>
    <row r="13" ht="12.75" customHeight="1">
      <c r="A13" s="1"/>
      <c r="B13" s="1" t="s">
        <v>1778</v>
      </c>
      <c r="C13" s="1"/>
      <c r="D13" s="1"/>
      <c r="E13" s="1"/>
      <c r="F13" s="1"/>
      <c r="G13" s="1"/>
    </row>
    <row r="14" ht="12.75" customHeight="1">
      <c r="A14" s="1"/>
      <c r="B14" s="1"/>
      <c r="C14" s="1"/>
      <c r="D14" s="1"/>
      <c r="E14" s="1"/>
      <c r="F14" s="1"/>
      <c r="G14" s="1"/>
    </row>
    <row r="15" ht="13.5" customHeight="1">
      <c r="A15" s="1"/>
      <c r="B15" s="3" t="s">
        <v>4</v>
      </c>
      <c r="C15" s="3"/>
      <c r="D15" s="3"/>
      <c r="E15" s="3"/>
      <c r="F15" s="3"/>
      <c r="G15" s="1"/>
    </row>
    <row r="16" ht="12.75" customHeight="1">
      <c r="A16" s="1"/>
      <c r="B16" s="1" t="s">
        <v>1779</v>
      </c>
      <c r="C16" s="1"/>
      <c r="D16" s="1"/>
      <c r="E16" s="1"/>
      <c r="F16" s="1"/>
      <c r="G16" s="1"/>
    </row>
    <row r="17" ht="12.75" customHeight="1">
      <c r="A17" s="1"/>
      <c r="B17" s="1" t="s">
        <v>1780</v>
      </c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3.5" customHeight="1">
      <c r="A19" s="1"/>
      <c r="B19" s="3" t="s">
        <v>656</v>
      </c>
      <c r="C19" s="3"/>
      <c r="D19" s="3"/>
      <c r="E19" s="3"/>
      <c r="F19" s="3"/>
      <c r="G19" s="1"/>
    </row>
    <row r="20" ht="12.75" customHeight="1">
      <c r="A20" s="1"/>
      <c r="B20" s="1" t="s">
        <v>1781</v>
      </c>
      <c r="C20" s="1"/>
      <c r="D20" s="1"/>
      <c r="E20" s="1"/>
      <c r="F20" s="1"/>
      <c r="G20" s="1"/>
    </row>
    <row r="21" ht="12.75" customHeight="1">
      <c r="A21" s="1"/>
      <c r="B21" s="1" t="s">
        <v>1782</v>
      </c>
      <c r="C21" s="1"/>
      <c r="D21" s="1"/>
      <c r="E21" s="1"/>
      <c r="F21" s="1"/>
      <c r="G21" s="1"/>
    </row>
    <row r="22" ht="12.75" customHeight="1">
      <c r="A22" s="1"/>
      <c r="B22" s="1" t="s">
        <v>1783</v>
      </c>
      <c r="C22" s="1"/>
      <c r="D22" s="1"/>
      <c r="E22" s="1"/>
      <c r="F22" s="1"/>
      <c r="G22" s="1"/>
    </row>
    <row r="23" ht="12.75" customHeight="1">
      <c r="A23" s="1"/>
      <c r="B23" s="1" t="s">
        <v>1784</v>
      </c>
      <c r="C23" s="1"/>
      <c r="D23" s="1"/>
      <c r="E23" s="1"/>
      <c r="F23" s="1"/>
      <c r="G23" s="1"/>
    </row>
    <row r="24" ht="12.75" customHeight="1">
      <c r="A24" s="1"/>
      <c r="B24" s="1" t="s">
        <v>1785</v>
      </c>
      <c r="C24" s="1"/>
      <c r="D24" s="1"/>
      <c r="E24" s="1"/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4" t="s">
        <v>391</v>
      </c>
      <c r="D26" s="4" t="s">
        <v>393</v>
      </c>
      <c r="E26" s="4" t="s">
        <v>392</v>
      </c>
      <c r="F26" s="1"/>
      <c r="G26" s="1"/>
    </row>
    <row r="27" ht="12.75" customHeight="1">
      <c r="A27" s="1"/>
      <c r="B27" s="1"/>
      <c r="C27" s="268">
        <v>35801.0</v>
      </c>
      <c r="D27" s="5">
        <v>3.0</v>
      </c>
      <c r="E27" s="269">
        <f t="shared" ref="E27:E33" si="2">EDATE(C27,D27)</f>
        <v>35891</v>
      </c>
      <c r="F27" s="47" t="s">
        <v>1786</v>
      </c>
      <c r="G27" s="1"/>
    </row>
    <row r="28" ht="12.75" customHeight="1">
      <c r="A28" s="1"/>
      <c r="B28" s="1"/>
      <c r="C28" s="268">
        <v>35807.0</v>
      </c>
      <c r="D28" s="5">
        <v>3.0</v>
      </c>
      <c r="E28" s="269">
        <f t="shared" si="2"/>
        <v>35897</v>
      </c>
      <c r="F28" s="47" t="s">
        <v>1787</v>
      </c>
      <c r="G28" s="1"/>
    </row>
    <row r="29" ht="12.75" customHeight="1">
      <c r="A29" s="1"/>
      <c r="B29" s="1"/>
      <c r="C29" s="268">
        <v>35804.0</v>
      </c>
      <c r="D29" s="5">
        <v>4.0</v>
      </c>
      <c r="E29" s="269">
        <f t="shared" si="2"/>
        <v>35924</v>
      </c>
      <c r="F29" s="47" t="s">
        <v>1788</v>
      </c>
      <c r="G29" s="1"/>
    </row>
    <row r="30" ht="12.75" customHeight="1">
      <c r="A30" s="1"/>
      <c r="B30" s="1"/>
      <c r="C30" s="268">
        <v>35804.0</v>
      </c>
      <c r="D30" s="5">
        <v>3.0</v>
      </c>
      <c r="E30" s="269">
        <f t="shared" si="2"/>
        <v>35894</v>
      </c>
      <c r="F30" s="47" t="s">
        <v>1789</v>
      </c>
      <c r="G30" s="1"/>
    </row>
    <row r="31" ht="12.75" customHeight="1">
      <c r="A31" s="1"/>
      <c r="B31" s="1"/>
      <c r="C31" s="268">
        <v>35814.0</v>
      </c>
      <c r="D31" s="5">
        <v>3.0</v>
      </c>
      <c r="E31" s="269">
        <f t="shared" si="2"/>
        <v>35904</v>
      </c>
      <c r="F31" s="47" t="s">
        <v>1790</v>
      </c>
      <c r="G31" s="1"/>
    </row>
    <row r="32" ht="12.75" customHeight="1">
      <c r="A32" s="1"/>
      <c r="B32" s="1"/>
      <c r="C32" s="268">
        <v>35821.0</v>
      </c>
      <c r="D32" s="5">
        <v>3.0</v>
      </c>
      <c r="E32" s="269">
        <f t="shared" si="2"/>
        <v>35911</v>
      </c>
      <c r="F32" s="47" t="s">
        <v>1791</v>
      </c>
      <c r="G32" s="1"/>
    </row>
    <row r="33" ht="12.75" customHeight="1">
      <c r="A33" s="1"/>
      <c r="B33" s="1"/>
      <c r="C33" s="268">
        <v>35807.0</v>
      </c>
      <c r="D33" s="5">
        <v>3.0</v>
      </c>
      <c r="E33" s="269">
        <f t="shared" si="2"/>
        <v>35897</v>
      </c>
      <c r="F33" s="47" t="s">
        <v>1792</v>
      </c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 t="s">
        <v>1793</v>
      </c>
      <c r="C36" s="1"/>
      <c r="D36" s="1"/>
      <c r="E36" s="1"/>
      <c r="F36" s="1"/>
      <c r="G36" s="1"/>
    </row>
    <row r="37" ht="12.75" customHeight="1">
      <c r="A37" s="1"/>
      <c r="B37" s="1" t="s">
        <v>1794</v>
      </c>
      <c r="C37" s="1"/>
      <c r="D37" s="1"/>
      <c r="E37" s="1"/>
      <c r="F37" s="1"/>
      <c r="G37" s="1"/>
    </row>
    <row r="38" ht="12.75" customHeight="1">
      <c r="A38" s="1"/>
      <c r="B38" s="1" t="s">
        <v>1795</v>
      </c>
      <c r="C38" s="1"/>
      <c r="D38" s="1"/>
      <c r="E38" s="1"/>
      <c r="F38" s="1"/>
      <c r="G38" s="1"/>
    </row>
    <row r="39" ht="12.75" customHeight="1">
      <c r="A39" s="1"/>
      <c r="B39" s="1" t="s">
        <v>1796</v>
      </c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4" t="s">
        <v>391</v>
      </c>
      <c r="D41" s="4" t="s">
        <v>393</v>
      </c>
      <c r="E41" s="4" t="s">
        <v>392</v>
      </c>
      <c r="F41" s="1"/>
      <c r="G41" s="1"/>
    </row>
    <row r="42" ht="12.75" customHeight="1">
      <c r="A42" s="1"/>
      <c r="B42" s="1"/>
      <c r="C42" s="268">
        <v>35801.0</v>
      </c>
      <c r="D42" s="5">
        <v>3.0</v>
      </c>
      <c r="E42" s="269">
        <f t="shared" ref="E42:E48" si="3">EDATE(C42,D42)-IF(WEEKDAY(EDATE(C42,D42),2)&gt;5,WEEKDAY(EDATE(C42,D42),2)-5,0)</f>
        <v>35891</v>
      </c>
      <c r="F42" s="1"/>
      <c r="G42" s="1"/>
    </row>
    <row r="43" ht="12.75" customHeight="1">
      <c r="A43" s="1"/>
      <c r="B43" s="1"/>
      <c r="C43" s="268">
        <v>35807.0</v>
      </c>
      <c r="D43" s="5">
        <v>3.0</v>
      </c>
      <c r="E43" s="269">
        <f t="shared" si="3"/>
        <v>35895</v>
      </c>
      <c r="F43" s="1"/>
      <c r="G43" s="1"/>
    </row>
    <row r="44" ht="12.75" customHeight="1">
      <c r="A44" s="1"/>
      <c r="B44" s="1"/>
      <c r="C44" s="268">
        <v>35804.0</v>
      </c>
      <c r="D44" s="5">
        <v>4.0</v>
      </c>
      <c r="E44" s="269">
        <f t="shared" si="3"/>
        <v>35923</v>
      </c>
      <c r="F44" s="1"/>
      <c r="G44" s="1"/>
    </row>
    <row r="45" ht="12.75" customHeight="1">
      <c r="A45" s="1"/>
      <c r="B45" s="1"/>
      <c r="C45" s="268">
        <v>35804.0</v>
      </c>
      <c r="D45" s="5">
        <v>3.0</v>
      </c>
      <c r="E45" s="269">
        <f t="shared" si="3"/>
        <v>35894</v>
      </c>
      <c r="F45" s="1"/>
      <c r="G45" s="1"/>
    </row>
    <row r="46" ht="12.75" customHeight="1">
      <c r="A46" s="1"/>
      <c r="B46" s="1"/>
      <c r="C46" s="268">
        <v>35814.0</v>
      </c>
      <c r="D46" s="5">
        <v>3.0</v>
      </c>
      <c r="E46" s="269">
        <f t="shared" si="3"/>
        <v>35902</v>
      </c>
      <c r="F46" s="1"/>
      <c r="G46" s="1"/>
    </row>
    <row r="47" ht="12.75" customHeight="1">
      <c r="A47" s="1"/>
      <c r="B47" s="1"/>
      <c r="C47" s="268">
        <v>35821.0</v>
      </c>
      <c r="D47" s="5">
        <v>3.0</v>
      </c>
      <c r="E47" s="269">
        <f t="shared" si="3"/>
        <v>35909</v>
      </c>
      <c r="F47" s="1"/>
      <c r="G47" s="1"/>
    </row>
    <row r="48" ht="12.75" customHeight="1">
      <c r="A48" s="1"/>
      <c r="B48" s="1"/>
      <c r="C48" s="268">
        <v>35807.0</v>
      </c>
      <c r="D48" s="5">
        <v>3.0</v>
      </c>
      <c r="E48" s="269">
        <f t="shared" si="3"/>
        <v>35895</v>
      </c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47" t="s">
        <v>1797</v>
      </c>
      <c r="C50" s="1"/>
      <c r="D50" s="1"/>
      <c r="E50" s="1"/>
      <c r="F50" s="1"/>
      <c r="G50" s="1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9.29"/>
    <col customWidth="1" min="3" max="3" width="11.0"/>
    <col customWidth="1" min="4" max="4" width="16.29"/>
    <col customWidth="1" min="5" max="5" width="12.86"/>
    <col customWidth="1" min="6" max="6" width="19.0"/>
    <col customWidth="1" min="7" max="7" width="16.29"/>
    <col customWidth="1" min="8" max="26" width="8.0"/>
  </cols>
  <sheetData>
    <row r="1" ht="18.75" customHeight="1">
      <c r="A1" s="17" t="s">
        <v>164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/>
      <c r="C3" s="4" t="s">
        <v>1509</v>
      </c>
      <c r="D3" s="4" t="s">
        <v>1771</v>
      </c>
      <c r="E3" s="4" t="s">
        <v>1798</v>
      </c>
      <c r="F3" s="1"/>
      <c r="G3" s="1"/>
    </row>
    <row r="4" ht="12.75" customHeight="1">
      <c r="A4" s="1"/>
      <c r="B4" s="16"/>
      <c r="C4" s="193">
        <v>35800.0</v>
      </c>
      <c r="D4" s="5">
        <v>2.0</v>
      </c>
      <c r="E4" s="205">
        <f t="shared" ref="E4:E6" si="1">EOMONTH(C4,D4)</f>
        <v>35885</v>
      </c>
      <c r="F4" s="109" t="s">
        <v>1799</v>
      </c>
      <c r="G4" s="1"/>
    </row>
    <row r="5" ht="12.75" customHeight="1">
      <c r="A5" s="1"/>
      <c r="B5" s="16"/>
      <c r="C5" s="193">
        <v>35800.0</v>
      </c>
      <c r="D5" s="5">
        <v>2.0</v>
      </c>
      <c r="E5" s="267">
        <f t="shared" si="1"/>
        <v>35885</v>
      </c>
      <c r="F5" s="109" t="s">
        <v>1800</v>
      </c>
      <c r="G5" s="1"/>
    </row>
    <row r="6" ht="12.75" customHeight="1">
      <c r="A6" s="1"/>
      <c r="B6" s="1"/>
      <c r="C6" s="193">
        <v>35800.0</v>
      </c>
      <c r="D6" s="5">
        <v>-2.0</v>
      </c>
      <c r="E6" s="267">
        <f t="shared" si="1"/>
        <v>35764</v>
      </c>
      <c r="F6" s="109" t="s">
        <v>1801</v>
      </c>
      <c r="G6" s="1"/>
    </row>
    <row r="7" ht="12.75" customHeight="1">
      <c r="A7" s="1"/>
      <c r="B7" s="1"/>
      <c r="C7" s="1"/>
      <c r="D7" s="1"/>
      <c r="E7" s="1"/>
      <c r="F7" s="1"/>
      <c r="G7" s="1"/>
    </row>
    <row r="8" ht="13.5" customHeight="1">
      <c r="A8" s="1"/>
      <c r="B8" s="3" t="s">
        <v>721</v>
      </c>
      <c r="C8" s="3"/>
      <c r="D8" s="3"/>
      <c r="E8" s="3"/>
      <c r="F8" s="3"/>
      <c r="G8" s="1"/>
    </row>
    <row r="9" ht="12.75" customHeight="1">
      <c r="A9" s="1"/>
      <c r="B9" s="1" t="s">
        <v>1802</v>
      </c>
      <c r="C9" s="1"/>
      <c r="D9" s="1"/>
      <c r="E9" s="1"/>
      <c r="F9" s="1"/>
      <c r="G9" s="1"/>
    </row>
    <row r="10" ht="12.75" customHeight="1">
      <c r="A10" s="1"/>
      <c r="B10" s="1" t="s">
        <v>1803</v>
      </c>
      <c r="C10" s="1"/>
      <c r="D10" s="1"/>
      <c r="E10" s="1"/>
      <c r="F10" s="1"/>
      <c r="G10" s="1"/>
    </row>
    <row r="11" ht="12.75" customHeight="1">
      <c r="A11" s="1"/>
      <c r="B11" s="1"/>
      <c r="C11" s="1"/>
      <c r="D11" s="1"/>
      <c r="E11" s="1"/>
      <c r="F11" s="1"/>
      <c r="G11" s="1"/>
    </row>
    <row r="12" ht="13.5" customHeight="1">
      <c r="A12" s="1"/>
      <c r="B12" s="3" t="s">
        <v>653</v>
      </c>
      <c r="C12" s="3"/>
      <c r="D12" s="3"/>
      <c r="E12" s="3"/>
      <c r="F12" s="3"/>
      <c r="G12" s="1"/>
    </row>
    <row r="13" ht="12.75" customHeight="1">
      <c r="A13" s="1"/>
      <c r="B13" s="1" t="s">
        <v>1804</v>
      </c>
      <c r="C13" s="1"/>
      <c r="D13" s="1"/>
      <c r="E13" s="1"/>
      <c r="F13" s="1"/>
      <c r="G13" s="1"/>
    </row>
    <row r="14" ht="12.75" customHeight="1">
      <c r="A14" s="1"/>
      <c r="B14" s="1"/>
      <c r="C14" s="1"/>
      <c r="D14" s="1"/>
      <c r="E14" s="1"/>
      <c r="F14" s="1"/>
      <c r="G14" s="1"/>
    </row>
    <row r="15" ht="13.5" customHeight="1">
      <c r="A15" s="1"/>
      <c r="B15" s="3" t="s">
        <v>4</v>
      </c>
      <c r="C15" s="3"/>
      <c r="D15" s="3"/>
      <c r="E15" s="3"/>
      <c r="F15" s="3"/>
      <c r="G15" s="1"/>
    </row>
    <row r="16" ht="12.75" customHeight="1">
      <c r="A16" s="1"/>
      <c r="B16" s="1" t="s">
        <v>1779</v>
      </c>
      <c r="C16" s="1"/>
      <c r="D16" s="1"/>
      <c r="E16" s="1"/>
      <c r="F16" s="1"/>
      <c r="G16" s="1"/>
    </row>
    <row r="17" ht="12.75" customHeight="1">
      <c r="A17" s="1"/>
      <c r="B17" s="1" t="s">
        <v>1780</v>
      </c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2.75" customHeight="1">
      <c r="A19" s="1"/>
      <c r="B19" s="1"/>
      <c r="C19" s="1"/>
      <c r="D19" s="1"/>
      <c r="E19" s="1"/>
      <c r="F19" s="1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2.75" customHeight="1">
      <c r="A21" s="1"/>
      <c r="B21" s="1"/>
      <c r="C21" s="1"/>
      <c r="D21" s="1"/>
      <c r="E21" s="1"/>
      <c r="F21" s="1"/>
      <c r="G21" s="1"/>
    </row>
    <row r="22" ht="12.75" customHeight="1">
      <c r="A22" s="1"/>
      <c r="B22" s="1"/>
      <c r="C22" s="1"/>
      <c r="D22" s="1"/>
      <c r="E22" s="1"/>
      <c r="F22" s="1"/>
      <c r="G22" s="1"/>
    </row>
    <row r="23" ht="12.75" customHeight="1">
      <c r="A23" s="1"/>
      <c r="B23" s="1"/>
      <c r="C23" s="1"/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2.75" customHeight="1">
      <c r="A28" s="1"/>
      <c r="B28" s="1"/>
      <c r="C28" s="1"/>
      <c r="D28" s="1"/>
      <c r="E28" s="1"/>
      <c r="F28" s="1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/>
      <c r="C30" s="1"/>
      <c r="D30" s="1"/>
      <c r="E30" s="1"/>
      <c r="F30" s="1"/>
      <c r="G30" s="1"/>
    </row>
    <row r="31" ht="12.75" customHeight="1">
      <c r="A31" s="1"/>
      <c r="B31" s="1"/>
      <c r="C31" s="1"/>
      <c r="D31" s="1"/>
      <c r="E31" s="1"/>
      <c r="F31" s="1"/>
      <c r="G31" s="1"/>
    </row>
    <row r="32" ht="12.75" customHeight="1">
      <c r="A32" s="1"/>
      <c r="B32" s="1"/>
      <c r="C32" s="1"/>
      <c r="D32" s="1"/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6" width="14.86"/>
    <col customWidth="1" min="7" max="7" width="22.14"/>
    <col customWidth="1" min="8" max="26" width="8.0"/>
  </cols>
  <sheetData>
    <row r="1" ht="18.75" customHeight="1">
      <c r="A1" s="17" t="s">
        <v>166</v>
      </c>
      <c r="B1" s="17"/>
      <c r="C1" s="17"/>
      <c r="D1" s="17"/>
      <c r="E1" s="17"/>
      <c r="F1" s="17"/>
      <c r="G1" s="17"/>
    </row>
    <row r="2" ht="13.5" customHeight="1">
      <c r="A2" s="1"/>
      <c r="E2" s="1"/>
      <c r="F2" s="1"/>
      <c r="G2" s="1"/>
    </row>
    <row r="3" ht="12.75" customHeight="1">
      <c r="A3" s="1"/>
      <c r="C3" s="103" t="s">
        <v>1805</v>
      </c>
      <c r="D3" s="104"/>
      <c r="E3" s="4" t="s">
        <v>1806</v>
      </c>
      <c r="F3" s="4" t="s">
        <v>1807</v>
      </c>
      <c r="G3" s="1"/>
    </row>
    <row r="4" ht="12.75" customHeight="1">
      <c r="A4" s="1"/>
      <c r="C4" s="5">
        <v>10.0</v>
      </c>
      <c r="D4" s="5">
        <v>0.0</v>
      </c>
      <c r="E4" s="92" t="str">
        <f>C4/D4</f>
        <v>#DIV/0!</v>
      </c>
      <c r="F4" s="6">
        <f t="shared" ref="F4:F7" si="1">_xlfn.ERROR.TYPE(E4)</f>
        <v>2</v>
      </c>
      <c r="G4" s="71" t="s">
        <v>1808</v>
      </c>
    </row>
    <row r="5" ht="12.75" customHeight="1">
      <c r="A5" s="1"/>
      <c r="C5" s="5">
        <v>10.0</v>
      </c>
      <c r="D5" s="5">
        <v>3.0</v>
      </c>
      <c r="E5" s="92" t="str">
        <f>C5+ALAN</f>
        <v>#NAME?</v>
      </c>
      <c r="F5" s="6">
        <f t="shared" si="1"/>
        <v>5</v>
      </c>
      <c r="G5" s="71" t="s">
        <v>1809</v>
      </c>
    </row>
    <row r="6" ht="12.75" customHeight="1">
      <c r="A6" s="1"/>
      <c r="C6" s="5">
        <v>10.0</v>
      </c>
      <c r="D6" s="5">
        <v>3.0</v>
      </c>
      <c r="E6" s="92" t="str">
        <f>C6+D6+#REF!</f>
        <v>#REF!</v>
      </c>
      <c r="F6" s="6">
        <f t="shared" si="1"/>
        <v>4</v>
      </c>
      <c r="G6" s="71" t="s">
        <v>1810</v>
      </c>
    </row>
    <row r="7" ht="12.75" customHeight="1">
      <c r="A7" s="1"/>
      <c r="C7" s="46">
        <v>0.4166666666666667</v>
      </c>
      <c r="D7" s="46">
        <v>0.5416666666666666</v>
      </c>
      <c r="E7" s="270">
        <f>C7-D7</f>
        <v>-0.125</v>
      </c>
      <c r="F7" s="6" t="str">
        <f t="shared" si="1"/>
        <v>#N/A</v>
      </c>
      <c r="G7" s="71" t="s">
        <v>1811</v>
      </c>
    </row>
    <row r="8" ht="12.75" customHeight="1">
      <c r="A8" s="1"/>
      <c r="E8" s="1"/>
      <c r="F8" s="1"/>
      <c r="G8" s="1"/>
    </row>
    <row r="9" ht="12.75" customHeight="1">
      <c r="A9" s="1"/>
      <c r="E9" s="1"/>
      <c r="F9" s="1"/>
      <c r="G9" s="1"/>
    </row>
    <row r="10" ht="13.5" customHeight="1">
      <c r="A10" s="1"/>
      <c r="B10" s="3" t="s">
        <v>721</v>
      </c>
      <c r="C10" s="3"/>
      <c r="D10" s="3"/>
      <c r="E10" s="3"/>
      <c r="F10" s="3"/>
      <c r="G10" s="3"/>
    </row>
    <row r="11" ht="12.75" customHeight="1">
      <c r="A11" s="1"/>
      <c r="B11" s="1" t="s">
        <v>1812</v>
      </c>
      <c r="E11" s="1"/>
      <c r="F11" s="1"/>
      <c r="G11" s="1"/>
    </row>
    <row r="12" ht="12.75" customHeight="1">
      <c r="A12" s="1"/>
      <c r="E12" s="1"/>
      <c r="F12" s="1"/>
      <c r="G12" s="1"/>
    </row>
    <row r="13" ht="13.5" customHeight="1">
      <c r="A13" s="1"/>
      <c r="B13" s="3" t="s">
        <v>653</v>
      </c>
      <c r="C13" s="3"/>
      <c r="D13" s="3"/>
      <c r="E13" s="3"/>
      <c r="F13" s="3"/>
      <c r="G13" s="3"/>
    </row>
    <row r="14" ht="12.75" customHeight="1">
      <c r="A14" s="1"/>
      <c r="B14" s="1" t="s">
        <v>1813</v>
      </c>
      <c r="E14" s="1"/>
      <c r="F14" s="1"/>
      <c r="G14" s="1"/>
    </row>
    <row r="15" ht="12.75" customHeight="1">
      <c r="A15" s="1"/>
      <c r="B15" s="1" t="s">
        <v>1814</v>
      </c>
      <c r="E15" s="1"/>
      <c r="F15" s="1"/>
      <c r="G15" s="1"/>
    </row>
    <row r="16" ht="12.75" customHeight="1">
      <c r="A16" s="1"/>
      <c r="E16" s="1"/>
      <c r="F16" s="1"/>
      <c r="G16" s="1"/>
    </row>
    <row r="17" ht="13.5" customHeight="1">
      <c r="A17" s="1"/>
      <c r="B17" s="3" t="s">
        <v>4</v>
      </c>
      <c r="C17" s="3"/>
      <c r="D17" s="3"/>
      <c r="E17" s="3"/>
      <c r="F17" s="3"/>
      <c r="G17" s="3"/>
    </row>
    <row r="18" ht="12.75" customHeight="1">
      <c r="A18" s="1"/>
      <c r="B18" s="1" t="s">
        <v>1815</v>
      </c>
      <c r="E18" s="1"/>
      <c r="F18" s="1"/>
      <c r="G18" s="1"/>
    </row>
    <row r="19" ht="12.75" customHeight="1">
      <c r="A19" s="1"/>
      <c r="E19" s="1"/>
      <c r="F19" s="1"/>
      <c r="G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</row>
    <row r="21" ht="12.75" customHeight="1">
      <c r="A21" s="1"/>
      <c r="B21" s="1" t="s">
        <v>1816</v>
      </c>
      <c r="E21" s="1"/>
      <c r="F21" s="1"/>
      <c r="G21" s="1"/>
    </row>
    <row r="22" ht="12.75" customHeight="1">
      <c r="A22" s="1"/>
      <c r="E22" s="1"/>
      <c r="F22" s="1"/>
      <c r="G22" s="1"/>
    </row>
    <row r="23" ht="12.75" customHeight="1">
      <c r="A23" s="1"/>
      <c r="E23" s="1"/>
      <c r="F23" s="1"/>
      <c r="G23" s="1"/>
    </row>
    <row r="24" ht="12.75" customHeight="1">
      <c r="A24" s="1"/>
      <c r="E24" s="1"/>
      <c r="F24" s="1"/>
      <c r="G24" s="1"/>
    </row>
    <row r="25" ht="12.75" customHeight="1">
      <c r="A25" s="1"/>
      <c r="E25" s="1"/>
      <c r="F25" s="1"/>
      <c r="G25" s="1"/>
    </row>
    <row r="26" ht="12.75" customHeight="1">
      <c r="A26" s="1"/>
      <c r="E26" s="1"/>
      <c r="F26" s="1"/>
      <c r="G26" s="1"/>
    </row>
    <row r="27" ht="12.75" customHeight="1">
      <c r="A27" s="1"/>
      <c r="E27" s="1"/>
      <c r="F27" s="1"/>
      <c r="G27" s="1"/>
    </row>
    <row r="28" ht="12.75" customHeight="1">
      <c r="A28" s="1"/>
      <c r="E28" s="1"/>
      <c r="F28" s="1"/>
      <c r="G28" s="1"/>
    </row>
    <row r="29" ht="12.75" customHeight="1">
      <c r="A29" s="1"/>
      <c r="E29" s="1"/>
      <c r="F29" s="1"/>
      <c r="G29" s="1"/>
    </row>
    <row r="30" ht="12.75" customHeight="1">
      <c r="A30" s="1"/>
      <c r="E30" s="1"/>
      <c r="F30" s="1"/>
      <c r="G30" s="1"/>
    </row>
    <row r="31" ht="12.75" customHeight="1">
      <c r="A31" s="1"/>
      <c r="E31" s="1"/>
      <c r="F31" s="1"/>
      <c r="G31" s="1"/>
    </row>
    <row r="32" ht="12.75" customHeight="1">
      <c r="A32" s="1"/>
      <c r="E32" s="1"/>
      <c r="F32" s="1"/>
      <c r="G32" s="1"/>
    </row>
    <row r="33" ht="12.75" customHeight="1">
      <c r="A33" s="1"/>
      <c r="E33" s="1"/>
      <c r="F33" s="1"/>
      <c r="G33" s="1"/>
    </row>
    <row r="34" ht="12.75" customHeight="1">
      <c r="A34" s="1"/>
      <c r="E34" s="1"/>
      <c r="F34" s="1"/>
      <c r="G34" s="1"/>
    </row>
    <row r="35" ht="12.75" customHeight="1">
      <c r="A35" s="1"/>
      <c r="E35" s="1"/>
      <c r="F35" s="1"/>
      <c r="G35" s="1"/>
    </row>
    <row r="36" ht="12.75" customHeight="1">
      <c r="A36" s="1"/>
      <c r="E36" s="1"/>
      <c r="F36" s="1"/>
      <c r="G36" s="1"/>
    </row>
    <row r="37" ht="12.75" customHeight="1">
      <c r="A37" s="1"/>
      <c r="E37" s="1"/>
      <c r="F37" s="1"/>
      <c r="G37" s="1"/>
    </row>
    <row r="38" ht="12.75" customHeight="1">
      <c r="A38" s="1"/>
      <c r="E38" s="1"/>
      <c r="F38" s="1"/>
      <c r="G38" s="1"/>
    </row>
    <row r="39" ht="12.75" customHeight="1">
      <c r="A39" s="1"/>
      <c r="E39" s="1"/>
      <c r="F39" s="1"/>
      <c r="G39" s="1"/>
    </row>
    <row r="40" ht="12.75" customHeight="1">
      <c r="A40" s="1"/>
      <c r="E40" s="1"/>
      <c r="F40" s="1"/>
      <c r="G40" s="1"/>
    </row>
    <row r="41" ht="12.75" customHeight="1">
      <c r="A41" s="1"/>
      <c r="E41" s="1"/>
      <c r="F41" s="1"/>
      <c r="G41" s="1"/>
    </row>
    <row r="42" ht="12.75" customHeight="1">
      <c r="A42" s="1"/>
      <c r="E42" s="1"/>
      <c r="F42" s="1"/>
      <c r="G42" s="1"/>
    </row>
    <row r="43" ht="12.75" customHeight="1">
      <c r="A43" s="1"/>
      <c r="E43" s="1"/>
      <c r="F43" s="1"/>
      <c r="G43" s="1"/>
    </row>
    <row r="44" ht="12.75" customHeight="1">
      <c r="A44" s="1"/>
      <c r="E44" s="1"/>
      <c r="F44" s="1"/>
      <c r="G44" s="1"/>
    </row>
    <row r="45" ht="12.75" customHeight="1">
      <c r="A45" s="1"/>
      <c r="E45" s="1"/>
      <c r="F45" s="1"/>
      <c r="G45" s="1"/>
    </row>
    <row r="46" ht="12.75" customHeight="1">
      <c r="A46" s="1"/>
      <c r="E46" s="1"/>
      <c r="F46" s="1"/>
      <c r="G46" s="1"/>
    </row>
    <row r="47" ht="12.75" customHeight="1">
      <c r="A47" s="1"/>
      <c r="E47" s="1"/>
      <c r="F47" s="1"/>
      <c r="G47" s="1"/>
    </row>
    <row r="48" ht="12.75" customHeight="1">
      <c r="A48" s="1"/>
      <c r="E48" s="1"/>
      <c r="F48" s="1"/>
      <c r="G48" s="1"/>
    </row>
    <row r="49" ht="12.75" customHeight="1">
      <c r="A49" s="1"/>
      <c r="E49" s="1"/>
      <c r="F49" s="1"/>
      <c r="G49" s="1"/>
    </row>
    <row r="50" ht="12.75" customHeight="1">
      <c r="A50" s="1"/>
      <c r="E50" s="1"/>
      <c r="F50" s="1"/>
      <c r="G50" s="1"/>
    </row>
    <row r="51" ht="12.75" customHeight="1">
      <c r="A51" s="1"/>
      <c r="E51" s="1"/>
      <c r="F51" s="1"/>
      <c r="G51" s="1"/>
    </row>
    <row r="52" ht="12.75" customHeight="1">
      <c r="A52" s="1"/>
      <c r="E52" s="1"/>
      <c r="F52" s="1"/>
      <c r="G52" s="1"/>
    </row>
    <row r="53" ht="12.75" customHeight="1">
      <c r="A53" s="1"/>
      <c r="E53" s="1"/>
      <c r="F53" s="1"/>
      <c r="G53" s="1"/>
    </row>
    <row r="54" ht="12.75" customHeight="1">
      <c r="A54" s="1"/>
      <c r="E54" s="1"/>
      <c r="F54" s="1"/>
      <c r="G54" s="1"/>
    </row>
    <row r="55" ht="12.75" customHeight="1">
      <c r="A55" s="1"/>
      <c r="E55" s="1"/>
      <c r="F55" s="1"/>
      <c r="G55" s="1"/>
    </row>
    <row r="56" ht="12.75" customHeight="1">
      <c r="A56" s="1"/>
      <c r="E56" s="1"/>
      <c r="F56" s="1"/>
      <c r="G56" s="1"/>
    </row>
    <row r="57" ht="12.75" customHeight="1">
      <c r="A57" s="1"/>
      <c r="E57" s="1"/>
      <c r="F57" s="1"/>
      <c r="G57" s="1"/>
    </row>
    <row r="58" ht="12.75" customHeight="1">
      <c r="A58" s="1"/>
      <c r="E58" s="1"/>
      <c r="F58" s="1"/>
      <c r="G58" s="1"/>
    </row>
    <row r="59" ht="12.75" customHeight="1">
      <c r="A59" s="1"/>
      <c r="E59" s="1"/>
      <c r="F59" s="1"/>
      <c r="G59" s="1"/>
    </row>
    <row r="60" ht="12.75" customHeight="1">
      <c r="A60" s="1"/>
      <c r="E60" s="1"/>
      <c r="F60" s="1"/>
      <c r="G60" s="1"/>
    </row>
    <row r="61" ht="12.75" customHeight="1">
      <c r="A61" s="1"/>
      <c r="E61" s="1"/>
      <c r="F61" s="1"/>
      <c r="G61" s="1"/>
    </row>
    <row r="62" ht="12.75" customHeight="1">
      <c r="A62" s="1"/>
      <c r="E62" s="1"/>
      <c r="F62" s="1"/>
      <c r="G62" s="1"/>
    </row>
    <row r="63" ht="12.75" customHeight="1">
      <c r="A63" s="1"/>
      <c r="E63" s="1"/>
      <c r="F63" s="1"/>
      <c r="G63" s="1"/>
    </row>
    <row r="64" ht="12.75" customHeight="1">
      <c r="A64" s="1"/>
      <c r="E64" s="1"/>
      <c r="F64" s="1"/>
      <c r="G64" s="1"/>
    </row>
    <row r="65" ht="12.75" customHeight="1">
      <c r="A65" s="1"/>
      <c r="E65" s="1"/>
      <c r="F65" s="1"/>
      <c r="G65" s="1"/>
    </row>
    <row r="66" ht="12.75" customHeight="1">
      <c r="A66" s="1"/>
      <c r="E66" s="1"/>
      <c r="F66" s="1"/>
      <c r="G66" s="1"/>
    </row>
    <row r="67" ht="12.75" customHeight="1">
      <c r="A67" s="1"/>
      <c r="E67" s="1"/>
      <c r="F67" s="1"/>
      <c r="G67" s="1"/>
    </row>
    <row r="68" ht="12.75" customHeight="1">
      <c r="A68" s="1"/>
      <c r="E68" s="1"/>
      <c r="F68" s="1"/>
      <c r="G68" s="1"/>
    </row>
    <row r="69" ht="12.75" customHeight="1">
      <c r="A69" s="1"/>
      <c r="E69" s="1"/>
      <c r="F69" s="1"/>
      <c r="G69" s="1"/>
    </row>
    <row r="70" ht="12.75" customHeight="1">
      <c r="A70" s="1"/>
      <c r="E70" s="1"/>
      <c r="F70" s="1"/>
      <c r="G70" s="1"/>
    </row>
    <row r="71" ht="12.75" customHeight="1">
      <c r="A71" s="1"/>
      <c r="E71" s="1"/>
      <c r="F71" s="1"/>
      <c r="G71" s="1"/>
    </row>
    <row r="72" ht="12.75" customHeight="1">
      <c r="A72" s="1"/>
      <c r="E72" s="1"/>
      <c r="F72" s="1"/>
      <c r="G72" s="1"/>
    </row>
    <row r="73" ht="12.75" customHeight="1">
      <c r="A73" s="1"/>
      <c r="E73" s="1"/>
      <c r="F73" s="1"/>
      <c r="G73" s="1"/>
    </row>
    <row r="74" ht="12.75" customHeight="1">
      <c r="A74" s="1"/>
      <c r="E74" s="1"/>
      <c r="F74" s="1"/>
      <c r="G74" s="1"/>
    </row>
    <row r="75" ht="12.75" customHeight="1">
      <c r="A75" s="1"/>
      <c r="E75" s="1"/>
      <c r="F75" s="1"/>
      <c r="G75" s="1"/>
    </row>
    <row r="76" ht="12.75" customHeight="1">
      <c r="A76" s="1"/>
      <c r="E76" s="1"/>
      <c r="F76" s="1"/>
      <c r="G76" s="1"/>
    </row>
    <row r="77" ht="12.75" customHeight="1">
      <c r="A77" s="1"/>
      <c r="E77" s="1"/>
      <c r="F77" s="1"/>
      <c r="G77" s="1"/>
    </row>
    <row r="78" ht="12.75" customHeight="1">
      <c r="A78" s="1"/>
      <c r="E78" s="1"/>
      <c r="F78" s="1"/>
      <c r="G78" s="1"/>
    </row>
    <row r="79" ht="12.75" customHeight="1">
      <c r="A79" s="1"/>
      <c r="E79" s="1"/>
      <c r="F79" s="1"/>
      <c r="G79" s="1"/>
    </row>
    <row r="80" ht="12.75" customHeight="1">
      <c r="A80" s="1"/>
      <c r="E80" s="1"/>
      <c r="F80" s="1"/>
      <c r="G80" s="1"/>
    </row>
    <row r="81" ht="12.75" customHeight="1">
      <c r="A81" s="1"/>
      <c r="E81" s="1"/>
      <c r="F81" s="1"/>
      <c r="G81" s="1"/>
    </row>
    <row r="82" ht="12.75" customHeight="1">
      <c r="A82" s="1"/>
      <c r="E82" s="1"/>
      <c r="F82" s="1"/>
      <c r="G82" s="1"/>
    </row>
    <row r="83" ht="12.75" customHeight="1">
      <c r="A83" s="1"/>
      <c r="E83" s="1"/>
      <c r="F83" s="1"/>
      <c r="G83" s="1"/>
    </row>
    <row r="84" ht="12.75" customHeight="1">
      <c r="A84" s="1"/>
      <c r="E84" s="1"/>
      <c r="F84" s="1"/>
      <c r="G84" s="1"/>
    </row>
    <row r="85" ht="12.75" customHeight="1">
      <c r="A85" s="1"/>
      <c r="E85" s="1"/>
      <c r="F85" s="1"/>
      <c r="G85" s="1"/>
    </row>
    <row r="86" ht="12.75" customHeight="1">
      <c r="A86" s="1"/>
      <c r="E86" s="1"/>
      <c r="F86" s="1"/>
      <c r="G86" s="1"/>
    </row>
    <row r="87" ht="12.75" customHeight="1">
      <c r="A87" s="1"/>
      <c r="E87" s="1"/>
      <c r="F87" s="1"/>
      <c r="G87" s="1"/>
    </row>
    <row r="88" ht="12.75" customHeight="1">
      <c r="A88" s="1"/>
      <c r="E88" s="1"/>
      <c r="F88" s="1"/>
      <c r="G88" s="1"/>
    </row>
    <row r="89" ht="12.75" customHeight="1">
      <c r="A89" s="1"/>
      <c r="E89" s="1"/>
      <c r="F89" s="1"/>
      <c r="G89" s="1"/>
    </row>
    <row r="90" ht="12.75" customHeight="1">
      <c r="A90" s="1"/>
      <c r="E90" s="1"/>
      <c r="F90" s="1"/>
      <c r="G90" s="1"/>
    </row>
    <row r="91" ht="12.75" customHeight="1">
      <c r="A91" s="1"/>
      <c r="E91" s="1"/>
      <c r="F91" s="1"/>
      <c r="G91" s="1"/>
    </row>
    <row r="92" ht="12.75" customHeight="1">
      <c r="A92" s="1"/>
      <c r="E92" s="1"/>
      <c r="F92" s="1"/>
      <c r="G92" s="1"/>
    </row>
    <row r="93" ht="12.75" customHeight="1">
      <c r="A93" s="1"/>
      <c r="E93" s="1"/>
      <c r="F93" s="1"/>
      <c r="G93" s="1"/>
    </row>
    <row r="94" ht="12.75" customHeight="1">
      <c r="A94" s="1"/>
      <c r="E94" s="1"/>
      <c r="F94" s="1"/>
      <c r="G94" s="1"/>
    </row>
    <row r="95" ht="12.75" customHeight="1">
      <c r="A95" s="1"/>
      <c r="E95" s="1"/>
      <c r="F95" s="1"/>
      <c r="G95" s="1"/>
    </row>
    <row r="96" ht="12.75" customHeight="1">
      <c r="A96" s="1"/>
      <c r="E96" s="1"/>
      <c r="F96" s="1"/>
      <c r="G96" s="1"/>
    </row>
    <row r="97" ht="12.75" customHeight="1">
      <c r="A97" s="1"/>
      <c r="E97" s="1"/>
      <c r="F97" s="1"/>
      <c r="G97" s="1"/>
    </row>
    <row r="98" ht="12.75" customHeight="1">
      <c r="A98" s="1"/>
      <c r="E98" s="1"/>
      <c r="F98" s="1"/>
      <c r="G98" s="1"/>
    </row>
    <row r="99" ht="12.75" customHeight="1">
      <c r="A99" s="1"/>
      <c r="E99" s="1"/>
      <c r="F99" s="1"/>
      <c r="G99" s="1"/>
    </row>
    <row r="100" ht="12.75" customHeight="1">
      <c r="A100" s="1"/>
      <c r="E100" s="1"/>
      <c r="F100" s="1"/>
      <c r="G100" s="1"/>
    </row>
    <row r="101" ht="12.75" customHeight="1">
      <c r="A101" s="1"/>
      <c r="E101" s="1"/>
      <c r="F101" s="1"/>
      <c r="G101" s="1"/>
    </row>
    <row r="102" ht="12.75" customHeight="1">
      <c r="A102" s="1"/>
      <c r="E102" s="1"/>
      <c r="F102" s="1"/>
      <c r="G102" s="1"/>
    </row>
    <row r="103" ht="12.75" customHeight="1">
      <c r="A103" s="1"/>
      <c r="E103" s="1"/>
      <c r="F103" s="1"/>
      <c r="G103" s="1"/>
    </row>
    <row r="104" ht="12.75" customHeight="1">
      <c r="A104" s="1"/>
      <c r="E104" s="1"/>
      <c r="F104" s="1"/>
      <c r="G104" s="1"/>
    </row>
    <row r="105" ht="12.75" customHeight="1">
      <c r="A105" s="1"/>
      <c r="E105" s="1"/>
      <c r="F105" s="1"/>
      <c r="G105" s="1"/>
    </row>
    <row r="106" ht="12.75" customHeight="1">
      <c r="A106" s="1"/>
      <c r="E106" s="1"/>
      <c r="F106" s="1"/>
      <c r="G106" s="1"/>
    </row>
    <row r="107" ht="12.75" customHeight="1">
      <c r="A107" s="1"/>
      <c r="E107" s="1"/>
      <c r="F107" s="1"/>
      <c r="G107" s="1"/>
    </row>
    <row r="108" ht="12.75" customHeight="1">
      <c r="A108" s="1"/>
      <c r="E108" s="1"/>
      <c r="F108" s="1"/>
      <c r="G108" s="1"/>
    </row>
    <row r="109" ht="12.75" customHeight="1">
      <c r="A109" s="1"/>
      <c r="E109" s="1"/>
      <c r="F109" s="1"/>
      <c r="G109" s="1"/>
    </row>
    <row r="110" ht="12.75" customHeight="1">
      <c r="A110" s="1"/>
      <c r="E110" s="1"/>
      <c r="F110" s="1"/>
      <c r="G110" s="1"/>
    </row>
    <row r="111" ht="12.75" customHeight="1">
      <c r="A111" s="1"/>
      <c r="E111" s="1"/>
      <c r="F111" s="1"/>
      <c r="G111" s="1"/>
    </row>
    <row r="112" ht="12.75" customHeight="1">
      <c r="A112" s="1"/>
      <c r="E112" s="1"/>
      <c r="F112" s="1"/>
      <c r="G112" s="1"/>
    </row>
    <row r="113" ht="12.75" customHeight="1">
      <c r="A113" s="1"/>
      <c r="E113" s="1"/>
      <c r="F113" s="1"/>
      <c r="G113" s="1"/>
    </row>
    <row r="114" ht="12.75" customHeight="1">
      <c r="A114" s="1"/>
      <c r="E114" s="1"/>
      <c r="F114" s="1"/>
      <c r="G114" s="1"/>
    </row>
    <row r="115" ht="12.75" customHeight="1">
      <c r="A115" s="1"/>
      <c r="E115" s="1"/>
      <c r="F115" s="1"/>
      <c r="G115" s="1"/>
    </row>
    <row r="116" ht="12.75" customHeight="1">
      <c r="A116" s="1"/>
      <c r="E116" s="1"/>
      <c r="F116" s="1"/>
      <c r="G116" s="1"/>
    </row>
    <row r="117" ht="12.75" customHeight="1">
      <c r="A117" s="1"/>
      <c r="E117" s="1"/>
      <c r="F117" s="1"/>
      <c r="G117" s="1"/>
    </row>
    <row r="118" ht="12.75" customHeight="1">
      <c r="A118" s="1"/>
      <c r="E118" s="1"/>
      <c r="F118" s="1"/>
      <c r="G118" s="1"/>
    </row>
    <row r="119" ht="12.75" customHeight="1">
      <c r="A119" s="1"/>
      <c r="E119" s="1"/>
      <c r="F119" s="1"/>
      <c r="G119" s="1"/>
    </row>
    <row r="120" ht="12.75" customHeight="1">
      <c r="A120" s="1"/>
      <c r="E120" s="1"/>
      <c r="F120" s="1"/>
      <c r="G120" s="1"/>
    </row>
    <row r="121" ht="12.75" customHeight="1">
      <c r="A121" s="1"/>
      <c r="E121" s="1"/>
      <c r="F121" s="1"/>
      <c r="G121" s="1"/>
    </row>
    <row r="122" ht="12.75" customHeight="1">
      <c r="A122" s="1"/>
      <c r="E122" s="1"/>
      <c r="F122" s="1"/>
      <c r="G122" s="1"/>
    </row>
    <row r="123" ht="12.75" customHeight="1">
      <c r="A123" s="1"/>
      <c r="E123" s="1"/>
      <c r="F123" s="1"/>
      <c r="G123" s="1"/>
    </row>
    <row r="124" ht="12.75" customHeight="1">
      <c r="A124" s="1"/>
      <c r="E124" s="1"/>
      <c r="F124" s="1"/>
      <c r="G124" s="1"/>
    </row>
    <row r="125" ht="12.75" customHeight="1">
      <c r="A125" s="1"/>
      <c r="E125" s="1"/>
      <c r="F125" s="1"/>
      <c r="G125" s="1"/>
    </row>
    <row r="126" ht="12.75" customHeight="1">
      <c r="A126" s="1"/>
      <c r="E126" s="1"/>
      <c r="F126" s="1"/>
      <c r="G126" s="1"/>
    </row>
    <row r="127" ht="12.75" customHeight="1">
      <c r="A127" s="1"/>
      <c r="E127" s="1"/>
      <c r="F127" s="1"/>
      <c r="G127" s="1"/>
    </row>
    <row r="128" ht="12.75" customHeight="1">
      <c r="A128" s="1"/>
      <c r="E128" s="1"/>
      <c r="F128" s="1"/>
      <c r="G128" s="1"/>
    </row>
    <row r="129" ht="12.75" customHeight="1">
      <c r="A129" s="1"/>
      <c r="E129" s="1"/>
      <c r="F129" s="1"/>
      <c r="G129" s="1"/>
    </row>
    <row r="130" ht="12.75" customHeight="1">
      <c r="A130" s="1"/>
      <c r="E130" s="1"/>
      <c r="F130" s="1"/>
      <c r="G130" s="1"/>
    </row>
    <row r="131" ht="12.75" customHeight="1">
      <c r="A131" s="1"/>
      <c r="E131" s="1"/>
      <c r="F131" s="1"/>
      <c r="G131" s="1"/>
    </row>
    <row r="132" ht="12.75" customHeight="1">
      <c r="A132" s="1"/>
      <c r="E132" s="1"/>
      <c r="F132" s="1"/>
      <c r="G132" s="1"/>
    </row>
    <row r="133" ht="12.75" customHeight="1">
      <c r="A133" s="1"/>
      <c r="E133" s="1"/>
      <c r="F133" s="1"/>
      <c r="G133" s="1"/>
    </row>
    <row r="134" ht="12.75" customHeight="1">
      <c r="A134" s="1"/>
      <c r="E134" s="1"/>
      <c r="F134" s="1"/>
      <c r="G134" s="1"/>
    </row>
    <row r="135" ht="12.75" customHeight="1">
      <c r="A135" s="1"/>
      <c r="E135" s="1"/>
      <c r="F135" s="1"/>
      <c r="G135" s="1"/>
    </row>
    <row r="136" ht="12.75" customHeight="1">
      <c r="A136" s="1"/>
      <c r="E136" s="1"/>
      <c r="F136" s="1"/>
      <c r="G136" s="1"/>
    </row>
    <row r="137" ht="12.75" customHeight="1">
      <c r="A137" s="1"/>
      <c r="E137" s="1"/>
      <c r="F137" s="1"/>
      <c r="G137" s="1"/>
    </row>
    <row r="138" ht="12.75" customHeight="1">
      <c r="A138" s="1"/>
      <c r="E138" s="1"/>
      <c r="F138" s="1"/>
      <c r="G138" s="1"/>
    </row>
    <row r="139" ht="12.75" customHeight="1">
      <c r="A139" s="1"/>
      <c r="E139" s="1"/>
      <c r="F139" s="1"/>
      <c r="G139" s="1"/>
    </row>
    <row r="140" ht="12.75" customHeight="1">
      <c r="A140" s="1"/>
      <c r="E140" s="1"/>
      <c r="F140" s="1"/>
      <c r="G140" s="1"/>
    </row>
    <row r="141" ht="12.75" customHeight="1">
      <c r="A141" s="1"/>
      <c r="E141" s="1"/>
      <c r="F141" s="1"/>
      <c r="G141" s="1"/>
    </row>
    <row r="142" ht="12.75" customHeight="1">
      <c r="A142" s="1"/>
      <c r="E142" s="1"/>
      <c r="F142" s="1"/>
      <c r="G142" s="1"/>
    </row>
    <row r="143" ht="12.75" customHeight="1">
      <c r="A143" s="1"/>
      <c r="E143" s="1"/>
      <c r="F143" s="1"/>
      <c r="G143" s="1"/>
    </row>
    <row r="144" ht="12.75" customHeight="1">
      <c r="A144" s="1"/>
      <c r="E144" s="1"/>
      <c r="F144" s="1"/>
      <c r="G144" s="1"/>
    </row>
    <row r="145" ht="12.75" customHeight="1">
      <c r="A145" s="1"/>
      <c r="E145" s="1"/>
      <c r="F145" s="1"/>
      <c r="G145" s="1"/>
    </row>
    <row r="146" ht="12.75" customHeight="1">
      <c r="A146" s="1"/>
      <c r="E146" s="1"/>
      <c r="F146" s="1"/>
      <c r="G146" s="1"/>
    </row>
    <row r="147" ht="12.75" customHeight="1">
      <c r="A147" s="1"/>
      <c r="E147" s="1"/>
      <c r="F147" s="1"/>
      <c r="G147" s="1"/>
    </row>
    <row r="148" ht="12.75" customHeight="1">
      <c r="A148" s="1"/>
      <c r="E148" s="1"/>
      <c r="F148" s="1"/>
      <c r="G148" s="1"/>
    </row>
    <row r="149" ht="12.75" customHeight="1">
      <c r="A149" s="1"/>
      <c r="E149" s="1"/>
      <c r="F149" s="1"/>
      <c r="G149" s="1"/>
    </row>
    <row r="150" ht="12.75" customHeight="1">
      <c r="A150" s="1"/>
      <c r="E150" s="1"/>
      <c r="F150" s="1"/>
      <c r="G150" s="1"/>
    </row>
    <row r="151" ht="12.75" customHeight="1">
      <c r="A151" s="1"/>
      <c r="E151" s="1"/>
      <c r="F151" s="1"/>
      <c r="G151" s="1"/>
    </row>
    <row r="152" ht="12.75" customHeight="1">
      <c r="A152" s="1"/>
      <c r="E152" s="1"/>
      <c r="F152" s="1"/>
      <c r="G152" s="1"/>
    </row>
    <row r="153" ht="12.75" customHeight="1">
      <c r="A153" s="1"/>
      <c r="E153" s="1"/>
      <c r="F153" s="1"/>
      <c r="G153" s="1"/>
    </row>
    <row r="154" ht="12.75" customHeight="1">
      <c r="A154" s="1"/>
      <c r="E154" s="1"/>
      <c r="F154" s="1"/>
      <c r="G154" s="1"/>
    </row>
    <row r="155" ht="12.75" customHeight="1">
      <c r="A155" s="1"/>
      <c r="E155" s="1"/>
      <c r="F155" s="1"/>
      <c r="G155" s="1"/>
    </row>
    <row r="156" ht="12.75" customHeight="1">
      <c r="A156" s="1"/>
      <c r="E156" s="1"/>
      <c r="F156" s="1"/>
      <c r="G156" s="1"/>
    </row>
    <row r="157" ht="12.75" customHeight="1">
      <c r="A157" s="1"/>
      <c r="E157" s="1"/>
      <c r="F157" s="1"/>
      <c r="G157" s="1"/>
    </row>
    <row r="158" ht="12.75" customHeight="1">
      <c r="A158" s="1"/>
      <c r="E158" s="1"/>
      <c r="F158" s="1"/>
      <c r="G158" s="1"/>
    </row>
    <row r="159" ht="12.75" customHeight="1">
      <c r="A159" s="1"/>
      <c r="E159" s="1"/>
      <c r="F159" s="1"/>
      <c r="G159" s="1"/>
    </row>
    <row r="160" ht="12.75" customHeight="1">
      <c r="A160" s="1"/>
      <c r="E160" s="1"/>
      <c r="F160" s="1"/>
      <c r="G160" s="1"/>
    </row>
    <row r="161" ht="12.75" customHeight="1">
      <c r="A161" s="1"/>
      <c r="E161" s="1"/>
      <c r="F161" s="1"/>
      <c r="G161" s="1"/>
    </row>
    <row r="162" ht="12.75" customHeight="1">
      <c r="A162" s="1"/>
      <c r="E162" s="1"/>
      <c r="F162" s="1"/>
      <c r="G162" s="1"/>
    </row>
    <row r="163" ht="12.75" customHeight="1">
      <c r="A163" s="1"/>
      <c r="E163" s="1"/>
      <c r="F163" s="1"/>
      <c r="G163" s="1"/>
    </row>
    <row r="164" ht="12.75" customHeight="1">
      <c r="A164" s="1"/>
      <c r="E164" s="1"/>
      <c r="F164" s="1"/>
      <c r="G164" s="1"/>
    </row>
    <row r="165" ht="12.75" customHeight="1">
      <c r="A165" s="1"/>
      <c r="E165" s="1"/>
      <c r="F165" s="1"/>
      <c r="G165" s="1"/>
    </row>
    <row r="166" ht="12.75" customHeight="1">
      <c r="A166" s="1"/>
      <c r="E166" s="1"/>
      <c r="F166" s="1"/>
      <c r="G166" s="1"/>
    </row>
    <row r="167" ht="12.75" customHeight="1">
      <c r="A167" s="1"/>
      <c r="E167" s="1"/>
      <c r="F167" s="1"/>
      <c r="G167" s="1"/>
    </row>
    <row r="168" ht="12.75" customHeight="1">
      <c r="A168" s="1"/>
      <c r="E168" s="1"/>
      <c r="F168" s="1"/>
      <c r="G168" s="1"/>
    </row>
    <row r="169" ht="12.75" customHeight="1">
      <c r="A169" s="1"/>
      <c r="E169" s="1"/>
      <c r="F169" s="1"/>
      <c r="G169" s="1"/>
    </row>
    <row r="170" ht="12.75" customHeight="1">
      <c r="A170" s="1"/>
      <c r="E170" s="1"/>
      <c r="F170" s="1"/>
      <c r="G170" s="1"/>
    </row>
    <row r="171" ht="12.75" customHeight="1">
      <c r="A171" s="1"/>
      <c r="E171" s="1"/>
      <c r="F171" s="1"/>
      <c r="G171" s="1"/>
    </row>
    <row r="172" ht="12.75" customHeight="1">
      <c r="A172" s="1"/>
      <c r="E172" s="1"/>
      <c r="F172" s="1"/>
      <c r="G172" s="1"/>
    </row>
    <row r="173" ht="12.75" customHeight="1">
      <c r="A173" s="1"/>
      <c r="E173" s="1"/>
      <c r="F173" s="1"/>
      <c r="G173" s="1"/>
    </row>
    <row r="174" ht="12.75" customHeight="1">
      <c r="A174" s="1"/>
      <c r="E174" s="1"/>
      <c r="F174" s="1"/>
      <c r="G174" s="1"/>
    </row>
    <row r="175" ht="12.75" customHeight="1">
      <c r="A175" s="1"/>
      <c r="E175" s="1"/>
      <c r="F175" s="1"/>
      <c r="G175" s="1"/>
    </row>
    <row r="176" ht="12.75" customHeight="1">
      <c r="A176" s="1"/>
      <c r="E176" s="1"/>
      <c r="F176" s="1"/>
      <c r="G176" s="1"/>
    </row>
    <row r="177" ht="12.75" customHeight="1">
      <c r="A177" s="1"/>
      <c r="E177" s="1"/>
      <c r="F177" s="1"/>
      <c r="G177" s="1"/>
    </row>
    <row r="178" ht="12.75" customHeight="1">
      <c r="A178" s="1"/>
      <c r="E178" s="1"/>
      <c r="F178" s="1"/>
      <c r="G178" s="1"/>
    </row>
    <row r="179" ht="12.75" customHeight="1">
      <c r="A179" s="1"/>
      <c r="E179" s="1"/>
      <c r="F179" s="1"/>
      <c r="G179" s="1"/>
    </row>
    <row r="180" ht="12.75" customHeight="1">
      <c r="A180" s="1"/>
      <c r="E180" s="1"/>
      <c r="F180" s="1"/>
      <c r="G180" s="1"/>
    </row>
    <row r="181" ht="12.75" customHeight="1">
      <c r="A181" s="1"/>
      <c r="E181" s="1"/>
      <c r="F181" s="1"/>
      <c r="G181" s="1"/>
    </row>
    <row r="182" ht="12.75" customHeight="1">
      <c r="A182" s="1"/>
      <c r="E182" s="1"/>
      <c r="F182" s="1"/>
      <c r="G182" s="1"/>
    </row>
    <row r="183" ht="12.75" customHeight="1">
      <c r="A183" s="1"/>
      <c r="E183" s="1"/>
      <c r="F183" s="1"/>
      <c r="G183" s="1"/>
    </row>
    <row r="184" ht="12.75" customHeight="1">
      <c r="A184" s="1"/>
      <c r="E184" s="1"/>
      <c r="F184" s="1"/>
      <c r="G184" s="1"/>
    </row>
    <row r="185" ht="12.75" customHeight="1">
      <c r="A185" s="1"/>
      <c r="E185" s="1"/>
      <c r="F185" s="1"/>
      <c r="G185" s="1"/>
    </row>
    <row r="186" ht="12.75" customHeight="1">
      <c r="A186" s="1"/>
      <c r="E186" s="1"/>
      <c r="F186" s="1"/>
      <c r="G186" s="1"/>
    </row>
    <row r="187" ht="12.75" customHeight="1">
      <c r="A187" s="1"/>
      <c r="E187" s="1"/>
      <c r="F187" s="1"/>
      <c r="G187" s="1"/>
    </row>
    <row r="188" ht="12.75" customHeight="1">
      <c r="A188" s="1"/>
      <c r="E188" s="1"/>
      <c r="F188" s="1"/>
      <c r="G188" s="1"/>
    </row>
    <row r="189" ht="12.75" customHeight="1">
      <c r="A189" s="1"/>
      <c r="E189" s="1"/>
      <c r="F189" s="1"/>
      <c r="G189" s="1"/>
    </row>
    <row r="190" ht="12.75" customHeight="1">
      <c r="A190" s="1"/>
      <c r="E190" s="1"/>
      <c r="F190" s="1"/>
      <c r="G190" s="1"/>
    </row>
    <row r="191" ht="12.75" customHeight="1">
      <c r="A191" s="1"/>
      <c r="E191" s="1"/>
      <c r="F191" s="1"/>
      <c r="G191" s="1"/>
    </row>
    <row r="192" ht="12.75" customHeight="1">
      <c r="A192" s="1"/>
      <c r="E192" s="1"/>
      <c r="F192" s="1"/>
      <c r="G192" s="1"/>
    </row>
    <row r="193" ht="12.75" customHeight="1">
      <c r="A193" s="1"/>
      <c r="E193" s="1"/>
      <c r="F193" s="1"/>
      <c r="G193" s="1"/>
    </row>
    <row r="194" ht="12.75" customHeight="1">
      <c r="A194" s="1"/>
      <c r="E194" s="1"/>
      <c r="F194" s="1"/>
      <c r="G194" s="1"/>
    </row>
    <row r="195" ht="12.75" customHeight="1">
      <c r="A195" s="1"/>
      <c r="E195" s="1"/>
      <c r="F195" s="1"/>
      <c r="G195" s="1"/>
    </row>
    <row r="196" ht="12.75" customHeight="1">
      <c r="A196" s="1"/>
      <c r="E196" s="1"/>
      <c r="F196" s="1"/>
      <c r="G196" s="1"/>
    </row>
    <row r="197" ht="12.75" customHeight="1">
      <c r="A197" s="1"/>
      <c r="E197" s="1"/>
      <c r="F197" s="1"/>
      <c r="G197" s="1"/>
    </row>
    <row r="198" ht="12.75" customHeight="1">
      <c r="A198" s="1"/>
      <c r="E198" s="1"/>
      <c r="F198" s="1"/>
      <c r="G198" s="1"/>
    </row>
    <row r="199" ht="12.75" customHeight="1">
      <c r="A199" s="1"/>
      <c r="E199" s="1"/>
      <c r="F199" s="1"/>
      <c r="G199" s="1"/>
    </row>
    <row r="200" ht="12.75" customHeight="1">
      <c r="A200" s="1"/>
      <c r="E200" s="1"/>
      <c r="F200" s="1"/>
      <c r="G200" s="1"/>
    </row>
    <row r="201" ht="12.75" customHeight="1">
      <c r="A201" s="1"/>
      <c r="E201" s="1"/>
      <c r="F201" s="1"/>
      <c r="G201" s="1"/>
    </row>
    <row r="202" ht="12.75" customHeight="1">
      <c r="A202" s="1"/>
      <c r="E202" s="1"/>
      <c r="F202" s="1"/>
      <c r="G202" s="1"/>
    </row>
    <row r="203" ht="12.75" customHeight="1">
      <c r="A203" s="1"/>
      <c r="E203" s="1"/>
      <c r="F203" s="1"/>
      <c r="G203" s="1"/>
    </row>
    <row r="204" ht="12.75" customHeight="1">
      <c r="A204" s="1"/>
      <c r="E204" s="1"/>
      <c r="F204" s="1"/>
      <c r="G204" s="1"/>
    </row>
    <row r="205" ht="12.75" customHeight="1">
      <c r="A205" s="1"/>
      <c r="E205" s="1"/>
      <c r="F205" s="1"/>
      <c r="G205" s="1"/>
    </row>
    <row r="206" ht="12.75" customHeight="1">
      <c r="A206" s="1"/>
      <c r="E206" s="1"/>
      <c r="F206" s="1"/>
      <c r="G206" s="1"/>
    </row>
    <row r="207" ht="12.75" customHeight="1">
      <c r="A207" s="1"/>
      <c r="E207" s="1"/>
      <c r="F207" s="1"/>
      <c r="G207" s="1"/>
    </row>
    <row r="208" ht="12.75" customHeight="1">
      <c r="A208" s="1"/>
      <c r="E208" s="1"/>
      <c r="F208" s="1"/>
      <c r="G208" s="1"/>
    </row>
    <row r="209" ht="12.75" customHeight="1">
      <c r="A209" s="1"/>
      <c r="E209" s="1"/>
      <c r="F209" s="1"/>
      <c r="G209" s="1"/>
    </row>
    <row r="210" ht="12.75" customHeight="1">
      <c r="A210" s="1"/>
      <c r="E210" s="1"/>
      <c r="F210" s="1"/>
      <c r="G210" s="1"/>
    </row>
    <row r="211" ht="12.75" customHeight="1">
      <c r="A211" s="1"/>
      <c r="E211" s="1"/>
      <c r="F211" s="1"/>
      <c r="G211" s="1"/>
    </row>
    <row r="212" ht="12.75" customHeight="1">
      <c r="A212" s="1"/>
      <c r="E212" s="1"/>
      <c r="F212" s="1"/>
      <c r="G212" s="1"/>
    </row>
    <row r="213" ht="12.75" customHeight="1">
      <c r="A213" s="1"/>
      <c r="E213" s="1"/>
      <c r="F213" s="1"/>
      <c r="G213" s="1"/>
    </row>
    <row r="214" ht="12.75" customHeight="1">
      <c r="A214" s="1"/>
      <c r="E214" s="1"/>
      <c r="F214" s="1"/>
      <c r="G214" s="1"/>
    </row>
    <row r="215" ht="12.75" customHeight="1">
      <c r="A215" s="1"/>
      <c r="E215" s="1"/>
      <c r="F215" s="1"/>
      <c r="G215" s="1"/>
    </row>
    <row r="216" ht="12.75" customHeight="1">
      <c r="A216" s="1"/>
      <c r="E216" s="1"/>
      <c r="F216" s="1"/>
      <c r="G216" s="1"/>
    </row>
    <row r="217" ht="12.75" customHeight="1">
      <c r="A217" s="1"/>
      <c r="E217" s="1"/>
      <c r="F217" s="1"/>
      <c r="G217" s="1"/>
    </row>
    <row r="218" ht="12.75" customHeight="1">
      <c r="A218" s="1"/>
      <c r="E218" s="1"/>
      <c r="F218" s="1"/>
      <c r="G218" s="1"/>
    </row>
    <row r="219" ht="12.75" customHeight="1">
      <c r="A219" s="1"/>
      <c r="E219" s="1"/>
      <c r="F219" s="1"/>
      <c r="G219" s="1"/>
    </row>
    <row r="220" ht="12.75" customHeight="1">
      <c r="A220" s="1"/>
      <c r="E220" s="1"/>
      <c r="F220" s="1"/>
      <c r="G220" s="1"/>
    </row>
    <row r="221" ht="12.75" customHeight="1">
      <c r="A221" s="1"/>
      <c r="E221" s="1"/>
      <c r="F221" s="1"/>
      <c r="G221" s="1"/>
    </row>
    <row r="222" ht="12.75" customHeight="1">
      <c r="A222" s="1"/>
      <c r="E222" s="1"/>
      <c r="F222" s="1"/>
      <c r="G222" s="1"/>
    </row>
    <row r="223" ht="12.75" customHeight="1">
      <c r="A223" s="1"/>
      <c r="E223" s="1"/>
      <c r="F223" s="1"/>
      <c r="G223" s="1"/>
    </row>
    <row r="224" ht="12.75" customHeight="1">
      <c r="A224" s="1"/>
      <c r="E224" s="1"/>
      <c r="F224" s="1"/>
      <c r="G224" s="1"/>
    </row>
    <row r="225" ht="12.75" customHeight="1">
      <c r="A225" s="1"/>
      <c r="E225" s="1"/>
      <c r="F225" s="1"/>
      <c r="G225" s="1"/>
    </row>
    <row r="226" ht="12.75" customHeight="1">
      <c r="A226" s="1"/>
      <c r="E226" s="1"/>
      <c r="F226" s="1"/>
      <c r="G226" s="1"/>
    </row>
    <row r="227" ht="12.75" customHeight="1">
      <c r="A227" s="1"/>
      <c r="E227" s="1"/>
      <c r="F227" s="1"/>
      <c r="G227" s="1"/>
    </row>
    <row r="228" ht="12.75" customHeight="1">
      <c r="A228" s="1"/>
      <c r="E228" s="1"/>
      <c r="F228" s="1"/>
      <c r="G228" s="1"/>
    </row>
    <row r="229" ht="12.75" customHeight="1">
      <c r="A229" s="1"/>
      <c r="E229" s="1"/>
      <c r="F229" s="1"/>
      <c r="G229" s="1"/>
    </row>
    <row r="230" ht="12.75" customHeight="1">
      <c r="A230" s="1"/>
      <c r="E230" s="1"/>
      <c r="F230" s="1"/>
      <c r="G230" s="1"/>
    </row>
    <row r="231" ht="12.75" customHeight="1">
      <c r="A231" s="1"/>
      <c r="E231" s="1"/>
      <c r="F231" s="1"/>
      <c r="G231" s="1"/>
    </row>
    <row r="232" ht="12.75" customHeight="1">
      <c r="A232" s="1"/>
      <c r="E232" s="1"/>
      <c r="F232" s="1"/>
      <c r="G232" s="1"/>
    </row>
    <row r="233" ht="12.75" customHeight="1">
      <c r="A233" s="1"/>
      <c r="E233" s="1"/>
      <c r="F233" s="1"/>
      <c r="G233" s="1"/>
    </row>
    <row r="234" ht="12.75" customHeight="1">
      <c r="A234" s="1"/>
      <c r="E234" s="1"/>
      <c r="F234" s="1"/>
      <c r="G234" s="1"/>
    </row>
    <row r="235" ht="12.75" customHeight="1">
      <c r="A235" s="1"/>
      <c r="E235" s="1"/>
      <c r="F235" s="1"/>
      <c r="G235" s="1"/>
    </row>
    <row r="236" ht="12.75" customHeight="1">
      <c r="A236" s="1"/>
      <c r="E236" s="1"/>
      <c r="F236" s="1"/>
      <c r="G236" s="1"/>
    </row>
    <row r="237" ht="12.75" customHeight="1">
      <c r="A237" s="1"/>
      <c r="E237" s="1"/>
      <c r="F237" s="1"/>
      <c r="G237" s="1"/>
    </row>
    <row r="238" ht="12.75" customHeight="1">
      <c r="A238" s="1"/>
      <c r="E238" s="1"/>
      <c r="F238" s="1"/>
      <c r="G238" s="1"/>
    </row>
    <row r="239" ht="12.75" customHeight="1">
      <c r="A239" s="1"/>
      <c r="E239" s="1"/>
      <c r="F239" s="1"/>
      <c r="G239" s="1"/>
    </row>
    <row r="240" ht="12.75" customHeight="1">
      <c r="A240" s="1"/>
      <c r="E240" s="1"/>
      <c r="F240" s="1"/>
      <c r="G240" s="1"/>
    </row>
    <row r="241" ht="12.75" customHeight="1">
      <c r="A241" s="1"/>
      <c r="E241" s="1"/>
      <c r="F241" s="1"/>
      <c r="G241" s="1"/>
    </row>
    <row r="242" ht="12.75" customHeight="1">
      <c r="A242" s="1"/>
      <c r="E242" s="1"/>
      <c r="F242" s="1"/>
      <c r="G242" s="1"/>
    </row>
    <row r="243" ht="12.75" customHeight="1">
      <c r="A243" s="1"/>
      <c r="E243" s="1"/>
      <c r="F243" s="1"/>
      <c r="G243" s="1"/>
    </row>
    <row r="244" ht="12.75" customHeight="1">
      <c r="A244" s="1"/>
      <c r="E244" s="1"/>
      <c r="F244" s="1"/>
      <c r="G244" s="1"/>
    </row>
    <row r="245" ht="12.75" customHeight="1">
      <c r="A245" s="1"/>
      <c r="E245" s="1"/>
      <c r="F245" s="1"/>
      <c r="G245" s="1"/>
    </row>
    <row r="246" ht="12.75" customHeight="1">
      <c r="A246" s="1"/>
      <c r="E246" s="1"/>
      <c r="F246" s="1"/>
      <c r="G246" s="1"/>
    </row>
    <row r="247" ht="12.75" customHeight="1">
      <c r="A247" s="1"/>
      <c r="E247" s="1"/>
      <c r="F247" s="1"/>
      <c r="G247" s="1"/>
    </row>
    <row r="248" ht="12.75" customHeight="1">
      <c r="A248" s="1"/>
      <c r="E248" s="1"/>
      <c r="F248" s="1"/>
      <c r="G248" s="1"/>
    </row>
    <row r="249" ht="12.75" customHeight="1">
      <c r="A249" s="1"/>
      <c r="E249" s="1"/>
      <c r="F249" s="1"/>
      <c r="G249" s="1"/>
    </row>
    <row r="250" ht="12.75" customHeight="1">
      <c r="A250" s="1"/>
      <c r="E250" s="1"/>
      <c r="F250" s="1"/>
      <c r="G250" s="1"/>
    </row>
    <row r="251" ht="12.75" customHeight="1">
      <c r="A251" s="1"/>
      <c r="E251" s="1"/>
      <c r="F251" s="1"/>
      <c r="G251" s="1"/>
    </row>
    <row r="252" ht="12.75" customHeight="1">
      <c r="A252" s="1"/>
      <c r="E252" s="1"/>
      <c r="F252" s="1"/>
      <c r="G252" s="1"/>
    </row>
    <row r="253" ht="12.75" customHeight="1">
      <c r="A253" s="1"/>
      <c r="E253" s="1"/>
      <c r="F253" s="1"/>
      <c r="G253" s="1"/>
    </row>
    <row r="254" ht="12.75" customHeight="1">
      <c r="A254" s="1"/>
      <c r="E254" s="1"/>
      <c r="F254" s="1"/>
      <c r="G254" s="1"/>
    </row>
    <row r="255" ht="12.75" customHeight="1">
      <c r="A255" s="1"/>
      <c r="E255" s="1"/>
      <c r="F255" s="1"/>
      <c r="G255" s="1"/>
    </row>
    <row r="256" ht="12.75" customHeight="1">
      <c r="A256" s="1"/>
      <c r="E256" s="1"/>
      <c r="F256" s="1"/>
      <c r="G256" s="1"/>
    </row>
    <row r="257" ht="12.75" customHeight="1">
      <c r="A257" s="1"/>
      <c r="E257" s="1"/>
      <c r="F257" s="1"/>
      <c r="G257" s="1"/>
    </row>
    <row r="258" ht="12.75" customHeight="1">
      <c r="A258" s="1"/>
      <c r="E258" s="1"/>
      <c r="F258" s="1"/>
      <c r="G258" s="1"/>
    </row>
    <row r="259" ht="12.75" customHeight="1">
      <c r="A259" s="1"/>
      <c r="E259" s="1"/>
      <c r="F259" s="1"/>
      <c r="G259" s="1"/>
    </row>
    <row r="260" ht="12.75" customHeight="1">
      <c r="A260" s="1"/>
      <c r="E260" s="1"/>
      <c r="F260" s="1"/>
      <c r="G260" s="1"/>
    </row>
    <row r="261" ht="12.75" customHeight="1">
      <c r="A261" s="1"/>
      <c r="E261" s="1"/>
      <c r="F261" s="1"/>
      <c r="G261" s="1"/>
    </row>
    <row r="262" ht="12.75" customHeight="1">
      <c r="A262" s="1"/>
      <c r="E262" s="1"/>
      <c r="F262" s="1"/>
      <c r="G262" s="1"/>
    </row>
    <row r="263" ht="12.75" customHeight="1">
      <c r="A263" s="1"/>
      <c r="E263" s="1"/>
      <c r="F263" s="1"/>
      <c r="G263" s="1"/>
    </row>
    <row r="264" ht="12.75" customHeight="1">
      <c r="A264" s="1"/>
      <c r="E264" s="1"/>
      <c r="F264" s="1"/>
      <c r="G264" s="1"/>
    </row>
    <row r="265" ht="12.75" customHeight="1">
      <c r="A265" s="1"/>
      <c r="E265" s="1"/>
      <c r="F265" s="1"/>
      <c r="G265" s="1"/>
    </row>
    <row r="266" ht="12.75" customHeight="1">
      <c r="A266" s="1"/>
      <c r="E266" s="1"/>
      <c r="F266" s="1"/>
      <c r="G266" s="1"/>
    </row>
    <row r="267" ht="12.75" customHeight="1">
      <c r="A267" s="1"/>
      <c r="E267" s="1"/>
      <c r="F267" s="1"/>
      <c r="G267" s="1"/>
    </row>
    <row r="268" ht="12.75" customHeight="1">
      <c r="A268" s="1"/>
      <c r="E268" s="1"/>
      <c r="F268" s="1"/>
      <c r="G268" s="1"/>
    </row>
    <row r="269" ht="12.75" customHeight="1">
      <c r="A269" s="1"/>
      <c r="E269" s="1"/>
      <c r="F269" s="1"/>
      <c r="G269" s="1"/>
    </row>
    <row r="270" ht="12.75" customHeight="1">
      <c r="A270" s="1"/>
      <c r="E270" s="1"/>
      <c r="F270" s="1"/>
      <c r="G270" s="1"/>
    </row>
    <row r="271" ht="12.75" customHeight="1">
      <c r="A271" s="1"/>
      <c r="E271" s="1"/>
      <c r="F271" s="1"/>
      <c r="G271" s="1"/>
    </row>
    <row r="272" ht="12.75" customHeight="1">
      <c r="A272" s="1"/>
      <c r="E272" s="1"/>
      <c r="F272" s="1"/>
      <c r="G272" s="1"/>
    </row>
    <row r="273" ht="12.75" customHeight="1">
      <c r="A273" s="1"/>
      <c r="E273" s="1"/>
      <c r="F273" s="1"/>
      <c r="G273" s="1"/>
    </row>
    <row r="274" ht="12.75" customHeight="1">
      <c r="A274" s="1"/>
      <c r="E274" s="1"/>
      <c r="F274" s="1"/>
      <c r="G274" s="1"/>
    </row>
    <row r="275" ht="12.75" customHeight="1">
      <c r="A275" s="1"/>
      <c r="E275" s="1"/>
      <c r="F275" s="1"/>
      <c r="G275" s="1"/>
    </row>
    <row r="276" ht="12.75" customHeight="1">
      <c r="A276" s="1"/>
      <c r="E276" s="1"/>
      <c r="F276" s="1"/>
      <c r="G276" s="1"/>
    </row>
    <row r="277" ht="12.75" customHeight="1">
      <c r="A277" s="1"/>
      <c r="E277" s="1"/>
      <c r="F277" s="1"/>
      <c r="G277" s="1"/>
    </row>
    <row r="278" ht="12.75" customHeight="1">
      <c r="A278" s="1"/>
      <c r="E278" s="1"/>
      <c r="F278" s="1"/>
      <c r="G278" s="1"/>
    </row>
    <row r="279" ht="12.75" customHeight="1">
      <c r="A279" s="1"/>
      <c r="E279" s="1"/>
      <c r="F279" s="1"/>
      <c r="G279" s="1"/>
    </row>
    <row r="280" ht="12.75" customHeight="1">
      <c r="A280" s="1"/>
      <c r="E280" s="1"/>
      <c r="F280" s="1"/>
      <c r="G280" s="1"/>
    </row>
    <row r="281" ht="12.75" customHeight="1">
      <c r="A281" s="1"/>
      <c r="E281" s="1"/>
      <c r="F281" s="1"/>
      <c r="G281" s="1"/>
    </row>
    <row r="282" ht="12.75" customHeight="1">
      <c r="A282" s="1"/>
      <c r="E282" s="1"/>
      <c r="F282" s="1"/>
      <c r="G282" s="1"/>
    </row>
    <row r="283" ht="12.75" customHeight="1">
      <c r="A283" s="1"/>
      <c r="E283" s="1"/>
      <c r="F283" s="1"/>
      <c r="G283" s="1"/>
    </row>
    <row r="284" ht="12.75" customHeight="1">
      <c r="A284" s="1"/>
      <c r="E284" s="1"/>
      <c r="F284" s="1"/>
      <c r="G284" s="1"/>
    </row>
    <row r="285" ht="12.75" customHeight="1">
      <c r="A285" s="1"/>
      <c r="E285" s="1"/>
      <c r="F285" s="1"/>
      <c r="G285" s="1"/>
    </row>
    <row r="286" ht="12.75" customHeight="1">
      <c r="A286" s="1"/>
      <c r="E286" s="1"/>
      <c r="F286" s="1"/>
      <c r="G286" s="1"/>
    </row>
    <row r="287" ht="12.75" customHeight="1">
      <c r="A287" s="1"/>
      <c r="E287" s="1"/>
      <c r="F287" s="1"/>
      <c r="G287" s="1"/>
    </row>
    <row r="288" ht="12.75" customHeight="1">
      <c r="A288" s="1"/>
      <c r="E288" s="1"/>
      <c r="F288" s="1"/>
      <c r="G288" s="1"/>
    </row>
    <row r="289" ht="12.75" customHeight="1">
      <c r="A289" s="1"/>
      <c r="E289" s="1"/>
      <c r="F289" s="1"/>
      <c r="G289" s="1"/>
    </row>
    <row r="290" ht="12.75" customHeight="1">
      <c r="A290" s="1"/>
      <c r="E290" s="1"/>
      <c r="F290" s="1"/>
      <c r="G290" s="1"/>
    </row>
    <row r="291" ht="12.75" customHeight="1">
      <c r="A291" s="1"/>
      <c r="E291" s="1"/>
      <c r="F291" s="1"/>
      <c r="G291" s="1"/>
    </row>
    <row r="292" ht="12.75" customHeight="1">
      <c r="A292" s="1"/>
      <c r="E292" s="1"/>
      <c r="F292" s="1"/>
      <c r="G292" s="1"/>
    </row>
    <row r="293" ht="12.75" customHeight="1">
      <c r="A293" s="1"/>
      <c r="E293" s="1"/>
      <c r="F293" s="1"/>
      <c r="G293" s="1"/>
    </row>
    <row r="294" ht="12.75" customHeight="1">
      <c r="A294" s="1"/>
      <c r="E294" s="1"/>
      <c r="F294" s="1"/>
      <c r="G294" s="1"/>
    </row>
    <row r="295" ht="12.75" customHeight="1">
      <c r="A295" s="1"/>
      <c r="E295" s="1"/>
      <c r="F295" s="1"/>
      <c r="G295" s="1"/>
    </row>
    <row r="296" ht="12.75" customHeight="1">
      <c r="A296" s="1"/>
      <c r="E296" s="1"/>
      <c r="F296" s="1"/>
      <c r="G296" s="1"/>
    </row>
    <row r="297" ht="12.75" customHeight="1">
      <c r="A297" s="1"/>
      <c r="E297" s="1"/>
      <c r="F297" s="1"/>
      <c r="G297" s="1"/>
    </row>
    <row r="298" ht="12.75" customHeight="1">
      <c r="A298" s="1"/>
      <c r="E298" s="1"/>
      <c r="F298" s="1"/>
      <c r="G298" s="1"/>
    </row>
    <row r="299" ht="12.75" customHeight="1">
      <c r="A299" s="1"/>
      <c r="E299" s="1"/>
      <c r="F299" s="1"/>
      <c r="G299" s="1"/>
    </row>
    <row r="300" ht="12.75" customHeight="1">
      <c r="A300" s="1"/>
      <c r="E300" s="1"/>
      <c r="F300" s="1"/>
      <c r="G300" s="1"/>
    </row>
    <row r="301" ht="12.75" customHeight="1">
      <c r="A301" s="1"/>
      <c r="E301" s="1"/>
      <c r="F301" s="1"/>
      <c r="G301" s="1"/>
    </row>
    <row r="302" ht="12.75" customHeight="1">
      <c r="A302" s="1"/>
      <c r="E302" s="1"/>
      <c r="F302" s="1"/>
      <c r="G302" s="1"/>
    </row>
    <row r="303" ht="12.75" customHeight="1">
      <c r="A303" s="1"/>
      <c r="E303" s="1"/>
      <c r="F303" s="1"/>
      <c r="G303" s="1"/>
    </row>
    <row r="304" ht="12.75" customHeight="1">
      <c r="A304" s="1"/>
      <c r="E304" s="1"/>
      <c r="F304" s="1"/>
      <c r="G304" s="1"/>
    </row>
    <row r="305" ht="12.75" customHeight="1">
      <c r="A305" s="1"/>
      <c r="E305" s="1"/>
      <c r="F305" s="1"/>
      <c r="G305" s="1"/>
    </row>
    <row r="306" ht="12.75" customHeight="1">
      <c r="A306" s="1"/>
      <c r="E306" s="1"/>
      <c r="F306" s="1"/>
      <c r="G306" s="1"/>
    </row>
    <row r="307" ht="12.75" customHeight="1">
      <c r="A307" s="1"/>
      <c r="E307" s="1"/>
      <c r="F307" s="1"/>
      <c r="G307" s="1"/>
    </row>
    <row r="308" ht="12.75" customHeight="1">
      <c r="A308" s="1"/>
      <c r="E308" s="1"/>
      <c r="F308" s="1"/>
      <c r="G308" s="1"/>
    </row>
    <row r="309" ht="12.75" customHeight="1">
      <c r="A309" s="1"/>
      <c r="E309" s="1"/>
      <c r="F309" s="1"/>
      <c r="G309" s="1"/>
    </row>
    <row r="310" ht="12.75" customHeight="1">
      <c r="A310" s="1"/>
      <c r="E310" s="1"/>
      <c r="F310" s="1"/>
      <c r="G310" s="1"/>
    </row>
    <row r="311" ht="12.75" customHeight="1">
      <c r="A311" s="1"/>
      <c r="E311" s="1"/>
      <c r="F311" s="1"/>
      <c r="G311" s="1"/>
    </row>
    <row r="312" ht="12.75" customHeight="1">
      <c r="A312" s="1"/>
      <c r="E312" s="1"/>
      <c r="F312" s="1"/>
      <c r="G312" s="1"/>
    </row>
    <row r="313" ht="12.75" customHeight="1">
      <c r="A313" s="1"/>
      <c r="E313" s="1"/>
      <c r="F313" s="1"/>
      <c r="G313" s="1"/>
    </row>
    <row r="314" ht="12.75" customHeight="1">
      <c r="A314" s="1"/>
      <c r="E314" s="1"/>
      <c r="F314" s="1"/>
      <c r="G314" s="1"/>
    </row>
    <row r="315" ht="12.75" customHeight="1">
      <c r="A315" s="1"/>
      <c r="E315" s="1"/>
      <c r="F315" s="1"/>
      <c r="G315" s="1"/>
    </row>
    <row r="316" ht="12.75" customHeight="1">
      <c r="A316" s="1"/>
      <c r="E316" s="1"/>
      <c r="F316" s="1"/>
      <c r="G316" s="1"/>
    </row>
    <row r="317" ht="12.75" customHeight="1">
      <c r="A317" s="1"/>
      <c r="E317" s="1"/>
      <c r="F317" s="1"/>
      <c r="G317" s="1"/>
    </row>
    <row r="318" ht="12.75" customHeight="1">
      <c r="A318" s="1"/>
      <c r="E318" s="1"/>
      <c r="F318" s="1"/>
      <c r="G318" s="1"/>
    </row>
    <row r="319" ht="12.75" customHeight="1">
      <c r="A319" s="1"/>
      <c r="E319" s="1"/>
      <c r="F319" s="1"/>
      <c r="G319" s="1"/>
    </row>
    <row r="320" ht="12.75" customHeight="1">
      <c r="A320" s="1"/>
      <c r="E320" s="1"/>
      <c r="F320" s="1"/>
      <c r="G320" s="1"/>
    </row>
    <row r="321" ht="12.75" customHeight="1">
      <c r="A321" s="1"/>
      <c r="E321" s="1"/>
      <c r="F321" s="1"/>
      <c r="G321" s="1"/>
    </row>
    <row r="322" ht="12.75" customHeight="1">
      <c r="A322" s="1"/>
      <c r="E322" s="1"/>
      <c r="F322" s="1"/>
      <c r="G322" s="1"/>
    </row>
    <row r="323" ht="12.75" customHeight="1">
      <c r="A323" s="1"/>
      <c r="E323" s="1"/>
      <c r="F323" s="1"/>
      <c r="G323" s="1"/>
    </row>
    <row r="324" ht="12.75" customHeight="1">
      <c r="A324" s="1"/>
      <c r="E324" s="1"/>
      <c r="F324" s="1"/>
      <c r="G324" s="1"/>
    </row>
    <row r="325" ht="12.75" customHeight="1">
      <c r="A325" s="1"/>
      <c r="E325" s="1"/>
      <c r="F325" s="1"/>
      <c r="G325" s="1"/>
    </row>
    <row r="326" ht="12.75" customHeight="1">
      <c r="A326" s="1"/>
      <c r="E326" s="1"/>
      <c r="F326" s="1"/>
      <c r="G326" s="1"/>
    </row>
    <row r="327" ht="12.75" customHeight="1">
      <c r="A327" s="1"/>
      <c r="E327" s="1"/>
      <c r="F327" s="1"/>
      <c r="G327" s="1"/>
    </row>
    <row r="328" ht="12.75" customHeight="1">
      <c r="A328" s="1"/>
      <c r="E328" s="1"/>
      <c r="F328" s="1"/>
      <c r="G328" s="1"/>
    </row>
    <row r="329" ht="12.75" customHeight="1">
      <c r="A329" s="1"/>
      <c r="E329" s="1"/>
      <c r="F329" s="1"/>
      <c r="G329" s="1"/>
    </row>
    <row r="330" ht="12.75" customHeight="1">
      <c r="A330" s="1"/>
      <c r="E330" s="1"/>
      <c r="F330" s="1"/>
      <c r="G330" s="1"/>
    </row>
    <row r="331" ht="12.75" customHeight="1">
      <c r="A331" s="1"/>
      <c r="E331" s="1"/>
      <c r="F331" s="1"/>
      <c r="G331" s="1"/>
    </row>
    <row r="332" ht="12.75" customHeight="1">
      <c r="A332" s="1"/>
      <c r="E332" s="1"/>
      <c r="F332" s="1"/>
      <c r="G332" s="1"/>
    </row>
    <row r="333" ht="12.75" customHeight="1">
      <c r="A333" s="1"/>
      <c r="E333" s="1"/>
      <c r="F333" s="1"/>
      <c r="G333" s="1"/>
    </row>
    <row r="334" ht="12.75" customHeight="1">
      <c r="A334" s="1"/>
      <c r="E334" s="1"/>
      <c r="F334" s="1"/>
      <c r="G334" s="1"/>
    </row>
    <row r="335" ht="12.75" customHeight="1">
      <c r="A335" s="1"/>
      <c r="E335" s="1"/>
      <c r="F335" s="1"/>
      <c r="G335" s="1"/>
    </row>
    <row r="336" ht="12.75" customHeight="1">
      <c r="A336" s="1"/>
      <c r="E336" s="1"/>
      <c r="F336" s="1"/>
      <c r="G336" s="1"/>
    </row>
    <row r="337" ht="12.75" customHeight="1">
      <c r="A337" s="1"/>
      <c r="E337" s="1"/>
      <c r="F337" s="1"/>
      <c r="G337" s="1"/>
    </row>
    <row r="338" ht="12.75" customHeight="1">
      <c r="A338" s="1"/>
      <c r="E338" s="1"/>
      <c r="F338" s="1"/>
      <c r="G338" s="1"/>
    </row>
    <row r="339" ht="12.75" customHeight="1">
      <c r="A339" s="1"/>
      <c r="E339" s="1"/>
      <c r="F339" s="1"/>
      <c r="G339" s="1"/>
    </row>
    <row r="340" ht="12.75" customHeight="1">
      <c r="A340" s="1"/>
      <c r="E340" s="1"/>
      <c r="F340" s="1"/>
      <c r="G340" s="1"/>
    </row>
    <row r="341" ht="12.75" customHeight="1">
      <c r="A341" s="1"/>
      <c r="E341" s="1"/>
      <c r="F341" s="1"/>
      <c r="G341" s="1"/>
    </row>
    <row r="342" ht="12.75" customHeight="1">
      <c r="A342" s="1"/>
      <c r="E342" s="1"/>
      <c r="F342" s="1"/>
      <c r="G342" s="1"/>
    </row>
    <row r="343" ht="12.75" customHeight="1">
      <c r="A343" s="1"/>
      <c r="E343" s="1"/>
      <c r="F343" s="1"/>
      <c r="G343" s="1"/>
    </row>
    <row r="344" ht="12.75" customHeight="1">
      <c r="A344" s="1"/>
      <c r="E344" s="1"/>
      <c r="F344" s="1"/>
      <c r="G344" s="1"/>
    </row>
    <row r="345" ht="12.75" customHeight="1">
      <c r="A345" s="1"/>
      <c r="E345" s="1"/>
      <c r="F345" s="1"/>
      <c r="G345" s="1"/>
    </row>
    <row r="346" ht="12.75" customHeight="1">
      <c r="A346" s="1"/>
      <c r="E346" s="1"/>
      <c r="F346" s="1"/>
      <c r="G346" s="1"/>
    </row>
    <row r="347" ht="12.75" customHeight="1">
      <c r="A347" s="1"/>
      <c r="E347" s="1"/>
      <c r="F347" s="1"/>
      <c r="G347" s="1"/>
    </row>
    <row r="348" ht="12.75" customHeight="1">
      <c r="A348" s="1"/>
      <c r="E348" s="1"/>
      <c r="F348" s="1"/>
      <c r="G348" s="1"/>
    </row>
    <row r="349" ht="12.75" customHeight="1">
      <c r="A349" s="1"/>
      <c r="E349" s="1"/>
      <c r="F349" s="1"/>
      <c r="G349" s="1"/>
    </row>
    <row r="350" ht="12.75" customHeight="1">
      <c r="A350" s="1"/>
      <c r="E350" s="1"/>
      <c r="F350" s="1"/>
      <c r="G350" s="1"/>
    </row>
    <row r="351" ht="12.75" customHeight="1">
      <c r="A351" s="1"/>
      <c r="E351" s="1"/>
      <c r="F351" s="1"/>
      <c r="G351" s="1"/>
    </row>
    <row r="352" ht="12.75" customHeight="1">
      <c r="A352" s="1"/>
      <c r="E352" s="1"/>
      <c r="F352" s="1"/>
      <c r="G352" s="1"/>
    </row>
    <row r="353" ht="12.75" customHeight="1">
      <c r="A353" s="1"/>
      <c r="E353" s="1"/>
      <c r="F353" s="1"/>
      <c r="G353" s="1"/>
    </row>
    <row r="354" ht="12.75" customHeight="1">
      <c r="A354" s="1"/>
      <c r="E354" s="1"/>
      <c r="F354" s="1"/>
      <c r="G354" s="1"/>
    </row>
    <row r="355" ht="12.75" customHeight="1">
      <c r="A355" s="1"/>
      <c r="E355" s="1"/>
      <c r="F355" s="1"/>
      <c r="G355" s="1"/>
    </row>
    <row r="356" ht="12.75" customHeight="1">
      <c r="A356" s="1"/>
      <c r="E356" s="1"/>
      <c r="F356" s="1"/>
      <c r="G356" s="1"/>
    </row>
    <row r="357" ht="12.75" customHeight="1">
      <c r="A357" s="1"/>
      <c r="E357" s="1"/>
      <c r="F357" s="1"/>
      <c r="G357" s="1"/>
    </row>
    <row r="358" ht="12.75" customHeight="1">
      <c r="A358" s="1"/>
      <c r="E358" s="1"/>
      <c r="F358" s="1"/>
      <c r="G358" s="1"/>
    </row>
    <row r="359" ht="12.75" customHeight="1">
      <c r="A359" s="1"/>
      <c r="E359" s="1"/>
      <c r="F359" s="1"/>
      <c r="G359" s="1"/>
    </row>
    <row r="360" ht="12.75" customHeight="1">
      <c r="A360" s="1"/>
      <c r="E360" s="1"/>
      <c r="F360" s="1"/>
      <c r="G360" s="1"/>
    </row>
    <row r="361" ht="12.75" customHeight="1">
      <c r="A361" s="1"/>
      <c r="E361" s="1"/>
      <c r="F361" s="1"/>
      <c r="G361" s="1"/>
    </row>
    <row r="362" ht="12.75" customHeight="1">
      <c r="A362" s="1"/>
      <c r="E362" s="1"/>
      <c r="F362" s="1"/>
      <c r="G362" s="1"/>
    </row>
    <row r="363" ht="12.75" customHeight="1">
      <c r="A363" s="1"/>
      <c r="E363" s="1"/>
      <c r="F363" s="1"/>
      <c r="G363" s="1"/>
    </row>
    <row r="364" ht="12.75" customHeight="1">
      <c r="A364" s="1"/>
      <c r="E364" s="1"/>
      <c r="F364" s="1"/>
      <c r="G364" s="1"/>
    </row>
    <row r="365" ht="12.75" customHeight="1">
      <c r="A365" s="1"/>
      <c r="E365" s="1"/>
      <c r="F365" s="1"/>
      <c r="G365" s="1"/>
    </row>
    <row r="366" ht="12.75" customHeight="1">
      <c r="A366" s="1"/>
      <c r="E366" s="1"/>
      <c r="F366" s="1"/>
      <c r="G366" s="1"/>
    </row>
    <row r="367" ht="12.75" customHeight="1">
      <c r="A367" s="1"/>
      <c r="E367" s="1"/>
      <c r="F367" s="1"/>
      <c r="G367" s="1"/>
    </row>
    <row r="368" ht="12.75" customHeight="1">
      <c r="A368" s="1"/>
      <c r="E368" s="1"/>
      <c r="F368" s="1"/>
      <c r="G368" s="1"/>
    </row>
    <row r="369" ht="12.75" customHeight="1">
      <c r="A369" s="1"/>
      <c r="E369" s="1"/>
      <c r="F369" s="1"/>
      <c r="G369" s="1"/>
    </row>
    <row r="370" ht="12.75" customHeight="1">
      <c r="A370" s="1"/>
      <c r="E370" s="1"/>
      <c r="F370" s="1"/>
      <c r="G370" s="1"/>
    </row>
    <row r="371" ht="12.75" customHeight="1">
      <c r="A371" s="1"/>
      <c r="E371" s="1"/>
      <c r="F371" s="1"/>
      <c r="G371" s="1"/>
    </row>
    <row r="372" ht="12.75" customHeight="1">
      <c r="A372" s="1"/>
      <c r="E372" s="1"/>
      <c r="F372" s="1"/>
      <c r="G372" s="1"/>
    </row>
    <row r="373" ht="12.75" customHeight="1">
      <c r="A373" s="1"/>
      <c r="E373" s="1"/>
      <c r="F373" s="1"/>
      <c r="G373" s="1"/>
    </row>
    <row r="374" ht="12.75" customHeight="1">
      <c r="A374" s="1"/>
      <c r="E374" s="1"/>
      <c r="F374" s="1"/>
      <c r="G374" s="1"/>
    </row>
    <row r="375" ht="12.75" customHeight="1">
      <c r="A375" s="1"/>
      <c r="E375" s="1"/>
      <c r="F375" s="1"/>
      <c r="G375" s="1"/>
    </row>
    <row r="376" ht="12.75" customHeight="1">
      <c r="A376" s="1"/>
      <c r="E376" s="1"/>
      <c r="F376" s="1"/>
      <c r="G376" s="1"/>
    </row>
    <row r="377" ht="12.75" customHeight="1">
      <c r="A377" s="1"/>
      <c r="E377" s="1"/>
      <c r="F377" s="1"/>
      <c r="G377" s="1"/>
    </row>
    <row r="378" ht="12.75" customHeight="1">
      <c r="A378" s="1"/>
      <c r="E378" s="1"/>
      <c r="F378" s="1"/>
      <c r="G378" s="1"/>
    </row>
    <row r="379" ht="12.75" customHeight="1">
      <c r="A379" s="1"/>
      <c r="E379" s="1"/>
      <c r="F379" s="1"/>
      <c r="G379" s="1"/>
    </row>
    <row r="380" ht="12.75" customHeight="1">
      <c r="A380" s="1"/>
      <c r="E380" s="1"/>
      <c r="F380" s="1"/>
      <c r="G380" s="1"/>
    </row>
    <row r="381" ht="12.75" customHeight="1">
      <c r="A381" s="1"/>
      <c r="E381" s="1"/>
      <c r="F381" s="1"/>
      <c r="G381" s="1"/>
    </row>
    <row r="382" ht="12.75" customHeight="1">
      <c r="A382" s="1"/>
      <c r="E382" s="1"/>
      <c r="F382" s="1"/>
      <c r="G382" s="1"/>
    </row>
    <row r="383" ht="12.75" customHeight="1">
      <c r="A383" s="1"/>
      <c r="E383" s="1"/>
      <c r="F383" s="1"/>
      <c r="G383" s="1"/>
    </row>
    <row r="384" ht="12.75" customHeight="1">
      <c r="A384" s="1"/>
      <c r="E384" s="1"/>
      <c r="F384" s="1"/>
      <c r="G384" s="1"/>
    </row>
    <row r="385" ht="12.75" customHeight="1">
      <c r="A385" s="1"/>
      <c r="E385" s="1"/>
      <c r="F385" s="1"/>
      <c r="G385" s="1"/>
    </row>
    <row r="386" ht="12.75" customHeight="1">
      <c r="A386" s="1"/>
      <c r="E386" s="1"/>
      <c r="F386" s="1"/>
      <c r="G386" s="1"/>
    </row>
    <row r="387" ht="12.75" customHeight="1">
      <c r="A387" s="1"/>
      <c r="E387" s="1"/>
      <c r="F387" s="1"/>
      <c r="G387" s="1"/>
    </row>
    <row r="388" ht="12.75" customHeight="1">
      <c r="A388" s="1"/>
      <c r="E388" s="1"/>
      <c r="F388" s="1"/>
      <c r="G388" s="1"/>
    </row>
    <row r="389" ht="12.75" customHeight="1">
      <c r="A389" s="1"/>
      <c r="E389" s="1"/>
      <c r="F389" s="1"/>
      <c r="G389" s="1"/>
    </row>
    <row r="390" ht="12.75" customHeight="1">
      <c r="A390" s="1"/>
      <c r="E390" s="1"/>
      <c r="F390" s="1"/>
      <c r="G390" s="1"/>
    </row>
    <row r="391" ht="12.75" customHeight="1">
      <c r="A391" s="1"/>
      <c r="E391" s="1"/>
      <c r="F391" s="1"/>
      <c r="G391" s="1"/>
    </row>
    <row r="392" ht="12.75" customHeight="1">
      <c r="A392" s="1"/>
      <c r="E392" s="1"/>
      <c r="F392" s="1"/>
      <c r="G392" s="1"/>
    </row>
    <row r="393" ht="12.75" customHeight="1">
      <c r="A393" s="1"/>
      <c r="E393" s="1"/>
      <c r="F393" s="1"/>
      <c r="G393" s="1"/>
    </row>
    <row r="394" ht="12.75" customHeight="1">
      <c r="A394" s="1"/>
      <c r="E394" s="1"/>
      <c r="F394" s="1"/>
      <c r="G394" s="1"/>
    </row>
    <row r="395" ht="12.75" customHeight="1">
      <c r="A395" s="1"/>
      <c r="E395" s="1"/>
      <c r="F395" s="1"/>
      <c r="G395" s="1"/>
    </row>
    <row r="396" ht="12.75" customHeight="1">
      <c r="A396" s="1"/>
      <c r="E396" s="1"/>
      <c r="F396" s="1"/>
      <c r="G396" s="1"/>
    </row>
    <row r="397" ht="12.75" customHeight="1">
      <c r="A397" s="1"/>
      <c r="E397" s="1"/>
      <c r="F397" s="1"/>
      <c r="G397" s="1"/>
    </row>
    <row r="398" ht="12.75" customHeight="1">
      <c r="A398" s="1"/>
      <c r="E398" s="1"/>
      <c r="F398" s="1"/>
      <c r="G398" s="1"/>
    </row>
    <row r="399" ht="12.75" customHeight="1">
      <c r="A399" s="1"/>
      <c r="E399" s="1"/>
      <c r="F399" s="1"/>
      <c r="G399" s="1"/>
    </row>
    <row r="400" ht="12.75" customHeight="1">
      <c r="A400" s="1"/>
      <c r="E400" s="1"/>
      <c r="F400" s="1"/>
      <c r="G400" s="1"/>
    </row>
    <row r="401" ht="12.75" customHeight="1">
      <c r="A401" s="1"/>
      <c r="E401" s="1"/>
      <c r="F401" s="1"/>
      <c r="G401" s="1"/>
    </row>
    <row r="402" ht="12.75" customHeight="1">
      <c r="A402" s="1"/>
      <c r="E402" s="1"/>
      <c r="F402" s="1"/>
      <c r="G402" s="1"/>
    </row>
    <row r="403" ht="12.75" customHeight="1">
      <c r="A403" s="1"/>
      <c r="E403" s="1"/>
      <c r="F403" s="1"/>
      <c r="G403" s="1"/>
    </row>
    <row r="404" ht="12.75" customHeight="1">
      <c r="A404" s="1"/>
      <c r="E404" s="1"/>
      <c r="F404" s="1"/>
      <c r="G404" s="1"/>
    </row>
    <row r="405" ht="12.75" customHeight="1">
      <c r="A405" s="1"/>
      <c r="E405" s="1"/>
      <c r="F405" s="1"/>
      <c r="G405" s="1"/>
    </row>
    <row r="406" ht="12.75" customHeight="1">
      <c r="A406" s="1"/>
      <c r="E406" s="1"/>
      <c r="F406" s="1"/>
      <c r="G406" s="1"/>
    </row>
    <row r="407" ht="12.75" customHeight="1">
      <c r="A407" s="1"/>
      <c r="E407" s="1"/>
      <c r="F407" s="1"/>
      <c r="G407" s="1"/>
    </row>
    <row r="408" ht="12.75" customHeight="1">
      <c r="A408" s="1"/>
      <c r="E408" s="1"/>
      <c r="F408" s="1"/>
      <c r="G408" s="1"/>
    </row>
    <row r="409" ht="12.75" customHeight="1">
      <c r="A409" s="1"/>
      <c r="E409" s="1"/>
      <c r="F409" s="1"/>
      <c r="G409" s="1"/>
    </row>
    <row r="410" ht="12.75" customHeight="1">
      <c r="A410" s="1"/>
      <c r="E410" s="1"/>
      <c r="F410" s="1"/>
      <c r="G410" s="1"/>
    </row>
    <row r="411" ht="12.75" customHeight="1">
      <c r="A411" s="1"/>
      <c r="E411" s="1"/>
      <c r="F411" s="1"/>
      <c r="G411" s="1"/>
    </row>
    <row r="412" ht="12.75" customHeight="1">
      <c r="A412" s="1"/>
      <c r="E412" s="1"/>
      <c r="F412" s="1"/>
      <c r="G412" s="1"/>
    </row>
    <row r="413" ht="12.75" customHeight="1">
      <c r="A413" s="1"/>
      <c r="E413" s="1"/>
      <c r="F413" s="1"/>
      <c r="G413" s="1"/>
    </row>
    <row r="414" ht="12.75" customHeight="1">
      <c r="A414" s="1"/>
      <c r="E414" s="1"/>
      <c r="F414" s="1"/>
      <c r="G414" s="1"/>
    </row>
    <row r="415" ht="12.75" customHeight="1">
      <c r="A415" s="1"/>
      <c r="E415" s="1"/>
      <c r="F415" s="1"/>
      <c r="G415" s="1"/>
    </row>
    <row r="416" ht="12.75" customHeight="1">
      <c r="A416" s="1"/>
      <c r="E416" s="1"/>
      <c r="F416" s="1"/>
      <c r="G416" s="1"/>
    </row>
    <row r="417" ht="12.75" customHeight="1">
      <c r="A417" s="1"/>
      <c r="E417" s="1"/>
      <c r="F417" s="1"/>
      <c r="G417" s="1"/>
    </row>
    <row r="418" ht="12.75" customHeight="1">
      <c r="A418" s="1"/>
      <c r="E418" s="1"/>
      <c r="F418" s="1"/>
      <c r="G418" s="1"/>
    </row>
    <row r="419" ht="12.75" customHeight="1">
      <c r="A419" s="1"/>
      <c r="E419" s="1"/>
      <c r="F419" s="1"/>
      <c r="G419" s="1"/>
    </row>
    <row r="420" ht="12.75" customHeight="1">
      <c r="A420" s="1"/>
      <c r="E420" s="1"/>
      <c r="F420" s="1"/>
      <c r="G420" s="1"/>
    </row>
    <row r="421" ht="12.75" customHeight="1">
      <c r="A421" s="1"/>
      <c r="E421" s="1"/>
      <c r="F421" s="1"/>
      <c r="G421" s="1"/>
    </row>
    <row r="422" ht="12.75" customHeight="1">
      <c r="A422" s="1"/>
      <c r="E422" s="1"/>
      <c r="F422" s="1"/>
      <c r="G422" s="1"/>
    </row>
    <row r="423" ht="12.75" customHeight="1">
      <c r="A423" s="1"/>
      <c r="E423" s="1"/>
      <c r="F423" s="1"/>
      <c r="G423" s="1"/>
    </row>
    <row r="424" ht="12.75" customHeight="1">
      <c r="A424" s="1"/>
      <c r="E424" s="1"/>
      <c r="F424" s="1"/>
      <c r="G424" s="1"/>
    </row>
    <row r="425" ht="12.75" customHeight="1">
      <c r="A425" s="1"/>
      <c r="E425" s="1"/>
      <c r="F425" s="1"/>
      <c r="G425" s="1"/>
    </row>
    <row r="426" ht="12.75" customHeight="1">
      <c r="A426" s="1"/>
      <c r="E426" s="1"/>
      <c r="F426" s="1"/>
      <c r="G426" s="1"/>
    </row>
    <row r="427" ht="12.75" customHeight="1">
      <c r="A427" s="1"/>
      <c r="E427" s="1"/>
      <c r="F427" s="1"/>
      <c r="G427" s="1"/>
    </row>
    <row r="428" ht="12.75" customHeight="1">
      <c r="A428" s="1"/>
      <c r="E428" s="1"/>
      <c r="F428" s="1"/>
      <c r="G428" s="1"/>
    </row>
    <row r="429" ht="12.75" customHeight="1">
      <c r="A429" s="1"/>
      <c r="E429" s="1"/>
      <c r="F429" s="1"/>
      <c r="G429" s="1"/>
    </row>
    <row r="430" ht="12.75" customHeight="1">
      <c r="A430" s="1"/>
      <c r="E430" s="1"/>
      <c r="F430" s="1"/>
      <c r="G430" s="1"/>
    </row>
    <row r="431" ht="12.75" customHeight="1">
      <c r="A431" s="1"/>
      <c r="E431" s="1"/>
      <c r="F431" s="1"/>
      <c r="G431" s="1"/>
    </row>
    <row r="432" ht="12.75" customHeight="1">
      <c r="A432" s="1"/>
      <c r="E432" s="1"/>
      <c r="F432" s="1"/>
      <c r="G432" s="1"/>
    </row>
    <row r="433" ht="12.75" customHeight="1">
      <c r="A433" s="1"/>
      <c r="E433" s="1"/>
      <c r="F433" s="1"/>
      <c r="G433" s="1"/>
    </row>
    <row r="434" ht="12.75" customHeight="1">
      <c r="A434" s="1"/>
      <c r="E434" s="1"/>
      <c r="F434" s="1"/>
      <c r="G434" s="1"/>
    </row>
    <row r="435" ht="12.75" customHeight="1">
      <c r="A435" s="1"/>
      <c r="E435" s="1"/>
      <c r="F435" s="1"/>
      <c r="G435" s="1"/>
    </row>
    <row r="436" ht="12.75" customHeight="1">
      <c r="A436" s="1"/>
      <c r="E436" s="1"/>
      <c r="F436" s="1"/>
      <c r="G436" s="1"/>
    </row>
    <row r="437" ht="12.75" customHeight="1">
      <c r="A437" s="1"/>
      <c r="E437" s="1"/>
      <c r="F437" s="1"/>
      <c r="G437" s="1"/>
    </row>
    <row r="438" ht="12.75" customHeight="1">
      <c r="A438" s="1"/>
      <c r="E438" s="1"/>
      <c r="F438" s="1"/>
      <c r="G438" s="1"/>
    </row>
    <row r="439" ht="12.75" customHeight="1">
      <c r="A439" s="1"/>
      <c r="E439" s="1"/>
      <c r="F439" s="1"/>
      <c r="G439" s="1"/>
    </row>
    <row r="440" ht="12.75" customHeight="1">
      <c r="A440" s="1"/>
      <c r="E440" s="1"/>
      <c r="F440" s="1"/>
      <c r="G440" s="1"/>
    </row>
    <row r="441" ht="12.75" customHeight="1">
      <c r="A441" s="1"/>
      <c r="E441" s="1"/>
      <c r="F441" s="1"/>
      <c r="G441" s="1"/>
    </row>
    <row r="442" ht="12.75" customHeight="1">
      <c r="A442" s="1"/>
      <c r="E442" s="1"/>
      <c r="F442" s="1"/>
      <c r="G442" s="1"/>
    </row>
    <row r="443" ht="12.75" customHeight="1">
      <c r="A443" s="1"/>
      <c r="E443" s="1"/>
      <c r="F443" s="1"/>
      <c r="G443" s="1"/>
    </row>
    <row r="444" ht="12.75" customHeight="1">
      <c r="A444" s="1"/>
      <c r="E444" s="1"/>
      <c r="F444" s="1"/>
      <c r="G444" s="1"/>
    </row>
    <row r="445" ht="12.75" customHeight="1">
      <c r="A445" s="1"/>
      <c r="E445" s="1"/>
      <c r="F445" s="1"/>
      <c r="G445" s="1"/>
    </row>
    <row r="446" ht="12.75" customHeight="1">
      <c r="A446" s="1"/>
      <c r="E446" s="1"/>
      <c r="F446" s="1"/>
      <c r="G446" s="1"/>
    </row>
    <row r="447" ht="12.75" customHeight="1">
      <c r="A447" s="1"/>
      <c r="E447" s="1"/>
      <c r="F447" s="1"/>
      <c r="G447" s="1"/>
    </row>
    <row r="448" ht="12.75" customHeight="1">
      <c r="A448" s="1"/>
      <c r="E448" s="1"/>
      <c r="F448" s="1"/>
      <c r="G448" s="1"/>
    </row>
    <row r="449" ht="12.75" customHeight="1">
      <c r="A449" s="1"/>
      <c r="E449" s="1"/>
      <c r="F449" s="1"/>
      <c r="G449" s="1"/>
    </row>
    <row r="450" ht="12.75" customHeight="1">
      <c r="A450" s="1"/>
      <c r="E450" s="1"/>
      <c r="F450" s="1"/>
      <c r="G450" s="1"/>
    </row>
    <row r="451" ht="12.75" customHeight="1">
      <c r="A451" s="1"/>
      <c r="E451" s="1"/>
      <c r="F451" s="1"/>
      <c r="G451" s="1"/>
    </row>
    <row r="452" ht="12.75" customHeight="1">
      <c r="A452" s="1"/>
      <c r="E452" s="1"/>
      <c r="F452" s="1"/>
      <c r="G452" s="1"/>
    </row>
    <row r="453" ht="12.75" customHeight="1">
      <c r="A453" s="1"/>
      <c r="E453" s="1"/>
      <c r="F453" s="1"/>
      <c r="G453" s="1"/>
    </row>
    <row r="454" ht="12.75" customHeight="1">
      <c r="A454" s="1"/>
      <c r="E454" s="1"/>
      <c r="F454" s="1"/>
      <c r="G454" s="1"/>
    </row>
    <row r="455" ht="12.75" customHeight="1">
      <c r="A455" s="1"/>
      <c r="E455" s="1"/>
      <c r="F455" s="1"/>
      <c r="G455" s="1"/>
    </row>
    <row r="456" ht="12.75" customHeight="1">
      <c r="A456" s="1"/>
      <c r="E456" s="1"/>
      <c r="F456" s="1"/>
      <c r="G456" s="1"/>
    </row>
    <row r="457" ht="12.75" customHeight="1">
      <c r="A457" s="1"/>
      <c r="E457" s="1"/>
      <c r="F457" s="1"/>
      <c r="G457" s="1"/>
    </row>
    <row r="458" ht="12.75" customHeight="1">
      <c r="A458" s="1"/>
      <c r="E458" s="1"/>
      <c r="F458" s="1"/>
      <c r="G458" s="1"/>
    </row>
    <row r="459" ht="12.75" customHeight="1">
      <c r="A459" s="1"/>
      <c r="E459" s="1"/>
      <c r="F459" s="1"/>
      <c r="G459" s="1"/>
    </row>
    <row r="460" ht="12.75" customHeight="1">
      <c r="A460" s="1"/>
      <c r="E460" s="1"/>
      <c r="F460" s="1"/>
      <c r="G460" s="1"/>
    </row>
    <row r="461" ht="12.75" customHeight="1">
      <c r="A461" s="1"/>
      <c r="E461" s="1"/>
      <c r="F461" s="1"/>
      <c r="G461" s="1"/>
    </row>
    <row r="462" ht="12.75" customHeight="1">
      <c r="A462" s="1"/>
      <c r="E462" s="1"/>
      <c r="F462" s="1"/>
      <c r="G462" s="1"/>
    </row>
    <row r="463" ht="12.75" customHeight="1">
      <c r="A463" s="1"/>
      <c r="E463" s="1"/>
      <c r="F463" s="1"/>
      <c r="G463" s="1"/>
    </row>
    <row r="464" ht="12.75" customHeight="1">
      <c r="A464" s="1"/>
      <c r="E464" s="1"/>
      <c r="F464" s="1"/>
      <c r="G464" s="1"/>
    </row>
    <row r="465" ht="12.75" customHeight="1">
      <c r="A465" s="1"/>
      <c r="E465" s="1"/>
      <c r="F465" s="1"/>
      <c r="G465" s="1"/>
    </row>
    <row r="466" ht="12.75" customHeight="1">
      <c r="A466" s="1"/>
      <c r="E466" s="1"/>
      <c r="F466" s="1"/>
      <c r="G466" s="1"/>
    </row>
    <row r="467" ht="12.75" customHeight="1">
      <c r="A467" s="1"/>
      <c r="E467" s="1"/>
      <c r="F467" s="1"/>
      <c r="G467" s="1"/>
    </row>
    <row r="468" ht="12.75" customHeight="1">
      <c r="A468" s="1"/>
      <c r="E468" s="1"/>
      <c r="F468" s="1"/>
      <c r="G468" s="1"/>
    </row>
    <row r="469" ht="12.75" customHeight="1">
      <c r="A469" s="1"/>
      <c r="E469" s="1"/>
      <c r="F469" s="1"/>
      <c r="G469" s="1"/>
    </row>
    <row r="470" ht="12.75" customHeight="1">
      <c r="A470" s="1"/>
      <c r="E470" s="1"/>
      <c r="F470" s="1"/>
      <c r="G470" s="1"/>
    </row>
    <row r="471" ht="12.75" customHeight="1">
      <c r="A471" s="1"/>
      <c r="E471" s="1"/>
      <c r="F471" s="1"/>
      <c r="G471" s="1"/>
    </row>
    <row r="472" ht="12.75" customHeight="1">
      <c r="A472" s="1"/>
      <c r="E472" s="1"/>
      <c r="F472" s="1"/>
      <c r="G472" s="1"/>
    </row>
    <row r="473" ht="12.75" customHeight="1">
      <c r="A473" s="1"/>
      <c r="E473" s="1"/>
      <c r="F473" s="1"/>
      <c r="G473" s="1"/>
    </row>
    <row r="474" ht="12.75" customHeight="1">
      <c r="A474" s="1"/>
      <c r="E474" s="1"/>
      <c r="F474" s="1"/>
      <c r="G474" s="1"/>
    </row>
    <row r="475" ht="12.75" customHeight="1">
      <c r="A475" s="1"/>
      <c r="E475" s="1"/>
      <c r="F475" s="1"/>
      <c r="G475" s="1"/>
    </row>
    <row r="476" ht="12.75" customHeight="1">
      <c r="A476" s="1"/>
      <c r="E476" s="1"/>
      <c r="F476" s="1"/>
      <c r="G476" s="1"/>
    </row>
    <row r="477" ht="12.75" customHeight="1">
      <c r="A477" s="1"/>
      <c r="E477" s="1"/>
      <c r="F477" s="1"/>
      <c r="G477" s="1"/>
    </row>
    <row r="478" ht="12.75" customHeight="1">
      <c r="A478" s="1"/>
      <c r="E478" s="1"/>
      <c r="F478" s="1"/>
      <c r="G478" s="1"/>
    </row>
    <row r="479" ht="12.75" customHeight="1">
      <c r="A479" s="1"/>
      <c r="E479" s="1"/>
      <c r="F479" s="1"/>
      <c r="G479" s="1"/>
    </row>
    <row r="480" ht="12.75" customHeight="1">
      <c r="A480" s="1"/>
      <c r="E480" s="1"/>
      <c r="F480" s="1"/>
      <c r="G480" s="1"/>
    </row>
    <row r="481" ht="12.75" customHeight="1">
      <c r="A481" s="1"/>
      <c r="E481" s="1"/>
      <c r="F481" s="1"/>
      <c r="G481" s="1"/>
    </row>
    <row r="482" ht="12.75" customHeight="1">
      <c r="A482" s="1"/>
      <c r="E482" s="1"/>
      <c r="F482" s="1"/>
      <c r="G482" s="1"/>
    </row>
    <row r="483" ht="12.75" customHeight="1">
      <c r="A483" s="1"/>
      <c r="E483" s="1"/>
      <c r="F483" s="1"/>
      <c r="G483" s="1"/>
    </row>
    <row r="484" ht="12.75" customHeight="1">
      <c r="A484" s="1"/>
      <c r="E484" s="1"/>
      <c r="F484" s="1"/>
      <c r="G484" s="1"/>
    </row>
    <row r="485" ht="12.75" customHeight="1">
      <c r="A485" s="1"/>
      <c r="E485" s="1"/>
      <c r="F485" s="1"/>
      <c r="G485" s="1"/>
    </row>
    <row r="486" ht="12.75" customHeight="1">
      <c r="A486" s="1"/>
      <c r="E486" s="1"/>
      <c r="F486" s="1"/>
      <c r="G486" s="1"/>
    </row>
    <row r="487" ht="12.75" customHeight="1">
      <c r="A487" s="1"/>
      <c r="E487" s="1"/>
      <c r="F487" s="1"/>
      <c r="G487" s="1"/>
    </row>
    <row r="488" ht="12.75" customHeight="1">
      <c r="A488" s="1"/>
      <c r="E488" s="1"/>
      <c r="F488" s="1"/>
      <c r="G488" s="1"/>
    </row>
    <row r="489" ht="12.75" customHeight="1">
      <c r="A489" s="1"/>
      <c r="E489" s="1"/>
      <c r="F489" s="1"/>
      <c r="G489" s="1"/>
    </row>
    <row r="490" ht="12.75" customHeight="1">
      <c r="A490" s="1"/>
      <c r="E490" s="1"/>
      <c r="F490" s="1"/>
      <c r="G490" s="1"/>
    </row>
    <row r="491" ht="12.75" customHeight="1">
      <c r="A491" s="1"/>
      <c r="E491" s="1"/>
      <c r="F491" s="1"/>
      <c r="G491" s="1"/>
    </row>
    <row r="492" ht="12.75" customHeight="1">
      <c r="A492" s="1"/>
      <c r="E492" s="1"/>
      <c r="F492" s="1"/>
      <c r="G492" s="1"/>
    </row>
    <row r="493" ht="12.75" customHeight="1">
      <c r="A493" s="1"/>
      <c r="E493" s="1"/>
      <c r="F493" s="1"/>
      <c r="G493" s="1"/>
    </row>
    <row r="494" ht="12.75" customHeight="1">
      <c r="A494" s="1"/>
      <c r="E494" s="1"/>
      <c r="F494" s="1"/>
      <c r="G494" s="1"/>
    </row>
    <row r="495" ht="12.75" customHeight="1">
      <c r="A495" s="1"/>
      <c r="E495" s="1"/>
      <c r="F495" s="1"/>
      <c r="G495" s="1"/>
    </row>
    <row r="496" ht="12.75" customHeight="1">
      <c r="A496" s="1"/>
      <c r="E496" s="1"/>
      <c r="F496" s="1"/>
      <c r="G496" s="1"/>
    </row>
    <row r="497" ht="12.75" customHeight="1">
      <c r="A497" s="1"/>
      <c r="E497" s="1"/>
      <c r="F497" s="1"/>
      <c r="G497" s="1"/>
    </row>
    <row r="498" ht="12.75" customHeight="1">
      <c r="A498" s="1"/>
      <c r="E498" s="1"/>
      <c r="F498" s="1"/>
      <c r="G498" s="1"/>
    </row>
    <row r="499" ht="12.75" customHeight="1">
      <c r="A499" s="1"/>
      <c r="E499" s="1"/>
      <c r="F499" s="1"/>
      <c r="G499" s="1"/>
    </row>
    <row r="500" ht="12.75" customHeight="1">
      <c r="A500" s="1"/>
      <c r="E500" s="1"/>
      <c r="F500" s="1"/>
      <c r="G500" s="1"/>
    </row>
    <row r="501" ht="12.75" customHeight="1">
      <c r="A501" s="1"/>
      <c r="E501" s="1"/>
      <c r="F501" s="1"/>
      <c r="G501" s="1"/>
    </row>
    <row r="502" ht="12.75" customHeight="1">
      <c r="A502" s="1"/>
      <c r="E502" s="1"/>
      <c r="F502" s="1"/>
      <c r="G502" s="1"/>
    </row>
    <row r="503" ht="12.75" customHeight="1">
      <c r="A503" s="1"/>
      <c r="E503" s="1"/>
      <c r="F503" s="1"/>
      <c r="G503" s="1"/>
    </row>
    <row r="504" ht="12.75" customHeight="1">
      <c r="A504" s="1"/>
      <c r="E504" s="1"/>
      <c r="F504" s="1"/>
      <c r="G504" s="1"/>
    </row>
    <row r="505" ht="12.75" customHeight="1">
      <c r="A505" s="1"/>
      <c r="E505" s="1"/>
      <c r="F505" s="1"/>
      <c r="G505" s="1"/>
    </row>
    <row r="506" ht="12.75" customHeight="1">
      <c r="A506" s="1"/>
      <c r="E506" s="1"/>
      <c r="F506" s="1"/>
      <c r="G506" s="1"/>
    </row>
    <row r="507" ht="12.75" customHeight="1">
      <c r="A507" s="1"/>
      <c r="E507" s="1"/>
      <c r="F507" s="1"/>
      <c r="G507" s="1"/>
    </row>
    <row r="508" ht="12.75" customHeight="1">
      <c r="A508" s="1"/>
      <c r="E508" s="1"/>
      <c r="F508" s="1"/>
      <c r="G508" s="1"/>
    </row>
    <row r="509" ht="12.75" customHeight="1">
      <c r="A509" s="1"/>
      <c r="E509" s="1"/>
      <c r="F509" s="1"/>
      <c r="G509" s="1"/>
    </row>
    <row r="510" ht="12.75" customHeight="1">
      <c r="A510" s="1"/>
      <c r="E510" s="1"/>
      <c r="F510" s="1"/>
      <c r="G510" s="1"/>
    </row>
    <row r="511" ht="12.75" customHeight="1">
      <c r="A511" s="1"/>
      <c r="E511" s="1"/>
      <c r="F511" s="1"/>
      <c r="G511" s="1"/>
    </row>
    <row r="512" ht="12.75" customHeight="1">
      <c r="A512" s="1"/>
      <c r="E512" s="1"/>
      <c r="F512" s="1"/>
      <c r="G512" s="1"/>
    </row>
    <row r="513" ht="12.75" customHeight="1">
      <c r="A513" s="1"/>
      <c r="E513" s="1"/>
      <c r="F513" s="1"/>
      <c r="G513" s="1"/>
    </row>
    <row r="514" ht="12.75" customHeight="1">
      <c r="A514" s="1"/>
      <c r="E514" s="1"/>
      <c r="F514" s="1"/>
      <c r="G514" s="1"/>
    </row>
    <row r="515" ht="12.75" customHeight="1">
      <c r="A515" s="1"/>
      <c r="E515" s="1"/>
      <c r="F515" s="1"/>
      <c r="G515" s="1"/>
    </row>
    <row r="516" ht="12.75" customHeight="1">
      <c r="A516" s="1"/>
      <c r="E516" s="1"/>
      <c r="F516" s="1"/>
      <c r="G516" s="1"/>
    </row>
    <row r="517" ht="12.75" customHeight="1">
      <c r="A517" s="1"/>
      <c r="E517" s="1"/>
      <c r="F517" s="1"/>
      <c r="G517" s="1"/>
    </row>
    <row r="518" ht="12.75" customHeight="1">
      <c r="A518" s="1"/>
      <c r="E518" s="1"/>
      <c r="F518" s="1"/>
      <c r="G518" s="1"/>
    </row>
    <row r="519" ht="12.75" customHeight="1">
      <c r="A519" s="1"/>
      <c r="E519" s="1"/>
      <c r="F519" s="1"/>
      <c r="G519" s="1"/>
    </row>
    <row r="520" ht="12.75" customHeight="1">
      <c r="A520" s="1"/>
      <c r="E520" s="1"/>
      <c r="F520" s="1"/>
      <c r="G520" s="1"/>
    </row>
    <row r="521" ht="12.75" customHeight="1">
      <c r="A521" s="1"/>
      <c r="E521" s="1"/>
      <c r="F521" s="1"/>
      <c r="G521" s="1"/>
    </row>
    <row r="522" ht="12.75" customHeight="1">
      <c r="A522" s="1"/>
      <c r="E522" s="1"/>
      <c r="F522" s="1"/>
      <c r="G522" s="1"/>
    </row>
    <row r="523" ht="12.75" customHeight="1">
      <c r="A523" s="1"/>
      <c r="E523" s="1"/>
      <c r="F523" s="1"/>
      <c r="G523" s="1"/>
    </row>
    <row r="524" ht="12.75" customHeight="1">
      <c r="A524" s="1"/>
      <c r="E524" s="1"/>
      <c r="F524" s="1"/>
      <c r="G524" s="1"/>
    </row>
    <row r="525" ht="12.75" customHeight="1">
      <c r="A525" s="1"/>
      <c r="E525" s="1"/>
      <c r="F525" s="1"/>
      <c r="G525" s="1"/>
    </row>
    <row r="526" ht="12.75" customHeight="1">
      <c r="A526" s="1"/>
      <c r="E526" s="1"/>
      <c r="F526" s="1"/>
      <c r="G526" s="1"/>
    </row>
    <row r="527" ht="12.75" customHeight="1">
      <c r="A527" s="1"/>
      <c r="E527" s="1"/>
      <c r="F527" s="1"/>
      <c r="G527" s="1"/>
    </row>
    <row r="528" ht="12.75" customHeight="1">
      <c r="A528" s="1"/>
      <c r="E528" s="1"/>
      <c r="F528" s="1"/>
      <c r="G528" s="1"/>
    </row>
    <row r="529" ht="12.75" customHeight="1">
      <c r="A529" s="1"/>
      <c r="E529" s="1"/>
      <c r="F529" s="1"/>
      <c r="G529" s="1"/>
    </row>
    <row r="530" ht="12.75" customHeight="1">
      <c r="A530" s="1"/>
      <c r="E530" s="1"/>
      <c r="F530" s="1"/>
      <c r="G530" s="1"/>
    </row>
    <row r="531" ht="12.75" customHeight="1">
      <c r="A531" s="1"/>
      <c r="E531" s="1"/>
      <c r="F531" s="1"/>
      <c r="G531" s="1"/>
    </row>
    <row r="532" ht="12.75" customHeight="1">
      <c r="A532" s="1"/>
      <c r="E532" s="1"/>
      <c r="F532" s="1"/>
      <c r="G532" s="1"/>
    </row>
    <row r="533" ht="12.75" customHeight="1">
      <c r="A533" s="1"/>
      <c r="E533" s="1"/>
      <c r="F533" s="1"/>
      <c r="G533" s="1"/>
    </row>
    <row r="534" ht="12.75" customHeight="1">
      <c r="A534" s="1"/>
      <c r="E534" s="1"/>
      <c r="F534" s="1"/>
      <c r="G534" s="1"/>
    </row>
    <row r="535" ht="12.75" customHeight="1">
      <c r="A535" s="1"/>
      <c r="E535" s="1"/>
      <c r="F535" s="1"/>
      <c r="G535" s="1"/>
    </row>
    <row r="536" ht="12.75" customHeight="1">
      <c r="A536" s="1"/>
      <c r="E536" s="1"/>
      <c r="F536" s="1"/>
      <c r="G536" s="1"/>
    </row>
    <row r="537" ht="12.75" customHeight="1">
      <c r="A537" s="1"/>
      <c r="E537" s="1"/>
      <c r="F537" s="1"/>
      <c r="G537" s="1"/>
    </row>
    <row r="538" ht="12.75" customHeight="1">
      <c r="A538" s="1"/>
      <c r="E538" s="1"/>
      <c r="F538" s="1"/>
      <c r="G538" s="1"/>
    </row>
    <row r="539" ht="12.75" customHeight="1">
      <c r="A539" s="1"/>
      <c r="E539" s="1"/>
      <c r="F539" s="1"/>
      <c r="G539" s="1"/>
    </row>
    <row r="540" ht="12.75" customHeight="1">
      <c r="A540" s="1"/>
      <c r="E540" s="1"/>
      <c r="F540" s="1"/>
      <c r="G540" s="1"/>
    </row>
    <row r="541" ht="12.75" customHeight="1">
      <c r="A541" s="1"/>
      <c r="E541" s="1"/>
      <c r="F541" s="1"/>
      <c r="G541" s="1"/>
    </row>
    <row r="542" ht="12.75" customHeight="1">
      <c r="A542" s="1"/>
      <c r="E542" s="1"/>
      <c r="F542" s="1"/>
      <c r="G542" s="1"/>
    </row>
    <row r="543" ht="12.75" customHeight="1">
      <c r="A543" s="1"/>
      <c r="E543" s="1"/>
      <c r="F543" s="1"/>
      <c r="G543" s="1"/>
    </row>
    <row r="544" ht="12.75" customHeight="1">
      <c r="A544" s="1"/>
      <c r="E544" s="1"/>
      <c r="F544" s="1"/>
      <c r="G544" s="1"/>
    </row>
    <row r="545" ht="12.75" customHeight="1">
      <c r="A545" s="1"/>
      <c r="E545" s="1"/>
      <c r="F545" s="1"/>
      <c r="G545" s="1"/>
    </row>
    <row r="546" ht="12.75" customHeight="1">
      <c r="A546" s="1"/>
      <c r="E546" s="1"/>
      <c r="F546" s="1"/>
      <c r="G546" s="1"/>
    </row>
    <row r="547" ht="12.75" customHeight="1">
      <c r="A547" s="1"/>
      <c r="E547" s="1"/>
      <c r="F547" s="1"/>
      <c r="G547" s="1"/>
    </row>
    <row r="548" ht="12.75" customHeight="1">
      <c r="A548" s="1"/>
      <c r="E548" s="1"/>
      <c r="F548" s="1"/>
      <c r="G548" s="1"/>
    </row>
    <row r="549" ht="12.75" customHeight="1">
      <c r="A549" s="1"/>
      <c r="E549" s="1"/>
      <c r="F549" s="1"/>
      <c r="G549" s="1"/>
    </row>
    <row r="550" ht="12.75" customHeight="1">
      <c r="A550" s="1"/>
      <c r="E550" s="1"/>
      <c r="F550" s="1"/>
      <c r="G550" s="1"/>
    </row>
    <row r="551" ht="12.75" customHeight="1">
      <c r="A551" s="1"/>
      <c r="E551" s="1"/>
      <c r="F551" s="1"/>
      <c r="G551" s="1"/>
    </row>
    <row r="552" ht="12.75" customHeight="1">
      <c r="A552" s="1"/>
      <c r="E552" s="1"/>
      <c r="F552" s="1"/>
      <c r="G552" s="1"/>
    </row>
    <row r="553" ht="12.75" customHeight="1">
      <c r="A553" s="1"/>
      <c r="E553" s="1"/>
      <c r="F553" s="1"/>
      <c r="G553" s="1"/>
    </row>
    <row r="554" ht="12.75" customHeight="1">
      <c r="A554" s="1"/>
      <c r="E554" s="1"/>
      <c r="F554" s="1"/>
      <c r="G554" s="1"/>
    </row>
    <row r="555" ht="12.75" customHeight="1">
      <c r="A555" s="1"/>
      <c r="E555" s="1"/>
      <c r="F555" s="1"/>
      <c r="G555" s="1"/>
    </row>
    <row r="556" ht="12.75" customHeight="1">
      <c r="A556" s="1"/>
      <c r="E556" s="1"/>
      <c r="F556" s="1"/>
      <c r="G556" s="1"/>
    </row>
    <row r="557" ht="12.75" customHeight="1">
      <c r="A557" s="1"/>
      <c r="E557" s="1"/>
      <c r="F557" s="1"/>
      <c r="G557" s="1"/>
    </row>
    <row r="558" ht="12.75" customHeight="1">
      <c r="A558" s="1"/>
      <c r="E558" s="1"/>
      <c r="F558" s="1"/>
      <c r="G558" s="1"/>
    </row>
    <row r="559" ht="12.75" customHeight="1">
      <c r="A559" s="1"/>
      <c r="E559" s="1"/>
      <c r="F559" s="1"/>
      <c r="G559" s="1"/>
    </row>
    <row r="560" ht="12.75" customHeight="1">
      <c r="A560" s="1"/>
      <c r="E560" s="1"/>
      <c r="F560" s="1"/>
      <c r="G560" s="1"/>
    </row>
    <row r="561" ht="12.75" customHeight="1">
      <c r="A561" s="1"/>
      <c r="E561" s="1"/>
      <c r="F561" s="1"/>
      <c r="G561" s="1"/>
    </row>
    <row r="562" ht="12.75" customHeight="1">
      <c r="A562" s="1"/>
      <c r="E562" s="1"/>
      <c r="F562" s="1"/>
      <c r="G562" s="1"/>
    </row>
    <row r="563" ht="12.75" customHeight="1">
      <c r="A563" s="1"/>
      <c r="E563" s="1"/>
      <c r="F563" s="1"/>
      <c r="G563" s="1"/>
    </row>
    <row r="564" ht="12.75" customHeight="1">
      <c r="A564" s="1"/>
      <c r="E564" s="1"/>
      <c r="F564" s="1"/>
      <c r="G564" s="1"/>
    </row>
    <row r="565" ht="12.75" customHeight="1">
      <c r="A565" s="1"/>
      <c r="E565" s="1"/>
      <c r="F565" s="1"/>
      <c r="G565" s="1"/>
    </row>
    <row r="566" ht="12.75" customHeight="1">
      <c r="A566" s="1"/>
      <c r="E566" s="1"/>
      <c r="F566" s="1"/>
      <c r="G566" s="1"/>
    </row>
    <row r="567" ht="12.75" customHeight="1">
      <c r="A567" s="1"/>
      <c r="E567" s="1"/>
      <c r="F567" s="1"/>
      <c r="G567" s="1"/>
    </row>
    <row r="568" ht="12.75" customHeight="1">
      <c r="A568" s="1"/>
      <c r="E568" s="1"/>
      <c r="F568" s="1"/>
      <c r="G568" s="1"/>
    </row>
    <row r="569" ht="12.75" customHeight="1">
      <c r="A569" s="1"/>
      <c r="E569" s="1"/>
      <c r="F569" s="1"/>
      <c r="G569" s="1"/>
    </row>
    <row r="570" ht="12.75" customHeight="1">
      <c r="A570" s="1"/>
      <c r="E570" s="1"/>
      <c r="F570" s="1"/>
      <c r="G570" s="1"/>
    </row>
    <row r="571" ht="12.75" customHeight="1">
      <c r="A571" s="1"/>
      <c r="E571" s="1"/>
      <c r="F571" s="1"/>
      <c r="G571" s="1"/>
    </row>
    <row r="572" ht="12.75" customHeight="1">
      <c r="A572" s="1"/>
      <c r="E572" s="1"/>
      <c r="F572" s="1"/>
      <c r="G572" s="1"/>
    </row>
    <row r="573" ht="12.75" customHeight="1">
      <c r="A573" s="1"/>
      <c r="E573" s="1"/>
      <c r="F573" s="1"/>
      <c r="G573" s="1"/>
    </row>
    <row r="574" ht="12.75" customHeight="1">
      <c r="A574" s="1"/>
      <c r="E574" s="1"/>
      <c r="F574" s="1"/>
      <c r="G574" s="1"/>
    </row>
    <row r="575" ht="12.75" customHeight="1">
      <c r="A575" s="1"/>
      <c r="E575" s="1"/>
      <c r="F575" s="1"/>
      <c r="G575" s="1"/>
    </row>
    <row r="576" ht="12.75" customHeight="1">
      <c r="A576" s="1"/>
      <c r="E576" s="1"/>
      <c r="F576" s="1"/>
      <c r="G576" s="1"/>
    </row>
    <row r="577" ht="12.75" customHeight="1">
      <c r="A577" s="1"/>
      <c r="E577" s="1"/>
      <c r="F577" s="1"/>
      <c r="G577" s="1"/>
    </row>
    <row r="578" ht="12.75" customHeight="1">
      <c r="A578" s="1"/>
      <c r="E578" s="1"/>
      <c r="F578" s="1"/>
      <c r="G578" s="1"/>
    </row>
    <row r="579" ht="12.75" customHeight="1">
      <c r="A579" s="1"/>
      <c r="E579" s="1"/>
      <c r="F579" s="1"/>
      <c r="G579" s="1"/>
    </row>
    <row r="580" ht="12.75" customHeight="1">
      <c r="A580" s="1"/>
      <c r="E580" s="1"/>
      <c r="F580" s="1"/>
      <c r="G580" s="1"/>
    </row>
    <row r="581" ht="12.75" customHeight="1">
      <c r="A581" s="1"/>
      <c r="E581" s="1"/>
      <c r="F581" s="1"/>
      <c r="G581" s="1"/>
    </row>
    <row r="582" ht="12.75" customHeight="1">
      <c r="A582" s="1"/>
      <c r="E582" s="1"/>
      <c r="F582" s="1"/>
      <c r="G582" s="1"/>
    </row>
    <row r="583" ht="12.75" customHeight="1">
      <c r="A583" s="1"/>
      <c r="E583" s="1"/>
      <c r="F583" s="1"/>
      <c r="G583" s="1"/>
    </row>
    <row r="584" ht="12.75" customHeight="1">
      <c r="A584" s="1"/>
      <c r="E584" s="1"/>
      <c r="F584" s="1"/>
      <c r="G584" s="1"/>
    </row>
    <row r="585" ht="12.75" customHeight="1">
      <c r="A585" s="1"/>
      <c r="E585" s="1"/>
      <c r="F585" s="1"/>
      <c r="G585" s="1"/>
    </row>
    <row r="586" ht="12.75" customHeight="1">
      <c r="A586" s="1"/>
      <c r="E586" s="1"/>
      <c r="F586" s="1"/>
      <c r="G586" s="1"/>
    </row>
    <row r="587" ht="12.75" customHeight="1">
      <c r="A587" s="1"/>
      <c r="E587" s="1"/>
      <c r="F587" s="1"/>
      <c r="G587" s="1"/>
    </row>
    <row r="588" ht="12.75" customHeight="1">
      <c r="A588" s="1"/>
      <c r="E588" s="1"/>
      <c r="F588" s="1"/>
      <c r="G588" s="1"/>
    </row>
    <row r="589" ht="12.75" customHeight="1">
      <c r="A589" s="1"/>
      <c r="E589" s="1"/>
      <c r="F589" s="1"/>
      <c r="G589" s="1"/>
    </row>
    <row r="590" ht="12.75" customHeight="1">
      <c r="A590" s="1"/>
      <c r="E590" s="1"/>
      <c r="F590" s="1"/>
      <c r="G590" s="1"/>
    </row>
    <row r="591" ht="12.75" customHeight="1">
      <c r="A591" s="1"/>
      <c r="E591" s="1"/>
      <c r="F591" s="1"/>
      <c r="G591" s="1"/>
    </row>
    <row r="592" ht="12.75" customHeight="1">
      <c r="A592" s="1"/>
      <c r="E592" s="1"/>
      <c r="F592" s="1"/>
      <c r="G592" s="1"/>
    </row>
    <row r="593" ht="12.75" customHeight="1">
      <c r="A593" s="1"/>
      <c r="E593" s="1"/>
      <c r="F593" s="1"/>
      <c r="G593" s="1"/>
    </row>
    <row r="594" ht="12.75" customHeight="1">
      <c r="A594" s="1"/>
      <c r="E594" s="1"/>
      <c r="F594" s="1"/>
      <c r="G594" s="1"/>
    </row>
    <row r="595" ht="12.75" customHeight="1">
      <c r="A595" s="1"/>
      <c r="E595" s="1"/>
      <c r="F595" s="1"/>
      <c r="G595" s="1"/>
    </row>
    <row r="596" ht="12.75" customHeight="1">
      <c r="A596" s="1"/>
      <c r="E596" s="1"/>
      <c r="F596" s="1"/>
      <c r="G596" s="1"/>
    </row>
    <row r="597" ht="12.75" customHeight="1">
      <c r="A597" s="1"/>
      <c r="E597" s="1"/>
      <c r="F597" s="1"/>
      <c r="G597" s="1"/>
    </row>
    <row r="598" ht="12.75" customHeight="1">
      <c r="A598" s="1"/>
      <c r="E598" s="1"/>
      <c r="F598" s="1"/>
      <c r="G598" s="1"/>
    </row>
    <row r="599" ht="12.75" customHeight="1">
      <c r="A599" s="1"/>
      <c r="E599" s="1"/>
      <c r="F599" s="1"/>
      <c r="G599" s="1"/>
    </row>
    <row r="600" ht="12.75" customHeight="1">
      <c r="A600" s="1"/>
      <c r="E600" s="1"/>
      <c r="F600" s="1"/>
      <c r="G600" s="1"/>
    </row>
    <row r="601" ht="12.75" customHeight="1">
      <c r="A601" s="1"/>
      <c r="E601" s="1"/>
      <c r="F601" s="1"/>
      <c r="G601" s="1"/>
    </row>
    <row r="602" ht="12.75" customHeight="1">
      <c r="A602" s="1"/>
      <c r="E602" s="1"/>
      <c r="F602" s="1"/>
      <c r="G602" s="1"/>
    </row>
    <row r="603" ht="12.75" customHeight="1">
      <c r="A603" s="1"/>
      <c r="E603" s="1"/>
      <c r="F603" s="1"/>
      <c r="G603" s="1"/>
    </row>
    <row r="604" ht="12.75" customHeight="1">
      <c r="A604" s="1"/>
      <c r="E604" s="1"/>
      <c r="F604" s="1"/>
      <c r="G604" s="1"/>
    </row>
    <row r="605" ht="12.75" customHeight="1">
      <c r="A605" s="1"/>
      <c r="E605" s="1"/>
      <c r="F605" s="1"/>
      <c r="G605" s="1"/>
    </row>
    <row r="606" ht="12.75" customHeight="1">
      <c r="A606" s="1"/>
      <c r="E606" s="1"/>
      <c r="F606" s="1"/>
      <c r="G606" s="1"/>
    </row>
    <row r="607" ht="12.75" customHeight="1">
      <c r="A607" s="1"/>
      <c r="E607" s="1"/>
      <c r="F607" s="1"/>
      <c r="G607" s="1"/>
    </row>
    <row r="608" ht="12.75" customHeight="1">
      <c r="A608" s="1"/>
      <c r="E608" s="1"/>
      <c r="F608" s="1"/>
      <c r="G608" s="1"/>
    </row>
    <row r="609" ht="12.75" customHeight="1">
      <c r="A609" s="1"/>
      <c r="E609" s="1"/>
      <c r="F609" s="1"/>
      <c r="G609" s="1"/>
    </row>
    <row r="610" ht="12.75" customHeight="1">
      <c r="A610" s="1"/>
      <c r="E610" s="1"/>
      <c r="F610" s="1"/>
      <c r="G610" s="1"/>
    </row>
    <row r="611" ht="12.75" customHeight="1">
      <c r="A611" s="1"/>
      <c r="E611" s="1"/>
      <c r="F611" s="1"/>
      <c r="G611" s="1"/>
    </row>
    <row r="612" ht="12.75" customHeight="1">
      <c r="A612" s="1"/>
      <c r="E612" s="1"/>
      <c r="F612" s="1"/>
      <c r="G612" s="1"/>
    </row>
    <row r="613" ht="12.75" customHeight="1">
      <c r="A613" s="1"/>
      <c r="E613" s="1"/>
      <c r="F613" s="1"/>
      <c r="G613" s="1"/>
    </row>
    <row r="614" ht="12.75" customHeight="1">
      <c r="A614" s="1"/>
      <c r="E614" s="1"/>
      <c r="F614" s="1"/>
      <c r="G614" s="1"/>
    </row>
    <row r="615" ht="12.75" customHeight="1">
      <c r="A615" s="1"/>
      <c r="E615" s="1"/>
      <c r="F615" s="1"/>
      <c r="G615" s="1"/>
    </row>
    <row r="616" ht="12.75" customHeight="1">
      <c r="A616" s="1"/>
      <c r="E616" s="1"/>
      <c r="F616" s="1"/>
      <c r="G616" s="1"/>
    </row>
    <row r="617" ht="12.75" customHeight="1">
      <c r="A617" s="1"/>
      <c r="E617" s="1"/>
      <c r="F617" s="1"/>
      <c r="G617" s="1"/>
    </row>
    <row r="618" ht="12.75" customHeight="1">
      <c r="A618" s="1"/>
      <c r="E618" s="1"/>
      <c r="F618" s="1"/>
      <c r="G618" s="1"/>
    </row>
    <row r="619" ht="12.75" customHeight="1">
      <c r="A619" s="1"/>
      <c r="E619" s="1"/>
      <c r="F619" s="1"/>
      <c r="G619" s="1"/>
    </row>
    <row r="620" ht="12.75" customHeight="1">
      <c r="A620" s="1"/>
      <c r="E620" s="1"/>
      <c r="F620" s="1"/>
      <c r="G620" s="1"/>
    </row>
    <row r="621" ht="12.75" customHeight="1">
      <c r="A621" s="1"/>
      <c r="E621" s="1"/>
      <c r="F621" s="1"/>
      <c r="G621" s="1"/>
    </row>
    <row r="622" ht="12.75" customHeight="1">
      <c r="A622" s="1"/>
      <c r="E622" s="1"/>
      <c r="F622" s="1"/>
      <c r="G622" s="1"/>
    </row>
    <row r="623" ht="12.75" customHeight="1">
      <c r="A623" s="1"/>
      <c r="E623" s="1"/>
      <c r="F623" s="1"/>
      <c r="G623" s="1"/>
    </row>
    <row r="624" ht="12.75" customHeight="1">
      <c r="A624" s="1"/>
      <c r="E624" s="1"/>
      <c r="F624" s="1"/>
      <c r="G624" s="1"/>
    </row>
    <row r="625" ht="12.75" customHeight="1">
      <c r="A625" s="1"/>
      <c r="E625" s="1"/>
      <c r="F625" s="1"/>
      <c r="G625" s="1"/>
    </row>
    <row r="626" ht="12.75" customHeight="1">
      <c r="A626" s="1"/>
      <c r="E626" s="1"/>
      <c r="F626" s="1"/>
      <c r="G626" s="1"/>
    </row>
    <row r="627" ht="12.75" customHeight="1">
      <c r="A627" s="1"/>
      <c r="E627" s="1"/>
      <c r="F627" s="1"/>
      <c r="G627" s="1"/>
    </row>
    <row r="628" ht="12.75" customHeight="1">
      <c r="A628" s="1"/>
      <c r="E628" s="1"/>
      <c r="F628" s="1"/>
      <c r="G628" s="1"/>
    </row>
    <row r="629" ht="12.75" customHeight="1">
      <c r="A629" s="1"/>
      <c r="E629" s="1"/>
      <c r="F629" s="1"/>
      <c r="G629" s="1"/>
    </row>
    <row r="630" ht="12.75" customHeight="1">
      <c r="A630" s="1"/>
      <c r="E630" s="1"/>
      <c r="F630" s="1"/>
      <c r="G630" s="1"/>
    </row>
    <row r="631" ht="12.75" customHeight="1">
      <c r="A631" s="1"/>
      <c r="E631" s="1"/>
      <c r="F631" s="1"/>
      <c r="G631" s="1"/>
    </row>
    <row r="632" ht="12.75" customHeight="1">
      <c r="A632" s="1"/>
      <c r="E632" s="1"/>
      <c r="F632" s="1"/>
      <c r="G632" s="1"/>
    </row>
    <row r="633" ht="12.75" customHeight="1">
      <c r="A633" s="1"/>
      <c r="E633" s="1"/>
      <c r="F633" s="1"/>
      <c r="G633" s="1"/>
    </row>
    <row r="634" ht="12.75" customHeight="1">
      <c r="A634" s="1"/>
      <c r="E634" s="1"/>
      <c r="F634" s="1"/>
      <c r="G634" s="1"/>
    </row>
    <row r="635" ht="12.75" customHeight="1">
      <c r="A635" s="1"/>
      <c r="E635" s="1"/>
      <c r="F635" s="1"/>
      <c r="G635" s="1"/>
    </row>
    <row r="636" ht="12.75" customHeight="1">
      <c r="A636" s="1"/>
      <c r="E636" s="1"/>
      <c r="F636" s="1"/>
      <c r="G636" s="1"/>
    </row>
    <row r="637" ht="12.75" customHeight="1">
      <c r="A637" s="1"/>
      <c r="E637" s="1"/>
      <c r="F637" s="1"/>
      <c r="G637" s="1"/>
    </row>
    <row r="638" ht="12.75" customHeight="1">
      <c r="A638" s="1"/>
      <c r="E638" s="1"/>
      <c r="F638" s="1"/>
      <c r="G638" s="1"/>
    </row>
    <row r="639" ht="12.75" customHeight="1">
      <c r="A639" s="1"/>
      <c r="E639" s="1"/>
      <c r="F639" s="1"/>
      <c r="G639" s="1"/>
    </row>
    <row r="640" ht="12.75" customHeight="1">
      <c r="A640" s="1"/>
      <c r="E640" s="1"/>
      <c r="F640" s="1"/>
      <c r="G640" s="1"/>
    </row>
    <row r="641" ht="12.75" customHeight="1">
      <c r="A641" s="1"/>
      <c r="E641" s="1"/>
      <c r="F641" s="1"/>
      <c r="G641" s="1"/>
    </row>
    <row r="642" ht="12.75" customHeight="1">
      <c r="A642" s="1"/>
      <c r="E642" s="1"/>
      <c r="F642" s="1"/>
      <c r="G642" s="1"/>
    </row>
    <row r="643" ht="12.75" customHeight="1">
      <c r="A643" s="1"/>
      <c r="E643" s="1"/>
      <c r="F643" s="1"/>
      <c r="G643" s="1"/>
    </row>
    <row r="644" ht="12.75" customHeight="1">
      <c r="A644" s="1"/>
      <c r="E644" s="1"/>
      <c r="F644" s="1"/>
      <c r="G644" s="1"/>
    </row>
    <row r="645" ht="12.75" customHeight="1">
      <c r="A645" s="1"/>
      <c r="E645" s="1"/>
      <c r="F645" s="1"/>
      <c r="G645" s="1"/>
    </row>
    <row r="646" ht="12.75" customHeight="1">
      <c r="A646" s="1"/>
      <c r="E646" s="1"/>
      <c r="F646" s="1"/>
      <c r="G646" s="1"/>
    </row>
    <row r="647" ht="12.75" customHeight="1">
      <c r="A647" s="1"/>
      <c r="E647" s="1"/>
      <c r="F647" s="1"/>
      <c r="G647" s="1"/>
    </row>
    <row r="648" ht="12.75" customHeight="1">
      <c r="A648" s="1"/>
      <c r="E648" s="1"/>
      <c r="F648" s="1"/>
      <c r="G648" s="1"/>
    </row>
    <row r="649" ht="12.75" customHeight="1">
      <c r="A649" s="1"/>
      <c r="E649" s="1"/>
      <c r="F649" s="1"/>
      <c r="G649" s="1"/>
    </row>
    <row r="650" ht="12.75" customHeight="1">
      <c r="A650" s="1"/>
      <c r="E650" s="1"/>
      <c r="F650" s="1"/>
      <c r="G650" s="1"/>
    </row>
    <row r="651" ht="12.75" customHeight="1">
      <c r="A651" s="1"/>
      <c r="E651" s="1"/>
      <c r="F651" s="1"/>
      <c r="G651" s="1"/>
    </row>
    <row r="652" ht="12.75" customHeight="1">
      <c r="A652" s="1"/>
      <c r="E652" s="1"/>
      <c r="F652" s="1"/>
      <c r="G652" s="1"/>
    </row>
    <row r="653" ht="12.75" customHeight="1">
      <c r="A653" s="1"/>
      <c r="E653" s="1"/>
      <c r="F653" s="1"/>
      <c r="G653" s="1"/>
    </row>
    <row r="654" ht="12.75" customHeight="1">
      <c r="A654" s="1"/>
      <c r="E654" s="1"/>
      <c r="F654" s="1"/>
      <c r="G654" s="1"/>
    </row>
    <row r="655" ht="12.75" customHeight="1">
      <c r="A655" s="1"/>
      <c r="E655" s="1"/>
      <c r="F655" s="1"/>
      <c r="G655" s="1"/>
    </row>
    <row r="656" ht="12.75" customHeight="1">
      <c r="A656" s="1"/>
      <c r="E656" s="1"/>
      <c r="F656" s="1"/>
      <c r="G656" s="1"/>
    </row>
    <row r="657" ht="12.75" customHeight="1">
      <c r="A657" s="1"/>
      <c r="E657" s="1"/>
      <c r="F657" s="1"/>
      <c r="G657" s="1"/>
    </row>
    <row r="658" ht="12.75" customHeight="1">
      <c r="A658" s="1"/>
      <c r="E658" s="1"/>
      <c r="F658" s="1"/>
      <c r="G658" s="1"/>
    </row>
    <row r="659" ht="12.75" customHeight="1">
      <c r="A659" s="1"/>
      <c r="E659" s="1"/>
      <c r="F659" s="1"/>
      <c r="G659" s="1"/>
    </row>
    <row r="660" ht="12.75" customHeight="1">
      <c r="A660" s="1"/>
      <c r="E660" s="1"/>
      <c r="F660" s="1"/>
      <c r="G660" s="1"/>
    </row>
    <row r="661" ht="12.75" customHeight="1">
      <c r="A661" s="1"/>
      <c r="E661" s="1"/>
      <c r="F661" s="1"/>
      <c r="G661" s="1"/>
    </row>
    <row r="662" ht="12.75" customHeight="1">
      <c r="A662" s="1"/>
      <c r="E662" s="1"/>
      <c r="F662" s="1"/>
      <c r="G662" s="1"/>
    </row>
    <row r="663" ht="12.75" customHeight="1">
      <c r="A663" s="1"/>
      <c r="E663" s="1"/>
      <c r="F663" s="1"/>
      <c r="G663" s="1"/>
    </row>
    <row r="664" ht="12.75" customHeight="1">
      <c r="A664" s="1"/>
      <c r="E664" s="1"/>
      <c r="F664" s="1"/>
      <c r="G664" s="1"/>
    </row>
    <row r="665" ht="12.75" customHeight="1">
      <c r="A665" s="1"/>
      <c r="E665" s="1"/>
      <c r="F665" s="1"/>
      <c r="G665" s="1"/>
    </row>
    <row r="666" ht="12.75" customHeight="1">
      <c r="A666" s="1"/>
      <c r="E666" s="1"/>
      <c r="F666" s="1"/>
      <c r="G666" s="1"/>
    </row>
    <row r="667" ht="12.75" customHeight="1">
      <c r="A667" s="1"/>
      <c r="E667" s="1"/>
      <c r="F667" s="1"/>
      <c r="G667" s="1"/>
    </row>
    <row r="668" ht="12.75" customHeight="1">
      <c r="A668" s="1"/>
      <c r="E668" s="1"/>
      <c r="F668" s="1"/>
      <c r="G668" s="1"/>
    </row>
    <row r="669" ht="12.75" customHeight="1">
      <c r="A669" s="1"/>
      <c r="E669" s="1"/>
      <c r="F669" s="1"/>
      <c r="G669" s="1"/>
    </row>
    <row r="670" ht="12.75" customHeight="1">
      <c r="A670" s="1"/>
      <c r="E670" s="1"/>
      <c r="F670" s="1"/>
      <c r="G670" s="1"/>
    </row>
    <row r="671" ht="12.75" customHeight="1">
      <c r="A671" s="1"/>
      <c r="E671" s="1"/>
      <c r="F671" s="1"/>
      <c r="G671" s="1"/>
    </row>
    <row r="672" ht="12.75" customHeight="1">
      <c r="A672" s="1"/>
      <c r="E672" s="1"/>
      <c r="F672" s="1"/>
      <c r="G672" s="1"/>
    </row>
    <row r="673" ht="12.75" customHeight="1">
      <c r="A673" s="1"/>
      <c r="E673" s="1"/>
      <c r="F673" s="1"/>
      <c r="G673" s="1"/>
    </row>
    <row r="674" ht="12.75" customHeight="1">
      <c r="A674" s="1"/>
      <c r="E674" s="1"/>
      <c r="F674" s="1"/>
      <c r="G674" s="1"/>
    </row>
    <row r="675" ht="12.75" customHeight="1">
      <c r="A675" s="1"/>
      <c r="E675" s="1"/>
      <c r="F675" s="1"/>
      <c r="G675" s="1"/>
    </row>
    <row r="676" ht="12.75" customHeight="1">
      <c r="A676" s="1"/>
      <c r="E676" s="1"/>
      <c r="F676" s="1"/>
      <c r="G676" s="1"/>
    </row>
    <row r="677" ht="12.75" customHeight="1">
      <c r="A677" s="1"/>
      <c r="E677" s="1"/>
      <c r="F677" s="1"/>
      <c r="G677" s="1"/>
    </row>
    <row r="678" ht="12.75" customHeight="1">
      <c r="A678" s="1"/>
      <c r="E678" s="1"/>
      <c r="F678" s="1"/>
      <c r="G678" s="1"/>
    </row>
    <row r="679" ht="12.75" customHeight="1">
      <c r="A679" s="1"/>
      <c r="E679" s="1"/>
      <c r="F679" s="1"/>
      <c r="G679" s="1"/>
    </row>
    <row r="680" ht="12.75" customHeight="1">
      <c r="A680" s="1"/>
      <c r="E680" s="1"/>
      <c r="F680" s="1"/>
      <c r="G680" s="1"/>
    </row>
    <row r="681" ht="12.75" customHeight="1">
      <c r="A681" s="1"/>
      <c r="E681" s="1"/>
      <c r="F681" s="1"/>
      <c r="G681" s="1"/>
    </row>
    <row r="682" ht="12.75" customHeight="1">
      <c r="A682" s="1"/>
      <c r="E682" s="1"/>
      <c r="F682" s="1"/>
      <c r="G682" s="1"/>
    </row>
    <row r="683" ht="12.75" customHeight="1">
      <c r="A683" s="1"/>
      <c r="E683" s="1"/>
      <c r="F683" s="1"/>
      <c r="G683" s="1"/>
    </row>
    <row r="684" ht="12.75" customHeight="1">
      <c r="A684" s="1"/>
      <c r="E684" s="1"/>
      <c r="F684" s="1"/>
      <c r="G684" s="1"/>
    </row>
    <row r="685" ht="12.75" customHeight="1">
      <c r="A685" s="1"/>
      <c r="E685" s="1"/>
      <c r="F685" s="1"/>
      <c r="G685" s="1"/>
    </row>
    <row r="686" ht="12.75" customHeight="1">
      <c r="A686" s="1"/>
      <c r="E686" s="1"/>
      <c r="F686" s="1"/>
      <c r="G686" s="1"/>
    </row>
    <row r="687" ht="12.75" customHeight="1">
      <c r="A687" s="1"/>
      <c r="E687" s="1"/>
      <c r="F687" s="1"/>
      <c r="G687" s="1"/>
    </row>
    <row r="688" ht="12.75" customHeight="1">
      <c r="A688" s="1"/>
      <c r="E688" s="1"/>
      <c r="F688" s="1"/>
      <c r="G688" s="1"/>
    </row>
    <row r="689" ht="12.75" customHeight="1">
      <c r="A689" s="1"/>
      <c r="E689" s="1"/>
      <c r="F689" s="1"/>
      <c r="G689" s="1"/>
    </row>
    <row r="690" ht="12.75" customHeight="1">
      <c r="A690" s="1"/>
      <c r="E690" s="1"/>
      <c r="F690" s="1"/>
      <c r="G690" s="1"/>
    </row>
    <row r="691" ht="12.75" customHeight="1">
      <c r="A691" s="1"/>
      <c r="E691" s="1"/>
      <c r="F691" s="1"/>
      <c r="G691" s="1"/>
    </row>
    <row r="692" ht="12.75" customHeight="1">
      <c r="A692" s="1"/>
      <c r="E692" s="1"/>
      <c r="F692" s="1"/>
      <c r="G692" s="1"/>
    </row>
    <row r="693" ht="12.75" customHeight="1">
      <c r="A693" s="1"/>
      <c r="E693" s="1"/>
      <c r="F693" s="1"/>
      <c r="G693" s="1"/>
    </row>
    <row r="694" ht="12.75" customHeight="1">
      <c r="A694" s="1"/>
      <c r="E694" s="1"/>
      <c r="F694" s="1"/>
      <c r="G694" s="1"/>
    </row>
    <row r="695" ht="12.75" customHeight="1">
      <c r="A695" s="1"/>
      <c r="E695" s="1"/>
      <c r="F695" s="1"/>
      <c r="G695" s="1"/>
    </row>
    <row r="696" ht="12.75" customHeight="1">
      <c r="A696" s="1"/>
      <c r="E696" s="1"/>
      <c r="F696" s="1"/>
      <c r="G696" s="1"/>
    </row>
    <row r="697" ht="12.75" customHeight="1">
      <c r="A697" s="1"/>
      <c r="E697" s="1"/>
      <c r="F697" s="1"/>
      <c r="G697" s="1"/>
    </row>
    <row r="698" ht="12.75" customHeight="1">
      <c r="A698" s="1"/>
      <c r="E698" s="1"/>
      <c r="F698" s="1"/>
      <c r="G698" s="1"/>
    </row>
    <row r="699" ht="12.75" customHeight="1">
      <c r="A699" s="1"/>
      <c r="E699" s="1"/>
      <c r="F699" s="1"/>
      <c r="G699" s="1"/>
    </row>
    <row r="700" ht="12.75" customHeight="1">
      <c r="A700" s="1"/>
      <c r="E700" s="1"/>
      <c r="F700" s="1"/>
      <c r="G700" s="1"/>
    </row>
    <row r="701" ht="12.75" customHeight="1">
      <c r="A701" s="1"/>
      <c r="E701" s="1"/>
      <c r="F701" s="1"/>
      <c r="G701" s="1"/>
    </row>
    <row r="702" ht="12.75" customHeight="1">
      <c r="A702" s="1"/>
      <c r="E702" s="1"/>
      <c r="F702" s="1"/>
      <c r="G702" s="1"/>
    </row>
    <row r="703" ht="12.75" customHeight="1">
      <c r="A703" s="1"/>
      <c r="E703" s="1"/>
      <c r="F703" s="1"/>
      <c r="G703" s="1"/>
    </row>
    <row r="704" ht="12.75" customHeight="1">
      <c r="A704" s="1"/>
      <c r="E704" s="1"/>
      <c r="F704" s="1"/>
      <c r="G704" s="1"/>
    </row>
    <row r="705" ht="12.75" customHeight="1">
      <c r="A705" s="1"/>
      <c r="E705" s="1"/>
      <c r="F705" s="1"/>
      <c r="G705" s="1"/>
    </row>
    <row r="706" ht="12.75" customHeight="1">
      <c r="A706" s="1"/>
      <c r="E706" s="1"/>
      <c r="F706" s="1"/>
      <c r="G706" s="1"/>
    </row>
    <row r="707" ht="12.75" customHeight="1">
      <c r="A707" s="1"/>
      <c r="E707" s="1"/>
      <c r="F707" s="1"/>
      <c r="G707" s="1"/>
    </row>
    <row r="708" ht="12.75" customHeight="1">
      <c r="A708" s="1"/>
      <c r="E708" s="1"/>
      <c r="F708" s="1"/>
      <c r="G708" s="1"/>
    </row>
    <row r="709" ht="12.75" customHeight="1">
      <c r="A709" s="1"/>
      <c r="E709" s="1"/>
      <c r="F709" s="1"/>
      <c r="G709" s="1"/>
    </row>
    <row r="710" ht="12.75" customHeight="1">
      <c r="A710" s="1"/>
      <c r="E710" s="1"/>
      <c r="F710" s="1"/>
      <c r="G710" s="1"/>
    </row>
    <row r="711" ht="12.75" customHeight="1">
      <c r="A711" s="1"/>
      <c r="E711" s="1"/>
      <c r="F711" s="1"/>
      <c r="G711" s="1"/>
    </row>
    <row r="712" ht="12.75" customHeight="1">
      <c r="A712" s="1"/>
      <c r="E712" s="1"/>
      <c r="F712" s="1"/>
      <c r="G712" s="1"/>
    </row>
    <row r="713" ht="12.75" customHeight="1">
      <c r="A713" s="1"/>
      <c r="E713" s="1"/>
      <c r="F713" s="1"/>
      <c r="G713" s="1"/>
    </row>
    <row r="714" ht="12.75" customHeight="1">
      <c r="A714" s="1"/>
      <c r="E714" s="1"/>
      <c r="F714" s="1"/>
      <c r="G714" s="1"/>
    </row>
    <row r="715" ht="12.75" customHeight="1">
      <c r="A715" s="1"/>
      <c r="E715" s="1"/>
      <c r="F715" s="1"/>
      <c r="G715" s="1"/>
    </row>
    <row r="716" ht="12.75" customHeight="1">
      <c r="A716" s="1"/>
      <c r="E716" s="1"/>
      <c r="F716" s="1"/>
      <c r="G716" s="1"/>
    </row>
    <row r="717" ht="12.75" customHeight="1">
      <c r="A717" s="1"/>
      <c r="E717" s="1"/>
      <c r="F717" s="1"/>
      <c r="G717" s="1"/>
    </row>
    <row r="718" ht="12.75" customHeight="1">
      <c r="A718" s="1"/>
      <c r="E718" s="1"/>
      <c r="F718" s="1"/>
      <c r="G718" s="1"/>
    </row>
    <row r="719" ht="12.75" customHeight="1">
      <c r="A719" s="1"/>
      <c r="E719" s="1"/>
      <c r="F719" s="1"/>
      <c r="G719" s="1"/>
    </row>
    <row r="720" ht="12.75" customHeight="1">
      <c r="A720" s="1"/>
      <c r="E720" s="1"/>
      <c r="F720" s="1"/>
      <c r="G720" s="1"/>
    </row>
    <row r="721" ht="12.75" customHeight="1">
      <c r="A721" s="1"/>
      <c r="E721" s="1"/>
      <c r="F721" s="1"/>
      <c r="G721" s="1"/>
    </row>
    <row r="722" ht="12.75" customHeight="1">
      <c r="A722" s="1"/>
      <c r="E722" s="1"/>
      <c r="F722" s="1"/>
      <c r="G722" s="1"/>
    </row>
    <row r="723" ht="12.75" customHeight="1">
      <c r="A723" s="1"/>
      <c r="E723" s="1"/>
      <c r="F723" s="1"/>
      <c r="G723" s="1"/>
    </row>
    <row r="724" ht="12.75" customHeight="1">
      <c r="A724" s="1"/>
      <c r="E724" s="1"/>
      <c r="F724" s="1"/>
      <c r="G724" s="1"/>
    </row>
    <row r="725" ht="12.75" customHeight="1">
      <c r="A725" s="1"/>
      <c r="E725" s="1"/>
      <c r="F725" s="1"/>
      <c r="G725" s="1"/>
    </row>
    <row r="726" ht="12.75" customHeight="1">
      <c r="A726" s="1"/>
      <c r="E726" s="1"/>
      <c r="F726" s="1"/>
      <c r="G726" s="1"/>
    </row>
    <row r="727" ht="12.75" customHeight="1">
      <c r="A727" s="1"/>
      <c r="E727" s="1"/>
      <c r="F727" s="1"/>
      <c r="G727" s="1"/>
    </row>
    <row r="728" ht="12.75" customHeight="1">
      <c r="A728" s="1"/>
      <c r="E728" s="1"/>
      <c r="F728" s="1"/>
      <c r="G728" s="1"/>
    </row>
    <row r="729" ht="12.75" customHeight="1">
      <c r="A729" s="1"/>
      <c r="E729" s="1"/>
      <c r="F729" s="1"/>
      <c r="G729" s="1"/>
    </row>
    <row r="730" ht="12.75" customHeight="1">
      <c r="A730" s="1"/>
      <c r="E730" s="1"/>
      <c r="F730" s="1"/>
      <c r="G730" s="1"/>
    </row>
    <row r="731" ht="12.75" customHeight="1">
      <c r="A731" s="1"/>
      <c r="E731" s="1"/>
      <c r="F731" s="1"/>
      <c r="G731" s="1"/>
    </row>
    <row r="732" ht="12.75" customHeight="1">
      <c r="A732" s="1"/>
      <c r="E732" s="1"/>
      <c r="F732" s="1"/>
      <c r="G732" s="1"/>
    </row>
    <row r="733" ht="12.75" customHeight="1">
      <c r="A733" s="1"/>
      <c r="E733" s="1"/>
      <c r="F733" s="1"/>
      <c r="G733" s="1"/>
    </row>
    <row r="734" ht="12.75" customHeight="1">
      <c r="A734" s="1"/>
      <c r="E734" s="1"/>
      <c r="F734" s="1"/>
      <c r="G734" s="1"/>
    </row>
    <row r="735" ht="12.75" customHeight="1">
      <c r="A735" s="1"/>
      <c r="E735" s="1"/>
      <c r="F735" s="1"/>
      <c r="G735" s="1"/>
    </row>
    <row r="736" ht="12.75" customHeight="1">
      <c r="A736" s="1"/>
      <c r="E736" s="1"/>
      <c r="F736" s="1"/>
      <c r="G736" s="1"/>
    </row>
    <row r="737" ht="12.75" customHeight="1">
      <c r="A737" s="1"/>
      <c r="E737" s="1"/>
      <c r="F737" s="1"/>
      <c r="G737" s="1"/>
    </row>
    <row r="738" ht="12.75" customHeight="1">
      <c r="A738" s="1"/>
      <c r="E738" s="1"/>
      <c r="F738" s="1"/>
      <c r="G738" s="1"/>
    </row>
    <row r="739" ht="12.75" customHeight="1">
      <c r="A739" s="1"/>
      <c r="E739" s="1"/>
      <c r="F739" s="1"/>
      <c r="G739" s="1"/>
    </row>
    <row r="740" ht="12.75" customHeight="1">
      <c r="A740" s="1"/>
      <c r="E740" s="1"/>
      <c r="F740" s="1"/>
      <c r="G740" s="1"/>
    </row>
    <row r="741" ht="12.75" customHeight="1">
      <c r="A741" s="1"/>
      <c r="E741" s="1"/>
      <c r="F741" s="1"/>
      <c r="G741" s="1"/>
    </row>
    <row r="742" ht="12.75" customHeight="1">
      <c r="A742" s="1"/>
      <c r="E742" s="1"/>
      <c r="F742" s="1"/>
      <c r="G742" s="1"/>
    </row>
    <row r="743" ht="12.75" customHeight="1">
      <c r="A743" s="1"/>
      <c r="E743" s="1"/>
      <c r="F743" s="1"/>
      <c r="G743" s="1"/>
    </row>
    <row r="744" ht="12.75" customHeight="1">
      <c r="A744" s="1"/>
      <c r="E744" s="1"/>
      <c r="F744" s="1"/>
      <c r="G744" s="1"/>
    </row>
    <row r="745" ht="12.75" customHeight="1">
      <c r="A745" s="1"/>
      <c r="E745" s="1"/>
      <c r="F745" s="1"/>
      <c r="G745" s="1"/>
    </row>
    <row r="746" ht="12.75" customHeight="1">
      <c r="A746" s="1"/>
      <c r="E746" s="1"/>
      <c r="F746" s="1"/>
      <c r="G746" s="1"/>
    </row>
    <row r="747" ht="12.75" customHeight="1">
      <c r="A747" s="1"/>
      <c r="E747" s="1"/>
      <c r="F747" s="1"/>
      <c r="G747" s="1"/>
    </row>
    <row r="748" ht="12.75" customHeight="1">
      <c r="A748" s="1"/>
      <c r="E748" s="1"/>
      <c r="F748" s="1"/>
      <c r="G748" s="1"/>
    </row>
    <row r="749" ht="12.75" customHeight="1">
      <c r="A749" s="1"/>
      <c r="E749" s="1"/>
      <c r="F749" s="1"/>
      <c r="G749" s="1"/>
    </row>
    <row r="750" ht="12.75" customHeight="1">
      <c r="A750" s="1"/>
      <c r="E750" s="1"/>
      <c r="F750" s="1"/>
      <c r="G750" s="1"/>
    </row>
    <row r="751" ht="12.75" customHeight="1">
      <c r="A751" s="1"/>
      <c r="E751" s="1"/>
      <c r="F751" s="1"/>
      <c r="G751" s="1"/>
    </row>
    <row r="752" ht="12.75" customHeight="1">
      <c r="A752" s="1"/>
      <c r="E752" s="1"/>
      <c r="F752" s="1"/>
      <c r="G752" s="1"/>
    </row>
    <row r="753" ht="12.75" customHeight="1">
      <c r="A753" s="1"/>
      <c r="E753" s="1"/>
      <c r="F753" s="1"/>
      <c r="G753" s="1"/>
    </row>
    <row r="754" ht="12.75" customHeight="1">
      <c r="A754" s="1"/>
      <c r="E754" s="1"/>
      <c r="F754" s="1"/>
      <c r="G754" s="1"/>
    </row>
    <row r="755" ht="12.75" customHeight="1">
      <c r="A755" s="1"/>
      <c r="E755" s="1"/>
      <c r="F755" s="1"/>
      <c r="G755" s="1"/>
    </row>
    <row r="756" ht="12.75" customHeight="1">
      <c r="A756" s="1"/>
      <c r="E756" s="1"/>
      <c r="F756" s="1"/>
      <c r="G756" s="1"/>
    </row>
    <row r="757" ht="12.75" customHeight="1">
      <c r="A757" s="1"/>
      <c r="E757" s="1"/>
      <c r="F757" s="1"/>
      <c r="G757" s="1"/>
    </row>
    <row r="758" ht="12.75" customHeight="1">
      <c r="A758" s="1"/>
      <c r="E758" s="1"/>
      <c r="F758" s="1"/>
      <c r="G758" s="1"/>
    </row>
    <row r="759" ht="12.75" customHeight="1">
      <c r="A759" s="1"/>
      <c r="E759" s="1"/>
      <c r="F759" s="1"/>
      <c r="G759" s="1"/>
    </row>
    <row r="760" ht="12.75" customHeight="1">
      <c r="A760" s="1"/>
      <c r="E760" s="1"/>
      <c r="F760" s="1"/>
      <c r="G760" s="1"/>
    </row>
    <row r="761" ht="12.75" customHeight="1">
      <c r="A761" s="1"/>
      <c r="E761" s="1"/>
      <c r="F761" s="1"/>
      <c r="G761" s="1"/>
    </row>
    <row r="762" ht="12.75" customHeight="1">
      <c r="A762" s="1"/>
      <c r="E762" s="1"/>
      <c r="F762" s="1"/>
      <c r="G762" s="1"/>
    </row>
    <row r="763" ht="12.75" customHeight="1">
      <c r="A763" s="1"/>
      <c r="E763" s="1"/>
      <c r="F763" s="1"/>
      <c r="G763" s="1"/>
    </row>
    <row r="764" ht="12.75" customHeight="1">
      <c r="A764" s="1"/>
      <c r="E764" s="1"/>
      <c r="F764" s="1"/>
      <c r="G764" s="1"/>
    </row>
    <row r="765" ht="12.75" customHeight="1">
      <c r="A765" s="1"/>
      <c r="E765" s="1"/>
      <c r="F765" s="1"/>
      <c r="G765" s="1"/>
    </row>
    <row r="766" ht="12.75" customHeight="1">
      <c r="A766" s="1"/>
      <c r="E766" s="1"/>
      <c r="F766" s="1"/>
      <c r="G766" s="1"/>
    </row>
    <row r="767" ht="12.75" customHeight="1">
      <c r="A767" s="1"/>
      <c r="E767" s="1"/>
      <c r="F767" s="1"/>
      <c r="G767" s="1"/>
    </row>
    <row r="768" ht="12.75" customHeight="1">
      <c r="A768" s="1"/>
      <c r="E768" s="1"/>
      <c r="F768" s="1"/>
      <c r="G768" s="1"/>
    </row>
    <row r="769" ht="12.75" customHeight="1">
      <c r="A769" s="1"/>
      <c r="E769" s="1"/>
      <c r="F769" s="1"/>
      <c r="G769" s="1"/>
    </row>
    <row r="770" ht="12.75" customHeight="1">
      <c r="A770" s="1"/>
      <c r="E770" s="1"/>
      <c r="F770" s="1"/>
      <c r="G770" s="1"/>
    </row>
    <row r="771" ht="12.75" customHeight="1">
      <c r="A771" s="1"/>
      <c r="E771" s="1"/>
      <c r="F771" s="1"/>
      <c r="G771" s="1"/>
    </row>
    <row r="772" ht="12.75" customHeight="1">
      <c r="A772" s="1"/>
      <c r="E772" s="1"/>
      <c r="F772" s="1"/>
      <c r="G772" s="1"/>
    </row>
    <row r="773" ht="12.75" customHeight="1">
      <c r="A773" s="1"/>
      <c r="E773" s="1"/>
      <c r="F773" s="1"/>
      <c r="G773" s="1"/>
    </row>
    <row r="774" ht="12.75" customHeight="1">
      <c r="A774" s="1"/>
      <c r="E774" s="1"/>
      <c r="F774" s="1"/>
      <c r="G774" s="1"/>
    </row>
    <row r="775" ht="12.75" customHeight="1">
      <c r="A775" s="1"/>
      <c r="E775" s="1"/>
      <c r="F775" s="1"/>
      <c r="G775" s="1"/>
    </row>
    <row r="776" ht="12.75" customHeight="1">
      <c r="A776" s="1"/>
      <c r="E776" s="1"/>
      <c r="F776" s="1"/>
      <c r="G776" s="1"/>
    </row>
    <row r="777" ht="12.75" customHeight="1">
      <c r="A777" s="1"/>
      <c r="E777" s="1"/>
      <c r="F777" s="1"/>
      <c r="G777" s="1"/>
    </row>
    <row r="778" ht="12.75" customHeight="1">
      <c r="A778" s="1"/>
      <c r="E778" s="1"/>
      <c r="F778" s="1"/>
      <c r="G778" s="1"/>
    </row>
    <row r="779" ht="12.75" customHeight="1">
      <c r="A779" s="1"/>
      <c r="E779" s="1"/>
      <c r="F779" s="1"/>
      <c r="G779" s="1"/>
    </row>
    <row r="780" ht="12.75" customHeight="1">
      <c r="A780" s="1"/>
      <c r="E780" s="1"/>
      <c r="F780" s="1"/>
      <c r="G780" s="1"/>
    </row>
    <row r="781" ht="12.75" customHeight="1">
      <c r="A781" s="1"/>
      <c r="E781" s="1"/>
      <c r="F781" s="1"/>
      <c r="G781" s="1"/>
    </row>
    <row r="782" ht="12.75" customHeight="1">
      <c r="A782" s="1"/>
      <c r="E782" s="1"/>
      <c r="F782" s="1"/>
      <c r="G782" s="1"/>
    </row>
    <row r="783" ht="12.75" customHeight="1">
      <c r="A783" s="1"/>
      <c r="E783" s="1"/>
      <c r="F783" s="1"/>
      <c r="G783" s="1"/>
    </row>
    <row r="784" ht="12.75" customHeight="1">
      <c r="A784" s="1"/>
      <c r="E784" s="1"/>
      <c r="F784" s="1"/>
      <c r="G784" s="1"/>
    </row>
    <row r="785" ht="12.75" customHeight="1">
      <c r="A785" s="1"/>
      <c r="E785" s="1"/>
      <c r="F785" s="1"/>
      <c r="G785" s="1"/>
    </row>
    <row r="786" ht="12.75" customHeight="1">
      <c r="A786" s="1"/>
      <c r="E786" s="1"/>
      <c r="F786" s="1"/>
      <c r="G786" s="1"/>
    </row>
    <row r="787" ht="12.75" customHeight="1">
      <c r="A787" s="1"/>
      <c r="E787" s="1"/>
      <c r="F787" s="1"/>
      <c r="G787" s="1"/>
    </row>
    <row r="788" ht="12.75" customHeight="1">
      <c r="A788" s="1"/>
      <c r="E788" s="1"/>
      <c r="F788" s="1"/>
      <c r="G788" s="1"/>
    </row>
    <row r="789" ht="12.75" customHeight="1">
      <c r="A789" s="1"/>
      <c r="E789" s="1"/>
      <c r="F789" s="1"/>
      <c r="G789" s="1"/>
    </row>
    <row r="790" ht="12.75" customHeight="1">
      <c r="A790" s="1"/>
      <c r="E790" s="1"/>
      <c r="F790" s="1"/>
      <c r="G790" s="1"/>
    </row>
    <row r="791" ht="12.75" customHeight="1">
      <c r="A791" s="1"/>
      <c r="E791" s="1"/>
      <c r="F791" s="1"/>
      <c r="G791" s="1"/>
    </row>
    <row r="792" ht="12.75" customHeight="1">
      <c r="A792" s="1"/>
      <c r="E792" s="1"/>
      <c r="F792" s="1"/>
      <c r="G792" s="1"/>
    </row>
    <row r="793" ht="12.75" customHeight="1">
      <c r="A793" s="1"/>
      <c r="E793" s="1"/>
      <c r="F793" s="1"/>
      <c r="G793" s="1"/>
    </row>
    <row r="794" ht="12.75" customHeight="1">
      <c r="A794" s="1"/>
      <c r="E794" s="1"/>
      <c r="F794" s="1"/>
      <c r="G794" s="1"/>
    </row>
    <row r="795" ht="12.75" customHeight="1">
      <c r="A795" s="1"/>
      <c r="E795" s="1"/>
      <c r="F795" s="1"/>
      <c r="G795" s="1"/>
    </row>
    <row r="796" ht="12.75" customHeight="1">
      <c r="A796" s="1"/>
      <c r="E796" s="1"/>
      <c r="F796" s="1"/>
      <c r="G796" s="1"/>
    </row>
    <row r="797" ht="12.75" customHeight="1">
      <c r="A797" s="1"/>
      <c r="E797" s="1"/>
      <c r="F797" s="1"/>
      <c r="G797" s="1"/>
    </row>
    <row r="798" ht="12.75" customHeight="1">
      <c r="A798" s="1"/>
      <c r="E798" s="1"/>
      <c r="F798" s="1"/>
      <c r="G798" s="1"/>
    </row>
    <row r="799" ht="12.75" customHeight="1">
      <c r="A799" s="1"/>
      <c r="E799" s="1"/>
      <c r="F799" s="1"/>
      <c r="G799" s="1"/>
    </row>
    <row r="800" ht="12.75" customHeight="1">
      <c r="A800" s="1"/>
      <c r="E800" s="1"/>
      <c r="F800" s="1"/>
      <c r="G800" s="1"/>
    </row>
    <row r="801" ht="12.75" customHeight="1">
      <c r="A801" s="1"/>
      <c r="E801" s="1"/>
      <c r="F801" s="1"/>
      <c r="G801" s="1"/>
    </row>
    <row r="802" ht="12.75" customHeight="1">
      <c r="A802" s="1"/>
      <c r="E802" s="1"/>
      <c r="F802" s="1"/>
      <c r="G802" s="1"/>
    </row>
    <row r="803" ht="12.75" customHeight="1">
      <c r="A803" s="1"/>
      <c r="E803" s="1"/>
      <c r="F803" s="1"/>
      <c r="G803" s="1"/>
    </row>
    <row r="804" ht="12.75" customHeight="1">
      <c r="A804" s="1"/>
      <c r="E804" s="1"/>
      <c r="F804" s="1"/>
      <c r="G804" s="1"/>
    </row>
    <row r="805" ht="12.75" customHeight="1">
      <c r="A805" s="1"/>
      <c r="E805" s="1"/>
      <c r="F805" s="1"/>
      <c r="G805" s="1"/>
    </row>
    <row r="806" ht="12.75" customHeight="1">
      <c r="A806" s="1"/>
      <c r="E806" s="1"/>
      <c r="F806" s="1"/>
      <c r="G806" s="1"/>
    </row>
    <row r="807" ht="12.75" customHeight="1">
      <c r="A807" s="1"/>
      <c r="E807" s="1"/>
      <c r="F807" s="1"/>
      <c r="G807" s="1"/>
    </row>
    <row r="808" ht="12.75" customHeight="1">
      <c r="A808" s="1"/>
      <c r="E808" s="1"/>
      <c r="F808" s="1"/>
      <c r="G808" s="1"/>
    </row>
    <row r="809" ht="12.75" customHeight="1">
      <c r="A809" s="1"/>
      <c r="E809" s="1"/>
      <c r="F809" s="1"/>
      <c r="G809" s="1"/>
    </row>
    <row r="810" ht="12.75" customHeight="1">
      <c r="A810" s="1"/>
      <c r="E810" s="1"/>
      <c r="F810" s="1"/>
      <c r="G810" s="1"/>
    </row>
    <row r="811" ht="12.75" customHeight="1">
      <c r="A811" s="1"/>
      <c r="E811" s="1"/>
      <c r="F811" s="1"/>
      <c r="G811" s="1"/>
    </row>
    <row r="812" ht="12.75" customHeight="1">
      <c r="A812" s="1"/>
      <c r="E812" s="1"/>
      <c r="F812" s="1"/>
      <c r="G812" s="1"/>
    </row>
    <row r="813" ht="12.75" customHeight="1">
      <c r="A813" s="1"/>
      <c r="E813" s="1"/>
      <c r="F813" s="1"/>
      <c r="G813" s="1"/>
    </row>
    <row r="814" ht="12.75" customHeight="1">
      <c r="A814" s="1"/>
      <c r="E814" s="1"/>
      <c r="F814" s="1"/>
      <c r="G814" s="1"/>
    </row>
    <row r="815" ht="12.75" customHeight="1">
      <c r="A815" s="1"/>
      <c r="E815" s="1"/>
      <c r="F815" s="1"/>
      <c r="G815" s="1"/>
    </row>
    <row r="816" ht="12.75" customHeight="1">
      <c r="A816" s="1"/>
      <c r="E816" s="1"/>
      <c r="F816" s="1"/>
      <c r="G816" s="1"/>
    </row>
    <row r="817" ht="12.75" customHeight="1">
      <c r="A817" s="1"/>
      <c r="E817" s="1"/>
      <c r="F817" s="1"/>
      <c r="G817" s="1"/>
    </row>
    <row r="818" ht="12.75" customHeight="1">
      <c r="A818" s="1"/>
      <c r="E818" s="1"/>
      <c r="F818" s="1"/>
      <c r="G818" s="1"/>
    </row>
    <row r="819" ht="12.75" customHeight="1">
      <c r="A819" s="1"/>
      <c r="E819" s="1"/>
      <c r="F819" s="1"/>
      <c r="G819" s="1"/>
    </row>
    <row r="820" ht="12.75" customHeight="1">
      <c r="A820" s="1"/>
      <c r="E820" s="1"/>
      <c r="F820" s="1"/>
      <c r="G820" s="1"/>
    </row>
    <row r="821" ht="12.75" customHeight="1">
      <c r="A821" s="1"/>
      <c r="E821" s="1"/>
      <c r="F821" s="1"/>
      <c r="G821" s="1"/>
    </row>
    <row r="822" ht="12.75" customHeight="1">
      <c r="A822" s="1"/>
      <c r="E822" s="1"/>
      <c r="F822" s="1"/>
      <c r="G822" s="1"/>
    </row>
    <row r="823" ht="12.75" customHeight="1">
      <c r="A823" s="1"/>
      <c r="E823" s="1"/>
      <c r="F823" s="1"/>
      <c r="G823" s="1"/>
    </row>
    <row r="824" ht="12.75" customHeight="1">
      <c r="A824" s="1"/>
      <c r="E824" s="1"/>
      <c r="F824" s="1"/>
      <c r="G824" s="1"/>
    </row>
    <row r="825" ht="12.75" customHeight="1">
      <c r="A825" s="1"/>
      <c r="E825" s="1"/>
      <c r="F825" s="1"/>
      <c r="G825" s="1"/>
    </row>
    <row r="826" ht="12.75" customHeight="1">
      <c r="A826" s="1"/>
      <c r="E826" s="1"/>
      <c r="F826" s="1"/>
      <c r="G826" s="1"/>
    </row>
    <row r="827" ht="12.75" customHeight="1">
      <c r="A827" s="1"/>
      <c r="E827" s="1"/>
      <c r="F827" s="1"/>
      <c r="G827" s="1"/>
    </row>
    <row r="828" ht="12.75" customHeight="1">
      <c r="A828" s="1"/>
      <c r="E828" s="1"/>
      <c r="F828" s="1"/>
      <c r="G828" s="1"/>
    </row>
    <row r="829" ht="12.75" customHeight="1">
      <c r="A829" s="1"/>
      <c r="E829" s="1"/>
      <c r="F829" s="1"/>
      <c r="G829" s="1"/>
    </row>
    <row r="830" ht="12.75" customHeight="1">
      <c r="A830" s="1"/>
      <c r="E830" s="1"/>
      <c r="F830" s="1"/>
      <c r="G830" s="1"/>
    </row>
    <row r="831" ht="12.75" customHeight="1">
      <c r="A831" s="1"/>
      <c r="E831" s="1"/>
      <c r="F831" s="1"/>
      <c r="G831" s="1"/>
    </row>
    <row r="832" ht="12.75" customHeight="1">
      <c r="A832" s="1"/>
      <c r="E832" s="1"/>
      <c r="F832" s="1"/>
      <c r="G832" s="1"/>
    </row>
    <row r="833" ht="12.75" customHeight="1">
      <c r="A833" s="1"/>
      <c r="E833" s="1"/>
      <c r="F833" s="1"/>
      <c r="G833" s="1"/>
    </row>
    <row r="834" ht="12.75" customHeight="1">
      <c r="A834" s="1"/>
      <c r="E834" s="1"/>
      <c r="F834" s="1"/>
      <c r="G834" s="1"/>
    </row>
    <row r="835" ht="12.75" customHeight="1">
      <c r="A835" s="1"/>
      <c r="E835" s="1"/>
      <c r="F835" s="1"/>
      <c r="G835" s="1"/>
    </row>
    <row r="836" ht="12.75" customHeight="1">
      <c r="A836" s="1"/>
      <c r="E836" s="1"/>
      <c r="F836" s="1"/>
      <c r="G836" s="1"/>
    </row>
    <row r="837" ht="12.75" customHeight="1">
      <c r="A837" s="1"/>
      <c r="E837" s="1"/>
      <c r="F837" s="1"/>
      <c r="G837" s="1"/>
    </row>
    <row r="838" ht="12.75" customHeight="1">
      <c r="A838" s="1"/>
      <c r="E838" s="1"/>
      <c r="F838" s="1"/>
      <c r="G838" s="1"/>
    </row>
    <row r="839" ht="12.75" customHeight="1">
      <c r="A839" s="1"/>
      <c r="E839" s="1"/>
      <c r="F839" s="1"/>
      <c r="G839" s="1"/>
    </row>
    <row r="840" ht="12.75" customHeight="1">
      <c r="A840" s="1"/>
      <c r="E840" s="1"/>
      <c r="F840" s="1"/>
      <c r="G840" s="1"/>
    </row>
    <row r="841" ht="12.75" customHeight="1">
      <c r="A841" s="1"/>
      <c r="E841" s="1"/>
      <c r="F841" s="1"/>
      <c r="G841" s="1"/>
    </row>
    <row r="842" ht="12.75" customHeight="1">
      <c r="A842" s="1"/>
      <c r="E842" s="1"/>
      <c r="F842" s="1"/>
      <c r="G842" s="1"/>
    </row>
    <row r="843" ht="12.75" customHeight="1">
      <c r="A843" s="1"/>
      <c r="E843" s="1"/>
      <c r="F843" s="1"/>
      <c r="G843" s="1"/>
    </row>
    <row r="844" ht="12.75" customHeight="1">
      <c r="A844" s="1"/>
      <c r="E844" s="1"/>
      <c r="F844" s="1"/>
      <c r="G844" s="1"/>
    </row>
    <row r="845" ht="12.75" customHeight="1">
      <c r="A845" s="1"/>
      <c r="E845" s="1"/>
      <c r="F845" s="1"/>
      <c r="G845" s="1"/>
    </row>
    <row r="846" ht="12.75" customHeight="1">
      <c r="A846" s="1"/>
      <c r="E846" s="1"/>
      <c r="F846" s="1"/>
      <c r="G846" s="1"/>
    </row>
    <row r="847" ht="12.75" customHeight="1">
      <c r="A847" s="1"/>
      <c r="E847" s="1"/>
      <c r="F847" s="1"/>
      <c r="G847" s="1"/>
    </row>
    <row r="848" ht="12.75" customHeight="1">
      <c r="A848" s="1"/>
      <c r="E848" s="1"/>
      <c r="F848" s="1"/>
      <c r="G848" s="1"/>
    </row>
    <row r="849" ht="12.75" customHeight="1">
      <c r="A849" s="1"/>
      <c r="E849" s="1"/>
      <c r="F849" s="1"/>
      <c r="G849" s="1"/>
    </row>
    <row r="850" ht="12.75" customHeight="1">
      <c r="A850" s="1"/>
      <c r="E850" s="1"/>
      <c r="F850" s="1"/>
      <c r="G850" s="1"/>
    </row>
    <row r="851" ht="12.75" customHeight="1">
      <c r="A851" s="1"/>
      <c r="E851" s="1"/>
      <c r="F851" s="1"/>
      <c r="G851" s="1"/>
    </row>
    <row r="852" ht="12.75" customHeight="1">
      <c r="A852" s="1"/>
      <c r="E852" s="1"/>
      <c r="F852" s="1"/>
      <c r="G852" s="1"/>
    </row>
    <row r="853" ht="12.75" customHeight="1">
      <c r="A853" s="1"/>
      <c r="E853" s="1"/>
      <c r="F853" s="1"/>
      <c r="G853" s="1"/>
    </row>
    <row r="854" ht="12.75" customHeight="1">
      <c r="A854" s="1"/>
      <c r="E854" s="1"/>
      <c r="F854" s="1"/>
      <c r="G854" s="1"/>
    </row>
    <row r="855" ht="12.75" customHeight="1">
      <c r="A855" s="1"/>
      <c r="E855" s="1"/>
      <c r="F855" s="1"/>
      <c r="G855" s="1"/>
    </row>
    <row r="856" ht="12.75" customHeight="1">
      <c r="A856" s="1"/>
      <c r="E856" s="1"/>
      <c r="F856" s="1"/>
      <c r="G856" s="1"/>
    </row>
    <row r="857" ht="12.75" customHeight="1">
      <c r="A857" s="1"/>
      <c r="E857" s="1"/>
      <c r="F857" s="1"/>
      <c r="G857" s="1"/>
    </row>
    <row r="858" ht="12.75" customHeight="1">
      <c r="A858" s="1"/>
      <c r="E858" s="1"/>
      <c r="F858" s="1"/>
      <c r="G858" s="1"/>
    </row>
    <row r="859" ht="12.75" customHeight="1">
      <c r="A859" s="1"/>
      <c r="E859" s="1"/>
      <c r="F859" s="1"/>
      <c r="G859" s="1"/>
    </row>
    <row r="860" ht="12.75" customHeight="1">
      <c r="A860" s="1"/>
      <c r="E860" s="1"/>
      <c r="F860" s="1"/>
      <c r="G860" s="1"/>
    </row>
    <row r="861" ht="12.75" customHeight="1">
      <c r="A861" s="1"/>
      <c r="E861" s="1"/>
      <c r="F861" s="1"/>
      <c r="G861" s="1"/>
    </row>
    <row r="862" ht="12.75" customHeight="1">
      <c r="A862" s="1"/>
      <c r="E862" s="1"/>
      <c r="F862" s="1"/>
      <c r="G862" s="1"/>
    </row>
    <row r="863" ht="12.75" customHeight="1">
      <c r="A863" s="1"/>
      <c r="E863" s="1"/>
      <c r="F863" s="1"/>
      <c r="G863" s="1"/>
    </row>
    <row r="864" ht="12.75" customHeight="1">
      <c r="A864" s="1"/>
      <c r="E864" s="1"/>
      <c r="F864" s="1"/>
      <c r="G864" s="1"/>
    </row>
    <row r="865" ht="12.75" customHeight="1">
      <c r="A865" s="1"/>
      <c r="E865" s="1"/>
      <c r="F865" s="1"/>
      <c r="G865" s="1"/>
    </row>
    <row r="866" ht="12.75" customHeight="1">
      <c r="A866" s="1"/>
      <c r="E866" s="1"/>
      <c r="F866" s="1"/>
      <c r="G866" s="1"/>
    </row>
    <row r="867" ht="12.75" customHeight="1">
      <c r="A867" s="1"/>
      <c r="E867" s="1"/>
      <c r="F867" s="1"/>
      <c r="G867" s="1"/>
    </row>
    <row r="868" ht="12.75" customHeight="1">
      <c r="A868" s="1"/>
      <c r="E868" s="1"/>
      <c r="F868" s="1"/>
      <c r="G868" s="1"/>
    </row>
    <row r="869" ht="12.75" customHeight="1">
      <c r="A869" s="1"/>
      <c r="E869" s="1"/>
      <c r="F869" s="1"/>
      <c r="G869" s="1"/>
    </row>
    <row r="870" ht="12.75" customHeight="1">
      <c r="A870" s="1"/>
      <c r="E870" s="1"/>
      <c r="F870" s="1"/>
      <c r="G870" s="1"/>
    </row>
    <row r="871" ht="12.75" customHeight="1">
      <c r="A871" s="1"/>
      <c r="E871" s="1"/>
      <c r="F871" s="1"/>
      <c r="G871" s="1"/>
    </row>
    <row r="872" ht="12.75" customHeight="1">
      <c r="A872" s="1"/>
      <c r="E872" s="1"/>
      <c r="F872" s="1"/>
      <c r="G872" s="1"/>
    </row>
    <row r="873" ht="12.75" customHeight="1">
      <c r="A873" s="1"/>
      <c r="E873" s="1"/>
      <c r="F873" s="1"/>
      <c r="G873" s="1"/>
    </row>
    <row r="874" ht="12.75" customHeight="1">
      <c r="A874" s="1"/>
      <c r="E874" s="1"/>
      <c r="F874" s="1"/>
      <c r="G874" s="1"/>
    </row>
    <row r="875" ht="12.75" customHeight="1">
      <c r="A875" s="1"/>
      <c r="E875" s="1"/>
      <c r="F875" s="1"/>
      <c r="G875" s="1"/>
    </row>
    <row r="876" ht="12.75" customHeight="1">
      <c r="A876" s="1"/>
      <c r="E876" s="1"/>
      <c r="F876" s="1"/>
      <c r="G876" s="1"/>
    </row>
    <row r="877" ht="12.75" customHeight="1">
      <c r="A877" s="1"/>
      <c r="E877" s="1"/>
      <c r="F877" s="1"/>
      <c r="G877" s="1"/>
    </row>
    <row r="878" ht="12.75" customHeight="1">
      <c r="A878" s="1"/>
      <c r="E878" s="1"/>
      <c r="F878" s="1"/>
      <c r="G878" s="1"/>
    </row>
    <row r="879" ht="12.75" customHeight="1">
      <c r="A879" s="1"/>
      <c r="E879" s="1"/>
      <c r="F879" s="1"/>
      <c r="G879" s="1"/>
    </row>
    <row r="880" ht="12.75" customHeight="1">
      <c r="A880" s="1"/>
      <c r="E880" s="1"/>
      <c r="F880" s="1"/>
      <c r="G880" s="1"/>
    </row>
    <row r="881" ht="12.75" customHeight="1">
      <c r="A881" s="1"/>
      <c r="E881" s="1"/>
      <c r="F881" s="1"/>
      <c r="G881" s="1"/>
    </row>
    <row r="882" ht="12.75" customHeight="1">
      <c r="A882" s="1"/>
      <c r="E882" s="1"/>
      <c r="F882" s="1"/>
      <c r="G882" s="1"/>
    </row>
    <row r="883" ht="12.75" customHeight="1">
      <c r="A883" s="1"/>
      <c r="E883" s="1"/>
      <c r="F883" s="1"/>
      <c r="G883" s="1"/>
    </row>
    <row r="884" ht="12.75" customHeight="1">
      <c r="A884" s="1"/>
      <c r="E884" s="1"/>
      <c r="F884" s="1"/>
      <c r="G884" s="1"/>
    </row>
    <row r="885" ht="12.75" customHeight="1">
      <c r="A885" s="1"/>
      <c r="E885" s="1"/>
      <c r="F885" s="1"/>
      <c r="G885" s="1"/>
    </row>
    <row r="886" ht="12.75" customHeight="1">
      <c r="A886" s="1"/>
      <c r="E886" s="1"/>
      <c r="F886" s="1"/>
      <c r="G886" s="1"/>
    </row>
    <row r="887" ht="12.75" customHeight="1">
      <c r="A887" s="1"/>
      <c r="E887" s="1"/>
      <c r="F887" s="1"/>
      <c r="G887" s="1"/>
    </row>
    <row r="888" ht="12.75" customHeight="1">
      <c r="A888" s="1"/>
      <c r="E888" s="1"/>
      <c r="F888" s="1"/>
      <c r="G888" s="1"/>
    </row>
    <row r="889" ht="12.75" customHeight="1">
      <c r="A889" s="1"/>
      <c r="E889" s="1"/>
      <c r="F889" s="1"/>
      <c r="G889" s="1"/>
    </row>
    <row r="890" ht="12.75" customHeight="1">
      <c r="A890" s="1"/>
      <c r="E890" s="1"/>
      <c r="F890" s="1"/>
      <c r="G890" s="1"/>
    </row>
    <row r="891" ht="12.75" customHeight="1">
      <c r="A891" s="1"/>
      <c r="E891" s="1"/>
      <c r="F891" s="1"/>
      <c r="G891" s="1"/>
    </row>
    <row r="892" ht="12.75" customHeight="1">
      <c r="A892" s="1"/>
      <c r="E892" s="1"/>
      <c r="F892" s="1"/>
      <c r="G892" s="1"/>
    </row>
    <row r="893" ht="12.75" customHeight="1">
      <c r="A893" s="1"/>
      <c r="E893" s="1"/>
      <c r="F893" s="1"/>
      <c r="G893" s="1"/>
    </row>
    <row r="894" ht="12.75" customHeight="1">
      <c r="A894" s="1"/>
      <c r="E894" s="1"/>
      <c r="F894" s="1"/>
      <c r="G894" s="1"/>
    </row>
    <row r="895" ht="12.75" customHeight="1">
      <c r="A895" s="1"/>
      <c r="E895" s="1"/>
      <c r="F895" s="1"/>
      <c r="G895" s="1"/>
    </row>
    <row r="896" ht="12.75" customHeight="1">
      <c r="A896" s="1"/>
      <c r="E896" s="1"/>
      <c r="F896" s="1"/>
      <c r="G896" s="1"/>
    </row>
    <row r="897" ht="12.75" customHeight="1">
      <c r="A897" s="1"/>
      <c r="E897" s="1"/>
      <c r="F897" s="1"/>
      <c r="G897" s="1"/>
    </row>
    <row r="898" ht="12.75" customHeight="1">
      <c r="A898" s="1"/>
      <c r="E898" s="1"/>
      <c r="F898" s="1"/>
      <c r="G898" s="1"/>
    </row>
    <row r="899" ht="12.75" customHeight="1">
      <c r="A899" s="1"/>
      <c r="E899" s="1"/>
      <c r="F899" s="1"/>
      <c r="G899" s="1"/>
    </row>
    <row r="900" ht="12.75" customHeight="1">
      <c r="A900" s="1"/>
      <c r="E900" s="1"/>
      <c r="F900" s="1"/>
      <c r="G900" s="1"/>
    </row>
    <row r="901" ht="12.75" customHeight="1">
      <c r="A901" s="1"/>
      <c r="E901" s="1"/>
      <c r="F901" s="1"/>
      <c r="G901" s="1"/>
    </row>
    <row r="902" ht="12.75" customHeight="1">
      <c r="A902" s="1"/>
      <c r="E902" s="1"/>
      <c r="F902" s="1"/>
      <c r="G902" s="1"/>
    </row>
    <row r="903" ht="12.75" customHeight="1">
      <c r="A903" s="1"/>
      <c r="E903" s="1"/>
      <c r="F903" s="1"/>
      <c r="G903" s="1"/>
    </row>
    <row r="904" ht="12.75" customHeight="1">
      <c r="A904" s="1"/>
      <c r="E904" s="1"/>
      <c r="F904" s="1"/>
      <c r="G904" s="1"/>
    </row>
    <row r="905" ht="12.75" customHeight="1">
      <c r="A905" s="1"/>
      <c r="E905" s="1"/>
      <c r="F905" s="1"/>
      <c r="G905" s="1"/>
    </row>
    <row r="906" ht="12.75" customHeight="1">
      <c r="A906" s="1"/>
      <c r="E906" s="1"/>
      <c r="F906" s="1"/>
      <c r="G906" s="1"/>
    </row>
    <row r="907" ht="12.75" customHeight="1">
      <c r="A907" s="1"/>
      <c r="E907" s="1"/>
      <c r="F907" s="1"/>
      <c r="G907" s="1"/>
    </row>
    <row r="908" ht="12.75" customHeight="1">
      <c r="A908" s="1"/>
      <c r="E908" s="1"/>
      <c r="F908" s="1"/>
      <c r="G908" s="1"/>
    </row>
    <row r="909" ht="12.75" customHeight="1">
      <c r="A909" s="1"/>
      <c r="E909" s="1"/>
      <c r="F909" s="1"/>
      <c r="G909" s="1"/>
    </row>
    <row r="910" ht="12.75" customHeight="1">
      <c r="A910" s="1"/>
      <c r="E910" s="1"/>
      <c r="F910" s="1"/>
      <c r="G910" s="1"/>
    </row>
    <row r="911" ht="12.75" customHeight="1">
      <c r="A911" s="1"/>
      <c r="E911" s="1"/>
      <c r="F911" s="1"/>
      <c r="G911" s="1"/>
    </row>
    <row r="912" ht="12.75" customHeight="1">
      <c r="A912" s="1"/>
      <c r="E912" s="1"/>
      <c r="F912" s="1"/>
      <c r="G912" s="1"/>
    </row>
    <row r="913" ht="12.75" customHeight="1">
      <c r="A913" s="1"/>
      <c r="E913" s="1"/>
      <c r="F913" s="1"/>
      <c r="G913" s="1"/>
    </row>
    <row r="914" ht="12.75" customHeight="1">
      <c r="A914" s="1"/>
      <c r="E914" s="1"/>
      <c r="F914" s="1"/>
      <c r="G914" s="1"/>
    </row>
    <row r="915" ht="12.75" customHeight="1">
      <c r="A915" s="1"/>
      <c r="E915" s="1"/>
      <c r="F915" s="1"/>
      <c r="G915" s="1"/>
    </row>
    <row r="916" ht="12.75" customHeight="1">
      <c r="A916" s="1"/>
      <c r="E916" s="1"/>
      <c r="F916" s="1"/>
      <c r="G916" s="1"/>
    </row>
    <row r="917" ht="12.75" customHeight="1">
      <c r="A917" s="1"/>
      <c r="E917" s="1"/>
      <c r="F917" s="1"/>
      <c r="G917" s="1"/>
    </row>
    <row r="918" ht="12.75" customHeight="1">
      <c r="A918" s="1"/>
      <c r="E918" s="1"/>
      <c r="F918" s="1"/>
      <c r="G918" s="1"/>
    </row>
    <row r="919" ht="12.75" customHeight="1">
      <c r="A919" s="1"/>
      <c r="E919" s="1"/>
      <c r="F919" s="1"/>
      <c r="G919" s="1"/>
    </row>
    <row r="920" ht="12.75" customHeight="1">
      <c r="A920" s="1"/>
      <c r="E920" s="1"/>
      <c r="F920" s="1"/>
      <c r="G920" s="1"/>
    </row>
    <row r="921" ht="12.75" customHeight="1">
      <c r="A921" s="1"/>
      <c r="E921" s="1"/>
      <c r="F921" s="1"/>
      <c r="G921" s="1"/>
    </row>
    <row r="922" ht="12.75" customHeight="1">
      <c r="A922" s="1"/>
      <c r="E922" s="1"/>
      <c r="F922" s="1"/>
      <c r="G922" s="1"/>
    </row>
    <row r="923" ht="12.75" customHeight="1">
      <c r="A923" s="1"/>
      <c r="E923" s="1"/>
      <c r="F923" s="1"/>
      <c r="G923" s="1"/>
    </row>
    <row r="924" ht="12.75" customHeight="1">
      <c r="A924" s="1"/>
      <c r="E924" s="1"/>
      <c r="F924" s="1"/>
      <c r="G924" s="1"/>
    </row>
    <row r="925" ht="12.75" customHeight="1">
      <c r="A925" s="1"/>
      <c r="E925" s="1"/>
      <c r="F925" s="1"/>
      <c r="G925" s="1"/>
    </row>
    <row r="926" ht="12.75" customHeight="1">
      <c r="A926" s="1"/>
      <c r="E926" s="1"/>
      <c r="F926" s="1"/>
      <c r="G926" s="1"/>
    </row>
    <row r="927" ht="12.75" customHeight="1">
      <c r="A927" s="1"/>
      <c r="E927" s="1"/>
      <c r="F927" s="1"/>
      <c r="G927" s="1"/>
    </row>
    <row r="928" ht="12.75" customHeight="1">
      <c r="A928" s="1"/>
      <c r="E928" s="1"/>
      <c r="F928" s="1"/>
      <c r="G928" s="1"/>
    </row>
    <row r="929" ht="12.75" customHeight="1">
      <c r="A929" s="1"/>
      <c r="E929" s="1"/>
      <c r="F929" s="1"/>
      <c r="G929" s="1"/>
    </row>
    <row r="930" ht="12.75" customHeight="1">
      <c r="A930" s="1"/>
      <c r="E930" s="1"/>
      <c r="F930" s="1"/>
      <c r="G930" s="1"/>
    </row>
    <row r="931" ht="12.75" customHeight="1">
      <c r="A931" s="1"/>
      <c r="E931" s="1"/>
      <c r="F931" s="1"/>
      <c r="G931" s="1"/>
    </row>
    <row r="932" ht="12.75" customHeight="1">
      <c r="A932" s="1"/>
      <c r="E932" s="1"/>
      <c r="F932" s="1"/>
      <c r="G932" s="1"/>
    </row>
    <row r="933" ht="12.75" customHeight="1">
      <c r="A933" s="1"/>
      <c r="E933" s="1"/>
      <c r="F933" s="1"/>
      <c r="G933" s="1"/>
    </row>
    <row r="934" ht="12.75" customHeight="1">
      <c r="A934" s="1"/>
      <c r="E934" s="1"/>
      <c r="F934" s="1"/>
      <c r="G934" s="1"/>
    </row>
    <row r="935" ht="12.75" customHeight="1">
      <c r="A935" s="1"/>
      <c r="E935" s="1"/>
      <c r="F935" s="1"/>
      <c r="G935" s="1"/>
    </row>
    <row r="936" ht="12.75" customHeight="1">
      <c r="A936" s="1"/>
      <c r="E936" s="1"/>
      <c r="F936" s="1"/>
      <c r="G936" s="1"/>
    </row>
    <row r="937" ht="12.75" customHeight="1">
      <c r="A937" s="1"/>
      <c r="E937" s="1"/>
      <c r="F937" s="1"/>
      <c r="G937" s="1"/>
    </row>
    <row r="938" ht="12.75" customHeight="1">
      <c r="A938" s="1"/>
      <c r="E938" s="1"/>
      <c r="F938" s="1"/>
      <c r="G938" s="1"/>
    </row>
    <row r="939" ht="12.75" customHeight="1">
      <c r="A939" s="1"/>
      <c r="E939" s="1"/>
      <c r="F939" s="1"/>
      <c r="G939" s="1"/>
    </row>
    <row r="940" ht="12.75" customHeight="1">
      <c r="A940" s="1"/>
      <c r="E940" s="1"/>
      <c r="F940" s="1"/>
      <c r="G940" s="1"/>
    </row>
    <row r="941" ht="12.75" customHeight="1">
      <c r="A941" s="1"/>
      <c r="E941" s="1"/>
      <c r="F941" s="1"/>
      <c r="G941" s="1"/>
    </row>
    <row r="942" ht="12.75" customHeight="1">
      <c r="A942" s="1"/>
      <c r="E942" s="1"/>
      <c r="F942" s="1"/>
      <c r="G942" s="1"/>
    </row>
    <row r="943" ht="12.75" customHeight="1">
      <c r="A943" s="1"/>
      <c r="E943" s="1"/>
      <c r="F943" s="1"/>
      <c r="G943" s="1"/>
    </row>
    <row r="944" ht="12.75" customHeight="1">
      <c r="A944" s="1"/>
      <c r="E944" s="1"/>
      <c r="F944" s="1"/>
      <c r="G944" s="1"/>
    </row>
    <row r="945" ht="12.75" customHeight="1">
      <c r="A945" s="1"/>
      <c r="E945" s="1"/>
      <c r="F945" s="1"/>
      <c r="G945" s="1"/>
    </row>
    <row r="946" ht="12.75" customHeight="1">
      <c r="A946" s="1"/>
      <c r="E946" s="1"/>
      <c r="F946" s="1"/>
      <c r="G946" s="1"/>
    </row>
    <row r="947" ht="12.75" customHeight="1">
      <c r="A947" s="1"/>
      <c r="E947" s="1"/>
      <c r="F947" s="1"/>
      <c r="G947" s="1"/>
    </row>
    <row r="948" ht="12.75" customHeight="1">
      <c r="A948" s="1"/>
      <c r="E948" s="1"/>
      <c r="F948" s="1"/>
      <c r="G948" s="1"/>
    </row>
    <row r="949" ht="12.75" customHeight="1">
      <c r="A949" s="1"/>
      <c r="E949" s="1"/>
      <c r="F949" s="1"/>
      <c r="G949" s="1"/>
    </row>
    <row r="950" ht="12.75" customHeight="1">
      <c r="A950" s="1"/>
      <c r="E950" s="1"/>
      <c r="F950" s="1"/>
      <c r="G950" s="1"/>
    </row>
    <row r="951" ht="12.75" customHeight="1">
      <c r="A951" s="1"/>
      <c r="E951" s="1"/>
      <c r="F951" s="1"/>
      <c r="G951" s="1"/>
    </row>
    <row r="952" ht="12.75" customHeight="1">
      <c r="A952" s="1"/>
      <c r="E952" s="1"/>
      <c r="F952" s="1"/>
      <c r="G952" s="1"/>
    </row>
    <row r="953" ht="12.75" customHeight="1">
      <c r="A953" s="1"/>
      <c r="E953" s="1"/>
      <c r="F953" s="1"/>
      <c r="G953" s="1"/>
    </row>
    <row r="954" ht="12.75" customHeight="1">
      <c r="A954" s="1"/>
      <c r="E954" s="1"/>
      <c r="F954" s="1"/>
      <c r="G954" s="1"/>
    </row>
    <row r="955" ht="12.75" customHeight="1">
      <c r="A955" s="1"/>
      <c r="E955" s="1"/>
      <c r="F955" s="1"/>
      <c r="G955" s="1"/>
    </row>
    <row r="956" ht="12.75" customHeight="1">
      <c r="A956" s="1"/>
      <c r="E956" s="1"/>
      <c r="F956" s="1"/>
      <c r="G956" s="1"/>
    </row>
    <row r="957" ht="12.75" customHeight="1">
      <c r="A957" s="1"/>
      <c r="E957" s="1"/>
      <c r="F957" s="1"/>
      <c r="G957" s="1"/>
    </row>
    <row r="958" ht="12.75" customHeight="1">
      <c r="A958" s="1"/>
      <c r="E958" s="1"/>
      <c r="F958" s="1"/>
      <c r="G958" s="1"/>
    </row>
    <row r="959" ht="12.75" customHeight="1">
      <c r="A959" s="1"/>
      <c r="E959" s="1"/>
      <c r="F959" s="1"/>
      <c r="G959" s="1"/>
    </row>
    <row r="960" ht="12.75" customHeight="1">
      <c r="A960" s="1"/>
      <c r="E960" s="1"/>
      <c r="F960" s="1"/>
      <c r="G960" s="1"/>
    </row>
    <row r="961" ht="12.75" customHeight="1">
      <c r="A961" s="1"/>
      <c r="E961" s="1"/>
      <c r="F961" s="1"/>
      <c r="G961" s="1"/>
    </row>
    <row r="962" ht="12.75" customHeight="1">
      <c r="A962" s="1"/>
      <c r="E962" s="1"/>
      <c r="F962" s="1"/>
      <c r="G962" s="1"/>
    </row>
    <row r="963" ht="12.75" customHeight="1">
      <c r="A963" s="1"/>
      <c r="E963" s="1"/>
      <c r="F963" s="1"/>
      <c r="G963" s="1"/>
    </row>
    <row r="964" ht="12.75" customHeight="1">
      <c r="A964" s="1"/>
      <c r="E964" s="1"/>
      <c r="F964" s="1"/>
      <c r="G964" s="1"/>
    </row>
    <row r="965" ht="12.75" customHeight="1">
      <c r="A965" s="1"/>
      <c r="E965" s="1"/>
      <c r="F965" s="1"/>
      <c r="G965" s="1"/>
    </row>
    <row r="966" ht="12.75" customHeight="1">
      <c r="A966" s="1"/>
      <c r="E966" s="1"/>
      <c r="F966" s="1"/>
      <c r="G966" s="1"/>
    </row>
    <row r="967" ht="12.75" customHeight="1">
      <c r="A967" s="1"/>
      <c r="E967" s="1"/>
      <c r="F967" s="1"/>
      <c r="G967" s="1"/>
    </row>
    <row r="968" ht="12.75" customHeight="1">
      <c r="A968" s="1"/>
      <c r="E968" s="1"/>
      <c r="F968" s="1"/>
      <c r="G968" s="1"/>
    </row>
    <row r="969" ht="12.75" customHeight="1">
      <c r="A969" s="1"/>
      <c r="E969" s="1"/>
      <c r="F969" s="1"/>
      <c r="G969" s="1"/>
    </row>
    <row r="970" ht="12.75" customHeight="1">
      <c r="A970" s="1"/>
      <c r="E970" s="1"/>
      <c r="F970" s="1"/>
      <c r="G970" s="1"/>
    </row>
    <row r="971" ht="12.75" customHeight="1">
      <c r="A971" s="1"/>
      <c r="E971" s="1"/>
      <c r="F971" s="1"/>
      <c r="G971" s="1"/>
    </row>
    <row r="972" ht="12.75" customHeight="1">
      <c r="A972" s="1"/>
      <c r="E972" s="1"/>
      <c r="F972" s="1"/>
      <c r="G972" s="1"/>
    </row>
    <row r="973" ht="12.75" customHeight="1">
      <c r="A973" s="1"/>
      <c r="E973" s="1"/>
      <c r="F973" s="1"/>
      <c r="G973" s="1"/>
    </row>
    <row r="974" ht="12.75" customHeight="1">
      <c r="A974" s="1"/>
      <c r="E974" s="1"/>
      <c r="F974" s="1"/>
      <c r="G974" s="1"/>
    </row>
    <row r="975" ht="12.75" customHeight="1">
      <c r="A975" s="1"/>
      <c r="E975" s="1"/>
      <c r="F975" s="1"/>
      <c r="G975" s="1"/>
    </row>
    <row r="976" ht="12.75" customHeight="1">
      <c r="A976" s="1"/>
      <c r="E976" s="1"/>
      <c r="F976" s="1"/>
      <c r="G976" s="1"/>
    </row>
    <row r="977" ht="12.75" customHeight="1">
      <c r="A977" s="1"/>
      <c r="E977" s="1"/>
      <c r="F977" s="1"/>
      <c r="G977" s="1"/>
    </row>
    <row r="978" ht="12.75" customHeight="1">
      <c r="A978" s="1"/>
      <c r="E978" s="1"/>
      <c r="F978" s="1"/>
      <c r="G978" s="1"/>
    </row>
    <row r="979" ht="12.75" customHeight="1">
      <c r="A979" s="1"/>
      <c r="E979" s="1"/>
      <c r="F979" s="1"/>
      <c r="G979" s="1"/>
    </row>
    <row r="980" ht="12.75" customHeight="1">
      <c r="A980" s="1"/>
      <c r="E980" s="1"/>
      <c r="F980" s="1"/>
      <c r="G980" s="1"/>
    </row>
    <row r="981" ht="12.75" customHeight="1">
      <c r="A981" s="1"/>
      <c r="E981" s="1"/>
      <c r="F981" s="1"/>
      <c r="G981" s="1"/>
    </row>
    <row r="982" ht="12.75" customHeight="1">
      <c r="A982" s="1"/>
      <c r="E982" s="1"/>
      <c r="F982" s="1"/>
      <c r="G982" s="1"/>
    </row>
    <row r="983" ht="12.75" customHeight="1">
      <c r="A983" s="1"/>
      <c r="E983" s="1"/>
      <c r="F983" s="1"/>
      <c r="G983" s="1"/>
    </row>
    <row r="984" ht="12.75" customHeight="1">
      <c r="A984" s="1"/>
      <c r="E984" s="1"/>
      <c r="F984" s="1"/>
      <c r="G984" s="1"/>
    </row>
    <row r="985" ht="12.75" customHeight="1">
      <c r="A985" s="1"/>
      <c r="E985" s="1"/>
      <c r="F985" s="1"/>
      <c r="G985" s="1"/>
    </row>
    <row r="986" ht="12.75" customHeight="1">
      <c r="A986" s="1"/>
      <c r="E986" s="1"/>
      <c r="F986" s="1"/>
      <c r="G986" s="1"/>
    </row>
    <row r="987" ht="12.75" customHeight="1">
      <c r="A987" s="1"/>
      <c r="E987" s="1"/>
      <c r="F987" s="1"/>
      <c r="G987" s="1"/>
    </row>
    <row r="988" ht="12.75" customHeight="1">
      <c r="A988" s="1"/>
      <c r="E988" s="1"/>
      <c r="F988" s="1"/>
      <c r="G988" s="1"/>
    </row>
    <row r="989" ht="12.75" customHeight="1">
      <c r="A989" s="1"/>
      <c r="E989" s="1"/>
      <c r="F989" s="1"/>
      <c r="G989" s="1"/>
    </row>
    <row r="990" ht="12.75" customHeight="1">
      <c r="A990" s="1"/>
      <c r="E990" s="1"/>
      <c r="F990" s="1"/>
      <c r="G990" s="1"/>
    </row>
    <row r="991" ht="12.75" customHeight="1">
      <c r="A991" s="1"/>
      <c r="E991" s="1"/>
      <c r="F991" s="1"/>
      <c r="G991" s="1"/>
    </row>
    <row r="992" ht="12.75" customHeight="1">
      <c r="A992" s="1"/>
      <c r="E992" s="1"/>
      <c r="F992" s="1"/>
      <c r="G992" s="1"/>
    </row>
    <row r="993" ht="12.75" customHeight="1">
      <c r="A993" s="1"/>
      <c r="E993" s="1"/>
      <c r="F993" s="1"/>
      <c r="G993" s="1"/>
    </row>
    <row r="994" ht="12.75" customHeight="1">
      <c r="A994" s="1"/>
      <c r="E994" s="1"/>
      <c r="F994" s="1"/>
      <c r="G994" s="1"/>
    </row>
    <row r="995" ht="12.75" customHeight="1">
      <c r="A995" s="1"/>
      <c r="E995" s="1"/>
      <c r="F995" s="1"/>
      <c r="G995" s="1"/>
    </row>
    <row r="996" ht="12.75" customHeight="1">
      <c r="A996" s="1"/>
      <c r="E996" s="1"/>
      <c r="F996" s="1"/>
      <c r="G996" s="1"/>
    </row>
    <row r="997" ht="12.75" customHeight="1">
      <c r="A997" s="1"/>
      <c r="E997" s="1"/>
      <c r="F997" s="1"/>
      <c r="G997" s="1"/>
    </row>
    <row r="998" ht="12.75" customHeight="1">
      <c r="A998" s="1"/>
      <c r="E998" s="1"/>
      <c r="F998" s="1"/>
      <c r="G998" s="1"/>
    </row>
    <row r="999" ht="12.75" customHeight="1">
      <c r="A999" s="1"/>
      <c r="E999" s="1"/>
      <c r="F999" s="1"/>
      <c r="G999" s="1"/>
    </row>
    <row r="1000" ht="12.75" customHeight="1">
      <c r="A1000" s="1"/>
      <c r="E1000" s="1"/>
      <c r="F1000" s="1"/>
      <c r="G1000" s="1"/>
    </row>
  </sheetData>
  <mergeCells count="1">
    <mergeCell ref="C3:D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2.57"/>
    <col customWidth="1" min="4" max="4" width="16.71"/>
    <col customWidth="1" min="5" max="5" width="12.57"/>
    <col customWidth="1" min="6" max="6" width="8.0"/>
  </cols>
  <sheetData>
    <row r="1" ht="18.75" customHeight="1">
      <c r="A1" s="17" t="s">
        <v>168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12.75" customHeight="1">
      <c r="A3" s="1"/>
      <c r="C3" s="4" t="s">
        <v>1817</v>
      </c>
      <c r="D3" s="4" t="s">
        <v>1818</v>
      </c>
      <c r="E3" s="1"/>
    </row>
    <row r="4" ht="12.75" customHeight="1">
      <c r="A4" s="1"/>
      <c r="C4" s="5">
        <v>1.0</v>
      </c>
      <c r="D4" s="6">
        <f t="shared" ref="D4:D7" si="1">EVEN(C4)</f>
        <v>2</v>
      </c>
      <c r="E4" s="109" t="s">
        <v>1819</v>
      </c>
    </row>
    <row r="5" ht="12.75" customHeight="1">
      <c r="A5" s="1"/>
      <c r="C5" s="5">
        <v>1.2</v>
      </c>
      <c r="D5" s="6">
        <f t="shared" si="1"/>
        <v>2</v>
      </c>
      <c r="E5" s="109" t="s">
        <v>1820</v>
      </c>
    </row>
    <row r="6" ht="12.75" customHeight="1">
      <c r="A6" s="1"/>
      <c r="C6" s="5">
        <v>2.3</v>
      </c>
      <c r="D6" s="6">
        <f t="shared" si="1"/>
        <v>4</v>
      </c>
      <c r="E6" s="109" t="s">
        <v>1821</v>
      </c>
    </row>
    <row r="7" ht="12.75" customHeight="1">
      <c r="A7" s="1"/>
      <c r="C7" s="5">
        <v>25.0</v>
      </c>
      <c r="D7" s="6">
        <f t="shared" si="1"/>
        <v>26</v>
      </c>
      <c r="E7" s="109" t="s">
        <v>1822</v>
      </c>
    </row>
    <row r="8" ht="12.75" customHeight="1">
      <c r="A8" s="1"/>
      <c r="C8" s="1"/>
      <c r="D8" s="1"/>
      <c r="E8" s="1"/>
    </row>
    <row r="9" ht="13.5" customHeight="1">
      <c r="A9" s="1"/>
      <c r="B9" s="3" t="s">
        <v>698</v>
      </c>
      <c r="C9" s="3"/>
      <c r="D9" s="3"/>
      <c r="E9" s="3"/>
      <c r="F9" s="3"/>
    </row>
    <row r="10" ht="12.75" customHeight="1">
      <c r="A10" s="1"/>
      <c r="B10" s="1" t="s">
        <v>1823</v>
      </c>
      <c r="C10" s="1"/>
      <c r="D10" s="1"/>
      <c r="E10" s="1"/>
    </row>
    <row r="11" ht="12.75" customHeight="1">
      <c r="A11" s="1"/>
      <c r="C11" s="1"/>
      <c r="D11" s="1"/>
      <c r="E11" s="1"/>
    </row>
    <row r="12" ht="13.5" customHeight="1">
      <c r="A12" s="1"/>
      <c r="B12" s="3" t="s">
        <v>653</v>
      </c>
      <c r="C12" s="3"/>
      <c r="D12" s="3"/>
      <c r="E12" s="3"/>
      <c r="F12" s="3"/>
    </row>
    <row r="13" ht="12.75" customHeight="1">
      <c r="A13" s="1"/>
      <c r="B13" s="163" t="s">
        <v>1824</v>
      </c>
      <c r="C13" s="1"/>
      <c r="D13" s="1"/>
      <c r="E13" s="1"/>
    </row>
    <row r="14" ht="12.75" customHeight="1">
      <c r="A14" s="1"/>
      <c r="C14" s="1"/>
      <c r="D14" s="1"/>
      <c r="E14" s="1"/>
    </row>
    <row r="15" ht="13.5" customHeight="1">
      <c r="A15" s="1"/>
      <c r="B15" s="3" t="s">
        <v>4</v>
      </c>
      <c r="C15" s="3"/>
      <c r="D15" s="3"/>
      <c r="E15" s="3"/>
      <c r="F15" s="3"/>
    </row>
    <row r="16" ht="12.75" customHeight="1">
      <c r="A16" s="1"/>
      <c r="B16" s="1" t="s">
        <v>788</v>
      </c>
      <c r="C16" s="1"/>
      <c r="D16" s="1"/>
      <c r="E16" s="1"/>
    </row>
    <row r="17" ht="12.75" customHeight="1">
      <c r="A17" s="1"/>
      <c r="C17" s="1"/>
      <c r="D17" s="1"/>
      <c r="E17" s="1"/>
    </row>
    <row r="18" ht="13.5" customHeight="1">
      <c r="A18" s="1"/>
      <c r="B18" s="3" t="s">
        <v>656</v>
      </c>
      <c r="C18" s="3"/>
      <c r="D18" s="3"/>
      <c r="E18" s="3"/>
      <c r="F18" s="3"/>
    </row>
    <row r="19" ht="12.75" customHeight="1">
      <c r="A19" s="1"/>
      <c r="B19" s="1" t="s">
        <v>1825</v>
      </c>
      <c r="C19" s="1"/>
      <c r="D19" s="1"/>
      <c r="E19" s="1"/>
    </row>
    <row r="20" ht="12.75" customHeight="1">
      <c r="A20" s="1"/>
      <c r="B20" s="1" t="s">
        <v>1826</v>
      </c>
      <c r="C20" s="1"/>
      <c r="D20" s="1"/>
      <c r="E20" s="1"/>
    </row>
    <row r="21" ht="12.75" customHeight="1">
      <c r="A21" s="1"/>
      <c r="B21" s="1" t="s">
        <v>1827</v>
      </c>
      <c r="C21" s="1"/>
      <c r="D21" s="1"/>
      <c r="E21" s="1"/>
    </row>
    <row r="22" ht="12.75" customHeight="1">
      <c r="A22" s="1"/>
      <c r="C22" s="1"/>
      <c r="D22" s="1"/>
      <c r="E22" s="1"/>
    </row>
    <row r="23" ht="12.75" customHeight="1">
      <c r="A23" s="1"/>
      <c r="B23" s="1" t="s">
        <v>1828</v>
      </c>
      <c r="C23" s="1"/>
      <c r="D23" s="1"/>
      <c r="E23" s="1"/>
    </row>
    <row r="24" ht="12.75" customHeight="1">
      <c r="A24" s="1"/>
      <c r="B24" s="1" t="s">
        <v>1829</v>
      </c>
      <c r="C24" s="1"/>
      <c r="D24" s="1"/>
      <c r="E24" s="1"/>
    </row>
    <row r="25" ht="12.75" customHeight="1">
      <c r="A25" s="1"/>
      <c r="C25" s="1"/>
      <c r="D25" s="1"/>
      <c r="E25" s="1"/>
    </row>
    <row r="26" ht="12.75" customHeight="1">
      <c r="A26" s="1"/>
      <c r="C26" s="1" t="s">
        <v>668</v>
      </c>
      <c r="D26" s="1"/>
      <c r="E26" s="1"/>
    </row>
    <row r="27" ht="12.75" customHeight="1">
      <c r="A27" s="1"/>
      <c r="C27" s="4" t="s">
        <v>1830</v>
      </c>
      <c r="D27" s="4" t="s">
        <v>1831</v>
      </c>
      <c r="E27" s="4" t="s">
        <v>1832</v>
      </c>
    </row>
    <row r="28" ht="12.75" customHeight="1">
      <c r="A28" s="1"/>
      <c r="C28" s="5" t="s">
        <v>1833</v>
      </c>
      <c r="D28" s="5">
        <v>5.0</v>
      </c>
      <c r="E28" s="6">
        <f t="shared" ref="E28:E30" si="2">EVEN(D28)/2</f>
        <v>3</v>
      </c>
      <c r="F28" s="47" t="s">
        <v>1834</v>
      </c>
    </row>
    <row r="29" ht="12.75" customHeight="1">
      <c r="A29" s="1"/>
      <c r="C29" s="5" t="s">
        <v>1835</v>
      </c>
      <c r="D29" s="5">
        <v>9.0</v>
      </c>
      <c r="E29" s="6">
        <f t="shared" si="2"/>
        <v>5</v>
      </c>
      <c r="F29" s="47" t="s">
        <v>1836</v>
      </c>
    </row>
    <row r="30" ht="12.75" customHeight="1">
      <c r="A30" s="1"/>
      <c r="C30" s="5" t="s">
        <v>1837</v>
      </c>
      <c r="D30" s="5">
        <v>7.0</v>
      </c>
      <c r="E30" s="6">
        <f t="shared" si="2"/>
        <v>4</v>
      </c>
      <c r="F30" s="47" t="s">
        <v>1838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57"/>
  </cols>
  <sheetData>
    <row r="1" ht="18.75" customHeight="1">
      <c r="A1" s="17" t="s">
        <v>170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12.75" customHeight="1">
      <c r="A3" s="1"/>
      <c r="C3" s="4" t="s">
        <v>1839</v>
      </c>
      <c r="D3" s="4" t="s">
        <v>1840</v>
      </c>
      <c r="E3" s="4" t="s">
        <v>716</v>
      </c>
      <c r="J3" s="1"/>
    </row>
    <row r="4" ht="12.75" customHeight="1">
      <c r="A4" s="1"/>
      <c r="C4" s="5" t="s">
        <v>685</v>
      </c>
      <c r="D4" s="5" t="s">
        <v>685</v>
      </c>
      <c r="E4" s="6" t="b">
        <f t="shared" ref="E4:E6" si="1">EXACT(C4,D4)</f>
        <v>1</v>
      </c>
      <c r="F4" s="47" t="s">
        <v>1841</v>
      </c>
      <c r="J4" s="1"/>
    </row>
    <row r="5" ht="12.75" customHeight="1">
      <c r="A5" s="1"/>
      <c r="C5" s="5" t="s">
        <v>685</v>
      </c>
      <c r="D5" s="5" t="s">
        <v>1842</v>
      </c>
      <c r="E5" s="6" t="b">
        <f t="shared" si="1"/>
        <v>0</v>
      </c>
      <c r="F5" s="47" t="s">
        <v>1843</v>
      </c>
      <c r="J5" s="1"/>
    </row>
    <row r="6" ht="12.75" customHeight="1">
      <c r="A6" s="1"/>
      <c r="C6" s="5" t="s">
        <v>685</v>
      </c>
      <c r="D6" s="5" t="s">
        <v>1844</v>
      </c>
      <c r="E6" s="6" t="b">
        <f t="shared" si="1"/>
        <v>0</v>
      </c>
      <c r="F6" s="47" t="s">
        <v>1845</v>
      </c>
      <c r="J6" s="1"/>
    </row>
    <row r="7" ht="12.75" customHeight="1">
      <c r="A7" s="1"/>
      <c r="J7" s="1"/>
    </row>
    <row r="8" ht="13.5" customHeight="1">
      <c r="A8" s="1"/>
      <c r="B8" s="3" t="s">
        <v>721</v>
      </c>
      <c r="C8" s="3"/>
      <c r="D8" s="3"/>
      <c r="E8" s="3"/>
      <c r="F8" s="3"/>
      <c r="J8" s="1"/>
    </row>
    <row r="9" ht="12.75" customHeight="1">
      <c r="A9" s="1"/>
      <c r="B9" s="1" t="s">
        <v>1846</v>
      </c>
      <c r="J9" s="1"/>
    </row>
    <row r="10" ht="12.75" customHeight="1">
      <c r="A10" s="1"/>
      <c r="B10" s="1" t="s">
        <v>1847</v>
      </c>
      <c r="J10" s="1"/>
    </row>
    <row r="11" ht="12.75" customHeight="1">
      <c r="A11" s="1"/>
      <c r="B11" s="1" t="s">
        <v>1848</v>
      </c>
      <c r="J11" s="1"/>
    </row>
    <row r="12" ht="12.75" customHeight="1">
      <c r="A12" s="1"/>
      <c r="J12" s="1"/>
    </row>
    <row r="13" ht="13.5" customHeight="1">
      <c r="A13" s="1"/>
      <c r="B13" s="3" t="s">
        <v>653</v>
      </c>
      <c r="C13" s="3"/>
      <c r="D13" s="3"/>
      <c r="E13" s="3"/>
      <c r="F13" s="3"/>
      <c r="J13" s="1"/>
    </row>
    <row r="14" ht="12.75" customHeight="1">
      <c r="A14" s="1"/>
      <c r="B14" s="1" t="s">
        <v>1849</v>
      </c>
      <c r="J14" s="1"/>
    </row>
    <row r="15" ht="12.75" customHeight="1">
      <c r="A15" s="1"/>
      <c r="B15" s="1" t="s">
        <v>1850</v>
      </c>
      <c r="J15" s="1"/>
    </row>
    <row r="16" ht="12.75" customHeight="1">
      <c r="A16" s="1"/>
      <c r="J16" s="1"/>
    </row>
    <row r="17" ht="13.5" customHeight="1">
      <c r="A17" s="1"/>
      <c r="B17" s="3" t="s">
        <v>4</v>
      </c>
      <c r="C17" s="3"/>
      <c r="D17" s="3"/>
      <c r="E17" s="3"/>
      <c r="F17" s="3"/>
      <c r="J17" s="1"/>
    </row>
    <row r="18" ht="12.75" customHeight="1">
      <c r="A18" s="1"/>
      <c r="B18" s="1" t="s">
        <v>1851</v>
      </c>
      <c r="J18" s="1"/>
    </row>
    <row r="19" ht="12.75" customHeight="1">
      <c r="A19" s="1"/>
      <c r="B19" s="1" t="s">
        <v>1852</v>
      </c>
      <c r="J19" s="1"/>
    </row>
    <row r="20" ht="12.75" customHeight="1">
      <c r="A20" s="1"/>
      <c r="J20" s="1"/>
    </row>
    <row r="21" ht="13.5" customHeight="1">
      <c r="A21" s="1"/>
      <c r="B21" s="3" t="s">
        <v>656</v>
      </c>
      <c r="C21" s="3"/>
      <c r="D21" s="3"/>
      <c r="E21" s="3"/>
      <c r="F21" s="3"/>
      <c r="J21" s="1"/>
    </row>
    <row r="22" ht="12.75" customHeight="1">
      <c r="A22" s="1"/>
      <c r="B22" s="1" t="s">
        <v>1853</v>
      </c>
      <c r="J22" s="1"/>
    </row>
    <row r="23" ht="12.75" customHeight="1">
      <c r="A23" s="1"/>
      <c r="B23" s="1" t="s">
        <v>1854</v>
      </c>
      <c r="J23" s="1"/>
    </row>
    <row r="24" ht="12.75" customHeight="1">
      <c r="A24" s="1"/>
      <c r="B24" s="1" t="s">
        <v>1855</v>
      </c>
      <c r="J24" s="1"/>
    </row>
    <row r="25" ht="12.75" customHeight="1">
      <c r="A25" s="1"/>
      <c r="B25" s="1" t="s">
        <v>1856</v>
      </c>
      <c r="J25" s="1"/>
    </row>
    <row r="26" ht="12.75" customHeight="1">
      <c r="A26" s="1"/>
      <c r="B26" s="1" t="s">
        <v>1857</v>
      </c>
      <c r="J26" s="1"/>
    </row>
    <row r="27" ht="12.75" customHeight="1">
      <c r="A27" s="1"/>
      <c r="J27" s="1"/>
    </row>
    <row r="28" ht="12.75" customHeight="1">
      <c r="A28" s="1"/>
      <c r="B28" s="271"/>
      <c r="C28" s="272"/>
      <c r="D28" s="273" t="s">
        <v>1858</v>
      </c>
      <c r="E28" s="274" t="s">
        <v>1859</v>
      </c>
      <c r="J28" s="1"/>
    </row>
    <row r="29" ht="12.75" customHeight="1">
      <c r="A29" s="1"/>
      <c r="B29" s="271"/>
      <c r="C29" s="272"/>
      <c r="D29" s="273" t="s">
        <v>1860</v>
      </c>
      <c r="E29" s="275" t="str">
        <f>IF(EXACT(E28,CHAR(66)&amp;CHAR(108)&amp;CHAR(117)&amp;CHAR(101)),"Yes","No")</f>
        <v>No</v>
      </c>
      <c r="J29" s="1"/>
    </row>
    <row r="30" ht="12.75" customHeight="1">
      <c r="A30" s="1"/>
      <c r="J30" s="1"/>
    </row>
    <row r="31" ht="12.75" customHeight="1">
      <c r="A31" s="1"/>
      <c r="B31" s="1" t="s">
        <v>1861</v>
      </c>
      <c r="J31" s="1"/>
    </row>
    <row r="32" ht="12.75" customHeight="1">
      <c r="A32" s="1"/>
      <c r="B32" s="1" t="s">
        <v>1862</v>
      </c>
      <c r="J32" s="1"/>
    </row>
    <row r="33" ht="12.75" customHeight="1">
      <c r="A33" s="1"/>
      <c r="B33" s="1" t="s">
        <v>1863</v>
      </c>
      <c r="J33" s="1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24.57"/>
    <col customWidth="1" min="5" max="5" width="12.0"/>
    <col customWidth="1" min="6" max="7" width="8.0"/>
    <col customWidth="1" min="8" max="8" width="8.29"/>
  </cols>
  <sheetData>
    <row r="1" ht="18.75" customHeight="1">
      <c r="A1" s="17" t="s">
        <v>172</v>
      </c>
      <c r="B1" s="17"/>
      <c r="C1" s="17"/>
      <c r="D1" s="17"/>
      <c r="E1" s="17"/>
      <c r="F1" s="17"/>
      <c r="H1" s="1"/>
    </row>
    <row r="2" ht="13.5" customHeight="1">
      <c r="A2" s="1"/>
      <c r="D2" s="1"/>
      <c r="E2" s="1"/>
      <c r="H2" s="1"/>
    </row>
    <row r="3" ht="12.75" customHeight="1">
      <c r="A3" s="1"/>
      <c r="C3" s="4" t="s">
        <v>645</v>
      </c>
      <c r="D3" s="4" t="s">
        <v>1864</v>
      </c>
      <c r="E3" s="1"/>
      <c r="H3" s="1"/>
    </row>
    <row r="4" ht="12.75" customHeight="1">
      <c r="A4" s="1"/>
      <c r="C4" s="75">
        <v>3.0</v>
      </c>
      <c r="D4" s="85">
        <f t="shared" ref="D4:D8" si="1">FACT(C4)</f>
        <v>6</v>
      </c>
      <c r="E4" s="109" t="s">
        <v>1865</v>
      </c>
      <c r="H4" s="1"/>
    </row>
    <row r="5" ht="12.75" customHeight="1">
      <c r="A5" s="1"/>
      <c r="C5" s="75">
        <v>3.5</v>
      </c>
      <c r="D5" s="85">
        <f t="shared" si="1"/>
        <v>6</v>
      </c>
      <c r="E5" s="109" t="s">
        <v>1866</v>
      </c>
      <c r="H5" s="1"/>
    </row>
    <row r="6" ht="12.75" customHeight="1">
      <c r="A6" s="1"/>
      <c r="C6" s="75">
        <v>5.0</v>
      </c>
      <c r="D6" s="85">
        <f t="shared" si="1"/>
        <v>120</v>
      </c>
      <c r="E6" s="109" t="s">
        <v>1867</v>
      </c>
      <c r="H6" s="1"/>
    </row>
    <row r="7" ht="12.75" customHeight="1">
      <c r="A7" s="1"/>
      <c r="C7" s="75">
        <v>10.0</v>
      </c>
      <c r="D7" s="85">
        <f t="shared" si="1"/>
        <v>3628800</v>
      </c>
      <c r="E7" s="109" t="s">
        <v>1868</v>
      </c>
      <c r="H7" s="1"/>
    </row>
    <row r="8" ht="12.75" customHeight="1">
      <c r="A8" s="1"/>
      <c r="C8" s="75">
        <v>20.0</v>
      </c>
      <c r="D8" s="85">
        <f t="shared" si="1"/>
        <v>2.4329E+18</v>
      </c>
      <c r="E8" s="109" t="s">
        <v>1869</v>
      </c>
      <c r="H8" s="1"/>
    </row>
    <row r="9" ht="12.75" customHeight="1">
      <c r="A9" s="1"/>
      <c r="D9" s="1"/>
      <c r="E9" s="1"/>
      <c r="H9" s="1"/>
    </row>
    <row r="10" ht="13.5" customHeight="1">
      <c r="A10" s="1"/>
      <c r="B10" s="3" t="s">
        <v>698</v>
      </c>
      <c r="C10" s="3"/>
      <c r="D10" s="3"/>
      <c r="E10" s="3"/>
      <c r="F10" s="3"/>
      <c r="H10" s="1"/>
    </row>
    <row r="11" ht="12.75" customHeight="1">
      <c r="A11" s="1"/>
      <c r="B11" s="1" t="s">
        <v>1870</v>
      </c>
      <c r="D11" s="1"/>
      <c r="E11" s="1"/>
      <c r="H11" s="1"/>
    </row>
    <row r="12" ht="12.75" customHeight="1">
      <c r="A12" s="1"/>
      <c r="B12" s="1" t="s">
        <v>1871</v>
      </c>
      <c r="D12" s="1"/>
      <c r="E12" s="1"/>
      <c r="H12" s="1"/>
    </row>
    <row r="13" ht="12.75" customHeight="1">
      <c r="A13" s="1"/>
      <c r="B13" s="1" t="s">
        <v>1872</v>
      </c>
      <c r="D13" s="1"/>
      <c r="E13" s="1"/>
      <c r="H13" s="1"/>
    </row>
    <row r="14" ht="12.75" customHeight="1">
      <c r="A14" s="1"/>
      <c r="B14" s="1" t="s">
        <v>1873</v>
      </c>
      <c r="D14" s="1"/>
      <c r="E14" s="1"/>
      <c r="H14" s="1"/>
    </row>
    <row r="15" ht="12.75" customHeight="1">
      <c r="A15" s="1"/>
      <c r="D15" s="1"/>
      <c r="E15" s="1"/>
      <c r="H15" s="1"/>
    </row>
    <row r="16" ht="13.5" customHeight="1">
      <c r="A16" s="1"/>
      <c r="B16" s="3" t="s">
        <v>653</v>
      </c>
      <c r="C16" s="3"/>
      <c r="D16" s="3"/>
      <c r="E16" s="3"/>
      <c r="F16" s="3"/>
      <c r="H16" s="1"/>
    </row>
    <row r="17" ht="12.75" customHeight="1">
      <c r="A17" s="1"/>
      <c r="B17" s="2" t="s">
        <v>1874</v>
      </c>
      <c r="D17" s="1"/>
      <c r="E17" s="1"/>
      <c r="H17" s="1"/>
    </row>
    <row r="18" ht="12.75" customHeight="1">
      <c r="A18" s="1"/>
      <c r="D18" s="1"/>
      <c r="E18" s="1"/>
      <c r="H18" s="1"/>
    </row>
    <row r="19" ht="13.5" customHeight="1">
      <c r="A19" s="1"/>
      <c r="B19" s="3" t="s">
        <v>1875</v>
      </c>
      <c r="C19" s="3"/>
      <c r="D19" s="3"/>
      <c r="E19" s="3"/>
      <c r="F19" s="3"/>
      <c r="H19" s="1"/>
    </row>
    <row r="20" ht="12.75" customHeight="1">
      <c r="A20" s="1"/>
      <c r="B20" s="1" t="s">
        <v>788</v>
      </c>
      <c r="D20" s="1"/>
      <c r="E20" s="1"/>
      <c r="H20" s="1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43"/>
    <col customWidth="1" min="4" max="4" width="13.86"/>
    <col customWidth="1" min="5" max="5" width="16.71"/>
    <col customWidth="1" min="6" max="6" width="14.71"/>
    <col customWidth="1" min="7" max="7" width="11.86"/>
  </cols>
  <sheetData>
    <row r="1" ht="18.75" customHeight="1">
      <c r="A1" s="17" t="s">
        <v>174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F2" s="1"/>
      <c r="G2" s="1"/>
    </row>
    <row r="3" ht="12.75" customHeight="1">
      <c r="A3" s="1"/>
      <c r="C3" s="4" t="s">
        <v>100</v>
      </c>
      <c r="D3" s="4" t="s">
        <v>1876</v>
      </c>
      <c r="E3" s="4" t="s">
        <v>1877</v>
      </c>
      <c r="F3" s="1"/>
      <c r="G3" s="1"/>
    </row>
    <row r="4" ht="12.75" customHeight="1">
      <c r="A4" s="1"/>
      <c r="C4" s="5" t="s">
        <v>685</v>
      </c>
      <c r="D4" s="5" t="s">
        <v>1219</v>
      </c>
      <c r="E4" s="6">
        <f t="shared" ref="E4:E7" si="1">FIND(D4,C4)</f>
        <v>2</v>
      </c>
      <c r="F4" s="71" t="s">
        <v>1878</v>
      </c>
      <c r="G4" s="1"/>
    </row>
    <row r="5" ht="12.75" customHeight="1">
      <c r="A5" s="1"/>
      <c r="C5" s="5" t="s">
        <v>685</v>
      </c>
      <c r="D5" s="5" t="s">
        <v>1879</v>
      </c>
      <c r="E5" s="6">
        <f t="shared" si="1"/>
        <v>1</v>
      </c>
      <c r="F5" s="71" t="s">
        <v>1880</v>
      </c>
      <c r="G5" s="1"/>
    </row>
    <row r="6" ht="12.75" customHeight="1">
      <c r="A6" s="1"/>
      <c r="C6" s="5" t="s">
        <v>685</v>
      </c>
      <c r="D6" s="5" t="s">
        <v>1881</v>
      </c>
      <c r="E6" s="6">
        <f t="shared" si="1"/>
        <v>5</v>
      </c>
      <c r="F6" s="71" t="s">
        <v>1882</v>
      </c>
      <c r="G6" s="1"/>
    </row>
    <row r="7" ht="12.75" customHeight="1">
      <c r="A7" s="1"/>
      <c r="C7" s="5" t="s">
        <v>1883</v>
      </c>
      <c r="D7" s="5" t="s">
        <v>1012</v>
      </c>
      <c r="E7" s="6">
        <f t="shared" si="1"/>
        <v>3</v>
      </c>
      <c r="F7" s="71" t="s">
        <v>1884</v>
      </c>
      <c r="G7" s="1"/>
    </row>
    <row r="8" ht="12.75" customHeight="1">
      <c r="A8" s="1"/>
      <c r="C8" s="5" t="s">
        <v>1883</v>
      </c>
      <c r="D8" s="5" t="s">
        <v>1012</v>
      </c>
      <c r="E8" s="6">
        <f>FIND(D8,C8,6)</f>
        <v>11</v>
      </c>
      <c r="F8" s="71" t="s">
        <v>1885</v>
      </c>
      <c r="G8" s="1"/>
    </row>
    <row r="9" ht="12.75" customHeight="1">
      <c r="A9" s="1"/>
      <c r="C9" s="5" t="s">
        <v>1883</v>
      </c>
      <c r="D9" s="5" t="s">
        <v>339</v>
      </c>
      <c r="E9" s="6" t="str">
        <f>FIND(D9,C9)</f>
        <v>#VALUE!</v>
      </c>
      <c r="F9" s="71" t="s">
        <v>1886</v>
      </c>
      <c r="G9" s="1"/>
    </row>
    <row r="10" ht="12.75" customHeight="1">
      <c r="A10" s="1"/>
      <c r="C10" s="1"/>
      <c r="D10" s="1"/>
      <c r="E10" s="1"/>
      <c r="F10" s="1"/>
      <c r="G10" s="1"/>
    </row>
    <row r="11" ht="13.5" customHeight="1">
      <c r="A11" s="1"/>
      <c r="B11" s="3" t="s">
        <v>721</v>
      </c>
      <c r="C11" s="3"/>
      <c r="D11" s="3"/>
      <c r="E11" s="3"/>
      <c r="F11" s="3"/>
      <c r="G11" s="1"/>
    </row>
    <row r="12" ht="12.75" customHeight="1">
      <c r="A12" s="1"/>
      <c r="B12" s="1" t="s">
        <v>1887</v>
      </c>
      <c r="C12" s="1"/>
      <c r="D12" s="1"/>
      <c r="E12" s="1"/>
      <c r="F12" s="1"/>
      <c r="G12" s="1"/>
    </row>
    <row r="13" ht="12.75" customHeight="1">
      <c r="A13" s="1"/>
      <c r="B13" s="1" t="s">
        <v>1888</v>
      </c>
      <c r="C13" s="1"/>
      <c r="D13" s="1"/>
      <c r="E13" s="1"/>
      <c r="F13" s="1"/>
      <c r="G13" s="1"/>
    </row>
    <row r="14" ht="12.75" customHeight="1">
      <c r="A14" s="1"/>
      <c r="B14" s="1" t="s">
        <v>1889</v>
      </c>
      <c r="C14" s="1"/>
      <c r="D14" s="1"/>
      <c r="E14" s="1"/>
      <c r="F14" s="1"/>
      <c r="G14" s="1"/>
    </row>
    <row r="15" ht="12.75" customHeight="1">
      <c r="A15" s="1"/>
      <c r="B15" s="1" t="s">
        <v>1890</v>
      </c>
      <c r="C15" s="1"/>
      <c r="D15" s="1"/>
      <c r="E15" s="1"/>
      <c r="F15" s="1"/>
      <c r="G15" s="1"/>
    </row>
    <row r="16" ht="12.75" customHeight="1">
      <c r="A16" s="1"/>
      <c r="B16" s="1" t="s">
        <v>1891</v>
      </c>
      <c r="C16" s="1"/>
      <c r="D16" s="1"/>
      <c r="E16" s="1"/>
      <c r="F16" s="1"/>
      <c r="G16" s="1"/>
    </row>
    <row r="17" ht="12.75" customHeight="1">
      <c r="A17" s="1"/>
      <c r="B17" s="1" t="s">
        <v>1892</v>
      </c>
      <c r="C17" s="1"/>
      <c r="D17" s="1"/>
      <c r="E17" s="1"/>
      <c r="F17" s="1"/>
      <c r="G17" s="1"/>
    </row>
    <row r="18" ht="12.75" customHeight="1">
      <c r="A18" s="1"/>
      <c r="C18" s="1"/>
      <c r="D18" s="1"/>
      <c r="E18" s="1"/>
      <c r="F18" s="1"/>
      <c r="G18" s="1"/>
    </row>
    <row r="19" ht="13.5" customHeight="1">
      <c r="A19" s="1"/>
      <c r="B19" s="3" t="s">
        <v>653</v>
      </c>
      <c r="C19" s="3"/>
      <c r="D19" s="3"/>
      <c r="E19" s="3"/>
      <c r="F19" s="3"/>
      <c r="G19" s="1"/>
    </row>
    <row r="20" ht="12.75" customHeight="1">
      <c r="A20" s="1"/>
      <c r="B20" s="1" t="s">
        <v>1893</v>
      </c>
      <c r="C20" s="1"/>
      <c r="D20" s="1"/>
      <c r="E20" s="1"/>
      <c r="F20" s="1"/>
      <c r="G20" s="1"/>
    </row>
    <row r="21" ht="12.75" customHeight="1">
      <c r="A21" s="1"/>
      <c r="B21" s="1" t="s">
        <v>1894</v>
      </c>
      <c r="C21" s="1"/>
      <c r="D21" s="1"/>
      <c r="E21" s="1"/>
      <c r="F21" s="1"/>
      <c r="G21" s="1"/>
    </row>
    <row r="22" ht="12.75" customHeight="1">
      <c r="A22" s="1"/>
      <c r="B22" s="1" t="s">
        <v>1895</v>
      </c>
      <c r="C22" s="1"/>
      <c r="D22" s="1"/>
      <c r="E22" s="1"/>
      <c r="F22" s="1"/>
      <c r="G22" s="1"/>
    </row>
    <row r="23" ht="12.75" customHeight="1">
      <c r="A23" s="1"/>
      <c r="B23" s="1" t="s">
        <v>1896</v>
      </c>
      <c r="C23" s="1"/>
      <c r="D23" s="1"/>
      <c r="E23" s="1"/>
      <c r="F23" s="1"/>
      <c r="G23" s="1"/>
    </row>
    <row r="24" ht="12.75" customHeight="1">
      <c r="A24" s="1"/>
      <c r="C24" s="1"/>
      <c r="D24" s="1"/>
      <c r="E24" s="1"/>
      <c r="F24" s="1"/>
      <c r="G24" s="1"/>
    </row>
    <row r="25" ht="13.5" customHeight="1">
      <c r="A25" s="1"/>
      <c r="B25" s="3" t="s">
        <v>4</v>
      </c>
      <c r="C25" s="3"/>
      <c r="D25" s="3"/>
      <c r="E25" s="3"/>
      <c r="F25" s="3"/>
      <c r="G25" s="1"/>
    </row>
    <row r="26" ht="12.75" customHeight="1">
      <c r="A26" s="1"/>
      <c r="B26" s="1" t="s">
        <v>1897</v>
      </c>
      <c r="C26" s="1"/>
      <c r="D26" s="1"/>
      <c r="E26" s="1"/>
      <c r="F26" s="1"/>
      <c r="G26" s="1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</cols>
  <sheetData>
    <row r="1" ht="18.75" customHeight="1">
      <c r="A1" s="17" t="s">
        <v>176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25.5" customHeight="1">
      <c r="A3" s="1"/>
      <c r="C3" s="99" t="s">
        <v>1739</v>
      </c>
      <c r="D3" s="99" t="s">
        <v>1740</v>
      </c>
      <c r="J3" s="1"/>
    </row>
    <row r="4" ht="12.75" customHeight="1">
      <c r="A4" s="1"/>
      <c r="C4" s="5">
        <v>10.0</v>
      </c>
      <c r="D4" s="6" t="str">
        <f>FIXED(C4)</f>
        <v>10.00</v>
      </c>
      <c r="E4" s="47" t="s">
        <v>1898</v>
      </c>
      <c r="J4" s="1"/>
    </row>
    <row r="5" ht="12.75" customHeight="1">
      <c r="A5" s="1"/>
      <c r="C5" s="5">
        <v>10.0</v>
      </c>
      <c r="D5" s="6" t="str">
        <f>FIXED(C5,0)</f>
        <v>10</v>
      </c>
      <c r="E5" s="47" t="s">
        <v>1899</v>
      </c>
      <c r="J5" s="1"/>
    </row>
    <row r="6" ht="12.75" customHeight="1">
      <c r="A6" s="1"/>
      <c r="C6" s="5">
        <v>10.0</v>
      </c>
      <c r="D6" s="6" t="str">
        <f>FIXED(C6,1)</f>
        <v>10.0</v>
      </c>
      <c r="E6" s="47" t="s">
        <v>1900</v>
      </c>
      <c r="J6" s="1"/>
    </row>
    <row r="7" ht="12.75" customHeight="1">
      <c r="A7" s="1"/>
      <c r="C7" s="5">
        <v>10.0</v>
      </c>
      <c r="D7" s="6" t="str">
        <f>FIXED(C7,2)</f>
        <v>10.00</v>
      </c>
      <c r="E7" s="47" t="s">
        <v>1901</v>
      </c>
      <c r="J7" s="1"/>
    </row>
    <row r="8" ht="12.75" customHeight="1">
      <c r="A8" s="1"/>
      <c r="C8" s="5">
        <v>10.25</v>
      </c>
      <c r="D8" s="6" t="str">
        <f>FIXED(C8)</f>
        <v>10.25</v>
      </c>
      <c r="E8" s="47" t="s">
        <v>1902</v>
      </c>
      <c r="J8" s="1"/>
    </row>
    <row r="9" ht="12.75" customHeight="1">
      <c r="A9" s="1"/>
      <c r="C9" s="5">
        <v>10.25</v>
      </c>
      <c r="D9" s="6" t="str">
        <f>FIXED(C9,0)</f>
        <v>10</v>
      </c>
      <c r="E9" s="47" t="s">
        <v>1903</v>
      </c>
      <c r="J9" s="1"/>
    </row>
    <row r="10" ht="12.75" customHeight="1">
      <c r="A10" s="1"/>
      <c r="C10" s="5">
        <v>10.25</v>
      </c>
      <c r="D10" s="6" t="str">
        <f>FIXED(C10,1)</f>
        <v>10.3</v>
      </c>
      <c r="E10" s="47" t="s">
        <v>1904</v>
      </c>
      <c r="J10" s="1"/>
    </row>
    <row r="11" ht="12.75" customHeight="1">
      <c r="A11" s="1"/>
      <c r="C11" s="5">
        <v>10.25</v>
      </c>
      <c r="D11" s="6" t="str">
        <f>FIXED(C11,2)</f>
        <v>10.25</v>
      </c>
      <c r="E11" s="47" t="s">
        <v>1905</v>
      </c>
      <c r="J11" s="1"/>
    </row>
    <row r="12" ht="12.75" customHeight="1">
      <c r="A12" s="1"/>
      <c r="C12" s="5">
        <v>1000.0</v>
      </c>
      <c r="D12" s="6" t="str">
        <f>FIXED(C12)</f>
        <v>1,000.00</v>
      </c>
      <c r="E12" s="47" t="s">
        <v>1906</v>
      </c>
      <c r="J12" s="1"/>
    </row>
    <row r="13" ht="12.75" customHeight="1">
      <c r="A13" s="1"/>
      <c r="C13" s="5">
        <v>1000.23</v>
      </c>
      <c r="D13" s="6" t="str">
        <f>FIXED(C13,0)</f>
        <v>1,000</v>
      </c>
      <c r="E13" s="47" t="s">
        <v>1907</v>
      </c>
      <c r="J13" s="1"/>
    </row>
    <row r="14" ht="12.75" customHeight="1">
      <c r="A14" s="1"/>
      <c r="C14" s="5">
        <v>1000.23</v>
      </c>
      <c r="D14" s="6" t="str">
        <f>FIXED(C14,0,TRUE)</f>
        <v>1000</v>
      </c>
      <c r="E14" s="47" t="s">
        <v>1908</v>
      </c>
      <c r="J14" s="1"/>
    </row>
    <row r="15" ht="12.75" customHeight="1">
      <c r="A15" s="1"/>
      <c r="J15" s="1"/>
    </row>
    <row r="16" ht="13.5" customHeight="1">
      <c r="A16" s="1"/>
      <c r="B16" s="3" t="s">
        <v>698</v>
      </c>
      <c r="C16" s="3"/>
      <c r="D16" s="3"/>
      <c r="E16" s="3"/>
      <c r="F16" s="3"/>
      <c r="J16" s="1"/>
    </row>
    <row r="17" ht="12.75" customHeight="1">
      <c r="A17" s="1"/>
      <c r="B17" s="1" t="s">
        <v>1909</v>
      </c>
      <c r="J17" s="1"/>
    </row>
    <row r="18" ht="12.75" customHeight="1">
      <c r="A18" s="1"/>
      <c r="B18" s="1" t="s">
        <v>1910</v>
      </c>
      <c r="J18" s="1"/>
    </row>
    <row r="19" ht="12.75" customHeight="1">
      <c r="A19" s="1"/>
      <c r="B19" s="1" t="s">
        <v>1911</v>
      </c>
      <c r="J19" s="1"/>
    </row>
    <row r="20" ht="12.75" customHeight="1">
      <c r="A20" s="1"/>
      <c r="J20" s="1"/>
    </row>
    <row r="21" ht="13.5" customHeight="1">
      <c r="A21" s="1"/>
      <c r="B21" s="3" t="s">
        <v>653</v>
      </c>
      <c r="C21" s="3"/>
      <c r="D21" s="3"/>
      <c r="E21" s="3"/>
      <c r="F21" s="3"/>
      <c r="J21" s="1"/>
    </row>
    <row r="22" ht="12.75" customHeight="1">
      <c r="A22" s="1"/>
      <c r="B22" s="2" t="s">
        <v>1912</v>
      </c>
      <c r="J22" s="1"/>
    </row>
    <row r="23" ht="12.75" customHeight="1">
      <c r="A23" s="1"/>
      <c r="B23" s="1" t="s">
        <v>1913</v>
      </c>
      <c r="J23" s="1"/>
    </row>
    <row r="24" ht="12.75" customHeight="1">
      <c r="A24" s="1"/>
      <c r="B24" s="1" t="s">
        <v>1914</v>
      </c>
      <c r="J24" s="1"/>
    </row>
    <row r="25" ht="12.75" customHeight="1">
      <c r="A25" s="1"/>
      <c r="B25" s="1" t="s">
        <v>1915</v>
      </c>
      <c r="J25" s="1"/>
    </row>
    <row r="26" ht="12.75" customHeight="1">
      <c r="A26" s="1"/>
      <c r="J26" s="1"/>
    </row>
    <row r="27" ht="13.5" customHeight="1">
      <c r="A27" s="1"/>
      <c r="B27" s="3" t="s">
        <v>4</v>
      </c>
      <c r="C27" s="3"/>
      <c r="D27" s="3"/>
      <c r="E27" s="3"/>
      <c r="F27" s="3"/>
      <c r="J27" s="1"/>
    </row>
    <row r="28" ht="12.75" customHeight="1">
      <c r="A28" s="1"/>
      <c r="B28" s="1" t="s">
        <v>788</v>
      </c>
      <c r="J28" s="1"/>
    </row>
    <row r="29" ht="12.75" customHeight="1">
      <c r="A29" s="1"/>
      <c r="B29" s="1" t="s">
        <v>1916</v>
      </c>
      <c r="J29" s="1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3.43"/>
    <col customWidth="1" min="5" max="5" width="16.14"/>
    <col customWidth="1" min="6" max="6" width="11.29"/>
    <col customWidth="1" min="7" max="7" width="8.0"/>
    <col customWidth="1" min="8" max="8" width="12.57"/>
  </cols>
  <sheetData>
    <row r="1" ht="18.75" customHeight="1">
      <c r="A1" s="17" t="s">
        <v>178</v>
      </c>
      <c r="B1" s="17"/>
      <c r="C1" s="17"/>
      <c r="D1" s="17"/>
      <c r="E1" s="17"/>
      <c r="F1" s="17"/>
      <c r="G1" s="17"/>
      <c r="H1" s="1"/>
    </row>
    <row r="2" ht="13.5" customHeight="1">
      <c r="A2" s="1"/>
      <c r="D2" s="1"/>
      <c r="E2" s="1"/>
      <c r="F2" s="1"/>
      <c r="H2" s="1"/>
    </row>
    <row r="3" ht="12.75" customHeight="1">
      <c r="A3" s="1"/>
      <c r="C3" s="4" t="s">
        <v>645</v>
      </c>
      <c r="D3" s="4" t="s">
        <v>1917</v>
      </c>
      <c r="E3" s="1"/>
      <c r="F3" s="1"/>
      <c r="H3" s="1"/>
    </row>
    <row r="4" ht="12.75" customHeight="1">
      <c r="A4" s="1"/>
      <c r="C4" s="5">
        <v>1.5</v>
      </c>
      <c r="D4" s="6">
        <f t="shared" ref="D4:D6" si="1">FLOOR(C4,1)</f>
        <v>1</v>
      </c>
      <c r="E4" s="47" t="s">
        <v>1918</v>
      </c>
      <c r="F4" s="1"/>
      <c r="H4" s="1"/>
    </row>
    <row r="5" ht="12.75" customHeight="1">
      <c r="A5" s="1"/>
      <c r="C5" s="5">
        <v>2.3</v>
      </c>
      <c r="D5" s="6">
        <f t="shared" si="1"/>
        <v>2</v>
      </c>
      <c r="E5" s="47" t="s">
        <v>1919</v>
      </c>
      <c r="F5" s="1"/>
      <c r="H5" s="1"/>
    </row>
    <row r="6" ht="12.75" customHeight="1">
      <c r="A6" s="1"/>
      <c r="C6" s="5">
        <v>2.9</v>
      </c>
      <c r="D6" s="6">
        <f t="shared" si="1"/>
        <v>2</v>
      </c>
      <c r="E6" s="47" t="s">
        <v>1920</v>
      </c>
      <c r="F6" s="1"/>
      <c r="H6" s="1"/>
    </row>
    <row r="7" ht="12.75" customHeight="1">
      <c r="A7" s="1"/>
      <c r="C7" s="5">
        <v>123.0</v>
      </c>
      <c r="D7" s="6">
        <f t="shared" ref="D7:D9" si="2">FLOOR(C7,50)</f>
        <v>100</v>
      </c>
      <c r="E7" s="47" t="s">
        <v>1921</v>
      </c>
      <c r="F7" s="1"/>
      <c r="H7" s="1"/>
    </row>
    <row r="8" ht="12.75" customHeight="1">
      <c r="A8" s="1"/>
      <c r="C8" s="5">
        <v>145.0</v>
      </c>
      <c r="D8" s="6">
        <f t="shared" si="2"/>
        <v>100</v>
      </c>
      <c r="E8" s="47" t="s">
        <v>1922</v>
      </c>
      <c r="F8" s="1"/>
      <c r="H8" s="1"/>
    </row>
    <row r="9" ht="12.75" customHeight="1">
      <c r="A9" s="1"/>
      <c r="C9" s="5">
        <v>175.0</v>
      </c>
      <c r="D9" s="6">
        <f t="shared" si="2"/>
        <v>150</v>
      </c>
      <c r="E9" s="47" t="s">
        <v>1923</v>
      </c>
      <c r="F9" s="1"/>
      <c r="H9" s="1"/>
    </row>
    <row r="10" ht="12.75" customHeight="1">
      <c r="A10" s="1"/>
      <c r="D10" s="1"/>
      <c r="E10" s="1"/>
      <c r="F10" s="1"/>
      <c r="H10" s="1"/>
    </row>
    <row r="11" ht="13.5" customHeight="1">
      <c r="A11" s="1"/>
      <c r="B11" s="3" t="s">
        <v>698</v>
      </c>
      <c r="C11" s="3"/>
      <c r="D11" s="3"/>
      <c r="E11" s="3"/>
      <c r="F11" s="3"/>
      <c r="G11" s="3"/>
      <c r="H11" s="1"/>
    </row>
    <row r="12" ht="12.75" customHeight="1">
      <c r="A12" s="1"/>
      <c r="B12" s="1" t="s">
        <v>1924</v>
      </c>
      <c r="D12" s="1"/>
      <c r="E12" s="1"/>
      <c r="F12" s="1"/>
      <c r="H12" s="1"/>
    </row>
    <row r="13" ht="12.75" customHeight="1">
      <c r="A13" s="1"/>
      <c r="D13" s="1"/>
      <c r="E13" s="1"/>
      <c r="F13" s="1"/>
      <c r="H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H14" s="1"/>
    </row>
    <row r="15" ht="12.75" customHeight="1">
      <c r="A15" s="1"/>
      <c r="B15" s="2" t="s">
        <v>1925</v>
      </c>
      <c r="D15" s="1"/>
      <c r="E15" s="1"/>
      <c r="F15" s="1"/>
      <c r="H15" s="1"/>
    </row>
    <row r="16" ht="12.75" customHeight="1">
      <c r="A16" s="1"/>
      <c r="D16" s="1"/>
      <c r="E16" s="1"/>
      <c r="F16" s="1"/>
      <c r="H16" s="1"/>
    </row>
    <row r="17" ht="13.5" customHeight="1">
      <c r="A17" s="1"/>
      <c r="B17" s="3" t="s">
        <v>4</v>
      </c>
      <c r="C17" s="3"/>
      <c r="D17" s="3"/>
      <c r="E17" s="3"/>
      <c r="F17" s="3"/>
      <c r="G17" s="3"/>
      <c r="H17" s="1"/>
    </row>
    <row r="18" ht="12.75" customHeight="1">
      <c r="A18" s="1"/>
      <c r="B18" s="1" t="s">
        <v>788</v>
      </c>
      <c r="D18" s="1"/>
      <c r="E18" s="1"/>
      <c r="F18" s="1"/>
      <c r="H18" s="1"/>
    </row>
    <row r="19" ht="12.75" customHeight="1">
      <c r="A19" s="1"/>
      <c r="D19" s="1"/>
      <c r="E19" s="1"/>
      <c r="F19" s="1"/>
      <c r="H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  <c r="H20" s="1"/>
    </row>
    <row r="21" ht="12.75" customHeight="1">
      <c r="A21" s="1"/>
      <c r="B21" s="1" t="s">
        <v>1926</v>
      </c>
      <c r="D21" s="1"/>
      <c r="E21" s="1"/>
      <c r="F21" s="1"/>
      <c r="H21" s="1"/>
    </row>
    <row r="22" ht="12.75" customHeight="1">
      <c r="A22" s="1"/>
      <c r="B22" s="1" t="s">
        <v>1927</v>
      </c>
      <c r="D22" s="1"/>
      <c r="E22" s="1"/>
      <c r="F22" s="1"/>
      <c r="H22" s="1"/>
    </row>
    <row r="23" ht="12.75" customHeight="1">
      <c r="A23" s="1"/>
      <c r="B23" s="1" t="s">
        <v>1928</v>
      </c>
      <c r="D23" s="1"/>
      <c r="E23" s="1"/>
      <c r="F23" s="1"/>
      <c r="H23" s="1"/>
    </row>
    <row r="24" ht="12.75" customHeight="1">
      <c r="A24" s="1"/>
      <c r="B24" s="1" t="s">
        <v>1929</v>
      </c>
      <c r="D24" s="1"/>
      <c r="E24" s="1"/>
      <c r="F24" s="1"/>
      <c r="H24" s="1"/>
    </row>
    <row r="25" ht="12.75" customHeight="1">
      <c r="A25" s="1"/>
      <c r="D25" s="1"/>
      <c r="E25" s="1"/>
      <c r="F25" s="1"/>
      <c r="H25" s="1"/>
    </row>
    <row r="26" ht="12.75" customHeight="1">
      <c r="A26" s="1"/>
      <c r="C26" s="4" t="s">
        <v>502</v>
      </c>
      <c r="D26" s="4" t="s">
        <v>1930</v>
      </c>
      <c r="E26" s="99" t="s">
        <v>1931</v>
      </c>
      <c r="F26" s="4" t="s">
        <v>1932</v>
      </c>
      <c r="H26" s="1"/>
    </row>
    <row r="27" ht="12.75" customHeight="1">
      <c r="A27" s="1"/>
      <c r="C27" s="5" t="s">
        <v>45</v>
      </c>
      <c r="D27" s="125">
        <v>23500.0</v>
      </c>
      <c r="E27" s="276">
        <f t="shared" ref="E27:E29" si="3">FLOOR(D27,1000)</f>
        <v>23000</v>
      </c>
      <c r="F27" s="276">
        <f t="shared" ref="F27:F29" si="4">E27*1%</f>
        <v>230</v>
      </c>
      <c r="H27" s="1"/>
    </row>
    <row r="28" ht="12.75" customHeight="1">
      <c r="A28" s="1"/>
      <c r="C28" s="5" t="s">
        <v>46</v>
      </c>
      <c r="D28" s="125">
        <v>56890.0</v>
      </c>
      <c r="E28" s="276">
        <f t="shared" si="3"/>
        <v>56000</v>
      </c>
      <c r="F28" s="276">
        <f t="shared" si="4"/>
        <v>560</v>
      </c>
      <c r="H28" s="1"/>
    </row>
    <row r="29" ht="12.75" customHeight="1">
      <c r="A29" s="1"/>
      <c r="C29" s="5" t="s">
        <v>47</v>
      </c>
      <c r="D29" s="125">
        <v>18125.0</v>
      </c>
      <c r="E29" s="276">
        <f t="shared" si="3"/>
        <v>18000</v>
      </c>
      <c r="F29" s="276">
        <f t="shared" si="4"/>
        <v>180</v>
      </c>
      <c r="H29" s="1"/>
    </row>
    <row r="30" ht="12.75" customHeight="1">
      <c r="A30" s="1"/>
      <c r="D30" s="1"/>
      <c r="E30" s="7" t="s">
        <v>1933</v>
      </c>
      <c r="F30" s="1"/>
      <c r="H30" s="1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57"/>
    <col customWidth="1" min="4" max="4" width="12.29"/>
    <col customWidth="1" min="5" max="5" width="11.14"/>
    <col customWidth="1" min="6" max="8" width="8.0"/>
    <col customWidth="1" min="9" max="9" width="10.29"/>
  </cols>
  <sheetData>
    <row r="1" ht="18.75" customHeight="1">
      <c r="A1" s="17" t="s">
        <v>180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E2" s="1"/>
      <c r="I2" s="1"/>
    </row>
    <row r="3" ht="12.75" customHeight="1">
      <c r="A3" s="1"/>
      <c r="C3" s="1"/>
      <c r="D3" s="1"/>
      <c r="E3" s="4" t="s">
        <v>1268</v>
      </c>
      <c r="F3" s="4" t="s">
        <v>1272</v>
      </c>
      <c r="I3" s="1"/>
    </row>
    <row r="4" ht="12.75" customHeight="1">
      <c r="A4" s="1"/>
      <c r="C4" s="1"/>
      <c r="D4" s="1"/>
      <c r="E4" s="5">
        <v>1.0</v>
      </c>
      <c r="F4" s="125">
        <v>1000.0</v>
      </c>
      <c r="I4" s="1"/>
    </row>
    <row r="5" ht="12.75" customHeight="1">
      <c r="A5" s="1"/>
      <c r="C5" s="1"/>
      <c r="D5" s="1"/>
      <c r="E5" s="5">
        <v>2.0</v>
      </c>
      <c r="F5" s="125">
        <v>2000.0</v>
      </c>
      <c r="I5" s="1"/>
    </row>
    <row r="6" ht="12.75" customHeight="1">
      <c r="A6" s="1"/>
      <c r="C6" s="1"/>
      <c r="D6" s="1"/>
      <c r="E6" s="5">
        <v>3.0</v>
      </c>
      <c r="F6" s="125">
        <v>2500.0</v>
      </c>
      <c r="I6" s="1"/>
    </row>
    <row r="7" ht="12.75" customHeight="1">
      <c r="A7" s="1"/>
      <c r="C7" s="1"/>
      <c r="D7" s="1"/>
      <c r="E7" s="5">
        <v>4.0</v>
      </c>
      <c r="F7" s="125">
        <v>3500.0</v>
      </c>
      <c r="I7" s="1"/>
    </row>
    <row r="8" ht="12.75" customHeight="1">
      <c r="A8" s="1"/>
      <c r="C8" s="1"/>
      <c r="D8" s="1"/>
      <c r="E8" s="5">
        <v>5.0</v>
      </c>
      <c r="F8" s="125">
        <v>3800.0</v>
      </c>
      <c r="I8" s="1"/>
    </row>
    <row r="9" ht="12.75" customHeight="1">
      <c r="A9" s="1"/>
      <c r="C9" s="1"/>
      <c r="D9" s="1"/>
      <c r="E9" s="5">
        <v>6.0</v>
      </c>
      <c r="F9" s="125">
        <v>4000.0</v>
      </c>
      <c r="I9" s="1"/>
    </row>
    <row r="10" ht="12.75" customHeight="1">
      <c r="A10" s="1"/>
      <c r="C10" s="1"/>
      <c r="D10" s="1"/>
      <c r="E10" s="1"/>
      <c r="I10" s="1"/>
    </row>
    <row r="11" ht="12.75" customHeight="1">
      <c r="A11" s="1"/>
      <c r="B11" s="74"/>
      <c r="C11" s="74"/>
      <c r="D11" s="122" t="s">
        <v>1934</v>
      </c>
      <c r="E11" s="5">
        <v>12.0</v>
      </c>
      <c r="I11" s="1"/>
    </row>
    <row r="12" ht="12.75" customHeight="1">
      <c r="A12" s="1"/>
      <c r="B12" s="74"/>
      <c r="C12" s="74"/>
      <c r="D12" s="122" t="s">
        <v>1935</v>
      </c>
      <c r="E12" s="276">
        <f>FORECAST(E11,F4:F9,E4:E9)</f>
        <v>7997.142857</v>
      </c>
      <c r="F12" s="47" t="s">
        <v>1936</v>
      </c>
      <c r="I12" s="1"/>
    </row>
    <row r="13" ht="12.75" customHeight="1">
      <c r="A13" s="1"/>
      <c r="C13" s="1"/>
      <c r="D13" s="1"/>
      <c r="E13" s="1"/>
      <c r="I13" s="1"/>
    </row>
    <row r="14" ht="13.5" customHeight="1">
      <c r="A14" s="1"/>
      <c r="B14" s="3" t="s">
        <v>698</v>
      </c>
      <c r="C14" s="3"/>
      <c r="D14" s="3"/>
      <c r="E14" s="3"/>
      <c r="F14" s="3"/>
      <c r="I14" s="1"/>
    </row>
    <row r="15" ht="12.75" customHeight="1">
      <c r="A15" s="1"/>
      <c r="B15" s="1" t="s">
        <v>1937</v>
      </c>
      <c r="C15" s="1"/>
      <c r="D15" s="1"/>
      <c r="E15" s="1"/>
      <c r="I15" s="1"/>
    </row>
    <row r="16" ht="12.75" customHeight="1">
      <c r="A16" s="1"/>
      <c r="B16" s="1" t="s">
        <v>1938</v>
      </c>
      <c r="C16" s="1"/>
      <c r="D16" s="1"/>
      <c r="E16" s="1"/>
      <c r="I16" s="1"/>
    </row>
    <row r="17" ht="12.75" customHeight="1">
      <c r="A17" s="1"/>
      <c r="B17" s="1" t="s">
        <v>1939</v>
      </c>
      <c r="C17" s="1"/>
      <c r="D17" s="1"/>
      <c r="E17" s="1"/>
      <c r="I17" s="1"/>
    </row>
    <row r="18" ht="12.75" customHeight="1">
      <c r="A18" s="1"/>
      <c r="B18" s="1" t="s">
        <v>1940</v>
      </c>
      <c r="C18" s="1"/>
      <c r="D18" s="1"/>
      <c r="E18" s="1"/>
      <c r="I18" s="1"/>
    </row>
    <row r="19" ht="12.75" customHeight="1">
      <c r="A19" s="1"/>
      <c r="B19" s="1" t="s">
        <v>1941</v>
      </c>
      <c r="C19" s="1"/>
      <c r="D19" s="1"/>
      <c r="E19" s="1"/>
      <c r="I19" s="1"/>
    </row>
    <row r="20" ht="12.75" customHeight="1">
      <c r="A20" s="1"/>
      <c r="B20" s="2"/>
      <c r="C20" s="1"/>
      <c r="D20" s="1"/>
      <c r="E20" s="1"/>
      <c r="I20" s="1"/>
    </row>
    <row r="21" ht="13.5" customHeight="1">
      <c r="A21" s="1"/>
      <c r="B21" s="3" t="s">
        <v>653</v>
      </c>
      <c r="C21" s="3"/>
      <c r="D21" s="3"/>
      <c r="E21" s="3"/>
      <c r="F21" s="3"/>
      <c r="I21" s="1"/>
    </row>
    <row r="22" ht="12.75" customHeight="1">
      <c r="A22" s="1"/>
      <c r="B22" s="2" t="s">
        <v>1942</v>
      </c>
      <c r="C22" s="1"/>
      <c r="D22" s="1"/>
      <c r="E22" s="1"/>
      <c r="I22" s="1"/>
    </row>
    <row r="23" ht="12.75" customHeight="1">
      <c r="A23" s="1"/>
      <c r="B23" s="1" t="s">
        <v>1943</v>
      </c>
      <c r="C23" s="1"/>
      <c r="D23" s="1"/>
      <c r="E23" s="1"/>
      <c r="I23" s="1"/>
    </row>
    <row r="24" ht="12.75" customHeight="1">
      <c r="A24" s="1"/>
      <c r="B24" s="1" t="s">
        <v>1944</v>
      </c>
      <c r="C24" s="1"/>
      <c r="D24" s="1"/>
      <c r="E24" s="1"/>
      <c r="I24" s="1"/>
    </row>
    <row r="25" ht="12.75" customHeight="1">
      <c r="A25" s="1"/>
      <c r="B25" s="1" t="s">
        <v>1945</v>
      </c>
      <c r="C25" s="1"/>
      <c r="D25" s="1"/>
      <c r="E25" s="1"/>
      <c r="I25" s="1"/>
    </row>
    <row r="26" ht="12.75" customHeight="1">
      <c r="A26" s="1"/>
      <c r="B26" s="1" t="s">
        <v>1946</v>
      </c>
      <c r="C26" s="1"/>
      <c r="D26" s="1"/>
      <c r="E26" s="1"/>
      <c r="I26" s="1"/>
    </row>
    <row r="27" ht="12.75" customHeight="1">
      <c r="A27" s="1"/>
      <c r="C27" s="1"/>
      <c r="D27" s="1"/>
      <c r="E27" s="1"/>
      <c r="I27" s="1"/>
    </row>
    <row r="28" ht="13.5" customHeight="1">
      <c r="A28" s="1"/>
      <c r="B28" s="3" t="s">
        <v>4</v>
      </c>
      <c r="C28" s="3"/>
      <c r="D28" s="3"/>
      <c r="E28" s="3"/>
      <c r="F28" s="3"/>
      <c r="I28" s="1"/>
    </row>
    <row r="29" ht="12.75" customHeight="1">
      <c r="A29" s="1"/>
      <c r="B29" s="1" t="s">
        <v>788</v>
      </c>
      <c r="C29" s="1"/>
      <c r="D29" s="1"/>
      <c r="E29" s="1"/>
      <c r="I29" s="1"/>
    </row>
    <row r="30" ht="12.75" customHeight="1">
      <c r="A30" s="1"/>
      <c r="C30" s="1"/>
      <c r="D30" s="1"/>
      <c r="E30" s="1"/>
      <c r="I30" s="1"/>
    </row>
    <row r="31" ht="13.5" customHeight="1">
      <c r="A31" s="1"/>
      <c r="B31" s="3" t="s">
        <v>656</v>
      </c>
      <c r="C31" s="3"/>
      <c r="D31" s="3"/>
      <c r="E31" s="3"/>
      <c r="F31" s="3"/>
      <c r="I31" s="1"/>
    </row>
    <row r="32" ht="12.75" customHeight="1">
      <c r="A32" s="1"/>
      <c r="B32" s="1" t="s">
        <v>1947</v>
      </c>
      <c r="C32" s="1"/>
      <c r="D32" s="1"/>
      <c r="E32" s="1"/>
      <c r="I32" s="1"/>
    </row>
    <row r="33" ht="12.75" customHeight="1">
      <c r="A33" s="1"/>
      <c r="B33" s="1" t="s">
        <v>1948</v>
      </c>
      <c r="C33" s="1"/>
      <c r="D33" s="1"/>
      <c r="E33" s="1"/>
      <c r="I33" s="1"/>
    </row>
    <row r="34" ht="12.75" customHeight="1">
      <c r="A34" s="1"/>
      <c r="B34" s="1" t="s">
        <v>1949</v>
      </c>
      <c r="C34" s="1"/>
      <c r="D34" s="1"/>
      <c r="E34" s="1"/>
      <c r="I34" s="1"/>
    </row>
    <row r="35" ht="12.75" customHeight="1">
      <c r="A35" s="1"/>
      <c r="B35" s="1" t="s">
        <v>1950</v>
      </c>
      <c r="C35" s="1"/>
      <c r="D35" s="1"/>
      <c r="E35" s="1"/>
      <c r="I35" s="1"/>
    </row>
    <row r="36" ht="12.75" customHeight="1">
      <c r="A36" s="1"/>
      <c r="B36" s="1" t="s">
        <v>1951</v>
      </c>
      <c r="C36" s="1"/>
      <c r="D36" s="1"/>
      <c r="E36" s="1"/>
      <c r="I36" s="1"/>
    </row>
    <row r="37" ht="12.75" customHeight="1">
      <c r="A37" s="1"/>
      <c r="C37" s="1"/>
      <c r="D37" s="1"/>
      <c r="E37" s="1"/>
      <c r="I37" s="1"/>
    </row>
    <row r="38" ht="38.25" customHeight="1">
      <c r="A38" s="1"/>
      <c r="C38" s="4" t="s">
        <v>1172</v>
      </c>
      <c r="D38" s="99" t="s">
        <v>1952</v>
      </c>
      <c r="E38" s="99" t="s">
        <v>1953</v>
      </c>
      <c r="I38" s="1"/>
    </row>
    <row r="39" ht="12.75" customHeight="1">
      <c r="A39" s="1"/>
      <c r="C39" s="4">
        <v>1996.0</v>
      </c>
      <c r="D39" s="5">
        <v>10.0</v>
      </c>
      <c r="E39" s="125">
        <v>5000.0</v>
      </c>
      <c r="I39" s="1"/>
    </row>
    <row r="40" ht="12.75" customHeight="1">
      <c r="A40" s="1"/>
      <c r="C40" s="4">
        <v>1997.0</v>
      </c>
      <c r="D40" s="5">
        <v>20.0</v>
      </c>
      <c r="E40" s="125">
        <v>8000.0</v>
      </c>
      <c r="I40" s="1"/>
    </row>
    <row r="41" ht="12.75" customHeight="1">
      <c r="A41" s="1"/>
      <c r="C41" s="4">
        <v>1998.0</v>
      </c>
      <c r="D41" s="5">
        <v>30.0</v>
      </c>
      <c r="E41" s="125">
        <v>8500.0</v>
      </c>
      <c r="I41" s="1"/>
    </row>
    <row r="42" ht="12.75" customHeight="1">
      <c r="A42" s="1"/>
      <c r="C42" s="1"/>
      <c r="D42" s="1"/>
      <c r="E42" s="1"/>
      <c r="I42" s="1"/>
    </row>
    <row r="43" ht="12.75" customHeight="1">
      <c r="A43" s="1"/>
      <c r="B43" s="69"/>
      <c r="C43" s="194"/>
      <c r="D43" s="70" t="s">
        <v>1954</v>
      </c>
      <c r="E43" s="5">
        <v>40.0</v>
      </c>
      <c r="I43" s="1"/>
    </row>
    <row r="44" ht="12.75" customHeight="1">
      <c r="A44" s="1"/>
      <c r="B44" s="69"/>
      <c r="C44" s="194"/>
      <c r="D44" s="70" t="s">
        <v>1955</v>
      </c>
      <c r="E44" s="277">
        <f>FORECAST(E43,E39:E41,D39:D41)</f>
        <v>10666.66667</v>
      </c>
      <c r="F44" s="47" t="s">
        <v>1956</v>
      </c>
      <c r="I44" s="1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1.0"/>
    <col customWidth="1" min="3" max="4" width="10.71"/>
    <col customWidth="1" min="5" max="8" width="8.0"/>
    <col customWidth="1" min="9" max="9" width="11.57"/>
  </cols>
  <sheetData>
    <row r="1" ht="18.75" customHeight="1">
      <c r="A1" s="17" t="s">
        <v>182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A2" s="1"/>
      <c r="B2" s="1"/>
      <c r="C2" s="1"/>
      <c r="D2" s="1"/>
      <c r="I2" s="1"/>
    </row>
    <row r="3" ht="12.75" customHeight="1">
      <c r="A3" s="1"/>
      <c r="B3" s="1"/>
      <c r="C3" s="1"/>
      <c r="D3" s="4" t="s">
        <v>584</v>
      </c>
      <c r="E3" s="4" t="s">
        <v>585</v>
      </c>
      <c r="F3" s="4" t="s">
        <v>586</v>
      </c>
      <c r="I3" s="1"/>
    </row>
    <row r="4" ht="12.75" customHeight="1">
      <c r="A4" s="1"/>
      <c r="B4" s="1"/>
      <c r="C4" s="4" t="s">
        <v>6</v>
      </c>
      <c r="D4" s="125">
        <v>5000.0</v>
      </c>
      <c r="E4" s="125">
        <v>6000.0</v>
      </c>
      <c r="F4" s="125">
        <v>4500.0</v>
      </c>
      <c r="I4" s="1"/>
    </row>
    <row r="5" ht="12.75" customHeight="1">
      <c r="A5" s="1"/>
      <c r="B5" s="1"/>
      <c r="C5" s="4" t="s">
        <v>41</v>
      </c>
      <c r="D5" s="125">
        <v>5800.0</v>
      </c>
      <c r="E5" s="125">
        <v>7000.0</v>
      </c>
      <c r="F5" s="125">
        <v>3000.0</v>
      </c>
      <c r="I5" s="1"/>
    </row>
    <row r="6" ht="12.75" customHeight="1">
      <c r="A6" s="1"/>
      <c r="B6" s="1"/>
      <c r="C6" s="4" t="s">
        <v>42</v>
      </c>
      <c r="D6" s="125">
        <v>3500.0</v>
      </c>
      <c r="E6" s="125">
        <v>2000.0</v>
      </c>
      <c r="F6" s="125">
        <v>10000.0</v>
      </c>
      <c r="I6" s="1"/>
    </row>
    <row r="7" ht="12.75" customHeight="1">
      <c r="A7" s="1"/>
      <c r="B7" s="1"/>
      <c r="C7" s="4" t="s">
        <v>43</v>
      </c>
      <c r="D7" s="125">
        <v>12000.0</v>
      </c>
      <c r="E7" s="125">
        <v>4000.0</v>
      </c>
      <c r="F7" s="125">
        <v>6000.0</v>
      </c>
      <c r="I7" s="1"/>
    </row>
    <row r="8" ht="12.75" customHeight="1">
      <c r="A8" s="1"/>
      <c r="B8" s="1"/>
      <c r="C8" s="1"/>
      <c r="D8" s="1"/>
      <c r="I8" s="1"/>
    </row>
    <row r="9" ht="12.75" customHeight="1">
      <c r="A9" s="1"/>
      <c r="B9" s="69"/>
      <c r="C9" s="194"/>
      <c r="D9" s="102" t="str">
        <f>"Sales "&amp;TEXT(E9,"£#,###")&amp;" and below."</f>
        <v>Sales £4,000 and below.</v>
      </c>
      <c r="E9" s="232">
        <v>4000.0</v>
      </c>
      <c r="F9" s="6">
        <f t="array" ref="F9:F11">FREQUENCY(D4:F7,E9:E11)</f>
        <v>4</v>
      </c>
      <c r="G9" s="47" t="s">
        <v>1957</v>
      </c>
      <c r="I9" s="1"/>
    </row>
    <row r="10" ht="12.75" customHeight="1">
      <c r="A10" s="1"/>
      <c r="B10" s="69"/>
      <c r="C10" s="194"/>
      <c r="D10" s="102" t="str">
        <f>"Sales above "&amp;TEXT(E9,"£#,###")&amp;" up to "&amp;TEXT(E10,"£#,### ")</f>
        <v>Sales above £4,000 up to £6,000 </v>
      </c>
      <c r="E10" s="232">
        <v>6000.0</v>
      </c>
      <c r="F10" s="6">
        <v>5.0</v>
      </c>
      <c r="G10" s="47" t="s">
        <v>1957</v>
      </c>
      <c r="I10" s="1"/>
    </row>
    <row r="11" ht="12.75" customHeight="1">
      <c r="A11" s="1"/>
      <c r="B11" s="69"/>
      <c r="C11" s="194"/>
      <c r="D11" s="102" t="str">
        <f>"Sales above "&amp;TEXT(E10,"£#,### ")</f>
        <v>Sales above £6,000 </v>
      </c>
      <c r="E11" s="232">
        <v>999999.0</v>
      </c>
      <c r="F11" s="6">
        <v>3.0</v>
      </c>
      <c r="G11" s="47" t="s">
        <v>1957</v>
      </c>
      <c r="I11" s="1"/>
    </row>
    <row r="12" ht="12.75" customHeight="1">
      <c r="A12" s="1"/>
      <c r="B12" s="1"/>
      <c r="C12" s="1"/>
      <c r="D12" s="1"/>
      <c r="I12" s="1"/>
    </row>
    <row r="13" ht="13.5" customHeight="1">
      <c r="A13" s="1"/>
      <c r="B13" s="3" t="s">
        <v>698</v>
      </c>
      <c r="C13" s="3"/>
      <c r="D13" s="3"/>
      <c r="E13" s="3"/>
      <c r="F13" s="3"/>
      <c r="G13" s="3"/>
      <c r="H13" s="3"/>
      <c r="I13" s="3"/>
    </row>
    <row r="14" ht="12.75" customHeight="1">
      <c r="A14" s="1"/>
      <c r="B14" s="1" t="s">
        <v>1958</v>
      </c>
      <c r="C14" s="1"/>
      <c r="D14" s="1"/>
      <c r="I14" s="1"/>
    </row>
    <row r="15" ht="12.75" customHeight="1">
      <c r="A15" s="1"/>
      <c r="B15" s="1" t="s">
        <v>1959</v>
      </c>
      <c r="C15" s="1"/>
      <c r="D15" s="1"/>
      <c r="I15" s="1"/>
    </row>
    <row r="16" ht="12.75" customHeight="1">
      <c r="A16" s="1"/>
      <c r="B16" s="1" t="s">
        <v>1960</v>
      </c>
      <c r="C16" s="1"/>
      <c r="D16" s="1"/>
      <c r="I16" s="1"/>
    </row>
    <row r="17" ht="12.75" customHeight="1">
      <c r="A17" s="1"/>
      <c r="B17" s="1"/>
      <c r="C17" s="1"/>
      <c r="D17" s="1"/>
      <c r="I17" s="1"/>
    </row>
    <row r="18" ht="13.5" customHeight="1">
      <c r="A18" s="1"/>
      <c r="B18" s="3" t="s">
        <v>653</v>
      </c>
      <c r="C18" s="3"/>
      <c r="D18" s="3"/>
      <c r="E18" s="3"/>
      <c r="F18" s="3"/>
      <c r="G18" s="3"/>
      <c r="H18" s="3"/>
      <c r="I18" s="3"/>
    </row>
    <row r="19" ht="12.75" customHeight="1">
      <c r="A19" s="1"/>
      <c r="B19" s="2" t="s">
        <v>1961</v>
      </c>
      <c r="C19" s="1"/>
      <c r="D19" s="1"/>
      <c r="I19" s="1"/>
    </row>
    <row r="20" ht="12.75" customHeight="1">
      <c r="A20" s="1"/>
      <c r="B20" s="1"/>
      <c r="C20" s="1"/>
      <c r="D20" s="1"/>
      <c r="I20" s="1"/>
    </row>
    <row r="21" ht="13.5" customHeight="1">
      <c r="A21" s="1"/>
      <c r="B21" s="3" t="s">
        <v>4</v>
      </c>
      <c r="C21" s="3"/>
      <c r="D21" s="3"/>
      <c r="E21" s="3"/>
      <c r="F21" s="3"/>
      <c r="G21" s="3"/>
      <c r="H21" s="3"/>
      <c r="I21" s="3"/>
    </row>
    <row r="22" ht="12.75" customHeight="1">
      <c r="A22" s="1"/>
      <c r="B22" s="1" t="s">
        <v>788</v>
      </c>
      <c r="C22" s="1"/>
      <c r="D22" s="1"/>
      <c r="I22" s="1"/>
    </row>
    <row r="23" ht="12.75" customHeight="1">
      <c r="A23" s="1"/>
      <c r="B23" s="1"/>
      <c r="C23" s="1"/>
      <c r="D23" s="1"/>
      <c r="I23" s="1"/>
    </row>
    <row r="24" ht="13.5" customHeight="1">
      <c r="A24" s="1"/>
      <c r="B24" s="3" t="s">
        <v>493</v>
      </c>
      <c r="C24" s="3"/>
      <c r="D24" s="3"/>
      <c r="E24" s="3"/>
      <c r="F24" s="3"/>
      <c r="G24" s="3"/>
      <c r="H24" s="3"/>
      <c r="I24" s="3"/>
    </row>
    <row r="25" ht="12.75" customHeight="1">
      <c r="A25" s="1"/>
      <c r="B25" s="1" t="s">
        <v>1962</v>
      </c>
      <c r="C25" s="1"/>
      <c r="D25" s="1"/>
      <c r="I25" s="1"/>
    </row>
    <row r="26" ht="12.75" customHeight="1">
      <c r="A26" s="1"/>
      <c r="B26" s="1" t="s">
        <v>1963</v>
      </c>
      <c r="C26" s="1"/>
      <c r="D26" s="1"/>
      <c r="I26" s="1"/>
    </row>
    <row r="27" ht="12.75" customHeight="1">
      <c r="A27" s="1"/>
      <c r="B27" s="1" t="s">
        <v>1964</v>
      </c>
      <c r="C27" s="1"/>
      <c r="D27" s="1"/>
      <c r="I27" s="1"/>
    </row>
    <row r="28" ht="12.75" customHeight="1">
      <c r="A28" s="1"/>
      <c r="B28" s="1"/>
      <c r="C28" s="1"/>
      <c r="D28" s="1"/>
      <c r="I28" s="1"/>
    </row>
    <row r="29" ht="12.75" customHeight="1">
      <c r="A29" s="1"/>
      <c r="B29" s="1"/>
      <c r="C29" s="4" t="s">
        <v>1965</v>
      </c>
      <c r="D29" s="1"/>
      <c r="E29" s="69"/>
      <c r="F29" s="194"/>
      <c r="G29" s="194"/>
      <c r="H29" s="70" t="s">
        <v>1966</v>
      </c>
      <c r="I29" s="1"/>
    </row>
    <row r="30" ht="12.75" customHeight="1">
      <c r="A30" s="1"/>
      <c r="B30" s="4" t="s">
        <v>1967</v>
      </c>
      <c r="C30" s="278">
        <v>20.47</v>
      </c>
      <c r="D30" s="1"/>
      <c r="E30" s="69"/>
      <c r="F30" s="194"/>
      <c r="G30" s="194"/>
      <c r="H30" s="70" t="s">
        <v>1968</v>
      </c>
      <c r="I30" s="6">
        <f t="array" ref="I30:I32">FREQUENCY(C30:C38,C41:C43)</f>
        <v>2</v>
      </c>
    </row>
    <row r="31" ht="12.75" customHeight="1">
      <c r="A31" s="1"/>
      <c r="B31" s="4" t="s">
        <v>1969</v>
      </c>
      <c r="C31" s="278">
        <v>22.83</v>
      </c>
      <c r="D31" s="1"/>
      <c r="E31" s="69"/>
      <c r="F31" s="194"/>
      <c r="G31" s="194"/>
      <c r="H31" s="70" t="s">
        <v>1970</v>
      </c>
      <c r="I31" s="6">
        <v>4.0</v>
      </c>
    </row>
    <row r="32" ht="12.75" customHeight="1">
      <c r="A32" s="1"/>
      <c r="B32" s="4" t="s">
        <v>1971</v>
      </c>
      <c r="C32" s="278">
        <v>15.74</v>
      </c>
      <c r="D32" s="1"/>
      <c r="E32" s="69"/>
      <c r="F32" s="194"/>
      <c r="G32" s="194"/>
      <c r="H32" s="70" t="s">
        <v>1972</v>
      </c>
      <c r="I32" s="6">
        <v>3.0</v>
      </c>
    </row>
    <row r="33" ht="12.75" customHeight="1">
      <c r="A33" s="1"/>
      <c r="B33" s="4" t="s">
        <v>1973</v>
      </c>
      <c r="C33" s="278">
        <v>10.8</v>
      </c>
      <c r="D33" s="1"/>
      <c r="I33" s="109" t="s">
        <v>1974</v>
      </c>
    </row>
    <row r="34" ht="12.75" customHeight="1">
      <c r="A34" s="1"/>
      <c r="B34" s="4" t="s">
        <v>1975</v>
      </c>
      <c r="C34" s="278">
        <v>8.28</v>
      </c>
      <c r="D34" s="1"/>
      <c r="I34" s="109" t="s">
        <v>1974</v>
      </c>
    </row>
    <row r="35" ht="12.75" customHeight="1">
      <c r="A35" s="1"/>
      <c r="B35" s="4" t="s">
        <v>1976</v>
      </c>
      <c r="C35" s="278">
        <v>20.66</v>
      </c>
      <c r="D35" s="1"/>
      <c r="I35" s="109" t="s">
        <v>1974</v>
      </c>
    </row>
    <row r="36" ht="12.75" customHeight="1">
      <c r="A36" s="1"/>
      <c r="B36" s="4" t="s">
        <v>1977</v>
      </c>
      <c r="C36" s="278">
        <v>17.36</v>
      </c>
      <c r="D36" s="1"/>
      <c r="I36" s="1"/>
    </row>
    <row r="37" ht="12.75" customHeight="1">
      <c r="A37" s="1"/>
      <c r="B37" s="4" t="s">
        <v>1978</v>
      </c>
      <c r="C37" s="278">
        <v>16.67</v>
      </c>
      <c r="D37" s="1"/>
      <c r="I37" s="1"/>
    </row>
    <row r="38" ht="12.75" customHeight="1">
      <c r="A38" s="1"/>
      <c r="B38" s="4" t="s">
        <v>1979</v>
      </c>
      <c r="C38" s="278">
        <v>18.01</v>
      </c>
      <c r="D38" s="1"/>
      <c r="I38" s="1"/>
    </row>
    <row r="39" ht="12.75" customHeight="1">
      <c r="A39" s="1"/>
      <c r="B39" s="1"/>
      <c r="C39" s="1"/>
      <c r="D39" s="1"/>
      <c r="I39" s="1"/>
    </row>
    <row r="40" ht="12.75" customHeight="1">
      <c r="A40" s="1"/>
      <c r="B40" s="69"/>
      <c r="C40" s="70" t="s">
        <v>1980</v>
      </c>
      <c r="D40" s="1"/>
      <c r="E40" s="16"/>
      <c r="I40" s="1"/>
    </row>
    <row r="41" ht="12.75" customHeight="1">
      <c r="A41" s="1"/>
      <c r="B41" s="16"/>
      <c r="C41" s="5">
        <v>15.0</v>
      </c>
      <c r="D41" s="1"/>
      <c r="I41" s="1"/>
    </row>
    <row r="42" ht="12.75" customHeight="1">
      <c r="A42" s="1"/>
      <c r="B42" s="16"/>
      <c r="C42" s="5">
        <v>20.0</v>
      </c>
      <c r="D42" s="1"/>
      <c r="I42" s="1"/>
    </row>
    <row r="43" ht="12.75" customHeight="1">
      <c r="A43" s="1"/>
      <c r="B43" s="16"/>
      <c r="C43" s="5">
        <v>100.0</v>
      </c>
      <c r="D43" s="1"/>
      <c r="I43" s="1"/>
    </row>
    <row r="44" ht="12.75" customHeight="1">
      <c r="A44" s="1"/>
      <c r="B44" s="1"/>
      <c r="C44" s="1"/>
      <c r="D44" s="1"/>
      <c r="I44" s="1"/>
    </row>
    <row r="45" ht="12.0" customHeight="1">
      <c r="A45" s="1"/>
      <c r="B45" s="1"/>
      <c r="C45" s="1"/>
      <c r="D45" s="1"/>
      <c r="I45" s="1"/>
    </row>
    <row r="46" ht="12.0" customHeight="1">
      <c r="A46" s="1"/>
      <c r="B46" s="3" t="s">
        <v>518</v>
      </c>
      <c r="C46" s="3"/>
      <c r="D46" s="3"/>
      <c r="E46" s="3"/>
      <c r="F46" s="3"/>
      <c r="G46" s="3"/>
      <c r="H46" s="3"/>
      <c r="I46" s="3"/>
    </row>
    <row r="47" ht="12.0" customHeight="1">
      <c r="A47" s="1"/>
      <c r="B47" s="1" t="s">
        <v>1981</v>
      </c>
      <c r="C47" s="1"/>
      <c r="D47" s="1"/>
      <c r="I47" s="1"/>
    </row>
    <row r="48" ht="12.0" customHeight="1">
      <c r="A48" s="1"/>
      <c r="B48" s="1" t="s">
        <v>1982</v>
      </c>
      <c r="C48" s="1"/>
      <c r="D48" s="1"/>
      <c r="I48" s="1"/>
    </row>
    <row r="49" ht="12.0" customHeight="1">
      <c r="A49" s="1"/>
      <c r="B49" s="1" t="s">
        <v>1983</v>
      </c>
      <c r="C49" s="1"/>
      <c r="D49" s="1"/>
      <c r="I49" s="1"/>
    </row>
    <row r="50" ht="12.0" customHeight="1">
      <c r="A50" s="1"/>
      <c r="B50" s="1" t="s">
        <v>1984</v>
      </c>
      <c r="C50" s="1"/>
      <c r="D50" s="1"/>
      <c r="I50" s="1"/>
    </row>
    <row r="51" ht="12.0" customHeight="1">
      <c r="A51" s="1"/>
      <c r="B51" s="1" t="s">
        <v>1985</v>
      </c>
      <c r="C51" s="1"/>
      <c r="D51" s="1"/>
      <c r="I51" s="1"/>
    </row>
    <row r="52" ht="12.0" customHeight="1">
      <c r="A52" s="1"/>
      <c r="B52" s="1" t="s">
        <v>1986</v>
      </c>
      <c r="C52" s="1"/>
      <c r="D52" s="1"/>
      <c r="I52" s="1"/>
    </row>
    <row r="53" ht="12.0" customHeight="1">
      <c r="A53" s="1"/>
      <c r="B53" s="1"/>
      <c r="C53" s="1"/>
      <c r="D53" s="1"/>
      <c r="I53" s="1"/>
    </row>
    <row r="54" ht="12.0" customHeight="1">
      <c r="A54" s="1"/>
      <c r="B54" s="1" t="s">
        <v>1987</v>
      </c>
      <c r="C54" s="1"/>
      <c r="D54" s="1"/>
      <c r="I54" s="1"/>
    </row>
    <row r="55" ht="12.0" customHeight="1">
      <c r="A55" s="1"/>
      <c r="B55" s="1" t="s">
        <v>1988</v>
      </c>
      <c r="C55" s="1"/>
      <c r="D55" s="1"/>
      <c r="I55" s="1"/>
    </row>
    <row r="56" ht="12.0" customHeight="1">
      <c r="A56" s="1"/>
      <c r="B56" s="1" t="s">
        <v>1989</v>
      </c>
      <c r="C56" s="1"/>
      <c r="D56" s="1"/>
      <c r="I56" s="1"/>
    </row>
    <row r="57" ht="12.0" customHeight="1">
      <c r="A57" s="1"/>
      <c r="B57" s="1" t="s">
        <v>1990</v>
      </c>
      <c r="C57" s="1"/>
      <c r="D57" s="1"/>
      <c r="I57" s="1"/>
    </row>
    <row r="58" ht="12.0" customHeight="1">
      <c r="A58" s="1"/>
      <c r="B58" s="1"/>
      <c r="C58" s="1"/>
      <c r="D58" s="1"/>
      <c r="I58" s="1"/>
    </row>
    <row r="59" ht="12.0" customHeight="1">
      <c r="A59" s="1"/>
      <c r="B59" s="1"/>
      <c r="C59" s="4" t="s">
        <v>1991</v>
      </c>
      <c r="D59" s="4" t="s">
        <v>1992</v>
      </c>
      <c r="I59" s="1"/>
    </row>
    <row r="60" ht="12.0" customHeight="1">
      <c r="A60" s="1"/>
      <c r="B60" s="4" t="s">
        <v>1993</v>
      </c>
      <c r="C60" s="5" t="s">
        <v>1244</v>
      </c>
      <c r="D60" s="6">
        <f t="array" ref="D60:D64">FREQUENCY(CODE(UPPER(B67:I71)),CODE(UPPER(C60:C64)))</f>
        <v>9</v>
      </c>
      <c r="E60" s="82" t="s">
        <v>1994</v>
      </c>
      <c r="I60" s="1"/>
    </row>
    <row r="61" ht="12.0" customHeight="1">
      <c r="A61" s="1"/>
      <c r="B61" s="4" t="s">
        <v>1995</v>
      </c>
      <c r="C61" s="5" t="s">
        <v>1996</v>
      </c>
      <c r="D61" s="6">
        <v>9.0</v>
      </c>
      <c r="E61" s="82" t="s">
        <v>1994</v>
      </c>
      <c r="I61" s="1"/>
    </row>
    <row r="62" ht="12.0" customHeight="1">
      <c r="A62" s="1"/>
      <c r="B62" s="4" t="s">
        <v>773</v>
      </c>
      <c r="C62" s="5" t="s">
        <v>499</v>
      </c>
      <c r="D62" s="6">
        <v>6.0</v>
      </c>
      <c r="E62" s="82" t="s">
        <v>1994</v>
      </c>
      <c r="I62" s="1"/>
    </row>
    <row r="63" ht="12.0" customHeight="1">
      <c r="A63" s="1"/>
      <c r="B63" s="4" t="s">
        <v>1997</v>
      </c>
      <c r="C63" s="5" t="s">
        <v>1248</v>
      </c>
      <c r="D63" s="6">
        <v>8.0</v>
      </c>
      <c r="E63" s="82" t="s">
        <v>1994</v>
      </c>
      <c r="I63" s="1"/>
    </row>
    <row r="64" ht="12.0" customHeight="1">
      <c r="A64" s="1"/>
      <c r="B64" s="4" t="s">
        <v>1998</v>
      </c>
      <c r="C64" s="5" t="s">
        <v>1999</v>
      </c>
      <c r="D64" s="6">
        <v>8.0</v>
      </c>
      <c r="E64" s="82" t="s">
        <v>1994</v>
      </c>
      <c r="I64" s="1"/>
    </row>
    <row r="65" ht="12.0" customHeight="1">
      <c r="A65" s="1"/>
      <c r="B65" s="1"/>
      <c r="C65" s="1"/>
      <c r="D65" s="1"/>
      <c r="I65" s="1"/>
    </row>
    <row r="66" ht="12.0" customHeight="1">
      <c r="A66" s="1"/>
      <c r="B66" s="159" t="s">
        <v>2000</v>
      </c>
      <c r="C66" s="159"/>
      <c r="D66" s="1"/>
      <c r="I66" s="1"/>
    </row>
    <row r="67" ht="12.0" customHeight="1">
      <c r="A67" s="1"/>
      <c r="B67" s="5" t="s">
        <v>1996</v>
      </c>
      <c r="C67" s="5" t="s">
        <v>1999</v>
      </c>
      <c r="D67" s="5" t="s">
        <v>1996</v>
      </c>
      <c r="E67" s="5" t="s">
        <v>499</v>
      </c>
      <c r="F67" s="5" t="s">
        <v>1261</v>
      </c>
      <c r="G67" s="5" t="s">
        <v>499</v>
      </c>
      <c r="H67" s="5" t="s">
        <v>1999</v>
      </c>
      <c r="I67" s="5" t="s">
        <v>1999</v>
      </c>
    </row>
    <row r="68" ht="12.0" customHeight="1">
      <c r="A68" s="1"/>
      <c r="B68" s="5" t="s">
        <v>1996</v>
      </c>
      <c r="C68" s="5" t="s">
        <v>1248</v>
      </c>
      <c r="D68" s="5" t="s">
        <v>1012</v>
      </c>
      <c r="E68" s="5" t="s">
        <v>1999</v>
      </c>
      <c r="F68" s="5" t="s">
        <v>499</v>
      </c>
      <c r="G68" s="5" t="s">
        <v>1248</v>
      </c>
      <c r="H68" s="5" t="s">
        <v>1996</v>
      </c>
      <c r="I68" s="5" t="s">
        <v>1246</v>
      </c>
    </row>
    <row r="69" ht="12.0" customHeight="1">
      <c r="A69" s="1"/>
      <c r="B69" s="5" t="s">
        <v>499</v>
      </c>
      <c r="C69" s="5" t="s">
        <v>1996</v>
      </c>
      <c r="D69" s="5" t="s">
        <v>1244</v>
      </c>
      <c r="E69" s="5" t="s">
        <v>1248</v>
      </c>
      <c r="F69" s="5" t="s">
        <v>1261</v>
      </c>
      <c r="G69" s="5" t="s">
        <v>1244</v>
      </c>
      <c r="H69" s="5" t="s">
        <v>1999</v>
      </c>
      <c r="I69" s="5" t="s">
        <v>499</v>
      </c>
    </row>
    <row r="70" ht="12.0" customHeight="1">
      <c r="A70" s="1"/>
      <c r="B70" s="5" t="s">
        <v>499</v>
      </c>
      <c r="C70" s="5" t="s">
        <v>1244</v>
      </c>
      <c r="D70" s="5" t="s">
        <v>1246</v>
      </c>
      <c r="E70" s="5" t="s">
        <v>1996</v>
      </c>
      <c r="F70" s="5" t="s">
        <v>1999</v>
      </c>
      <c r="G70" s="5" t="s">
        <v>1248</v>
      </c>
      <c r="H70" s="5" t="s">
        <v>1012</v>
      </c>
      <c r="I70" s="5" t="s">
        <v>1244</v>
      </c>
    </row>
    <row r="71" ht="12.0" customHeight="1">
      <c r="A71" s="1"/>
      <c r="B71" s="5" t="s">
        <v>1996</v>
      </c>
      <c r="C71" s="5" t="s">
        <v>1219</v>
      </c>
      <c r="D71" s="5" t="s">
        <v>1248</v>
      </c>
      <c r="E71" s="5" t="s">
        <v>1248</v>
      </c>
      <c r="F71" s="5" t="s">
        <v>499</v>
      </c>
      <c r="G71" s="5" t="s">
        <v>1996</v>
      </c>
      <c r="H71" s="5" t="s">
        <v>1244</v>
      </c>
      <c r="I71" s="5" t="s">
        <v>1999</v>
      </c>
    </row>
    <row r="72" ht="12.0" customHeight="1">
      <c r="A72" s="1"/>
      <c r="B72" s="1"/>
      <c r="C72" s="1"/>
      <c r="D72" s="1"/>
      <c r="I72" s="1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2" width="8.0"/>
    <col customWidth="1" min="3" max="3" width="10.86"/>
    <col customWidth="1" min="4" max="9" width="8.0"/>
  </cols>
  <sheetData>
    <row r="1" ht="18.75" customHeight="1">
      <c r="A1" s="17" t="s">
        <v>2001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C2" s="1"/>
    </row>
    <row r="3" ht="12.75" customHeight="1">
      <c r="B3" s="1" t="s">
        <v>2002</v>
      </c>
      <c r="C3" s="1"/>
    </row>
    <row r="4" ht="12.75" customHeight="1">
      <c r="B4" s="1" t="s">
        <v>2003</v>
      </c>
      <c r="C4" s="1"/>
    </row>
    <row r="5" ht="12.75" customHeight="1">
      <c r="C5" s="1"/>
    </row>
    <row r="6" ht="12.75" customHeight="1">
      <c r="B6" s="1" t="s">
        <v>2004</v>
      </c>
      <c r="C6" s="1"/>
    </row>
    <row r="7" ht="12.75" customHeight="1">
      <c r="C7" s="1"/>
    </row>
    <row r="8" ht="12.75" customHeight="1">
      <c r="C8" s="1" t="s">
        <v>668</v>
      </c>
    </row>
    <row r="9" ht="12.75" customHeight="1">
      <c r="B9" s="142"/>
      <c r="C9" s="279" t="s">
        <v>2005</v>
      </c>
      <c r="D9" s="279" t="s">
        <v>2006</v>
      </c>
      <c r="E9" s="279" t="s">
        <v>2007</v>
      </c>
      <c r="F9" s="279" t="s">
        <v>2008</v>
      </c>
      <c r="G9" s="279" t="s">
        <v>2009</v>
      </c>
      <c r="H9" s="279" t="s">
        <v>2010</v>
      </c>
      <c r="I9" s="279" t="s">
        <v>2011</v>
      </c>
    </row>
    <row r="10" ht="12.75" customHeight="1">
      <c r="B10" s="279" t="s">
        <v>2012</v>
      </c>
      <c r="C10" s="280">
        <v>3.0</v>
      </c>
      <c r="D10" s="280">
        <v>36.0</v>
      </c>
      <c r="E10" s="280">
        <v>5.0</v>
      </c>
      <c r="F10" s="280">
        <v>3.0</v>
      </c>
      <c r="G10" s="280">
        <v>2.0</v>
      </c>
      <c r="H10" s="280">
        <v>41.0</v>
      </c>
      <c r="I10" s="280">
        <v>45.0</v>
      </c>
    </row>
    <row r="11" ht="12.75" customHeight="1">
      <c r="B11" s="279" t="s">
        <v>2013</v>
      </c>
      <c r="C11" s="280">
        <v>6.0</v>
      </c>
      <c r="D11" s="280">
        <v>3.0</v>
      </c>
      <c r="E11" s="280">
        <v>19.0</v>
      </c>
      <c r="F11" s="280">
        <v>37.0</v>
      </c>
      <c r="G11" s="280">
        <v>23.0</v>
      </c>
      <c r="H11" s="280">
        <v>15.0</v>
      </c>
      <c r="I11" s="280">
        <v>4.0</v>
      </c>
    </row>
    <row r="12" ht="12.75" customHeight="1">
      <c r="B12" s="279" t="s">
        <v>2014</v>
      </c>
      <c r="C12" s="280">
        <v>15.0</v>
      </c>
      <c r="D12" s="280">
        <v>44.0</v>
      </c>
      <c r="E12" s="280">
        <v>35.0</v>
      </c>
      <c r="F12" s="280">
        <v>20.0</v>
      </c>
      <c r="G12" s="280">
        <v>47.0</v>
      </c>
      <c r="H12" s="280">
        <v>29.0</v>
      </c>
      <c r="I12" s="280">
        <v>44.0</v>
      </c>
    </row>
    <row r="13" ht="12.75" customHeight="1">
      <c r="B13" s="279" t="s">
        <v>2015</v>
      </c>
      <c r="C13" s="280">
        <v>32.0</v>
      </c>
      <c r="D13" s="280">
        <v>15.0</v>
      </c>
      <c r="E13" s="280">
        <v>32.0</v>
      </c>
      <c r="F13" s="280">
        <v>46.0</v>
      </c>
      <c r="G13" s="280">
        <v>6.0</v>
      </c>
      <c r="H13" s="280">
        <v>45.0</v>
      </c>
      <c r="I13" s="280">
        <v>23.0</v>
      </c>
    </row>
    <row r="14" ht="12.75" customHeight="1">
      <c r="B14" s="279" t="s">
        <v>2016</v>
      </c>
      <c r="C14" s="280">
        <v>37.0</v>
      </c>
      <c r="D14" s="280">
        <v>31.0</v>
      </c>
      <c r="E14" s="280">
        <v>13.0</v>
      </c>
      <c r="F14" s="280">
        <v>22.0</v>
      </c>
      <c r="G14" s="280">
        <v>49.0</v>
      </c>
      <c r="H14" s="280">
        <v>13.0</v>
      </c>
      <c r="I14" s="280">
        <v>43.0</v>
      </c>
    </row>
    <row r="15" ht="12.75" customHeight="1">
      <c r="B15" s="279" t="s">
        <v>2017</v>
      </c>
      <c r="C15" s="280">
        <v>5.0</v>
      </c>
      <c r="D15" s="280">
        <v>22.0</v>
      </c>
      <c r="E15" s="280">
        <v>30.0</v>
      </c>
      <c r="F15" s="280">
        <v>8.0</v>
      </c>
      <c r="G15" s="280">
        <v>49.0</v>
      </c>
      <c r="H15" s="280">
        <v>11.0</v>
      </c>
      <c r="I15" s="280">
        <v>46.0</v>
      </c>
    </row>
    <row r="16" ht="12.75" customHeight="1">
      <c r="B16" s="279" t="s">
        <v>2018</v>
      </c>
      <c r="C16" s="280">
        <v>17.0</v>
      </c>
      <c r="D16" s="280">
        <v>13.0</v>
      </c>
      <c r="E16" s="280">
        <v>15.0</v>
      </c>
      <c r="F16" s="280">
        <v>25.0</v>
      </c>
      <c r="G16" s="280">
        <v>18.0</v>
      </c>
      <c r="H16" s="280">
        <v>17.0</v>
      </c>
      <c r="I16" s="280">
        <v>1.0</v>
      </c>
    </row>
    <row r="17" ht="12.75" customHeight="1">
      <c r="C17" s="1"/>
    </row>
    <row r="18" ht="12.75" customHeight="1">
      <c r="C18" s="1"/>
    </row>
    <row r="19" ht="12.75" customHeight="1">
      <c r="B19" s="1" t="s">
        <v>2019</v>
      </c>
      <c r="C19" s="1"/>
    </row>
    <row r="20" ht="12.75" customHeight="1">
      <c r="B20" s="1" t="s">
        <v>2020</v>
      </c>
      <c r="C20" s="1"/>
    </row>
    <row r="21" ht="12.75" customHeight="1">
      <c r="C21" s="1"/>
    </row>
    <row r="22" ht="12.75" customHeight="1">
      <c r="B22" s="1" t="s">
        <v>679</v>
      </c>
      <c r="C22" s="1"/>
    </row>
    <row r="23" ht="22.5" customHeight="1">
      <c r="B23" s="281" t="s">
        <v>2021</v>
      </c>
      <c r="C23" s="281" t="s">
        <v>2022</v>
      </c>
    </row>
    <row r="24" ht="12.75" customHeight="1">
      <c r="B24" s="279">
        <v>1.0</v>
      </c>
      <c r="C24" s="282">
        <f t="array" ref="C24:C72">FREQUENCY(C10:I16,B24:B72)</f>
        <v>1</v>
      </c>
      <c r="D24" s="47" t="s">
        <v>2023</v>
      </c>
    </row>
    <row r="25" ht="12.75" customHeight="1">
      <c r="B25" s="279">
        <v>2.0</v>
      </c>
      <c r="C25" s="282">
        <v>1.0</v>
      </c>
      <c r="D25" s="47" t="s">
        <v>2023</v>
      </c>
    </row>
    <row r="26" ht="12.75" customHeight="1">
      <c r="B26" s="279">
        <v>3.0</v>
      </c>
      <c r="C26" s="282">
        <v>3.0</v>
      </c>
      <c r="D26" s="47" t="s">
        <v>2023</v>
      </c>
    </row>
    <row r="27" ht="12.75" customHeight="1">
      <c r="B27" s="279">
        <v>4.0</v>
      </c>
      <c r="C27" s="282">
        <v>1.0</v>
      </c>
      <c r="D27" s="47" t="s">
        <v>2023</v>
      </c>
    </row>
    <row r="28" ht="12.75" customHeight="1">
      <c r="B28" s="279">
        <v>5.0</v>
      </c>
      <c r="C28" s="282">
        <v>2.0</v>
      </c>
    </row>
    <row r="29" ht="12.75" customHeight="1">
      <c r="B29" s="279">
        <v>6.0</v>
      </c>
      <c r="C29" s="282">
        <v>2.0</v>
      </c>
    </row>
    <row r="30" ht="12.75" customHeight="1">
      <c r="B30" s="279">
        <v>7.0</v>
      </c>
      <c r="C30" s="282">
        <v>0.0</v>
      </c>
    </row>
    <row r="31" ht="13.5" customHeight="1">
      <c r="B31" s="279">
        <v>8.0</v>
      </c>
      <c r="C31" s="282">
        <v>1.0</v>
      </c>
    </row>
    <row r="32" ht="12.75" customHeight="1">
      <c r="B32" s="279">
        <v>9.0</v>
      </c>
      <c r="C32" s="282">
        <v>0.0</v>
      </c>
      <c r="E32" s="283" t="s">
        <v>2024</v>
      </c>
      <c r="F32" s="284"/>
      <c r="G32" s="284"/>
      <c r="H32" s="284"/>
      <c r="I32" s="285"/>
    </row>
    <row r="33" ht="12.75" customHeight="1">
      <c r="B33" s="279">
        <v>10.0</v>
      </c>
      <c r="C33" s="282">
        <v>0.0</v>
      </c>
      <c r="E33" s="286" t="s">
        <v>2025</v>
      </c>
      <c r="F33" s="287"/>
      <c r="G33" s="287"/>
      <c r="H33" s="287"/>
      <c r="I33" s="288"/>
    </row>
    <row r="34" ht="12.75" customHeight="1">
      <c r="B34" s="279">
        <v>11.0</v>
      </c>
      <c r="C34" s="282">
        <v>1.0</v>
      </c>
      <c r="E34" s="286" t="s">
        <v>2026</v>
      </c>
      <c r="F34" s="287"/>
      <c r="G34" s="287"/>
      <c r="H34" s="287"/>
      <c r="I34" s="288"/>
    </row>
    <row r="35" ht="12.75" customHeight="1">
      <c r="B35" s="279">
        <v>12.0</v>
      </c>
      <c r="C35" s="282">
        <v>0.0</v>
      </c>
      <c r="E35" s="286" t="s">
        <v>2027</v>
      </c>
      <c r="F35" s="287"/>
      <c r="G35" s="287"/>
      <c r="H35" s="287"/>
      <c r="I35" s="288"/>
    </row>
    <row r="36" ht="12.75" customHeight="1">
      <c r="B36" s="279">
        <v>13.0</v>
      </c>
      <c r="C36" s="282">
        <v>3.0</v>
      </c>
      <c r="E36" s="286" t="s">
        <v>2028</v>
      </c>
      <c r="F36" s="287"/>
      <c r="G36" s="287"/>
      <c r="H36" s="287"/>
      <c r="I36" s="288"/>
    </row>
    <row r="37" ht="12.75" customHeight="1">
      <c r="B37" s="279">
        <v>14.0</v>
      </c>
      <c r="C37" s="282">
        <v>0.0</v>
      </c>
      <c r="E37" s="286"/>
      <c r="F37" s="287"/>
      <c r="G37" s="287"/>
      <c r="H37" s="287"/>
      <c r="I37" s="288"/>
    </row>
    <row r="38" ht="12.75" customHeight="1">
      <c r="B38" s="279">
        <v>15.0</v>
      </c>
      <c r="C38" s="282">
        <v>4.0</v>
      </c>
      <c r="E38" s="286"/>
      <c r="F38" s="289" t="s">
        <v>2029</v>
      </c>
      <c r="G38" s="275">
        <f t="array" ref="G38">SUM(1/COUNTIF(C10:I16,C10:I16))</f>
        <v>31</v>
      </c>
      <c r="H38" s="287"/>
      <c r="I38" s="288"/>
    </row>
    <row r="39" ht="13.5" customHeight="1">
      <c r="B39" s="279">
        <v>16.0</v>
      </c>
      <c r="C39" s="282">
        <v>0.0</v>
      </c>
      <c r="E39" s="290"/>
      <c r="F39" s="291"/>
      <c r="G39" s="291"/>
      <c r="H39" s="291"/>
      <c r="I39" s="292"/>
    </row>
    <row r="40" ht="12.75" customHeight="1">
      <c r="B40" s="279">
        <v>17.0</v>
      </c>
      <c r="C40" s="282">
        <v>2.0</v>
      </c>
      <c r="F40" s="47" t="s">
        <v>2030</v>
      </c>
    </row>
    <row r="41" ht="12.75" customHeight="1">
      <c r="B41" s="279">
        <v>18.0</v>
      </c>
      <c r="C41" s="282">
        <v>1.0</v>
      </c>
      <c r="G41" s="16"/>
    </row>
    <row r="42" ht="12.75" customHeight="1">
      <c r="B42" s="279">
        <v>19.0</v>
      </c>
      <c r="C42" s="282">
        <v>1.0</v>
      </c>
    </row>
    <row r="43" ht="12.75" customHeight="1">
      <c r="B43" s="279">
        <v>20.0</v>
      </c>
      <c r="C43" s="282">
        <v>1.0</v>
      </c>
    </row>
    <row r="44" ht="12.75" customHeight="1">
      <c r="B44" s="279">
        <v>21.0</v>
      </c>
      <c r="C44" s="282">
        <v>0.0</v>
      </c>
    </row>
    <row r="45" ht="12.75" customHeight="1">
      <c r="B45" s="279">
        <v>22.0</v>
      </c>
      <c r="C45" s="282">
        <v>2.0</v>
      </c>
    </row>
    <row r="46" ht="12.75" customHeight="1">
      <c r="B46" s="279">
        <v>23.0</v>
      </c>
      <c r="C46" s="282">
        <v>2.0</v>
      </c>
    </row>
    <row r="47" ht="12.75" customHeight="1">
      <c r="B47" s="279">
        <v>24.0</v>
      </c>
      <c r="C47" s="282">
        <v>0.0</v>
      </c>
    </row>
    <row r="48" ht="12.75" customHeight="1">
      <c r="B48" s="279">
        <v>25.0</v>
      </c>
      <c r="C48" s="282">
        <v>1.0</v>
      </c>
    </row>
    <row r="49" ht="12.75" customHeight="1">
      <c r="B49" s="279">
        <v>26.0</v>
      </c>
      <c r="C49" s="282">
        <v>0.0</v>
      </c>
    </row>
    <row r="50" ht="12.75" customHeight="1">
      <c r="B50" s="279">
        <v>27.0</v>
      </c>
      <c r="C50" s="282">
        <v>0.0</v>
      </c>
    </row>
    <row r="51" ht="12.75" customHeight="1">
      <c r="B51" s="279">
        <v>28.0</v>
      </c>
      <c r="C51" s="282">
        <v>0.0</v>
      </c>
    </row>
    <row r="52" ht="12.75" customHeight="1">
      <c r="B52" s="279">
        <v>29.0</v>
      </c>
      <c r="C52" s="282">
        <v>1.0</v>
      </c>
    </row>
    <row r="53" ht="12.75" customHeight="1">
      <c r="B53" s="279">
        <v>30.0</v>
      </c>
      <c r="C53" s="282">
        <v>1.0</v>
      </c>
    </row>
    <row r="54" ht="12.75" customHeight="1">
      <c r="B54" s="279">
        <v>31.0</v>
      </c>
      <c r="C54" s="282">
        <v>1.0</v>
      </c>
    </row>
    <row r="55" ht="12.75" customHeight="1">
      <c r="B55" s="279">
        <v>32.0</v>
      </c>
      <c r="C55" s="282">
        <v>2.0</v>
      </c>
    </row>
    <row r="56" ht="12.75" customHeight="1">
      <c r="B56" s="279">
        <v>33.0</v>
      </c>
      <c r="C56" s="282">
        <v>0.0</v>
      </c>
    </row>
    <row r="57" ht="12.75" customHeight="1">
      <c r="B57" s="279">
        <v>34.0</v>
      </c>
      <c r="C57" s="282">
        <v>0.0</v>
      </c>
    </row>
    <row r="58" ht="12.75" customHeight="1">
      <c r="B58" s="279">
        <v>35.0</v>
      </c>
      <c r="C58" s="282">
        <v>1.0</v>
      </c>
    </row>
    <row r="59" ht="12.75" customHeight="1">
      <c r="B59" s="279">
        <v>36.0</v>
      </c>
      <c r="C59" s="282">
        <v>1.0</v>
      </c>
    </row>
    <row r="60" ht="12.75" customHeight="1">
      <c r="B60" s="279">
        <v>37.0</v>
      </c>
      <c r="C60" s="282">
        <v>2.0</v>
      </c>
    </row>
    <row r="61" ht="12.75" customHeight="1">
      <c r="B61" s="279">
        <v>38.0</v>
      </c>
      <c r="C61" s="282">
        <v>0.0</v>
      </c>
    </row>
    <row r="62" ht="12.75" customHeight="1">
      <c r="B62" s="279">
        <v>39.0</v>
      </c>
      <c r="C62" s="282">
        <v>0.0</v>
      </c>
    </row>
    <row r="63" ht="12.75" customHeight="1">
      <c r="B63" s="279">
        <v>40.0</v>
      </c>
      <c r="C63" s="282">
        <v>0.0</v>
      </c>
    </row>
    <row r="64" ht="12.75" customHeight="1">
      <c r="B64" s="279">
        <v>41.0</v>
      </c>
      <c r="C64" s="282">
        <v>1.0</v>
      </c>
    </row>
    <row r="65" ht="12.75" customHeight="1">
      <c r="B65" s="279">
        <v>42.0</v>
      </c>
      <c r="C65" s="282">
        <v>0.0</v>
      </c>
    </row>
    <row r="66" ht="12.75" customHeight="1">
      <c r="B66" s="279">
        <v>43.0</v>
      </c>
      <c r="C66" s="282">
        <v>1.0</v>
      </c>
    </row>
    <row r="67" ht="12.75" customHeight="1">
      <c r="B67" s="279">
        <v>44.0</v>
      </c>
      <c r="C67" s="282">
        <v>2.0</v>
      </c>
    </row>
    <row r="68" ht="12.75" customHeight="1">
      <c r="B68" s="279">
        <v>45.0</v>
      </c>
      <c r="C68" s="282">
        <v>2.0</v>
      </c>
    </row>
    <row r="69" ht="12.75" customHeight="1">
      <c r="B69" s="279">
        <v>46.0</v>
      </c>
      <c r="C69" s="282">
        <v>2.0</v>
      </c>
    </row>
    <row r="70" ht="12.75" customHeight="1">
      <c r="B70" s="279">
        <v>47.0</v>
      </c>
      <c r="C70" s="282">
        <v>1.0</v>
      </c>
    </row>
    <row r="71" ht="12.75" customHeight="1">
      <c r="B71" s="279">
        <v>48.0</v>
      </c>
      <c r="C71" s="282">
        <v>0.0</v>
      </c>
    </row>
    <row r="72" ht="12.75" customHeight="1">
      <c r="B72" s="279">
        <v>49.0</v>
      </c>
      <c r="C72" s="282">
        <v>2.0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3.57"/>
    <col customWidth="1" min="6" max="26" width="8.0"/>
  </cols>
  <sheetData>
    <row r="1" ht="18.75" customHeight="1">
      <c r="A1" s="17" t="s">
        <v>184</v>
      </c>
      <c r="B1" s="17"/>
      <c r="C1" s="17"/>
      <c r="D1" s="17"/>
      <c r="E1" s="17"/>
      <c r="F1" s="17"/>
      <c r="G1" s="17"/>
    </row>
    <row r="2" ht="13.5" customHeight="1">
      <c r="A2" s="1"/>
      <c r="E2" s="1"/>
    </row>
    <row r="3" ht="25.5" customHeight="1">
      <c r="A3" s="1"/>
      <c r="C3" s="103" t="s">
        <v>2031</v>
      </c>
      <c r="D3" s="104"/>
      <c r="E3" s="99" t="s">
        <v>2032</v>
      </c>
    </row>
    <row r="4" ht="12.75" customHeight="1">
      <c r="A4" s="1"/>
      <c r="C4" s="5">
        <v>6.0</v>
      </c>
      <c r="D4" s="5">
        <v>15.0</v>
      </c>
      <c r="E4" s="6">
        <f t="shared" ref="E4:E6" si="1">GCD(C4,D4)</f>
        <v>3</v>
      </c>
      <c r="F4" s="47" t="s">
        <v>2033</v>
      </c>
    </row>
    <row r="5" ht="12.75" customHeight="1">
      <c r="A5" s="1"/>
      <c r="C5" s="5">
        <v>28.0</v>
      </c>
      <c r="D5" s="5">
        <v>49.0</v>
      </c>
      <c r="E5" s="6">
        <f t="shared" si="1"/>
        <v>7</v>
      </c>
      <c r="F5" s="47" t="s">
        <v>2034</v>
      </c>
    </row>
    <row r="6" ht="12.75" customHeight="1">
      <c r="A6" s="1"/>
      <c r="C6" s="5">
        <v>5.0</v>
      </c>
      <c r="D6" s="5">
        <v>99.0</v>
      </c>
      <c r="E6" s="6">
        <f t="shared" si="1"/>
        <v>1</v>
      </c>
      <c r="F6" s="47" t="s">
        <v>2035</v>
      </c>
    </row>
    <row r="7" ht="12.75" customHeight="1">
      <c r="A7" s="1"/>
      <c r="E7" s="1"/>
    </row>
    <row r="8" ht="25.5" customHeight="1">
      <c r="A8" s="1"/>
      <c r="C8" s="103" t="s">
        <v>2031</v>
      </c>
      <c r="D8" s="192"/>
      <c r="E8" s="104"/>
      <c r="F8" s="99" t="s">
        <v>2032</v>
      </c>
    </row>
    <row r="9" ht="12.75" customHeight="1">
      <c r="A9" s="1"/>
      <c r="C9" s="5">
        <v>18.0</v>
      </c>
      <c r="D9" s="5">
        <v>72.0</v>
      </c>
      <c r="E9" s="5">
        <v>96.0</v>
      </c>
      <c r="F9" s="6">
        <f t="shared" ref="F9:F11" si="2">GCD(C9,D9,E9)</f>
        <v>6</v>
      </c>
      <c r="G9" s="47" t="s">
        <v>2036</v>
      </c>
    </row>
    <row r="10" ht="12.75" customHeight="1">
      <c r="A10" s="1"/>
      <c r="C10" s="5">
        <v>300.0</v>
      </c>
      <c r="D10" s="5">
        <v>500.0</v>
      </c>
      <c r="E10" s="5">
        <v>200.0</v>
      </c>
      <c r="F10" s="6">
        <f t="shared" si="2"/>
        <v>100</v>
      </c>
      <c r="G10" s="47" t="s">
        <v>2037</v>
      </c>
    </row>
    <row r="11" ht="12.75" customHeight="1">
      <c r="A11" s="1"/>
      <c r="C11" s="5">
        <v>2.5</v>
      </c>
      <c r="D11" s="5">
        <v>4.0</v>
      </c>
      <c r="E11" s="5">
        <v>6.0</v>
      </c>
      <c r="F11" s="6">
        <f t="shared" si="2"/>
        <v>2</v>
      </c>
      <c r="G11" s="47" t="s">
        <v>2038</v>
      </c>
    </row>
    <row r="12" ht="12.75" customHeight="1">
      <c r="A12" s="1"/>
      <c r="E12" s="1"/>
    </row>
    <row r="13" ht="13.5" customHeight="1">
      <c r="A13" s="1"/>
      <c r="B13" s="3" t="s">
        <v>698</v>
      </c>
      <c r="C13" s="3"/>
      <c r="D13" s="3"/>
      <c r="E13" s="3"/>
      <c r="F13" s="3"/>
      <c r="G13" s="3"/>
    </row>
    <row r="14" ht="12.75" customHeight="1">
      <c r="A14" s="1"/>
      <c r="B14" s="1" t="s">
        <v>2039</v>
      </c>
      <c r="E14" s="1"/>
    </row>
    <row r="15" ht="12.75" customHeight="1">
      <c r="A15" s="1"/>
      <c r="B15" s="1" t="s">
        <v>2040</v>
      </c>
      <c r="E15" s="1"/>
    </row>
    <row r="16" ht="12.75" customHeight="1">
      <c r="A16" s="1"/>
      <c r="B16" s="1" t="s">
        <v>2041</v>
      </c>
      <c r="E16" s="1"/>
    </row>
    <row r="17" ht="12.75" customHeight="1">
      <c r="A17" s="1"/>
      <c r="B17" s="1" t="s">
        <v>2042</v>
      </c>
      <c r="E17" s="1"/>
    </row>
    <row r="18" ht="12.75" customHeight="1">
      <c r="A18" s="1"/>
      <c r="B18" s="1" t="s">
        <v>2043</v>
      </c>
      <c r="E18" s="1"/>
    </row>
    <row r="19" ht="12.75" customHeight="1">
      <c r="A19" s="1"/>
      <c r="E19" s="1"/>
    </row>
    <row r="20" ht="13.5" customHeight="1">
      <c r="A20" s="1"/>
      <c r="B20" s="3" t="s">
        <v>653</v>
      </c>
      <c r="C20" s="3"/>
      <c r="D20" s="3"/>
      <c r="E20" s="3"/>
      <c r="F20" s="3"/>
      <c r="G20" s="3"/>
    </row>
    <row r="21" ht="12.75" customHeight="1">
      <c r="A21" s="1"/>
      <c r="B21" s="2" t="s">
        <v>2044</v>
      </c>
      <c r="E21" s="1"/>
    </row>
    <row r="22" ht="12.75" customHeight="1">
      <c r="A22" s="1"/>
      <c r="E22" s="1"/>
    </row>
    <row r="23" ht="13.5" customHeight="1">
      <c r="A23" s="1"/>
      <c r="B23" s="3" t="s">
        <v>4</v>
      </c>
      <c r="C23" s="3"/>
      <c r="D23" s="3"/>
      <c r="E23" s="3"/>
      <c r="F23" s="3"/>
      <c r="G23" s="3"/>
    </row>
    <row r="24" ht="12.75" customHeight="1">
      <c r="A24" s="1"/>
      <c r="B24" s="1" t="s">
        <v>788</v>
      </c>
      <c r="E24" s="1"/>
    </row>
    <row r="25" ht="12.75" customHeight="1">
      <c r="A25" s="1"/>
      <c r="E25" s="1"/>
    </row>
    <row r="26" ht="12.75" customHeight="1">
      <c r="A26" s="1"/>
      <c r="E26" s="1"/>
    </row>
    <row r="27" ht="12.75" customHeight="1">
      <c r="A27" s="1"/>
      <c r="E27" s="1"/>
    </row>
    <row r="28" ht="12.75" customHeight="1">
      <c r="A28" s="1"/>
      <c r="E28" s="1"/>
    </row>
    <row r="29" ht="12.75" customHeight="1">
      <c r="A29" s="1"/>
      <c r="E29" s="1"/>
    </row>
    <row r="30" ht="12.75" customHeight="1">
      <c r="A30" s="1"/>
      <c r="E30" s="1"/>
    </row>
    <row r="31" ht="12.75" customHeight="1">
      <c r="A31" s="1"/>
      <c r="E31" s="1"/>
    </row>
    <row r="32" ht="12.75" customHeight="1">
      <c r="A32" s="1"/>
      <c r="E32" s="1"/>
    </row>
    <row r="33" ht="12.75" customHeight="1">
      <c r="A33" s="1"/>
      <c r="E33" s="1"/>
    </row>
    <row r="34" ht="12.75" customHeight="1">
      <c r="A34" s="1"/>
      <c r="E34" s="1"/>
    </row>
    <row r="35" ht="12.75" customHeight="1">
      <c r="A35" s="1"/>
      <c r="E35" s="1"/>
    </row>
    <row r="36" ht="12.75" customHeight="1">
      <c r="A36" s="1"/>
      <c r="E36" s="1"/>
    </row>
    <row r="37" ht="12.75" customHeight="1">
      <c r="A37" s="1"/>
      <c r="E37" s="1"/>
    </row>
    <row r="38" ht="12.75" customHeight="1">
      <c r="A38" s="1"/>
      <c r="E38" s="1"/>
    </row>
    <row r="39" ht="12.75" customHeight="1">
      <c r="A39" s="1"/>
      <c r="E39" s="1"/>
    </row>
    <row r="40" ht="12.75" customHeight="1">
      <c r="A40" s="1"/>
      <c r="E40" s="1"/>
    </row>
    <row r="41" ht="12.75" customHeight="1">
      <c r="A41" s="1"/>
      <c r="E41" s="1"/>
    </row>
    <row r="42" ht="12.75" customHeight="1">
      <c r="A42" s="1"/>
      <c r="E42" s="1"/>
    </row>
    <row r="43" ht="12.75" customHeight="1">
      <c r="A43" s="1"/>
      <c r="E43" s="1"/>
    </row>
    <row r="44" ht="12.75" customHeight="1">
      <c r="A44" s="1"/>
      <c r="E44" s="1"/>
    </row>
    <row r="45" ht="12.75" customHeight="1">
      <c r="A45" s="1"/>
      <c r="E45" s="1"/>
    </row>
    <row r="46" ht="12.75" customHeight="1">
      <c r="A46" s="1"/>
      <c r="E46" s="1"/>
    </row>
    <row r="47" ht="12.75" customHeight="1">
      <c r="A47" s="1"/>
      <c r="E47" s="1"/>
    </row>
    <row r="48" ht="12.75" customHeight="1">
      <c r="A48" s="1"/>
      <c r="E48" s="1"/>
    </row>
    <row r="49" ht="12.75" customHeight="1">
      <c r="A49" s="1"/>
      <c r="E49" s="1"/>
    </row>
    <row r="50" ht="12.75" customHeight="1">
      <c r="A50" s="1"/>
      <c r="E50" s="1"/>
    </row>
    <row r="51" ht="12.75" customHeight="1">
      <c r="A51" s="1"/>
      <c r="E51" s="1"/>
    </row>
    <row r="52" ht="12.75" customHeight="1">
      <c r="A52" s="1"/>
      <c r="E52" s="1"/>
    </row>
    <row r="53" ht="12.75" customHeight="1">
      <c r="A53" s="1"/>
      <c r="E53" s="1"/>
    </row>
    <row r="54" ht="12.75" customHeight="1">
      <c r="A54" s="1"/>
      <c r="E54" s="1"/>
    </row>
    <row r="55" ht="12.75" customHeight="1">
      <c r="A55" s="1"/>
      <c r="E55" s="1"/>
    </row>
    <row r="56" ht="12.75" customHeight="1">
      <c r="A56" s="1"/>
      <c r="E56" s="1"/>
    </row>
    <row r="57" ht="12.75" customHeight="1">
      <c r="A57" s="1"/>
      <c r="E57" s="1"/>
    </row>
    <row r="58" ht="12.75" customHeight="1">
      <c r="A58" s="1"/>
      <c r="E58" s="1"/>
    </row>
    <row r="59" ht="12.75" customHeight="1">
      <c r="A59" s="1"/>
      <c r="E59" s="1"/>
    </row>
    <row r="60" ht="12.75" customHeight="1">
      <c r="A60" s="1"/>
      <c r="E60" s="1"/>
    </row>
    <row r="61" ht="12.75" customHeight="1">
      <c r="A61" s="1"/>
      <c r="E61" s="1"/>
    </row>
    <row r="62" ht="12.75" customHeight="1">
      <c r="A62" s="1"/>
      <c r="E62" s="1"/>
    </row>
    <row r="63" ht="12.75" customHeight="1">
      <c r="A63" s="1"/>
      <c r="E63" s="1"/>
    </row>
    <row r="64" ht="12.75" customHeight="1">
      <c r="A64" s="1"/>
      <c r="E64" s="1"/>
    </row>
    <row r="65" ht="12.75" customHeight="1">
      <c r="A65" s="1"/>
      <c r="E65" s="1"/>
    </row>
    <row r="66" ht="12.75" customHeight="1">
      <c r="A66" s="1"/>
      <c r="E66" s="1"/>
    </row>
    <row r="67" ht="12.75" customHeight="1">
      <c r="A67" s="1"/>
      <c r="E67" s="1"/>
    </row>
    <row r="68" ht="12.75" customHeight="1">
      <c r="A68" s="1"/>
      <c r="E68" s="1"/>
    </row>
    <row r="69" ht="12.75" customHeight="1">
      <c r="A69" s="1"/>
      <c r="E69" s="1"/>
    </row>
    <row r="70" ht="12.75" customHeight="1">
      <c r="A70" s="1"/>
      <c r="E70" s="1"/>
    </row>
    <row r="71" ht="12.75" customHeight="1">
      <c r="A71" s="1"/>
      <c r="E71" s="1"/>
    </row>
    <row r="72" ht="12.75" customHeight="1">
      <c r="A72" s="1"/>
      <c r="E72" s="1"/>
    </row>
    <row r="73" ht="12.75" customHeight="1">
      <c r="A73" s="1"/>
      <c r="E73" s="1"/>
    </row>
    <row r="74" ht="12.75" customHeight="1">
      <c r="A74" s="1"/>
      <c r="E74" s="1"/>
    </row>
    <row r="75" ht="12.75" customHeight="1">
      <c r="A75" s="1"/>
      <c r="E75" s="1"/>
    </row>
    <row r="76" ht="12.75" customHeight="1">
      <c r="A76" s="1"/>
      <c r="E76" s="1"/>
    </row>
    <row r="77" ht="12.75" customHeight="1">
      <c r="A77" s="1"/>
      <c r="E77" s="1"/>
    </row>
    <row r="78" ht="12.75" customHeight="1">
      <c r="A78" s="1"/>
      <c r="E78" s="1"/>
    </row>
    <row r="79" ht="12.75" customHeight="1">
      <c r="A79" s="1"/>
      <c r="E79" s="1"/>
    </row>
    <row r="80" ht="12.75" customHeight="1">
      <c r="A80" s="1"/>
      <c r="E80" s="1"/>
    </row>
    <row r="81" ht="12.75" customHeight="1">
      <c r="A81" s="1"/>
      <c r="E81" s="1"/>
    </row>
    <row r="82" ht="12.75" customHeight="1">
      <c r="A82" s="1"/>
      <c r="E82" s="1"/>
    </row>
    <row r="83" ht="12.75" customHeight="1">
      <c r="A83" s="1"/>
      <c r="E83" s="1"/>
    </row>
    <row r="84" ht="12.75" customHeight="1">
      <c r="A84" s="1"/>
      <c r="E84" s="1"/>
    </row>
    <row r="85" ht="12.75" customHeight="1">
      <c r="A85" s="1"/>
      <c r="E85" s="1"/>
    </row>
    <row r="86" ht="12.75" customHeight="1">
      <c r="A86" s="1"/>
      <c r="E86" s="1"/>
    </row>
    <row r="87" ht="12.75" customHeight="1">
      <c r="A87" s="1"/>
      <c r="E87" s="1"/>
    </row>
    <row r="88" ht="12.75" customHeight="1">
      <c r="A88" s="1"/>
      <c r="E88" s="1"/>
    </row>
    <row r="89" ht="12.75" customHeight="1">
      <c r="A89" s="1"/>
      <c r="E89" s="1"/>
    </row>
    <row r="90" ht="12.75" customHeight="1">
      <c r="A90" s="1"/>
      <c r="E90" s="1"/>
    </row>
    <row r="91" ht="12.75" customHeight="1">
      <c r="A91" s="1"/>
      <c r="E91" s="1"/>
    </row>
    <row r="92" ht="12.75" customHeight="1">
      <c r="A92" s="1"/>
      <c r="E92" s="1"/>
    </row>
    <row r="93" ht="12.75" customHeight="1">
      <c r="A93" s="1"/>
      <c r="E93" s="1"/>
    </row>
    <row r="94" ht="12.75" customHeight="1">
      <c r="A94" s="1"/>
      <c r="E94" s="1"/>
    </row>
    <row r="95" ht="12.75" customHeight="1">
      <c r="A95" s="1"/>
      <c r="E95" s="1"/>
    </row>
    <row r="96" ht="12.75" customHeight="1">
      <c r="A96" s="1"/>
      <c r="E96" s="1"/>
    </row>
    <row r="97" ht="12.75" customHeight="1">
      <c r="A97" s="1"/>
      <c r="E97" s="1"/>
    </row>
    <row r="98" ht="12.75" customHeight="1">
      <c r="A98" s="1"/>
      <c r="E98" s="1"/>
    </row>
    <row r="99" ht="12.75" customHeight="1">
      <c r="A99" s="1"/>
      <c r="E99" s="1"/>
    </row>
    <row r="100" ht="12.75" customHeight="1">
      <c r="A100" s="1"/>
      <c r="E100" s="1"/>
    </row>
    <row r="101" ht="12.75" customHeight="1">
      <c r="A101" s="1"/>
      <c r="E101" s="1"/>
    </row>
    <row r="102" ht="12.75" customHeight="1">
      <c r="A102" s="1"/>
      <c r="E102" s="1"/>
    </row>
    <row r="103" ht="12.75" customHeight="1">
      <c r="A103" s="1"/>
      <c r="E103" s="1"/>
    </row>
    <row r="104" ht="12.75" customHeight="1">
      <c r="A104" s="1"/>
      <c r="E104" s="1"/>
    </row>
    <row r="105" ht="12.75" customHeight="1">
      <c r="A105" s="1"/>
      <c r="E105" s="1"/>
    </row>
    <row r="106" ht="12.75" customHeight="1">
      <c r="A106" s="1"/>
      <c r="E106" s="1"/>
    </row>
    <row r="107" ht="12.75" customHeight="1">
      <c r="A107" s="1"/>
      <c r="E107" s="1"/>
    </row>
    <row r="108" ht="12.75" customHeight="1">
      <c r="A108" s="1"/>
      <c r="E108" s="1"/>
    </row>
    <row r="109" ht="12.75" customHeight="1">
      <c r="A109" s="1"/>
      <c r="E109" s="1"/>
    </row>
    <row r="110" ht="12.75" customHeight="1">
      <c r="A110" s="1"/>
      <c r="E110" s="1"/>
    </row>
    <row r="111" ht="12.75" customHeight="1">
      <c r="A111" s="1"/>
      <c r="E111" s="1"/>
    </row>
    <row r="112" ht="12.75" customHeight="1">
      <c r="A112" s="1"/>
      <c r="E112" s="1"/>
    </row>
    <row r="113" ht="12.75" customHeight="1">
      <c r="A113" s="1"/>
      <c r="E113" s="1"/>
    </row>
    <row r="114" ht="12.75" customHeight="1">
      <c r="A114" s="1"/>
      <c r="E114" s="1"/>
    </row>
    <row r="115" ht="12.75" customHeight="1">
      <c r="A115" s="1"/>
      <c r="E115" s="1"/>
    </row>
    <row r="116" ht="12.75" customHeight="1">
      <c r="A116" s="1"/>
      <c r="E116" s="1"/>
    </row>
    <row r="117" ht="12.75" customHeight="1">
      <c r="A117" s="1"/>
      <c r="E117" s="1"/>
    </row>
    <row r="118" ht="12.75" customHeight="1">
      <c r="A118" s="1"/>
      <c r="E118" s="1"/>
    </row>
    <row r="119" ht="12.75" customHeight="1">
      <c r="A119" s="1"/>
      <c r="E119" s="1"/>
    </row>
    <row r="120" ht="12.75" customHeight="1">
      <c r="A120" s="1"/>
      <c r="E120" s="1"/>
    </row>
    <row r="121" ht="12.75" customHeight="1">
      <c r="A121" s="1"/>
      <c r="E121" s="1"/>
    </row>
    <row r="122" ht="12.75" customHeight="1">
      <c r="A122" s="1"/>
      <c r="E122" s="1"/>
    </row>
    <row r="123" ht="12.75" customHeight="1">
      <c r="A123" s="1"/>
      <c r="E123" s="1"/>
    </row>
    <row r="124" ht="12.75" customHeight="1">
      <c r="A124" s="1"/>
      <c r="E124" s="1"/>
    </row>
    <row r="125" ht="12.75" customHeight="1">
      <c r="A125" s="1"/>
      <c r="E125" s="1"/>
    </row>
    <row r="126" ht="12.75" customHeight="1">
      <c r="A126" s="1"/>
      <c r="E126" s="1"/>
    </row>
    <row r="127" ht="12.75" customHeight="1">
      <c r="A127" s="1"/>
      <c r="E127" s="1"/>
    </row>
    <row r="128" ht="12.75" customHeight="1">
      <c r="A128" s="1"/>
      <c r="E128" s="1"/>
    </row>
    <row r="129" ht="12.75" customHeight="1">
      <c r="A129" s="1"/>
      <c r="E129" s="1"/>
    </row>
    <row r="130" ht="12.75" customHeight="1">
      <c r="A130" s="1"/>
      <c r="E130" s="1"/>
    </row>
    <row r="131" ht="12.75" customHeight="1">
      <c r="A131" s="1"/>
      <c r="E131" s="1"/>
    </row>
    <row r="132" ht="12.75" customHeight="1">
      <c r="A132" s="1"/>
      <c r="E132" s="1"/>
    </row>
    <row r="133" ht="12.75" customHeight="1">
      <c r="A133" s="1"/>
      <c r="E133" s="1"/>
    </row>
    <row r="134" ht="12.75" customHeight="1">
      <c r="A134" s="1"/>
      <c r="E134" s="1"/>
    </row>
    <row r="135" ht="12.75" customHeight="1">
      <c r="A135" s="1"/>
      <c r="E135" s="1"/>
    </row>
    <row r="136" ht="12.75" customHeight="1">
      <c r="A136" s="1"/>
      <c r="E136" s="1"/>
    </row>
    <row r="137" ht="12.75" customHeight="1">
      <c r="A137" s="1"/>
      <c r="E137" s="1"/>
    </row>
    <row r="138" ht="12.75" customHeight="1">
      <c r="A138" s="1"/>
      <c r="E138" s="1"/>
    </row>
    <row r="139" ht="12.75" customHeight="1">
      <c r="A139" s="1"/>
      <c r="E139" s="1"/>
    </row>
    <row r="140" ht="12.75" customHeight="1">
      <c r="A140" s="1"/>
      <c r="E140" s="1"/>
    </row>
    <row r="141" ht="12.75" customHeight="1">
      <c r="A141" s="1"/>
      <c r="E141" s="1"/>
    </row>
    <row r="142" ht="12.75" customHeight="1">
      <c r="A142" s="1"/>
      <c r="E142" s="1"/>
    </row>
    <row r="143" ht="12.75" customHeight="1">
      <c r="A143" s="1"/>
      <c r="E143" s="1"/>
    </row>
    <row r="144" ht="12.75" customHeight="1">
      <c r="A144" s="1"/>
      <c r="E144" s="1"/>
    </row>
    <row r="145" ht="12.75" customHeight="1">
      <c r="A145" s="1"/>
      <c r="E145" s="1"/>
    </row>
    <row r="146" ht="12.75" customHeight="1">
      <c r="A146" s="1"/>
      <c r="E146" s="1"/>
    </row>
    <row r="147" ht="12.75" customHeight="1">
      <c r="A147" s="1"/>
      <c r="E147" s="1"/>
    </row>
    <row r="148" ht="12.75" customHeight="1">
      <c r="A148" s="1"/>
      <c r="E148" s="1"/>
    </row>
    <row r="149" ht="12.75" customHeight="1">
      <c r="A149" s="1"/>
      <c r="E149" s="1"/>
    </row>
    <row r="150" ht="12.75" customHeight="1">
      <c r="A150" s="1"/>
      <c r="E150" s="1"/>
    </row>
    <row r="151" ht="12.75" customHeight="1">
      <c r="A151" s="1"/>
      <c r="E151" s="1"/>
    </row>
    <row r="152" ht="12.75" customHeight="1">
      <c r="A152" s="1"/>
      <c r="E152" s="1"/>
    </row>
    <row r="153" ht="12.75" customHeight="1">
      <c r="A153" s="1"/>
      <c r="E153" s="1"/>
    </row>
    <row r="154" ht="12.75" customHeight="1">
      <c r="A154" s="1"/>
      <c r="E154" s="1"/>
    </row>
    <row r="155" ht="12.75" customHeight="1">
      <c r="A155" s="1"/>
      <c r="E155" s="1"/>
    </row>
    <row r="156" ht="12.75" customHeight="1">
      <c r="A156" s="1"/>
      <c r="E156" s="1"/>
    </row>
    <row r="157" ht="12.75" customHeight="1">
      <c r="A157" s="1"/>
      <c r="E157" s="1"/>
    </row>
    <row r="158" ht="12.75" customHeight="1">
      <c r="A158" s="1"/>
      <c r="E158" s="1"/>
    </row>
    <row r="159" ht="12.75" customHeight="1">
      <c r="A159" s="1"/>
      <c r="E159" s="1"/>
    </row>
    <row r="160" ht="12.75" customHeight="1">
      <c r="A160" s="1"/>
      <c r="E160" s="1"/>
    </row>
    <row r="161" ht="12.75" customHeight="1">
      <c r="A161" s="1"/>
      <c r="E161" s="1"/>
    </row>
    <row r="162" ht="12.75" customHeight="1">
      <c r="A162" s="1"/>
      <c r="E162" s="1"/>
    </row>
    <row r="163" ht="12.75" customHeight="1">
      <c r="A163" s="1"/>
      <c r="E163" s="1"/>
    </row>
    <row r="164" ht="12.75" customHeight="1">
      <c r="A164" s="1"/>
      <c r="E164" s="1"/>
    </row>
    <row r="165" ht="12.75" customHeight="1">
      <c r="A165" s="1"/>
      <c r="E165" s="1"/>
    </row>
    <row r="166" ht="12.75" customHeight="1">
      <c r="A166" s="1"/>
      <c r="E166" s="1"/>
    </row>
    <row r="167" ht="12.75" customHeight="1">
      <c r="A167" s="1"/>
      <c r="E167" s="1"/>
    </row>
    <row r="168" ht="12.75" customHeight="1">
      <c r="A168" s="1"/>
      <c r="E168" s="1"/>
    </row>
    <row r="169" ht="12.75" customHeight="1">
      <c r="A169" s="1"/>
      <c r="E169" s="1"/>
    </row>
    <row r="170" ht="12.75" customHeight="1">
      <c r="A170" s="1"/>
      <c r="E170" s="1"/>
    </row>
    <row r="171" ht="12.75" customHeight="1">
      <c r="A171" s="1"/>
      <c r="E171" s="1"/>
    </row>
    <row r="172" ht="12.75" customHeight="1">
      <c r="A172" s="1"/>
      <c r="E172" s="1"/>
    </row>
    <row r="173" ht="12.75" customHeight="1">
      <c r="A173" s="1"/>
      <c r="E173" s="1"/>
    </row>
    <row r="174" ht="12.75" customHeight="1">
      <c r="A174" s="1"/>
      <c r="E174" s="1"/>
    </row>
    <row r="175" ht="12.75" customHeight="1">
      <c r="A175" s="1"/>
      <c r="E175" s="1"/>
    </row>
    <row r="176" ht="12.75" customHeight="1">
      <c r="A176" s="1"/>
      <c r="E176" s="1"/>
    </row>
    <row r="177" ht="12.75" customHeight="1">
      <c r="A177" s="1"/>
      <c r="E177" s="1"/>
    </row>
    <row r="178" ht="12.75" customHeight="1">
      <c r="A178" s="1"/>
      <c r="E178" s="1"/>
    </row>
    <row r="179" ht="12.75" customHeight="1">
      <c r="A179" s="1"/>
      <c r="E179" s="1"/>
    </row>
    <row r="180" ht="12.75" customHeight="1">
      <c r="A180" s="1"/>
      <c r="E180" s="1"/>
    </row>
    <row r="181" ht="12.75" customHeight="1">
      <c r="A181" s="1"/>
      <c r="E181" s="1"/>
    </row>
    <row r="182" ht="12.75" customHeight="1">
      <c r="A182" s="1"/>
      <c r="E182" s="1"/>
    </row>
    <row r="183" ht="12.75" customHeight="1">
      <c r="A183" s="1"/>
      <c r="E183" s="1"/>
    </row>
    <row r="184" ht="12.75" customHeight="1">
      <c r="A184" s="1"/>
      <c r="E184" s="1"/>
    </row>
    <row r="185" ht="12.75" customHeight="1">
      <c r="A185" s="1"/>
      <c r="E185" s="1"/>
    </row>
    <row r="186" ht="12.75" customHeight="1">
      <c r="A186" s="1"/>
      <c r="E186" s="1"/>
    </row>
    <row r="187" ht="12.75" customHeight="1">
      <c r="A187" s="1"/>
      <c r="E187" s="1"/>
    </row>
    <row r="188" ht="12.75" customHeight="1">
      <c r="A188" s="1"/>
      <c r="E188" s="1"/>
    </row>
    <row r="189" ht="12.75" customHeight="1">
      <c r="A189" s="1"/>
      <c r="E189" s="1"/>
    </row>
    <row r="190" ht="12.75" customHeight="1">
      <c r="A190" s="1"/>
      <c r="E190" s="1"/>
    </row>
    <row r="191" ht="12.75" customHeight="1">
      <c r="A191" s="1"/>
      <c r="E191" s="1"/>
    </row>
    <row r="192" ht="12.75" customHeight="1">
      <c r="A192" s="1"/>
      <c r="E192" s="1"/>
    </row>
    <row r="193" ht="12.75" customHeight="1">
      <c r="A193" s="1"/>
      <c r="E193" s="1"/>
    </row>
    <row r="194" ht="12.75" customHeight="1">
      <c r="A194" s="1"/>
      <c r="E194" s="1"/>
    </row>
    <row r="195" ht="12.75" customHeight="1">
      <c r="A195" s="1"/>
      <c r="E195" s="1"/>
    </row>
    <row r="196" ht="12.75" customHeight="1">
      <c r="A196" s="1"/>
      <c r="E196" s="1"/>
    </row>
    <row r="197" ht="12.75" customHeight="1">
      <c r="A197" s="1"/>
      <c r="E197" s="1"/>
    </row>
    <row r="198" ht="12.75" customHeight="1">
      <c r="A198" s="1"/>
      <c r="E198" s="1"/>
    </row>
    <row r="199" ht="12.75" customHeight="1">
      <c r="A199" s="1"/>
      <c r="E199" s="1"/>
    </row>
    <row r="200" ht="12.75" customHeight="1">
      <c r="A200" s="1"/>
      <c r="E200" s="1"/>
    </row>
    <row r="201" ht="12.75" customHeight="1">
      <c r="A201" s="1"/>
      <c r="E201" s="1"/>
    </row>
    <row r="202" ht="12.75" customHeight="1">
      <c r="A202" s="1"/>
      <c r="E202" s="1"/>
    </row>
    <row r="203" ht="12.75" customHeight="1">
      <c r="A203" s="1"/>
      <c r="E203" s="1"/>
    </row>
    <row r="204" ht="12.75" customHeight="1">
      <c r="A204" s="1"/>
      <c r="E204" s="1"/>
    </row>
    <row r="205" ht="12.75" customHeight="1">
      <c r="A205" s="1"/>
      <c r="E205" s="1"/>
    </row>
    <row r="206" ht="12.75" customHeight="1">
      <c r="A206" s="1"/>
      <c r="E206" s="1"/>
    </row>
    <row r="207" ht="12.75" customHeight="1">
      <c r="A207" s="1"/>
      <c r="E207" s="1"/>
    </row>
    <row r="208" ht="12.75" customHeight="1">
      <c r="A208" s="1"/>
      <c r="E208" s="1"/>
    </row>
    <row r="209" ht="12.75" customHeight="1">
      <c r="A209" s="1"/>
      <c r="E209" s="1"/>
    </row>
    <row r="210" ht="12.75" customHeight="1">
      <c r="A210" s="1"/>
      <c r="E210" s="1"/>
    </row>
    <row r="211" ht="12.75" customHeight="1">
      <c r="A211" s="1"/>
      <c r="E211" s="1"/>
    </row>
    <row r="212" ht="12.75" customHeight="1">
      <c r="A212" s="1"/>
      <c r="E212" s="1"/>
    </row>
    <row r="213" ht="12.75" customHeight="1">
      <c r="A213" s="1"/>
      <c r="E213" s="1"/>
    </row>
    <row r="214" ht="12.75" customHeight="1">
      <c r="A214" s="1"/>
      <c r="E214" s="1"/>
    </row>
    <row r="215" ht="12.75" customHeight="1">
      <c r="A215" s="1"/>
      <c r="E215" s="1"/>
    </row>
    <row r="216" ht="12.75" customHeight="1">
      <c r="A216" s="1"/>
      <c r="E216" s="1"/>
    </row>
    <row r="217" ht="12.75" customHeight="1">
      <c r="A217" s="1"/>
      <c r="E217" s="1"/>
    </row>
    <row r="218" ht="12.75" customHeight="1">
      <c r="A218" s="1"/>
      <c r="E218" s="1"/>
    </row>
    <row r="219" ht="12.75" customHeight="1">
      <c r="A219" s="1"/>
      <c r="E219" s="1"/>
    </row>
    <row r="220" ht="12.75" customHeight="1">
      <c r="A220" s="1"/>
      <c r="E220" s="1"/>
    </row>
    <row r="221" ht="12.75" customHeight="1">
      <c r="A221" s="1"/>
      <c r="E221" s="1"/>
    </row>
    <row r="222" ht="12.75" customHeight="1">
      <c r="A222" s="1"/>
      <c r="E222" s="1"/>
    </row>
    <row r="223" ht="12.75" customHeight="1">
      <c r="A223" s="1"/>
      <c r="E223" s="1"/>
    </row>
    <row r="224" ht="12.75" customHeight="1">
      <c r="A224" s="1"/>
      <c r="E224" s="1"/>
    </row>
    <row r="225" ht="12.75" customHeight="1">
      <c r="A225" s="1"/>
      <c r="E225" s="1"/>
    </row>
    <row r="226" ht="12.75" customHeight="1">
      <c r="A226" s="1"/>
      <c r="E226" s="1"/>
    </row>
    <row r="227" ht="12.75" customHeight="1">
      <c r="A227" s="1"/>
      <c r="E227" s="1"/>
    </row>
    <row r="228" ht="12.75" customHeight="1">
      <c r="A228" s="1"/>
      <c r="E228" s="1"/>
    </row>
    <row r="229" ht="12.75" customHeight="1">
      <c r="A229" s="1"/>
      <c r="E229" s="1"/>
    </row>
    <row r="230" ht="12.75" customHeight="1">
      <c r="A230" s="1"/>
      <c r="E230" s="1"/>
    </row>
    <row r="231" ht="12.75" customHeight="1">
      <c r="A231" s="1"/>
      <c r="E231" s="1"/>
    </row>
    <row r="232" ht="12.75" customHeight="1">
      <c r="A232" s="1"/>
      <c r="E232" s="1"/>
    </row>
    <row r="233" ht="12.75" customHeight="1">
      <c r="A233" s="1"/>
      <c r="E233" s="1"/>
    </row>
    <row r="234" ht="12.75" customHeight="1">
      <c r="A234" s="1"/>
      <c r="E234" s="1"/>
    </row>
    <row r="235" ht="12.75" customHeight="1">
      <c r="A235" s="1"/>
      <c r="E235" s="1"/>
    </row>
    <row r="236" ht="12.75" customHeight="1">
      <c r="A236" s="1"/>
      <c r="E236" s="1"/>
    </row>
    <row r="237" ht="12.75" customHeight="1">
      <c r="A237" s="1"/>
      <c r="E237" s="1"/>
    </row>
    <row r="238" ht="12.75" customHeight="1">
      <c r="A238" s="1"/>
      <c r="E238" s="1"/>
    </row>
    <row r="239" ht="12.75" customHeight="1">
      <c r="A239" s="1"/>
      <c r="E239" s="1"/>
    </row>
    <row r="240" ht="12.75" customHeight="1">
      <c r="A240" s="1"/>
      <c r="E240" s="1"/>
    </row>
    <row r="241" ht="12.75" customHeight="1">
      <c r="A241" s="1"/>
      <c r="E241" s="1"/>
    </row>
    <row r="242" ht="12.75" customHeight="1">
      <c r="A242" s="1"/>
      <c r="E242" s="1"/>
    </row>
    <row r="243" ht="12.75" customHeight="1">
      <c r="A243" s="1"/>
      <c r="E243" s="1"/>
    </row>
    <row r="244" ht="12.75" customHeight="1">
      <c r="A244" s="1"/>
      <c r="E244" s="1"/>
    </row>
    <row r="245" ht="12.75" customHeight="1">
      <c r="A245" s="1"/>
      <c r="E245" s="1"/>
    </row>
    <row r="246" ht="12.75" customHeight="1">
      <c r="A246" s="1"/>
      <c r="E246" s="1"/>
    </row>
    <row r="247" ht="12.75" customHeight="1">
      <c r="A247" s="1"/>
      <c r="E247" s="1"/>
    </row>
    <row r="248" ht="12.75" customHeight="1">
      <c r="A248" s="1"/>
      <c r="E248" s="1"/>
    </row>
    <row r="249" ht="12.75" customHeight="1">
      <c r="A249" s="1"/>
      <c r="E249" s="1"/>
    </row>
    <row r="250" ht="12.75" customHeight="1">
      <c r="A250" s="1"/>
      <c r="E250" s="1"/>
    </row>
    <row r="251" ht="12.75" customHeight="1">
      <c r="A251" s="1"/>
      <c r="E251" s="1"/>
    </row>
    <row r="252" ht="12.75" customHeight="1">
      <c r="A252" s="1"/>
      <c r="E252" s="1"/>
    </row>
    <row r="253" ht="12.75" customHeight="1">
      <c r="A253" s="1"/>
      <c r="E253" s="1"/>
    </row>
    <row r="254" ht="12.75" customHeight="1">
      <c r="A254" s="1"/>
      <c r="E254" s="1"/>
    </row>
    <row r="255" ht="12.75" customHeight="1">
      <c r="A255" s="1"/>
      <c r="E255" s="1"/>
    </row>
    <row r="256" ht="12.75" customHeight="1">
      <c r="A256" s="1"/>
      <c r="E256" s="1"/>
    </row>
    <row r="257" ht="12.75" customHeight="1">
      <c r="A257" s="1"/>
      <c r="E257" s="1"/>
    </row>
    <row r="258" ht="12.75" customHeight="1">
      <c r="A258" s="1"/>
      <c r="E258" s="1"/>
    </row>
    <row r="259" ht="12.75" customHeight="1">
      <c r="A259" s="1"/>
      <c r="E259" s="1"/>
    </row>
    <row r="260" ht="12.75" customHeight="1">
      <c r="A260" s="1"/>
      <c r="E260" s="1"/>
    </row>
    <row r="261" ht="12.75" customHeight="1">
      <c r="A261" s="1"/>
      <c r="E261" s="1"/>
    </row>
    <row r="262" ht="12.75" customHeight="1">
      <c r="A262" s="1"/>
      <c r="E262" s="1"/>
    </row>
    <row r="263" ht="12.75" customHeight="1">
      <c r="A263" s="1"/>
      <c r="E263" s="1"/>
    </row>
    <row r="264" ht="12.75" customHeight="1">
      <c r="A264" s="1"/>
      <c r="E264" s="1"/>
    </row>
    <row r="265" ht="12.75" customHeight="1">
      <c r="A265" s="1"/>
      <c r="E265" s="1"/>
    </row>
    <row r="266" ht="12.75" customHeight="1">
      <c r="A266" s="1"/>
      <c r="E266" s="1"/>
    </row>
    <row r="267" ht="12.75" customHeight="1">
      <c r="A267" s="1"/>
      <c r="E267" s="1"/>
    </row>
    <row r="268" ht="12.75" customHeight="1">
      <c r="A268" s="1"/>
      <c r="E268" s="1"/>
    </row>
    <row r="269" ht="12.75" customHeight="1">
      <c r="A269" s="1"/>
      <c r="E269" s="1"/>
    </row>
    <row r="270" ht="12.75" customHeight="1">
      <c r="A270" s="1"/>
      <c r="E270" s="1"/>
    </row>
    <row r="271" ht="12.75" customHeight="1">
      <c r="A271" s="1"/>
      <c r="E271" s="1"/>
    </row>
    <row r="272" ht="12.75" customHeight="1">
      <c r="A272" s="1"/>
      <c r="E272" s="1"/>
    </row>
    <row r="273" ht="12.75" customHeight="1">
      <c r="A273" s="1"/>
      <c r="E273" s="1"/>
    </row>
    <row r="274" ht="12.75" customHeight="1">
      <c r="A274" s="1"/>
      <c r="E274" s="1"/>
    </row>
    <row r="275" ht="12.75" customHeight="1">
      <c r="A275" s="1"/>
      <c r="E275" s="1"/>
    </row>
    <row r="276" ht="12.75" customHeight="1">
      <c r="A276" s="1"/>
      <c r="E276" s="1"/>
    </row>
    <row r="277" ht="12.75" customHeight="1">
      <c r="A277" s="1"/>
      <c r="E277" s="1"/>
    </row>
    <row r="278" ht="12.75" customHeight="1">
      <c r="A278" s="1"/>
      <c r="E278" s="1"/>
    </row>
    <row r="279" ht="12.75" customHeight="1">
      <c r="A279" s="1"/>
      <c r="E279" s="1"/>
    </row>
    <row r="280" ht="12.75" customHeight="1">
      <c r="A280" s="1"/>
      <c r="E280" s="1"/>
    </row>
    <row r="281" ht="12.75" customHeight="1">
      <c r="A281" s="1"/>
      <c r="E281" s="1"/>
    </row>
    <row r="282" ht="12.75" customHeight="1">
      <c r="A282" s="1"/>
      <c r="E282" s="1"/>
    </row>
    <row r="283" ht="12.75" customHeight="1">
      <c r="A283" s="1"/>
      <c r="E283" s="1"/>
    </row>
    <row r="284" ht="12.75" customHeight="1">
      <c r="A284" s="1"/>
      <c r="E284" s="1"/>
    </row>
    <row r="285" ht="12.75" customHeight="1">
      <c r="A285" s="1"/>
      <c r="E285" s="1"/>
    </row>
    <row r="286" ht="12.75" customHeight="1">
      <c r="A286" s="1"/>
      <c r="E286" s="1"/>
    </row>
    <row r="287" ht="12.75" customHeight="1">
      <c r="A287" s="1"/>
      <c r="E287" s="1"/>
    </row>
    <row r="288" ht="12.75" customHeight="1">
      <c r="A288" s="1"/>
      <c r="E288" s="1"/>
    </row>
    <row r="289" ht="12.75" customHeight="1">
      <c r="A289" s="1"/>
      <c r="E289" s="1"/>
    </row>
    <row r="290" ht="12.75" customHeight="1">
      <c r="A290" s="1"/>
      <c r="E290" s="1"/>
    </row>
    <row r="291" ht="12.75" customHeight="1">
      <c r="A291" s="1"/>
      <c r="E291" s="1"/>
    </row>
    <row r="292" ht="12.75" customHeight="1">
      <c r="A292" s="1"/>
      <c r="E292" s="1"/>
    </row>
    <row r="293" ht="12.75" customHeight="1">
      <c r="A293" s="1"/>
      <c r="E293" s="1"/>
    </row>
    <row r="294" ht="12.75" customHeight="1">
      <c r="A294" s="1"/>
      <c r="E294" s="1"/>
    </row>
    <row r="295" ht="12.75" customHeight="1">
      <c r="A295" s="1"/>
      <c r="E295" s="1"/>
    </row>
    <row r="296" ht="12.75" customHeight="1">
      <c r="A296" s="1"/>
      <c r="E296" s="1"/>
    </row>
    <row r="297" ht="12.75" customHeight="1">
      <c r="A297" s="1"/>
      <c r="E297" s="1"/>
    </row>
    <row r="298" ht="12.75" customHeight="1">
      <c r="A298" s="1"/>
      <c r="E298" s="1"/>
    </row>
    <row r="299" ht="12.75" customHeight="1">
      <c r="A299" s="1"/>
      <c r="E299" s="1"/>
    </row>
    <row r="300" ht="12.75" customHeight="1">
      <c r="A300" s="1"/>
      <c r="E300" s="1"/>
    </row>
    <row r="301" ht="12.75" customHeight="1">
      <c r="A301" s="1"/>
      <c r="E301" s="1"/>
    </row>
    <row r="302" ht="12.75" customHeight="1">
      <c r="A302" s="1"/>
      <c r="E302" s="1"/>
    </row>
    <row r="303" ht="12.75" customHeight="1">
      <c r="A303" s="1"/>
      <c r="E303" s="1"/>
    </row>
    <row r="304" ht="12.75" customHeight="1">
      <c r="A304" s="1"/>
      <c r="E304" s="1"/>
    </row>
    <row r="305" ht="12.75" customHeight="1">
      <c r="A305" s="1"/>
      <c r="E305" s="1"/>
    </row>
    <row r="306" ht="12.75" customHeight="1">
      <c r="A306" s="1"/>
      <c r="E306" s="1"/>
    </row>
    <row r="307" ht="12.75" customHeight="1">
      <c r="A307" s="1"/>
      <c r="E307" s="1"/>
    </row>
    <row r="308" ht="12.75" customHeight="1">
      <c r="A308" s="1"/>
      <c r="E308" s="1"/>
    </row>
    <row r="309" ht="12.75" customHeight="1">
      <c r="A309" s="1"/>
      <c r="E309" s="1"/>
    </row>
    <row r="310" ht="12.75" customHeight="1">
      <c r="A310" s="1"/>
      <c r="E310" s="1"/>
    </row>
    <row r="311" ht="12.75" customHeight="1">
      <c r="A311" s="1"/>
      <c r="E311" s="1"/>
    </row>
    <row r="312" ht="12.75" customHeight="1">
      <c r="A312" s="1"/>
      <c r="E312" s="1"/>
    </row>
    <row r="313" ht="12.75" customHeight="1">
      <c r="A313" s="1"/>
      <c r="E313" s="1"/>
    </row>
    <row r="314" ht="12.75" customHeight="1">
      <c r="A314" s="1"/>
      <c r="E314" s="1"/>
    </row>
    <row r="315" ht="12.75" customHeight="1">
      <c r="A315" s="1"/>
      <c r="E315" s="1"/>
    </row>
    <row r="316" ht="12.75" customHeight="1">
      <c r="A316" s="1"/>
      <c r="E316" s="1"/>
    </row>
    <row r="317" ht="12.75" customHeight="1">
      <c r="A317" s="1"/>
      <c r="E317" s="1"/>
    </row>
    <row r="318" ht="12.75" customHeight="1">
      <c r="A318" s="1"/>
      <c r="E318" s="1"/>
    </row>
    <row r="319" ht="12.75" customHeight="1">
      <c r="A319" s="1"/>
      <c r="E319" s="1"/>
    </row>
    <row r="320" ht="12.75" customHeight="1">
      <c r="A320" s="1"/>
      <c r="E320" s="1"/>
    </row>
    <row r="321" ht="12.75" customHeight="1">
      <c r="A321" s="1"/>
      <c r="E321" s="1"/>
    </row>
    <row r="322" ht="12.75" customHeight="1">
      <c r="A322" s="1"/>
      <c r="E322" s="1"/>
    </row>
    <row r="323" ht="12.75" customHeight="1">
      <c r="A323" s="1"/>
      <c r="E323" s="1"/>
    </row>
    <row r="324" ht="12.75" customHeight="1">
      <c r="A324" s="1"/>
      <c r="E324" s="1"/>
    </row>
    <row r="325" ht="12.75" customHeight="1">
      <c r="A325" s="1"/>
      <c r="E325" s="1"/>
    </row>
    <row r="326" ht="12.75" customHeight="1">
      <c r="A326" s="1"/>
      <c r="E326" s="1"/>
    </row>
    <row r="327" ht="12.75" customHeight="1">
      <c r="A327" s="1"/>
      <c r="E327" s="1"/>
    </row>
    <row r="328" ht="12.75" customHeight="1">
      <c r="A328" s="1"/>
      <c r="E328" s="1"/>
    </row>
    <row r="329" ht="12.75" customHeight="1">
      <c r="A329" s="1"/>
      <c r="E329" s="1"/>
    </row>
    <row r="330" ht="12.75" customHeight="1">
      <c r="A330" s="1"/>
      <c r="E330" s="1"/>
    </row>
    <row r="331" ht="12.75" customHeight="1">
      <c r="A331" s="1"/>
      <c r="E331" s="1"/>
    </row>
    <row r="332" ht="12.75" customHeight="1">
      <c r="A332" s="1"/>
      <c r="E332" s="1"/>
    </row>
    <row r="333" ht="12.75" customHeight="1">
      <c r="A333" s="1"/>
      <c r="E333" s="1"/>
    </row>
    <row r="334" ht="12.75" customHeight="1">
      <c r="A334" s="1"/>
      <c r="E334" s="1"/>
    </row>
    <row r="335" ht="12.75" customHeight="1">
      <c r="A335" s="1"/>
      <c r="E335" s="1"/>
    </row>
    <row r="336" ht="12.75" customHeight="1">
      <c r="A336" s="1"/>
      <c r="E336" s="1"/>
    </row>
    <row r="337" ht="12.75" customHeight="1">
      <c r="A337" s="1"/>
      <c r="E337" s="1"/>
    </row>
    <row r="338" ht="12.75" customHeight="1">
      <c r="A338" s="1"/>
      <c r="E338" s="1"/>
    </row>
    <row r="339" ht="12.75" customHeight="1">
      <c r="A339" s="1"/>
      <c r="E339" s="1"/>
    </row>
    <row r="340" ht="12.75" customHeight="1">
      <c r="A340" s="1"/>
      <c r="E340" s="1"/>
    </row>
    <row r="341" ht="12.75" customHeight="1">
      <c r="A341" s="1"/>
      <c r="E341" s="1"/>
    </row>
    <row r="342" ht="12.75" customHeight="1">
      <c r="A342" s="1"/>
      <c r="E342" s="1"/>
    </row>
    <row r="343" ht="12.75" customHeight="1">
      <c r="A343" s="1"/>
      <c r="E343" s="1"/>
    </row>
    <row r="344" ht="12.75" customHeight="1">
      <c r="A344" s="1"/>
      <c r="E344" s="1"/>
    </row>
    <row r="345" ht="12.75" customHeight="1">
      <c r="A345" s="1"/>
      <c r="E345" s="1"/>
    </row>
    <row r="346" ht="12.75" customHeight="1">
      <c r="A346" s="1"/>
      <c r="E346" s="1"/>
    </row>
    <row r="347" ht="12.75" customHeight="1">
      <c r="A347" s="1"/>
      <c r="E347" s="1"/>
    </row>
    <row r="348" ht="12.75" customHeight="1">
      <c r="A348" s="1"/>
      <c r="E348" s="1"/>
    </row>
    <row r="349" ht="12.75" customHeight="1">
      <c r="A349" s="1"/>
      <c r="E349" s="1"/>
    </row>
    <row r="350" ht="12.75" customHeight="1">
      <c r="A350" s="1"/>
      <c r="E350" s="1"/>
    </row>
    <row r="351" ht="12.75" customHeight="1">
      <c r="A351" s="1"/>
      <c r="E351" s="1"/>
    </row>
    <row r="352" ht="12.75" customHeight="1">
      <c r="A352" s="1"/>
      <c r="E352" s="1"/>
    </row>
    <row r="353" ht="12.75" customHeight="1">
      <c r="A353" s="1"/>
      <c r="E353" s="1"/>
    </row>
    <row r="354" ht="12.75" customHeight="1">
      <c r="A354" s="1"/>
      <c r="E354" s="1"/>
    </row>
    <row r="355" ht="12.75" customHeight="1">
      <c r="A355" s="1"/>
      <c r="E355" s="1"/>
    </row>
    <row r="356" ht="12.75" customHeight="1">
      <c r="A356" s="1"/>
      <c r="E356" s="1"/>
    </row>
    <row r="357" ht="12.75" customHeight="1">
      <c r="A357" s="1"/>
      <c r="E357" s="1"/>
    </row>
    <row r="358" ht="12.75" customHeight="1">
      <c r="A358" s="1"/>
      <c r="E358" s="1"/>
    </row>
    <row r="359" ht="12.75" customHeight="1">
      <c r="A359" s="1"/>
      <c r="E359" s="1"/>
    </row>
    <row r="360" ht="12.75" customHeight="1">
      <c r="A360" s="1"/>
      <c r="E360" s="1"/>
    </row>
    <row r="361" ht="12.75" customHeight="1">
      <c r="A361" s="1"/>
      <c r="E361" s="1"/>
    </row>
    <row r="362" ht="12.75" customHeight="1">
      <c r="A362" s="1"/>
      <c r="E362" s="1"/>
    </row>
    <row r="363" ht="12.75" customHeight="1">
      <c r="A363" s="1"/>
      <c r="E363" s="1"/>
    </row>
    <row r="364" ht="12.75" customHeight="1">
      <c r="A364" s="1"/>
      <c r="E364" s="1"/>
    </row>
    <row r="365" ht="12.75" customHeight="1">
      <c r="A365" s="1"/>
      <c r="E365" s="1"/>
    </row>
    <row r="366" ht="12.75" customHeight="1">
      <c r="A366" s="1"/>
      <c r="E366" s="1"/>
    </row>
    <row r="367" ht="12.75" customHeight="1">
      <c r="A367" s="1"/>
      <c r="E367" s="1"/>
    </row>
    <row r="368" ht="12.75" customHeight="1">
      <c r="A368" s="1"/>
      <c r="E368" s="1"/>
    </row>
    <row r="369" ht="12.75" customHeight="1">
      <c r="A369" s="1"/>
      <c r="E369" s="1"/>
    </row>
    <row r="370" ht="12.75" customHeight="1">
      <c r="A370" s="1"/>
      <c r="E370" s="1"/>
    </row>
    <row r="371" ht="12.75" customHeight="1">
      <c r="A371" s="1"/>
      <c r="E371" s="1"/>
    </row>
    <row r="372" ht="12.75" customHeight="1">
      <c r="A372" s="1"/>
      <c r="E372" s="1"/>
    </row>
    <row r="373" ht="12.75" customHeight="1">
      <c r="A373" s="1"/>
      <c r="E373" s="1"/>
    </row>
    <row r="374" ht="12.75" customHeight="1">
      <c r="A374" s="1"/>
      <c r="E374" s="1"/>
    </row>
    <row r="375" ht="12.75" customHeight="1">
      <c r="A375" s="1"/>
      <c r="E375" s="1"/>
    </row>
    <row r="376" ht="12.75" customHeight="1">
      <c r="A376" s="1"/>
      <c r="E376" s="1"/>
    </row>
    <row r="377" ht="12.75" customHeight="1">
      <c r="A377" s="1"/>
      <c r="E377" s="1"/>
    </row>
    <row r="378" ht="12.75" customHeight="1">
      <c r="A378" s="1"/>
      <c r="E378" s="1"/>
    </row>
    <row r="379" ht="12.75" customHeight="1">
      <c r="A379" s="1"/>
      <c r="E379" s="1"/>
    </row>
    <row r="380" ht="12.75" customHeight="1">
      <c r="A380" s="1"/>
      <c r="E380" s="1"/>
    </row>
    <row r="381" ht="12.75" customHeight="1">
      <c r="A381" s="1"/>
      <c r="E381" s="1"/>
    </row>
    <row r="382" ht="12.75" customHeight="1">
      <c r="A382" s="1"/>
      <c r="E382" s="1"/>
    </row>
    <row r="383" ht="12.75" customHeight="1">
      <c r="A383" s="1"/>
      <c r="E383" s="1"/>
    </row>
    <row r="384" ht="12.75" customHeight="1">
      <c r="A384" s="1"/>
      <c r="E384" s="1"/>
    </row>
    <row r="385" ht="12.75" customHeight="1">
      <c r="A385" s="1"/>
      <c r="E385" s="1"/>
    </row>
    <row r="386" ht="12.75" customHeight="1">
      <c r="A386" s="1"/>
      <c r="E386" s="1"/>
    </row>
    <row r="387" ht="12.75" customHeight="1">
      <c r="A387" s="1"/>
      <c r="E387" s="1"/>
    </row>
    <row r="388" ht="12.75" customHeight="1">
      <c r="A388" s="1"/>
      <c r="E388" s="1"/>
    </row>
    <row r="389" ht="12.75" customHeight="1">
      <c r="A389" s="1"/>
      <c r="E389" s="1"/>
    </row>
    <row r="390" ht="12.75" customHeight="1">
      <c r="A390" s="1"/>
      <c r="E390" s="1"/>
    </row>
    <row r="391" ht="12.75" customHeight="1">
      <c r="A391" s="1"/>
      <c r="E391" s="1"/>
    </row>
    <row r="392" ht="12.75" customHeight="1">
      <c r="A392" s="1"/>
      <c r="E392" s="1"/>
    </row>
    <row r="393" ht="12.75" customHeight="1">
      <c r="A393" s="1"/>
      <c r="E393" s="1"/>
    </row>
    <row r="394" ht="12.75" customHeight="1">
      <c r="A394" s="1"/>
      <c r="E394" s="1"/>
    </row>
    <row r="395" ht="12.75" customHeight="1">
      <c r="A395" s="1"/>
      <c r="E395" s="1"/>
    </row>
    <row r="396" ht="12.75" customHeight="1">
      <c r="A396" s="1"/>
      <c r="E396" s="1"/>
    </row>
    <row r="397" ht="12.75" customHeight="1">
      <c r="A397" s="1"/>
      <c r="E397" s="1"/>
    </row>
    <row r="398" ht="12.75" customHeight="1">
      <c r="A398" s="1"/>
      <c r="E398" s="1"/>
    </row>
    <row r="399" ht="12.75" customHeight="1">
      <c r="A399" s="1"/>
      <c r="E399" s="1"/>
    </row>
    <row r="400" ht="12.75" customHeight="1">
      <c r="A400" s="1"/>
      <c r="E400" s="1"/>
    </row>
    <row r="401" ht="12.75" customHeight="1">
      <c r="A401" s="1"/>
      <c r="E401" s="1"/>
    </row>
    <row r="402" ht="12.75" customHeight="1">
      <c r="A402" s="1"/>
      <c r="E402" s="1"/>
    </row>
    <row r="403" ht="12.75" customHeight="1">
      <c r="A403" s="1"/>
      <c r="E403" s="1"/>
    </row>
    <row r="404" ht="12.75" customHeight="1">
      <c r="A404" s="1"/>
      <c r="E404" s="1"/>
    </row>
    <row r="405" ht="12.75" customHeight="1">
      <c r="A405" s="1"/>
      <c r="E405" s="1"/>
    </row>
    <row r="406" ht="12.75" customHeight="1">
      <c r="A406" s="1"/>
      <c r="E406" s="1"/>
    </row>
    <row r="407" ht="12.75" customHeight="1">
      <c r="A407" s="1"/>
      <c r="E407" s="1"/>
    </row>
    <row r="408" ht="12.75" customHeight="1">
      <c r="A408" s="1"/>
      <c r="E408" s="1"/>
    </row>
    <row r="409" ht="12.75" customHeight="1">
      <c r="A409" s="1"/>
      <c r="E409" s="1"/>
    </row>
    <row r="410" ht="12.75" customHeight="1">
      <c r="A410" s="1"/>
      <c r="E410" s="1"/>
    </row>
    <row r="411" ht="12.75" customHeight="1">
      <c r="A411" s="1"/>
      <c r="E411" s="1"/>
    </row>
    <row r="412" ht="12.75" customHeight="1">
      <c r="A412" s="1"/>
      <c r="E412" s="1"/>
    </row>
    <row r="413" ht="12.75" customHeight="1">
      <c r="A413" s="1"/>
      <c r="E413" s="1"/>
    </row>
    <row r="414" ht="12.75" customHeight="1">
      <c r="A414" s="1"/>
      <c r="E414" s="1"/>
    </row>
    <row r="415" ht="12.75" customHeight="1">
      <c r="A415" s="1"/>
      <c r="E415" s="1"/>
    </row>
    <row r="416" ht="12.75" customHeight="1">
      <c r="A416" s="1"/>
      <c r="E416" s="1"/>
    </row>
    <row r="417" ht="12.75" customHeight="1">
      <c r="A417" s="1"/>
      <c r="E417" s="1"/>
    </row>
    <row r="418" ht="12.75" customHeight="1">
      <c r="A418" s="1"/>
      <c r="E418" s="1"/>
    </row>
    <row r="419" ht="12.75" customHeight="1">
      <c r="A419" s="1"/>
      <c r="E419" s="1"/>
    </row>
    <row r="420" ht="12.75" customHeight="1">
      <c r="A420" s="1"/>
      <c r="E420" s="1"/>
    </row>
    <row r="421" ht="12.75" customHeight="1">
      <c r="A421" s="1"/>
      <c r="E421" s="1"/>
    </row>
    <row r="422" ht="12.75" customHeight="1">
      <c r="A422" s="1"/>
      <c r="E422" s="1"/>
    </row>
    <row r="423" ht="12.75" customHeight="1">
      <c r="A423" s="1"/>
      <c r="E423" s="1"/>
    </row>
    <row r="424" ht="12.75" customHeight="1">
      <c r="A424" s="1"/>
      <c r="E424" s="1"/>
    </row>
    <row r="425" ht="12.75" customHeight="1">
      <c r="A425" s="1"/>
      <c r="E425" s="1"/>
    </row>
    <row r="426" ht="12.75" customHeight="1">
      <c r="A426" s="1"/>
      <c r="E426" s="1"/>
    </row>
    <row r="427" ht="12.75" customHeight="1">
      <c r="A427" s="1"/>
      <c r="E427" s="1"/>
    </row>
    <row r="428" ht="12.75" customHeight="1">
      <c r="A428" s="1"/>
      <c r="E428" s="1"/>
    </row>
    <row r="429" ht="12.75" customHeight="1">
      <c r="A429" s="1"/>
      <c r="E429" s="1"/>
    </row>
    <row r="430" ht="12.75" customHeight="1">
      <c r="A430" s="1"/>
      <c r="E430" s="1"/>
    </row>
    <row r="431" ht="12.75" customHeight="1">
      <c r="A431" s="1"/>
      <c r="E431" s="1"/>
    </row>
    <row r="432" ht="12.75" customHeight="1">
      <c r="A432" s="1"/>
      <c r="E432" s="1"/>
    </row>
    <row r="433" ht="12.75" customHeight="1">
      <c r="A433" s="1"/>
      <c r="E433" s="1"/>
    </row>
    <row r="434" ht="12.75" customHeight="1">
      <c r="A434" s="1"/>
      <c r="E434" s="1"/>
    </row>
    <row r="435" ht="12.75" customHeight="1">
      <c r="A435" s="1"/>
      <c r="E435" s="1"/>
    </row>
    <row r="436" ht="12.75" customHeight="1">
      <c r="A436" s="1"/>
      <c r="E436" s="1"/>
    </row>
    <row r="437" ht="12.75" customHeight="1">
      <c r="A437" s="1"/>
      <c r="E437" s="1"/>
    </row>
    <row r="438" ht="12.75" customHeight="1">
      <c r="A438" s="1"/>
      <c r="E438" s="1"/>
    </row>
    <row r="439" ht="12.75" customHeight="1">
      <c r="A439" s="1"/>
      <c r="E439" s="1"/>
    </row>
    <row r="440" ht="12.75" customHeight="1">
      <c r="A440" s="1"/>
      <c r="E440" s="1"/>
    </row>
    <row r="441" ht="12.75" customHeight="1">
      <c r="A441" s="1"/>
      <c r="E441" s="1"/>
    </row>
    <row r="442" ht="12.75" customHeight="1">
      <c r="A442" s="1"/>
      <c r="E442" s="1"/>
    </row>
    <row r="443" ht="12.75" customHeight="1">
      <c r="A443" s="1"/>
      <c r="E443" s="1"/>
    </row>
    <row r="444" ht="12.75" customHeight="1">
      <c r="A444" s="1"/>
      <c r="E444" s="1"/>
    </row>
    <row r="445" ht="12.75" customHeight="1">
      <c r="A445" s="1"/>
      <c r="E445" s="1"/>
    </row>
    <row r="446" ht="12.75" customHeight="1">
      <c r="A446" s="1"/>
      <c r="E446" s="1"/>
    </row>
    <row r="447" ht="12.75" customHeight="1">
      <c r="A447" s="1"/>
      <c r="E447" s="1"/>
    </row>
    <row r="448" ht="12.75" customHeight="1">
      <c r="A448" s="1"/>
      <c r="E448" s="1"/>
    </row>
    <row r="449" ht="12.75" customHeight="1">
      <c r="A449" s="1"/>
      <c r="E449" s="1"/>
    </row>
    <row r="450" ht="12.75" customHeight="1">
      <c r="A450" s="1"/>
      <c r="E450" s="1"/>
    </row>
    <row r="451" ht="12.75" customHeight="1">
      <c r="A451" s="1"/>
      <c r="E451" s="1"/>
    </row>
    <row r="452" ht="12.75" customHeight="1">
      <c r="A452" s="1"/>
      <c r="E452" s="1"/>
    </row>
    <row r="453" ht="12.75" customHeight="1">
      <c r="A453" s="1"/>
      <c r="E453" s="1"/>
    </row>
    <row r="454" ht="12.75" customHeight="1">
      <c r="A454" s="1"/>
      <c r="E454" s="1"/>
    </row>
    <row r="455" ht="12.75" customHeight="1">
      <c r="A455" s="1"/>
      <c r="E455" s="1"/>
    </row>
    <row r="456" ht="12.75" customHeight="1">
      <c r="A456" s="1"/>
      <c r="E456" s="1"/>
    </row>
    <row r="457" ht="12.75" customHeight="1">
      <c r="A457" s="1"/>
      <c r="E457" s="1"/>
    </row>
    <row r="458" ht="12.75" customHeight="1">
      <c r="A458" s="1"/>
      <c r="E458" s="1"/>
    </row>
    <row r="459" ht="12.75" customHeight="1">
      <c r="A459" s="1"/>
      <c r="E459" s="1"/>
    </row>
    <row r="460" ht="12.75" customHeight="1">
      <c r="A460" s="1"/>
      <c r="E460" s="1"/>
    </row>
    <row r="461" ht="12.75" customHeight="1">
      <c r="A461" s="1"/>
      <c r="E461" s="1"/>
    </row>
    <row r="462" ht="12.75" customHeight="1">
      <c r="A462" s="1"/>
      <c r="E462" s="1"/>
    </row>
    <row r="463" ht="12.75" customHeight="1">
      <c r="A463" s="1"/>
      <c r="E463" s="1"/>
    </row>
    <row r="464" ht="12.75" customHeight="1">
      <c r="A464" s="1"/>
      <c r="E464" s="1"/>
    </row>
    <row r="465" ht="12.75" customHeight="1">
      <c r="A465" s="1"/>
      <c r="E465" s="1"/>
    </row>
    <row r="466" ht="12.75" customHeight="1">
      <c r="A466" s="1"/>
      <c r="E466" s="1"/>
    </row>
    <row r="467" ht="12.75" customHeight="1">
      <c r="A467" s="1"/>
      <c r="E467" s="1"/>
    </row>
    <row r="468" ht="12.75" customHeight="1">
      <c r="A468" s="1"/>
      <c r="E468" s="1"/>
    </row>
    <row r="469" ht="12.75" customHeight="1">
      <c r="A469" s="1"/>
      <c r="E469" s="1"/>
    </row>
    <row r="470" ht="12.75" customHeight="1">
      <c r="A470" s="1"/>
      <c r="E470" s="1"/>
    </row>
    <row r="471" ht="12.75" customHeight="1">
      <c r="A471" s="1"/>
      <c r="E471" s="1"/>
    </row>
    <row r="472" ht="12.75" customHeight="1">
      <c r="A472" s="1"/>
      <c r="E472" s="1"/>
    </row>
    <row r="473" ht="12.75" customHeight="1">
      <c r="A473" s="1"/>
      <c r="E473" s="1"/>
    </row>
    <row r="474" ht="12.75" customHeight="1">
      <c r="A474" s="1"/>
      <c r="E474" s="1"/>
    </row>
    <row r="475" ht="12.75" customHeight="1">
      <c r="A475" s="1"/>
      <c r="E475" s="1"/>
    </row>
    <row r="476" ht="12.75" customHeight="1">
      <c r="A476" s="1"/>
      <c r="E476" s="1"/>
    </row>
    <row r="477" ht="12.75" customHeight="1">
      <c r="A477" s="1"/>
      <c r="E477" s="1"/>
    </row>
    <row r="478" ht="12.75" customHeight="1">
      <c r="A478" s="1"/>
      <c r="E478" s="1"/>
    </row>
    <row r="479" ht="12.75" customHeight="1">
      <c r="A479" s="1"/>
      <c r="E479" s="1"/>
    </row>
    <row r="480" ht="12.75" customHeight="1">
      <c r="A480" s="1"/>
      <c r="E480" s="1"/>
    </row>
    <row r="481" ht="12.75" customHeight="1">
      <c r="A481" s="1"/>
      <c r="E481" s="1"/>
    </row>
    <row r="482" ht="12.75" customHeight="1">
      <c r="A482" s="1"/>
      <c r="E482" s="1"/>
    </row>
    <row r="483" ht="12.75" customHeight="1">
      <c r="A483" s="1"/>
      <c r="E483" s="1"/>
    </row>
    <row r="484" ht="12.75" customHeight="1">
      <c r="A484" s="1"/>
      <c r="E484" s="1"/>
    </row>
    <row r="485" ht="12.75" customHeight="1">
      <c r="A485" s="1"/>
      <c r="E485" s="1"/>
    </row>
    <row r="486" ht="12.75" customHeight="1">
      <c r="A486" s="1"/>
      <c r="E486" s="1"/>
    </row>
    <row r="487" ht="12.75" customHeight="1">
      <c r="A487" s="1"/>
      <c r="E487" s="1"/>
    </row>
    <row r="488" ht="12.75" customHeight="1">
      <c r="A488" s="1"/>
      <c r="E488" s="1"/>
    </row>
    <row r="489" ht="12.75" customHeight="1">
      <c r="A489" s="1"/>
      <c r="E489" s="1"/>
    </row>
    <row r="490" ht="12.75" customHeight="1">
      <c r="A490" s="1"/>
      <c r="E490" s="1"/>
    </row>
    <row r="491" ht="12.75" customHeight="1">
      <c r="A491" s="1"/>
      <c r="E491" s="1"/>
    </row>
    <row r="492" ht="12.75" customHeight="1">
      <c r="A492" s="1"/>
      <c r="E492" s="1"/>
    </row>
    <row r="493" ht="12.75" customHeight="1">
      <c r="A493" s="1"/>
      <c r="E493" s="1"/>
    </row>
    <row r="494" ht="12.75" customHeight="1">
      <c r="A494" s="1"/>
      <c r="E494" s="1"/>
    </row>
    <row r="495" ht="12.75" customHeight="1">
      <c r="A495" s="1"/>
      <c r="E495" s="1"/>
    </row>
    <row r="496" ht="12.75" customHeight="1">
      <c r="A496" s="1"/>
      <c r="E496" s="1"/>
    </row>
    <row r="497" ht="12.75" customHeight="1">
      <c r="A497" s="1"/>
      <c r="E497" s="1"/>
    </row>
    <row r="498" ht="12.75" customHeight="1">
      <c r="A498" s="1"/>
      <c r="E498" s="1"/>
    </row>
    <row r="499" ht="12.75" customHeight="1">
      <c r="A499" s="1"/>
      <c r="E499" s="1"/>
    </row>
    <row r="500" ht="12.75" customHeight="1">
      <c r="A500" s="1"/>
      <c r="E500" s="1"/>
    </row>
    <row r="501" ht="12.75" customHeight="1">
      <c r="A501" s="1"/>
      <c r="E501" s="1"/>
    </row>
    <row r="502" ht="12.75" customHeight="1">
      <c r="A502" s="1"/>
      <c r="E502" s="1"/>
    </row>
    <row r="503" ht="12.75" customHeight="1">
      <c r="A503" s="1"/>
      <c r="E503" s="1"/>
    </row>
    <row r="504" ht="12.75" customHeight="1">
      <c r="A504" s="1"/>
      <c r="E504" s="1"/>
    </row>
    <row r="505" ht="12.75" customHeight="1">
      <c r="A505" s="1"/>
      <c r="E505" s="1"/>
    </row>
    <row r="506" ht="12.75" customHeight="1">
      <c r="A506" s="1"/>
      <c r="E506" s="1"/>
    </row>
    <row r="507" ht="12.75" customHeight="1">
      <c r="A507" s="1"/>
      <c r="E507" s="1"/>
    </row>
    <row r="508" ht="12.75" customHeight="1">
      <c r="A508" s="1"/>
      <c r="E508" s="1"/>
    </row>
    <row r="509" ht="12.75" customHeight="1">
      <c r="A509" s="1"/>
      <c r="E509" s="1"/>
    </row>
    <row r="510" ht="12.75" customHeight="1">
      <c r="A510" s="1"/>
      <c r="E510" s="1"/>
    </row>
    <row r="511" ht="12.75" customHeight="1">
      <c r="A511" s="1"/>
      <c r="E511" s="1"/>
    </row>
    <row r="512" ht="12.75" customHeight="1">
      <c r="A512" s="1"/>
      <c r="E512" s="1"/>
    </row>
    <row r="513" ht="12.75" customHeight="1">
      <c r="A513" s="1"/>
      <c r="E513" s="1"/>
    </row>
    <row r="514" ht="12.75" customHeight="1">
      <c r="A514" s="1"/>
      <c r="E514" s="1"/>
    </row>
    <row r="515" ht="12.75" customHeight="1">
      <c r="A515" s="1"/>
      <c r="E515" s="1"/>
    </row>
    <row r="516" ht="12.75" customHeight="1">
      <c r="A516" s="1"/>
      <c r="E516" s="1"/>
    </row>
    <row r="517" ht="12.75" customHeight="1">
      <c r="A517" s="1"/>
      <c r="E517" s="1"/>
    </row>
    <row r="518" ht="12.75" customHeight="1">
      <c r="A518" s="1"/>
      <c r="E518" s="1"/>
    </row>
    <row r="519" ht="12.75" customHeight="1">
      <c r="A519" s="1"/>
      <c r="E519" s="1"/>
    </row>
    <row r="520" ht="12.75" customHeight="1">
      <c r="A520" s="1"/>
      <c r="E520" s="1"/>
    </row>
    <row r="521" ht="12.75" customHeight="1">
      <c r="A521" s="1"/>
      <c r="E521" s="1"/>
    </row>
    <row r="522" ht="12.75" customHeight="1">
      <c r="A522" s="1"/>
      <c r="E522" s="1"/>
    </row>
    <row r="523" ht="12.75" customHeight="1">
      <c r="A523" s="1"/>
      <c r="E523" s="1"/>
    </row>
    <row r="524" ht="12.75" customHeight="1">
      <c r="A524" s="1"/>
      <c r="E524" s="1"/>
    </row>
    <row r="525" ht="12.75" customHeight="1">
      <c r="A525" s="1"/>
      <c r="E525" s="1"/>
    </row>
    <row r="526" ht="12.75" customHeight="1">
      <c r="A526" s="1"/>
      <c r="E526" s="1"/>
    </row>
    <row r="527" ht="12.75" customHeight="1">
      <c r="A527" s="1"/>
      <c r="E527" s="1"/>
    </row>
    <row r="528" ht="12.75" customHeight="1">
      <c r="A528" s="1"/>
      <c r="E528" s="1"/>
    </row>
    <row r="529" ht="12.75" customHeight="1">
      <c r="A529" s="1"/>
      <c r="E529" s="1"/>
    </row>
    <row r="530" ht="12.75" customHeight="1">
      <c r="A530" s="1"/>
      <c r="E530" s="1"/>
    </row>
    <row r="531" ht="12.75" customHeight="1">
      <c r="A531" s="1"/>
      <c r="E531" s="1"/>
    </row>
    <row r="532" ht="12.75" customHeight="1">
      <c r="A532" s="1"/>
      <c r="E532" s="1"/>
    </row>
    <row r="533" ht="12.75" customHeight="1">
      <c r="A533" s="1"/>
      <c r="E533" s="1"/>
    </row>
    <row r="534" ht="12.75" customHeight="1">
      <c r="A534" s="1"/>
      <c r="E534" s="1"/>
    </row>
    <row r="535" ht="12.75" customHeight="1">
      <c r="A535" s="1"/>
      <c r="E535" s="1"/>
    </row>
    <row r="536" ht="12.75" customHeight="1">
      <c r="A536" s="1"/>
      <c r="E536" s="1"/>
    </row>
    <row r="537" ht="12.75" customHeight="1">
      <c r="A537" s="1"/>
      <c r="E537" s="1"/>
    </row>
    <row r="538" ht="12.75" customHeight="1">
      <c r="A538" s="1"/>
      <c r="E538" s="1"/>
    </row>
    <row r="539" ht="12.75" customHeight="1">
      <c r="A539" s="1"/>
      <c r="E539" s="1"/>
    </row>
    <row r="540" ht="12.75" customHeight="1">
      <c r="A540" s="1"/>
      <c r="E540" s="1"/>
    </row>
    <row r="541" ht="12.75" customHeight="1">
      <c r="A541" s="1"/>
      <c r="E541" s="1"/>
    </row>
    <row r="542" ht="12.75" customHeight="1">
      <c r="A542" s="1"/>
      <c r="E542" s="1"/>
    </row>
    <row r="543" ht="12.75" customHeight="1">
      <c r="A543" s="1"/>
      <c r="E543" s="1"/>
    </row>
    <row r="544" ht="12.75" customHeight="1">
      <c r="A544" s="1"/>
      <c r="E544" s="1"/>
    </row>
    <row r="545" ht="12.75" customHeight="1">
      <c r="A545" s="1"/>
      <c r="E545" s="1"/>
    </row>
    <row r="546" ht="12.75" customHeight="1">
      <c r="A546" s="1"/>
      <c r="E546" s="1"/>
    </row>
    <row r="547" ht="12.75" customHeight="1">
      <c r="A547" s="1"/>
      <c r="E547" s="1"/>
    </row>
    <row r="548" ht="12.75" customHeight="1">
      <c r="A548" s="1"/>
      <c r="E548" s="1"/>
    </row>
    <row r="549" ht="12.75" customHeight="1">
      <c r="A549" s="1"/>
      <c r="E549" s="1"/>
    </row>
    <row r="550" ht="12.75" customHeight="1">
      <c r="A550" s="1"/>
      <c r="E550" s="1"/>
    </row>
    <row r="551" ht="12.75" customHeight="1">
      <c r="A551" s="1"/>
      <c r="E551" s="1"/>
    </row>
    <row r="552" ht="12.75" customHeight="1">
      <c r="A552" s="1"/>
      <c r="E552" s="1"/>
    </row>
    <row r="553" ht="12.75" customHeight="1">
      <c r="A553" s="1"/>
      <c r="E553" s="1"/>
    </row>
    <row r="554" ht="12.75" customHeight="1">
      <c r="A554" s="1"/>
      <c r="E554" s="1"/>
    </row>
    <row r="555" ht="12.75" customHeight="1">
      <c r="A555" s="1"/>
      <c r="E555" s="1"/>
    </row>
    <row r="556" ht="12.75" customHeight="1">
      <c r="A556" s="1"/>
      <c r="E556" s="1"/>
    </row>
    <row r="557" ht="12.75" customHeight="1">
      <c r="A557" s="1"/>
      <c r="E557" s="1"/>
    </row>
    <row r="558" ht="12.75" customHeight="1">
      <c r="A558" s="1"/>
      <c r="E558" s="1"/>
    </row>
    <row r="559" ht="12.75" customHeight="1">
      <c r="A559" s="1"/>
      <c r="E559" s="1"/>
    </row>
    <row r="560" ht="12.75" customHeight="1">
      <c r="A560" s="1"/>
      <c r="E560" s="1"/>
    </row>
    <row r="561" ht="12.75" customHeight="1">
      <c r="A561" s="1"/>
      <c r="E561" s="1"/>
    </row>
    <row r="562" ht="12.75" customHeight="1">
      <c r="A562" s="1"/>
      <c r="E562" s="1"/>
    </row>
    <row r="563" ht="12.75" customHeight="1">
      <c r="A563" s="1"/>
      <c r="E563" s="1"/>
    </row>
    <row r="564" ht="12.75" customHeight="1">
      <c r="A564" s="1"/>
      <c r="E564" s="1"/>
    </row>
    <row r="565" ht="12.75" customHeight="1">
      <c r="A565" s="1"/>
      <c r="E565" s="1"/>
    </row>
    <row r="566" ht="12.75" customHeight="1">
      <c r="A566" s="1"/>
      <c r="E566" s="1"/>
    </row>
    <row r="567" ht="12.75" customHeight="1">
      <c r="A567" s="1"/>
      <c r="E567" s="1"/>
    </row>
    <row r="568" ht="12.75" customHeight="1">
      <c r="A568" s="1"/>
      <c r="E568" s="1"/>
    </row>
    <row r="569" ht="12.75" customHeight="1">
      <c r="A569" s="1"/>
      <c r="E569" s="1"/>
    </row>
    <row r="570" ht="12.75" customHeight="1">
      <c r="A570" s="1"/>
      <c r="E570" s="1"/>
    </row>
    <row r="571" ht="12.75" customHeight="1">
      <c r="A571" s="1"/>
      <c r="E571" s="1"/>
    </row>
    <row r="572" ht="12.75" customHeight="1">
      <c r="A572" s="1"/>
      <c r="E572" s="1"/>
    </row>
    <row r="573" ht="12.75" customHeight="1">
      <c r="A573" s="1"/>
      <c r="E573" s="1"/>
    </row>
    <row r="574" ht="12.75" customHeight="1">
      <c r="A574" s="1"/>
      <c r="E574" s="1"/>
    </row>
    <row r="575" ht="12.75" customHeight="1">
      <c r="A575" s="1"/>
      <c r="E575" s="1"/>
    </row>
    <row r="576" ht="12.75" customHeight="1">
      <c r="A576" s="1"/>
      <c r="E576" s="1"/>
    </row>
    <row r="577" ht="12.75" customHeight="1">
      <c r="A577" s="1"/>
      <c r="E577" s="1"/>
    </row>
    <row r="578" ht="12.75" customHeight="1">
      <c r="A578" s="1"/>
      <c r="E578" s="1"/>
    </row>
    <row r="579" ht="12.75" customHeight="1">
      <c r="A579" s="1"/>
      <c r="E579" s="1"/>
    </row>
    <row r="580" ht="12.75" customHeight="1">
      <c r="A580" s="1"/>
      <c r="E580" s="1"/>
    </row>
    <row r="581" ht="12.75" customHeight="1">
      <c r="A581" s="1"/>
      <c r="E581" s="1"/>
    </row>
    <row r="582" ht="12.75" customHeight="1">
      <c r="A582" s="1"/>
      <c r="E582" s="1"/>
    </row>
    <row r="583" ht="12.75" customHeight="1">
      <c r="A583" s="1"/>
      <c r="E583" s="1"/>
    </row>
    <row r="584" ht="12.75" customHeight="1">
      <c r="A584" s="1"/>
      <c r="E584" s="1"/>
    </row>
    <row r="585" ht="12.75" customHeight="1">
      <c r="A585" s="1"/>
      <c r="E585" s="1"/>
    </row>
    <row r="586" ht="12.75" customHeight="1">
      <c r="A586" s="1"/>
      <c r="E586" s="1"/>
    </row>
    <row r="587" ht="12.75" customHeight="1">
      <c r="A587" s="1"/>
      <c r="E587" s="1"/>
    </row>
    <row r="588" ht="12.75" customHeight="1">
      <c r="A588" s="1"/>
      <c r="E588" s="1"/>
    </row>
    <row r="589" ht="12.75" customHeight="1">
      <c r="A589" s="1"/>
      <c r="E589" s="1"/>
    </row>
    <row r="590" ht="12.75" customHeight="1">
      <c r="A590" s="1"/>
      <c r="E590" s="1"/>
    </row>
    <row r="591" ht="12.75" customHeight="1">
      <c r="A591" s="1"/>
      <c r="E591" s="1"/>
    </row>
    <row r="592" ht="12.75" customHeight="1">
      <c r="A592" s="1"/>
      <c r="E592" s="1"/>
    </row>
    <row r="593" ht="12.75" customHeight="1">
      <c r="A593" s="1"/>
      <c r="E593" s="1"/>
    </row>
    <row r="594" ht="12.75" customHeight="1">
      <c r="A594" s="1"/>
      <c r="E594" s="1"/>
    </row>
    <row r="595" ht="12.75" customHeight="1">
      <c r="A595" s="1"/>
      <c r="E595" s="1"/>
    </row>
    <row r="596" ht="12.75" customHeight="1">
      <c r="A596" s="1"/>
      <c r="E596" s="1"/>
    </row>
    <row r="597" ht="12.75" customHeight="1">
      <c r="A597" s="1"/>
      <c r="E597" s="1"/>
    </row>
    <row r="598" ht="12.75" customHeight="1">
      <c r="A598" s="1"/>
      <c r="E598" s="1"/>
    </row>
    <row r="599" ht="12.75" customHeight="1">
      <c r="A599" s="1"/>
      <c r="E599" s="1"/>
    </row>
    <row r="600" ht="12.75" customHeight="1">
      <c r="A600" s="1"/>
      <c r="E600" s="1"/>
    </row>
    <row r="601" ht="12.75" customHeight="1">
      <c r="A601" s="1"/>
      <c r="E601" s="1"/>
    </row>
    <row r="602" ht="12.75" customHeight="1">
      <c r="A602" s="1"/>
      <c r="E602" s="1"/>
    </row>
    <row r="603" ht="12.75" customHeight="1">
      <c r="A603" s="1"/>
      <c r="E603" s="1"/>
    </row>
    <row r="604" ht="12.75" customHeight="1">
      <c r="A604" s="1"/>
      <c r="E604" s="1"/>
    </row>
    <row r="605" ht="12.75" customHeight="1">
      <c r="A605" s="1"/>
      <c r="E605" s="1"/>
    </row>
    <row r="606" ht="12.75" customHeight="1">
      <c r="A606" s="1"/>
      <c r="E606" s="1"/>
    </row>
    <row r="607" ht="12.75" customHeight="1">
      <c r="A607" s="1"/>
      <c r="E607" s="1"/>
    </row>
    <row r="608" ht="12.75" customHeight="1">
      <c r="A608" s="1"/>
      <c r="E608" s="1"/>
    </row>
    <row r="609" ht="12.75" customHeight="1">
      <c r="A609" s="1"/>
      <c r="E609" s="1"/>
    </row>
    <row r="610" ht="12.75" customHeight="1">
      <c r="A610" s="1"/>
      <c r="E610" s="1"/>
    </row>
    <row r="611" ht="12.75" customHeight="1">
      <c r="A611" s="1"/>
      <c r="E611" s="1"/>
    </row>
    <row r="612" ht="12.75" customHeight="1">
      <c r="A612" s="1"/>
      <c r="E612" s="1"/>
    </row>
    <row r="613" ht="12.75" customHeight="1">
      <c r="A613" s="1"/>
      <c r="E613" s="1"/>
    </row>
    <row r="614" ht="12.75" customHeight="1">
      <c r="A614" s="1"/>
      <c r="E614" s="1"/>
    </row>
    <row r="615" ht="12.75" customHeight="1">
      <c r="A615" s="1"/>
      <c r="E615" s="1"/>
    </row>
    <row r="616" ht="12.75" customHeight="1">
      <c r="A616" s="1"/>
      <c r="E616" s="1"/>
    </row>
    <row r="617" ht="12.75" customHeight="1">
      <c r="A617" s="1"/>
      <c r="E617" s="1"/>
    </row>
    <row r="618" ht="12.75" customHeight="1">
      <c r="A618" s="1"/>
      <c r="E618" s="1"/>
    </row>
    <row r="619" ht="12.75" customHeight="1">
      <c r="A619" s="1"/>
      <c r="E619" s="1"/>
    </row>
    <row r="620" ht="12.75" customHeight="1">
      <c r="A620" s="1"/>
      <c r="E620" s="1"/>
    </row>
    <row r="621" ht="12.75" customHeight="1">
      <c r="A621" s="1"/>
      <c r="E621" s="1"/>
    </row>
    <row r="622" ht="12.75" customHeight="1">
      <c r="A622" s="1"/>
      <c r="E622" s="1"/>
    </row>
    <row r="623" ht="12.75" customHeight="1">
      <c r="A623" s="1"/>
      <c r="E623" s="1"/>
    </row>
    <row r="624" ht="12.75" customHeight="1">
      <c r="A624" s="1"/>
      <c r="E624" s="1"/>
    </row>
    <row r="625" ht="12.75" customHeight="1">
      <c r="A625" s="1"/>
      <c r="E625" s="1"/>
    </row>
    <row r="626" ht="12.75" customHeight="1">
      <c r="A626" s="1"/>
      <c r="E626" s="1"/>
    </row>
    <row r="627" ht="12.75" customHeight="1">
      <c r="A627" s="1"/>
      <c r="E627" s="1"/>
    </row>
    <row r="628" ht="12.75" customHeight="1">
      <c r="A628" s="1"/>
      <c r="E628" s="1"/>
    </row>
    <row r="629" ht="12.75" customHeight="1">
      <c r="A629" s="1"/>
      <c r="E629" s="1"/>
    </row>
    <row r="630" ht="12.75" customHeight="1">
      <c r="A630" s="1"/>
      <c r="E630" s="1"/>
    </row>
    <row r="631" ht="12.75" customHeight="1">
      <c r="A631" s="1"/>
      <c r="E631" s="1"/>
    </row>
    <row r="632" ht="12.75" customHeight="1">
      <c r="A632" s="1"/>
      <c r="E632" s="1"/>
    </row>
    <row r="633" ht="12.75" customHeight="1">
      <c r="A633" s="1"/>
      <c r="E633" s="1"/>
    </row>
    <row r="634" ht="12.75" customHeight="1">
      <c r="A634" s="1"/>
      <c r="E634" s="1"/>
    </row>
    <row r="635" ht="12.75" customHeight="1">
      <c r="A635" s="1"/>
      <c r="E635" s="1"/>
    </row>
    <row r="636" ht="12.75" customHeight="1">
      <c r="A636" s="1"/>
      <c r="E636" s="1"/>
    </row>
    <row r="637" ht="12.75" customHeight="1">
      <c r="A637" s="1"/>
      <c r="E637" s="1"/>
    </row>
    <row r="638" ht="12.75" customHeight="1">
      <c r="A638" s="1"/>
      <c r="E638" s="1"/>
    </row>
    <row r="639" ht="12.75" customHeight="1">
      <c r="A639" s="1"/>
      <c r="E639" s="1"/>
    </row>
    <row r="640" ht="12.75" customHeight="1">
      <c r="A640" s="1"/>
      <c r="E640" s="1"/>
    </row>
    <row r="641" ht="12.75" customHeight="1">
      <c r="A641" s="1"/>
      <c r="E641" s="1"/>
    </row>
    <row r="642" ht="12.75" customHeight="1">
      <c r="A642" s="1"/>
      <c r="E642" s="1"/>
    </row>
    <row r="643" ht="12.75" customHeight="1">
      <c r="A643" s="1"/>
      <c r="E643" s="1"/>
    </row>
    <row r="644" ht="12.75" customHeight="1">
      <c r="A644" s="1"/>
      <c r="E644" s="1"/>
    </row>
    <row r="645" ht="12.75" customHeight="1">
      <c r="A645" s="1"/>
      <c r="E645" s="1"/>
    </row>
    <row r="646" ht="12.75" customHeight="1">
      <c r="A646" s="1"/>
      <c r="E646" s="1"/>
    </row>
    <row r="647" ht="12.75" customHeight="1">
      <c r="A647" s="1"/>
      <c r="E647" s="1"/>
    </row>
    <row r="648" ht="12.75" customHeight="1">
      <c r="A648" s="1"/>
      <c r="E648" s="1"/>
    </row>
    <row r="649" ht="12.75" customHeight="1">
      <c r="A649" s="1"/>
      <c r="E649" s="1"/>
    </row>
    <row r="650" ht="12.75" customHeight="1">
      <c r="A650" s="1"/>
      <c r="E650" s="1"/>
    </row>
    <row r="651" ht="12.75" customHeight="1">
      <c r="A651" s="1"/>
      <c r="E651" s="1"/>
    </row>
    <row r="652" ht="12.75" customHeight="1">
      <c r="A652" s="1"/>
      <c r="E652" s="1"/>
    </row>
    <row r="653" ht="12.75" customHeight="1">
      <c r="A653" s="1"/>
      <c r="E653" s="1"/>
    </row>
    <row r="654" ht="12.75" customHeight="1">
      <c r="A654" s="1"/>
      <c r="E654" s="1"/>
    </row>
    <row r="655" ht="12.75" customHeight="1">
      <c r="A655" s="1"/>
      <c r="E655" s="1"/>
    </row>
    <row r="656" ht="12.75" customHeight="1">
      <c r="A656" s="1"/>
      <c r="E656" s="1"/>
    </row>
    <row r="657" ht="12.75" customHeight="1">
      <c r="A657" s="1"/>
      <c r="E657" s="1"/>
    </row>
    <row r="658" ht="12.75" customHeight="1">
      <c r="A658" s="1"/>
      <c r="E658" s="1"/>
    </row>
    <row r="659" ht="12.75" customHeight="1">
      <c r="A659" s="1"/>
      <c r="E659" s="1"/>
    </row>
    <row r="660" ht="12.75" customHeight="1">
      <c r="A660" s="1"/>
      <c r="E660" s="1"/>
    </row>
    <row r="661" ht="12.75" customHeight="1">
      <c r="A661" s="1"/>
      <c r="E661" s="1"/>
    </row>
    <row r="662" ht="12.75" customHeight="1">
      <c r="A662" s="1"/>
      <c r="E662" s="1"/>
    </row>
    <row r="663" ht="12.75" customHeight="1">
      <c r="A663" s="1"/>
      <c r="E663" s="1"/>
    </row>
    <row r="664" ht="12.75" customHeight="1">
      <c r="A664" s="1"/>
      <c r="E664" s="1"/>
    </row>
    <row r="665" ht="12.75" customHeight="1">
      <c r="A665" s="1"/>
      <c r="E665" s="1"/>
    </row>
    <row r="666" ht="12.75" customHeight="1">
      <c r="A666" s="1"/>
      <c r="E666" s="1"/>
    </row>
    <row r="667" ht="12.75" customHeight="1">
      <c r="A667" s="1"/>
      <c r="E667" s="1"/>
    </row>
    <row r="668" ht="12.75" customHeight="1">
      <c r="A668" s="1"/>
      <c r="E668" s="1"/>
    </row>
    <row r="669" ht="12.75" customHeight="1">
      <c r="A669" s="1"/>
      <c r="E669" s="1"/>
    </row>
    <row r="670" ht="12.75" customHeight="1">
      <c r="A670" s="1"/>
      <c r="E670" s="1"/>
    </row>
    <row r="671" ht="12.75" customHeight="1">
      <c r="A671" s="1"/>
      <c r="E671" s="1"/>
    </row>
    <row r="672" ht="12.75" customHeight="1">
      <c r="A672" s="1"/>
      <c r="E672" s="1"/>
    </row>
    <row r="673" ht="12.75" customHeight="1">
      <c r="A673" s="1"/>
      <c r="E673" s="1"/>
    </row>
    <row r="674" ht="12.75" customHeight="1">
      <c r="A674" s="1"/>
      <c r="E674" s="1"/>
    </row>
    <row r="675" ht="12.75" customHeight="1">
      <c r="A675" s="1"/>
      <c r="E675" s="1"/>
    </row>
    <row r="676" ht="12.75" customHeight="1">
      <c r="A676" s="1"/>
      <c r="E676" s="1"/>
    </row>
    <row r="677" ht="12.75" customHeight="1">
      <c r="A677" s="1"/>
      <c r="E677" s="1"/>
    </row>
    <row r="678" ht="12.75" customHeight="1">
      <c r="A678" s="1"/>
      <c r="E678" s="1"/>
    </row>
    <row r="679" ht="12.75" customHeight="1">
      <c r="A679" s="1"/>
      <c r="E679" s="1"/>
    </row>
    <row r="680" ht="12.75" customHeight="1">
      <c r="A680" s="1"/>
      <c r="E680" s="1"/>
    </row>
    <row r="681" ht="12.75" customHeight="1">
      <c r="A681" s="1"/>
      <c r="E681" s="1"/>
    </row>
    <row r="682" ht="12.75" customHeight="1">
      <c r="A682" s="1"/>
      <c r="E682" s="1"/>
    </row>
    <row r="683" ht="12.75" customHeight="1">
      <c r="A683" s="1"/>
      <c r="E683" s="1"/>
    </row>
    <row r="684" ht="12.75" customHeight="1">
      <c r="A684" s="1"/>
      <c r="E684" s="1"/>
    </row>
    <row r="685" ht="12.75" customHeight="1">
      <c r="A685" s="1"/>
      <c r="E685" s="1"/>
    </row>
    <row r="686" ht="12.75" customHeight="1">
      <c r="A686" s="1"/>
      <c r="E686" s="1"/>
    </row>
    <row r="687" ht="12.75" customHeight="1">
      <c r="A687" s="1"/>
      <c r="E687" s="1"/>
    </row>
    <row r="688" ht="12.75" customHeight="1">
      <c r="A688" s="1"/>
      <c r="E688" s="1"/>
    </row>
    <row r="689" ht="12.75" customHeight="1">
      <c r="A689" s="1"/>
      <c r="E689" s="1"/>
    </row>
    <row r="690" ht="12.75" customHeight="1">
      <c r="A690" s="1"/>
      <c r="E690" s="1"/>
    </row>
    <row r="691" ht="12.75" customHeight="1">
      <c r="A691" s="1"/>
      <c r="E691" s="1"/>
    </row>
    <row r="692" ht="12.75" customHeight="1">
      <c r="A692" s="1"/>
      <c r="E692" s="1"/>
    </row>
    <row r="693" ht="12.75" customHeight="1">
      <c r="A693" s="1"/>
      <c r="E693" s="1"/>
    </row>
    <row r="694" ht="12.75" customHeight="1">
      <c r="A694" s="1"/>
      <c r="E694" s="1"/>
    </row>
    <row r="695" ht="12.75" customHeight="1">
      <c r="A695" s="1"/>
      <c r="E695" s="1"/>
    </row>
    <row r="696" ht="12.75" customHeight="1">
      <c r="A696" s="1"/>
      <c r="E696" s="1"/>
    </row>
    <row r="697" ht="12.75" customHeight="1">
      <c r="A697" s="1"/>
      <c r="E697" s="1"/>
    </row>
    <row r="698" ht="12.75" customHeight="1">
      <c r="A698" s="1"/>
      <c r="E698" s="1"/>
    </row>
    <row r="699" ht="12.75" customHeight="1">
      <c r="A699" s="1"/>
      <c r="E699" s="1"/>
    </row>
    <row r="700" ht="12.75" customHeight="1">
      <c r="A700" s="1"/>
      <c r="E700" s="1"/>
    </row>
    <row r="701" ht="12.75" customHeight="1">
      <c r="A701" s="1"/>
      <c r="E701" s="1"/>
    </row>
    <row r="702" ht="12.75" customHeight="1">
      <c r="A702" s="1"/>
      <c r="E702" s="1"/>
    </row>
    <row r="703" ht="12.75" customHeight="1">
      <c r="A703" s="1"/>
      <c r="E703" s="1"/>
    </row>
    <row r="704" ht="12.75" customHeight="1">
      <c r="A704" s="1"/>
      <c r="E704" s="1"/>
    </row>
    <row r="705" ht="12.75" customHeight="1">
      <c r="A705" s="1"/>
      <c r="E705" s="1"/>
    </row>
    <row r="706" ht="12.75" customHeight="1">
      <c r="A706" s="1"/>
      <c r="E706" s="1"/>
    </row>
    <row r="707" ht="12.75" customHeight="1">
      <c r="A707" s="1"/>
      <c r="E707" s="1"/>
    </row>
    <row r="708" ht="12.75" customHeight="1">
      <c r="A708" s="1"/>
      <c r="E708" s="1"/>
    </row>
    <row r="709" ht="12.75" customHeight="1">
      <c r="A709" s="1"/>
      <c r="E709" s="1"/>
    </row>
    <row r="710" ht="12.75" customHeight="1">
      <c r="A710" s="1"/>
      <c r="E710" s="1"/>
    </row>
    <row r="711" ht="12.75" customHeight="1">
      <c r="A711" s="1"/>
      <c r="E711" s="1"/>
    </row>
    <row r="712" ht="12.75" customHeight="1">
      <c r="A712" s="1"/>
      <c r="E712" s="1"/>
    </row>
    <row r="713" ht="12.75" customHeight="1">
      <c r="A713" s="1"/>
      <c r="E713" s="1"/>
    </row>
    <row r="714" ht="12.75" customHeight="1">
      <c r="A714" s="1"/>
      <c r="E714" s="1"/>
    </row>
    <row r="715" ht="12.75" customHeight="1">
      <c r="A715" s="1"/>
      <c r="E715" s="1"/>
    </row>
    <row r="716" ht="12.75" customHeight="1">
      <c r="A716" s="1"/>
      <c r="E716" s="1"/>
    </row>
    <row r="717" ht="12.75" customHeight="1">
      <c r="A717" s="1"/>
      <c r="E717" s="1"/>
    </row>
    <row r="718" ht="12.75" customHeight="1">
      <c r="A718" s="1"/>
      <c r="E718" s="1"/>
    </row>
    <row r="719" ht="12.75" customHeight="1">
      <c r="A719" s="1"/>
      <c r="E719" s="1"/>
    </row>
    <row r="720" ht="12.75" customHeight="1">
      <c r="A720" s="1"/>
      <c r="E720" s="1"/>
    </row>
    <row r="721" ht="12.75" customHeight="1">
      <c r="A721" s="1"/>
      <c r="E721" s="1"/>
    </row>
    <row r="722" ht="12.75" customHeight="1">
      <c r="A722" s="1"/>
      <c r="E722" s="1"/>
    </row>
    <row r="723" ht="12.75" customHeight="1">
      <c r="A723" s="1"/>
      <c r="E723" s="1"/>
    </row>
    <row r="724" ht="12.75" customHeight="1">
      <c r="A724" s="1"/>
      <c r="E724" s="1"/>
    </row>
    <row r="725" ht="12.75" customHeight="1">
      <c r="A725" s="1"/>
      <c r="E725" s="1"/>
    </row>
    <row r="726" ht="12.75" customHeight="1">
      <c r="A726" s="1"/>
      <c r="E726" s="1"/>
    </row>
    <row r="727" ht="12.75" customHeight="1">
      <c r="A727" s="1"/>
      <c r="E727" s="1"/>
    </row>
    <row r="728" ht="12.75" customHeight="1">
      <c r="A728" s="1"/>
      <c r="E728" s="1"/>
    </row>
    <row r="729" ht="12.75" customHeight="1">
      <c r="A729" s="1"/>
      <c r="E729" s="1"/>
    </row>
    <row r="730" ht="12.75" customHeight="1">
      <c r="A730" s="1"/>
      <c r="E730" s="1"/>
    </row>
    <row r="731" ht="12.75" customHeight="1">
      <c r="A731" s="1"/>
      <c r="E731" s="1"/>
    </row>
    <row r="732" ht="12.75" customHeight="1">
      <c r="A732" s="1"/>
      <c r="E732" s="1"/>
    </row>
    <row r="733" ht="12.75" customHeight="1">
      <c r="A733" s="1"/>
      <c r="E733" s="1"/>
    </row>
    <row r="734" ht="12.75" customHeight="1">
      <c r="A734" s="1"/>
      <c r="E734" s="1"/>
    </row>
    <row r="735" ht="12.75" customHeight="1">
      <c r="A735" s="1"/>
      <c r="E735" s="1"/>
    </row>
    <row r="736" ht="12.75" customHeight="1">
      <c r="A736" s="1"/>
      <c r="E736" s="1"/>
    </row>
    <row r="737" ht="12.75" customHeight="1">
      <c r="A737" s="1"/>
      <c r="E737" s="1"/>
    </row>
    <row r="738" ht="12.75" customHeight="1">
      <c r="A738" s="1"/>
      <c r="E738" s="1"/>
    </row>
    <row r="739" ht="12.75" customHeight="1">
      <c r="A739" s="1"/>
      <c r="E739" s="1"/>
    </row>
    <row r="740" ht="12.75" customHeight="1">
      <c r="A740" s="1"/>
      <c r="E740" s="1"/>
    </row>
    <row r="741" ht="12.75" customHeight="1">
      <c r="A741" s="1"/>
      <c r="E741" s="1"/>
    </row>
    <row r="742" ht="12.75" customHeight="1">
      <c r="A742" s="1"/>
      <c r="E742" s="1"/>
    </row>
    <row r="743" ht="12.75" customHeight="1">
      <c r="A743" s="1"/>
      <c r="E743" s="1"/>
    </row>
    <row r="744" ht="12.75" customHeight="1">
      <c r="A744" s="1"/>
      <c r="E744" s="1"/>
    </row>
    <row r="745" ht="12.75" customHeight="1">
      <c r="A745" s="1"/>
      <c r="E745" s="1"/>
    </row>
    <row r="746" ht="12.75" customHeight="1">
      <c r="A746" s="1"/>
      <c r="E746" s="1"/>
    </row>
    <row r="747" ht="12.75" customHeight="1">
      <c r="A747" s="1"/>
      <c r="E747" s="1"/>
    </row>
    <row r="748" ht="12.75" customHeight="1">
      <c r="A748" s="1"/>
      <c r="E748" s="1"/>
    </row>
    <row r="749" ht="12.75" customHeight="1">
      <c r="A749" s="1"/>
      <c r="E749" s="1"/>
    </row>
    <row r="750" ht="12.75" customHeight="1">
      <c r="A750" s="1"/>
      <c r="E750" s="1"/>
    </row>
    <row r="751" ht="12.75" customHeight="1">
      <c r="A751" s="1"/>
      <c r="E751" s="1"/>
    </row>
    <row r="752" ht="12.75" customHeight="1">
      <c r="A752" s="1"/>
      <c r="E752" s="1"/>
    </row>
    <row r="753" ht="12.75" customHeight="1">
      <c r="A753" s="1"/>
      <c r="E753" s="1"/>
    </row>
    <row r="754" ht="12.75" customHeight="1">
      <c r="A754" s="1"/>
      <c r="E754" s="1"/>
    </row>
    <row r="755" ht="12.75" customHeight="1">
      <c r="A755" s="1"/>
      <c r="E755" s="1"/>
    </row>
    <row r="756" ht="12.75" customHeight="1">
      <c r="A756" s="1"/>
      <c r="E756" s="1"/>
    </row>
    <row r="757" ht="12.75" customHeight="1">
      <c r="A757" s="1"/>
      <c r="E757" s="1"/>
    </row>
    <row r="758" ht="12.75" customHeight="1">
      <c r="A758" s="1"/>
      <c r="E758" s="1"/>
    </row>
    <row r="759" ht="12.75" customHeight="1">
      <c r="A759" s="1"/>
      <c r="E759" s="1"/>
    </row>
    <row r="760" ht="12.75" customHeight="1">
      <c r="A760" s="1"/>
      <c r="E760" s="1"/>
    </row>
    <row r="761" ht="12.75" customHeight="1">
      <c r="A761" s="1"/>
      <c r="E761" s="1"/>
    </row>
    <row r="762" ht="12.75" customHeight="1">
      <c r="A762" s="1"/>
      <c r="E762" s="1"/>
    </row>
    <row r="763" ht="12.75" customHeight="1">
      <c r="A763" s="1"/>
      <c r="E763" s="1"/>
    </row>
    <row r="764" ht="12.75" customHeight="1">
      <c r="A764" s="1"/>
      <c r="E764" s="1"/>
    </row>
    <row r="765" ht="12.75" customHeight="1">
      <c r="A765" s="1"/>
      <c r="E765" s="1"/>
    </row>
    <row r="766" ht="12.75" customHeight="1">
      <c r="A766" s="1"/>
      <c r="E766" s="1"/>
    </row>
    <row r="767" ht="12.75" customHeight="1">
      <c r="A767" s="1"/>
      <c r="E767" s="1"/>
    </row>
    <row r="768" ht="12.75" customHeight="1">
      <c r="A768" s="1"/>
      <c r="E768" s="1"/>
    </row>
    <row r="769" ht="12.75" customHeight="1">
      <c r="A769" s="1"/>
      <c r="E769" s="1"/>
    </row>
    <row r="770" ht="12.75" customHeight="1">
      <c r="A770" s="1"/>
      <c r="E770" s="1"/>
    </row>
    <row r="771" ht="12.75" customHeight="1">
      <c r="A771" s="1"/>
      <c r="E771" s="1"/>
    </row>
    <row r="772" ht="12.75" customHeight="1">
      <c r="A772" s="1"/>
      <c r="E772" s="1"/>
    </row>
    <row r="773" ht="12.75" customHeight="1">
      <c r="A773" s="1"/>
      <c r="E773" s="1"/>
    </row>
    <row r="774" ht="12.75" customHeight="1">
      <c r="A774" s="1"/>
      <c r="E774" s="1"/>
    </row>
    <row r="775" ht="12.75" customHeight="1">
      <c r="A775" s="1"/>
      <c r="E775" s="1"/>
    </row>
    <row r="776" ht="12.75" customHeight="1">
      <c r="A776" s="1"/>
      <c r="E776" s="1"/>
    </row>
    <row r="777" ht="12.75" customHeight="1">
      <c r="A777" s="1"/>
      <c r="E777" s="1"/>
    </row>
    <row r="778" ht="12.75" customHeight="1">
      <c r="A778" s="1"/>
      <c r="E778" s="1"/>
    </row>
    <row r="779" ht="12.75" customHeight="1">
      <c r="A779" s="1"/>
      <c r="E779" s="1"/>
    </row>
    <row r="780" ht="12.75" customHeight="1">
      <c r="A780" s="1"/>
      <c r="E780" s="1"/>
    </row>
    <row r="781" ht="12.75" customHeight="1">
      <c r="A781" s="1"/>
      <c r="E781" s="1"/>
    </row>
    <row r="782" ht="12.75" customHeight="1">
      <c r="A782" s="1"/>
      <c r="E782" s="1"/>
    </row>
    <row r="783" ht="12.75" customHeight="1">
      <c r="A783" s="1"/>
      <c r="E783" s="1"/>
    </row>
    <row r="784" ht="12.75" customHeight="1">
      <c r="A784" s="1"/>
      <c r="E784" s="1"/>
    </row>
    <row r="785" ht="12.75" customHeight="1">
      <c r="A785" s="1"/>
      <c r="E785" s="1"/>
    </row>
    <row r="786" ht="12.75" customHeight="1">
      <c r="A786" s="1"/>
      <c r="E786" s="1"/>
    </row>
    <row r="787" ht="12.75" customHeight="1">
      <c r="A787" s="1"/>
      <c r="E787" s="1"/>
    </row>
    <row r="788" ht="12.75" customHeight="1">
      <c r="A788" s="1"/>
      <c r="E788" s="1"/>
    </row>
    <row r="789" ht="12.75" customHeight="1">
      <c r="A789" s="1"/>
      <c r="E789" s="1"/>
    </row>
    <row r="790" ht="12.75" customHeight="1">
      <c r="A790" s="1"/>
      <c r="E790" s="1"/>
    </row>
    <row r="791" ht="12.75" customHeight="1">
      <c r="A791" s="1"/>
      <c r="E791" s="1"/>
    </row>
    <row r="792" ht="12.75" customHeight="1">
      <c r="A792" s="1"/>
      <c r="E792" s="1"/>
    </row>
    <row r="793" ht="12.75" customHeight="1">
      <c r="A793" s="1"/>
      <c r="E793" s="1"/>
    </row>
    <row r="794" ht="12.75" customHeight="1">
      <c r="A794" s="1"/>
      <c r="E794" s="1"/>
    </row>
    <row r="795" ht="12.75" customHeight="1">
      <c r="A795" s="1"/>
      <c r="E795" s="1"/>
    </row>
    <row r="796" ht="12.75" customHeight="1">
      <c r="A796" s="1"/>
      <c r="E796" s="1"/>
    </row>
    <row r="797" ht="12.75" customHeight="1">
      <c r="A797" s="1"/>
      <c r="E797" s="1"/>
    </row>
    <row r="798" ht="12.75" customHeight="1">
      <c r="A798" s="1"/>
      <c r="E798" s="1"/>
    </row>
    <row r="799" ht="12.75" customHeight="1">
      <c r="A799" s="1"/>
      <c r="E799" s="1"/>
    </row>
    <row r="800" ht="12.75" customHeight="1">
      <c r="A800" s="1"/>
      <c r="E800" s="1"/>
    </row>
    <row r="801" ht="12.75" customHeight="1">
      <c r="A801" s="1"/>
      <c r="E801" s="1"/>
    </row>
    <row r="802" ht="12.75" customHeight="1">
      <c r="A802" s="1"/>
      <c r="E802" s="1"/>
    </row>
    <row r="803" ht="12.75" customHeight="1">
      <c r="A803" s="1"/>
      <c r="E803" s="1"/>
    </row>
    <row r="804" ht="12.75" customHeight="1">
      <c r="A804" s="1"/>
      <c r="E804" s="1"/>
    </row>
    <row r="805" ht="12.75" customHeight="1">
      <c r="A805" s="1"/>
      <c r="E805" s="1"/>
    </row>
    <row r="806" ht="12.75" customHeight="1">
      <c r="A806" s="1"/>
      <c r="E806" s="1"/>
    </row>
    <row r="807" ht="12.75" customHeight="1">
      <c r="A807" s="1"/>
      <c r="E807" s="1"/>
    </row>
    <row r="808" ht="12.75" customHeight="1">
      <c r="A808" s="1"/>
      <c r="E808" s="1"/>
    </row>
    <row r="809" ht="12.75" customHeight="1">
      <c r="A809" s="1"/>
      <c r="E809" s="1"/>
    </row>
    <row r="810" ht="12.75" customHeight="1">
      <c r="A810" s="1"/>
      <c r="E810" s="1"/>
    </row>
    <row r="811" ht="12.75" customHeight="1">
      <c r="A811" s="1"/>
      <c r="E811" s="1"/>
    </row>
    <row r="812" ht="12.75" customHeight="1">
      <c r="A812" s="1"/>
      <c r="E812" s="1"/>
    </row>
    <row r="813" ht="12.75" customHeight="1">
      <c r="A813" s="1"/>
      <c r="E813" s="1"/>
    </row>
    <row r="814" ht="12.75" customHeight="1">
      <c r="A814" s="1"/>
      <c r="E814" s="1"/>
    </row>
    <row r="815" ht="12.75" customHeight="1">
      <c r="A815" s="1"/>
      <c r="E815" s="1"/>
    </row>
    <row r="816" ht="12.75" customHeight="1">
      <c r="A816" s="1"/>
      <c r="E816" s="1"/>
    </row>
    <row r="817" ht="12.75" customHeight="1">
      <c r="A817" s="1"/>
      <c r="E817" s="1"/>
    </row>
    <row r="818" ht="12.75" customHeight="1">
      <c r="A818" s="1"/>
      <c r="E818" s="1"/>
    </row>
    <row r="819" ht="12.75" customHeight="1">
      <c r="A819" s="1"/>
      <c r="E819" s="1"/>
    </row>
    <row r="820" ht="12.75" customHeight="1">
      <c r="A820" s="1"/>
      <c r="E820" s="1"/>
    </row>
    <row r="821" ht="12.75" customHeight="1">
      <c r="A821" s="1"/>
      <c r="E821" s="1"/>
    </row>
    <row r="822" ht="12.75" customHeight="1">
      <c r="A822" s="1"/>
      <c r="E822" s="1"/>
    </row>
    <row r="823" ht="12.75" customHeight="1">
      <c r="A823" s="1"/>
      <c r="E823" s="1"/>
    </row>
    <row r="824" ht="12.75" customHeight="1">
      <c r="A824" s="1"/>
      <c r="E824" s="1"/>
    </row>
    <row r="825" ht="12.75" customHeight="1">
      <c r="A825" s="1"/>
      <c r="E825" s="1"/>
    </row>
    <row r="826" ht="12.75" customHeight="1">
      <c r="A826" s="1"/>
      <c r="E826" s="1"/>
    </row>
    <row r="827" ht="12.75" customHeight="1">
      <c r="A827" s="1"/>
      <c r="E827" s="1"/>
    </row>
    <row r="828" ht="12.75" customHeight="1">
      <c r="A828" s="1"/>
      <c r="E828" s="1"/>
    </row>
    <row r="829" ht="12.75" customHeight="1">
      <c r="A829" s="1"/>
      <c r="E829" s="1"/>
    </row>
    <row r="830" ht="12.75" customHeight="1">
      <c r="A830" s="1"/>
      <c r="E830" s="1"/>
    </row>
    <row r="831" ht="12.75" customHeight="1">
      <c r="A831" s="1"/>
      <c r="E831" s="1"/>
    </row>
    <row r="832" ht="12.75" customHeight="1">
      <c r="A832" s="1"/>
      <c r="E832" s="1"/>
    </row>
    <row r="833" ht="12.75" customHeight="1">
      <c r="A833" s="1"/>
      <c r="E833" s="1"/>
    </row>
    <row r="834" ht="12.75" customHeight="1">
      <c r="A834" s="1"/>
      <c r="E834" s="1"/>
    </row>
    <row r="835" ht="12.75" customHeight="1">
      <c r="A835" s="1"/>
      <c r="E835" s="1"/>
    </row>
    <row r="836" ht="12.75" customHeight="1">
      <c r="A836" s="1"/>
      <c r="E836" s="1"/>
    </row>
    <row r="837" ht="12.75" customHeight="1">
      <c r="A837" s="1"/>
      <c r="E837" s="1"/>
    </row>
    <row r="838" ht="12.75" customHeight="1">
      <c r="A838" s="1"/>
      <c r="E838" s="1"/>
    </row>
    <row r="839" ht="12.75" customHeight="1">
      <c r="A839" s="1"/>
      <c r="E839" s="1"/>
    </row>
    <row r="840" ht="12.75" customHeight="1">
      <c r="A840" s="1"/>
      <c r="E840" s="1"/>
    </row>
    <row r="841" ht="12.75" customHeight="1">
      <c r="A841" s="1"/>
      <c r="E841" s="1"/>
    </row>
    <row r="842" ht="12.75" customHeight="1">
      <c r="A842" s="1"/>
      <c r="E842" s="1"/>
    </row>
    <row r="843" ht="12.75" customHeight="1">
      <c r="A843" s="1"/>
      <c r="E843" s="1"/>
    </row>
    <row r="844" ht="12.75" customHeight="1">
      <c r="A844" s="1"/>
      <c r="E844" s="1"/>
    </row>
    <row r="845" ht="12.75" customHeight="1">
      <c r="A845" s="1"/>
      <c r="E845" s="1"/>
    </row>
    <row r="846" ht="12.75" customHeight="1">
      <c r="A846" s="1"/>
      <c r="E846" s="1"/>
    </row>
    <row r="847" ht="12.75" customHeight="1">
      <c r="A847" s="1"/>
      <c r="E847" s="1"/>
    </row>
    <row r="848" ht="12.75" customHeight="1">
      <c r="A848" s="1"/>
      <c r="E848" s="1"/>
    </row>
    <row r="849" ht="12.75" customHeight="1">
      <c r="A849" s="1"/>
      <c r="E849" s="1"/>
    </row>
    <row r="850" ht="12.75" customHeight="1">
      <c r="A850" s="1"/>
      <c r="E850" s="1"/>
    </row>
    <row r="851" ht="12.75" customHeight="1">
      <c r="A851" s="1"/>
      <c r="E851" s="1"/>
    </row>
    <row r="852" ht="12.75" customHeight="1">
      <c r="A852" s="1"/>
      <c r="E852" s="1"/>
    </row>
    <row r="853" ht="12.75" customHeight="1">
      <c r="A853" s="1"/>
      <c r="E853" s="1"/>
    </row>
    <row r="854" ht="12.75" customHeight="1">
      <c r="A854" s="1"/>
      <c r="E854" s="1"/>
    </row>
    <row r="855" ht="12.75" customHeight="1">
      <c r="A855" s="1"/>
      <c r="E855" s="1"/>
    </row>
    <row r="856" ht="12.75" customHeight="1">
      <c r="A856" s="1"/>
      <c r="E856" s="1"/>
    </row>
    <row r="857" ht="12.75" customHeight="1">
      <c r="A857" s="1"/>
      <c r="E857" s="1"/>
    </row>
    <row r="858" ht="12.75" customHeight="1">
      <c r="A858" s="1"/>
      <c r="E858" s="1"/>
    </row>
    <row r="859" ht="12.75" customHeight="1">
      <c r="A859" s="1"/>
      <c r="E859" s="1"/>
    </row>
    <row r="860" ht="12.75" customHeight="1">
      <c r="A860" s="1"/>
      <c r="E860" s="1"/>
    </row>
    <row r="861" ht="12.75" customHeight="1">
      <c r="A861" s="1"/>
      <c r="E861" s="1"/>
    </row>
    <row r="862" ht="12.75" customHeight="1">
      <c r="A862" s="1"/>
      <c r="E862" s="1"/>
    </row>
    <row r="863" ht="12.75" customHeight="1">
      <c r="A863" s="1"/>
      <c r="E863" s="1"/>
    </row>
    <row r="864" ht="12.75" customHeight="1">
      <c r="A864" s="1"/>
      <c r="E864" s="1"/>
    </row>
    <row r="865" ht="12.75" customHeight="1">
      <c r="A865" s="1"/>
      <c r="E865" s="1"/>
    </row>
    <row r="866" ht="12.75" customHeight="1">
      <c r="A866" s="1"/>
      <c r="E866" s="1"/>
    </row>
    <row r="867" ht="12.75" customHeight="1">
      <c r="A867" s="1"/>
      <c r="E867" s="1"/>
    </row>
    <row r="868" ht="12.75" customHeight="1">
      <c r="A868" s="1"/>
      <c r="E868" s="1"/>
    </row>
    <row r="869" ht="12.75" customHeight="1">
      <c r="A869" s="1"/>
      <c r="E869" s="1"/>
    </row>
    <row r="870" ht="12.75" customHeight="1">
      <c r="A870" s="1"/>
      <c r="E870" s="1"/>
    </row>
    <row r="871" ht="12.75" customHeight="1">
      <c r="A871" s="1"/>
      <c r="E871" s="1"/>
    </row>
    <row r="872" ht="12.75" customHeight="1">
      <c r="A872" s="1"/>
      <c r="E872" s="1"/>
    </row>
    <row r="873" ht="12.75" customHeight="1">
      <c r="A873" s="1"/>
      <c r="E873" s="1"/>
    </row>
    <row r="874" ht="12.75" customHeight="1">
      <c r="A874" s="1"/>
      <c r="E874" s="1"/>
    </row>
    <row r="875" ht="12.75" customHeight="1">
      <c r="A875" s="1"/>
      <c r="E875" s="1"/>
    </row>
    <row r="876" ht="12.75" customHeight="1">
      <c r="A876" s="1"/>
      <c r="E876" s="1"/>
    </row>
    <row r="877" ht="12.75" customHeight="1">
      <c r="A877" s="1"/>
      <c r="E877" s="1"/>
    </row>
    <row r="878" ht="12.75" customHeight="1">
      <c r="A878" s="1"/>
      <c r="E878" s="1"/>
    </row>
    <row r="879" ht="12.75" customHeight="1">
      <c r="A879" s="1"/>
      <c r="E879" s="1"/>
    </row>
    <row r="880" ht="12.75" customHeight="1">
      <c r="A880" s="1"/>
      <c r="E880" s="1"/>
    </row>
    <row r="881" ht="12.75" customHeight="1">
      <c r="A881" s="1"/>
      <c r="E881" s="1"/>
    </row>
    <row r="882" ht="12.75" customHeight="1">
      <c r="A882" s="1"/>
      <c r="E882" s="1"/>
    </row>
    <row r="883" ht="12.75" customHeight="1">
      <c r="A883" s="1"/>
      <c r="E883" s="1"/>
    </row>
    <row r="884" ht="12.75" customHeight="1">
      <c r="A884" s="1"/>
      <c r="E884" s="1"/>
    </row>
    <row r="885" ht="12.75" customHeight="1">
      <c r="A885" s="1"/>
      <c r="E885" s="1"/>
    </row>
    <row r="886" ht="12.75" customHeight="1">
      <c r="A886" s="1"/>
      <c r="E886" s="1"/>
    </row>
    <row r="887" ht="12.75" customHeight="1">
      <c r="A887" s="1"/>
      <c r="E887" s="1"/>
    </row>
    <row r="888" ht="12.75" customHeight="1">
      <c r="A888" s="1"/>
      <c r="E888" s="1"/>
    </row>
    <row r="889" ht="12.75" customHeight="1">
      <c r="A889" s="1"/>
      <c r="E889" s="1"/>
    </row>
    <row r="890" ht="12.75" customHeight="1">
      <c r="A890" s="1"/>
      <c r="E890" s="1"/>
    </row>
    <row r="891" ht="12.75" customHeight="1">
      <c r="A891" s="1"/>
      <c r="E891" s="1"/>
    </row>
    <row r="892" ht="12.75" customHeight="1">
      <c r="A892" s="1"/>
      <c r="E892" s="1"/>
    </row>
    <row r="893" ht="12.75" customHeight="1">
      <c r="A893" s="1"/>
      <c r="E893" s="1"/>
    </row>
    <row r="894" ht="12.75" customHeight="1">
      <c r="A894" s="1"/>
      <c r="E894" s="1"/>
    </row>
    <row r="895" ht="12.75" customHeight="1">
      <c r="A895" s="1"/>
      <c r="E895" s="1"/>
    </row>
    <row r="896" ht="12.75" customHeight="1">
      <c r="A896" s="1"/>
      <c r="E896" s="1"/>
    </row>
    <row r="897" ht="12.75" customHeight="1">
      <c r="A897" s="1"/>
      <c r="E897" s="1"/>
    </row>
    <row r="898" ht="12.75" customHeight="1">
      <c r="A898" s="1"/>
      <c r="E898" s="1"/>
    </row>
    <row r="899" ht="12.75" customHeight="1">
      <c r="A899" s="1"/>
      <c r="E899" s="1"/>
    </row>
    <row r="900" ht="12.75" customHeight="1">
      <c r="A900" s="1"/>
      <c r="E900" s="1"/>
    </row>
    <row r="901" ht="12.75" customHeight="1">
      <c r="A901" s="1"/>
      <c r="E901" s="1"/>
    </row>
    <row r="902" ht="12.75" customHeight="1">
      <c r="A902" s="1"/>
      <c r="E902" s="1"/>
    </row>
    <row r="903" ht="12.75" customHeight="1">
      <c r="A903" s="1"/>
      <c r="E903" s="1"/>
    </row>
    <row r="904" ht="12.75" customHeight="1">
      <c r="A904" s="1"/>
      <c r="E904" s="1"/>
    </row>
    <row r="905" ht="12.75" customHeight="1">
      <c r="A905" s="1"/>
      <c r="E905" s="1"/>
    </row>
    <row r="906" ht="12.75" customHeight="1">
      <c r="A906" s="1"/>
      <c r="E906" s="1"/>
    </row>
    <row r="907" ht="12.75" customHeight="1">
      <c r="A907" s="1"/>
      <c r="E907" s="1"/>
    </row>
    <row r="908" ht="12.75" customHeight="1">
      <c r="A908" s="1"/>
      <c r="E908" s="1"/>
    </row>
    <row r="909" ht="12.75" customHeight="1">
      <c r="A909" s="1"/>
      <c r="E909" s="1"/>
    </row>
    <row r="910" ht="12.75" customHeight="1">
      <c r="A910" s="1"/>
      <c r="E910" s="1"/>
    </row>
    <row r="911" ht="12.75" customHeight="1">
      <c r="A911" s="1"/>
      <c r="E911" s="1"/>
    </row>
    <row r="912" ht="12.75" customHeight="1">
      <c r="A912" s="1"/>
      <c r="E912" s="1"/>
    </row>
    <row r="913" ht="12.75" customHeight="1">
      <c r="A913" s="1"/>
      <c r="E913" s="1"/>
    </row>
    <row r="914" ht="12.75" customHeight="1">
      <c r="A914" s="1"/>
      <c r="E914" s="1"/>
    </row>
    <row r="915" ht="12.75" customHeight="1">
      <c r="A915" s="1"/>
      <c r="E915" s="1"/>
    </row>
    <row r="916" ht="12.75" customHeight="1">
      <c r="A916" s="1"/>
      <c r="E916" s="1"/>
    </row>
    <row r="917" ht="12.75" customHeight="1">
      <c r="A917" s="1"/>
      <c r="E917" s="1"/>
    </row>
    <row r="918" ht="12.75" customHeight="1">
      <c r="A918" s="1"/>
      <c r="E918" s="1"/>
    </row>
    <row r="919" ht="12.75" customHeight="1">
      <c r="A919" s="1"/>
      <c r="E919" s="1"/>
    </row>
    <row r="920" ht="12.75" customHeight="1">
      <c r="A920" s="1"/>
      <c r="E920" s="1"/>
    </row>
    <row r="921" ht="12.75" customHeight="1">
      <c r="A921" s="1"/>
      <c r="E921" s="1"/>
    </row>
    <row r="922" ht="12.75" customHeight="1">
      <c r="A922" s="1"/>
      <c r="E922" s="1"/>
    </row>
    <row r="923" ht="12.75" customHeight="1">
      <c r="A923" s="1"/>
      <c r="E923" s="1"/>
    </row>
    <row r="924" ht="12.75" customHeight="1">
      <c r="A924" s="1"/>
      <c r="E924" s="1"/>
    </row>
    <row r="925" ht="12.75" customHeight="1">
      <c r="A925" s="1"/>
      <c r="E925" s="1"/>
    </row>
    <row r="926" ht="12.75" customHeight="1">
      <c r="A926" s="1"/>
      <c r="E926" s="1"/>
    </row>
    <row r="927" ht="12.75" customHeight="1">
      <c r="A927" s="1"/>
      <c r="E927" s="1"/>
    </row>
    <row r="928" ht="12.75" customHeight="1">
      <c r="A928" s="1"/>
      <c r="E928" s="1"/>
    </row>
    <row r="929" ht="12.75" customHeight="1">
      <c r="A929" s="1"/>
      <c r="E929" s="1"/>
    </row>
    <row r="930" ht="12.75" customHeight="1">
      <c r="A930" s="1"/>
      <c r="E930" s="1"/>
    </row>
    <row r="931" ht="12.75" customHeight="1">
      <c r="A931" s="1"/>
      <c r="E931" s="1"/>
    </row>
    <row r="932" ht="12.75" customHeight="1">
      <c r="A932" s="1"/>
      <c r="E932" s="1"/>
    </row>
    <row r="933" ht="12.75" customHeight="1">
      <c r="A933" s="1"/>
      <c r="E933" s="1"/>
    </row>
    <row r="934" ht="12.75" customHeight="1">
      <c r="A934" s="1"/>
      <c r="E934" s="1"/>
    </row>
    <row r="935" ht="12.75" customHeight="1">
      <c r="A935" s="1"/>
      <c r="E935" s="1"/>
    </row>
    <row r="936" ht="12.75" customHeight="1">
      <c r="A936" s="1"/>
      <c r="E936" s="1"/>
    </row>
    <row r="937" ht="12.75" customHeight="1">
      <c r="A937" s="1"/>
      <c r="E937" s="1"/>
    </row>
    <row r="938" ht="12.75" customHeight="1">
      <c r="A938" s="1"/>
      <c r="E938" s="1"/>
    </row>
    <row r="939" ht="12.75" customHeight="1">
      <c r="A939" s="1"/>
      <c r="E939" s="1"/>
    </row>
    <row r="940" ht="12.75" customHeight="1">
      <c r="A940" s="1"/>
      <c r="E940" s="1"/>
    </row>
    <row r="941" ht="12.75" customHeight="1">
      <c r="A941" s="1"/>
      <c r="E941" s="1"/>
    </row>
    <row r="942" ht="12.75" customHeight="1">
      <c r="A942" s="1"/>
      <c r="E942" s="1"/>
    </row>
    <row r="943" ht="12.75" customHeight="1">
      <c r="A943" s="1"/>
      <c r="E943" s="1"/>
    </row>
    <row r="944" ht="12.75" customHeight="1">
      <c r="A944" s="1"/>
      <c r="E944" s="1"/>
    </row>
    <row r="945" ht="12.75" customHeight="1">
      <c r="A945" s="1"/>
      <c r="E945" s="1"/>
    </row>
    <row r="946" ht="12.75" customHeight="1">
      <c r="A946" s="1"/>
      <c r="E946" s="1"/>
    </row>
    <row r="947" ht="12.75" customHeight="1">
      <c r="A947" s="1"/>
      <c r="E947" s="1"/>
    </row>
    <row r="948" ht="12.75" customHeight="1">
      <c r="A948" s="1"/>
      <c r="E948" s="1"/>
    </row>
    <row r="949" ht="12.75" customHeight="1">
      <c r="A949" s="1"/>
      <c r="E949" s="1"/>
    </row>
    <row r="950" ht="12.75" customHeight="1">
      <c r="A950" s="1"/>
      <c r="E950" s="1"/>
    </row>
    <row r="951" ht="12.75" customHeight="1">
      <c r="A951" s="1"/>
      <c r="E951" s="1"/>
    </row>
    <row r="952" ht="12.75" customHeight="1">
      <c r="A952" s="1"/>
      <c r="E952" s="1"/>
    </row>
    <row r="953" ht="12.75" customHeight="1">
      <c r="A953" s="1"/>
      <c r="E953" s="1"/>
    </row>
    <row r="954" ht="12.75" customHeight="1">
      <c r="A954" s="1"/>
      <c r="E954" s="1"/>
    </row>
    <row r="955" ht="12.75" customHeight="1">
      <c r="A955" s="1"/>
      <c r="E955" s="1"/>
    </row>
    <row r="956" ht="12.75" customHeight="1">
      <c r="A956" s="1"/>
      <c r="E956" s="1"/>
    </row>
    <row r="957" ht="12.75" customHeight="1">
      <c r="A957" s="1"/>
      <c r="E957" s="1"/>
    </row>
    <row r="958" ht="12.75" customHeight="1">
      <c r="A958" s="1"/>
      <c r="E958" s="1"/>
    </row>
    <row r="959" ht="12.75" customHeight="1">
      <c r="A959" s="1"/>
      <c r="E959" s="1"/>
    </row>
    <row r="960" ht="12.75" customHeight="1">
      <c r="A960" s="1"/>
      <c r="E960" s="1"/>
    </row>
    <row r="961" ht="12.75" customHeight="1">
      <c r="A961" s="1"/>
      <c r="E961" s="1"/>
    </row>
    <row r="962" ht="12.75" customHeight="1">
      <c r="A962" s="1"/>
      <c r="E962" s="1"/>
    </row>
    <row r="963" ht="12.75" customHeight="1">
      <c r="A963" s="1"/>
      <c r="E963" s="1"/>
    </row>
    <row r="964" ht="12.75" customHeight="1">
      <c r="A964" s="1"/>
      <c r="E964" s="1"/>
    </row>
    <row r="965" ht="12.75" customHeight="1">
      <c r="A965" s="1"/>
      <c r="E965" s="1"/>
    </row>
    <row r="966" ht="12.75" customHeight="1">
      <c r="A966" s="1"/>
      <c r="E966" s="1"/>
    </row>
    <row r="967" ht="12.75" customHeight="1">
      <c r="A967" s="1"/>
      <c r="E967" s="1"/>
    </row>
    <row r="968" ht="12.75" customHeight="1">
      <c r="A968" s="1"/>
      <c r="E968" s="1"/>
    </row>
    <row r="969" ht="12.75" customHeight="1">
      <c r="A969" s="1"/>
      <c r="E969" s="1"/>
    </row>
    <row r="970" ht="12.75" customHeight="1">
      <c r="A970" s="1"/>
      <c r="E970" s="1"/>
    </row>
    <row r="971" ht="12.75" customHeight="1">
      <c r="A971" s="1"/>
      <c r="E971" s="1"/>
    </row>
    <row r="972" ht="12.75" customHeight="1">
      <c r="A972" s="1"/>
      <c r="E972" s="1"/>
    </row>
    <row r="973" ht="12.75" customHeight="1">
      <c r="A973" s="1"/>
      <c r="E973" s="1"/>
    </row>
    <row r="974" ht="12.75" customHeight="1">
      <c r="A974" s="1"/>
      <c r="E974" s="1"/>
    </row>
    <row r="975" ht="12.75" customHeight="1">
      <c r="A975" s="1"/>
      <c r="E975" s="1"/>
    </row>
    <row r="976" ht="12.75" customHeight="1">
      <c r="A976" s="1"/>
      <c r="E976" s="1"/>
    </row>
    <row r="977" ht="12.75" customHeight="1">
      <c r="A977" s="1"/>
      <c r="E977" s="1"/>
    </row>
    <row r="978" ht="12.75" customHeight="1">
      <c r="A978" s="1"/>
      <c r="E978" s="1"/>
    </row>
    <row r="979" ht="12.75" customHeight="1">
      <c r="A979" s="1"/>
      <c r="E979" s="1"/>
    </row>
    <row r="980" ht="12.75" customHeight="1">
      <c r="A980" s="1"/>
      <c r="E980" s="1"/>
    </row>
    <row r="981" ht="12.75" customHeight="1">
      <c r="A981" s="1"/>
      <c r="E981" s="1"/>
    </row>
    <row r="982" ht="12.75" customHeight="1">
      <c r="A982" s="1"/>
      <c r="E982" s="1"/>
    </row>
    <row r="983" ht="12.75" customHeight="1">
      <c r="A983" s="1"/>
      <c r="E983" s="1"/>
    </row>
    <row r="984" ht="12.75" customHeight="1">
      <c r="A984" s="1"/>
      <c r="E984" s="1"/>
    </row>
    <row r="985" ht="12.75" customHeight="1">
      <c r="A985" s="1"/>
      <c r="E985" s="1"/>
    </row>
    <row r="986" ht="12.75" customHeight="1">
      <c r="A986" s="1"/>
      <c r="E986" s="1"/>
    </row>
    <row r="987" ht="12.75" customHeight="1">
      <c r="A987" s="1"/>
      <c r="E987" s="1"/>
    </row>
    <row r="988" ht="12.75" customHeight="1">
      <c r="A988" s="1"/>
      <c r="E988" s="1"/>
    </row>
    <row r="989" ht="12.75" customHeight="1">
      <c r="A989" s="1"/>
      <c r="E989" s="1"/>
    </row>
    <row r="990" ht="12.75" customHeight="1">
      <c r="A990" s="1"/>
      <c r="E990" s="1"/>
    </row>
    <row r="991" ht="12.75" customHeight="1">
      <c r="A991" s="1"/>
      <c r="E991" s="1"/>
    </row>
    <row r="992" ht="12.75" customHeight="1">
      <c r="A992" s="1"/>
      <c r="E992" s="1"/>
    </row>
    <row r="993" ht="12.75" customHeight="1">
      <c r="A993" s="1"/>
      <c r="E993" s="1"/>
    </row>
    <row r="994" ht="12.75" customHeight="1">
      <c r="A994" s="1"/>
      <c r="E994" s="1"/>
    </row>
    <row r="995" ht="12.75" customHeight="1">
      <c r="A995" s="1"/>
      <c r="E995" s="1"/>
    </row>
    <row r="996" ht="12.75" customHeight="1">
      <c r="A996" s="1"/>
      <c r="E996" s="1"/>
    </row>
    <row r="997" ht="12.75" customHeight="1">
      <c r="A997" s="1"/>
      <c r="E997" s="1"/>
    </row>
    <row r="998" ht="12.75" customHeight="1">
      <c r="A998" s="1"/>
      <c r="E998" s="1"/>
    </row>
    <row r="999" ht="12.75" customHeight="1">
      <c r="A999" s="1"/>
      <c r="E999" s="1"/>
    </row>
    <row r="1000" ht="12.75" customHeight="1">
      <c r="A1000" s="1"/>
      <c r="E1000" s="1"/>
    </row>
  </sheetData>
  <mergeCells count="2">
    <mergeCell ref="C3:D3"/>
    <mergeCell ref="C8:E8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  <col customWidth="1" min="11" max="26" width="8.0"/>
  </cols>
  <sheetData>
    <row r="1" ht="18.75" customHeight="1">
      <c r="A1" s="17" t="s">
        <v>186</v>
      </c>
      <c r="B1" s="17"/>
      <c r="C1" s="17"/>
      <c r="D1" s="17"/>
      <c r="E1" s="17"/>
      <c r="F1" s="17"/>
      <c r="G1" s="17"/>
      <c r="J1" s="1"/>
    </row>
    <row r="2" ht="13.5" customHeight="1">
      <c r="A2" s="1"/>
      <c r="J2" s="1"/>
    </row>
    <row r="3" ht="12.75" customHeight="1">
      <c r="A3" s="1"/>
      <c r="C3" s="4" t="s">
        <v>1665</v>
      </c>
      <c r="D3" s="4" t="s">
        <v>1666</v>
      </c>
      <c r="E3" s="4" t="s">
        <v>186</v>
      </c>
      <c r="J3" s="1"/>
    </row>
    <row r="4" ht="12.75" customHeight="1">
      <c r="A4" s="1"/>
      <c r="C4" s="5">
        <v>10.0</v>
      </c>
      <c r="D4" s="5">
        <v>20.0</v>
      </c>
      <c r="E4" s="6">
        <f t="shared" ref="E4:E10" si="1">GESTEP(C4,D4)</f>
        <v>0</v>
      </c>
      <c r="F4" s="47" t="s">
        <v>2045</v>
      </c>
      <c r="J4" s="1"/>
    </row>
    <row r="5" ht="12.75" customHeight="1">
      <c r="A5" s="1"/>
      <c r="C5" s="5">
        <v>50.0</v>
      </c>
      <c r="D5" s="5">
        <v>20.0</v>
      </c>
      <c r="E5" s="6">
        <f t="shared" si="1"/>
        <v>1</v>
      </c>
      <c r="F5" s="47" t="s">
        <v>2046</v>
      </c>
      <c r="J5" s="1"/>
    </row>
    <row r="6" ht="12.75" customHeight="1">
      <c r="A6" s="1"/>
      <c r="C6" s="5">
        <v>99.0</v>
      </c>
      <c r="D6" s="5">
        <v>100.0</v>
      </c>
      <c r="E6" s="6">
        <f t="shared" si="1"/>
        <v>0</v>
      </c>
      <c r="F6" s="47" t="s">
        <v>2047</v>
      </c>
      <c r="J6" s="1"/>
    </row>
    <row r="7" ht="12.75" customHeight="1">
      <c r="A7" s="1"/>
      <c r="C7" s="5">
        <v>100.0</v>
      </c>
      <c r="D7" s="5">
        <v>100.0</v>
      </c>
      <c r="E7" s="6">
        <f t="shared" si="1"/>
        <v>1</v>
      </c>
      <c r="F7" s="47" t="s">
        <v>2048</v>
      </c>
      <c r="J7" s="1"/>
    </row>
    <row r="8" ht="12.75" customHeight="1">
      <c r="A8" s="1"/>
      <c r="C8" s="5">
        <v>101.0</v>
      </c>
      <c r="D8" s="5">
        <v>100.0</v>
      </c>
      <c r="E8" s="6">
        <f t="shared" si="1"/>
        <v>1</v>
      </c>
      <c r="F8" s="47" t="s">
        <v>2049</v>
      </c>
      <c r="J8" s="1"/>
    </row>
    <row r="9" ht="12.75" customHeight="1">
      <c r="A9" s="1"/>
      <c r="C9" s="5">
        <v>2.0</v>
      </c>
      <c r="D9" s="5"/>
      <c r="E9" s="6">
        <f t="shared" si="1"/>
        <v>1</v>
      </c>
      <c r="F9" s="47" t="s">
        <v>2050</v>
      </c>
      <c r="J9" s="1"/>
    </row>
    <row r="10" ht="12.75" customHeight="1">
      <c r="A10" s="1"/>
      <c r="C10" s="5"/>
      <c r="D10" s="5">
        <v>2.0</v>
      </c>
      <c r="E10" s="6">
        <f t="shared" si="1"/>
        <v>0</v>
      </c>
      <c r="F10" s="47" t="s">
        <v>2051</v>
      </c>
      <c r="J10" s="1"/>
    </row>
    <row r="11" ht="12.75" customHeight="1">
      <c r="A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J12" s="1"/>
    </row>
    <row r="13" ht="12.75" customHeight="1">
      <c r="A13" s="1"/>
      <c r="B13" s="1" t="s">
        <v>2052</v>
      </c>
      <c r="J13" s="1"/>
    </row>
    <row r="14" ht="12.75" customHeight="1">
      <c r="A14" s="1"/>
      <c r="B14" s="1" t="s">
        <v>2053</v>
      </c>
      <c r="J14" s="1"/>
    </row>
    <row r="15" ht="12.75" customHeight="1">
      <c r="A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J16" s="1"/>
    </row>
    <row r="17" ht="12.75" customHeight="1">
      <c r="A17" s="1"/>
      <c r="B17" s="2" t="s">
        <v>2054</v>
      </c>
      <c r="J17" s="1"/>
    </row>
    <row r="18" ht="12.75" customHeight="1">
      <c r="A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J19" s="1"/>
    </row>
    <row r="20" ht="12.75" customHeight="1">
      <c r="A20" s="1"/>
      <c r="B20" s="1" t="s">
        <v>788</v>
      </c>
      <c r="J20" s="1"/>
    </row>
    <row r="21" ht="12.75" customHeight="1">
      <c r="A21" s="1"/>
      <c r="J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J22" s="1"/>
    </row>
    <row r="23" ht="12.75" customHeight="1">
      <c r="A23" s="1"/>
      <c r="B23" s="1" t="s">
        <v>2055</v>
      </c>
      <c r="J23" s="1"/>
    </row>
    <row r="24" ht="12.75" customHeight="1">
      <c r="A24" s="1"/>
      <c r="B24" s="1" t="s">
        <v>2056</v>
      </c>
      <c r="J24" s="1"/>
    </row>
    <row r="25" ht="12.75" customHeight="1">
      <c r="A25" s="1"/>
      <c r="J25" s="1"/>
    </row>
    <row r="26" ht="12.75" customHeight="1">
      <c r="A26" s="1"/>
      <c r="C26" s="4" t="s">
        <v>502</v>
      </c>
      <c r="D26" s="4" t="s">
        <v>1272</v>
      </c>
      <c r="E26" s="4" t="s">
        <v>2057</v>
      </c>
      <c r="F26" s="4" t="s">
        <v>186</v>
      </c>
      <c r="J26" s="1"/>
    </row>
    <row r="27" ht="12.75" customHeight="1">
      <c r="A27" s="1"/>
      <c r="C27" s="4" t="s">
        <v>45</v>
      </c>
      <c r="D27" s="125">
        <v>3000.0</v>
      </c>
      <c r="E27" s="125">
        <v>4000.0</v>
      </c>
      <c r="F27" s="6">
        <f t="shared" ref="F27:F31" si="2">GESTEP(D27,E27)</f>
        <v>0</v>
      </c>
      <c r="G27" s="47" t="s">
        <v>2058</v>
      </c>
      <c r="J27" s="1"/>
    </row>
    <row r="28" ht="12.75" customHeight="1">
      <c r="A28" s="1"/>
      <c r="C28" s="4" t="s">
        <v>46</v>
      </c>
      <c r="D28" s="125">
        <v>5000.0</v>
      </c>
      <c r="E28" s="125">
        <v>4000.0</v>
      </c>
      <c r="F28" s="6">
        <f t="shared" si="2"/>
        <v>1</v>
      </c>
      <c r="G28" s="47" t="s">
        <v>2059</v>
      </c>
      <c r="J28" s="1"/>
    </row>
    <row r="29" ht="12.75" customHeight="1">
      <c r="A29" s="1"/>
      <c r="C29" s="4" t="s">
        <v>47</v>
      </c>
      <c r="D29" s="125">
        <v>1000.0</v>
      </c>
      <c r="E29" s="125">
        <v>2000.0</v>
      </c>
      <c r="F29" s="6">
        <f t="shared" si="2"/>
        <v>0</v>
      </c>
      <c r="G29" s="47" t="s">
        <v>2060</v>
      </c>
      <c r="J29" s="1"/>
    </row>
    <row r="30" ht="12.75" customHeight="1">
      <c r="A30" s="1"/>
      <c r="C30" s="4" t="s">
        <v>508</v>
      </c>
      <c r="D30" s="125">
        <v>2000.0</v>
      </c>
      <c r="E30" s="125">
        <v>2000.0</v>
      </c>
      <c r="F30" s="6">
        <f t="shared" si="2"/>
        <v>1</v>
      </c>
      <c r="G30" s="47" t="s">
        <v>2061</v>
      </c>
      <c r="J30" s="1"/>
    </row>
    <row r="31" ht="12.75" customHeight="1">
      <c r="A31" s="1"/>
      <c r="C31" s="4" t="s">
        <v>737</v>
      </c>
      <c r="D31" s="125">
        <v>8000.0</v>
      </c>
      <c r="E31" s="125">
        <v>7000.0</v>
      </c>
      <c r="F31" s="6">
        <f t="shared" si="2"/>
        <v>1</v>
      </c>
      <c r="G31" s="47" t="s">
        <v>2062</v>
      </c>
      <c r="J31" s="1"/>
    </row>
    <row r="32" ht="12.75" customHeight="1">
      <c r="A32" s="1"/>
      <c r="J32" s="1"/>
    </row>
    <row r="33" ht="12.75" customHeight="1">
      <c r="A33" s="1"/>
      <c r="D33" s="74"/>
      <c r="E33" s="122" t="s">
        <v>2063</v>
      </c>
      <c r="F33" s="6">
        <f>SUM(F27:F31)</f>
        <v>3</v>
      </c>
      <c r="G33" s="47" t="s">
        <v>2064</v>
      </c>
      <c r="J33" s="1"/>
    </row>
    <row r="34" ht="12.75" customHeight="1">
      <c r="A34" s="1"/>
      <c r="J34" s="1"/>
    </row>
    <row r="35" ht="12.75" customHeight="1">
      <c r="A35" s="1"/>
      <c r="J35" s="1"/>
    </row>
    <row r="36" ht="12.75" customHeight="1">
      <c r="A36" s="1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5.29"/>
    <col customWidth="1" min="4" max="4" width="20.43"/>
    <col customWidth="1" min="5" max="5" width="15.29"/>
    <col customWidth="1" min="6" max="6" width="8.0"/>
    <col customWidth="1" min="7" max="7" width="12.29"/>
    <col customWidth="1" min="8" max="26" width="8.0"/>
  </cols>
  <sheetData>
    <row r="1" ht="18.75" customHeight="1">
      <c r="A1" s="17" t="s">
        <v>190</v>
      </c>
      <c r="B1" s="17"/>
      <c r="C1" s="17"/>
      <c r="D1" s="17"/>
      <c r="E1" s="17"/>
      <c r="F1" s="17"/>
      <c r="G1" s="1"/>
    </row>
    <row r="2" ht="13.5" customHeight="1">
      <c r="A2" s="1"/>
      <c r="C2" s="1"/>
      <c r="D2" s="1"/>
      <c r="E2" s="1"/>
      <c r="G2" s="1"/>
    </row>
    <row r="3" ht="12.75" customHeight="1">
      <c r="A3" s="1"/>
      <c r="C3" s="4" t="s">
        <v>1639</v>
      </c>
      <c r="D3" s="4" t="s">
        <v>1615</v>
      </c>
      <c r="E3" s="1"/>
      <c r="G3" s="1"/>
    </row>
    <row r="4" ht="12.75" customHeight="1">
      <c r="A4" s="1"/>
      <c r="C4" s="5">
        <v>0.0</v>
      </c>
      <c r="D4" s="172">
        <f t="shared" ref="D4:D14" si="1">HEX2DEC(C4)</f>
        <v>0</v>
      </c>
      <c r="E4" s="47" t="s">
        <v>2065</v>
      </c>
      <c r="G4" s="1"/>
    </row>
    <row r="5" ht="12.75" customHeight="1">
      <c r="A5" s="1"/>
      <c r="C5" s="5">
        <v>1.0</v>
      </c>
      <c r="D5" s="172">
        <f t="shared" si="1"/>
        <v>1</v>
      </c>
      <c r="E5" s="47" t="s">
        <v>2066</v>
      </c>
      <c r="G5" s="1"/>
    </row>
    <row r="6" ht="12.75" customHeight="1">
      <c r="A6" s="1"/>
      <c r="C6" s="5">
        <v>2.0</v>
      </c>
      <c r="D6" s="172">
        <f t="shared" si="1"/>
        <v>2</v>
      </c>
      <c r="E6" s="47" t="s">
        <v>2067</v>
      </c>
      <c r="G6" s="1"/>
    </row>
    <row r="7" ht="12.75" customHeight="1">
      <c r="A7" s="1"/>
      <c r="C7" s="5">
        <v>3.0</v>
      </c>
      <c r="D7" s="172">
        <f t="shared" si="1"/>
        <v>3</v>
      </c>
      <c r="E7" s="47" t="s">
        <v>2068</v>
      </c>
      <c r="G7" s="1"/>
    </row>
    <row r="8" ht="12.75" customHeight="1">
      <c r="A8" s="1"/>
      <c r="C8" s="5" t="s">
        <v>2069</v>
      </c>
      <c r="D8" s="172">
        <f t="shared" si="1"/>
        <v>26</v>
      </c>
      <c r="E8" s="47" t="s">
        <v>2070</v>
      </c>
      <c r="G8" s="1"/>
    </row>
    <row r="9" ht="12.75" customHeight="1">
      <c r="A9" s="1"/>
      <c r="C9" s="5" t="s">
        <v>2071</v>
      </c>
      <c r="D9" s="172">
        <f t="shared" si="1"/>
        <v>27</v>
      </c>
      <c r="E9" s="47" t="s">
        <v>2072</v>
      </c>
      <c r="G9" s="1"/>
    </row>
    <row r="10" ht="12.75" customHeight="1">
      <c r="A10" s="1"/>
      <c r="C10" s="5" t="s">
        <v>2073</v>
      </c>
      <c r="D10" s="293">
        <f t="shared" si="1"/>
        <v>549755813887</v>
      </c>
      <c r="E10" s="47" t="s">
        <v>2074</v>
      </c>
      <c r="G10" s="1"/>
    </row>
    <row r="11" ht="12.75" customHeight="1">
      <c r="A11" s="1"/>
      <c r="C11" s="5">
        <v>8.0E9</v>
      </c>
      <c r="D11" s="293">
        <f t="shared" si="1"/>
        <v>-549755813888</v>
      </c>
      <c r="E11" s="47" t="s">
        <v>2075</v>
      </c>
      <c r="G11" s="1"/>
    </row>
    <row r="12" ht="12.75" customHeight="1">
      <c r="A12" s="1"/>
      <c r="C12" s="5" t="s">
        <v>2076</v>
      </c>
      <c r="D12" s="172">
        <f t="shared" si="1"/>
        <v>-1</v>
      </c>
      <c r="E12" s="47" t="s">
        <v>2077</v>
      </c>
      <c r="G12" s="1"/>
    </row>
    <row r="13" ht="12.75" customHeight="1">
      <c r="A13" s="1"/>
      <c r="C13" s="5" t="s">
        <v>2078</v>
      </c>
      <c r="D13" s="172">
        <f t="shared" si="1"/>
        <v>-2</v>
      </c>
      <c r="E13" s="47" t="s">
        <v>2079</v>
      </c>
      <c r="G13" s="1"/>
    </row>
    <row r="14" ht="12.75" customHeight="1">
      <c r="A14" s="1"/>
      <c r="C14" s="5" t="s">
        <v>2080</v>
      </c>
      <c r="D14" s="172">
        <f t="shared" si="1"/>
        <v>-3</v>
      </c>
      <c r="E14" s="47" t="s">
        <v>2081</v>
      </c>
      <c r="G14" s="1"/>
    </row>
    <row r="15" ht="12.75" customHeight="1">
      <c r="A15" s="1"/>
      <c r="C15" s="1"/>
      <c r="D15" s="1"/>
      <c r="E15" s="1"/>
      <c r="G15" s="1"/>
    </row>
    <row r="16" ht="13.5" customHeight="1">
      <c r="A16" s="1"/>
      <c r="B16" s="3" t="s">
        <v>698</v>
      </c>
      <c r="C16" s="3"/>
      <c r="D16" s="3"/>
      <c r="E16" s="3"/>
      <c r="F16" s="3"/>
      <c r="G16" s="1"/>
    </row>
    <row r="17" ht="12.75" customHeight="1">
      <c r="A17" s="1"/>
      <c r="B17" s="1" t="s">
        <v>2082</v>
      </c>
      <c r="C17" s="1"/>
      <c r="D17" s="1"/>
      <c r="E17" s="1"/>
      <c r="G17" s="1"/>
    </row>
    <row r="18" ht="12.75" customHeight="1">
      <c r="A18" s="1"/>
      <c r="C18" s="1"/>
      <c r="D18" s="1"/>
      <c r="E18" s="1"/>
      <c r="G18" s="1"/>
    </row>
    <row r="19" ht="13.5" customHeight="1">
      <c r="A19" s="1"/>
      <c r="B19" s="3" t="s">
        <v>653</v>
      </c>
      <c r="C19" s="3"/>
      <c r="D19" s="3"/>
      <c r="E19" s="3"/>
      <c r="F19" s="3"/>
      <c r="G19" s="1"/>
    </row>
    <row r="20" ht="12.75" customHeight="1">
      <c r="A20" s="1"/>
      <c r="B20" s="2" t="s">
        <v>2083</v>
      </c>
      <c r="C20" s="1"/>
      <c r="D20" s="1"/>
      <c r="E20" s="1"/>
      <c r="G20" s="1"/>
    </row>
    <row r="21" ht="12.75" customHeight="1">
      <c r="A21" s="1"/>
      <c r="C21" s="1"/>
      <c r="D21" s="1"/>
      <c r="E21" s="1"/>
      <c r="G21" s="1"/>
    </row>
    <row r="22" ht="13.5" customHeight="1">
      <c r="A22" s="1"/>
      <c r="B22" s="3" t="s">
        <v>4</v>
      </c>
      <c r="C22" s="3"/>
      <c r="D22" s="3"/>
      <c r="E22" s="3"/>
      <c r="F22" s="3"/>
      <c r="G22" s="1"/>
    </row>
    <row r="23" ht="12.75" customHeight="1">
      <c r="A23" s="1"/>
      <c r="B23" s="1" t="s">
        <v>788</v>
      </c>
      <c r="C23" s="1"/>
      <c r="D23" s="1"/>
      <c r="E23" s="1"/>
      <c r="G23" s="1"/>
    </row>
    <row r="24" ht="12.75" customHeight="1">
      <c r="A24" s="1"/>
      <c r="C24" s="1"/>
      <c r="D24" s="1"/>
      <c r="E24" s="1"/>
      <c r="G24" s="1"/>
    </row>
    <row r="25" ht="13.5" customHeight="1">
      <c r="A25" s="1"/>
      <c r="B25" s="3" t="s">
        <v>656</v>
      </c>
      <c r="C25" s="3"/>
      <c r="D25" s="3"/>
      <c r="E25" s="3"/>
      <c r="F25" s="3"/>
      <c r="G25" s="1"/>
    </row>
    <row r="26" ht="12.75" customHeight="1">
      <c r="A26" s="1"/>
      <c r="B26" s="1" t="s">
        <v>2084</v>
      </c>
      <c r="C26" s="1"/>
      <c r="D26" s="1"/>
      <c r="E26" s="1"/>
      <c r="G26" s="1"/>
    </row>
    <row r="27" ht="12.75" customHeight="1">
      <c r="A27" s="1"/>
      <c r="C27" s="1"/>
      <c r="D27" s="1"/>
      <c r="E27" s="1"/>
      <c r="G27" s="1"/>
    </row>
    <row r="28" ht="12.75" customHeight="1">
      <c r="A28" s="1"/>
      <c r="C28" s="4" t="s">
        <v>1639</v>
      </c>
      <c r="D28" s="1"/>
      <c r="E28" s="1"/>
      <c r="G28" s="1"/>
    </row>
    <row r="29" ht="12.75" customHeight="1">
      <c r="A29" s="1"/>
      <c r="B29" s="4" t="s">
        <v>2085</v>
      </c>
      <c r="C29" s="5" t="s">
        <v>1189</v>
      </c>
      <c r="D29" s="1"/>
      <c r="E29" s="1"/>
      <c r="G29" s="1"/>
    </row>
    <row r="30" ht="12.75" customHeight="1">
      <c r="A30" s="1"/>
      <c r="B30" s="4" t="s">
        <v>2086</v>
      </c>
      <c r="C30" s="5" t="s">
        <v>2069</v>
      </c>
      <c r="D30" s="1"/>
      <c r="E30" s="1"/>
      <c r="G30" s="1"/>
    </row>
    <row r="31" ht="12.75" customHeight="1">
      <c r="A31" s="1"/>
      <c r="B31" s="4" t="s">
        <v>716</v>
      </c>
      <c r="C31" s="6" t="str">
        <f>DEC2HEX(HEX2DEC(C29)+HEX2DEC(C30))</f>
        <v>29</v>
      </c>
      <c r="D31" s="47" t="s">
        <v>2087</v>
      </c>
      <c r="E31" s="1"/>
      <c r="G31" s="1"/>
    </row>
    <row r="32" ht="12.75" customHeight="1">
      <c r="A32" s="1"/>
      <c r="C32" s="1"/>
      <c r="D32" s="1"/>
      <c r="E32" s="1"/>
      <c r="G32" s="1"/>
    </row>
    <row r="33" ht="12.75" customHeight="1">
      <c r="A33" s="1"/>
      <c r="C33" s="1"/>
      <c r="D33" s="1"/>
      <c r="E33" s="1"/>
      <c r="G33" s="1"/>
    </row>
    <row r="34" ht="12.75" customHeight="1">
      <c r="A34" s="1"/>
      <c r="C34" s="1"/>
      <c r="D34" s="1"/>
      <c r="E34" s="1"/>
      <c r="G34" s="1"/>
    </row>
    <row r="35" ht="12.75" customHeight="1">
      <c r="A35" s="1"/>
      <c r="C35" s="1"/>
      <c r="D35" s="1"/>
      <c r="E35" s="1"/>
      <c r="G35" s="1"/>
    </row>
    <row r="36" ht="12.75" customHeight="1">
      <c r="A36" s="1"/>
      <c r="C36" s="1"/>
      <c r="D36" s="1"/>
      <c r="E36" s="1"/>
      <c r="G36" s="1"/>
    </row>
    <row r="37" ht="12.75" customHeight="1">
      <c r="A37" s="1"/>
      <c r="C37" s="1"/>
      <c r="D37" s="1"/>
      <c r="E37" s="1"/>
      <c r="G37" s="1"/>
    </row>
    <row r="38" ht="12.75" customHeight="1">
      <c r="A38" s="1"/>
      <c r="C38" s="1"/>
      <c r="D38" s="1"/>
      <c r="E38" s="1"/>
      <c r="G38" s="1"/>
    </row>
    <row r="39" ht="12.75" customHeight="1">
      <c r="A39" s="1"/>
      <c r="C39" s="1"/>
      <c r="D39" s="1"/>
      <c r="E39" s="1"/>
      <c r="G39" s="1"/>
    </row>
    <row r="40" ht="12.75" customHeight="1">
      <c r="A40" s="1"/>
      <c r="C40" s="1"/>
      <c r="D40" s="1"/>
      <c r="E40" s="1"/>
      <c r="G40" s="1"/>
    </row>
    <row r="41" ht="12.75" customHeight="1">
      <c r="A41" s="1"/>
      <c r="C41" s="1"/>
      <c r="D41" s="1"/>
      <c r="E41" s="1"/>
      <c r="G41" s="1"/>
    </row>
    <row r="42" ht="12.75" customHeight="1">
      <c r="A42" s="1"/>
      <c r="C42" s="1"/>
      <c r="D42" s="1"/>
      <c r="E42" s="1"/>
      <c r="G42" s="1"/>
    </row>
    <row r="43" ht="12.75" customHeight="1">
      <c r="A43" s="1"/>
      <c r="C43" s="1"/>
      <c r="D43" s="1"/>
      <c r="E43" s="1"/>
      <c r="G43" s="1"/>
    </row>
    <row r="44" ht="12.75" customHeight="1">
      <c r="A44" s="1"/>
      <c r="C44" s="1"/>
      <c r="D44" s="1"/>
      <c r="E44" s="1"/>
      <c r="G44" s="1"/>
    </row>
    <row r="45" ht="12.75" customHeight="1">
      <c r="A45" s="1"/>
      <c r="C45" s="1"/>
      <c r="D45" s="1"/>
      <c r="E45" s="1"/>
      <c r="G45" s="1"/>
    </row>
    <row r="46" ht="12.75" customHeight="1">
      <c r="A46" s="1"/>
      <c r="C46" s="1"/>
      <c r="D46" s="1"/>
      <c r="E46" s="1"/>
      <c r="G46" s="1"/>
    </row>
    <row r="47" ht="12.75" customHeight="1">
      <c r="A47" s="1"/>
      <c r="C47" s="1"/>
      <c r="D47" s="1"/>
      <c r="E47" s="1"/>
      <c r="G47" s="1"/>
    </row>
    <row r="48" ht="12.75" customHeight="1">
      <c r="A48" s="1"/>
      <c r="C48" s="1"/>
      <c r="D48" s="1"/>
      <c r="E48" s="1"/>
      <c r="G48" s="1"/>
    </row>
    <row r="49" ht="12.75" customHeight="1">
      <c r="A49" s="1"/>
      <c r="C49" s="1"/>
      <c r="D49" s="1"/>
      <c r="E49" s="1"/>
      <c r="G49" s="1"/>
    </row>
    <row r="50" ht="12.75" customHeight="1">
      <c r="A50" s="1"/>
      <c r="C50" s="1"/>
      <c r="D50" s="1"/>
      <c r="E50" s="1"/>
      <c r="G50" s="1"/>
    </row>
    <row r="51" ht="12.75" customHeight="1">
      <c r="A51" s="1"/>
      <c r="C51" s="1"/>
      <c r="D51" s="1"/>
      <c r="E51" s="1"/>
      <c r="G51" s="1"/>
    </row>
    <row r="52" ht="12.75" customHeight="1">
      <c r="A52" s="1"/>
      <c r="C52" s="1"/>
      <c r="D52" s="1"/>
      <c r="E52" s="1"/>
      <c r="G52" s="1"/>
    </row>
    <row r="53" ht="12.75" customHeight="1">
      <c r="A53" s="1"/>
      <c r="C53" s="1"/>
      <c r="D53" s="1"/>
      <c r="E53" s="1"/>
      <c r="G53" s="1"/>
    </row>
    <row r="54" ht="12.75" customHeight="1">
      <c r="A54" s="1"/>
      <c r="C54" s="1"/>
      <c r="D54" s="1"/>
      <c r="E54" s="1"/>
      <c r="G54" s="1"/>
    </row>
    <row r="55" ht="12.75" customHeight="1">
      <c r="A55" s="1"/>
      <c r="C55" s="1"/>
      <c r="D55" s="1"/>
      <c r="E55" s="1"/>
      <c r="G55" s="1"/>
    </row>
    <row r="56" ht="12.75" customHeight="1">
      <c r="A56" s="1"/>
      <c r="C56" s="1"/>
      <c r="D56" s="1"/>
      <c r="E56" s="1"/>
      <c r="G56" s="1"/>
    </row>
    <row r="57" ht="12.75" customHeight="1">
      <c r="A57" s="1"/>
      <c r="C57" s="1"/>
      <c r="D57" s="1"/>
      <c r="E57" s="1"/>
      <c r="G57" s="1"/>
    </row>
    <row r="58" ht="12.75" customHeight="1">
      <c r="A58" s="1"/>
      <c r="C58" s="1"/>
      <c r="D58" s="1"/>
      <c r="E58" s="1"/>
      <c r="G58" s="1"/>
    </row>
    <row r="59" ht="12.75" customHeight="1">
      <c r="A59" s="1"/>
      <c r="C59" s="1"/>
      <c r="D59" s="1"/>
      <c r="E59" s="1"/>
      <c r="G59" s="1"/>
    </row>
    <row r="60" ht="12.75" customHeight="1">
      <c r="A60" s="1"/>
      <c r="C60" s="1"/>
      <c r="D60" s="1"/>
      <c r="E60" s="1"/>
      <c r="G60" s="1"/>
    </row>
    <row r="61" ht="12.75" customHeight="1">
      <c r="A61" s="1"/>
      <c r="C61" s="1"/>
      <c r="D61" s="1"/>
      <c r="E61" s="1"/>
      <c r="G61" s="1"/>
    </row>
    <row r="62" ht="12.75" customHeight="1">
      <c r="A62" s="1"/>
      <c r="C62" s="1"/>
      <c r="D62" s="1"/>
      <c r="E62" s="1"/>
      <c r="G62" s="1"/>
    </row>
    <row r="63" ht="12.75" customHeight="1">
      <c r="A63" s="1"/>
      <c r="C63" s="1"/>
      <c r="D63" s="1"/>
      <c r="E63" s="1"/>
      <c r="G63" s="1"/>
    </row>
    <row r="64" ht="12.75" customHeight="1">
      <c r="A64" s="1"/>
      <c r="C64" s="1"/>
      <c r="D64" s="1"/>
      <c r="E64" s="1"/>
      <c r="G64" s="1"/>
    </row>
    <row r="65" ht="12.75" customHeight="1">
      <c r="A65" s="1"/>
      <c r="C65" s="1"/>
      <c r="D65" s="1"/>
      <c r="E65" s="1"/>
      <c r="G65" s="1"/>
    </row>
    <row r="66" ht="12.75" customHeight="1">
      <c r="A66" s="1"/>
      <c r="C66" s="1"/>
      <c r="D66" s="1"/>
      <c r="E66" s="1"/>
      <c r="G66" s="1"/>
    </row>
    <row r="67" ht="12.75" customHeight="1">
      <c r="A67" s="1"/>
      <c r="C67" s="1"/>
      <c r="D67" s="1"/>
      <c r="E67" s="1"/>
      <c r="G67" s="1"/>
    </row>
    <row r="68" ht="12.75" customHeight="1">
      <c r="A68" s="1"/>
      <c r="C68" s="1"/>
      <c r="D68" s="1"/>
      <c r="E68" s="1"/>
      <c r="G68" s="1"/>
    </row>
    <row r="69" ht="12.75" customHeight="1">
      <c r="A69" s="1"/>
      <c r="C69" s="1"/>
      <c r="D69" s="1"/>
      <c r="E69" s="1"/>
      <c r="G69" s="1"/>
    </row>
    <row r="70" ht="12.75" customHeight="1">
      <c r="A70" s="1"/>
      <c r="C70" s="1"/>
      <c r="D70" s="1"/>
      <c r="E70" s="1"/>
      <c r="G70" s="1"/>
    </row>
    <row r="71" ht="12.75" customHeight="1">
      <c r="A71" s="1"/>
      <c r="C71" s="1"/>
      <c r="D71" s="1"/>
      <c r="E71" s="1"/>
      <c r="G71" s="1"/>
    </row>
    <row r="72" ht="12.75" customHeight="1">
      <c r="A72" s="1"/>
      <c r="C72" s="1"/>
      <c r="D72" s="1"/>
      <c r="E72" s="1"/>
      <c r="G72" s="1"/>
    </row>
    <row r="73" ht="12.75" customHeight="1">
      <c r="A73" s="1"/>
      <c r="C73" s="1"/>
      <c r="D73" s="1"/>
      <c r="E73" s="1"/>
      <c r="G73" s="1"/>
    </row>
    <row r="74" ht="12.75" customHeight="1">
      <c r="A74" s="1"/>
      <c r="C74" s="1"/>
      <c r="D74" s="1"/>
      <c r="E74" s="1"/>
      <c r="G74" s="1"/>
    </row>
    <row r="75" ht="12.75" customHeight="1">
      <c r="A75" s="1"/>
      <c r="C75" s="1"/>
      <c r="D75" s="1"/>
      <c r="E75" s="1"/>
      <c r="G75" s="1"/>
    </row>
    <row r="76" ht="12.75" customHeight="1">
      <c r="A76" s="1"/>
      <c r="C76" s="1"/>
      <c r="D76" s="1"/>
      <c r="E76" s="1"/>
      <c r="G76" s="1"/>
    </row>
    <row r="77" ht="12.75" customHeight="1">
      <c r="A77" s="1"/>
      <c r="C77" s="1"/>
      <c r="D77" s="1"/>
      <c r="E77" s="1"/>
      <c r="G77" s="1"/>
    </row>
    <row r="78" ht="12.75" customHeight="1">
      <c r="A78" s="1"/>
      <c r="C78" s="1"/>
      <c r="D78" s="1"/>
      <c r="E78" s="1"/>
      <c r="G78" s="1"/>
    </row>
    <row r="79" ht="12.75" customHeight="1">
      <c r="A79" s="1"/>
      <c r="C79" s="1"/>
      <c r="D79" s="1"/>
      <c r="E79" s="1"/>
      <c r="G79" s="1"/>
    </row>
    <row r="80" ht="12.75" customHeight="1">
      <c r="A80" s="1"/>
      <c r="C80" s="1"/>
      <c r="D80" s="1"/>
      <c r="E80" s="1"/>
      <c r="G80" s="1"/>
    </row>
    <row r="81" ht="12.75" customHeight="1">
      <c r="A81" s="1"/>
      <c r="C81" s="1"/>
      <c r="D81" s="1"/>
      <c r="E81" s="1"/>
      <c r="G81" s="1"/>
    </row>
    <row r="82" ht="12.75" customHeight="1">
      <c r="A82" s="1"/>
      <c r="C82" s="1"/>
      <c r="D82" s="1"/>
      <c r="E82" s="1"/>
      <c r="G82" s="1"/>
    </row>
    <row r="83" ht="12.75" customHeight="1">
      <c r="A83" s="1"/>
      <c r="C83" s="1"/>
      <c r="D83" s="1"/>
      <c r="E83" s="1"/>
      <c r="G83" s="1"/>
    </row>
    <row r="84" ht="12.75" customHeight="1">
      <c r="A84" s="1"/>
      <c r="C84" s="1"/>
      <c r="D84" s="1"/>
      <c r="E84" s="1"/>
      <c r="G84" s="1"/>
    </row>
    <row r="85" ht="12.75" customHeight="1">
      <c r="A85" s="1"/>
      <c r="C85" s="1"/>
      <c r="D85" s="1"/>
      <c r="E85" s="1"/>
      <c r="G85" s="1"/>
    </row>
    <row r="86" ht="12.75" customHeight="1">
      <c r="A86" s="1"/>
      <c r="C86" s="1"/>
      <c r="D86" s="1"/>
      <c r="E86" s="1"/>
      <c r="G86" s="1"/>
    </row>
    <row r="87" ht="12.75" customHeight="1">
      <c r="A87" s="1"/>
      <c r="C87" s="1"/>
      <c r="D87" s="1"/>
      <c r="E87" s="1"/>
      <c r="G87" s="1"/>
    </row>
    <row r="88" ht="12.75" customHeight="1">
      <c r="A88" s="1"/>
      <c r="C88" s="1"/>
      <c r="D88" s="1"/>
      <c r="E88" s="1"/>
      <c r="G88" s="1"/>
    </row>
    <row r="89" ht="12.75" customHeight="1">
      <c r="A89" s="1"/>
      <c r="C89" s="1"/>
      <c r="D89" s="1"/>
      <c r="E89" s="1"/>
      <c r="G89" s="1"/>
    </row>
    <row r="90" ht="12.75" customHeight="1">
      <c r="A90" s="1"/>
      <c r="C90" s="1"/>
      <c r="D90" s="1"/>
      <c r="E90" s="1"/>
      <c r="G90" s="1"/>
    </row>
    <row r="91" ht="12.75" customHeight="1">
      <c r="A91" s="1"/>
      <c r="C91" s="1"/>
      <c r="D91" s="1"/>
      <c r="E91" s="1"/>
      <c r="G91" s="1"/>
    </row>
    <row r="92" ht="12.75" customHeight="1">
      <c r="A92" s="1"/>
      <c r="C92" s="1"/>
      <c r="D92" s="1"/>
      <c r="E92" s="1"/>
      <c r="G92" s="1"/>
    </row>
    <row r="93" ht="12.75" customHeight="1">
      <c r="A93" s="1"/>
      <c r="C93" s="1"/>
      <c r="D93" s="1"/>
      <c r="E93" s="1"/>
      <c r="G93" s="1"/>
    </row>
    <row r="94" ht="12.75" customHeight="1">
      <c r="A94" s="1"/>
      <c r="C94" s="1"/>
      <c r="D94" s="1"/>
      <c r="E94" s="1"/>
      <c r="G94" s="1"/>
    </row>
    <row r="95" ht="12.75" customHeight="1">
      <c r="A95" s="1"/>
      <c r="C95" s="1"/>
      <c r="D95" s="1"/>
      <c r="E95" s="1"/>
      <c r="G95" s="1"/>
    </row>
    <row r="96" ht="12.75" customHeight="1">
      <c r="A96" s="1"/>
      <c r="C96" s="1"/>
      <c r="D96" s="1"/>
      <c r="E96" s="1"/>
      <c r="G96" s="1"/>
    </row>
    <row r="97" ht="12.75" customHeight="1">
      <c r="A97" s="1"/>
      <c r="C97" s="1"/>
      <c r="D97" s="1"/>
      <c r="E97" s="1"/>
      <c r="G97" s="1"/>
    </row>
    <row r="98" ht="12.75" customHeight="1">
      <c r="A98" s="1"/>
      <c r="C98" s="1"/>
      <c r="D98" s="1"/>
      <c r="E98" s="1"/>
      <c r="G98" s="1"/>
    </row>
    <row r="99" ht="12.75" customHeight="1">
      <c r="A99" s="1"/>
      <c r="C99" s="1"/>
      <c r="D99" s="1"/>
      <c r="E99" s="1"/>
      <c r="G99" s="1"/>
    </row>
    <row r="100" ht="12.75" customHeight="1">
      <c r="A100" s="1"/>
      <c r="C100" s="1"/>
      <c r="D100" s="1"/>
      <c r="E100" s="1"/>
      <c r="G100" s="1"/>
    </row>
    <row r="101" ht="12.75" customHeight="1">
      <c r="A101" s="1"/>
      <c r="C101" s="1"/>
      <c r="D101" s="1"/>
      <c r="E101" s="1"/>
      <c r="G101" s="1"/>
    </row>
    <row r="102" ht="12.75" customHeight="1">
      <c r="A102" s="1"/>
      <c r="C102" s="1"/>
      <c r="D102" s="1"/>
      <c r="E102" s="1"/>
      <c r="G102" s="1"/>
    </row>
    <row r="103" ht="12.75" customHeight="1">
      <c r="A103" s="1"/>
      <c r="C103" s="1"/>
      <c r="D103" s="1"/>
      <c r="E103" s="1"/>
      <c r="G103" s="1"/>
    </row>
    <row r="104" ht="12.75" customHeight="1">
      <c r="A104" s="1"/>
      <c r="C104" s="1"/>
      <c r="D104" s="1"/>
      <c r="E104" s="1"/>
      <c r="G104" s="1"/>
    </row>
    <row r="105" ht="12.75" customHeight="1">
      <c r="A105" s="1"/>
      <c r="C105" s="1"/>
      <c r="D105" s="1"/>
      <c r="E105" s="1"/>
      <c r="G105" s="1"/>
    </row>
    <row r="106" ht="12.75" customHeight="1">
      <c r="A106" s="1"/>
      <c r="C106" s="1"/>
      <c r="D106" s="1"/>
      <c r="E106" s="1"/>
      <c r="G106" s="1"/>
    </row>
    <row r="107" ht="12.75" customHeight="1">
      <c r="A107" s="1"/>
      <c r="C107" s="1"/>
      <c r="D107" s="1"/>
      <c r="E107" s="1"/>
      <c r="G107" s="1"/>
    </row>
    <row r="108" ht="12.75" customHeight="1">
      <c r="A108" s="1"/>
      <c r="C108" s="1"/>
      <c r="D108" s="1"/>
      <c r="E108" s="1"/>
      <c r="G108" s="1"/>
    </row>
    <row r="109" ht="12.75" customHeight="1">
      <c r="A109" s="1"/>
      <c r="C109" s="1"/>
      <c r="D109" s="1"/>
      <c r="E109" s="1"/>
      <c r="G109" s="1"/>
    </row>
    <row r="110" ht="12.75" customHeight="1">
      <c r="A110" s="1"/>
      <c r="C110" s="1"/>
      <c r="D110" s="1"/>
      <c r="E110" s="1"/>
      <c r="G110" s="1"/>
    </row>
    <row r="111" ht="12.75" customHeight="1">
      <c r="A111" s="1"/>
      <c r="C111" s="1"/>
      <c r="D111" s="1"/>
      <c r="E111" s="1"/>
      <c r="G111" s="1"/>
    </row>
    <row r="112" ht="12.75" customHeight="1">
      <c r="A112" s="1"/>
      <c r="C112" s="1"/>
      <c r="D112" s="1"/>
      <c r="E112" s="1"/>
      <c r="G112" s="1"/>
    </row>
    <row r="113" ht="12.75" customHeight="1">
      <c r="A113" s="1"/>
      <c r="C113" s="1"/>
      <c r="D113" s="1"/>
      <c r="E113" s="1"/>
      <c r="G113" s="1"/>
    </row>
    <row r="114" ht="12.75" customHeight="1">
      <c r="A114" s="1"/>
      <c r="C114" s="1"/>
      <c r="D114" s="1"/>
      <c r="E114" s="1"/>
      <c r="G114" s="1"/>
    </row>
    <row r="115" ht="12.75" customHeight="1">
      <c r="A115" s="1"/>
      <c r="C115" s="1"/>
      <c r="D115" s="1"/>
      <c r="E115" s="1"/>
      <c r="G115" s="1"/>
    </row>
    <row r="116" ht="12.75" customHeight="1">
      <c r="A116" s="1"/>
      <c r="C116" s="1"/>
      <c r="D116" s="1"/>
      <c r="E116" s="1"/>
      <c r="G116" s="1"/>
    </row>
    <row r="117" ht="12.75" customHeight="1">
      <c r="A117" s="1"/>
      <c r="C117" s="1"/>
      <c r="D117" s="1"/>
      <c r="E117" s="1"/>
      <c r="G117" s="1"/>
    </row>
    <row r="118" ht="12.75" customHeight="1">
      <c r="A118" s="1"/>
      <c r="C118" s="1"/>
      <c r="D118" s="1"/>
      <c r="E118" s="1"/>
      <c r="G118" s="1"/>
    </row>
    <row r="119" ht="12.75" customHeight="1">
      <c r="A119" s="1"/>
      <c r="C119" s="1"/>
      <c r="D119" s="1"/>
      <c r="E119" s="1"/>
      <c r="G119" s="1"/>
    </row>
    <row r="120" ht="12.75" customHeight="1">
      <c r="A120" s="1"/>
      <c r="C120" s="1"/>
      <c r="D120" s="1"/>
      <c r="E120" s="1"/>
      <c r="G120" s="1"/>
    </row>
    <row r="121" ht="12.75" customHeight="1">
      <c r="A121" s="1"/>
      <c r="C121" s="1"/>
      <c r="D121" s="1"/>
      <c r="E121" s="1"/>
      <c r="G121" s="1"/>
    </row>
    <row r="122" ht="12.75" customHeight="1">
      <c r="A122" s="1"/>
      <c r="C122" s="1"/>
      <c r="D122" s="1"/>
      <c r="E122" s="1"/>
      <c r="G122" s="1"/>
    </row>
    <row r="123" ht="12.75" customHeight="1">
      <c r="A123" s="1"/>
      <c r="C123" s="1"/>
      <c r="D123" s="1"/>
      <c r="E123" s="1"/>
      <c r="G123" s="1"/>
    </row>
    <row r="124" ht="12.75" customHeight="1">
      <c r="A124" s="1"/>
      <c r="C124" s="1"/>
      <c r="D124" s="1"/>
      <c r="E124" s="1"/>
      <c r="G124" s="1"/>
    </row>
    <row r="125" ht="12.75" customHeight="1">
      <c r="A125" s="1"/>
      <c r="C125" s="1"/>
      <c r="D125" s="1"/>
      <c r="E125" s="1"/>
      <c r="G125" s="1"/>
    </row>
    <row r="126" ht="12.75" customHeight="1">
      <c r="A126" s="1"/>
      <c r="C126" s="1"/>
      <c r="D126" s="1"/>
      <c r="E126" s="1"/>
      <c r="G126" s="1"/>
    </row>
    <row r="127" ht="12.75" customHeight="1">
      <c r="A127" s="1"/>
      <c r="C127" s="1"/>
      <c r="D127" s="1"/>
      <c r="E127" s="1"/>
      <c r="G127" s="1"/>
    </row>
    <row r="128" ht="12.75" customHeight="1">
      <c r="A128" s="1"/>
      <c r="C128" s="1"/>
      <c r="D128" s="1"/>
      <c r="E128" s="1"/>
      <c r="G128" s="1"/>
    </row>
    <row r="129" ht="12.75" customHeight="1">
      <c r="A129" s="1"/>
      <c r="C129" s="1"/>
      <c r="D129" s="1"/>
      <c r="E129" s="1"/>
      <c r="G129" s="1"/>
    </row>
    <row r="130" ht="12.75" customHeight="1">
      <c r="A130" s="1"/>
      <c r="C130" s="1"/>
      <c r="D130" s="1"/>
      <c r="E130" s="1"/>
      <c r="G130" s="1"/>
    </row>
    <row r="131" ht="12.75" customHeight="1">
      <c r="A131" s="1"/>
      <c r="C131" s="1"/>
      <c r="D131" s="1"/>
      <c r="E131" s="1"/>
      <c r="G131" s="1"/>
    </row>
    <row r="132" ht="12.75" customHeight="1">
      <c r="A132" s="1"/>
      <c r="C132" s="1"/>
      <c r="D132" s="1"/>
      <c r="E132" s="1"/>
      <c r="G132" s="1"/>
    </row>
    <row r="133" ht="12.75" customHeight="1">
      <c r="A133" s="1"/>
      <c r="C133" s="1"/>
      <c r="D133" s="1"/>
      <c r="E133" s="1"/>
      <c r="G133" s="1"/>
    </row>
    <row r="134" ht="12.75" customHeight="1">
      <c r="A134" s="1"/>
      <c r="C134" s="1"/>
      <c r="D134" s="1"/>
      <c r="E134" s="1"/>
      <c r="G134" s="1"/>
    </row>
    <row r="135" ht="12.75" customHeight="1">
      <c r="A135" s="1"/>
      <c r="C135" s="1"/>
      <c r="D135" s="1"/>
      <c r="E135" s="1"/>
      <c r="G135" s="1"/>
    </row>
    <row r="136" ht="12.75" customHeight="1">
      <c r="A136" s="1"/>
      <c r="C136" s="1"/>
      <c r="D136" s="1"/>
      <c r="E136" s="1"/>
      <c r="G136" s="1"/>
    </row>
    <row r="137" ht="12.75" customHeight="1">
      <c r="A137" s="1"/>
      <c r="C137" s="1"/>
      <c r="D137" s="1"/>
      <c r="E137" s="1"/>
      <c r="G137" s="1"/>
    </row>
    <row r="138" ht="12.75" customHeight="1">
      <c r="A138" s="1"/>
      <c r="C138" s="1"/>
      <c r="D138" s="1"/>
      <c r="E138" s="1"/>
      <c r="G138" s="1"/>
    </row>
    <row r="139" ht="12.75" customHeight="1">
      <c r="A139" s="1"/>
      <c r="C139" s="1"/>
      <c r="D139" s="1"/>
      <c r="E139" s="1"/>
      <c r="G139" s="1"/>
    </row>
    <row r="140" ht="12.75" customHeight="1">
      <c r="A140" s="1"/>
      <c r="C140" s="1"/>
      <c r="D140" s="1"/>
      <c r="E140" s="1"/>
      <c r="G140" s="1"/>
    </row>
    <row r="141" ht="12.75" customHeight="1">
      <c r="A141" s="1"/>
      <c r="C141" s="1"/>
      <c r="D141" s="1"/>
      <c r="E141" s="1"/>
      <c r="G141" s="1"/>
    </row>
    <row r="142" ht="12.75" customHeight="1">
      <c r="A142" s="1"/>
      <c r="C142" s="1"/>
      <c r="D142" s="1"/>
      <c r="E142" s="1"/>
      <c r="G142" s="1"/>
    </row>
    <row r="143" ht="12.75" customHeight="1">
      <c r="A143" s="1"/>
      <c r="C143" s="1"/>
      <c r="D143" s="1"/>
      <c r="E143" s="1"/>
      <c r="G143" s="1"/>
    </row>
    <row r="144" ht="12.75" customHeight="1">
      <c r="A144" s="1"/>
      <c r="C144" s="1"/>
      <c r="D144" s="1"/>
      <c r="E144" s="1"/>
      <c r="G144" s="1"/>
    </row>
    <row r="145" ht="12.75" customHeight="1">
      <c r="A145" s="1"/>
      <c r="C145" s="1"/>
      <c r="D145" s="1"/>
      <c r="E145" s="1"/>
      <c r="G145" s="1"/>
    </row>
    <row r="146" ht="12.75" customHeight="1">
      <c r="A146" s="1"/>
      <c r="C146" s="1"/>
      <c r="D146" s="1"/>
      <c r="E146" s="1"/>
      <c r="G146" s="1"/>
    </row>
    <row r="147" ht="12.75" customHeight="1">
      <c r="A147" s="1"/>
      <c r="C147" s="1"/>
      <c r="D147" s="1"/>
      <c r="E147" s="1"/>
      <c r="G147" s="1"/>
    </row>
    <row r="148" ht="12.75" customHeight="1">
      <c r="A148" s="1"/>
      <c r="C148" s="1"/>
      <c r="D148" s="1"/>
      <c r="E148" s="1"/>
      <c r="G148" s="1"/>
    </row>
    <row r="149" ht="12.75" customHeight="1">
      <c r="A149" s="1"/>
      <c r="C149" s="1"/>
      <c r="D149" s="1"/>
      <c r="E149" s="1"/>
      <c r="G149" s="1"/>
    </row>
    <row r="150" ht="12.75" customHeight="1">
      <c r="A150" s="1"/>
      <c r="C150" s="1"/>
      <c r="D150" s="1"/>
      <c r="E150" s="1"/>
      <c r="G150" s="1"/>
    </row>
    <row r="151" ht="12.75" customHeight="1">
      <c r="A151" s="1"/>
      <c r="C151" s="1"/>
      <c r="D151" s="1"/>
      <c r="E151" s="1"/>
      <c r="G151" s="1"/>
    </row>
    <row r="152" ht="12.75" customHeight="1">
      <c r="A152" s="1"/>
      <c r="C152" s="1"/>
      <c r="D152" s="1"/>
      <c r="E152" s="1"/>
      <c r="G152" s="1"/>
    </row>
    <row r="153" ht="12.75" customHeight="1">
      <c r="A153" s="1"/>
      <c r="C153" s="1"/>
      <c r="D153" s="1"/>
      <c r="E153" s="1"/>
      <c r="G153" s="1"/>
    </row>
    <row r="154" ht="12.75" customHeight="1">
      <c r="A154" s="1"/>
      <c r="C154" s="1"/>
      <c r="D154" s="1"/>
      <c r="E154" s="1"/>
      <c r="G154" s="1"/>
    </row>
    <row r="155" ht="12.75" customHeight="1">
      <c r="A155" s="1"/>
      <c r="C155" s="1"/>
      <c r="D155" s="1"/>
      <c r="E155" s="1"/>
      <c r="G155" s="1"/>
    </row>
    <row r="156" ht="12.75" customHeight="1">
      <c r="A156" s="1"/>
      <c r="C156" s="1"/>
      <c r="D156" s="1"/>
      <c r="E156" s="1"/>
      <c r="G156" s="1"/>
    </row>
    <row r="157" ht="12.75" customHeight="1">
      <c r="A157" s="1"/>
      <c r="C157" s="1"/>
      <c r="D157" s="1"/>
      <c r="E157" s="1"/>
      <c r="G157" s="1"/>
    </row>
    <row r="158" ht="12.75" customHeight="1">
      <c r="A158" s="1"/>
      <c r="C158" s="1"/>
      <c r="D158" s="1"/>
      <c r="E158" s="1"/>
      <c r="G158" s="1"/>
    </row>
    <row r="159" ht="12.75" customHeight="1">
      <c r="A159" s="1"/>
      <c r="C159" s="1"/>
      <c r="D159" s="1"/>
      <c r="E159" s="1"/>
      <c r="G159" s="1"/>
    </row>
    <row r="160" ht="12.75" customHeight="1">
      <c r="A160" s="1"/>
      <c r="C160" s="1"/>
      <c r="D160" s="1"/>
      <c r="E160" s="1"/>
      <c r="G160" s="1"/>
    </row>
    <row r="161" ht="12.75" customHeight="1">
      <c r="A161" s="1"/>
      <c r="C161" s="1"/>
      <c r="D161" s="1"/>
      <c r="E161" s="1"/>
      <c r="G161" s="1"/>
    </row>
    <row r="162" ht="12.75" customHeight="1">
      <c r="A162" s="1"/>
      <c r="C162" s="1"/>
      <c r="D162" s="1"/>
      <c r="E162" s="1"/>
      <c r="G162" s="1"/>
    </row>
    <row r="163" ht="12.75" customHeight="1">
      <c r="A163" s="1"/>
      <c r="C163" s="1"/>
      <c r="D163" s="1"/>
      <c r="E163" s="1"/>
      <c r="G163" s="1"/>
    </row>
    <row r="164" ht="12.75" customHeight="1">
      <c r="A164" s="1"/>
      <c r="C164" s="1"/>
      <c r="D164" s="1"/>
      <c r="E164" s="1"/>
      <c r="G164" s="1"/>
    </row>
    <row r="165" ht="12.75" customHeight="1">
      <c r="A165" s="1"/>
      <c r="C165" s="1"/>
      <c r="D165" s="1"/>
      <c r="E165" s="1"/>
      <c r="G165" s="1"/>
    </row>
    <row r="166" ht="12.75" customHeight="1">
      <c r="A166" s="1"/>
      <c r="C166" s="1"/>
      <c r="D166" s="1"/>
      <c r="E166" s="1"/>
      <c r="G166" s="1"/>
    </row>
    <row r="167" ht="12.75" customHeight="1">
      <c r="A167" s="1"/>
      <c r="C167" s="1"/>
      <c r="D167" s="1"/>
      <c r="E167" s="1"/>
      <c r="G167" s="1"/>
    </row>
    <row r="168" ht="12.75" customHeight="1">
      <c r="A168" s="1"/>
      <c r="C168" s="1"/>
      <c r="D168" s="1"/>
      <c r="E168" s="1"/>
      <c r="G168" s="1"/>
    </row>
    <row r="169" ht="12.75" customHeight="1">
      <c r="A169" s="1"/>
      <c r="C169" s="1"/>
      <c r="D169" s="1"/>
      <c r="E169" s="1"/>
      <c r="G169" s="1"/>
    </row>
    <row r="170" ht="12.75" customHeight="1">
      <c r="A170" s="1"/>
      <c r="C170" s="1"/>
      <c r="D170" s="1"/>
      <c r="E170" s="1"/>
      <c r="G170" s="1"/>
    </row>
    <row r="171" ht="12.75" customHeight="1">
      <c r="A171" s="1"/>
      <c r="C171" s="1"/>
      <c r="D171" s="1"/>
      <c r="E171" s="1"/>
      <c r="G171" s="1"/>
    </row>
    <row r="172" ht="12.75" customHeight="1">
      <c r="A172" s="1"/>
      <c r="C172" s="1"/>
      <c r="D172" s="1"/>
      <c r="E172" s="1"/>
      <c r="G172" s="1"/>
    </row>
    <row r="173" ht="12.75" customHeight="1">
      <c r="A173" s="1"/>
      <c r="C173" s="1"/>
      <c r="D173" s="1"/>
      <c r="E173" s="1"/>
      <c r="G173" s="1"/>
    </row>
    <row r="174" ht="12.75" customHeight="1">
      <c r="A174" s="1"/>
      <c r="C174" s="1"/>
      <c r="D174" s="1"/>
      <c r="E174" s="1"/>
      <c r="G174" s="1"/>
    </row>
    <row r="175" ht="12.75" customHeight="1">
      <c r="A175" s="1"/>
      <c r="C175" s="1"/>
      <c r="D175" s="1"/>
      <c r="E175" s="1"/>
      <c r="G175" s="1"/>
    </row>
    <row r="176" ht="12.75" customHeight="1">
      <c r="A176" s="1"/>
      <c r="C176" s="1"/>
      <c r="D176" s="1"/>
      <c r="E176" s="1"/>
      <c r="G176" s="1"/>
    </row>
    <row r="177" ht="12.75" customHeight="1">
      <c r="A177" s="1"/>
      <c r="C177" s="1"/>
      <c r="D177" s="1"/>
      <c r="E177" s="1"/>
      <c r="G177" s="1"/>
    </row>
    <row r="178" ht="12.75" customHeight="1">
      <c r="A178" s="1"/>
      <c r="C178" s="1"/>
      <c r="D178" s="1"/>
      <c r="E178" s="1"/>
      <c r="G178" s="1"/>
    </row>
    <row r="179" ht="12.75" customHeight="1">
      <c r="A179" s="1"/>
      <c r="C179" s="1"/>
      <c r="D179" s="1"/>
      <c r="E179" s="1"/>
      <c r="G179" s="1"/>
    </row>
    <row r="180" ht="12.75" customHeight="1">
      <c r="A180" s="1"/>
      <c r="C180" s="1"/>
      <c r="D180" s="1"/>
      <c r="E180" s="1"/>
      <c r="G180" s="1"/>
    </row>
    <row r="181" ht="12.75" customHeight="1">
      <c r="A181" s="1"/>
      <c r="C181" s="1"/>
      <c r="D181" s="1"/>
      <c r="E181" s="1"/>
      <c r="G181" s="1"/>
    </row>
    <row r="182" ht="12.75" customHeight="1">
      <c r="A182" s="1"/>
      <c r="C182" s="1"/>
      <c r="D182" s="1"/>
      <c r="E182" s="1"/>
      <c r="G182" s="1"/>
    </row>
    <row r="183" ht="12.75" customHeight="1">
      <c r="A183" s="1"/>
      <c r="C183" s="1"/>
      <c r="D183" s="1"/>
      <c r="E183" s="1"/>
      <c r="G183" s="1"/>
    </row>
    <row r="184" ht="12.75" customHeight="1">
      <c r="A184" s="1"/>
      <c r="C184" s="1"/>
      <c r="D184" s="1"/>
      <c r="E184" s="1"/>
      <c r="G184" s="1"/>
    </row>
    <row r="185" ht="12.75" customHeight="1">
      <c r="A185" s="1"/>
      <c r="C185" s="1"/>
      <c r="D185" s="1"/>
      <c r="E185" s="1"/>
      <c r="G185" s="1"/>
    </row>
    <row r="186" ht="12.75" customHeight="1">
      <c r="A186" s="1"/>
      <c r="C186" s="1"/>
      <c r="D186" s="1"/>
      <c r="E186" s="1"/>
      <c r="G186" s="1"/>
    </row>
    <row r="187" ht="12.75" customHeight="1">
      <c r="A187" s="1"/>
      <c r="C187" s="1"/>
      <c r="D187" s="1"/>
      <c r="E187" s="1"/>
      <c r="G187" s="1"/>
    </row>
    <row r="188" ht="12.75" customHeight="1">
      <c r="A188" s="1"/>
      <c r="C188" s="1"/>
      <c r="D188" s="1"/>
      <c r="E188" s="1"/>
      <c r="G188" s="1"/>
    </row>
    <row r="189" ht="12.75" customHeight="1">
      <c r="A189" s="1"/>
      <c r="C189" s="1"/>
      <c r="D189" s="1"/>
      <c r="E189" s="1"/>
      <c r="G189" s="1"/>
    </row>
    <row r="190" ht="12.75" customHeight="1">
      <c r="A190" s="1"/>
      <c r="C190" s="1"/>
      <c r="D190" s="1"/>
      <c r="E190" s="1"/>
      <c r="G190" s="1"/>
    </row>
    <row r="191" ht="12.75" customHeight="1">
      <c r="A191" s="1"/>
      <c r="C191" s="1"/>
      <c r="D191" s="1"/>
      <c r="E191" s="1"/>
      <c r="G191" s="1"/>
    </row>
    <row r="192" ht="12.75" customHeight="1">
      <c r="A192" s="1"/>
      <c r="C192" s="1"/>
      <c r="D192" s="1"/>
      <c r="E192" s="1"/>
      <c r="G192" s="1"/>
    </row>
    <row r="193" ht="12.75" customHeight="1">
      <c r="A193" s="1"/>
      <c r="C193" s="1"/>
      <c r="D193" s="1"/>
      <c r="E193" s="1"/>
      <c r="G193" s="1"/>
    </row>
    <row r="194" ht="12.75" customHeight="1">
      <c r="A194" s="1"/>
      <c r="C194" s="1"/>
      <c r="D194" s="1"/>
      <c r="E194" s="1"/>
      <c r="G194" s="1"/>
    </row>
    <row r="195" ht="12.75" customHeight="1">
      <c r="A195" s="1"/>
      <c r="C195" s="1"/>
      <c r="D195" s="1"/>
      <c r="E195" s="1"/>
      <c r="G195" s="1"/>
    </row>
    <row r="196" ht="12.75" customHeight="1">
      <c r="A196" s="1"/>
      <c r="C196" s="1"/>
      <c r="D196" s="1"/>
      <c r="E196" s="1"/>
      <c r="G196" s="1"/>
    </row>
    <row r="197" ht="12.75" customHeight="1">
      <c r="A197" s="1"/>
      <c r="C197" s="1"/>
      <c r="D197" s="1"/>
      <c r="E197" s="1"/>
      <c r="G197" s="1"/>
    </row>
    <row r="198" ht="12.75" customHeight="1">
      <c r="A198" s="1"/>
      <c r="C198" s="1"/>
      <c r="D198" s="1"/>
      <c r="E198" s="1"/>
      <c r="G198" s="1"/>
    </row>
    <row r="199" ht="12.75" customHeight="1">
      <c r="A199" s="1"/>
      <c r="C199" s="1"/>
      <c r="D199" s="1"/>
      <c r="E199" s="1"/>
      <c r="G199" s="1"/>
    </row>
    <row r="200" ht="12.75" customHeight="1">
      <c r="A200" s="1"/>
      <c r="C200" s="1"/>
      <c r="D200" s="1"/>
      <c r="E200" s="1"/>
      <c r="G200" s="1"/>
    </row>
    <row r="201" ht="12.75" customHeight="1">
      <c r="A201" s="1"/>
      <c r="C201" s="1"/>
      <c r="D201" s="1"/>
      <c r="E201" s="1"/>
      <c r="G201" s="1"/>
    </row>
    <row r="202" ht="12.75" customHeight="1">
      <c r="A202" s="1"/>
      <c r="C202" s="1"/>
      <c r="D202" s="1"/>
      <c r="E202" s="1"/>
      <c r="G202" s="1"/>
    </row>
    <row r="203" ht="12.75" customHeight="1">
      <c r="A203" s="1"/>
      <c r="C203" s="1"/>
      <c r="D203" s="1"/>
      <c r="E203" s="1"/>
      <c r="G203" s="1"/>
    </row>
    <row r="204" ht="12.75" customHeight="1">
      <c r="A204" s="1"/>
      <c r="C204" s="1"/>
      <c r="D204" s="1"/>
      <c r="E204" s="1"/>
      <c r="G204" s="1"/>
    </row>
    <row r="205" ht="12.75" customHeight="1">
      <c r="A205" s="1"/>
      <c r="C205" s="1"/>
      <c r="D205" s="1"/>
      <c r="E205" s="1"/>
      <c r="G205" s="1"/>
    </row>
    <row r="206" ht="12.75" customHeight="1">
      <c r="A206" s="1"/>
      <c r="C206" s="1"/>
      <c r="D206" s="1"/>
      <c r="E206" s="1"/>
      <c r="G206" s="1"/>
    </row>
    <row r="207" ht="12.75" customHeight="1">
      <c r="A207" s="1"/>
      <c r="C207" s="1"/>
      <c r="D207" s="1"/>
      <c r="E207" s="1"/>
      <c r="G207" s="1"/>
    </row>
    <row r="208" ht="12.75" customHeight="1">
      <c r="A208" s="1"/>
      <c r="C208" s="1"/>
      <c r="D208" s="1"/>
      <c r="E208" s="1"/>
      <c r="G208" s="1"/>
    </row>
    <row r="209" ht="12.75" customHeight="1">
      <c r="A209" s="1"/>
      <c r="C209" s="1"/>
      <c r="D209" s="1"/>
      <c r="E209" s="1"/>
      <c r="G209" s="1"/>
    </row>
    <row r="210" ht="12.75" customHeight="1">
      <c r="A210" s="1"/>
      <c r="C210" s="1"/>
      <c r="D210" s="1"/>
      <c r="E210" s="1"/>
      <c r="G210" s="1"/>
    </row>
    <row r="211" ht="12.75" customHeight="1">
      <c r="A211" s="1"/>
      <c r="C211" s="1"/>
      <c r="D211" s="1"/>
      <c r="E211" s="1"/>
      <c r="G211" s="1"/>
    </row>
    <row r="212" ht="12.75" customHeight="1">
      <c r="A212" s="1"/>
      <c r="C212" s="1"/>
      <c r="D212" s="1"/>
      <c r="E212" s="1"/>
      <c r="G212" s="1"/>
    </row>
    <row r="213" ht="12.75" customHeight="1">
      <c r="A213" s="1"/>
      <c r="C213" s="1"/>
      <c r="D213" s="1"/>
      <c r="E213" s="1"/>
      <c r="G213" s="1"/>
    </row>
    <row r="214" ht="12.75" customHeight="1">
      <c r="A214" s="1"/>
      <c r="C214" s="1"/>
      <c r="D214" s="1"/>
      <c r="E214" s="1"/>
      <c r="G214" s="1"/>
    </row>
    <row r="215" ht="12.75" customHeight="1">
      <c r="A215" s="1"/>
      <c r="C215" s="1"/>
      <c r="D215" s="1"/>
      <c r="E215" s="1"/>
      <c r="G215" s="1"/>
    </row>
    <row r="216" ht="12.75" customHeight="1">
      <c r="A216" s="1"/>
      <c r="C216" s="1"/>
      <c r="D216" s="1"/>
      <c r="E216" s="1"/>
      <c r="G216" s="1"/>
    </row>
    <row r="217" ht="12.75" customHeight="1">
      <c r="A217" s="1"/>
      <c r="C217" s="1"/>
      <c r="D217" s="1"/>
      <c r="E217" s="1"/>
      <c r="G217" s="1"/>
    </row>
    <row r="218" ht="12.75" customHeight="1">
      <c r="A218" s="1"/>
      <c r="C218" s="1"/>
      <c r="D218" s="1"/>
      <c r="E218" s="1"/>
      <c r="G218" s="1"/>
    </row>
    <row r="219" ht="12.75" customHeight="1">
      <c r="A219" s="1"/>
      <c r="C219" s="1"/>
      <c r="D219" s="1"/>
      <c r="E219" s="1"/>
      <c r="G219" s="1"/>
    </row>
    <row r="220" ht="12.75" customHeight="1">
      <c r="A220" s="1"/>
      <c r="C220" s="1"/>
      <c r="D220" s="1"/>
      <c r="E220" s="1"/>
      <c r="G220" s="1"/>
    </row>
    <row r="221" ht="12.75" customHeight="1">
      <c r="A221" s="1"/>
      <c r="C221" s="1"/>
      <c r="D221" s="1"/>
      <c r="E221" s="1"/>
      <c r="G221" s="1"/>
    </row>
    <row r="222" ht="12.75" customHeight="1">
      <c r="A222" s="1"/>
      <c r="C222" s="1"/>
      <c r="D222" s="1"/>
      <c r="E222" s="1"/>
      <c r="G222" s="1"/>
    </row>
    <row r="223" ht="12.75" customHeight="1">
      <c r="A223" s="1"/>
      <c r="C223" s="1"/>
      <c r="D223" s="1"/>
      <c r="E223" s="1"/>
      <c r="G223" s="1"/>
    </row>
    <row r="224" ht="12.75" customHeight="1">
      <c r="A224" s="1"/>
      <c r="C224" s="1"/>
      <c r="D224" s="1"/>
      <c r="E224" s="1"/>
      <c r="G224" s="1"/>
    </row>
    <row r="225" ht="12.75" customHeight="1">
      <c r="A225" s="1"/>
      <c r="C225" s="1"/>
      <c r="D225" s="1"/>
      <c r="E225" s="1"/>
      <c r="G225" s="1"/>
    </row>
    <row r="226" ht="12.75" customHeight="1">
      <c r="A226" s="1"/>
      <c r="C226" s="1"/>
      <c r="D226" s="1"/>
      <c r="E226" s="1"/>
      <c r="G226" s="1"/>
    </row>
    <row r="227" ht="12.75" customHeight="1">
      <c r="A227" s="1"/>
      <c r="C227" s="1"/>
      <c r="D227" s="1"/>
      <c r="E227" s="1"/>
      <c r="G227" s="1"/>
    </row>
    <row r="228" ht="12.75" customHeight="1">
      <c r="A228" s="1"/>
      <c r="C228" s="1"/>
      <c r="D228" s="1"/>
      <c r="E228" s="1"/>
      <c r="G228" s="1"/>
    </row>
    <row r="229" ht="12.75" customHeight="1">
      <c r="A229" s="1"/>
      <c r="C229" s="1"/>
      <c r="D229" s="1"/>
      <c r="E229" s="1"/>
      <c r="G229" s="1"/>
    </row>
    <row r="230" ht="12.75" customHeight="1">
      <c r="A230" s="1"/>
      <c r="C230" s="1"/>
      <c r="D230" s="1"/>
      <c r="E230" s="1"/>
      <c r="G230" s="1"/>
    </row>
    <row r="231" ht="12.75" customHeight="1">
      <c r="A231" s="1"/>
      <c r="C231" s="1"/>
      <c r="D231" s="1"/>
      <c r="E231" s="1"/>
      <c r="G231" s="1"/>
    </row>
    <row r="232" ht="12.75" customHeight="1">
      <c r="A232" s="1"/>
      <c r="C232" s="1"/>
      <c r="D232" s="1"/>
      <c r="E232" s="1"/>
      <c r="G232" s="1"/>
    </row>
    <row r="233" ht="12.75" customHeight="1">
      <c r="A233" s="1"/>
      <c r="C233" s="1"/>
      <c r="D233" s="1"/>
      <c r="E233" s="1"/>
      <c r="G233" s="1"/>
    </row>
    <row r="234" ht="12.75" customHeight="1">
      <c r="A234" s="1"/>
      <c r="C234" s="1"/>
      <c r="D234" s="1"/>
      <c r="E234" s="1"/>
      <c r="G234" s="1"/>
    </row>
    <row r="235" ht="12.75" customHeight="1">
      <c r="A235" s="1"/>
      <c r="C235" s="1"/>
      <c r="D235" s="1"/>
      <c r="E235" s="1"/>
      <c r="G235" s="1"/>
    </row>
    <row r="236" ht="12.75" customHeight="1">
      <c r="A236" s="1"/>
      <c r="C236" s="1"/>
      <c r="D236" s="1"/>
      <c r="E236" s="1"/>
      <c r="G236" s="1"/>
    </row>
    <row r="237" ht="12.75" customHeight="1">
      <c r="A237" s="1"/>
      <c r="C237" s="1"/>
      <c r="D237" s="1"/>
      <c r="E237" s="1"/>
      <c r="G237" s="1"/>
    </row>
    <row r="238" ht="12.75" customHeight="1">
      <c r="A238" s="1"/>
      <c r="C238" s="1"/>
      <c r="D238" s="1"/>
      <c r="E238" s="1"/>
      <c r="G238" s="1"/>
    </row>
    <row r="239" ht="12.75" customHeight="1">
      <c r="A239" s="1"/>
      <c r="C239" s="1"/>
      <c r="D239" s="1"/>
      <c r="E239" s="1"/>
      <c r="G239" s="1"/>
    </row>
    <row r="240" ht="12.75" customHeight="1">
      <c r="A240" s="1"/>
      <c r="C240" s="1"/>
      <c r="D240" s="1"/>
      <c r="E240" s="1"/>
      <c r="G240" s="1"/>
    </row>
    <row r="241" ht="12.75" customHeight="1">
      <c r="A241" s="1"/>
      <c r="C241" s="1"/>
      <c r="D241" s="1"/>
      <c r="E241" s="1"/>
      <c r="G241" s="1"/>
    </row>
    <row r="242" ht="12.75" customHeight="1">
      <c r="A242" s="1"/>
      <c r="C242" s="1"/>
      <c r="D242" s="1"/>
      <c r="E242" s="1"/>
      <c r="G242" s="1"/>
    </row>
    <row r="243" ht="12.75" customHeight="1">
      <c r="A243" s="1"/>
      <c r="C243" s="1"/>
      <c r="D243" s="1"/>
      <c r="E243" s="1"/>
      <c r="G243" s="1"/>
    </row>
    <row r="244" ht="12.75" customHeight="1">
      <c r="A244" s="1"/>
      <c r="C244" s="1"/>
      <c r="D244" s="1"/>
      <c r="E244" s="1"/>
      <c r="G244" s="1"/>
    </row>
    <row r="245" ht="12.75" customHeight="1">
      <c r="A245" s="1"/>
      <c r="C245" s="1"/>
      <c r="D245" s="1"/>
      <c r="E245" s="1"/>
      <c r="G245" s="1"/>
    </row>
    <row r="246" ht="12.75" customHeight="1">
      <c r="A246" s="1"/>
      <c r="C246" s="1"/>
      <c r="D246" s="1"/>
      <c r="E246" s="1"/>
      <c r="G246" s="1"/>
    </row>
    <row r="247" ht="12.75" customHeight="1">
      <c r="A247" s="1"/>
      <c r="C247" s="1"/>
      <c r="D247" s="1"/>
      <c r="E247" s="1"/>
      <c r="G247" s="1"/>
    </row>
    <row r="248" ht="12.75" customHeight="1">
      <c r="A248" s="1"/>
      <c r="C248" s="1"/>
      <c r="D248" s="1"/>
      <c r="E248" s="1"/>
      <c r="G248" s="1"/>
    </row>
    <row r="249" ht="12.75" customHeight="1">
      <c r="A249" s="1"/>
      <c r="C249" s="1"/>
      <c r="D249" s="1"/>
      <c r="E249" s="1"/>
      <c r="G249" s="1"/>
    </row>
    <row r="250" ht="12.75" customHeight="1">
      <c r="A250" s="1"/>
      <c r="C250" s="1"/>
      <c r="D250" s="1"/>
      <c r="E250" s="1"/>
      <c r="G250" s="1"/>
    </row>
    <row r="251" ht="12.75" customHeight="1">
      <c r="A251" s="1"/>
      <c r="C251" s="1"/>
      <c r="D251" s="1"/>
      <c r="E251" s="1"/>
      <c r="G251" s="1"/>
    </row>
    <row r="252" ht="12.75" customHeight="1">
      <c r="A252" s="1"/>
      <c r="C252" s="1"/>
      <c r="D252" s="1"/>
      <c r="E252" s="1"/>
      <c r="G252" s="1"/>
    </row>
    <row r="253" ht="12.75" customHeight="1">
      <c r="A253" s="1"/>
      <c r="C253" s="1"/>
      <c r="D253" s="1"/>
      <c r="E253" s="1"/>
      <c r="G253" s="1"/>
    </row>
    <row r="254" ht="12.75" customHeight="1">
      <c r="A254" s="1"/>
      <c r="C254" s="1"/>
      <c r="D254" s="1"/>
      <c r="E254" s="1"/>
      <c r="G254" s="1"/>
    </row>
    <row r="255" ht="12.75" customHeight="1">
      <c r="A255" s="1"/>
      <c r="C255" s="1"/>
      <c r="D255" s="1"/>
      <c r="E255" s="1"/>
      <c r="G255" s="1"/>
    </row>
    <row r="256" ht="12.75" customHeight="1">
      <c r="A256" s="1"/>
      <c r="C256" s="1"/>
      <c r="D256" s="1"/>
      <c r="E256" s="1"/>
      <c r="G256" s="1"/>
    </row>
    <row r="257" ht="12.75" customHeight="1">
      <c r="A257" s="1"/>
      <c r="C257" s="1"/>
      <c r="D257" s="1"/>
      <c r="E257" s="1"/>
      <c r="G257" s="1"/>
    </row>
    <row r="258" ht="12.75" customHeight="1">
      <c r="A258" s="1"/>
      <c r="C258" s="1"/>
      <c r="D258" s="1"/>
      <c r="E258" s="1"/>
      <c r="G258" s="1"/>
    </row>
    <row r="259" ht="12.75" customHeight="1">
      <c r="A259" s="1"/>
      <c r="C259" s="1"/>
      <c r="D259" s="1"/>
      <c r="E259" s="1"/>
      <c r="G259" s="1"/>
    </row>
    <row r="260" ht="12.75" customHeight="1">
      <c r="A260" s="1"/>
      <c r="C260" s="1"/>
      <c r="D260" s="1"/>
      <c r="E260" s="1"/>
      <c r="G260" s="1"/>
    </row>
    <row r="261" ht="12.75" customHeight="1">
      <c r="A261" s="1"/>
      <c r="C261" s="1"/>
      <c r="D261" s="1"/>
      <c r="E261" s="1"/>
      <c r="G261" s="1"/>
    </row>
    <row r="262" ht="12.75" customHeight="1">
      <c r="A262" s="1"/>
      <c r="C262" s="1"/>
      <c r="D262" s="1"/>
      <c r="E262" s="1"/>
      <c r="G262" s="1"/>
    </row>
    <row r="263" ht="12.75" customHeight="1">
      <c r="A263" s="1"/>
      <c r="C263" s="1"/>
      <c r="D263" s="1"/>
      <c r="E263" s="1"/>
      <c r="G263" s="1"/>
    </row>
    <row r="264" ht="12.75" customHeight="1">
      <c r="A264" s="1"/>
      <c r="C264" s="1"/>
      <c r="D264" s="1"/>
      <c r="E264" s="1"/>
      <c r="G264" s="1"/>
    </row>
    <row r="265" ht="12.75" customHeight="1">
      <c r="A265" s="1"/>
      <c r="C265" s="1"/>
      <c r="D265" s="1"/>
      <c r="E265" s="1"/>
      <c r="G265" s="1"/>
    </row>
    <row r="266" ht="12.75" customHeight="1">
      <c r="A266" s="1"/>
      <c r="C266" s="1"/>
      <c r="D266" s="1"/>
      <c r="E266" s="1"/>
      <c r="G266" s="1"/>
    </row>
    <row r="267" ht="12.75" customHeight="1">
      <c r="A267" s="1"/>
      <c r="C267" s="1"/>
      <c r="D267" s="1"/>
      <c r="E267" s="1"/>
      <c r="G267" s="1"/>
    </row>
    <row r="268" ht="12.75" customHeight="1">
      <c r="A268" s="1"/>
      <c r="C268" s="1"/>
      <c r="D268" s="1"/>
      <c r="E268" s="1"/>
      <c r="G268" s="1"/>
    </row>
    <row r="269" ht="12.75" customHeight="1">
      <c r="A269" s="1"/>
      <c r="C269" s="1"/>
      <c r="D269" s="1"/>
      <c r="E269" s="1"/>
      <c r="G269" s="1"/>
    </row>
    <row r="270" ht="12.75" customHeight="1">
      <c r="A270" s="1"/>
      <c r="C270" s="1"/>
      <c r="D270" s="1"/>
      <c r="E270" s="1"/>
      <c r="G270" s="1"/>
    </row>
    <row r="271" ht="12.75" customHeight="1">
      <c r="A271" s="1"/>
      <c r="C271" s="1"/>
      <c r="D271" s="1"/>
      <c r="E271" s="1"/>
      <c r="G271" s="1"/>
    </row>
    <row r="272" ht="12.75" customHeight="1">
      <c r="A272" s="1"/>
      <c r="C272" s="1"/>
      <c r="D272" s="1"/>
      <c r="E272" s="1"/>
      <c r="G272" s="1"/>
    </row>
    <row r="273" ht="12.75" customHeight="1">
      <c r="A273" s="1"/>
      <c r="C273" s="1"/>
      <c r="D273" s="1"/>
      <c r="E273" s="1"/>
      <c r="G273" s="1"/>
    </row>
    <row r="274" ht="12.75" customHeight="1">
      <c r="A274" s="1"/>
      <c r="C274" s="1"/>
      <c r="D274" s="1"/>
      <c r="E274" s="1"/>
      <c r="G274" s="1"/>
    </row>
    <row r="275" ht="12.75" customHeight="1">
      <c r="A275" s="1"/>
      <c r="C275" s="1"/>
      <c r="D275" s="1"/>
      <c r="E275" s="1"/>
      <c r="G275" s="1"/>
    </row>
    <row r="276" ht="12.75" customHeight="1">
      <c r="A276" s="1"/>
      <c r="C276" s="1"/>
      <c r="D276" s="1"/>
      <c r="E276" s="1"/>
      <c r="G276" s="1"/>
    </row>
    <row r="277" ht="12.75" customHeight="1">
      <c r="A277" s="1"/>
      <c r="C277" s="1"/>
      <c r="D277" s="1"/>
      <c r="E277" s="1"/>
      <c r="G277" s="1"/>
    </row>
    <row r="278" ht="12.75" customHeight="1">
      <c r="A278" s="1"/>
      <c r="C278" s="1"/>
      <c r="D278" s="1"/>
      <c r="E278" s="1"/>
      <c r="G278" s="1"/>
    </row>
    <row r="279" ht="12.75" customHeight="1">
      <c r="A279" s="1"/>
      <c r="C279" s="1"/>
      <c r="D279" s="1"/>
      <c r="E279" s="1"/>
      <c r="G279" s="1"/>
    </row>
    <row r="280" ht="12.75" customHeight="1">
      <c r="A280" s="1"/>
      <c r="C280" s="1"/>
      <c r="D280" s="1"/>
      <c r="E280" s="1"/>
      <c r="G280" s="1"/>
    </row>
    <row r="281" ht="12.75" customHeight="1">
      <c r="A281" s="1"/>
      <c r="C281" s="1"/>
      <c r="D281" s="1"/>
      <c r="E281" s="1"/>
      <c r="G281" s="1"/>
    </row>
    <row r="282" ht="12.75" customHeight="1">
      <c r="A282" s="1"/>
      <c r="C282" s="1"/>
      <c r="D282" s="1"/>
      <c r="E282" s="1"/>
      <c r="G282" s="1"/>
    </row>
    <row r="283" ht="12.75" customHeight="1">
      <c r="A283" s="1"/>
      <c r="C283" s="1"/>
      <c r="D283" s="1"/>
      <c r="E283" s="1"/>
      <c r="G283" s="1"/>
    </row>
    <row r="284" ht="12.75" customHeight="1">
      <c r="A284" s="1"/>
      <c r="C284" s="1"/>
      <c r="D284" s="1"/>
      <c r="E284" s="1"/>
      <c r="G284" s="1"/>
    </row>
    <row r="285" ht="12.75" customHeight="1">
      <c r="A285" s="1"/>
      <c r="C285" s="1"/>
      <c r="D285" s="1"/>
      <c r="E285" s="1"/>
      <c r="G285" s="1"/>
    </row>
    <row r="286" ht="12.75" customHeight="1">
      <c r="A286" s="1"/>
      <c r="C286" s="1"/>
      <c r="D286" s="1"/>
      <c r="E286" s="1"/>
      <c r="G286" s="1"/>
    </row>
    <row r="287" ht="12.75" customHeight="1">
      <c r="A287" s="1"/>
      <c r="C287" s="1"/>
      <c r="D287" s="1"/>
      <c r="E287" s="1"/>
      <c r="G287" s="1"/>
    </row>
    <row r="288" ht="12.75" customHeight="1">
      <c r="A288" s="1"/>
      <c r="C288" s="1"/>
      <c r="D288" s="1"/>
      <c r="E288" s="1"/>
      <c r="G288" s="1"/>
    </row>
    <row r="289" ht="12.75" customHeight="1">
      <c r="A289" s="1"/>
      <c r="C289" s="1"/>
      <c r="D289" s="1"/>
      <c r="E289" s="1"/>
      <c r="G289" s="1"/>
    </row>
    <row r="290" ht="12.75" customHeight="1">
      <c r="A290" s="1"/>
      <c r="C290" s="1"/>
      <c r="D290" s="1"/>
      <c r="E290" s="1"/>
      <c r="G290" s="1"/>
    </row>
    <row r="291" ht="12.75" customHeight="1">
      <c r="A291" s="1"/>
      <c r="C291" s="1"/>
      <c r="D291" s="1"/>
      <c r="E291" s="1"/>
      <c r="G291" s="1"/>
    </row>
    <row r="292" ht="12.75" customHeight="1">
      <c r="A292" s="1"/>
      <c r="C292" s="1"/>
      <c r="D292" s="1"/>
      <c r="E292" s="1"/>
      <c r="G292" s="1"/>
    </row>
    <row r="293" ht="12.75" customHeight="1">
      <c r="A293" s="1"/>
      <c r="C293" s="1"/>
      <c r="D293" s="1"/>
      <c r="E293" s="1"/>
      <c r="G293" s="1"/>
    </row>
    <row r="294" ht="12.75" customHeight="1">
      <c r="A294" s="1"/>
      <c r="C294" s="1"/>
      <c r="D294" s="1"/>
      <c r="E294" s="1"/>
      <c r="G294" s="1"/>
    </row>
    <row r="295" ht="12.75" customHeight="1">
      <c r="A295" s="1"/>
      <c r="C295" s="1"/>
      <c r="D295" s="1"/>
      <c r="E295" s="1"/>
      <c r="G295" s="1"/>
    </row>
    <row r="296" ht="12.75" customHeight="1">
      <c r="A296" s="1"/>
      <c r="C296" s="1"/>
      <c r="D296" s="1"/>
      <c r="E296" s="1"/>
      <c r="G296" s="1"/>
    </row>
    <row r="297" ht="12.75" customHeight="1">
      <c r="A297" s="1"/>
      <c r="C297" s="1"/>
      <c r="D297" s="1"/>
      <c r="E297" s="1"/>
      <c r="G297" s="1"/>
    </row>
    <row r="298" ht="12.75" customHeight="1">
      <c r="A298" s="1"/>
      <c r="C298" s="1"/>
      <c r="D298" s="1"/>
      <c r="E298" s="1"/>
      <c r="G298" s="1"/>
    </row>
    <row r="299" ht="12.75" customHeight="1">
      <c r="A299" s="1"/>
      <c r="C299" s="1"/>
      <c r="D299" s="1"/>
      <c r="E299" s="1"/>
      <c r="G299" s="1"/>
    </row>
    <row r="300" ht="12.75" customHeight="1">
      <c r="A300" s="1"/>
      <c r="C300" s="1"/>
      <c r="D300" s="1"/>
      <c r="E300" s="1"/>
      <c r="G300" s="1"/>
    </row>
    <row r="301" ht="12.75" customHeight="1">
      <c r="A301" s="1"/>
      <c r="C301" s="1"/>
      <c r="D301" s="1"/>
      <c r="E301" s="1"/>
      <c r="G301" s="1"/>
    </row>
    <row r="302" ht="12.75" customHeight="1">
      <c r="A302" s="1"/>
      <c r="C302" s="1"/>
      <c r="D302" s="1"/>
      <c r="E302" s="1"/>
      <c r="G302" s="1"/>
    </row>
    <row r="303" ht="12.75" customHeight="1">
      <c r="A303" s="1"/>
      <c r="C303" s="1"/>
      <c r="D303" s="1"/>
      <c r="E303" s="1"/>
      <c r="G303" s="1"/>
    </row>
    <row r="304" ht="12.75" customHeight="1">
      <c r="A304" s="1"/>
      <c r="C304" s="1"/>
      <c r="D304" s="1"/>
      <c r="E304" s="1"/>
      <c r="G304" s="1"/>
    </row>
    <row r="305" ht="12.75" customHeight="1">
      <c r="A305" s="1"/>
      <c r="C305" s="1"/>
      <c r="D305" s="1"/>
      <c r="E305" s="1"/>
      <c r="G305" s="1"/>
    </row>
    <row r="306" ht="12.75" customHeight="1">
      <c r="A306" s="1"/>
      <c r="C306" s="1"/>
      <c r="D306" s="1"/>
      <c r="E306" s="1"/>
      <c r="G306" s="1"/>
    </row>
    <row r="307" ht="12.75" customHeight="1">
      <c r="A307" s="1"/>
      <c r="C307" s="1"/>
      <c r="D307" s="1"/>
      <c r="E307" s="1"/>
      <c r="G307" s="1"/>
    </row>
    <row r="308" ht="12.75" customHeight="1">
      <c r="A308" s="1"/>
      <c r="C308" s="1"/>
      <c r="D308" s="1"/>
      <c r="E308" s="1"/>
      <c r="G308" s="1"/>
    </row>
    <row r="309" ht="12.75" customHeight="1">
      <c r="A309" s="1"/>
      <c r="C309" s="1"/>
      <c r="D309" s="1"/>
      <c r="E309" s="1"/>
      <c r="G309" s="1"/>
    </row>
    <row r="310" ht="12.75" customHeight="1">
      <c r="A310" s="1"/>
      <c r="C310" s="1"/>
      <c r="D310" s="1"/>
      <c r="E310" s="1"/>
      <c r="G310" s="1"/>
    </row>
    <row r="311" ht="12.75" customHeight="1">
      <c r="A311" s="1"/>
      <c r="C311" s="1"/>
      <c r="D311" s="1"/>
      <c r="E311" s="1"/>
      <c r="G311" s="1"/>
    </row>
    <row r="312" ht="12.75" customHeight="1">
      <c r="A312" s="1"/>
      <c r="C312" s="1"/>
      <c r="D312" s="1"/>
      <c r="E312" s="1"/>
      <c r="G312" s="1"/>
    </row>
    <row r="313" ht="12.75" customHeight="1">
      <c r="A313" s="1"/>
      <c r="C313" s="1"/>
      <c r="D313" s="1"/>
      <c r="E313" s="1"/>
      <c r="G313" s="1"/>
    </row>
    <row r="314" ht="12.75" customHeight="1">
      <c r="A314" s="1"/>
      <c r="C314" s="1"/>
      <c r="D314" s="1"/>
      <c r="E314" s="1"/>
      <c r="G314" s="1"/>
    </row>
    <row r="315" ht="12.75" customHeight="1">
      <c r="A315" s="1"/>
      <c r="C315" s="1"/>
      <c r="D315" s="1"/>
      <c r="E315" s="1"/>
      <c r="G315" s="1"/>
    </row>
    <row r="316" ht="12.75" customHeight="1">
      <c r="A316" s="1"/>
      <c r="C316" s="1"/>
      <c r="D316" s="1"/>
      <c r="E316" s="1"/>
      <c r="G316" s="1"/>
    </row>
    <row r="317" ht="12.75" customHeight="1">
      <c r="A317" s="1"/>
      <c r="C317" s="1"/>
      <c r="D317" s="1"/>
      <c r="E317" s="1"/>
      <c r="G317" s="1"/>
    </row>
    <row r="318" ht="12.75" customHeight="1">
      <c r="A318" s="1"/>
      <c r="C318" s="1"/>
      <c r="D318" s="1"/>
      <c r="E318" s="1"/>
      <c r="G318" s="1"/>
    </row>
    <row r="319" ht="12.75" customHeight="1">
      <c r="A319" s="1"/>
      <c r="C319" s="1"/>
      <c r="D319" s="1"/>
      <c r="E319" s="1"/>
      <c r="G319" s="1"/>
    </row>
    <row r="320" ht="12.75" customHeight="1">
      <c r="A320" s="1"/>
      <c r="C320" s="1"/>
      <c r="D320" s="1"/>
      <c r="E320" s="1"/>
      <c r="G320" s="1"/>
    </row>
    <row r="321" ht="12.75" customHeight="1">
      <c r="A321" s="1"/>
      <c r="C321" s="1"/>
      <c r="D321" s="1"/>
      <c r="E321" s="1"/>
      <c r="G321" s="1"/>
    </row>
    <row r="322" ht="12.75" customHeight="1">
      <c r="A322" s="1"/>
      <c r="C322" s="1"/>
      <c r="D322" s="1"/>
      <c r="E322" s="1"/>
      <c r="G322" s="1"/>
    </row>
    <row r="323" ht="12.75" customHeight="1">
      <c r="A323" s="1"/>
      <c r="C323" s="1"/>
      <c r="D323" s="1"/>
      <c r="E323" s="1"/>
      <c r="G323" s="1"/>
    </row>
    <row r="324" ht="12.75" customHeight="1">
      <c r="A324" s="1"/>
      <c r="C324" s="1"/>
      <c r="D324" s="1"/>
      <c r="E324" s="1"/>
      <c r="G324" s="1"/>
    </row>
    <row r="325" ht="12.75" customHeight="1">
      <c r="A325" s="1"/>
      <c r="C325" s="1"/>
      <c r="D325" s="1"/>
      <c r="E325" s="1"/>
      <c r="G325" s="1"/>
    </row>
    <row r="326" ht="12.75" customHeight="1">
      <c r="A326" s="1"/>
      <c r="C326" s="1"/>
      <c r="D326" s="1"/>
      <c r="E326" s="1"/>
      <c r="G326" s="1"/>
    </row>
    <row r="327" ht="12.75" customHeight="1">
      <c r="A327" s="1"/>
      <c r="C327" s="1"/>
      <c r="D327" s="1"/>
      <c r="E327" s="1"/>
      <c r="G327" s="1"/>
    </row>
    <row r="328" ht="12.75" customHeight="1">
      <c r="A328" s="1"/>
      <c r="C328" s="1"/>
      <c r="D328" s="1"/>
      <c r="E328" s="1"/>
      <c r="G328" s="1"/>
    </row>
    <row r="329" ht="12.75" customHeight="1">
      <c r="A329" s="1"/>
      <c r="C329" s="1"/>
      <c r="D329" s="1"/>
      <c r="E329" s="1"/>
      <c r="G329" s="1"/>
    </row>
    <row r="330" ht="12.75" customHeight="1">
      <c r="A330" s="1"/>
      <c r="C330" s="1"/>
      <c r="D330" s="1"/>
      <c r="E330" s="1"/>
      <c r="G330" s="1"/>
    </row>
    <row r="331" ht="12.75" customHeight="1">
      <c r="A331" s="1"/>
      <c r="C331" s="1"/>
      <c r="D331" s="1"/>
      <c r="E331" s="1"/>
      <c r="G331" s="1"/>
    </row>
    <row r="332" ht="12.75" customHeight="1">
      <c r="A332" s="1"/>
      <c r="C332" s="1"/>
      <c r="D332" s="1"/>
      <c r="E332" s="1"/>
      <c r="G332" s="1"/>
    </row>
    <row r="333" ht="12.75" customHeight="1">
      <c r="A333" s="1"/>
      <c r="C333" s="1"/>
      <c r="D333" s="1"/>
      <c r="E333" s="1"/>
      <c r="G333" s="1"/>
    </row>
    <row r="334" ht="12.75" customHeight="1">
      <c r="A334" s="1"/>
      <c r="C334" s="1"/>
      <c r="D334" s="1"/>
      <c r="E334" s="1"/>
      <c r="G334" s="1"/>
    </row>
    <row r="335" ht="12.75" customHeight="1">
      <c r="A335" s="1"/>
      <c r="C335" s="1"/>
      <c r="D335" s="1"/>
      <c r="E335" s="1"/>
      <c r="G335" s="1"/>
    </row>
    <row r="336" ht="12.75" customHeight="1">
      <c r="A336" s="1"/>
      <c r="C336" s="1"/>
      <c r="D336" s="1"/>
      <c r="E336" s="1"/>
      <c r="G336" s="1"/>
    </row>
    <row r="337" ht="12.75" customHeight="1">
      <c r="A337" s="1"/>
      <c r="C337" s="1"/>
      <c r="D337" s="1"/>
      <c r="E337" s="1"/>
      <c r="G337" s="1"/>
    </row>
    <row r="338" ht="12.75" customHeight="1">
      <c r="A338" s="1"/>
      <c r="C338" s="1"/>
      <c r="D338" s="1"/>
      <c r="E338" s="1"/>
      <c r="G338" s="1"/>
    </row>
    <row r="339" ht="12.75" customHeight="1">
      <c r="A339" s="1"/>
      <c r="C339" s="1"/>
      <c r="D339" s="1"/>
      <c r="E339" s="1"/>
      <c r="G339" s="1"/>
    </row>
    <row r="340" ht="12.75" customHeight="1">
      <c r="A340" s="1"/>
      <c r="C340" s="1"/>
      <c r="D340" s="1"/>
      <c r="E340" s="1"/>
      <c r="G340" s="1"/>
    </row>
    <row r="341" ht="12.75" customHeight="1">
      <c r="A341" s="1"/>
      <c r="C341" s="1"/>
      <c r="D341" s="1"/>
      <c r="E341" s="1"/>
      <c r="G341" s="1"/>
    </row>
    <row r="342" ht="12.75" customHeight="1">
      <c r="A342" s="1"/>
      <c r="C342" s="1"/>
      <c r="D342" s="1"/>
      <c r="E342" s="1"/>
      <c r="G342" s="1"/>
    </row>
    <row r="343" ht="12.75" customHeight="1">
      <c r="A343" s="1"/>
      <c r="C343" s="1"/>
      <c r="D343" s="1"/>
      <c r="E343" s="1"/>
      <c r="G343" s="1"/>
    </row>
    <row r="344" ht="12.75" customHeight="1">
      <c r="A344" s="1"/>
      <c r="C344" s="1"/>
      <c r="D344" s="1"/>
      <c r="E344" s="1"/>
      <c r="G344" s="1"/>
    </row>
    <row r="345" ht="12.75" customHeight="1">
      <c r="A345" s="1"/>
      <c r="C345" s="1"/>
      <c r="D345" s="1"/>
      <c r="E345" s="1"/>
      <c r="G345" s="1"/>
    </row>
    <row r="346" ht="12.75" customHeight="1">
      <c r="A346" s="1"/>
      <c r="C346" s="1"/>
      <c r="D346" s="1"/>
      <c r="E346" s="1"/>
      <c r="G346" s="1"/>
    </row>
    <row r="347" ht="12.75" customHeight="1">
      <c r="A347" s="1"/>
      <c r="C347" s="1"/>
      <c r="D347" s="1"/>
      <c r="E347" s="1"/>
      <c r="G347" s="1"/>
    </row>
    <row r="348" ht="12.75" customHeight="1">
      <c r="A348" s="1"/>
      <c r="C348" s="1"/>
      <c r="D348" s="1"/>
      <c r="E348" s="1"/>
      <c r="G348" s="1"/>
    </row>
    <row r="349" ht="12.75" customHeight="1">
      <c r="A349" s="1"/>
      <c r="C349" s="1"/>
      <c r="D349" s="1"/>
      <c r="E349" s="1"/>
      <c r="G349" s="1"/>
    </row>
    <row r="350" ht="12.75" customHeight="1">
      <c r="A350" s="1"/>
      <c r="C350" s="1"/>
      <c r="D350" s="1"/>
      <c r="E350" s="1"/>
      <c r="G350" s="1"/>
    </row>
    <row r="351" ht="12.75" customHeight="1">
      <c r="A351" s="1"/>
      <c r="C351" s="1"/>
      <c r="D351" s="1"/>
      <c r="E351" s="1"/>
      <c r="G351" s="1"/>
    </row>
    <row r="352" ht="12.75" customHeight="1">
      <c r="A352" s="1"/>
      <c r="C352" s="1"/>
      <c r="D352" s="1"/>
      <c r="E352" s="1"/>
      <c r="G352" s="1"/>
    </row>
    <row r="353" ht="12.75" customHeight="1">
      <c r="A353" s="1"/>
      <c r="C353" s="1"/>
      <c r="D353" s="1"/>
      <c r="E353" s="1"/>
      <c r="G353" s="1"/>
    </row>
    <row r="354" ht="12.75" customHeight="1">
      <c r="A354" s="1"/>
      <c r="C354" s="1"/>
      <c r="D354" s="1"/>
      <c r="E354" s="1"/>
      <c r="G354" s="1"/>
    </row>
    <row r="355" ht="12.75" customHeight="1">
      <c r="A355" s="1"/>
      <c r="C355" s="1"/>
      <c r="D355" s="1"/>
      <c r="E355" s="1"/>
      <c r="G355" s="1"/>
    </row>
    <row r="356" ht="12.75" customHeight="1">
      <c r="A356" s="1"/>
      <c r="C356" s="1"/>
      <c r="D356" s="1"/>
      <c r="E356" s="1"/>
      <c r="G356" s="1"/>
    </row>
    <row r="357" ht="12.75" customHeight="1">
      <c r="A357" s="1"/>
      <c r="C357" s="1"/>
      <c r="D357" s="1"/>
      <c r="E357" s="1"/>
      <c r="G357" s="1"/>
    </row>
    <row r="358" ht="12.75" customHeight="1">
      <c r="A358" s="1"/>
      <c r="C358" s="1"/>
      <c r="D358" s="1"/>
      <c r="E358" s="1"/>
      <c r="G358" s="1"/>
    </row>
    <row r="359" ht="12.75" customHeight="1">
      <c r="A359" s="1"/>
      <c r="C359" s="1"/>
      <c r="D359" s="1"/>
      <c r="E359" s="1"/>
      <c r="G359" s="1"/>
    </row>
    <row r="360" ht="12.75" customHeight="1">
      <c r="A360" s="1"/>
      <c r="C360" s="1"/>
      <c r="D360" s="1"/>
      <c r="E360" s="1"/>
      <c r="G360" s="1"/>
    </row>
    <row r="361" ht="12.75" customHeight="1">
      <c r="A361" s="1"/>
      <c r="C361" s="1"/>
      <c r="D361" s="1"/>
      <c r="E361" s="1"/>
      <c r="G361" s="1"/>
    </row>
    <row r="362" ht="12.75" customHeight="1">
      <c r="A362" s="1"/>
      <c r="C362" s="1"/>
      <c r="D362" s="1"/>
      <c r="E362" s="1"/>
      <c r="G362" s="1"/>
    </row>
    <row r="363" ht="12.75" customHeight="1">
      <c r="A363" s="1"/>
      <c r="C363" s="1"/>
      <c r="D363" s="1"/>
      <c r="E363" s="1"/>
      <c r="G363" s="1"/>
    </row>
    <row r="364" ht="12.75" customHeight="1">
      <c r="A364" s="1"/>
      <c r="C364" s="1"/>
      <c r="D364" s="1"/>
      <c r="E364" s="1"/>
      <c r="G364" s="1"/>
    </row>
    <row r="365" ht="12.75" customHeight="1">
      <c r="A365" s="1"/>
      <c r="C365" s="1"/>
      <c r="D365" s="1"/>
      <c r="E365" s="1"/>
      <c r="G365" s="1"/>
    </row>
    <row r="366" ht="12.75" customHeight="1">
      <c r="A366" s="1"/>
      <c r="C366" s="1"/>
      <c r="D366" s="1"/>
      <c r="E366" s="1"/>
      <c r="G366" s="1"/>
    </row>
    <row r="367" ht="12.75" customHeight="1">
      <c r="A367" s="1"/>
      <c r="C367" s="1"/>
      <c r="D367" s="1"/>
      <c r="E367" s="1"/>
      <c r="G367" s="1"/>
    </row>
    <row r="368" ht="12.75" customHeight="1">
      <c r="A368" s="1"/>
      <c r="C368" s="1"/>
      <c r="D368" s="1"/>
      <c r="E368" s="1"/>
      <c r="G368" s="1"/>
    </row>
    <row r="369" ht="12.75" customHeight="1">
      <c r="A369" s="1"/>
      <c r="C369" s="1"/>
      <c r="D369" s="1"/>
      <c r="E369" s="1"/>
      <c r="G369" s="1"/>
    </row>
    <row r="370" ht="12.75" customHeight="1">
      <c r="A370" s="1"/>
      <c r="C370" s="1"/>
      <c r="D370" s="1"/>
      <c r="E370" s="1"/>
      <c r="G370" s="1"/>
    </row>
    <row r="371" ht="12.75" customHeight="1">
      <c r="A371" s="1"/>
      <c r="C371" s="1"/>
      <c r="D371" s="1"/>
      <c r="E371" s="1"/>
      <c r="G371" s="1"/>
    </row>
    <row r="372" ht="12.75" customHeight="1">
      <c r="A372" s="1"/>
      <c r="C372" s="1"/>
      <c r="D372" s="1"/>
      <c r="E372" s="1"/>
      <c r="G372" s="1"/>
    </row>
    <row r="373" ht="12.75" customHeight="1">
      <c r="A373" s="1"/>
      <c r="C373" s="1"/>
      <c r="D373" s="1"/>
      <c r="E373" s="1"/>
      <c r="G373" s="1"/>
    </row>
    <row r="374" ht="12.75" customHeight="1">
      <c r="A374" s="1"/>
      <c r="C374" s="1"/>
      <c r="D374" s="1"/>
      <c r="E374" s="1"/>
      <c r="G374" s="1"/>
    </row>
    <row r="375" ht="12.75" customHeight="1">
      <c r="A375" s="1"/>
      <c r="C375" s="1"/>
      <c r="D375" s="1"/>
      <c r="E375" s="1"/>
      <c r="G375" s="1"/>
    </row>
    <row r="376" ht="12.75" customHeight="1">
      <c r="A376" s="1"/>
      <c r="C376" s="1"/>
      <c r="D376" s="1"/>
      <c r="E376" s="1"/>
      <c r="G376" s="1"/>
    </row>
    <row r="377" ht="12.75" customHeight="1">
      <c r="A377" s="1"/>
      <c r="C377" s="1"/>
      <c r="D377" s="1"/>
      <c r="E377" s="1"/>
      <c r="G377" s="1"/>
    </row>
    <row r="378" ht="12.75" customHeight="1">
      <c r="A378" s="1"/>
      <c r="C378" s="1"/>
      <c r="D378" s="1"/>
      <c r="E378" s="1"/>
      <c r="G378" s="1"/>
    </row>
    <row r="379" ht="12.75" customHeight="1">
      <c r="A379" s="1"/>
      <c r="C379" s="1"/>
      <c r="D379" s="1"/>
      <c r="E379" s="1"/>
      <c r="G379" s="1"/>
    </row>
    <row r="380" ht="12.75" customHeight="1">
      <c r="A380" s="1"/>
      <c r="C380" s="1"/>
      <c r="D380" s="1"/>
      <c r="E380" s="1"/>
      <c r="G380" s="1"/>
    </row>
    <row r="381" ht="12.75" customHeight="1">
      <c r="A381" s="1"/>
      <c r="C381" s="1"/>
      <c r="D381" s="1"/>
      <c r="E381" s="1"/>
      <c r="G381" s="1"/>
    </row>
    <row r="382" ht="12.75" customHeight="1">
      <c r="A382" s="1"/>
      <c r="C382" s="1"/>
      <c r="D382" s="1"/>
      <c r="E382" s="1"/>
      <c r="G382" s="1"/>
    </row>
    <row r="383" ht="12.75" customHeight="1">
      <c r="A383" s="1"/>
      <c r="C383" s="1"/>
      <c r="D383" s="1"/>
      <c r="E383" s="1"/>
      <c r="G383" s="1"/>
    </row>
    <row r="384" ht="12.75" customHeight="1">
      <c r="A384" s="1"/>
      <c r="C384" s="1"/>
      <c r="D384" s="1"/>
      <c r="E384" s="1"/>
      <c r="G384" s="1"/>
    </row>
    <row r="385" ht="12.75" customHeight="1">
      <c r="A385" s="1"/>
      <c r="C385" s="1"/>
      <c r="D385" s="1"/>
      <c r="E385" s="1"/>
      <c r="G385" s="1"/>
    </row>
    <row r="386" ht="12.75" customHeight="1">
      <c r="A386" s="1"/>
      <c r="C386" s="1"/>
      <c r="D386" s="1"/>
      <c r="E386" s="1"/>
      <c r="G386" s="1"/>
    </row>
    <row r="387" ht="12.75" customHeight="1">
      <c r="A387" s="1"/>
      <c r="C387" s="1"/>
      <c r="D387" s="1"/>
      <c r="E387" s="1"/>
      <c r="G387" s="1"/>
    </row>
    <row r="388" ht="12.75" customHeight="1">
      <c r="A388" s="1"/>
      <c r="C388" s="1"/>
      <c r="D388" s="1"/>
      <c r="E388" s="1"/>
      <c r="G388" s="1"/>
    </row>
    <row r="389" ht="12.75" customHeight="1">
      <c r="A389" s="1"/>
      <c r="C389" s="1"/>
      <c r="D389" s="1"/>
      <c r="E389" s="1"/>
      <c r="G389" s="1"/>
    </row>
    <row r="390" ht="12.75" customHeight="1">
      <c r="A390" s="1"/>
      <c r="C390" s="1"/>
      <c r="D390" s="1"/>
      <c r="E390" s="1"/>
      <c r="G390" s="1"/>
    </row>
    <row r="391" ht="12.75" customHeight="1">
      <c r="A391" s="1"/>
      <c r="C391" s="1"/>
      <c r="D391" s="1"/>
      <c r="E391" s="1"/>
      <c r="G391" s="1"/>
    </row>
    <row r="392" ht="12.75" customHeight="1">
      <c r="A392" s="1"/>
      <c r="C392" s="1"/>
      <c r="D392" s="1"/>
      <c r="E392" s="1"/>
      <c r="G392" s="1"/>
    </row>
    <row r="393" ht="12.75" customHeight="1">
      <c r="A393" s="1"/>
      <c r="C393" s="1"/>
      <c r="D393" s="1"/>
      <c r="E393" s="1"/>
      <c r="G393" s="1"/>
    </row>
    <row r="394" ht="12.75" customHeight="1">
      <c r="A394" s="1"/>
      <c r="C394" s="1"/>
      <c r="D394" s="1"/>
      <c r="E394" s="1"/>
      <c r="G394" s="1"/>
    </row>
    <row r="395" ht="12.75" customHeight="1">
      <c r="A395" s="1"/>
      <c r="C395" s="1"/>
      <c r="D395" s="1"/>
      <c r="E395" s="1"/>
      <c r="G395" s="1"/>
    </row>
    <row r="396" ht="12.75" customHeight="1">
      <c r="A396" s="1"/>
      <c r="C396" s="1"/>
      <c r="D396" s="1"/>
      <c r="E396" s="1"/>
      <c r="G396" s="1"/>
    </row>
    <row r="397" ht="12.75" customHeight="1">
      <c r="A397" s="1"/>
      <c r="C397" s="1"/>
      <c r="D397" s="1"/>
      <c r="E397" s="1"/>
      <c r="G397" s="1"/>
    </row>
    <row r="398" ht="12.75" customHeight="1">
      <c r="A398" s="1"/>
      <c r="C398" s="1"/>
      <c r="D398" s="1"/>
      <c r="E398" s="1"/>
      <c r="G398" s="1"/>
    </row>
    <row r="399" ht="12.75" customHeight="1">
      <c r="A399" s="1"/>
      <c r="C399" s="1"/>
      <c r="D399" s="1"/>
      <c r="E399" s="1"/>
      <c r="G399" s="1"/>
    </row>
    <row r="400" ht="12.75" customHeight="1">
      <c r="A400" s="1"/>
      <c r="C400" s="1"/>
      <c r="D400" s="1"/>
      <c r="E400" s="1"/>
      <c r="G400" s="1"/>
    </row>
    <row r="401" ht="12.75" customHeight="1">
      <c r="A401" s="1"/>
      <c r="C401" s="1"/>
      <c r="D401" s="1"/>
      <c r="E401" s="1"/>
      <c r="G401" s="1"/>
    </row>
    <row r="402" ht="12.75" customHeight="1">
      <c r="A402" s="1"/>
      <c r="C402" s="1"/>
      <c r="D402" s="1"/>
      <c r="E402" s="1"/>
      <c r="G402" s="1"/>
    </row>
    <row r="403" ht="12.75" customHeight="1">
      <c r="A403" s="1"/>
      <c r="C403" s="1"/>
      <c r="D403" s="1"/>
      <c r="E403" s="1"/>
      <c r="G403" s="1"/>
    </row>
    <row r="404" ht="12.75" customHeight="1">
      <c r="A404" s="1"/>
      <c r="C404" s="1"/>
      <c r="D404" s="1"/>
      <c r="E404" s="1"/>
      <c r="G404" s="1"/>
    </row>
    <row r="405" ht="12.75" customHeight="1">
      <c r="A405" s="1"/>
      <c r="C405" s="1"/>
      <c r="D405" s="1"/>
      <c r="E405" s="1"/>
      <c r="G405" s="1"/>
    </row>
    <row r="406" ht="12.75" customHeight="1">
      <c r="A406" s="1"/>
      <c r="C406" s="1"/>
      <c r="D406" s="1"/>
      <c r="E406" s="1"/>
      <c r="G406" s="1"/>
    </row>
    <row r="407" ht="12.75" customHeight="1">
      <c r="A407" s="1"/>
      <c r="C407" s="1"/>
      <c r="D407" s="1"/>
      <c r="E407" s="1"/>
      <c r="G407" s="1"/>
    </row>
    <row r="408" ht="12.75" customHeight="1">
      <c r="A408" s="1"/>
      <c r="C408" s="1"/>
      <c r="D408" s="1"/>
      <c r="E408" s="1"/>
      <c r="G408" s="1"/>
    </row>
    <row r="409" ht="12.75" customHeight="1">
      <c r="A409" s="1"/>
      <c r="C409" s="1"/>
      <c r="D409" s="1"/>
      <c r="E409" s="1"/>
      <c r="G409" s="1"/>
    </row>
    <row r="410" ht="12.75" customHeight="1">
      <c r="A410" s="1"/>
      <c r="C410" s="1"/>
      <c r="D410" s="1"/>
      <c r="E410" s="1"/>
      <c r="G410" s="1"/>
    </row>
    <row r="411" ht="12.75" customHeight="1">
      <c r="A411" s="1"/>
      <c r="C411" s="1"/>
      <c r="D411" s="1"/>
      <c r="E411" s="1"/>
      <c r="G411" s="1"/>
    </row>
    <row r="412" ht="12.75" customHeight="1">
      <c r="A412" s="1"/>
      <c r="C412" s="1"/>
      <c r="D412" s="1"/>
      <c r="E412" s="1"/>
      <c r="G412" s="1"/>
    </row>
    <row r="413" ht="12.75" customHeight="1">
      <c r="A413" s="1"/>
      <c r="C413" s="1"/>
      <c r="D413" s="1"/>
      <c r="E413" s="1"/>
      <c r="G413" s="1"/>
    </row>
    <row r="414" ht="12.75" customHeight="1">
      <c r="A414" s="1"/>
      <c r="C414" s="1"/>
      <c r="D414" s="1"/>
      <c r="E414" s="1"/>
      <c r="G414" s="1"/>
    </row>
    <row r="415" ht="12.75" customHeight="1">
      <c r="A415" s="1"/>
      <c r="C415" s="1"/>
      <c r="D415" s="1"/>
      <c r="E415" s="1"/>
      <c r="G415" s="1"/>
    </row>
    <row r="416" ht="12.75" customHeight="1">
      <c r="A416" s="1"/>
      <c r="C416" s="1"/>
      <c r="D416" s="1"/>
      <c r="E416" s="1"/>
      <c r="G416" s="1"/>
    </row>
    <row r="417" ht="12.75" customHeight="1">
      <c r="A417" s="1"/>
      <c r="C417" s="1"/>
      <c r="D417" s="1"/>
      <c r="E417" s="1"/>
      <c r="G417" s="1"/>
    </row>
    <row r="418" ht="12.75" customHeight="1">
      <c r="A418" s="1"/>
      <c r="C418" s="1"/>
      <c r="D418" s="1"/>
      <c r="E418" s="1"/>
      <c r="G418" s="1"/>
    </row>
    <row r="419" ht="12.75" customHeight="1">
      <c r="A419" s="1"/>
      <c r="C419" s="1"/>
      <c r="D419" s="1"/>
      <c r="E419" s="1"/>
      <c r="G419" s="1"/>
    </row>
    <row r="420" ht="12.75" customHeight="1">
      <c r="A420" s="1"/>
      <c r="C420" s="1"/>
      <c r="D420" s="1"/>
      <c r="E420" s="1"/>
      <c r="G420" s="1"/>
    </row>
    <row r="421" ht="12.75" customHeight="1">
      <c r="A421" s="1"/>
      <c r="C421" s="1"/>
      <c r="D421" s="1"/>
      <c r="E421" s="1"/>
      <c r="G421" s="1"/>
    </row>
    <row r="422" ht="12.75" customHeight="1">
      <c r="A422" s="1"/>
      <c r="C422" s="1"/>
      <c r="D422" s="1"/>
      <c r="E422" s="1"/>
      <c r="G422" s="1"/>
    </row>
    <row r="423" ht="12.75" customHeight="1">
      <c r="A423" s="1"/>
      <c r="C423" s="1"/>
      <c r="D423" s="1"/>
      <c r="E423" s="1"/>
      <c r="G423" s="1"/>
    </row>
    <row r="424" ht="12.75" customHeight="1">
      <c r="A424" s="1"/>
      <c r="C424" s="1"/>
      <c r="D424" s="1"/>
      <c r="E424" s="1"/>
      <c r="G424" s="1"/>
    </row>
    <row r="425" ht="12.75" customHeight="1">
      <c r="A425" s="1"/>
      <c r="C425" s="1"/>
      <c r="D425" s="1"/>
      <c r="E425" s="1"/>
      <c r="G425" s="1"/>
    </row>
    <row r="426" ht="12.75" customHeight="1">
      <c r="A426" s="1"/>
      <c r="C426" s="1"/>
      <c r="D426" s="1"/>
      <c r="E426" s="1"/>
      <c r="G426" s="1"/>
    </row>
    <row r="427" ht="12.75" customHeight="1">
      <c r="A427" s="1"/>
      <c r="C427" s="1"/>
      <c r="D427" s="1"/>
      <c r="E427" s="1"/>
      <c r="G427" s="1"/>
    </row>
    <row r="428" ht="12.75" customHeight="1">
      <c r="A428" s="1"/>
      <c r="C428" s="1"/>
      <c r="D428" s="1"/>
      <c r="E428" s="1"/>
      <c r="G428" s="1"/>
    </row>
    <row r="429" ht="12.75" customHeight="1">
      <c r="A429" s="1"/>
      <c r="C429" s="1"/>
      <c r="D429" s="1"/>
      <c r="E429" s="1"/>
      <c r="G429" s="1"/>
    </row>
    <row r="430" ht="12.75" customHeight="1">
      <c r="A430" s="1"/>
      <c r="C430" s="1"/>
      <c r="D430" s="1"/>
      <c r="E430" s="1"/>
      <c r="G430" s="1"/>
    </row>
    <row r="431" ht="12.75" customHeight="1">
      <c r="A431" s="1"/>
      <c r="C431" s="1"/>
      <c r="D431" s="1"/>
      <c r="E431" s="1"/>
      <c r="G431" s="1"/>
    </row>
    <row r="432" ht="12.75" customHeight="1">
      <c r="A432" s="1"/>
      <c r="C432" s="1"/>
      <c r="D432" s="1"/>
      <c r="E432" s="1"/>
      <c r="G432" s="1"/>
    </row>
    <row r="433" ht="12.75" customHeight="1">
      <c r="A433" s="1"/>
      <c r="C433" s="1"/>
      <c r="D433" s="1"/>
      <c r="E433" s="1"/>
      <c r="G433" s="1"/>
    </row>
    <row r="434" ht="12.75" customHeight="1">
      <c r="A434" s="1"/>
      <c r="C434" s="1"/>
      <c r="D434" s="1"/>
      <c r="E434" s="1"/>
      <c r="G434" s="1"/>
    </row>
    <row r="435" ht="12.75" customHeight="1">
      <c r="A435" s="1"/>
      <c r="C435" s="1"/>
      <c r="D435" s="1"/>
      <c r="E435" s="1"/>
      <c r="G435" s="1"/>
    </row>
    <row r="436" ht="12.75" customHeight="1">
      <c r="A436" s="1"/>
      <c r="C436" s="1"/>
      <c r="D436" s="1"/>
      <c r="E436" s="1"/>
      <c r="G436" s="1"/>
    </row>
    <row r="437" ht="12.75" customHeight="1">
      <c r="A437" s="1"/>
      <c r="C437" s="1"/>
      <c r="D437" s="1"/>
      <c r="E437" s="1"/>
      <c r="G437" s="1"/>
    </row>
    <row r="438" ht="12.75" customHeight="1">
      <c r="A438" s="1"/>
      <c r="C438" s="1"/>
      <c r="D438" s="1"/>
      <c r="E438" s="1"/>
      <c r="G438" s="1"/>
    </row>
    <row r="439" ht="12.75" customHeight="1">
      <c r="A439" s="1"/>
      <c r="C439" s="1"/>
      <c r="D439" s="1"/>
      <c r="E439" s="1"/>
      <c r="G439" s="1"/>
    </row>
    <row r="440" ht="12.75" customHeight="1">
      <c r="A440" s="1"/>
      <c r="C440" s="1"/>
      <c r="D440" s="1"/>
      <c r="E440" s="1"/>
      <c r="G440" s="1"/>
    </row>
    <row r="441" ht="12.75" customHeight="1">
      <c r="A441" s="1"/>
      <c r="C441" s="1"/>
      <c r="D441" s="1"/>
      <c r="E441" s="1"/>
      <c r="G441" s="1"/>
    </row>
    <row r="442" ht="12.75" customHeight="1">
      <c r="A442" s="1"/>
      <c r="C442" s="1"/>
      <c r="D442" s="1"/>
      <c r="E442" s="1"/>
      <c r="G442" s="1"/>
    </row>
    <row r="443" ht="12.75" customHeight="1">
      <c r="A443" s="1"/>
      <c r="C443" s="1"/>
      <c r="D443" s="1"/>
      <c r="E443" s="1"/>
      <c r="G443" s="1"/>
    </row>
    <row r="444" ht="12.75" customHeight="1">
      <c r="A444" s="1"/>
      <c r="C444" s="1"/>
      <c r="D444" s="1"/>
      <c r="E444" s="1"/>
      <c r="G444" s="1"/>
    </row>
    <row r="445" ht="12.75" customHeight="1">
      <c r="A445" s="1"/>
      <c r="C445" s="1"/>
      <c r="D445" s="1"/>
      <c r="E445" s="1"/>
      <c r="G445" s="1"/>
    </row>
    <row r="446" ht="12.75" customHeight="1">
      <c r="A446" s="1"/>
      <c r="C446" s="1"/>
      <c r="D446" s="1"/>
      <c r="E446" s="1"/>
      <c r="G446" s="1"/>
    </row>
    <row r="447" ht="12.75" customHeight="1">
      <c r="A447" s="1"/>
      <c r="C447" s="1"/>
      <c r="D447" s="1"/>
      <c r="E447" s="1"/>
      <c r="G447" s="1"/>
    </row>
    <row r="448" ht="12.75" customHeight="1">
      <c r="A448" s="1"/>
      <c r="C448" s="1"/>
      <c r="D448" s="1"/>
      <c r="E448" s="1"/>
      <c r="G448" s="1"/>
    </row>
    <row r="449" ht="12.75" customHeight="1">
      <c r="A449" s="1"/>
      <c r="C449" s="1"/>
      <c r="D449" s="1"/>
      <c r="E449" s="1"/>
      <c r="G449" s="1"/>
    </row>
    <row r="450" ht="12.75" customHeight="1">
      <c r="A450" s="1"/>
      <c r="C450" s="1"/>
      <c r="D450" s="1"/>
      <c r="E450" s="1"/>
      <c r="G450" s="1"/>
    </row>
    <row r="451" ht="12.75" customHeight="1">
      <c r="A451" s="1"/>
      <c r="C451" s="1"/>
      <c r="D451" s="1"/>
      <c r="E451" s="1"/>
      <c r="G451" s="1"/>
    </row>
    <row r="452" ht="12.75" customHeight="1">
      <c r="A452" s="1"/>
      <c r="C452" s="1"/>
      <c r="D452" s="1"/>
      <c r="E452" s="1"/>
      <c r="G452" s="1"/>
    </row>
    <row r="453" ht="12.75" customHeight="1">
      <c r="A453" s="1"/>
      <c r="C453" s="1"/>
      <c r="D453" s="1"/>
      <c r="E453" s="1"/>
      <c r="G453" s="1"/>
    </row>
    <row r="454" ht="12.75" customHeight="1">
      <c r="A454" s="1"/>
      <c r="C454" s="1"/>
      <c r="D454" s="1"/>
      <c r="E454" s="1"/>
      <c r="G454" s="1"/>
    </row>
    <row r="455" ht="12.75" customHeight="1">
      <c r="A455" s="1"/>
      <c r="C455" s="1"/>
      <c r="D455" s="1"/>
      <c r="E455" s="1"/>
      <c r="G455" s="1"/>
    </row>
    <row r="456" ht="12.75" customHeight="1">
      <c r="A456" s="1"/>
      <c r="C456" s="1"/>
      <c r="D456" s="1"/>
      <c r="E456" s="1"/>
      <c r="G456" s="1"/>
    </row>
    <row r="457" ht="12.75" customHeight="1">
      <c r="A457" s="1"/>
      <c r="C457" s="1"/>
      <c r="D457" s="1"/>
      <c r="E457" s="1"/>
      <c r="G457" s="1"/>
    </row>
    <row r="458" ht="12.75" customHeight="1">
      <c r="A458" s="1"/>
      <c r="C458" s="1"/>
      <c r="D458" s="1"/>
      <c r="E458" s="1"/>
      <c r="G458" s="1"/>
    </row>
    <row r="459" ht="12.75" customHeight="1">
      <c r="A459" s="1"/>
      <c r="C459" s="1"/>
      <c r="D459" s="1"/>
      <c r="E459" s="1"/>
      <c r="G459" s="1"/>
    </row>
    <row r="460" ht="12.75" customHeight="1">
      <c r="A460" s="1"/>
      <c r="C460" s="1"/>
      <c r="D460" s="1"/>
      <c r="E460" s="1"/>
      <c r="G460" s="1"/>
    </row>
    <row r="461" ht="12.75" customHeight="1">
      <c r="A461" s="1"/>
      <c r="C461" s="1"/>
      <c r="D461" s="1"/>
      <c r="E461" s="1"/>
      <c r="G461" s="1"/>
    </row>
    <row r="462" ht="12.75" customHeight="1">
      <c r="A462" s="1"/>
      <c r="C462" s="1"/>
      <c r="D462" s="1"/>
      <c r="E462" s="1"/>
      <c r="G462" s="1"/>
    </row>
    <row r="463" ht="12.75" customHeight="1">
      <c r="A463" s="1"/>
      <c r="C463" s="1"/>
      <c r="D463" s="1"/>
      <c r="E463" s="1"/>
      <c r="G463" s="1"/>
    </row>
    <row r="464" ht="12.75" customHeight="1">
      <c r="A464" s="1"/>
      <c r="C464" s="1"/>
      <c r="D464" s="1"/>
      <c r="E464" s="1"/>
      <c r="G464" s="1"/>
    </row>
    <row r="465" ht="12.75" customHeight="1">
      <c r="A465" s="1"/>
      <c r="C465" s="1"/>
      <c r="D465" s="1"/>
      <c r="E465" s="1"/>
      <c r="G465" s="1"/>
    </row>
    <row r="466" ht="12.75" customHeight="1">
      <c r="A466" s="1"/>
      <c r="C466" s="1"/>
      <c r="D466" s="1"/>
      <c r="E466" s="1"/>
      <c r="G466" s="1"/>
    </row>
    <row r="467" ht="12.75" customHeight="1">
      <c r="A467" s="1"/>
      <c r="C467" s="1"/>
      <c r="D467" s="1"/>
      <c r="E467" s="1"/>
      <c r="G467" s="1"/>
    </row>
    <row r="468" ht="12.75" customHeight="1">
      <c r="A468" s="1"/>
      <c r="C468" s="1"/>
      <c r="D468" s="1"/>
      <c r="E468" s="1"/>
      <c r="G468" s="1"/>
    </row>
    <row r="469" ht="12.75" customHeight="1">
      <c r="A469" s="1"/>
      <c r="C469" s="1"/>
      <c r="D469" s="1"/>
      <c r="E469" s="1"/>
      <c r="G469" s="1"/>
    </row>
    <row r="470" ht="12.75" customHeight="1">
      <c r="A470" s="1"/>
      <c r="C470" s="1"/>
      <c r="D470" s="1"/>
      <c r="E470" s="1"/>
      <c r="G470" s="1"/>
    </row>
    <row r="471" ht="12.75" customHeight="1">
      <c r="A471" s="1"/>
      <c r="C471" s="1"/>
      <c r="D471" s="1"/>
      <c r="E471" s="1"/>
      <c r="G471" s="1"/>
    </row>
    <row r="472" ht="12.75" customHeight="1">
      <c r="A472" s="1"/>
      <c r="C472" s="1"/>
      <c r="D472" s="1"/>
      <c r="E472" s="1"/>
      <c r="G472" s="1"/>
    </row>
    <row r="473" ht="12.75" customHeight="1">
      <c r="A473" s="1"/>
      <c r="C473" s="1"/>
      <c r="D473" s="1"/>
      <c r="E473" s="1"/>
      <c r="G473" s="1"/>
    </row>
    <row r="474" ht="12.75" customHeight="1">
      <c r="A474" s="1"/>
      <c r="C474" s="1"/>
      <c r="D474" s="1"/>
      <c r="E474" s="1"/>
      <c r="G474" s="1"/>
    </row>
    <row r="475" ht="12.75" customHeight="1">
      <c r="A475" s="1"/>
      <c r="C475" s="1"/>
      <c r="D475" s="1"/>
      <c r="E475" s="1"/>
      <c r="G475" s="1"/>
    </row>
    <row r="476" ht="12.75" customHeight="1">
      <c r="A476" s="1"/>
      <c r="C476" s="1"/>
      <c r="D476" s="1"/>
      <c r="E476" s="1"/>
      <c r="G476" s="1"/>
    </row>
    <row r="477" ht="12.75" customHeight="1">
      <c r="A477" s="1"/>
      <c r="C477" s="1"/>
      <c r="D477" s="1"/>
      <c r="E477" s="1"/>
      <c r="G477" s="1"/>
    </row>
    <row r="478" ht="12.75" customHeight="1">
      <c r="A478" s="1"/>
      <c r="C478" s="1"/>
      <c r="D478" s="1"/>
      <c r="E478" s="1"/>
      <c r="G478" s="1"/>
    </row>
    <row r="479" ht="12.75" customHeight="1">
      <c r="A479" s="1"/>
      <c r="C479" s="1"/>
      <c r="D479" s="1"/>
      <c r="E479" s="1"/>
      <c r="G479" s="1"/>
    </row>
    <row r="480" ht="12.75" customHeight="1">
      <c r="A480" s="1"/>
      <c r="C480" s="1"/>
      <c r="D480" s="1"/>
      <c r="E480" s="1"/>
      <c r="G480" s="1"/>
    </row>
    <row r="481" ht="12.75" customHeight="1">
      <c r="A481" s="1"/>
      <c r="C481" s="1"/>
      <c r="D481" s="1"/>
      <c r="E481" s="1"/>
      <c r="G481" s="1"/>
    </row>
    <row r="482" ht="12.75" customHeight="1">
      <c r="A482" s="1"/>
      <c r="C482" s="1"/>
      <c r="D482" s="1"/>
      <c r="E482" s="1"/>
      <c r="G482" s="1"/>
    </row>
    <row r="483" ht="12.75" customHeight="1">
      <c r="A483" s="1"/>
      <c r="C483" s="1"/>
      <c r="D483" s="1"/>
      <c r="E483" s="1"/>
      <c r="G483" s="1"/>
    </row>
    <row r="484" ht="12.75" customHeight="1">
      <c r="A484" s="1"/>
      <c r="C484" s="1"/>
      <c r="D484" s="1"/>
      <c r="E484" s="1"/>
      <c r="G484" s="1"/>
    </row>
    <row r="485" ht="12.75" customHeight="1">
      <c r="A485" s="1"/>
      <c r="C485" s="1"/>
      <c r="D485" s="1"/>
      <c r="E485" s="1"/>
      <c r="G485" s="1"/>
    </row>
    <row r="486" ht="12.75" customHeight="1">
      <c r="A486" s="1"/>
      <c r="C486" s="1"/>
      <c r="D486" s="1"/>
      <c r="E486" s="1"/>
      <c r="G486" s="1"/>
    </row>
    <row r="487" ht="12.75" customHeight="1">
      <c r="A487" s="1"/>
      <c r="C487" s="1"/>
      <c r="D487" s="1"/>
      <c r="E487" s="1"/>
      <c r="G487" s="1"/>
    </row>
    <row r="488" ht="12.75" customHeight="1">
      <c r="A488" s="1"/>
      <c r="C488" s="1"/>
      <c r="D488" s="1"/>
      <c r="E488" s="1"/>
      <c r="G488" s="1"/>
    </row>
    <row r="489" ht="12.75" customHeight="1">
      <c r="A489" s="1"/>
      <c r="C489" s="1"/>
      <c r="D489" s="1"/>
      <c r="E489" s="1"/>
      <c r="G489" s="1"/>
    </row>
    <row r="490" ht="12.75" customHeight="1">
      <c r="A490" s="1"/>
      <c r="C490" s="1"/>
      <c r="D490" s="1"/>
      <c r="E490" s="1"/>
      <c r="G490" s="1"/>
    </row>
    <row r="491" ht="12.75" customHeight="1">
      <c r="A491" s="1"/>
      <c r="C491" s="1"/>
      <c r="D491" s="1"/>
      <c r="E491" s="1"/>
      <c r="G491" s="1"/>
    </row>
    <row r="492" ht="12.75" customHeight="1">
      <c r="A492" s="1"/>
      <c r="C492" s="1"/>
      <c r="D492" s="1"/>
      <c r="E492" s="1"/>
      <c r="G492" s="1"/>
    </row>
    <row r="493" ht="12.75" customHeight="1">
      <c r="A493" s="1"/>
      <c r="C493" s="1"/>
      <c r="D493" s="1"/>
      <c r="E493" s="1"/>
      <c r="G493" s="1"/>
    </row>
    <row r="494" ht="12.75" customHeight="1">
      <c r="A494" s="1"/>
      <c r="C494" s="1"/>
      <c r="D494" s="1"/>
      <c r="E494" s="1"/>
      <c r="G494" s="1"/>
    </row>
    <row r="495" ht="12.75" customHeight="1">
      <c r="A495" s="1"/>
      <c r="C495" s="1"/>
      <c r="D495" s="1"/>
      <c r="E495" s="1"/>
      <c r="G495" s="1"/>
    </row>
    <row r="496" ht="12.75" customHeight="1">
      <c r="A496" s="1"/>
      <c r="C496" s="1"/>
      <c r="D496" s="1"/>
      <c r="E496" s="1"/>
      <c r="G496" s="1"/>
    </row>
    <row r="497" ht="12.75" customHeight="1">
      <c r="A497" s="1"/>
      <c r="C497" s="1"/>
      <c r="D497" s="1"/>
      <c r="E497" s="1"/>
      <c r="G497" s="1"/>
    </row>
    <row r="498" ht="12.75" customHeight="1">
      <c r="A498" s="1"/>
      <c r="C498" s="1"/>
      <c r="D498" s="1"/>
      <c r="E498" s="1"/>
      <c r="G498" s="1"/>
    </row>
    <row r="499" ht="12.75" customHeight="1">
      <c r="A499" s="1"/>
      <c r="C499" s="1"/>
      <c r="D499" s="1"/>
      <c r="E499" s="1"/>
      <c r="G499" s="1"/>
    </row>
    <row r="500" ht="12.75" customHeight="1">
      <c r="A500" s="1"/>
      <c r="C500" s="1"/>
      <c r="D500" s="1"/>
      <c r="E500" s="1"/>
      <c r="G500" s="1"/>
    </row>
    <row r="501" ht="12.75" customHeight="1">
      <c r="A501" s="1"/>
      <c r="C501" s="1"/>
      <c r="D501" s="1"/>
      <c r="E501" s="1"/>
      <c r="G501" s="1"/>
    </row>
    <row r="502" ht="12.75" customHeight="1">
      <c r="A502" s="1"/>
      <c r="C502" s="1"/>
      <c r="D502" s="1"/>
      <c r="E502" s="1"/>
      <c r="G502" s="1"/>
    </row>
    <row r="503" ht="12.75" customHeight="1">
      <c r="A503" s="1"/>
      <c r="C503" s="1"/>
      <c r="D503" s="1"/>
      <c r="E503" s="1"/>
      <c r="G503" s="1"/>
    </row>
    <row r="504" ht="12.75" customHeight="1">
      <c r="A504" s="1"/>
      <c r="C504" s="1"/>
      <c r="D504" s="1"/>
      <c r="E504" s="1"/>
      <c r="G504" s="1"/>
    </row>
    <row r="505" ht="12.75" customHeight="1">
      <c r="A505" s="1"/>
      <c r="C505" s="1"/>
      <c r="D505" s="1"/>
      <c r="E505" s="1"/>
      <c r="G505" s="1"/>
    </row>
    <row r="506" ht="12.75" customHeight="1">
      <c r="A506" s="1"/>
      <c r="C506" s="1"/>
      <c r="D506" s="1"/>
      <c r="E506" s="1"/>
      <c r="G506" s="1"/>
    </row>
    <row r="507" ht="12.75" customHeight="1">
      <c r="A507" s="1"/>
      <c r="C507" s="1"/>
      <c r="D507" s="1"/>
      <c r="E507" s="1"/>
      <c r="G507" s="1"/>
    </row>
    <row r="508" ht="12.75" customHeight="1">
      <c r="A508" s="1"/>
      <c r="C508" s="1"/>
      <c r="D508" s="1"/>
      <c r="E508" s="1"/>
      <c r="G508" s="1"/>
    </row>
    <row r="509" ht="12.75" customHeight="1">
      <c r="A509" s="1"/>
      <c r="C509" s="1"/>
      <c r="D509" s="1"/>
      <c r="E509" s="1"/>
      <c r="G509" s="1"/>
    </row>
    <row r="510" ht="12.75" customHeight="1">
      <c r="A510" s="1"/>
      <c r="C510" s="1"/>
      <c r="D510" s="1"/>
      <c r="E510" s="1"/>
      <c r="G510" s="1"/>
    </row>
    <row r="511" ht="12.75" customHeight="1">
      <c r="A511" s="1"/>
      <c r="C511" s="1"/>
      <c r="D511" s="1"/>
      <c r="E511" s="1"/>
      <c r="G511" s="1"/>
    </row>
    <row r="512" ht="12.75" customHeight="1">
      <c r="A512" s="1"/>
      <c r="C512" s="1"/>
      <c r="D512" s="1"/>
      <c r="E512" s="1"/>
      <c r="G512" s="1"/>
    </row>
    <row r="513" ht="12.75" customHeight="1">
      <c r="A513" s="1"/>
      <c r="C513" s="1"/>
      <c r="D513" s="1"/>
      <c r="E513" s="1"/>
      <c r="G513" s="1"/>
    </row>
    <row r="514" ht="12.75" customHeight="1">
      <c r="A514" s="1"/>
      <c r="C514" s="1"/>
      <c r="D514" s="1"/>
      <c r="E514" s="1"/>
      <c r="G514" s="1"/>
    </row>
    <row r="515" ht="12.75" customHeight="1">
      <c r="A515" s="1"/>
      <c r="C515" s="1"/>
      <c r="D515" s="1"/>
      <c r="E515" s="1"/>
      <c r="G515" s="1"/>
    </row>
    <row r="516" ht="12.75" customHeight="1">
      <c r="A516" s="1"/>
      <c r="C516" s="1"/>
      <c r="D516" s="1"/>
      <c r="E516" s="1"/>
      <c r="G516" s="1"/>
    </row>
    <row r="517" ht="12.75" customHeight="1">
      <c r="A517" s="1"/>
      <c r="C517" s="1"/>
      <c r="D517" s="1"/>
      <c r="E517" s="1"/>
      <c r="G517" s="1"/>
    </row>
    <row r="518" ht="12.75" customHeight="1">
      <c r="A518" s="1"/>
      <c r="C518" s="1"/>
      <c r="D518" s="1"/>
      <c r="E518" s="1"/>
      <c r="G518" s="1"/>
    </row>
    <row r="519" ht="12.75" customHeight="1">
      <c r="A519" s="1"/>
      <c r="C519" s="1"/>
      <c r="D519" s="1"/>
      <c r="E519" s="1"/>
      <c r="G519" s="1"/>
    </row>
    <row r="520" ht="12.75" customHeight="1">
      <c r="A520" s="1"/>
      <c r="C520" s="1"/>
      <c r="D520" s="1"/>
      <c r="E520" s="1"/>
      <c r="G520" s="1"/>
    </row>
    <row r="521" ht="12.75" customHeight="1">
      <c r="A521" s="1"/>
      <c r="C521" s="1"/>
      <c r="D521" s="1"/>
      <c r="E521" s="1"/>
      <c r="G521" s="1"/>
    </row>
    <row r="522" ht="12.75" customHeight="1">
      <c r="A522" s="1"/>
      <c r="C522" s="1"/>
      <c r="D522" s="1"/>
      <c r="E522" s="1"/>
      <c r="G522" s="1"/>
    </row>
    <row r="523" ht="12.75" customHeight="1">
      <c r="A523" s="1"/>
      <c r="C523" s="1"/>
      <c r="D523" s="1"/>
      <c r="E523" s="1"/>
      <c r="G523" s="1"/>
    </row>
    <row r="524" ht="12.75" customHeight="1">
      <c r="A524" s="1"/>
      <c r="C524" s="1"/>
      <c r="D524" s="1"/>
      <c r="E524" s="1"/>
      <c r="G524" s="1"/>
    </row>
    <row r="525" ht="12.75" customHeight="1">
      <c r="A525" s="1"/>
      <c r="C525" s="1"/>
      <c r="D525" s="1"/>
      <c r="E525" s="1"/>
      <c r="G525" s="1"/>
    </row>
    <row r="526" ht="12.75" customHeight="1">
      <c r="A526" s="1"/>
      <c r="C526" s="1"/>
      <c r="D526" s="1"/>
      <c r="E526" s="1"/>
      <c r="G526" s="1"/>
    </row>
    <row r="527" ht="12.75" customHeight="1">
      <c r="A527" s="1"/>
      <c r="C527" s="1"/>
      <c r="D527" s="1"/>
      <c r="E527" s="1"/>
      <c r="G527" s="1"/>
    </row>
    <row r="528" ht="12.75" customHeight="1">
      <c r="A528" s="1"/>
      <c r="C528" s="1"/>
      <c r="D528" s="1"/>
      <c r="E528" s="1"/>
      <c r="G528" s="1"/>
    </row>
    <row r="529" ht="12.75" customHeight="1">
      <c r="A529" s="1"/>
      <c r="C529" s="1"/>
      <c r="D529" s="1"/>
      <c r="E529" s="1"/>
      <c r="G529" s="1"/>
    </row>
    <row r="530" ht="12.75" customHeight="1">
      <c r="A530" s="1"/>
      <c r="C530" s="1"/>
      <c r="D530" s="1"/>
      <c r="E530" s="1"/>
      <c r="G530" s="1"/>
    </row>
    <row r="531" ht="12.75" customHeight="1">
      <c r="A531" s="1"/>
      <c r="C531" s="1"/>
      <c r="D531" s="1"/>
      <c r="E531" s="1"/>
      <c r="G531" s="1"/>
    </row>
    <row r="532" ht="12.75" customHeight="1">
      <c r="A532" s="1"/>
      <c r="C532" s="1"/>
      <c r="D532" s="1"/>
      <c r="E532" s="1"/>
      <c r="G532" s="1"/>
    </row>
    <row r="533" ht="12.75" customHeight="1">
      <c r="A533" s="1"/>
      <c r="C533" s="1"/>
      <c r="D533" s="1"/>
      <c r="E533" s="1"/>
      <c r="G533" s="1"/>
    </row>
    <row r="534" ht="12.75" customHeight="1">
      <c r="A534" s="1"/>
      <c r="C534" s="1"/>
      <c r="D534" s="1"/>
      <c r="E534" s="1"/>
      <c r="G534" s="1"/>
    </row>
    <row r="535" ht="12.75" customHeight="1">
      <c r="A535" s="1"/>
      <c r="C535" s="1"/>
      <c r="D535" s="1"/>
      <c r="E535" s="1"/>
      <c r="G535" s="1"/>
    </row>
    <row r="536" ht="12.75" customHeight="1">
      <c r="A536" s="1"/>
      <c r="C536" s="1"/>
      <c r="D536" s="1"/>
      <c r="E536" s="1"/>
      <c r="G536" s="1"/>
    </row>
    <row r="537" ht="12.75" customHeight="1">
      <c r="A537" s="1"/>
      <c r="C537" s="1"/>
      <c r="D537" s="1"/>
      <c r="E537" s="1"/>
      <c r="G537" s="1"/>
    </row>
    <row r="538" ht="12.75" customHeight="1">
      <c r="A538" s="1"/>
      <c r="C538" s="1"/>
      <c r="D538" s="1"/>
      <c r="E538" s="1"/>
      <c r="G538" s="1"/>
    </row>
    <row r="539" ht="12.75" customHeight="1">
      <c r="A539" s="1"/>
      <c r="C539" s="1"/>
      <c r="D539" s="1"/>
      <c r="E539" s="1"/>
      <c r="G539" s="1"/>
    </row>
    <row r="540" ht="12.75" customHeight="1">
      <c r="A540" s="1"/>
      <c r="C540" s="1"/>
      <c r="D540" s="1"/>
      <c r="E540" s="1"/>
      <c r="G540" s="1"/>
    </row>
    <row r="541" ht="12.75" customHeight="1">
      <c r="A541" s="1"/>
      <c r="C541" s="1"/>
      <c r="D541" s="1"/>
      <c r="E541" s="1"/>
      <c r="G541" s="1"/>
    </row>
    <row r="542" ht="12.75" customHeight="1">
      <c r="A542" s="1"/>
      <c r="C542" s="1"/>
      <c r="D542" s="1"/>
      <c r="E542" s="1"/>
      <c r="G542" s="1"/>
    </row>
    <row r="543" ht="12.75" customHeight="1">
      <c r="A543" s="1"/>
      <c r="C543" s="1"/>
      <c r="D543" s="1"/>
      <c r="E543" s="1"/>
      <c r="G543" s="1"/>
    </row>
    <row r="544" ht="12.75" customHeight="1">
      <c r="A544" s="1"/>
      <c r="C544" s="1"/>
      <c r="D544" s="1"/>
      <c r="E544" s="1"/>
      <c r="G544" s="1"/>
    </row>
    <row r="545" ht="12.75" customHeight="1">
      <c r="A545" s="1"/>
      <c r="C545" s="1"/>
      <c r="D545" s="1"/>
      <c r="E545" s="1"/>
      <c r="G545" s="1"/>
    </row>
    <row r="546" ht="12.75" customHeight="1">
      <c r="A546" s="1"/>
      <c r="C546" s="1"/>
      <c r="D546" s="1"/>
      <c r="E546" s="1"/>
      <c r="G546" s="1"/>
    </row>
    <row r="547" ht="12.75" customHeight="1">
      <c r="A547" s="1"/>
      <c r="C547" s="1"/>
      <c r="D547" s="1"/>
      <c r="E547" s="1"/>
      <c r="G547" s="1"/>
    </row>
    <row r="548" ht="12.75" customHeight="1">
      <c r="A548" s="1"/>
      <c r="C548" s="1"/>
      <c r="D548" s="1"/>
      <c r="E548" s="1"/>
      <c r="G548" s="1"/>
    </row>
    <row r="549" ht="12.75" customHeight="1">
      <c r="A549" s="1"/>
      <c r="C549" s="1"/>
      <c r="D549" s="1"/>
      <c r="E549" s="1"/>
      <c r="G549" s="1"/>
    </row>
    <row r="550" ht="12.75" customHeight="1">
      <c r="A550" s="1"/>
      <c r="C550" s="1"/>
      <c r="D550" s="1"/>
      <c r="E550" s="1"/>
      <c r="G550" s="1"/>
    </row>
    <row r="551" ht="12.75" customHeight="1">
      <c r="A551" s="1"/>
      <c r="C551" s="1"/>
      <c r="D551" s="1"/>
      <c r="E551" s="1"/>
      <c r="G551" s="1"/>
    </row>
    <row r="552" ht="12.75" customHeight="1">
      <c r="A552" s="1"/>
      <c r="C552" s="1"/>
      <c r="D552" s="1"/>
      <c r="E552" s="1"/>
      <c r="G552" s="1"/>
    </row>
    <row r="553" ht="12.75" customHeight="1">
      <c r="A553" s="1"/>
      <c r="C553" s="1"/>
      <c r="D553" s="1"/>
      <c r="E553" s="1"/>
      <c r="G553" s="1"/>
    </row>
    <row r="554" ht="12.75" customHeight="1">
      <c r="A554" s="1"/>
      <c r="C554" s="1"/>
      <c r="D554" s="1"/>
      <c r="E554" s="1"/>
      <c r="G554" s="1"/>
    </row>
    <row r="555" ht="12.75" customHeight="1">
      <c r="A555" s="1"/>
      <c r="C555" s="1"/>
      <c r="D555" s="1"/>
      <c r="E555" s="1"/>
      <c r="G555" s="1"/>
    </row>
    <row r="556" ht="12.75" customHeight="1">
      <c r="A556" s="1"/>
      <c r="C556" s="1"/>
      <c r="D556" s="1"/>
      <c r="E556" s="1"/>
      <c r="G556" s="1"/>
    </row>
    <row r="557" ht="12.75" customHeight="1">
      <c r="A557" s="1"/>
      <c r="C557" s="1"/>
      <c r="D557" s="1"/>
      <c r="E557" s="1"/>
      <c r="G557" s="1"/>
    </row>
    <row r="558" ht="12.75" customHeight="1">
      <c r="A558" s="1"/>
      <c r="C558" s="1"/>
      <c r="D558" s="1"/>
      <c r="E558" s="1"/>
      <c r="G558" s="1"/>
    </row>
    <row r="559" ht="12.75" customHeight="1">
      <c r="A559" s="1"/>
      <c r="C559" s="1"/>
      <c r="D559" s="1"/>
      <c r="E559" s="1"/>
      <c r="G559" s="1"/>
    </row>
    <row r="560" ht="12.75" customHeight="1">
      <c r="A560" s="1"/>
      <c r="C560" s="1"/>
      <c r="D560" s="1"/>
      <c r="E560" s="1"/>
      <c r="G560" s="1"/>
    </row>
    <row r="561" ht="12.75" customHeight="1">
      <c r="A561" s="1"/>
      <c r="C561" s="1"/>
      <c r="D561" s="1"/>
      <c r="E561" s="1"/>
      <c r="G561" s="1"/>
    </row>
    <row r="562" ht="12.75" customHeight="1">
      <c r="A562" s="1"/>
      <c r="C562" s="1"/>
      <c r="D562" s="1"/>
      <c r="E562" s="1"/>
      <c r="G562" s="1"/>
    </row>
    <row r="563" ht="12.75" customHeight="1">
      <c r="A563" s="1"/>
      <c r="C563" s="1"/>
      <c r="D563" s="1"/>
      <c r="E563" s="1"/>
      <c r="G563" s="1"/>
    </row>
    <row r="564" ht="12.75" customHeight="1">
      <c r="A564" s="1"/>
      <c r="C564" s="1"/>
      <c r="D564" s="1"/>
      <c r="E564" s="1"/>
      <c r="G564" s="1"/>
    </row>
    <row r="565" ht="12.75" customHeight="1">
      <c r="A565" s="1"/>
      <c r="C565" s="1"/>
      <c r="D565" s="1"/>
      <c r="E565" s="1"/>
      <c r="G565" s="1"/>
    </row>
    <row r="566" ht="12.75" customHeight="1">
      <c r="A566" s="1"/>
      <c r="C566" s="1"/>
      <c r="D566" s="1"/>
      <c r="E566" s="1"/>
      <c r="G566" s="1"/>
    </row>
    <row r="567" ht="12.75" customHeight="1">
      <c r="A567" s="1"/>
      <c r="C567" s="1"/>
      <c r="D567" s="1"/>
      <c r="E567" s="1"/>
      <c r="G567" s="1"/>
    </row>
    <row r="568" ht="12.75" customHeight="1">
      <c r="A568" s="1"/>
      <c r="C568" s="1"/>
      <c r="D568" s="1"/>
      <c r="E568" s="1"/>
      <c r="G568" s="1"/>
    </row>
    <row r="569" ht="12.75" customHeight="1">
      <c r="A569" s="1"/>
      <c r="C569" s="1"/>
      <c r="D569" s="1"/>
      <c r="E569" s="1"/>
      <c r="G569" s="1"/>
    </row>
    <row r="570" ht="12.75" customHeight="1">
      <c r="A570" s="1"/>
      <c r="C570" s="1"/>
      <c r="D570" s="1"/>
      <c r="E570" s="1"/>
      <c r="G570" s="1"/>
    </row>
    <row r="571" ht="12.75" customHeight="1">
      <c r="A571" s="1"/>
      <c r="C571" s="1"/>
      <c r="D571" s="1"/>
      <c r="E571" s="1"/>
      <c r="G571" s="1"/>
    </row>
    <row r="572" ht="12.75" customHeight="1">
      <c r="A572" s="1"/>
      <c r="C572" s="1"/>
      <c r="D572" s="1"/>
      <c r="E572" s="1"/>
      <c r="G572" s="1"/>
    </row>
    <row r="573" ht="12.75" customHeight="1">
      <c r="A573" s="1"/>
      <c r="C573" s="1"/>
      <c r="D573" s="1"/>
      <c r="E573" s="1"/>
      <c r="G573" s="1"/>
    </row>
    <row r="574" ht="12.75" customHeight="1">
      <c r="A574" s="1"/>
      <c r="C574" s="1"/>
      <c r="D574" s="1"/>
      <c r="E574" s="1"/>
      <c r="G574" s="1"/>
    </row>
    <row r="575" ht="12.75" customHeight="1">
      <c r="A575" s="1"/>
      <c r="C575" s="1"/>
      <c r="D575" s="1"/>
      <c r="E575" s="1"/>
      <c r="G575" s="1"/>
    </row>
    <row r="576" ht="12.75" customHeight="1">
      <c r="A576" s="1"/>
      <c r="C576" s="1"/>
      <c r="D576" s="1"/>
      <c r="E576" s="1"/>
      <c r="G576" s="1"/>
    </row>
    <row r="577" ht="12.75" customHeight="1">
      <c r="A577" s="1"/>
      <c r="C577" s="1"/>
      <c r="D577" s="1"/>
      <c r="E577" s="1"/>
      <c r="G577" s="1"/>
    </row>
    <row r="578" ht="12.75" customHeight="1">
      <c r="A578" s="1"/>
      <c r="C578" s="1"/>
      <c r="D578" s="1"/>
      <c r="E578" s="1"/>
      <c r="G578" s="1"/>
    </row>
    <row r="579" ht="12.75" customHeight="1">
      <c r="A579" s="1"/>
      <c r="C579" s="1"/>
      <c r="D579" s="1"/>
      <c r="E579" s="1"/>
      <c r="G579" s="1"/>
    </row>
    <row r="580" ht="12.75" customHeight="1">
      <c r="A580" s="1"/>
      <c r="C580" s="1"/>
      <c r="D580" s="1"/>
      <c r="E580" s="1"/>
      <c r="G580" s="1"/>
    </row>
    <row r="581" ht="12.75" customHeight="1">
      <c r="A581" s="1"/>
      <c r="C581" s="1"/>
      <c r="D581" s="1"/>
      <c r="E581" s="1"/>
      <c r="G581" s="1"/>
    </row>
    <row r="582" ht="12.75" customHeight="1">
      <c r="A582" s="1"/>
      <c r="C582" s="1"/>
      <c r="D582" s="1"/>
      <c r="E582" s="1"/>
      <c r="G582" s="1"/>
    </row>
    <row r="583" ht="12.75" customHeight="1">
      <c r="A583" s="1"/>
      <c r="C583" s="1"/>
      <c r="D583" s="1"/>
      <c r="E583" s="1"/>
      <c r="G583" s="1"/>
    </row>
    <row r="584" ht="12.75" customHeight="1">
      <c r="A584" s="1"/>
      <c r="C584" s="1"/>
      <c r="D584" s="1"/>
      <c r="E584" s="1"/>
      <c r="G584" s="1"/>
    </row>
    <row r="585" ht="12.75" customHeight="1">
      <c r="A585" s="1"/>
      <c r="C585" s="1"/>
      <c r="D585" s="1"/>
      <c r="E585" s="1"/>
      <c r="G585" s="1"/>
    </row>
    <row r="586" ht="12.75" customHeight="1">
      <c r="A586" s="1"/>
      <c r="C586" s="1"/>
      <c r="D586" s="1"/>
      <c r="E586" s="1"/>
      <c r="G586" s="1"/>
    </row>
    <row r="587" ht="12.75" customHeight="1">
      <c r="A587" s="1"/>
      <c r="C587" s="1"/>
      <c r="D587" s="1"/>
      <c r="E587" s="1"/>
      <c r="G587" s="1"/>
    </row>
    <row r="588" ht="12.75" customHeight="1">
      <c r="A588" s="1"/>
      <c r="C588" s="1"/>
      <c r="D588" s="1"/>
      <c r="E588" s="1"/>
      <c r="G588" s="1"/>
    </row>
    <row r="589" ht="12.75" customHeight="1">
      <c r="A589" s="1"/>
      <c r="C589" s="1"/>
      <c r="D589" s="1"/>
      <c r="E589" s="1"/>
      <c r="G589" s="1"/>
    </row>
    <row r="590" ht="12.75" customHeight="1">
      <c r="A590" s="1"/>
      <c r="C590" s="1"/>
      <c r="D590" s="1"/>
      <c r="E590" s="1"/>
      <c r="G590" s="1"/>
    </row>
    <row r="591" ht="12.75" customHeight="1">
      <c r="A591" s="1"/>
      <c r="C591" s="1"/>
      <c r="D591" s="1"/>
      <c r="E591" s="1"/>
      <c r="G591" s="1"/>
    </row>
    <row r="592" ht="12.75" customHeight="1">
      <c r="A592" s="1"/>
      <c r="C592" s="1"/>
      <c r="D592" s="1"/>
      <c r="E592" s="1"/>
      <c r="G592" s="1"/>
    </row>
    <row r="593" ht="12.75" customHeight="1">
      <c r="A593" s="1"/>
      <c r="C593" s="1"/>
      <c r="D593" s="1"/>
      <c r="E593" s="1"/>
      <c r="G593" s="1"/>
    </row>
    <row r="594" ht="12.75" customHeight="1">
      <c r="A594" s="1"/>
      <c r="C594" s="1"/>
      <c r="D594" s="1"/>
      <c r="E594" s="1"/>
      <c r="G594" s="1"/>
    </row>
    <row r="595" ht="12.75" customHeight="1">
      <c r="A595" s="1"/>
      <c r="C595" s="1"/>
      <c r="D595" s="1"/>
      <c r="E595" s="1"/>
      <c r="G595" s="1"/>
    </row>
    <row r="596" ht="12.75" customHeight="1">
      <c r="A596" s="1"/>
      <c r="C596" s="1"/>
      <c r="D596" s="1"/>
      <c r="E596" s="1"/>
      <c r="G596" s="1"/>
    </row>
    <row r="597" ht="12.75" customHeight="1">
      <c r="A597" s="1"/>
      <c r="C597" s="1"/>
      <c r="D597" s="1"/>
      <c r="E597" s="1"/>
      <c r="G597" s="1"/>
    </row>
    <row r="598" ht="12.75" customHeight="1">
      <c r="A598" s="1"/>
      <c r="C598" s="1"/>
      <c r="D598" s="1"/>
      <c r="E598" s="1"/>
      <c r="G598" s="1"/>
    </row>
    <row r="599" ht="12.75" customHeight="1">
      <c r="A599" s="1"/>
      <c r="C599" s="1"/>
      <c r="D599" s="1"/>
      <c r="E599" s="1"/>
      <c r="G599" s="1"/>
    </row>
    <row r="600" ht="12.75" customHeight="1">
      <c r="A600" s="1"/>
      <c r="C600" s="1"/>
      <c r="D600" s="1"/>
      <c r="E600" s="1"/>
      <c r="G600" s="1"/>
    </row>
    <row r="601" ht="12.75" customHeight="1">
      <c r="A601" s="1"/>
      <c r="C601" s="1"/>
      <c r="D601" s="1"/>
      <c r="E601" s="1"/>
      <c r="G601" s="1"/>
    </row>
    <row r="602" ht="12.75" customHeight="1">
      <c r="A602" s="1"/>
      <c r="C602" s="1"/>
      <c r="D602" s="1"/>
      <c r="E602" s="1"/>
      <c r="G602" s="1"/>
    </row>
    <row r="603" ht="12.75" customHeight="1">
      <c r="A603" s="1"/>
      <c r="C603" s="1"/>
      <c r="D603" s="1"/>
      <c r="E603" s="1"/>
      <c r="G603" s="1"/>
    </row>
    <row r="604" ht="12.75" customHeight="1">
      <c r="A604" s="1"/>
      <c r="C604" s="1"/>
      <c r="D604" s="1"/>
      <c r="E604" s="1"/>
      <c r="G604" s="1"/>
    </row>
    <row r="605" ht="12.75" customHeight="1">
      <c r="A605" s="1"/>
      <c r="C605" s="1"/>
      <c r="D605" s="1"/>
      <c r="E605" s="1"/>
      <c r="G605" s="1"/>
    </row>
    <row r="606" ht="12.75" customHeight="1">
      <c r="A606" s="1"/>
      <c r="C606" s="1"/>
      <c r="D606" s="1"/>
      <c r="E606" s="1"/>
      <c r="G606" s="1"/>
    </row>
    <row r="607" ht="12.75" customHeight="1">
      <c r="A607" s="1"/>
      <c r="C607" s="1"/>
      <c r="D607" s="1"/>
      <c r="E607" s="1"/>
      <c r="G607" s="1"/>
    </row>
    <row r="608" ht="12.75" customHeight="1">
      <c r="A608" s="1"/>
      <c r="C608" s="1"/>
      <c r="D608" s="1"/>
      <c r="E608" s="1"/>
      <c r="G608" s="1"/>
    </row>
    <row r="609" ht="12.75" customHeight="1">
      <c r="A609" s="1"/>
      <c r="C609" s="1"/>
      <c r="D609" s="1"/>
      <c r="E609" s="1"/>
      <c r="G609" s="1"/>
    </row>
    <row r="610" ht="12.75" customHeight="1">
      <c r="A610" s="1"/>
      <c r="C610" s="1"/>
      <c r="D610" s="1"/>
      <c r="E610" s="1"/>
      <c r="G610" s="1"/>
    </row>
    <row r="611" ht="12.75" customHeight="1">
      <c r="A611" s="1"/>
      <c r="C611" s="1"/>
      <c r="D611" s="1"/>
      <c r="E611" s="1"/>
      <c r="G611" s="1"/>
    </row>
    <row r="612" ht="12.75" customHeight="1">
      <c r="A612" s="1"/>
      <c r="C612" s="1"/>
      <c r="D612" s="1"/>
      <c r="E612" s="1"/>
      <c r="G612" s="1"/>
    </row>
    <row r="613" ht="12.75" customHeight="1">
      <c r="A613" s="1"/>
      <c r="C613" s="1"/>
      <c r="D613" s="1"/>
      <c r="E613" s="1"/>
      <c r="G613" s="1"/>
    </row>
    <row r="614" ht="12.75" customHeight="1">
      <c r="A614" s="1"/>
      <c r="C614" s="1"/>
      <c r="D614" s="1"/>
      <c r="E614" s="1"/>
      <c r="G614" s="1"/>
    </row>
    <row r="615" ht="12.75" customHeight="1">
      <c r="A615" s="1"/>
      <c r="C615" s="1"/>
      <c r="D615" s="1"/>
      <c r="E615" s="1"/>
      <c r="G615" s="1"/>
    </row>
    <row r="616" ht="12.75" customHeight="1">
      <c r="A616" s="1"/>
      <c r="C616" s="1"/>
      <c r="D616" s="1"/>
      <c r="E616" s="1"/>
      <c r="G616" s="1"/>
    </row>
    <row r="617" ht="12.75" customHeight="1">
      <c r="A617" s="1"/>
      <c r="C617" s="1"/>
      <c r="D617" s="1"/>
      <c r="E617" s="1"/>
      <c r="G617" s="1"/>
    </row>
    <row r="618" ht="12.75" customHeight="1">
      <c r="A618" s="1"/>
      <c r="C618" s="1"/>
      <c r="D618" s="1"/>
      <c r="E618" s="1"/>
      <c r="G618" s="1"/>
    </row>
    <row r="619" ht="12.75" customHeight="1">
      <c r="A619" s="1"/>
      <c r="C619" s="1"/>
      <c r="D619" s="1"/>
      <c r="E619" s="1"/>
      <c r="G619" s="1"/>
    </row>
    <row r="620" ht="12.75" customHeight="1">
      <c r="A620" s="1"/>
      <c r="C620" s="1"/>
      <c r="D620" s="1"/>
      <c r="E620" s="1"/>
      <c r="G620" s="1"/>
    </row>
    <row r="621" ht="12.75" customHeight="1">
      <c r="A621" s="1"/>
      <c r="C621" s="1"/>
      <c r="D621" s="1"/>
      <c r="E621" s="1"/>
      <c r="G621" s="1"/>
    </row>
    <row r="622" ht="12.75" customHeight="1">
      <c r="A622" s="1"/>
      <c r="C622" s="1"/>
      <c r="D622" s="1"/>
      <c r="E622" s="1"/>
      <c r="G622" s="1"/>
    </row>
    <row r="623" ht="12.75" customHeight="1">
      <c r="A623" s="1"/>
      <c r="C623" s="1"/>
      <c r="D623" s="1"/>
      <c r="E623" s="1"/>
      <c r="G623" s="1"/>
    </row>
    <row r="624" ht="12.75" customHeight="1">
      <c r="A624" s="1"/>
      <c r="C624" s="1"/>
      <c r="D624" s="1"/>
      <c r="E624" s="1"/>
      <c r="G624" s="1"/>
    </row>
    <row r="625" ht="12.75" customHeight="1">
      <c r="A625" s="1"/>
      <c r="C625" s="1"/>
      <c r="D625" s="1"/>
      <c r="E625" s="1"/>
      <c r="G625" s="1"/>
    </row>
    <row r="626" ht="12.75" customHeight="1">
      <c r="A626" s="1"/>
      <c r="C626" s="1"/>
      <c r="D626" s="1"/>
      <c r="E626" s="1"/>
      <c r="G626" s="1"/>
    </row>
    <row r="627" ht="12.75" customHeight="1">
      <c r="A627" s="1"/>
      <c r="C627" s="1"/>
      <c r="D627" s="1"/>
      <c r="E627" s="1"/>
      <c r="G627" s="1"/>
    </row>
    <row r="628" ht="12.75" customHeight="1">
      <c r="A628" s="1"/>
      <c r="C628" s="1"/>
      <c r="D628" s="1"/>
      <c r="E628" s="1"/>
      <c r="G628" s="1"/>
    </row>
    <row r="629" ht="12.75" customHeight="1">
      <c r="A629" s="1"/>
      <c r="C629" s="1"/>
      <c r="D629" s="1"/>
      <c r="E629" s="1"/>
      <c r="G629" s="1"/>
    </row>
    <row r="630" ht="12.75" customHeight="1">
      <c r="A630" s="1"/>
      <c r="C630" s="1"/>
      <c r="D630" s="1"/>
      <c r="E630" s="1"/>
      <c r="G630" s="1"/>
    </row>
    <row r="631" ht="12.75" customHeight="1">
      <c r="A631" s="1"/>
      <c r="C631" s="1"/>
      <c r="D631" s="1"/>
      <c r="E631" s="1"/>
      <c r="G631" s="1"/>
    </row>
    <row r="632" ht="12.75" customHeight="1">
      <c r="A632" s="1"/>
      <c r="C632" s="1"/>
      <c r="D632" s="1"/>
      <c r="E632" s="1"/>
      <c r="G632" s="1"/>
    </row>
    <row r="633" ht="12.75" customHeight="1">
      <c r="A633" s="1"/>
      <c r="C633" s="1"/>
      <c r="D633" s="1"/>
      <c r="E633" s="1"/>
      <c r="G633" s="1"/>
    </row>
    <row r="634" ht="12.75" customHeight="1">
      <c r="A634" s="1"/>
      <c r="C634" s="1"/>
      <c r="D634" s="1"/>
      <c r="E634" s="1"/>
      <c r="G634" s="1"/>
    </row>
    <row r="635" ht="12.75" customHeight="1">
      <c r="A635" s="1"/>
      <c r="C635" s="1"/>
      <c r="D635" s="1"/>
      <c r="E635" s="1"/>
      <c r="G635" s="1"/>
    </row>
    <row r="636" ht="12.75" customHeight="1">
      <c r="A636" s="1"/>
      <c r="C636" s="1"/>
      <c r="D636" s="1"/>
      <c r="E636" s="1"/>
      <c r="G636" s="1"/>
    </row>
    <row r="637" ht="12.75" customHeight="1">
      <c r="A637" s="1"/>
      <c r="C637" s="1"/>
      <c r="D637" s="1"/>
      <c r="E637" s="1"/>
      <c r="G637" s="1"/>
    </row>
    <row r="638" ht="12.75" customHeight="1">
      <c r="A638" s="1"/>
      <c r="C638" s="1"/>
      <c r="D638" s="1"/>
      <c r="E638" s="1"/>
      <c r="G638" s="1"/>
    </row>
    <row r="639" ht="12.75" customHeight="1">
      <c r="A639" s="1"/>
      <c r="C639" s="1"/>
      <c r="D639" s="1"/>
      <c r="E639" s="1"/>
      <c r="G639" s="1"/>
    </row>
    <row r="640" ht="12.75" customHeight="1">
      <c r="A640" s="1"/>
      <c r="C640" s="1"/>
      <c r="D640" s="1"/>
      <c r="E640" s="1"/>
      <c r="G640" s="1"/>
    </row>
    <row r="641" ht="12.75" customHeight="1">
      <c r="A641" s="1"/>
      <c r="C641" s="1"/>
      <c r="D641" s="1"/>
      <c r="E641" s="1"/>
      <c r="G641" s="1"/>
    </row>
    <row r="642" ht="12.75" customHeight="1">
      <c r="A642" s="1"/>
      <c r="C642" s="1"/>
      <c r="D642" s="1"/>
      <c r="E642" s="1"/>
      <c r="G642" s="1"/>
    </row>
    <row r="643" ht="12.75" customHeight="1">
      <c r="A643" s="1"/>
      <c r="C643" s="1"/>
      <c r="D643" s="1"/>
      <c r="E643" s="1"/>
      <c r="G643" s="1"/>
    </row>
    <row r="644" ht="12.75" customHeight="1">
      <c r="A644" s="1"/>
      <c r="C644" s="1"/>
      <c r="D644" s="1"/>
      <c r="E644" s="1"/>
      <c r="G644" s="1"/>
    </row>
    <row r="645" ht="12.75" customHeight="1">
      <c r="A645" s="1"/>
      <c r="C645" s="1"/>
      <c r="D645" s="1"/>
      <c r="E645" s="1"/>
      <c r="G645" s="1"/>
    </row>
    <row r="646" ht="12.75" customHeight="1">
      <c r="A646" s="1"/>
      <c r="C646" s="1"/>
      <c r="D646" s="1"/>
      <c r="E646" s="1"/>
      <c r="G646" s="1"/>
    </row>
    <row r="647" ht="12.75" customHeight="1">
      <c r="A647" s="1"/>
      <c r="C647" s="1"/>
      <c r="D647" s="1"/>
      <c r="E647" s="1"/>
      <c r="G647" s="1"/>
    </row>
    <row r="648" ht="12.75" customHeight="1">
      <c r="A648" s="1"/>
      <c r="C648" s="1"/>
      <c r="D648" s="1"/>
      <c r="E648" s="1"/>
      <c r="G648" s="1"/>
    </row>
    <row r="649" ht="12.75" customHeight="1">
      <c r="A649" s="1"/>
      <c r="C649" s="1"/>
      <c r="D649" s="1"/>
      <c r="E649" s="1"/>
      <c r="G649" s="1"/>
    </row>
    <row r="650" ht="12.75" customHeight="1">
      <c r="A650" s="1"/>
      <c r="C650" s="1"/>
      <c r="D650" s="1"/>
      <c r="E650" s="1"/>
      <c r="G650" s="1"/>
    </row>
    <row r="651" ht="12.75" customHeight="1">
      <c r="A651" s="1"/>
      <c r="C651" s="1"/>
      <c r="D651" s="1"/>
      <c r="E651" s="1"/>
      <c r="G651" s="1"/>
    </row>
    <row r="652" ht="12.75" customHeight="1">
      <c r="A652" s="1"/>
      <c r="C652" s="1"/>
      <c r="D652" s="1"/>
      <c r="E652" s="1"/>
      <c r="G652" s="1"/>
    </row>
    <row r="653" ht="12.75" customHeight="1">
      <c r="A653" s="1"/>
      <c r="C653" s="1"/>
      <c r="D653" s="1"/>
      <c r="E653" s="1"/>
      <c r="G653" s="1"/>
    </row>
    <row r="654" ht="12.75" customHeight="1">
      <c r="A654" s="1"/>
      <c r="C654" s="1"/>
      <c r="D654" s="1"/>
      <c r="E654" s="1"/>
      <c r="G654" s="1"/>
    </row>
    <row r="655" ht="12.75" customHeight="1">
      <c r="A655" s="1"/>
      <c r="C655" s="1"/>
      <c r="D655" s="1"/>
      <c r="E655" s="1"/>
      <c r="G655" s="1"/>
    </row>
    <row r="656" ht="12.75" customHeight="1">
      <c r="A656" s="1"/>
      <c r="C656" s="1"/>
      <c r="D656" s="1"/>
      <c r="E656" s="1"/>
      <c r="G656" s="1"/>
    </row>
    <row r="657" ht="12.75" customHeight="1">
      <c r="A657" s="1"/>
      <c r="C657" s="1"/>
      <c r="D657" s="1"/>
      <c r="E657" s="1"/>
      <c r="G657" s="1"/>
    </row>
    <row r="658" ht="12.75" customHeight="1">
      <c r="A658" s="1"/>
      <c r="C658" s="1"/>
      <c r="D658" s="1"/>
      <c r="E658" s="1"/>
      <c r="G658" s="1"/>
    </row>
    <row r="659" ht="12.75" customHeight="1">
      <c r="A659" s="1"/>
      <c r="C659" s="1"/>
      <c r="D659" s="1"/>
      <c r="E659" s="1"/>
      <c r="G659" s="1"/>
    </row>
    <row r="660" ht="12.75" customHeight="1">
      <c r="A660" s="1"/>
      <c r="C660" s="1"/>
      <c r="D660" s="1"/>
      <c r="E660" s="1"/>
      <c r="G660" s="1"/>
    </row>
    <row r="661" ht="12.75" customHeight="1">
      <c r="A661" s="1"/>
      <c r="C661" s="1"/>
      <c r="D661" s="1"/>
      <c r="E661" s="1"/>
      <c r="G661" s="1"/>
    </row>
    <row r="662" ht="12.75" customHeight="1">
      <c r="A662" s="1"/>
      <c r="C662" s="1"/>
      <c r="D662" s="1"/>
      <c r="E662" s="1"/>
      <c r="G662" s="1"/>
    </row>
    <row r="663" ht="12.75" customHeight="1">
      <c r="A663" s="1"/>
      <c r="C663" s="1"/>
      <c r="D663" s="1"/>
      <c r="E663" s="1"/>
      <c r="G663" s="1"/>
    </row>
    <row r="664" ht="12.75" customHeight="1">
      <c r="A664" s="1"/>
      <c r="C664" s="1"/>
      <c r="D664" s="1"/>
      <c r="E664" s="1"/>
      <c r="G664" s="1"/>
    </row>
    <row r="665" ht="12.75" customHeight="1">
      <c r="A665" s="1"/>
      <c r="C665" s="1"/>
      <c r="D665" s="1"/>
      <c r="E665" s="1"/>
      <c r="G665" s="1"/>
    </row>
    <row r="666" ht="12.75" customHeight="1">
      <c r="A666" s="1"/>
      <c r="C666" s="1"/>
      <c r="D666" s="1"/>
      <c r="E666" s="1"/>
      <c r="G666" s="1"/>
    </row>
    <row r="667" ht="12.75" customHeight="1">
      <c r="A667" s="1"/>
      <c r="C667" s="1"/>
      <c r="D667" s="1"/>
      <c r="E667" s="1"/>
      <c r="G667" s="1"/>
    </row>
    <row r="668" ht="12.75" customHeight="1">
      <c r="A668" s="1"/>
      <c r="C668" s="1"/>
      <c r="D668" s="1"/>
      <c r="E668" s="1"/>
      <c r="G668" s="1"/>
    </row>
    <row r="669" ht="12.75" customHeight="1">
      <c r="A669" s="1"/>
      <c r="C669" s="1"/>
      <c r="D669" s="1"/>
      <c r="E669" s="1"/>
      <c r="G669" s="1"/>
    </row>
    <row r="670" ht="12.75" customHeight="1">
      <c r="A670" s="1"/>
      <c r="C670" s="1"/>
      <c r="D670" s="1"/>
      <c r="E670" s="1"/>
      <c r="G670" s="1"/>
    </row>
    <row r="671" ht="12.75" customHeight="1">
      <c r="A671" s="1"/>
      <c r="C671" s="1"/>
      <c r="D671" s="1"/>
      <c r="E671" s="1"/>
      <c r="G671" s="1"/>
    </row>
    <row r="672" ht="12.75" customHeight="1">
      <c r="A672" s="1"/>
      <c r="C672" s="1"/>
      <c r="D672" s="1"/>
      <c r="E672" s="1"/>
      <c r="G672" s="1"/>
    </row>
    <row r="673" ht="12.75" customHeight="1">
      <c r="A673" s="1"/>
      <c r="C673" s="1"/>
      <c r="D673" s="1"/>
      <c r="E673" s="1"/>
      <c r="G673" s="1"/>
    </row>
    <row r="674" ht="12.75" customHeight="1">
      <c r="A674" s="1"/>
      <c r="C674" s="1"/>
      <c r="D674" s="1"/>
      <c r="E674" s="1"/>
      <c r="G674" s="1"/>
    </row>
    <row r="675" ht="12.75" customHeight="1">
      <c r="A675" s="1"/>
      <c r="C675" s="1"/>
      <c r="D675" s="1"/>
      <c r="E675" s="1"/>
      <c r="G675" s="1"/>
    </row>
    <row r="676" ht="12.75" customHeight="1">
      <c r="A676" s="1"/>
      <c r="C676" s="1"/>
      <c r="D676" s="1"/>
      <c r="E676" s="1"/>
      <c r="G676" s="1"/>
    </row>
    <row r="677" ht="12.75" customHeight="1">
      <c r="A677" s="1"/>
      <c r="C677" s="1"/>
      <c r="D677" s="1"/>
      <c r="E677" s="1"/>
      <c r="G677" s="1"/>
    </row>
    <row r="678" ht="12.75" customHeight="1">
      <c r="A678" s="1"/>
      <c r="C678" s="1"/>
      <c r="D678" s="1"/>
      <c r="E678" s="1"/>
      <c r="G678" s="1"/>
    </row>
    <row r="679" ht="12.75" customHeight="1">
      <c r="A679" s="1"/>
      <c r="C679" s="1"/>
      <c r="D679" s="1"/>
      <c r="E679" s="1"/>
      <c r="G679" s="1"/>
    </row>
    <row r="680" ht="12.75" customHeight="1">
      <c r="A680" s="1"/>
      <c r="C680" s="1"/>
      <c r="D680" s="1"/>
      <c r="E680" s="1"/>
      <c r="G680" s="1"/>
    </row>
    <row r="681" ht="12.75" customHeight="1">
      <c r="A681" s="1"/>
      <c r="C681" s="1"/>
      <c r="D681" s="1"/>
      <c r="E681" s="1"/>
      <c r="G681" s="1"/>
    </row>
    <row r="682" ht="12.75" customHeight="1">
      <c r="A682" s="1"/>
      <c r="C682" s="1"/>
      <c r="D682" s="1"/>
      <c r="E682" s="1"/>
      <c r="G682" s="1"/>
    </row>
    <row r="683" ht="12.75" customHeight="1">
      <c r="A683" s="1"/>
      <c r="C683" s="1"/>
      <c r="D683" s="1"/>
      <c r="E683" s="1"/>
      <c r="G683" s="1"/>
    </row>
    <row r="684" ht="12.75" customHeight="1">
      <c r="A684" s="1"/>
      <c r="C684" s="1"/>
      <c r="D684" s="1"/>
      <c r="E684" s="1"/>
      <c r="G684" s="1"/>
    </row>
    <row r="685" ht="12.75" customHeight="1">
      <c r="A685" s="1"/>
      <c r="C685" s="1"/>
      <c r="D685" s="1"/>
      <c r="E685" s="1"/>
      <c r="G685" s="1"/>
    </row>
    <row r="686" ht="12.75" customHeight="1">
      <c r="A686" s="1"/>
      <c r="C686" s="1"/>
      <c r="D686" s="1"/>
      <c r="E686" s="1"/>
      <c r="G686" s="1"/>
    </row>
    <row r="687" ht="12.75" customHeight="1">
      <c r="A687" s="1"/>
      <c r="C687" s="1"/>
      <c r="D687" s="1"/>
      <c r="E687" s="1"/>
      <c r="G687" s="1"/>
    </row>
    <row r="688" ht="12.75" customHeight="1">
      <c r="A688" s="1"/>
      <c r="C688" s="1"/>
      <c r="D688" s="1"/>
      <c r="E688" s="1"/>
      <c r="G688" s="1"/>
    </row>
    <row r="689" ht="12.75" customHeight="1">
      <c r="A689" s="1"/>
      <c r="C689" s="1"/>
      <c r="D689" s="1"/>
      <c r="E689" s="1"/>
      <c r="G689" s="1"/>
    </row>
    <row r="690" ht="12.75" customHeight="1">
      <c r="A690" s="1"/>
      <c r="C690" s="1"/>
      <c r="D690" s="1"/>
      <c r="E690" s="1"/>
      <c r="G690" s="1"/>
    </row>
    <row r="691" ht="12.75" customHeight="1">
      <c r="A691" s="1"/>
      <c r="C691" s="1"/>
      <c r="D691" s="1"/>
      <c r="E691" s="1"/>
      <c r="G691" s="1"/>
    </row>
    <row r="692" ht="12.75" customHeight="1">
      <c r="A692" s="1"/>
      <c r="C692" s="1"/>
      <c r="D692" s="1"/>
      <c r="E692" s="1"/>
      <c r="G692" s="1"/>
    </row>
    <row r="693" ht="12.75" customHeight="1">
      <c r="A693" s="1"/>
      <c r="C693" s="1"/>
      <c r="D693" s="1"/>
      <c r="E693" s="1"/>
      <c r="G693" s="1"/>
    </row>
    <row r="694" ht="12.75" customHeight="1">
      <c r="A694" s="1"/>
      <c r="C694" s="1"/>
      <c r="D694" s="1"/>
      <c r="E694" s="1"/>
      <c r="G694" s="1"/>
    </row>
    <row r="695" ht="12.75" customHeight="1">
      <c r="A695" s="1"/>
      <c r="C695" s="1"/>
      <c r="D695" s="1"/>
      <c r="E695" s="1"/>
      <c r="G695" s="1"/>
    </row>
    <row r="696" ht="12.75" customHeight="1">
      <c r="A696" s="1"/>
      <c r="C696" s="1"/>
      <c r="D696" s="1"/>
      <c r="E696" s="1"/>
      <c r="G696" s="1"/>
    </row>
    <row r="697" ht="12.75" customHeight="1">
      <c r="A697" s="1"/>
      <c r="C697" s="1"/>
      <c r="D697" s="1"/>
      <c r="E697" s="1"/>
      <c r="G697" s="1"/>
    </row>
    <row r="698" ht="12.75" customHeight="1">
      <c r="A698" s="1"/>
      <c r="C698" s="1"/>
      <c r="D698" s="1"/>
      <c r="E698" s="1"/>
      <c r="G698" s="1"/>
    </row>
    <row r="699" ht="12.75" customHeight="1">
      <c r="A699" s="1"/>
      <c r="C699" s="1"/>
      <c r="D699" s="1"/>
      <c r="E699" s="1"/>
      <c r="G699" s="1"/>
    </row>
    <row r="700" ht="12.75" customHeight="1">
      <c r="A700" s="1"/>
      <c r="C700" s="1"/>
      <c r="D700" s="1"/>
      <c r="E700" s="1"/>
      <c r="G700" s="1"/>
    </row>
    <row r="701" ht="12.75" customHeight="1">
      <c r="A701" s="1"/>
      <c r="C701" s="1"/>
      <c r="D701" s="1"/>
      <c r="E701" s="1"/>
      <c r="G701" s="1"/>
    </row>
    <row r="702" ht="12.75" customHeight="1">
      <c r="A702" s="1"/>
      <c r="C702" s="1"/>
      <c r="D702" s="1"/>
      <c r="E702" s="1"/>
      <c r="G702" s="1"/>
    </row>
    <row r="703" ht="12.75" customHeight="1">
      <c r="A703" s="1"/>
      <c r="C703" s="1"/>
      <c r="D703" s="1"/>
      <c r="E703" s="1"/>
      <c r="G703" s="1"/>
    </row>
    <row r="704" ht="12.75" customHeight="1">
      <c r="A704" s="1"/>
      <c r="C704" s="1"/>
      <c r="D704" s="1"/>
      <c r="E704" s="1"/>
      <c r="G704" s="1"/>
    </row>
    <row r="705" ht="12.75" customHeight="1">
      <c r="A705" s="1"/>
      <c r="C705" s="1"/>
      <c r="D705" s="1"/>
      <c r="E705" s="1"/>
      <c r="G705" s="1"/>
    </row>
    <row r="706" ht="12.75" customHeight="1">
      <c r="A706" s="1"/>
      <c r="C706" s="1"/>
      <c r="D706" s="1"/>
      <c r="E706" s="1"/>
      <c r="G706" s="1"/>
    </row>
    <row r="707" ht="12.75" customHeight="1">
      <c r="A707" s="1"/>
      <c r="C707" s="1"/>
      <c r="D707" s="1"/>
      <c r="E707" s="1"/>
      <c r="G707" s="1"/>
    </row>
    <row r="708" ht="12.75" customHeight="1">
      <c r="A708" s="1"/>
      <c r="C708" s="1"/>
      <c r="D708" s="1"/>
      <c r="E708" s="1"/>
      <c r="G708" s="1"/>
    </row>
    <row r="709" ht="12.75" customHeight="1">
      <c r="A709" s="1"/>
      <c r="C709" s="1"/>
      <c r="D709" s="1"/>
      <c r="E709" s="1"/>
      <c r="G709" s="1"/>
    </row>
    <row r="710" ht="12.75" customHeight="1">
      <c r="A710" s="1"/>
      <c r="C710" s="1"/>
      <c r="D710" s="1"/>
      <c r="E710" s="1"/>
      <c r="G710" s="1"/>
    </row>
    <row r="711" ht="12.75" customHeight="1">
      <c r="A711" s="1"/>
      <c r="C711" s="1"/>
      <c r="D711" s="1"/>
      <c r="E711" s="1"/>
      <c r="G711" s="1"/>
    </row>
    <row r="712" ht="12.75" customHeight="1">
      <c r="A712" s="1"/>
      <c r="C712" s="1"/>
      <c r="D712" s="1"/>
      <c r="E712" s="1"/>
      <c r="G712" s="1"/>
    </row>
    <row r="713" ht="12.75" customHeight="1">
      <c r="A713" s="1"/>
      <c r="C713" s="1"/>
      <c r="D713" s="1"/>
      <c r="E713" s="1"/>
      <c r="G713" s="1"/>
    </row>
    <row r="714" ht="12.75" customHeight="1">
      <c r="A714" s="1"/>
      <c r="C714" s="1"/>
      <c r="D714" s="1"/>
      <c r="E714" s="1"/>
      <c r="G714" s="1"/>
    </row>
    <row r="715" ht="12.75" customHeight="1">
      <c r="A715" s="1"/>
      <c r="C715" s="1"/>
      <c r="D715" s="1"/>
      <c r="E715" s="1"/>
      <c r="G715" s="1"/>
    </row>
    <row r="716" ht="12.75" customHeight="1">
      <c r="A716" s="1"/>
      <c r="C716" s="1"/>
      <c r="D716" s="1"/>
      <c r="E716" s="1"/>
      <c r="G716" s="1"/>
    </row>
    <row r="717" ht="12.75" customHeight="1">
      <c r="A717" s="1"/>
      <c r="C717" s="1"/>
      <c r="D717" s="1"/>
      <c r="E717" s="1"/>
      <c r="G717" s="1"/>
    </row>
    <row r="718" ht="12.75" customHeight="1">
      <c r="A718" s="1"/>
      <c r="C718" s="1"/>
      <c r="D718" s="1"/>
      <c r="E718" s="1"/>
      <c r="G718" s="1"/>
    </row>
    <row r="719" ht="12.75" customHeight="1">
      <c r="A719" s="1"/>
      <c r="C719" s="1"/>
      <c r="D719" s="1"/>
      <c r="E719" s="1"/>
      <c r="G719" s="1"/>
    </row>
    <row r="720" ht="12.75" customHeight="1">
      <c r="A720" s="1"/>
      <c r="C720" s="1"/>
      <c r="D720" s="1"/>
      <c r="E720" s="1"/>
      <c r="G720" s="1"/>
    </row>
    <row r="721" ht="12.75" customHeight="1">
      <c r="A721" s="1"/>
      <c r="C721" s="1"/>
      <c r="D721" s="1"/>
      <c r="E721" s="1"/>
      <c r="G721" s="1"/>
    </row>
    <row r="722" ht="12.75" customHeight="1">
      <c r="A722" s="1"/>
      <c r="C722" s="1"/>
      <c r="D722" s="1"/>
      <c r="E722" s="1"/>
      <c r="G722" s="1"/>
    </row>
    <row r="723" ht="12.75" customHeight="1">
      <c r="A723" s="1"/>
      <c r="C723" s="1"/>
      <c r="D723" s="1"/>
      <c r="E723" s="1"/>
      <c r="G723" s="1"/>
    </row>
    <row r="724" ht="12.75" customHeight="1">
      <c r="A724" s="1"/>
      <c r="C724" s="1"/>
      <c r="D724" s="1"/>
      <c r="E724" s="1"/>
      <c r="G724" s="1"/>
    </row>
    <row r="725" ht="12.75" customHeight="1">
      <c r="A725" s="1"/>
      <c r="C725" s="1"/>
      <c r="D725" s="1"/>
      <c r="E725" s="1"/>
      <c r="G725" s="1"/>
    </row>
    <row r="726" ht="12.75" customHeight="1">
      <c r="A726" s="1"/>
      <c r="C726" s="1"/>
      <c r="D726" s="1"/>
      <c r="E726" s="1"/>
      <c r="G726" s="1"/>
    </row>
    <row r="727" ht="12.75" customHeight="1">
      <c r="A727" s="1"/>
      <c r="C727" s="1"/>
      <c r="D727" s="1"/>
      <c r="E727" s="1"/>
      <c r="G727" s="1"/>
    </row>
    <row r="728" ht="12.75" customHeight="1">
      <c r="A728" s="1"/>
      <c r="C728" s="1"/>
      <c r="D728" s="1"/>
      <c r="E728" s="1"/>
      <c r="G728" s="1"/>
    </row>
    <row r="729" ht="12.75" customHeight="1">
      <c r="A729" s="1"/>
      <c r="C729" s="1"/>
      <c r="D729" s="1"/>
      <c r="E729" s="1"/>
      <c r="G729" s="1"/>
    </row>
    <row r="730" ht="12.75" customHeight="1">
      <c r="A730" s="1"/>
      <c r="C730" s="1"/>
      <c r="D730" s="1"/>
      <c r="E730" s="1"/>
      <c r="G730" s="1"/>
    </row>
    <row r="731" ht="12.75" customHeight="1">
      <c r="A731" s="1"/>
      <c r="C731" s="1"/>
      <c r="D731" s="1"/>
      <c r="E731" s="1"/>
      <c r="G731" s="1"/>
    </row>
    <row r="732" ht="12.75" customHeight="1">
      <c r="A732" s="1"/>
      <c r="C732" s="1"/>
      <c r="D732" s="1"/>
      <c r="E732" s="1"/>
      <c r="G732" s="1"/>
    </row>
    <row r="733" ht="12.75" customHeight="1">
      <c r="A733" s="1"/>
      <c r="C733" s="1"/>
      <c r="D733" s="1"/>
      <c r="E733" s="1"/>
      <c r="G733" s="1"/>
    </row>
    <row r="734" ht="12.75" customHeight="1">
      <c r="A734" s="1"/>
      <c r="C734" s="1"/>
      <c r="D734" s="1"/>
      <c r="E734" s="1"/>
      <c r="G734" s="1"/>
    </row>
    <row r="735" ht="12.75" customHeight="1">
      <c r="A735" s="1"/>
      <c r="C735" s="1"/>
      <c r="D735" s="1"/>
      <c r="E735" s="1"/>
      <c r="G735" s="1"/>
    </row>
    <row r="736" ht="12.75" customHeight="1">
      <c r="A736" s="1"/>
      <c r="C736" s="1"/>
      <c r="D736" s="1"/>
      <c r="E736" s="1"/>
      <c r="G736" s="1"/>
    </row>
    <row r="737" ht="12.75" customHeight="1">
      <c r="A737" s="1"/>
      <c r="C737" s="1"/>
      <c r="D737" s="1"/>
      <c r="E737" s="1"/>
      <c r="G737" s="1"/>
    </row>
    <row r="738" ht="12.75" customHeight="1">
      <c r="A738" s="1"/>
      <c r="C738" s="1"/>
      <c r="D738" s="1"/>
      <c r="E738" s="1"/>
      <c r="G738" s="1"/>
    </row>
    <row r="739" ht="12.75" customHeight="1">
      <c r="A739" s="1"/>
      <c r="C739" s="1"/>
      <c r="D739" s="1"/>
      <c r="E739" s="1"/>
      <c r="G739" s="1"/>
    </row>
    <row r="740" ht="12.75" customHeight="1">
      <c r="A740" s="1"/>
      <c r="C740" s="1"/>
      <c r="D740" s="1"/>
      <c r="E740" s="1"/>
      <c r="G740" s="1"/>
    </row>
    <row r="741" ht="12.75" customHeight="1">
      <c r="A741" s="1"/>
      <c r="C741" s="1"/>
      <c r="D741" s="1"/>
      <c r="E741" s="1"/>
      <c r="G741" s="1"/>
    </row>
    <row r="742" ht="12.75" customHeight="1">
      <c r="A742" s="1"/>
      <c r="C742" s="1"/>
      <c r="D742" s="1"/>
      <c r="E742" s="1"/>
      <c r="G742" s="1"/>
    </row>
    <row r="743" ht="12.75" customHeight="1">
      <c r="A743" s="1"/>
      <c r="C743" s="1"/>
      <c r="D743" s="1"/>
      <c r="E743" s="1"/>
      <c r="G743" s="1"/>
    </row>
    <row r="744" ht="12.75" customHeight="1">
      <c r="A744" s="1"/>
      <c r="C744" s="1"/>
      <c r="D744" s="1"/>
      <c r="E744" s="1"/>
      <c r="G744" s="1"/>
    </row>
    <row r="745" ht="12.75" customHeight="1">
      <c r="A745" s="1"/>
      <c r="C745" s="1"/>
      <c r="D745" s="1"/>
      <c r="E745" s="1"/>
      <c r="G745" s="1"/>
    </row>
    <row r="746" ht="12.75" customHeight="1">
      <c r="A746" s="1"/>
      <c r="C746" s="1"/>
      <c r="D746" s="1"/>
      <c r="E746" s="1"/>
      <c r="G746" s="1"/>
    </row>
    <row r="747" ht="12.75" customHeight="1">
      <c r="A747" s="1"/>
      <c r="C747" s="1"/>
      <c r="D747" s="1"/>
      <c r="E747" s="1"/>
      <c r="G747" s="1"/>
    </row>
    <row r="748" ht="12.75" customHeight="1">
      <c r="A748" s="1"/>
      <c r="C748" s="1"/>
      <c r="D748" s="1"/>
      <c r="E748" s="1"/>
      <c r="G748" s="1"/>
    </row>
    <row r="749" ht="12.75" customHeight="1">
      <c r="A749" s="1"/>
      <c r="C749" s="1"/>
      <c r="D749" s="1"/>
      <c r="E749" s="1"/>
      <c r="G749" s="1"/>
    </row>
    <row r="750" ht="12.75" customHeight="1">
      <c r="A750" s="1"/>
      <c r="C750" s="1"/>
      <c r="D750" s="1"/>
      <c r="E750" s="1"/>
      <c r="G750" s="1"/>
    </row>
    <row r="751" ht="12.75" customHeight="1">
      <c r="A751" s="1"/>
      <c r="C751" s="1"/>
      <c r="D751" s="1"/>
      <c r="E751" s="1"/>
      <c r="G751" s="1"/>
    </row>
    <row r="752" ht="12.75" customHeight="1">
      <c r="A752" s="1"/>
      <c r="C752" s="1"/>
      <c r="D752" s="1"/>
      <c r="E752" s="1"/>
      <c r="G752" s="1"/>
    </row>
    <row r="753" ht="12.75" customHeight="1">
      <c r="A753" s="1"/>
      <c r="C753" s="1"/>
      <c r="D753" s="1"/>
      <c r="E753" s="1"/>
      <c r="G753" s="1"/>
    </row>
    <row r="754" ht="12.75" customHeight="1">
      <c r="A754" s="1"/>
      <c r="C754" s="1"/>
      <c r="D754" s="1"/>
      <c r="E754" s="1"/>
      <c r="G754" s="1"/>
    </row>
    <row r="755" ht="12.75" customHeight="1">
      <c r="A755" s="1"/>
      <c r="C755" s="1"/>
      <c r="D755" s="1"/>
      <c r="E755" s="1"/>
      <c r="G755" s="1"/>
    </row>
    <row r="756" ht="12.75" customHeight="1">
      <c r="A756" s="1"/>
      <c r="C756" s="1"/>
      <c r="D756" s="1"/>
      <c r="E756" s="1"/>
      <c r="G756" s="1"/>
    </row>
    <row r="757" ht="12.75" customHeight="1">
      <c r="A757" s="1"/>
      <c r="C757" s="1"/>
      <c r="D757" s="1"/>
      <c r="E757" s="1"/>
      <c r="G757" s="1"/>
    </row>
    <row r="758" ht="12.75" customHeight="1">
      <c r="A758" s="1"/>
      <c r="C758" s="1"/>
      <c r="D758" s="1"/>
      <c r="E758" s="1"/>
      <c r="G758" s="1"/>
    </row>
    <row r="759" ht="12.75" customHeight="1">
      <c r="A759" s="1"/>
      <c r="C759" s="1"/>
      <c r="D759" s="1"/>
      <c r="E759" s="1"/>
      <c r="G759" s="1"/>
    </row>
    <row r="760" ht="12.75" customHeight="1">
      <c r="A760" s="1"/>
      <c r="C760" s="1"/>
      <c r="D760" s="1"/>
      <c r="E760" s="1"/>
      <c r="G760" s="1"/>
    </row>
    <row r="761" ht="12.75" customHeight="1">
      <c r="A761" s="1"/>
      <c r="C761" s="1"/>
      <c r="D761" s="1"/>
      <c r="E761" s="1"/>
      <c r="G761" s="1"/>
    </row>
    <row r="762" ht="12.75" customHeight="1">
      <c r="A762" s="1"/>
      <c r="C762" s="1"/>
      <c r="D762" s="1"/>
      <c r="E762" s="1"/>
      <c r="G762" s="1"/>
    </row>
    <row r="763" ht="12.75" customHeight="1">
      <c r="A763" s="1"/>
      <c r="C763" s="1"/>
      <c r="D763" s="1"/>
      <c r="E763" s="1"/>
      <c r="G763" s="1"/>
    </row>
    <row r="764" ht="12.75" customHeight="1">
      <c r="A764" s="1"/>
      <c r="C764" s="1"/>
      <c r="D764" s="1"/>
      <c r="E764" s="1"/>
      <c r="G764" s="1"/>
    </row>
    <row r="765" ht="12.75" customHeight="1">
      <c r="A765" s="1"/>
      <c r="C765" s="1"/>
      <c r="D765" s="1"/>
      <c r="E765" s="1"/>
      <c r="G765" s="1"/>
    </row>
    <row r="766" ht="12.75" customHeight="1">
      <c r="A766" s="1"/>
      <c r="C766" s="1"/>
      <c r="D766" s="1"/>
      <c r="E766" s="1"/>
      <c r="G766" s="1"/>
    </row>
    <row r="767" ht="12.75" customHeight="1">
      <c r="A767" s="1"/>
      <c r="C767" s="1"/>
      <c r="D767" s="1"/>
      <c r="E767" s="1"/>
      <c r="G767" s="1"/>
    </row>
    <row r="768" ht="12.75" customHeight="1">
      <c r="A768" s="1"/>
      <c r="C768" s="1"/>
      <c r="D768" s="1"/>
      <c r="E768" s="1"/>
      <c r="G768" s="1"/>
    </row>
    <row r="769" ht="12.75" customHeight="1">
      <c r="A769" s="1"/>
      <c r="C769" s="1"/>
      <c r="D769" s="1"/>
      <c r="E769" s="1"/>
      <c r="G769" s="1"/>
    </row>
    <row r="770" ht="12.75" customHeight="1">
      <c r="A770" s="1"/>
      <c r="C770" s="1"/>
      <c r="D770" s="1"/>
      <c r="E770" s="1"/>
      <c r="G770" s="1"/>
    </row>
    <row r="771" ht="12.75" customHeight="1">
      <c r="A771" s="1"/>
      <c r="C771" s="1"/>
      <c r="D771" s="1"/>
      <c r="E771" s="1"/>
      <c r="G771" s="1"/>
    </row>
    <row r="772" ht="12.75" customHeight="1">
      <c r="A772" s="1"/>
      <c r="C772" s="1"/>
      <c r="D772" s="1"/>
      <c r="E772" s="1"/>
      <c r="G772" s="1"/>
    </row>
    <row r="773" ht="12.75" customHeight="1">
      <c r="A773" s="1"/>
      <c r="C773" s="1"/>
      <c r="D773" s="1"/>
      <c r="E773" s="1"/>
      <c r="G773" s="1"/>
    </row>
    <row r="774" ht="12.75" customHeight="1">
      <c r="A774" s="1"/>
      <c r="C774" s="1"/>
      <c r="D774" s="1"/>
      <c r="E774" s="1"/>
      <c r="G774" s="1"/>
    </row>
    <row r="775" ht="12.75" customHeight="1">
      <c r="A775" s="1"/>
      <c r="C775" s="1"/>
      <c r="D775" s="1"/>
      <c r="E775" s="1"/>
      <c r="G775" s="1"/>
    </row>
    <row r="776" ht="12.75" customHeight="1">
      <c r="A776" s="1"/>
      <c r="C776" s="1"/>
      <c r="D776" s="1"/>
      <c r="E776" s="1"/>
      <c r="G776" s="1"/>
    </row>
    <row r="777" ht="12.75" customHeight="1">
      <c r="A777" s="1"/>
      <c r="C777" s="1"/>
      <c r="D777" s="1"/>
      <c r="E777" s="1"/>
      <c r="G777" s="1"/>
    </row>
    <row r="778" ht="12.75" customHeight="1">
      <c r="A778" s="1"/>
      <c r="C778" s="1"/>
      <c r="D778" s="1"/>
      <c r="E778" s="1"/>
      <c r="G778" s="1"/>
    </row>
    <row r="779" ht="12.75" customHeight="1">
      <c r="A779" s="1"/>
      <c r="C779" s="1"/>
      <c r="D779" s="1"/>
      <c r="E779" s="1"/>
      <c r="G779" s="1"/>
    </row>
    <row r="780" ht="12.75" customHeight="1">
      <c r="A780" s="1"/>
      <c r="C780" s="1"/>
      <c r="D780" s="1"/>
      <c r="E780" s="1"/>
      <c r="G780" s="1"/>
    </row>
    <row r="781" ht="12.75" customHeight="1">
      <c r="A781" s="1"/>
      <c r="C781" s="1"/>
      <c r="D781" s="1"/>
      <c r="E781" s="1"/>
      <c r="G781" s="1"/>
    </row>
    <row r="782" ht="12.75" customHeight="1">
      <c r="A782" s="1"/>
      <c r="C782" s="1"/>
      <c r="D782" s="1"/>
      <c r="E782" s="1"/>
      <c r="G782" s="1"/>
    </row>
    <row r="783" ht="12.75" customHeight="1">
      <c r="A783" s="1"/>
      <c r="C783" s="1"/>
      <c r="D783" s="1"/>
      <c r="E783" s="1"/>
      <c r="G783" s="1"/>
    </row>
    <row r="784" ht="12.75" customHeight="1">
      <c r="A784" s="1"/>
      <c r="C784" s="1"/>
      <c r="D784" s="1"/>
      <c r="E784" s="1"/>
      <c r="G784" s="1"/>
    </row>
    <row r="785" ht="12.75" customHeight="1">
      <c r="A785" s="1"/>
      <c r="C785" s="1"/>
      <c r="D785" s="1"/>
      <c r="E785" s="1"/>
      <c r="G785" s="1"/>
    </row>
    <row r="786" ht="12.75" customHeight="1">
      <c r="A786" s="1"/>
      <c r="C786" s="1"/>
      <c r="D786" s="1"/>
      <c r="E786" s="1"/>
      <c r="G786" s="1"/>
    </row>
    <row r="787" ht="12.75" customHeight="1">
      <c r="A787" s="1"/>
      <c r="C787" s="1"/>
      <c r="D787" s="1"/>
      <c r="E787" s="1"/>
      <c r="G787" s="1"/>
    </row>
    <row r="788" ht="12.75" customHeight="1">
      <c r="A788" s="1"/>
      <c r="C788" s="1"/>
      <c r="D788" s="1"/>
      <c r="E788" s="1"/>
      <c r="G788" s="1"/>
    </row>
    <row r="789" ht="12.75" customHeight="1">
      <c r="A789" s="1"/>
      <c r="C789" s="1"/>
      <c r="D789" s="1"/>
      <c r="E789" s="1"/>
      <c r="G789" s="1"/>
    </row>
    <row r="790" ht="12.75" customHeight="1">
      <c r="A790" s="1"/>
      <c r="C790" s="1"/>
      <c r="D790" s="1"/>
      <c r="E790" s="1"/>
      <c r="G790" s="1"/>
    </row>
    <row r="791" ht="12.75" customHeight="1">
      <c r="A791" s="1"/>
      <c r="C791" s="1"/>
      <c r="D791" s="1"/>
      <c r="E791" s="1"/>
      <c r="G791" s="1"/>
    </row>
    <row r="792" ht="12.75" customHeight="1">
      <c r="A792" s="1"/>
      <c r="C792" s="1"/>
      <c r="D792" s="1"/>
      <c r="E792" s="1"/>
      <c r="G792" s="1"/>
    </row>
    <row r="793" ht="12.75" customHeight="1">
      <c r="A793" s="1"/>
      <c r="C793" s="1"/>
      <c r="D793" s="1"/>
      <c r="E793" s="1"/>
      <c r="G793" s="1"/>
    </row>
    <row r="794" ht="12.75" customHeight="1">
      <c r="A794" s="1"/>
      <c r="C794" s="1"/>
      <c r="D794" s="1"/>
      <c r="E794" s="1"/>
      <c r="G794" s="1"/>
    </row>
    <row r="795" ht="12.75" customHeight="1">
      <c r="A795" s="1"/>
      <c r="C795" s="1"/>
      <c r="D795" s="1"/>
      <c r="E795" s="1"/>
      <c r="G795" s="1"/>
    </row>
    <row r="796" ht="12.75" customHeight="1">
      <c r="A796" s="1"/>
      <c r="C796" s="1"/>
      <c r="D796" s="1"/>
      <c r="E796" s="1"/>
      <c r="G796" s="1"/>
    </row>
    <row r="797" ht="12.75" customHeight="1">
      <c r="A797" s="1"/>
      <c r="C797" s="1"/>
      <c r="D797" s="1"/>
      <c r="E797" s="1"/>
      <c r="G797" s="1"/>
    </row>
    <row r="798" ht="12.75" customHeight="1">
      <c r="A798" s="1"/>
      <c r="C798" s="1"/>
      <c r="D798" s="1"/>
      <c r="E798" s="1"/>
      <c r="G798" s="1"/>
    </row>
    <row r="799" ht="12.75" customHeight="1">
      <c r="A799" s="1"/>
      <c r="C799" s="1"/>
      <c r="D799" s="1"/>
      <c r="E799" s="1"/>
      <c r="G799" s="1"/>
    </row>
    <row r="800" ht="12.75" customHeight="1">
      <c r="A800" s="1"/>
      <c r="C800" s="1"/>
      <c r="D800" s="1"/>
      <c r="E800" s="1"/>
      <c r="G800" s="1"/>
    </row>
    <row r="801" ht="12.75" customHeight="1">
      <c r="A801" s="1"/>
      <c r="C801" s="1"/>
      <c r="D801" s="1"/>
      <c r="E801" s="1"/>
      <c r="G801" s="1"/>
    </row>
    <row r="802" ht="12.75" customHeight="1">
      <c r="A802" s="1"/>
      <c r="C802" s="1"/>
      <c r="D802" s="1"/>
      <c r="E802" s="1"/>
      <c r="G802" s="1"/>
    </row>
    <row r="803" ht="12.75" customHeight="1">
      <c r="A803" s="1"/>
      <c r="C803" s="1"/>
      <c r="D803" s="1"/>
      <c r="E803" s="1"/>
      <c r="G803" s="1"/>
    </row>
    <row r="804" ht="12.75" customHeight="1">
      <c r="A804" s="1"/>
      <c r="C804" s="1"/>
      <c r="D804" s="1"/>
      <c r="E804" s="1"/>
      <c r="G804" s="1"/>
    </row>
    <row r="805" ht="12.75" customHeight="1">
      <c r="A805" s="1"/>
      <c r="C805" s="1"/>
      <c r="D805" s="1"/>
      <c r="E805" s="1"/>
      <c r="G805" s="1"/>
    </row>
    <row r="806" ht="12.75" customHeight="1">
      <c r="A806" s="1"/>
      <c r="C806" s="1"/>
      <c r="D806" s="1"/>
      <c r="E806" s="1"/>
      <c r="G806" s="1"/>
    </row>
    <row r="807" ht="12.75" customHeight="1">
      <c r="A807" s="1"/>
      <c r="C807" s="1"/>
      <c r="D807" s="1"/>
      <c r="E807" s="1"/>
      <c r="G807" s="1"/>
    </row>
    <row r="808" ht="12.75" customHeight="1">
      <c r="A808" s="1"/>
      <c r="C808" s="1"/>
      <c r="D808" s="1"/>
      <c r="E808" s="1"/>
      <c r="G808" s="1"/>
    </row>
    <row r="809" ht="12.75" customHeight="1">
      <c r="A809" s="1"/>
      <c r="C809" s="1"/>
      <c r="D809" s="1"/>
      <c r="E809" s="1"/>
      <c r="G809" s="1"/>
    </row>
    <row r="810" ht="12.75" customHeight="1">
      <c r="A810" s="1"/>
      <c r="C810" s="1"/>
      <c r="D810" s="1"/>
      <c r="E810" s="1"/>
      <c r="G810" s="1"/>
    </row>
    <row r="811" ht="12.75" customHeight="1">
      <c r="A811" s="1"/>
      <c r="C811" s="1"/>
      <c r="D811" s="1"/>
      <c r="E811" s="1"/>
      <c r="G811" s="1"/>
    </row>
    <row r="812" ht="12.75" customHeight="1">
      <c r="A812" s="1"/>
      <c r="C812" s="1"/>
      <c r="D812" s="1"/>
      <c r="E812" s="1"/>
      <c r="G812" s="1"/>
    </row>
    <row r="813" ht="12.75" customHeight="1">
      <c r="A813" s="1"/>
      <c r="C813" s="1"/>
      <c r="D813" s="1"/>
      <c r="E813" s="1"/>
      <c r="G813" s="1"/>
    </row>
    <row r="814" ht="12.75" customHeight="1">
      <c r="A814" s="1"/>
      <c r="C814" s="1"/>
      <c r="D814" s="1"/>
      <c r="E814" s="1"/>
      <c r="G814" s="1"/>
    </row>
    <row r="815" ht="12.75" customHeight="1">
      <c r="A815" s="1"/>
      <c r="C815" s="1"/>
      <c r="D815" s="1"/>
      <c r="E815" s="1"/>
      <c r="G815" s="1"/>
    </row>
    <row r="816" ht="12.75" customHeight="1">
      <c r="A816" s="1"/>
      <c r="C816" s="1"/>
      <c r="D816" s="1"/>
      <c r="E816" s="1"/>
      <c r="G816" s="1"/>
    </row>
    <row r="817" ht="12.75" customHeight="1">
      <c r="A817" s="1"/>
      <c r="C817" s="1"/>
      <c r="D817" s="1"/>
      <c r="E817" s="1"/>
      <c r="G817" s="1"/>
    </row>
    <row r="818" ht="12.75" customHeight="1">
      <c r="A818" s="1"/>
      <c r="C818" s="1"/>
      <c r="D818" s="1"/>
      <c r="E818" s="1"/>
      <c r="G818" s="1"/>
    </row>
    <row r="819" ht="12.75" customHeight="1">
      <c r="A819" s="1"/>
      <c r="C819" s="1"/>
      <c r="D819" s="1"/>
      <c r="E819" s="1"/>
      <c r="G819" s="1"/>
    </row>
    <row r="820" ht="12.75" customHeight="1">
      <c r="A820" s="1"/>
      <c r="C820" s="1"/>
      <c r="D820" s="1"/>
      <c r="E820" s="1"/>
      <c r="G820" s="1"/>
    </row>
    <row r="821" ht="12.75" customHeight="1">
      <c r="A821" s="1"/>
      <c r="C821" s="1"/>
      <c r="D821" s="1"/>
      <c r="E821" s="1"/>
      <c r="G821" s="1"/>
    </row>
    <row r="822" ht="12.75" customHeight="1">
      <c r="A822" s="1"/>
      <c r="C822" s="1"/>
      <c r="D822" s="1"/>
      <c r="E822" s="1"/>
      <c r="G822" s="1"/>
    </row>
    <row r="823" ht="12.75" customHeight="1">
      <c r="A823" s="1"/>
      <c r="C823" s="1"/>
      <c r="D823" s="1"/>
      <c r="E823" s="1"/>
      <c r="G823" s="1"/>
    </row>
    <row r="824" ht="12.75" customHeight="1">
      <c r="A824" s="1"/>
      <c r="C824" s="1"/>
      <c r="D824" s="1"/>
      <c r="E824" s="1"/>
      <c r="G824" s="1"/>
    </row>
    <row r="825" ht="12.75" customHeight="1">
      <c r="A825" s="1"/>
      <c r="C825" s="1"/>
      <c r="D825" s="1"/>
      <c r="E825" s="1"/>
      <c r="G825" s="1"/>
    </row>
    <row r="826" ht="12.75" customHeight="1">
      <c r="A826" s="1"/>
      <c r="C826" s="1"/>
      <c r="D826" s="1"/>
      <c r="E826" s="1"/>
      <c r="G826" s="1"/>
    </row>
    <row r="827" ht="12.75" customHeight="1">
      <c r="A827" s="1"/>
      <c r="C827" s="1"/>
      <c r="D827" s="1"/>
      <c r="E827" s="1"/>
      <c r="G827" s="1"/>
    </row>
    <row r="828" ht="12.75" customHeight="1">
      <c r="A828" s="1"/>
      <c r="C828" s="1"/>
      <c r="D828" s="1"/>
      <c r="E828" s="1"/>
      <c r="G828" s="1"/>
    </row>
    <row r="829" ht="12.75" customHeight="1">
      <c r="A829" s="1"/>
      <c r="C829" s="1"/>
      <c r="D829" s="1"/>
      <c r="E829" s="1"/>
      <c r="G829" s="1"/>
    </row>
    <row r="830" ht="12.75" customHeight="1">
      <c r="A830" s="1"/>
      <c r="C830" s="1"/>
      <c r="D830" s="1"/>
      <c r="E830" s="1"/>
      <c r="G830" s="1"/>
    </row>
    <row r="831" ht="12.75" customHeight="1">
      <c r="A831" s="1"/>
      <c r="C831" s="1"/>
      <c r="D831" s="1"/>
      <c r="E831" s="1"/>
      <c r="G831" s="1"/>
    </row>
    <row r="832" ht="12.75" customHeight="1">
      <c r="A832" s="1"/>
      <c r="C832" s="1"/>
      <c r="D832" s="1"/>
      <c r="E832" s="1"/>
      <c r="G832" s="1"/>
    </row>
    <row r="833" ht="12.75" customHeight="1">
      <c r="A833" s="1"/>
      <c r="C833" s="1"/>
      <c r="D833" s="1"/>
      <c r="E833" s="1"/>
      <c r="G833" s="1"/>
    </row>
    <row r="834" ht="12.75" customHeight="1">
      <c r="A834" s="1"/>
      <c r="C834" s="1"/>
      <c r="D834" s="1"/>
      <c r="E834" s="1"/>
      <c r="G834" s="1"/>
    </row>
    <row r="835" ht="12.75" customHeight="1">
      <c r="A835" s="1"/>
      <c r="C835" s="1"/>
      <c r="D835" s="1"/>
      <c r="E835" s="1"/>
      <c r="G835" s="1"/>
    </row>
    <row r="836" ht="12.75" customHeight="1">
      <c r="A836" s="1"/>
      <c r="C836" s="1"/>
      <c r="D836" s="1"/>
      <c r="E836" s="1"/>
      <c r="G836" s="1"/>
    </row>
    <row r="837" ht="12.75" customHeight="1">
      <c r="A837" s="1"/>
      <c r="C837" s="1"/>
      <c r="D837" s="1"/>
      <c r="E837" s="1"/>
      <c r="G837" s="1"/>
    </row>
    <row r="838" ht="12.75" customHeight="1">
      <c r="A838" s="1"/>
      <c r="C838" s="1"/>
      <c r="D838" s="1"/>
      <c r="E838" s="1"/>
      <c r="G838" s="1"/>
    </row>
    <row r="839" ht="12.75" customHeight="1">
      <c r="A839" s="1"/>
      <c r="C839" s="1"/>
      <c r="D839" s="1"/>
      <c r="E839" s="1"/>
      <c r="G839" s="1"/>
    </row>
    <row r="840" ht="12.75" customHeight="1">
      <c r="A840" s="1"/>
      <c r="C840" s="1"/>
      <c r="D840" s="1"/>
      <c r="E840" s="1"/>
      <c r="G840" s="1"/>
    </row>
    <row r="841" ht="12.75" customHeight="1">
      <c r="A841" s="1"/>
      <c r="C841" s="1"/>
      <c r="D841" s="1"/>
      <c r="E841" s="1"/>
      <c r="G841" s="1"/>
    </row>
    <row r="842" ht="12.75" customHeight="1">
      <c r="A842" s="1"/>
      <c r="C842" s="1"/>
      <c r="D842" s="1"/>
      <c r="E842" s="1"/>
      <c r="G842" s="1"/>
    </row>
    <row r="843" ht="12.75" customHeight="1">
      <c r="A843" s="1"/>
      <c r="C843" s="1"/>
      <c r="D843" s="1"/>
      <c r="E843" s="1"/>
      <c r="G843" s="1"/>
    </row>
    <row r="844" ht="12.75" customHeight="1">
      <c r="A844" s="1"/>
      <c r="C844" s="1"/>
      <c r="D844" s="1"/>
      <c r="E844" s="1"/>
      <c r="G844" s="1"/>
    </row>
    <row r="845" ht="12.75" customHeight="1">
      <c r="A845" s="1"/>
      <c r="C845" s="1"/>
      <c r="D845" s="1"/>
      <c r="E845" s="1"/>
      <c r="G845" s="1"/>
    </row>
    <row r="846" ht="12.75" customHeight="1">
      <c r="A846" s="1"/>
      <c r="C846" s="1"/>
      <c r="D846" s="1"/>
      <c r="E846" s="1"/>
      <c r="G846" s="1"/>
    </row>
    <row r="847" ht="12.75" customHeight="1">
      <c r="A847" s="1"/>
      <c r="C847" s="1"/>
      <c r="D847" s="1"/>
      <c r="E847" s="1"/>
      <c r="G847" s="1"/>
    </row>
    <row r="848" ht="12.75" customHeight="1">
      <c r="A848" s="1"/>
      <c r="C848" s="1"/>
      <c r="D848" s="1"/>
      <c r="E848" s="1"/>
      <c r="G848" s="1"/>
    </row>
    <row r="849" ht="12.75" customHeight="1">
      <c r="A849" s="1"/>
      <c r="C849" s="1"/>
      <c r="D849" s="1"/>
      <c r="E849" s="1"/>
      <c r="G849" s="1"/>
    </row>
    <row r="850" ht="12.75" customHeight="1">
      <c r="A850" s="1"/>
      <c r="C850" s="1"/>
      <c r="D850" s="1"/>
      <c r="E850" s="1"/>
      <c r="G850" s="1"/>
    </row>
    <row r="851" ht="12.75" customHeight="1">
      <c r="A851" s="1"/>
      <c r="C851" s="1"/>
      <c r="D851" s="1"/>
      <c r="E851" s="1"/>
      <c r="G851" s="1"/>
    </row>
    <row r="852" ht="12.75" customHeight="1">
      <c r="A852" s="1"/>
      <c r="C852" s="1"/>
      <c r="D852" s="1"/>
      <c r="E852" s="1"/>
      <c r="G852" s="1"/>
    </row>
    <row r="853" ht="12.75" customHeight="1">
      <c r="A853" s="1"/>
      <c r="C853" s="1"/>
      <c r="D853" s="1"/>
      <c r="E853" s="1"/>
      <c r="G853" s="1"/>
    </row>
    <row r="854" ht="12.75" customHeight="1">
      <c r="A854" s="1"/>
      <c r="C854" s="1"/>
      <c r="D854" s="1"/>
      <c r="E854" s="1"/>
      <c r="G854" s="1"/>
    </row>
    <row r="855" ht="12.75" customHeight="1">
      <c r="A855" s="1"/>
      <c r="C855" s="1"/>
      <c r="D855" s="1"/>
      <c r="E855" s="1"/>
      <c r="G855" s="1"/>
    </row>
    <row r="856" ht="12.75" customHeight="1">
      <c r="A856" s="1"/>
      <c r="C856" s="1"/>
      <c r="D856" s="1"/>
      <c r="E856" s="1"/>
      <c r="G856" s="1"/>
    </row>
    <row r="857" ht="12.75" customHeight="1">
      <c r="A857" s="1"/>
      <c r="C857" s="1"/>
      <c r="D857" s="1"/>
      <c r="E857" s="1"/>
      <c r="G857" s="1"/>
    </row>
    <row r="858" ht="12.75" customHeight="1">
      <c r="A858" s="1"/>
      <c r="C858" s="1"/>
      <c r="D858" s="1"/>
      <c r="E858" s="1"/>
      <c r="G858" s="1"/>
    </row>
    <row r="859" ht="12.75" customHeight="1">
      <c r="A859" s="1"/>
      <c r="C859" s="1"/>
      <c r="D859" s="1"/>
      <c r="E859" s="1"/>
      <c r="G859" s="1"/>
    </row>
    <row r="860" ht="12.75" customHeight="1">
      <c r="A860" s="1"/>
      <c r="C860" s="1"/>
      <c r="D860" s="1"/>
      <c r="E860" s="1"/>
      <c r="G860" s="1"/>
    </row>
    <row r="861" ht="12.75" customHeight="1">
      <c r="A861" s="1"/>
      <c r="C861" s="1"/>
      <c r="D861" s="1"/>
      <c r="E861" s="1"/>
      <c r="G861" s="1"/>
    </row>
    <row r="862" ht="12.75" customHeight="1">
      <c r="A862" s="1"/>
      <c r="C862" s="1"/>
      <c r="D862" s="1"/>
      <c r="E862" s="1"/>
      <c r="G862" s="1"/>
    </row>
    <row r="863" ht="12.75" customHeight="1">
      <c r="A863" s="1"/>
      <c r="C863" s="1"/>
      <c r="D863" s="1"/>
      <c r="E863" s="1"/>
      <c r="G863" s="1"/>
    </row>
    <row r="864" ht="12.75" customHeight="1">
      <c r="A864" s="1"/>
      <c r="C864" s="1"/>
      <c r="D864" s="1"/>
      <c r="E864" s="1"/>
      <c r="G864" s="1"/>
    </row>
    <row r="865" ht="12.75" customHeight="1">
      <c r="A865" s="1"/>
      <c r="C865" s="1"/>
      <c r="D865" s="1"/>
      <c r="E865" s="1"/>
      <c r="G865" s="1"/>
    </row>
    <row r="866" ht="12.75" customHeight="1">
      <c r="A866" s="1"/>
      <c r="C866" s="1"/>
      <c r="D866" s="1"/>
      <c r="E866" s="1"/>
      <c r="G866" s="1"/>
    </row>
    <row r="867" ht="12.75" customHeight="1">
      <c r="A867" s="1"/>
      <c r="C867" s="1"/>
      <c r="D867" s="1"/>
      <c r="E867" s="1"/>
      <c r="G867" s="1"/>
    </row>
    <row r="868" ht="12.75" customHeight="1">
      <c r="A868" s="1"/>
      <c r="C868" s="1"/>
      <c r="D868" s="1"/>
      <c r="E868" s="1"/>
      <c r="G868" s="1"/>
    </row>
    <row r="869" ht="12.75" customHeight="1">
      <c r="A869" s="1"/>
      <c r="C869" s="1"/>
      <c r="D869" s="1"/>
      <c r="E869" s="1"/>
      <c r="G869" s="1"/>
    </row>
    <row r="870" ht="12.75" customHeight="1">
      <c r="A870" s="1"/>
      <c r="C870" s="1"/>
      <c r="D870" s="1"/>
      <c r="E870" s="1"/>
      <c r="G870" s="1"/>
    </row>
    <row r="871" ht="12.75" customHeight="1">
      <c r="A871" s="1"/>
      <c r="C871" s="1"/>
      <c r="D871" s="1"/>
      <c r="E871" s="1"/>
      <c r="G871" s="1"/>
    </row>
    <row r="872" ht="12.75" customHeight="1">
      <c r="A872" s="1"/>
      <c r="C872" s="1"/>
      <c r="D872" s="1"/>
      <c r="E872" s="1"/>
      <c r="G872" s="1"/>
    </row>
    <row r="873" ht="12.75" customHeight="1">
      <c r="A873" s="1"/>
      <c r="C873" s="1"/>
      <c r="D873" s="1"/>
      <c r="E873" s="1"/>
      <c r="G873" s="1"/>
    </row>
    <row r="874" ht="12.75" customHeight="1">
      <c r="A874" s="1"/>
      <c r="C874" s="1"/>
      <c r="D874" s="1"/>
      <c r="E874" s="1"/>
      <c r="G874" s="1"/>
    </row>
    <row r="875" ht="12.75" customHeight="1">
      <c r="A875" s="1"/>
      <c r="C875" s="1"/>
      <c r="D875" s="1"/>
      <c r="E875" s="1"/>
      <c r="G875" s="1"/>
    </row>
    <row r="876" ht="12.75" customHeight="1">
      <c r="A876" s="1"/>
      <c r="C876" s="1"/>
      <c r="D876" s="1"/>
      <c r="E876" s="1"/>
      <c r="G876" s="1"/>
    </row>
    <row r="877" ht="12.75" customHeight="1">
      <c r="A877" s="1"/>
      <c r="C877" s="1"/>
      <c r="D877" s="1"/>
      <c r="E877" s="1"/>
      <c r="G877" s="1"/>
    </row>
    <row r="878" ht="12.75" customHeight="1">
      <c r="A878" s="1"/>
      <c r="C878" s="1"/>
      <c r="D878" s="1"/>
      <c r="E878" s="1"/>
      <c r="G878" s="1"/>
    </row>
    <row r="879" ht="12.75" customHeight="1">
      <c r="A879" s="1"/>
      <c r="C879" s="1"/>
      <c r="D879" s="1"/>
      <c r="E879" s="1"/>
      <c r="G879" s="1"/>
    </row>
    <row r="880" ht="12.75" customHeight="1">
      <c r="A880" s="1"/>
      <c r="C880" s="1"/>
      <c r="D880" s="1"/>
      <c r="E880" s="1"/>
      <c r="G880" s="1"/>
    </row>
    <row r="881" ht="12.75" customHeight="1">
      <c r="A881" s="1"/>
      <c r="C881" s="1"/>
      <c r="D881" s="1"/>
      <c r="E881" s="1"/>
      <c r="G881" s="1"/>
    </row>
    <row r="882" ht="12.75" customHeight="1">
      <c r="A882" s="1"/>
      <c r="C882" s="1"/>
      <c r="D882" s="1"/>
      <c r="E882" s="1"/>
      <c r="G882" s="1"/>
    </row>
    <row r="883" ht="12.75" customHeight="1">
      <c r="A883" s="1"/>
      <c r="C883" s="1"/>
      <c r="D883" s="1"/>
      <c r="E883" s="1"/>
      <c r="G883" s="1"/>
    </row>
    <row r="884" ht="12.75" customHeight="1">
      <c r="A884" s="1"/>
      <c r="C884" s="1"/>
      <c r="D884" s="1"/>
      <c r="E884" s="1"/>
      <c r="G884" s="1"/>
    </row>
    <row r="885" ht="12.75" customHeight="1">
      <c r="A885" s="1"/>
      <c r="C885" s="1"/>
      <c r="D885" s="1"/>
      <c r="E885" s="1"/>
      <c r="G885" s="1"/>
    </row>
    <row r="886" ht="12.75" customHeight="1">
      <c r="A886" s="1"/>
      <c r="C886" s="1"/>
      <c r="D886" s="1"/>
      <c r="E886" s="1"/>
      <c r="G886" s="1"/>
    </row>
    <row r="887" ht="12.75" customHeight="1">
      <c r="A887" s="1"/>
      <c r="C887" s="1"/>
      <c r="D887" s="1"/>
      <c r="E887" s="1"/>
      <c r="G887" s="1"/>
    </row>
    <row r="888" ht="12.75" customHeight="1">
      <c r="A888" s="1"/>
      <c r="C888" s="1"/>
      <c r="D888" s="1"/>
      <c r="E888" s="1"/>
      <c r="G888" s="1"/>
    </row>
    <row r="889" ht="12.75" customHeight="1">
      <c r="A889" s="1"/>
      <c r="C889" s="1"/>
      <c r="D889" s="1"/>
      <c r="E889" s="1"/>
      <c r="G889" s="1"/>
    </row>
    <row r="890" ht="12.75" customHeight="1">
      <c r="A890" s="1"/>
      <c r="C890" s="1"/>
      <c r="D890" s="1"/>
      <c r="E890" s="1"/>
      <c r="G890" s="1"/>
    </row>
    <row r="891" ht="12.75" customHeight="1">
      <c r="A891" s="1"/>
      <c r="C891" s="1"/>
      <c r="D891" s="1"/>
      <c r="E891" s="1"/>
      <c r="G891" s="1"/>
    </row>
    <row r="892" ht="12.75" customHeight="1">
      <c r="A892" s="1"/>
      <c r="C892" s="1"/>
      <c r="D892" s="1"/>
      <c r="E892" s="1"/>
      <c r="G892" s="1"/>
    </row>
    <row r="893" ht="12.75" customHeight="1">
      <c r="A893" s="1"/>
      <c r="C893" s="1"/>
      <c r="D893" s="1"/>
      <c r="E893" s="1"/>
      <c r="G893" s="1"/>
    </row>
    <row r="894" ht="12.75" customHeight="1">
      <c r="A894" s="1"/>
      <c r="C894" s="1"/>
      <c r="D894" s="1"/>
      <c r="E894" s="1"/>
      <c r="G894" s="1"/>
    </row>
    <row r="895" ht="12.75" customHeight="1">
      <c r="A895" s="1"/>
      <c r="C895" s="1"/>
      <c r="D895" s="1"/>
      <c r="E895" s="1"/>
      <c r="G895" s="1"/>
    </row>
    <row r="896" ht="12.75" customHeight="1">
      <c r="A896" s="1"/>
      <c r="C896" s="1"/>
      <c r="D896" s="1"/>
      <c r="E896" s="1"/>
      <c r="G896" s="1"/>
    </row>
    <row r="897" ht="12.75" customHeight="1">
      <c r="A897" s="1"/>
      <c r="C897" s="1"/>
      <c r="D897" s="1"/>
      <c r="E897" s="1"/>
      <c r="G897" s="1"/>
    </row>
    <row r="898" ht="12.75" customHeight="1">
      <c r="A898" s="1"/>
      <c r="C898" s="1"/>
      <c r="D898" s="1"/>
      <c r="E898" s="1"/>
      <c r="G898" s="1"/>
    </row>
    <row r="899" ht="12.75" customHeight="1">
      <c r="A899" s="1"/>
      <c r="C899" s="1"/>
      <c r="D899" s="1"/>
      <c r="E899" s="1"/>
      <c r="G899" s="1"/>
    </row>
    <row r="900" ht="12.75" customHeight="1">
      <c r="A900" s="1"/>
      <c r="C900" s="1"/>
      <c r="D900" s="1"/>
      <c r="E900" s="1"/>
      <c r="G900" s="1"/>
    </row>
    <row r="901" ht="12.75" customHeight="1">
      <c r="A901" s="1"/>
      <c r="C901" s="1"/>
      <c r="D901" s="1"/>
      <c r="E901" s="1"/>
      <c r="G901" s="1"/>
    </row>
    <row r="902" ht="12.75" customHeight="1">
      <c r="A902" s="1"/>
      <c r="C902" s="1"/>
      <c r="D902" s="1"/>
      <c r="E902" s="1"/>
      <c r="G902" s="1"/>
    </row>
    <row r="903" ht="12.75" customHeight="1">
      <c r="A903" s="1"/>
      <c r="C903" s="1"/>
      <c r="D903" s="1"/>
      <c r="E903" s="1"/>
      <c r="G903" s="1"/>
    </row>
    <row r="904" ht="12.75" customHeight="1">
      <c r="A904" s="1"/>
      <c r="C904" s="1"/>
      <c r="D904" s="1"/>
      <c r="E904" s="1"/>
      <c r="G904" s="1"/>
    </row>
    <row r="905" ht="12.75" customHeight="1">
      <c r="A905" s="1"/>
      <c r="C905" s="1"/>
      <c r="D905" s="1"/>
      <c r="E905" s="1"/>
      <c r="G905" s="1"/>
    </row>
    <row r="906" ht="12.75" customHeight="1">
      <c r="A906" s="1"/>
      <c r="C906" s="1"/>
      <c r="D906" s="1"/>
      <c r="E906" s="1"/>
      <c r="G906" s="1"/>
    </row>
    <row r="907" ht="12.75" customHeight="1">
      <c r="A907" s="1"/>
      <c r="C907" s="1"/>
      <c r="D907" s="1"/>
      <c r="E907" s="1"/>
      <c r="G907" s="1"/>
    </row>
    <row r="908" ht="12.75" customHeight="1">
      <c r="A908" s="1"/>
      <c r="C908" s="1"/>
      <c r="D908" s="1"/>
      <c r="E908" s="1"/>
      <c r="G908" s="1"/>
    </row>
    <row r="909" ht="12.75" customHeight="1">
      <c r="A909" s="1"/>
      <c r="C909" s="1"/>
      <c r="D909" s="1"/>
      <c r="E909" s="1"/>
      <c r="G909" s="1"/>
    </row>
    <row r="910" ht="12.75" customHeight="1">
      <c r="A910" s="1"/>
      <c r="C910" s="1"/>
      <c r="D910" s="1"/>
      <c r="E910" s="1"/>
      <c r="G910" s="1"/>
    </row>
    <row r="911" ht="12.75" customHeight="1">
      <c r="A911" s="1"/>
      <c r="C911" s="1"/>
      <c r="D911" s="1"/>
      <c r="E911" s="1"/>
      <c r="G911" s="1"/>
    </row>
    <row r="912" ht="12.75" customHeight="1">
      <c r="A912" s="1"/>
      <c r="C912" s="1"/>
      <c r="D912" s="1"/>
      <c r="E912" s="1"/>
      <c r="G912" s="1"/>
    </row>
    <row r="913" ht="12.75" customHeight="1">
      <c r="A913" s="1"/>
      <c r="C913" s="1"/>
      <c r="D913" s="1"/>
      <c r="E913" s="1"/>
      <c r="G913" s="1"/>
    </row>
    <row r="914" ht="12.75" customHeight="1">
      <c r="A914" s="1"/>
      <c r="C914" s="1"/>
      <c r="D914" s="1"/>
      <c r="E914" s="1"/>
      <c r="G914" s="1"/>
    </row>
    <row r="915" ht="12.75" customHeight="1">
      <c r="A915" s="1"/>
      <c r="C915" s="1"/>
      <c r="D915" s="1"/>
      <c r="E915" s="1"/>
      <c r="G915" s="1"/>
    </row>
    <row r="916" ht="12.75" customHeight="1">
      <c r="A916" s="1"/>
      <c r="C916" s="1"/>
      <c r="D916" s="1"/>
      <c r="E916" s="1"/>
      <c r="G916" s="1"/>
    </row>
    <row r="917" ht="12.75" customHeight="1">
      <c r="A917" s="1"/>
      <c r="C917" s="1"/>
      <c r="D917" s="1"/>
      <c r="E917" s="1"/>
      <c r="G917" s="1"/>
    </row>
    <row r="918" ht="12.75" customHeight="1">
      <c r="A918" s="1"/>
      <c r="C918" s="1"/>
      <c r="D918" s="1"/>
      <c r="E918" s="1"/>
      <c r="G918" s="1"/>
    </row>
    <row r="919" ht="12.75" customHeight="1">
      <c r="A919" s="1"/>
      <c r="C919" s="1"/>
      <c r="D919" s="1"/>
      <c r="E919" s="1"/>
      <c r="G919" s="1"/>
    </row>
    <row r="920" ht="12.75" customHeight="1">
      <c r="A920" s="1"/>
      <c r="C920" s="1"/>
      <c r="D920" s="1"/>
      <c r="E920" s="1"/>
      <c r="G920" s="1"/>
    </row>
    <row r="921" ht="12.75" customHeight="1">
      <c r="A921" s="1"/>
      <c r="C921" s="1"/>
      <c r="D921" s="1"/>
      <c r="E921" s="1"/>
      <c r="G921" s="1"/>
    </row>
    <row r="922" ht="12.75" customHeight="1">
      <c r="A922" s="1"/>
      <c r="C922" s="1"/>
      <c r="D922" s="1"/>
      <c r="E922" s="1"/>
      <c r="G922" s="1"/>
    </row>
    <row r="923" ht="12.75" customHeight="1">
      <c r="A923" s="1"/>
      <c r="C923" s="1"/>
      <c r="D923" s="1"/>
      <c r="E923" s="1"/>
      <c r="G923" s="1"/>
    </row>
    <row r="924" ht="12.75" customHeight="1">
      <c r="A924" s="1"/>
      <c r="C924" s="1"/>
      <c r="D924" s="1"/>
      <c r="E924" s="1"/>
      <c r="G924" s="1"/>
    </row>
    <row r="925" ht="12.75" customHeight="1">
      <c r="A925" s="1"/>
      <c r="C925" s="1"/>
      <c r="D925" s="1"/>
      <c r="E925" s="1"/>
      <c r="G925" s="1"/>
    </row>
    <row r="926" ht="12.75" customHeight="1">
      <c r="A926" s="1"/>
      <c r="C926" s="1"/>
      <c r="D926" s="1"/>
      <c r="E926" s="1"/>
      <c r="G926" s="1"/>
    </row>
    <row r="927" ht="12.75" customHeight="1">
      <c r="A927" s="1"/>
      <c r="C927" s="1"/>
      <c r="D927" s="1"/>
      <c r="E927" s="1"/>
      <c r="G927" s="1"/>
    </row>
    <row r="928" ht="12.75" customHeight="1">
      <c r="A928" s="1"/>
      <c r="C928" s="1"/>
      <c r="D928" s="1"/>
      <c r="E928" s="1"/>
      <c r="G928" s="1"/>
    </row>
    <row r="929" ht="12.75" customHeight="1">
      <c r="A929" s="1"/>
      <c r="C929" s="1"/>
      <c r="D929" s="1"/>
      <c r="E929" s="1"/>
      <c r="G929" s="1"/>
    </row>
    <row r="930" ht="12.75" customHeight="1">
      <c r="A930" s="1"/>
      <c r="C930" s="1"/>
      <c r="D930" s="1"/>
      <c r="E930" s="1"/>
      <c r="G930" s="1"/>
    </row>
    <row r="931" ht="12.75" customHeight="1">
      <c r="A931" s="1"/>
      <c r="C931" s="1"/>
      <c r="D931" s="1"/>
      <c r="E931" s="1"/>
      <c r="G931" s="1"/>
    </row>
    <row r="932" ht="12.75" customHeight="1">
      <c r="A932" s="1"/>
      <c r="C932" s="1"/>
      <c r="D932" s="1"/>
      <c r="E932" s="1"/>
      <c r="G932" s="1"/>
    </row>
    <row r="933" ht="12.75" customHeight="1">
      <c r="A933" s="1"/>
      <c r="C933" s="1"/>
      <c r="D933" s="1"/>
      <c r="E933" s="1"/>
      <c r="G933" s="1"/>
    </row>
    <row r="934" ht="12.75" customHeight="1">
      <c r="A934" s="1"/>
      <c r="C934" s="1"/>
      <c r="D934" s="1"/>
      <c r="E934" s="1"/>
      <c r="G934" s="1"/>
    </row>
    <row r="935" ht="12.75" customHeight="1">
      <c r="A935" s="1"/>
      <c r="C935" s="1"/>
      <c r="D935" s="1"/>
      <c r="E935" s="1"/>
      <c r="G935" s="1"/>
    </row>
    <row r="936" ht="12.75" customHeight="1">
      <c r="A936" s="1"/>
      <c r="C936" s="1"/>
      <c r="D936" s="1"/>
      <c r="E936" s="1"/>
      <c r="G936" s="1"/>
    </row>
    <row r="937" ht="12.75" customHeight="1">
      <c r="A937" s="1"/>
      <c r="C937" s="1"/>
      <c r="D937" s="1"/>
      <c r="E937" s="1"/>
      <c r="G937" s="1"/>
    </row>
    <row r="938" ht="12.75" customHeight="1">
      <c r="A938" s="1"/>
      <c r="C938" s="1"/>
      <c r="D938" s="1"/>
      <c r="E938" s="1"/>
      <c r="G938" s="1"/>
    </row>
    <row r="939" ht="12.75" customHeight="1">
      <c r="A939" s="1"/>
      <c r="C939" s="1"/>
      <c r="D939" s="1"/>
      <c r="E939" s="1"/>
      <c r="G939" s="1"/>
    </row>
    <row r="940" ht="12.75" customHeight="1">
      <c r="A940" s="1"/>
      <c r="C940" s="1"/>
      <c r="D940" s="1"/>
      <c r="E940" s="1"/>
      <c r="G940" s="1"/>
    </row>
    <row r="941" ht="12.75" customHeight="1">
      <c r="A941" s="1"/>
      <c r="C941" s="1"/>
      <c r="D941" s="1"/>
      <c r="E941" s="1"/>
      <c r="G941" s="1"/>
    </row>
    <row r="942" ht="12.75" customHeight="1">
      <c r="A942" s="1"/>
      <c r="C942" s="1"/>
      <c r="D942" s="1"/>
      <c r="E942" s="1"/>
      <c r="G942" s="1"/>
    </row>
    <row r="943" ht="12.75" customHeight="1">
      <c r="A943" s="1"/>
      <c r="C943" s="1"/>
      <c r="D943" s="1"/>
      <c r="E943" s="1"/>
      <c r="G943" s="1"/>
    </row>
    <row r="944" ht="12.75" customHeight="1">
      <c r="A944" s="1"/>
      <c r="C944" s="1"/>
      <c r="D944" s="1"/>
      <c r="E944" s="1"/>
      <c r="G944" s="1"/>
    </row>
    <row r="945" ht="12.75" customHeight="1">
      <c r="A945" s="1"/>
      <c r="C945" s="1"/>
      <c r="D945" s="1"/>
      <c r="E945" s="1"/>
      <c r="G945" s="1"/>
    </row>
    <row r="946" ht="12.75" customHeight="1">
      <c r="A946" s="1"/>
      <c r="C946" s="1"/>
      <c r="D946" s="1"/>
      <c r="E946" s="1"/>
      <c r="G946" s="1"/>
    </row>
    <row r="947" ht="12.75" customHeight="1">
      <c r="A947" s="1"/>
      <c r="C947" s="1"/>
      <c r="D947" s="1"/>
      <c r="E947" s="1"/>
      <c r="G947" s="1"/>
    </row>
    <row r="948" ht="12.75" customHeight="1">
      <c r="A948" s="1"/>
      <c r="C948" s="1"/>
      <c r="D948" s="1"/>
      <c r="E948" s="1"/>
      <c r="G948" s="1"/>
    </row>
    <row r="949" ht="12.75" customHeight="1">
      <c r="A949" s="1"/>
      <c r="C949" s="1"/>
      <c r="D949" s="1"/>
      <c r="E949" s="1"/>
      <c r="G949" s="1"/>
    </row>
    <row r="950" ht="12.75" customHeight="1">
      <c r="A950" s="1"/>
      <c r="C950" s="1"/>
      <c r="D950" s="1"/>
      <c r="E950" s="1"/>
      <c r="G950" s="1"/>
    </row>
    <row r="951" ht="12.75" customHeight="1">
      <c r="A951" s="1"/>
      <c r="C951" s="1"/>
      <c r="D951" s="1"/>
      <c r="E951" s="1"/>
      <c r="G951" s="1"/>
    </row>
    <row r="952" ht="12.75" customHeight="1">
      <c r="A952" s="1"/>
      <c r="C952" s="1"/>
      <c r="D952" s="1"/>
      <c r="E952" s="1"/>
      <c r="G952" s="1"/>
    </row>
    <row r="953" ht="12.75" customHeight="1">
      <c r="A953" s="1"/>
      <c r="C953" s="1"/>
      <c r="D953" s="1"/>
      <c r="E953" s="1"/>
      <c r="G953" s="1"/>
    </row>
    <row r="954" ht="12.75" customHeight="1">
      <c r="A954" s="1"/>
      <c r="C954" s="1"/>
      <c r="D954" s="1"/>
      <c r="E954" s="1"/>
      <c r="G954" s="1"/>
    </row>
    <row r="955" ht="12.75" customHeight="1">
      <c r="A955" s="1"/>
      <c r="C955" s="1"/>
      <c r="D955" s="1"/>
      <c r="E955" s="1"/>
      <c r="G955" s="1"/>
    </row>
    <row r="956" ht="12.75" customHeight="1">
      <c r="A956" s="1"/>
      <c r="C956" s="1"/>
      <c r="D956" s="1"/>
      <c r="E956" s="1"/>
      <c r="G956" s="1"/>
    </row>
    <row r="957" ht="12.75" customHeight="1">
      <c r="A957" s="1"/>
      <c r="C957" s="1"/>
      <c r="D957" s="1"/>
      <c r="E957" s="1"/>
      <c r="G957" s="1"/>
    </row>
    <row r="958" ht="12.75" customHeight="1">
      <c r="A958" s="1"/>
      <c r="C958" s="1"/>
      <c r="D958" s="1"/>
      <c r="E958" s="1"/>
      <c r="G958" s="1"/>
    </row>
    <row r="959" ht="12.75" customHeight="1">
      <c r="A959" s="1"/>
      <c r="C959" s="1"/>
      <c r="D959" s="1"/>
      <c r="E959" s="1"/>
      <c r="G959" s="1"/>
    </row>
    <row r="960" ht="12.75" customHeight="1">
      <c r="A960" s="1"/>
      <c r="C960" s="1"/>
      <c r="D960" s="1"/>
      <c r="E960" s="1"/>
      <c r="G960" s="1"/>
    </row>
    <row r="961" ht="12.75" customHeight="1">
      <c r="A961" s="1"/>
      <c r="C961" s="1"/>
      <c r="D961" s="1"/>
      <c r="E961" s="1"/>
      <c r="G961" s="1"/>
    </row>
    <row r="962" ht="12.75" customHeight="1">
      <c r="A962" s="1"/>
      <c r="C962" s="1"/>
      <c r="D962" s="1"/>
      <c r="E962" s="1"/>
      <c r="G962" s="1"/>
    </row>
    <row r="963" ht="12.75" customHeight="1">
      <c r="A963" s="1"/>
      <c r="C963" s="1"/>
      <c r="D963" s="1"/>
      <c r="E963" s="1"/>
      <c r="G963" s="1"/>
    </row>
    <row r="964" ht="12.75" customHeight="1">
      <c r="A964" s="1"/>
      <c r="C964" s="1"/>
      <c r="D964" s="1"/>
      <c r="E964" s="1"/>
      <c r="G964" s="1"/>
    </row>
    <row r="965" ht="12.75" customHeight="1">
      <c r="A965" s="1"/>
      <c r="C965" s="1"/>
      <c r="D965" s="1"/>
      <c r="E965" s="1"/>
      <c r="G965" s="1"/>
    </row>
    <row r="966" ht="12.75" customHeight="1">
      <c r="A966" s="1"/>
      <c r="C966" s="1"/>
      <c r="D966" s="1"/>
      <c r="E966" s="1"/>
      <c r="G966" s="1"/>
    </row>
    <row r="967" ht="12.75" customHeight="1">
      <c r="A967" s="1"/>
      <c r="C967" s="1"/>
      <c r="D967" s="1"/>
      <c r="E967" s="1"/>
      <c r="G967" s="1"/>
    </row>
    <row r="968" ht="12.75" customHeight="1">
      <c r="A968" s="1"/>
      <c r="C968" s="1"/>
      <c r="D968" s="1"/>
      <c r="E968" s="1"/>
      <c r="G968" s="1"/>
    </row>
    <row r="969" ht="12.75" customHeight="1">
      <c r="A969" s="1"/>
      <c r="C969" s="1"/>
      <c r="D969" s="1"/>
      <c r="E969" s="1"/>
      <c r="G969" s="1"/>
    </row>
    <row r="970" ht="12.75" customHeight="1">
      <c r="A970" s="1"/>
      <c r="C970" s="1"/>
      <c r="D970" s="1"/>
      <c r="E970" s="1"/>
      <c r="G970" s="1"/>
    </row>
    <row r="971" ht="12.75" customHeight="1">
      <c r="A971" s="1"/>
      <c r="C971" s="1"/>
      <c r="D971" s="1"/>
      <c r="E971" s="1"/>
      <c r="G971" s="1"/>
    </row>
    <row r="972" ht="12.75" customHeight="1">
      <c r="A972" s="1"/>
      <c r="C972" s="1"/>
      <c r="D972" s="1"/>
      <c r="E972" s="1"/>
      <c r="G972" s="1"/>
    </row>
    <row r="973" ht="12.75" customHeight="1">
      <c r="A973" s="1"/>
      <c r="C973" s="1"/>
      <c r="D973" s="1"/>
      <c r="E973" s="1"/>
      <c r="G973" s="1"/>
    </row>
    <row r="974" ht="12.75" customHeight="1">
      <c r="A974" s="1"/>
      <c r="C974" s="1"/>
      <c r="D974" s="1"/>
      <c r="E974" s="1"/>
      <c r="G974" s="1"/>
    </row>
    <row r="975" ht="12.75" customHeight="1">
      <c r="A975" s="1"/>
      <c r="C975" s="1"/>
      <c r="D975" s="1"/>
      <c r="E975" s="1"/>
      <c r="G975" s="1"/>
    </row>
    <row r="976" ht="12.75" customHeight="1">
      <c r="A976" s="1"/>
      <c r="C976" s="1"/>
      <c r="D976" s="1"/>
      <c r="E976" s="1"/>
      <c r="G976" s="1"/>
    </row>
    <row r="977" ht="12.75" customHeight="1">
      <c r="A977" s="1"/>
      <c r="C977" s="1"/>
      <c r="D977" s="1"/>
      <c r="E977" s="1"/>
      <c r="G977" s="1"/>
    </row>
    <row r="978" ht="12.75" customHeight="1">
      <c r="A978" s="1"/>
      <c r="C978" s="1"/>
      <c r="D978" s="1"/>
      <c r="E978" s="1"/>
      <c r="G978" s="1"/>
    </row>
    <row r="979" ht="12.75" customHeight="1">
      <c r="A979" s="1"/>
      <c r="C979" s="1"/>
      <c r="D979" s="1"/>
      <c r="E979" s="1"/>
      <c r="G979" s="1"/>
    </row>
    <row r="980" ht="12.75" customHeight="1">
      <c r="A980" s="1"/>
      <c r="C980" s="1"/>
      <c r="D980" s="1"/>
      <c r="E980" s="1"/>
      <c r="G980" s="1"/>
    </row>
    <row r="981" ht="12.75" customHeight="1">
      <c r="A981" s="1"/>
      <c r="C981" s="1"/>
      <c r="D981" s="1"/>
      <c r="E981" s="1"/>
      <c r="G981" s="1"/>
    </row>
    <row r="982" ht="12.75" customHeight="1">
      <c r="A982" s="1"/>
      <c r="C982" s="1"/>
      <c r="D982" s="1"/>
      <c r="E982" s="1"/>
      <c r="G982" s="1"/>
    </row>
    <row r="983" ht="12.75" customHeight="1">
      <c r="A983" s="1"/>
      <c r="C983" s="1"/>
      <c r="D983" s="1"/>
      <c r="E983" s="1"/>
      <c r="G983" s="1"/>
    </row>
    <row r="984" ht="12.75" customHeight="1">
      <c r="A984" s="1"/>
      <c r="C984" s="1"/>
      <c r="D984" s="1"/>
      <c r="E984" s="1"/>
      <c r="G984" s="1"/>
    </row>
    <row r="985" ht="12.75" customHeight="1">
      <c r="A985" s="1"/>
      <c r="C985" s="1"/>
      <c r="D985" s="1"/>
      <c r="E985" s="1"/>
      <c r="G985" s="1"/>
    </row>
    <row r="986" ht="12.75" customHeight="1">
      <c r="A986" s="1"/>
      <c r="C986" s="1"/>
      <c r="D986" s="1"/>
      <c r="E986" s="1"/>
      <c r="G986" s="1"/>
    </row>
    <row r="987" ht="12.75" customHeight="1">
      <c r="A987" s="1"/>
      <c r="C987" s="1"/>
      <c r="D987" s="1"/>
      <c r="E987" s="1"/>
      <c r="G987" s="1"/>
    </row>
    <row r="988" ht="12.75" customHeight="1">
      <c r="A988" s="1"/>
      <c r="C988" s="1"/>
      <c r="D988" s="1"/>
      <c r="E988" s="1"/>
      <c r="G988" s="1"/>
    </row>
    <row r="989" ht="12.75" customHeight="1">
      <c r="A989" s="1"/>
      <c r="C989" s="1"/>
      <c r="D989" s="1"/>
      <c r="E989" s="1"/>
      <c r="G989" s="1"/>
    </row>
    <row r="990" ht="12.75" customHeight="1">
      <c r="A990" s="1"/>
      <c r="C990" s="1"/>
      <c r="D990" s="1"/>
      <c r="E990" s="1"/>
      <c r="G990" s="1"/>
    </row>
    <row r="991" ht="12.75" customHeight="1">
      <c r="A991" s="1"/>
      <c r="C991" s="1"/>
      <c r="D991" s="1"/>
      <c r="E991" s="1"/>
      <c r="G991" s="1"/>
    </row>
    <row r="992" ht="12.75" customHeight="1">
      <c r="A992" s="1"/>
      <c r="C992" s="1"/>
      <c r="D992" s="1"/>
      <c r="E992" s="1"/>
      <c r="G992" s="1"/>
    </row>
    <row r="993" ht="12.75" customHeight="1">
      <c r="A993" s="1"/>
      <c r="C993" s="1"/>
      <c r="D993" s="1"/>
      <c r="E993" s="1"/>
      <c r="G993" s="1"/>
    </row>
    <row r="994" ht="12.75" customHeight="1">
      <c r="A994" s="1"/>
      <c r="C994" s="1"/>
      <c r="D994" s="1"/>
      <c r="E994" s="1"/>
      <c r="G994" s="1"/>
    </row>
    <row r="995" ht="12.75" customHeight="1">
      <c r="A995" s="1"/>
      <c r="C995" s="1"/>
      <c r="D995" s="1"/>
      <c r="E995" s="1"/>
      <c r="G995" s="1"/>
    </row>
    <row r="996" ht="12.75" customHeight="1">
      <c r="A996" s="1"/>
      <c r="C996" s="1"/>
      <c r="D996" s="1"/>
      <c r="E996" s="1"/>
      <c r="G996" s="1"/>
    </row>
    <row r="997" ht="12.75" customHeight="1">
      <c r="A997" s="1"/>
      <c r="C997" s="1"/>
      <c r="D997" s="1"/>
      <c r="E997" s="1"/>
      <c r="G997" s="1"/>
    </row>
    <row r="998" ht="12.75" customHeight="1">
      <c r="A998" s="1"/>
      <c r="C998" s="1"/>
      <c r="D998" s="1"/>
      <c r="E998" s="1"/>
      <c r="G998" s="1"/>
    </row>
    <row r="999" ht="12.75" customHeight="1">
      <c r="A999" s="1"/>
      <c r="C999" s="1"/>
      <c r="D999" s="1"/>
      <c r="E999" s="1"/>
      <c r="G999" s="1"/>
    </row>
    <row r="1000" ht="12.75" customHeight="1">
      <c r="A1000" s="1"/>
      <c r="C1000" s="1"/>
      <c r="D1000" s="1"/>
      <c r="E1000" s="1"/>
      <c r="G1000" s="1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</cols>
  <sheetData>
    <row r="1" ht="18.75" customHeight="1">
      <c r="A1" s="17" t="s">
        <v>192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J2" s="1"/>
    </row>
    <row r="3" ht="12.75" customHeight="1">
      <c r="A3" s="1"/>
      <c r="D3" s="4" t="s">
        <v>584</v>
      </c>
      <c r="E3" s="4" t="s">
        <v>585</v>
      </c>
      <c r="F3" s="4" t="s">
        <v>586</v>
      </c>
      <c r="G3" s="294" t="s">
        <v>2088</v>
      </c>
      <c r="H3" s="295" t="s">
        <v>2089</v>
      </c>
      <c r="J3" s="1"/>
    </row>
    <row r="4" ht="12.75" customHeight="1">
      <c r="A4" s="1"/>
      <c r="D4" s="5">
        <v>10.0</v>
      </c>
      <c r="E4" s="5">
        <v>80.0</v>
      </c>
      <c r="F4" s="5">
        <v>97.0</v>
      </c>
      <c r="G4" s="294" t="s">
        <v>2090</v>
      </c>
      <c r="H4" s="295" t="s">
        <v>2091</v>
      </c>
      <c r="J4" s="1"/>
    </row>
    <row r="5" ht="12.75" customHeight="1">
      <c r="A5" s="1"/>
      <c r="D5" s="5">
        <v>20.0</v>
      </c>
      <c r="E5" s="5">
        <v>90.0</v>
      </c>
      <c r="F5" s="5">
        <v>69.0</v>
      </c>
      <c r="G5" s="294" t="s">
        <v>2092</v>
      </c>
      <c r="J5" s="1"/>
    </row>
    <row r="6" ht="12.75" customHeight="1">
      <c r="A6" s="1"/>
      <c r="D6" s="5">
        <v>30.0</v>
      </c>
      <c r="E6" s="5">
        <v>100.0</v>
      </c>
      <c r="F6" s="5">
        <v>45.0</v>
      </c>
      <c r="G6" s="294" t="s">
        <v>2093</v>
      </c>
      <c r="J6" s="1"/>
    </row>
    <row r="7" ht="12.75" customHeight="1">
      <c r="A7" s="1"/>
      <c r="D7" s="5">
        <v>40.0</v>
      </c>
      <c r="E7" s="5">
        <v>110.0</v>
      </c>
      <c r="F7" s="5">
        <v>51.0</v>
      </c>
      <c r="G7" s="294" t="s">
        <v>2094</v>
      </c>
      <c r="J7" s="1"/>
    </row>
    <row r="8" ht="12.75" customHeight="1">
      <c r="A8" s="1"/>
      <c r="D8" s="5">
        <v>50.0</v>
      </c>
      <c r="E8" s="5">
        <v>120.0</v>
      </c>
      <c r="F8" s="5">
        <v>77.0</v>
      </c>
      <c r="G8" s="294" t="s">
        <v>2095</v>
      </c>
      <c r="J8" s="1"/>
    </row>
    <row r="9" ht="12.75" customHeight="1">
      <c r="A9" s="1"/>
      <c r="J9" s="1"/>
    </row>
    <row r="10" ht="12.75" customHeight="1">
      <c r="A10" s="1"/>
      <c r="B10" s="69"/>
      <c r="C10" s="194"/>
      <c r="D10" s="194"/>
      <c r="E10" s="102" t="s">
        <v>2096</v>
      </c>
      <c r="F10" s="5" t="s">
        <v>585</v>
      </c>
      <c r="J10" s="1"/>
    </row>
    <row r="11" ht="12.75" customHeight="1">
      <c r="A11" s="1"/>
      <c r="B11" s="69"/>
      <c r="C11" s="194"/>
      <c r="D11" s="194"/>
      <c r="E11" s="102" t="s">
        <v>2097</v>
      </c>
      <c r="F11" s="5">
        <v>4.0</v>
      </c>
      <c r="J11" s="1"/>
    </row>
    <row r="12" ht="12.75" customHeight="1">
      <c r="A12" s="1"/>
      <c r="J12" s="1"/>
    </row>
    <row r="13" ht="12.75" customHeight="1">
      <c r="A13" s="1"/>
      <c r="D13" s="69"/>
      <c r="E13" s="102" t="s">
        <v>2098</v>
      </c>
      <c r="F13" s="6">
        <f>HLOOKUP(F10,D3:F10,F11,FALSE)</f>
        <v>100</v>
      </c>
      <c r="G13" s="47" t="s">
        <v>2099</v>
      </c>
      <c r="J13" s="1"/>
    </row>
    <row r="14" ht="12.75" customHeight="1">
      <c r="A14" s="1"/>
      <c r="J14" s="1"/>
    </row>
    <row r="15" ht="13.5" customHeight="1">
      <c r="A15" s="1"/>
      <c r="B15" s="3" t="s">
        <v>698</v>
      </c>
      <c r="C15" s="3"/>
      <c r="D15" s="3"/>
      <c r="E15" s="3"/>
      <c r="F15" s="3"/>
      <c r="G15" s="3"/>
      <c r="H15" s="3"/>
      <c r="I15" s="3"/>
      <c r="J15" s="1"/>
    </row>
    <row r="16" ht="12.75" customHeight="1">
      <c r="A16" s="1"/>
      <c r="B16" s="1" t="s">
        <v>2100</v>
      </c>
      <c r="J16" s="1"/>
    </row>
    <row r="17" ht="12.75" customHeight="1">
      <c r="A17" s="1"/>
      <c r="B17" s="1" t="s">
        <v>2101</v>
      </c>
      <c r="J17" s="1"/>
    </row>
    <row r="18" ht="12.75" customHeight="1">
      <c r="A18" s="1"/>
      <c r="J18" s="1"/>
    </row>
    <row r="19" ht="13.5" customHeight="1">
      <c r="A19" s="1"/>
      <c r="B19" s="3" t="s">
        <v>653</v>
      </c>
      <c r="C19" s="3"/>
      <c r="D19" s="3"/>
      <c r="E19" s="3"/>
      <c r="F19" s="3"/>
      <c r="G19" s="3"/>
      <c r="H19" s="3"/>
      <c r="I19" s="3"/>
      <c r="J19" s="1"/>
    </row>
    <row r="20" ht="12.75" customHeight="1">
      <c r="A20" s="1"/>
      <c r="B20" s="2" t="s">
        <v>2102</v>
      </c>
      <c r="J20" s="1"/>
    </row>
    <row r="21" ht="12.75" customHeight="1">
      <c r="A21" s="1"/>
      <c r="B21" s="1" t="s">
        <v>2103</v>
      </c>
      <c r="J21" s="1"/>
    </row>
    <row r="22" ht="12.75" customHeight="1">
      <c r="A22" s="1"/>
      <c r="B22" s="1" t="s">
        <v>2104</v>
      </c>
      <c r="J22" s="1"/>
    </row>
    <row r="23" ht="12.75" customHeight="1">
      <c r="A23" s="1"/>
      <c r="B23" s="1" t="s">
        <v>2105</v>
      </c>
      <c r="J23" s="1"/>
    </row>
    <row r="24" ht="12.75" customHeight="1">
      <c r="A24" s="1"/>
      <c r="B24" s="1" t="s">
        <v>2106</v>
      </c>
      <c r="J24" s="1"/>
    </row>
    <row r="25" ht="12.75" customHeight="1">
      <c r="A25" s="1"/>
      <c r="J25" s="1"/>
    </row>
    <row r="26" ht="13.5" customHeight="1">
      <c r="A26" s="1"/>
      <c r="B26" s="3" t="s">
        <v>4</v>
      </c>
      <c r="C26" s="3"/>
      <c r="D26" s="3"/>
      <c r="E26" s="3"/>
      <c r="F26" s="3"/>
      <c r="G26" s="3"/>
      <c r="H26" s="3"/>
      <c r="I26" s="3"/>
      <c r="J26" s="1"/>
    </row>
    <row r="27" ht="12.75" customHeight="1">
      <c r="A27" s="1"/>
      <c r="B27" s="1" t="s">
        <v>788</v>
      </c>
      <c r="J27" s="1"/>
    </row>
    <row r="28" ht="12.75" customHeight="1">
      <c r="A28" s="1"/>
      <c r="J28" s="1"/>
    </row>
    <row r="29" ht="13.5" customHeight="1">
      <c r="A29" s="1"/>
      <c r="B29" s="3" t="s">
        <v>493</v>
      </c>
      <c r="C29" s="3"/>
      <c r="D29" s="3"/>
      <c r="E29" s="3"/>
      <c r="F29" s="3"/>
      <c r="G29" s="3"/>
      <c r="H29" s="3"/>
      <c r="I29" s="3"/>
      <c r="J29" s="1"/>
    </row>
    <row r="30" ht="12.75" customHeight="1">
      <c r="A30" s="1"/>
      <c r="B30" s="1" t="s">
        <v>2107</v>
      </c>
      <c r="J30" s="1"/>
    </row>
    <row r="31" ht="12.75" customHeight="1">
      <c r="A31" s="1"/>
      <c r="B31" s="1" t="s">
        <v>2108</v>
      </c>
      <c r="J31" s="1"/>
    </row>
    <row r="32" ht="12.75" customHeight="1">
      <c r="A32" s="1"/>
      <c r="B32" s="1" t="s">
        <v>2109</v>
      </c>
      <c r="J32" s="1"/>
    </row>
    <row r="33" ht="12.75" customHeight="1">
      <c r="A33" s="1"/>
      <c r="B33" s="1" t="s">
        <v>2110</v>
      </c>
      <c r="J33" s="1"/>
    </row>
    <row r="34" ht="12.75" customHeight="1">
      <c r="A34" s="1"/>
      <c r="J34" s="1"/>
    </row>
    <row r="35" ht="12.75" customHeight="1">
      <c r="A35" s="1"/>
      <c r="B35" s="1" t="s">
        <v>2111</v>
      </c>
      <c r="J35" s="1"/>
    </row>
    <row r="36" ht="12.75" customHeight="1">
      <c r="A36" s="1"/>
      <c r="B36" s="1" t="s">
        <v>2112</v>
      </c>
      <c r="J36" s="1"/>
    </row>
    <row r="37" ht="12.75" customHeight="1">
      <c r="A37" s="1"/>
      <c r="B37" s="1" t="s">
        <v>2113</v>
      </c>
      <c r="J37" s="1"/>
    </row>
    <row r="38" ht="12.75" customHeight="1">
      <c r="A38" s="1"/>
      <c r="B38" s="1" t="s">
        <v>2114</v>
      </c>
      <c r="J38" s="1"/>
    </row>
    <row r="39" ht="12.75" customHeight="1">
      <c r="A39" s="1"/>
      <c r="J39" s="1"/>
    </row>
    <row r="40" ht="12.75" customHeight="1">
      <c r="A40" s="1"/>
      <c r="B40" s="1" t="s">
        <v>2115</v>
      </c>
      <c r="J40" s="1"/>
    </row>
    <row r="41" ht="12.75" customHeight="1">
      <c r="A41" s="1"/>
      <c r="B41" s="1" t="s">
        <v>2116</v>
      </c>
      <c r="J41" s="1"/>
    </row>
    <row r="42" ht="12.75" customHeight="1">
      <c r="A42" s="1"/>
      <c r="J42" s="1"/>
    </row>
    <row r="43" ht="12.75" customHeight="1">
      <c r="A43" s="1"/>
      <c r="B43" s="1" t="s">
        <v>2117</v>
      </c>
      <c r="J43" s="1"/>
    </row>
    <row r="44" ht="12.75" customHeight="1">
      <c r="A44" s="1"/>
      <c r="B44" s="1" t="s">
        <v>2118</v>
      </c>
      <c r="J44" s="1"/>
    </row>
    <row r="45" ht="12.75" customHeight="1">
      <c r="A45" s="1"/>
      <c r="B45" s="1" t="s">
        <v>2119</v>
      </c>
      <c r="J45" s="1"/>
    </row>
    <row r="46" ht="12.75" customHeight="1">
      <c r="A46" s="1"/>
      <c r="J46" s="1"/>
    </row>
    <row r="47" ht="12.75" customHeight="1">
      <c r="A47" s="1"/>
      <c r="D47" s="4" t="s">
        <v>584</v>
      </c>
      <c r="E47" s="4" t="s">
        <v>585</v>
      </c>
      <c r="F47" s="4" t="s">
        <v>586</v>
      </c>
      <c r="J47" s="1"/>
    </row>
    <row r="48" ht="12.75" customHeight="1">
      <c r="A48" s="1"/>
      <c r="C48" s="4" t="s">
        <v>46</v>
      </c>
      <c r="D48" s="5">
        <v>10.0</v>
      </c>
      <c r="E48" s="5">
        <v>80.0</v>
      </c>
      <c r="F48" s="5">
        <v>97.0</v>
      </c>
      <c r="J48" s="1"/>
    </row>
    <row r="49" ht="12.75" customHeight="1">
      <c r="A49" s="1"/>
      <c r="C49" s="4" t="s">
        <v>737</v>
      </c>
      <c r="D49" s="5">
        <v>20.0</v>
      </c>
      <c r="E49" s="5">
        <v>90.0</v>
      </c>
      <c r="F49" s="5">
        <v>69.0</v>
      </c>
      <c r="J49" s="1"/>
    </row>
    <row r="50" ht="12.75" customHeight="1">
      <c r="A50" s="1"/>
      <c r="C50" s="4" t="s">
        <v>45</v>
      </c>
      <c r="D50" s="5">
        <v>30.0</v>
      </c>
      <c r="E50" s="5">
        <v>100.0</v>
      </c>
      <c r="F50" s="5">
        <v>45.0</v>
      </c>
      <c r="J50" s="1"/>
    </row>
    <row r="51" ht="12.75" customHeight="1">
      <c r="A51" s="1"/>
      <c r="C51" s="4" t="s">
        <v>47</v>
      </c>
      <c r="D51" s="5">
        <v>40.0</v>
      </c>
      <c r="E51" s="5">
        <v>110.0</v>
      </c>
      <c r="F51" s="5">
        <v>51.0</v>
      </c>
      <c r="J51" s="1"/>
    </row>
    <row r="52" ht="12.75" customHeight="1">
      <c r="A52" s="1"/>
      <c r="C52" s="4" t="s">
        <v>508</v>
      </c>
      <c r="D52" s="5">
        <v>50.0</v>
      </c>
      <c r="E52" s="5">
        <v>120.0</v>
      </c>
      <c r="F52" s="5">
        <v>77.0</v>
      </c>
      <c r="J52" s="1"/>
    </row>
    <row r="53" ht="12.75" customHeight="1">
      <c r="A53" s="1"/>
      <c r="J53" s="1"/>
    </row>
    <row r="54" ht="12.75" customHeight="1">
      <c r="A54" s="1"/>
      <c r="B54" s="69"/>
      <c r="C54" s="194"/>
      <c r="D54" s="194"/>
      <c r="E54" s="102" t="s">
        <v>2096</v>
      </c>
      <c r="F54" s="5" t="s">
        <v>2120</v>
      </c>
      <c r="J54" s="1"/>
    </row>
    <row r="55" ht="12.75" customHeight="1">
      <c r="A55" s="1"/>
      <c r="B55" s="69"/>
      <c r="C55" s="194"/>
      <c r="D55" s="194"/>
      <c r="E55" s="102" t="s">
        <v>2121</v>
      </c>
      <c r="F55" s="5" t="s">
        <v>2122</v>
      </c>
      <c r="J55" s="1"/>
    </row>
    <row r="56" ht="12.75" customHeight="1">
      <c r="A56" s="1"/>
      <c r="J56" s="1"/>
    </row>
    <row r="57" ht="12.75" customHeight="1">
      <c r="A57" s="1"/>
      <c r="D57" s="69"/>
      <c r="E57" s="102" t="s">
        <v>2098</v>
      </c>
      <c r="F57" s="6">
        <f>HLOOKUP(F54,D47:F54,MATCH(F55,C48:C52,0)+1,FALSE)</f>
        <v>100</v>
      </c>
      <c r="J57" s="1"/>
    </row>
    <row r="58" ht="12.75" customHeight="1">
      <c r="A58" s="1"/>
      <c r="E58" s="47" t="s">
        <v>2123</v>
      </c>
      <c r="J58" s="1"/>
    </row>
    <row r="59" ht="12.75" customHeight="1">
      <c r="A59" s="1"/>
      <c r="J59" s="1"/>
    </row>
    <row r="60" ht="13.5" customHeight="1">
      <c r="A60" s="1"/>
      <c r="B60" s="3" t="s">
        <v>518</v>
      </c>
      <c r="C60" s="3"/>
      <c r="D60" s="3"/>
      <c r="E60" s="3"/>
      <c r="F60" s="3"/>
      <c r="G60" s="3"/>
      <c r="H60" s="3"/>
      <c r="I60" s="3"/>
      <c r="J60" s="1"/>
    </row>
    <row r="61" ht="12.75" customHeight="1">
      <c r="A61" s="1"/>
      <c r="B61" s="1" t="s">
        <v>2124</v>
      </c>
      <c r="J61" s="1"/>
    </row>
    <row r="62" ht="12.75" customHeight="1">
      <c r="A62" s="1"/>
      <c r="B62" s="1" t="s">
        <v>2125</v>
      </c>
      <c r="J62" s="1"/>
    </row>
    <row r="63" ht="12.75" customHeight="1">
      <c r="A63" s="1"/>
      <c r="B63" s="1" t="s">
        <v>2126</v>
      </c>
      <c r="J63" s="1"/>
    </row>
    <row r="64" ht="12.75" customHeight="1">
      <c r="A64" s="1"/>
      <c r="B64" s="1" t="s">
        <v>2127</v>
      </c>
      <c r="J64" s="1"/>
    </row>
    <row r="65" ht="12.75" customHeight="1">
      <c r="A65" s="1"/>
      <c r="B65" s="1" t="s">
        <v>2128</v>
      </c>
      <c r="J65" s="1"/>
    </row>
    <row r="66" ht="12.75" customHeight="1">
      <c r="A66" s="1"/>
      <c r="J66" s="1"/>
    </row>
    <row r="67" ht="12.75" customHeight="1">
      <c r="A67" s="1"/>
      <c r="B67" s="1" t="s">
        <v>2129</v>
      </c>
      <c r="J67" s="1"/>
    </row>
    <row r="68" ht="12.75" customHeight="1">
      <c r="A68" s="1"/>
      <c r="B68" s="1" t="s">
        <v>2130</v>
      </c>
      <c r="J68" s="1"/>
    </row>
    <row r="69" ht="12.75" customHeight="1">
      <c r="A69" s="1"/>
      <c r="B69" s="1" t="s">
        <v>2131</v>
      </c>
      <c r="J69" s="1"/>
    </row>
    <row r="70" ht="12.75" customHeight="1">
      <c r="A70" s="1"/>
      <c r="J70" s="1"/>
    </row>
    <row r="71" ht="13.5" customHeight="1">
      <c r="A71" s="1"/>
      <c r="B71" s="4" t="s">
        <v>2132</v>
      </c>
      <c r="C71" s="4" t="s">
        <v>2133</v>
      </c>
      <c r="D71" s="4" t="s">
        <v>1365</v>
      </c>
      <c r="J71" s="1"/>
    </row>
    <row r="72" ht="14.25" customHeight="1">
      <c r="A72" s="1"/>
      <c r="B72" s="296" t="s">
        <v>1833</v>
      </c>
      <c r="C72" s="297" t="s">
        <v>2134</v>
      </c>
      <c r="D72" s="298">
        <f t="shared" ref="D72:D79" si="1">HLOOKUP(B72,$G$72:$I$77,MATCH(C72,$F$73:$F$77,0)+1,FALSE)</f>
        <v>50</v>
      </c>
      <c r="G72" s="299" t="s">
        <v>1833</v>
      </c>
      <c r="H72" s="300" t="s">
        <v>1835</v>
      </c>
      <c r="I72" s="301" t="s">
        <v>2135</v>
      </c>
      <c r="J72" s="1"/>
    </row>
    <row r="73" ht="13.5" customHeight="1">
      <c r="A73" s="1"/>
      <c r="B73" s="296" t="s">
        <v>2135</v>
      </c>
      <c r="C73" s="297" t="s">
        <v>2136</v>
      </c>
      <c r="D73" s="298">
        <f t="shared" si="1"/>
        <v>600</v>
      </c>
      <c r="F73" s="302" t="s">
        <v>2136</v>
      </c>
      <c r="G73" s="250">
        <v>500.0</v>
      </c>
      <c r="H73" s="5">
        <v>450.0</v>
      </c>
      <c r="I73" s="251">
        <v>600.0</v>
      </c>
      <c r="J73" s="1"/>
    </row>
    <row r="74" ht="12.75" customHeight="1">
      <c r="A74" s="1"/>
      <c r="B74" s="296" t="s">
        <v>1835</v>
      </c>
      <c r="C74" s="297" t="s">
        <v>2137</v>
      </c>
      <c r="D74" s="298">
        <f t="shared" si="1"/>
        <v>1200</v>
      </c>
      <c r="F74" s="303" t="s">
        <v>2137</v>
      </c>
      <c r="G74" s="250">
        <v>1000.0</v>
      </c>
      <c r="H74" s="5">
        <v>1200.0</v>
      </c>
      <c r="I74" s="251">
        <v>800.0</v>
      </c>
      <c r="J74" s="1"/>
    </row>
    <row r="75" ht="12.75" customHeight="1">
      <c r="A75" s="1"/>
      <c r="B75" s="296" t="s">
        <v>2135</v>
      </c>
      <c r="C75" s="297" t="s">
        <v>2138</v>
      </c>
      <c r="D75" s="298">
        <f t="shared" si="1"/>
        <v>275</v>
      </c>
      <c r="F75" s="303" t="s">
        <v>2138</v>
      </c>
      <c r="G75" s="250">
        <v>250.0</v>
      </c>
      <c r="H75" s="5">
        <v>350.0</v>
      </c>
      <c r="I75" s="251">
        <v>275.0</v>
      </c>
      <c r="J75" s="1"/>
    </row>
    <row r="76" ht="12.75" customHeight="1">
      <c r="A76" s="1"/>
      <c r="B76" s="296" t="s">
        <v>1835</v>
      </c>
      <c r="C76" s="297" t="s">
        <v>2134</v>
      </c>
      <c r="D76" s="298">
        <f t="shared" si="1"/>
        <v>70</v>
      </c>
      <c r="F76" s="303" t="s">
        <v>2134</v>
      </c>
      <c r="G76" s="250">
        <v>50.0</v>
      </c>
      <c r="H76" s="5">
        <v>70.0</v>
      </c>
      <c r="I76" s="251">
        <v>45.0</v>
      </c>
      <c r="J76" s="1"/>
    </row>
    <row r="77" ht="13.5" customHeight="1">
      <c r="A77" s="1"/>
      <c r="B77" s="296" t="s">
        <v>1835</v>
      </c>
      <c r="C77" s="297" t="s">
        <v>2139</v>
      </c>
      <c r="D77" s="298">
        <f t="shared" si="1"/>
        <v>290</v>
      </c>
      <c r="F77" s="304" t="s">
        <v>2139</v>
      </c>
      <c r="G77" s="221">
        <v>300.0</v>
      </c>
      <c r="H77" s="249">
        <v>290.0</v>
      </c>
      <c r="I77" s="222">
        <v>310.0</v>
      </c>
      <c r="J77" s="1"/>
    </row>
    <row r="78" ht="13.5" customHeight="1">
      <c r="A78" s="1"/>
      <c r="B78" s="296" t="s">
        <v>1833</v>
      </c>
      <c r="C78" s="297" t="s">
        <v>2136</v>
      </c>
      <c r="D78" s="298">
        <f t="shared" si="1"/>
        <v>500</v>
      </c>
      <c r="J78" s="1"/>
    </row>
    <row r="79" ht="12.75" customHeight="1">
      <c r="A79" s="1"/>
      <c r="B79" s="296" t="s">
        <v>1835</v>
      </c>
      <c r="C79" s="297" t="s">
        <v>2137</v>
      </c>
      <c r="D79" s="298">
        <f t="shared" si="1"/>
        <v>1200</v>
      </c>
      <c r="J79" s="1"/>
    </row>
    <row r="80" ht="12.75" customHeight="1">
      <c r="A80" s="1"/>
      <c r="D80" s="47" t="s">
        <v>2140</v>
      </c>
      <c r="J80" s="1"/>
    </row>
    <row r="81" ht="12.75" customHeight="1">
      <c r="A81" s="1"/>
      <c r="J81" s="1"/>
    </row>
    <row r="82" ht="12.75" customHeight="1">
      <c r="A82" s="1"/>
      <c r="J82" s="1"/>
    </row>
    <row r="83" ht="13.5" customHeight="1">
      <c r="A83" s="1"/>
      <c r="B83" s="3" t="s">
        <v>533</v>
      </c>
      <c r="C83" s="3"/>
      <c r="D83" s="3"/>
      <c r="E83" s="3"/>
      <c r="F83" s="3"/>
      <c r="G83" s="3"/>
      <c r="H83" s="3"/>
      <c r="I83" s="3"/>
      <c r="J83" s="1"/>
    </row>
    <row r="84" ht="12.75" customHeight="1">
      <c r="A84" s="1"/>
      <c r="B84" s="1" t="s">
        <v>2141</v>
      </c>
      <c r="J84" s="1"/>
    </row>
    <row r="85" ht="12.75" customHeight="1">
      <c r="A85" s="1"/>
      <c r="B85" s="1" t="s">
        <v>2142</v>
      </c>
      <c r="J85" s="1"/>
    </row>
    <row r="86" ht="12.75" customHeight="1">
      <c r="A86" s="1"/>
      <c r="B86" s="1" t="s">
        <v>2143</v>
      </c>
      <c r="J86" s="1"/>
    </row>
    <row r="87" ht="12.75" customHeight="1">
      <c r="A87" s="1"/>
      <c r="B87" s="1" t="s">
        <v>2144</v>
      </c>
      <c r="J87" s="1"/>
    </row>
    <row r="88" ht="12.75" customHeight="1">
      <c r="A88" s="1"/>
      <c r="J88" s="1"/>
    </row>
    <row r="89" ht="12.75" customHeight="1">
      <c r="A89" s="1"/>
      <c r="B89" s="1" t="s">
        <v>2145</v>
      </c>
      <c r="J89" s="1"/>
    </row>
    <row r="90" ht="12.75" customHeight="1">
      <c r="A90" s="1"/>
      <c r="B90" s="1" t="s">
        <v>2146</v>
      </c>
      <c r="J90" s="1"/>
    </row>
    <row r="91" ht="12.75" customHeight="1">
      <c r="A91" s="1"/>
      <c r="J91" s="1"/>
    </row>
    <row r="92" ht="12.75" customHeight="1">
      <c r="A92" s="1"/>
      <c r="B92" s="1" t="s">
        <v>2147</v>
      </c>
      <c r="J92" s="1"/>
    </row>
    <row r="93" ht="12.75" customHeight="1">
      <c r="A93" s="1"/>
      <c r="B93" s="1" t="s">
        <v>2148</v>
      </c>
      <c r="J93" s="1"/>
    </row>
    <row r="94" ht="12.75" customHeight="1">
      <c r="A94" s="1"/>
      <c r="B94" s="1" t="s">
        <v>2149</v>
      </c>
      <c r="J94" s="1"/>
    </row>
    <row r="95" ht="12.75" customHeight="1">
      <c r="A95" s="1"/>
      <c r="B95" s="1" t="s">
        <v>2150</v>
      </c>
      <c r="J95" s="1"/>
    </row>
    <row r="96" ht="12.75" customHeight="1">
      <c r="A96" s="1"/>
      <c r="B96" s="1" t="s">
        <v>2151</v>
      </c>
      <c r="J96" s="1"/>
    </row>
    <row r="97" ht="12.75" customHeight="1">
      <c r="A97" s="1"/>
      <c r="B97" s="1" t="s">
        <v>2152</v>
      </c>
      <c r="J97" s="1"/>
    </row>
    <row r="98" ht="12.75" customHeight="1">
      <c r="A98" s="1"/>
      <c r="J98" s="1"/>
    </row>
    <row r="99" ht="12.75" customHeight="1">
      <c r="A99" s="1"/>
      <c r="B99" s="1" t="s">
        <v>2153</v>
      </c>
      <c r="J99" s="1"/>
    </row>
    <row r="100" ht="12.75" customHeight="1">
      <c r="A100" s="1"/>
      <c r="B100" s="1" t="s">
        <v>2154</v>
      </c>
      <c r="J100" s="1"/>
    </row>
    <row r="101" ht="12.75" customHeight="1">
      <c r="A101" s="1"/>
      <c r="B101" s="1" t="s">
        <v>2155</v>
      </c>
      <c r="J101" s="1"/>
    </row>
    <row r="102" ht="12.75" customHeight="1">
      <c r="A102" s="1"/>
      <c r="B102" s="1" t="s">
        <v>2156</v>
      </c>
      <c r="J102" s="1"/>
    </row>
    <row r="103" ht="12.75" customHeight="1">
      <c r="A103" s="1"/>
      <c r="B103" s="1" t="s">
        <v>2157</v>
      </c>
      <c r="J103" s="1"/>
    </row>
    <row r="104" ht="12.75" customHeight="1">
      <c r="A104" s="1"/>
      <c r="B104" s="1" t="s">
        <v>2158</v>
      </c>
      <c r="J104" s="1"/>
    </row>
    <row r="105" ht="12.75" customHeight="1">
      <c r="A105" s="1"/>
      <c r="B105" s="1" t="s">
        <v>2159</v>
      </c>
      <c r="J105" s="1"/>
    </row>
    <row r="106" ht="12.75" customHeight="1">
      <c r="A106" s="1"/>
      <c r="B106" s="1" t="s">
        <v>2160</v>
      </c>
      <c r="J106" s="1"/>
    </row>
    <row r="107" ht="12.75" customHeight="1">
      <c r="A107" s="1"/>
      <c r="B107" s="1" t="s">
        <v>2161</v>
      </c>
      <c r="J107" s="1"/>
    </row>
    <row r="108" ht="12.75" customHeight="1">
      <c r="A108" s="1"/>
      <c r="B108" s="1" t="s">
        <v>2162</v>
      </c>
      <c r="J108" s="1"/>
    </row>
    <row r="109" ht="12.75" customHeight="1">
      <c r="A109" s="1"/>
      <c r="J109" s="1"/>
    </row>
    <row r="110" ht="12.75" customHeight="1">
      <c r="A110" s="1"/>
      <c r="E110" s="305" t="s">
        <v>2163</v>
      </c>
      <c r="F110" s="306"/>
      <c r="G110" s="307"/>
      <c r="J110" s="1"/>
    </row>
    <row r="111" ht="12.75" customHeight="1">
      <c r="A111" s="1"/>
      <c r="E111" s="135" t="s">
        <v>2164</v>
      </c>
      <c r="F111" s="135" t="s">
        <v>847</v>
      </c>
      <c r="G111" s="135" t="s">
        <v>1304</v>
      </c>
      <c r="J111" s="1"/>
    </row>
    <row r="112" ht="12.75" customHeight="1">
      <c r="A112" s="1"/>
      <c r="E112" s="125">
        <v>2.0</v>
      </c>
      <c r="F112" s="125">
        <v>1.0</v>
      </c>
      <c r="G112" s="125">
        <v>3.0</v>
      </c>
      <c r="J112" s="1"/>
    </row>
    <row r="113" ht="12.75" customHeight="1">
      <c r="A113" s="1"/>
      <c r="J113" s="1"/>
    </row>
    <row r="114" ht="12.75" customHeight="1">
      <c r="A114" s="1"/>
      <c r="E114" s="305" t="s">
        <v>2165</v>
      </c>
      <c r="F114" s="306"/>
      <c r="G114" s="307"/>
      <c r="J114" s="1"/>
    </row>
    <row r="115" ht="12.75" customHeight="1">
      <c r="A115" s="1"/>
      <c r="E115" s="134">
        <v>1.0</v>
      </c>
      <c r="F115" s="134">
        <v>100.0</v>
      </c>
      <c r="G115" s="134">
        <v>300.0</v>
      </c>
      <c r="J115" s="1"/>
    </row>
    <row r="116" ht="12.75" customHeight="1">
      <c r="A116" s="1"/>
      <c r="D116" s="134" t="s">
        <v>2164</v>
      </c>
      <c r="E116" s="78">
        <v>0.0</v>
      </c>
      <c r="F116" s="78">
        <v>0.06</v>
      </c>
      <c r="G116" s="78">
        <v>0.08</v>
      </c>
      <c r="J116" s="1"/>
    </row>
    <row r="117" ht="12.75" customHeight="1">
      <c r="A117" s="1"/>
      <c r="D117" s="134" t="s">
        <v>847</v>
      </c>
      <c r="E117" s="78">
        <v>0.0</v>
      </c>
      <c r="F117" s="78">
        <v>0.03</v>
      </c>
      <c r="G117" s="78">
        <v>0.05</v>
      </c>
      <c r="J117" s="1"/>
    </row>
    <row r="118" ht="12.75" customHeight="1">
      <c r="A118" s="1"/>
      <c r="D118" s="134" t="s">
        <v>1304</v>
      </c>
      <c r="E118" s="78">
        <v>0.0</v>
      </c>
      <c r="F118" s="78">
        <v>0.12</v>
      </c>
      <c r="G118" s="78">
        <v>0.15</v>
      </c>
      <c r="J118" s="1"/>
    </row>
    <row r="119" ht="12.75" customHeight="1">
      <c r="A119" s="1"/>
      <c r="J119" s="1"/>
    </row>
    <row r="120" ht="12.75" customHeight="1">
      <c r="A120" s="1"/>
      <c r="C120" s="305" t="s">
        <v>2166</v>
      </c>
      <c r="D120" s="306"/>
      <c r="E120" s="306"/>
      <c r="F120" s="306"/>
      <c r="G120" s="307"/>
      <c r="J120" s="1"/>
    </row>
    <row r="121" ht="12.75" customHeight="1">
      <c r="A121" s="1"/>
      <c r="C121" s="4" t="s">
        <v>841</v>
      </c>
      <c r="D121" s="4" t="s">
        <v>2167</v>
      </c>
      <c r="E121" s="4" t="s">
        <v>1460</v>
      </c>
      <c r="F121" s="4" t="s">
        <v>2168</v>
      </c>
      <c r="G121" s="4" t="s">
        <v>44</v>
      </c>
      <c r="J121" s="1"/>
    </row>
    <row r="122" ht="12.75" customHeight="1">
      <c r="A122" s="1"/>
      <c r="C122" s="5" t="s">
        <v>2164</v>
      </c>
      <c r="D122" s="5">
        <v>100.0</v>
      </c>
      <c r="E122" s="276">
        <f t="shared" ref="E122:E127" si="2">HLOOKUP(C122,$E$111:$G$112,2,FALSE)</f>
        <v>2</v>
      </c>
      <c r="F122" s="86">
        <f t="shared" ref="F122:F127" si="3">HLOOKUP(D122,$E$115:$G$118,MATCH(C122,$D$116:$D$118,0)+1,TRUE)</f>
        <v>0.06</v>
      </c>
      <c r="G122" s="276">
        <f t="shared" ref="G122:G127" si="4">(D122*E122)-(D122*E122*F122)</f>
        <v>188</v>
      </c>
      <c r="J122" s="1"/>
    </row>
    <row r="123" ht="12.75" customHeight="1">
      <c r="A123" s="1"/>
      <c r="C123" s="5" t="s">
        <v>847</v>
      </c>
      <c r="D123" s="5">
        <v>200.0</v>
      </c>
      <c r="E123" s="276">
        <f t="shared" si="2"/>
        <v>1</v>
      </c>
      <c r="F123" s="86">
        <f t="shared" si="3"/>
        <v>0.03</v>
      </c>
      <c r="G123" s="276">
        <f t="shared" si="4"/>
        <v>194</v>
      </c>
      <c r="J123" s="1"/>
    </row>
    <row r="124" ht="12.75" customHeight="1">
      <c r="A124" s="1"/>
      <c r="C124" s="5" t="s">
        <v>1304</v>
      </c>
      <c r="D124" s="5">
        <v>150.0</v>
      </c>
      <c r="E124" s="276">
        <f t="shared" si="2"/>
        <v>3</v>
      </c>
      <c r="F124" s="86">
        <f t="shared" si="3"/>
        <v>0.12</v>
      </c>
      <c r="G124" s="276">
        <f t="shared" si="4"/>
        <v>396</v>
      </c>
      <c r="J124" s="1"/>
    </row>
    <row r="125" ht="12.75" customHeight="1">
      <c r="A125" s="1"/>
      <c r="C125" s="5" t="s">
        <v>2164</v>
      </c>
      <c r="D125" s="5">
        <v>225.0</v>
      </c>
      <c r="E125" s="276">
        <f t="shared" si="2"/>
        <v>2</v>
      </c>
      <c r="F125" s="86">
        <f t="shared" si="3"/>
        <v>0.06</v>
      </c>
      <c r="G125" s="276">
        <f t="shared" si="4"/>
        <v>423</v>
      </c>
      <c r="J125" s="1"/>
    </row>
    <row r="126" ht="12.75" customHeight="1">
      <c r="A126" s="1"/>
      <c r="C126" s="5" t="s">
        <v>847</v>
      </c>
      <c r="D126" s="5">
        <v>50.0</v>
      </c>
      <c r="E126" s="276">
        <f t="shared" si="2"/>
        <v>1</v>
      </c>
      <c r="F126" s="86">
        <f t="shared" si="3"/>
        <v>0</v>
      </c>
      <c r="G126" s="276">
        <f t="shared" si="4"/>
        <v>50</v>
      </c>
      <c r="J126" s="1"/>
    </row>
    <row r="127" ht="12.75" customHeight="1">
      <c r="A127" s="1"/>
      <c r="C127" s="5" t="s">
        <v>1304</v>
      </c>
      <c r="D127" s="5">
        <v>500.0</v>
      </c>
      <c r="E127" s="276">
        <f t="shared" si="2"/>
        <v>3</v>
      </c>
      <c r="F127" s="86">
        <f t="shared" si="3"/>
        <v>0.15</v>
      </c>
      <c r="G127" s="276">
        <f t="shared" si="4"/>
        <v>1275</v>
      </c>
      <c r="J127" s="1"/>
    </row>
    <row r="128" ht="12.75" customHeight="1">
      <c r="A128" s="1"/>
      <c r="J128" s="1"/>
    </row>
    <row r="129" ht="12.75" customHeight="1">
      <c r="A129" s="1"/>
      <c r="C129" s="1" t="s">
        <v>1460</v>
      </c>
      <c r="D129" s="71" t="s">
        <v>2169</v>
      </c>
      <c r="J129" s="1"/>
    </row>
    <row r="130" ht="12.75" customHeight="1">
      <c r="A130" s="1"/>
      <c r="J130" s="1"/>
    </row>
    <row r="131" ht="12.75" customHeight="1">
      <c r="A131" s="1"/>
      <c r="C131" s="1" t="s">
        <v>2168</v>
      </c>
      <c r="D131" s="71" t="s">
        <v>2170</v>
      </c>
      <c r="J131" s="1"/>
    </row>
  </sheetData>
  <mergeCells count="3">
    <mergeCell ref="E110:G110"/>
    <mergeCell ref="E114:G114"/>
    <mergeCell ref="C120:G120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29"/>
    <col customWidth="1" min="2" max="2" width="8.0"/>
    <col customWidth="1" min="3" max="3" width="14.14"/>
    <col customWidth="1" min="4" max="4" width="8.0"/>
    <col customWidth="1" min="5" max="5" width="12.43"/>
    <col customWidth="1" min="6" max="8" width="8.0"/>
    <col customWidth="1" min="9" max="9" width="8.71"/>
  </cols>
  <sheetData>
    <row r="1" ht="18.75" customHeight="1">
      <c r="A1" s="17" t="s">
        <v>194</v>
      </c>
      <c r="B1" s="17"/>
      <c r="C1" s="17"/>
      <c r="D1" s="17"/>
      <c r="E1" s="17"/>
      <c r="F1" s="17"/>
      <c r="I1" s="1"/>
    </row>
    <row r="2" ht="13.5" customHeight="1">
      <c r="A2" s="1"/>
      <c r="C2" s="1"/>
      <c r="E2" s="1"/>
      <c r="I2" s="1"/>
    </row>
    <row r="3" ht="12.75" customHeight="1">
      <c r="A3" s="1"/>
      <c r="C3" s="4" t="s">
        <v>645</v>
      </c>
      <c r="D3" s="4" t="s">
        <v>1174</v>
      </c>
      <c r="E3" s="1"/>
      <c r="I3" s="1"/>
    </row>
    <row r="4" ht="12.75" customHeight="1">
      <c r="A4" s="1"/>
      <c r="C4" s="46">
        <v>0.8854166666666666</v>
      </c>
      <c r="D4" s="6">
        <f t="shared" ref="D4:D5" si="1">HOUR(C4)</f>
        <v>21</v>
      </c>
      <c r="E4" s="71" t="s">
        <v>2171</v>
      </c>
      <c r="I4" s="1"/>
    </row>
    <row r="5" ht="12.75" customHeight="1">
      <c r="A5" s="1"/>
      <c r="C5" s="5">
        <v>0.25</v>
      </c>
      <c r="D5" s="6">
        <f t="shared" si="1"/>
        <v>6</v>
      </c>
      <c r="E5" s="71" t="s">
        <v>2172</v>
      </c>
      <c r="I5" s="1"/>
    </row>
    <row r="6" ht="12.75" customHeight="1">
      <c r="A6" s="1"/>
      <c r="C6" s="1"/>
      <c r="E6" s="1"/>
      <c r="I6" s="1"/>
    </row>
    <row r="7" ht="13.5" customHeight="1">
      <c r="A7" s="1"/>
      <c r="B7" s="3" t="s">
        <v>721</v>
      </c>
      <c r="C7" s="3"/>
      <c r="D7" s="3"/>
      <c r="E7" s="3"/>
      <c r="F7" s="3"/>
      <c r="I7" s="1"/>
    </row>
    <row r="8" ht="12.75" customHeight="1">
      <c r="A8" s="1"/>
      <c r="B8" s="1" t="s">
        <v>2173</v>
      </c>
      <c r="C8" s="1"/>
      <c r="E8" s="1"/>
      <c r="I8" s="1"/>
    </row>
    <row r="9" ht="12.75" customHeight="1">
      <c r="A9" s="1"/>
      <c r="C9" s="1"/>
      <c r="E9" s="1"/>
      <c r="I9" s="1"/>
    </row>
    <row r="10" ht="13.5" customHeight="1">
      <c r="A10" s="1"/>
      <c r="B10" s="3" t="s">
        <v>653</v>
      </c>
      <c r="C10" s="3"/>
      <c r="D10" s="3"/>
      <c r="E10" s="3"/>
      <c r="F10" s="3"/>
      <c r="I10" s="1"/>
    </row>
    <row r="11" ht="12.75" customHeight="1">
      <c r="A11" s="1"/>
      <c r="B11" s="1" t="s">
        <v>2174</v>
      </c>
      <c r="C11" s="1"/>
      <c r="E11" s="1"/>
      <c r="I11" s="1"/>
    </row>
    <row r="12" ht="12.75" customHeight="1">
      <c r="A12" s="1"/>
      <c r="C12" s="1"/>
      <c r="E12" s="1"/>
      <c r="I12" s="1"/>
    </row>
    <row r="13" ht="13.5" customHeight="1">
      <c r="A13" s="1"/>
      <c r="B13" s="3" t="s">
        <v>4</v>
      </c>
      <c r="C13" s="3"/>
      <c r="D13" s="3"/>
      <c r="E13" s="3"/>
      <c r="F13" s="3"/>
      <c r="I13" s="1"/>
    </row>
    <row r="14" ht="12.75" customHeight="1">
      <c r="A14" s="1"/>
      <c r="B14" s="1" t="s">
        <v>2175</v>
      </c>
      <c r="C14" s="1"/>
      <c r="E14" s="1"/>
      <c r="I14" s="1"/>
    </row>
    <row r="15" ht="12.75" customHeight="1">
      <c r="A15" s="1"/>
      <c r="C15" s="1"/>
      <c r="E15" s="1"/>
      <c r="I15" s="1"/>
    </row>
    <row r="16" ht="12.75" customHeight="1">
      <c r="A16" s="1"/>
      <c r="C16" s="1"/>
      <c r="E16" s="1"/>
      <c r="I16" s="1"/>
    </row>
    <row r="17" ht="12.75" customHeight="1">
      <c r="A17" s="1"/>
      <c r="C17" s="1"/>
      <c r="E17" s="1"/>
      <c r="I17" s="1"/>
    </row>
    <row r="18" ht="12.75" customHeight="1">
      <c r="A18" s="1"/>
      <c r="C18" s="1"/>
      <c r="E18" s="1"/>
      <c r="I18" s="1"/>
    </row>
    <row r="19" ht="12.75" customHeight="1">
      <c r="A19" s="1"/>
      <c r="C19" s="1"/>
      <c r="E19" s="1"/>
      <c r="I19" s="1"/>
    </row>
    <row r="20" ht="12.75" customHeight="1">
      <c r="A20" s="1"/>
      <c r="C20" s="1"/>
      <c r="E20" s="1"/>
      <c r="I20" s="1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1.57"/>
    <col customWidth="1" min="6" max="6" width="12.71"/>
  </cols>
  <sheetData>
    <row r="1" ht="18.75" customHeight="1">
      <c r="A1" s="17" t="s">
        <v>196</v>
      </c>
      <c r="B1" s="17"/>
      <c r="C1" s="17"/>
      <c r="D1" s="17"/>
      <c r="E1" s="17"/>
      <c r="F1" s="17"/>
    </row>
    <row r="2" ht="13.5" customHeight="1">
      <c r="A2" s="1"/>
      <c r="E2" s="1"/>
      <c r="F2" s="1"/>
    </row>
    <row r="3" ht="12.75" customHeight="1">
      <c r="A3" s="1"/>
      <c r="B3" s="4" t="s">
        <v>502</v>
      </c>
      <c r="C3" s="4" t="s">
        <v>1272</v>
      </c>
      <c r="D3" s="4" t="s">
        <v>2057</v>
      </c>
      <c r="E3" s="4" t="s">
        <v>716</v>
      </c>
      <c r="F3" s="1"/>
    </row>
    <row r="4" ht="12.75" customHeight="1">
      <c r="A4" s="1"/>
      <c r="B4" s="5" t="s">
        <v>45</v>
      </c>
      <c r="C4" s="5">
        <v>1000.0</v>
      </c>
      <c r="D4" s="5">
        <v>5000.0</v>
      </c>
      <c r="E4" s="6" t="str">
        <f t="shared" ref="E4:E6" si="1">IF(C4&gt;=D4,"Achieved","Not Achieved")</f>
        <v>Not Achieved</v>
      </c>
      <c r="F4" s="47" t="s">
        <v>2176</v>
      </c>
    </row>
    <row r="5" ht="12.75" customHeight="1">
      <c r="A5" s="1"/>
      <c r="B5" s="5" t="s">
        <v>46</v>
      </c>
      <c r="C5" s="5">
        <v>6000.0</v>
      </c>
      <c r="D5" s="5">
        <v>5000.0</v>
      </c>
      <c r="E5" s="6" t="str">
        <f t="shared" si="1"/>
        <v>Achieved</v>
      </c>
      <c r="F5" s="47" t="s">
        <v>2177</v>
      </c>
    </row>
    <row r="6" ht="12.75" customHeight="1">
      <c r="A6" s="1"/>
      <c r="B6" s="5" t="s">
        <v>47</v>
      </c>
      <c r="C6" s="5">
        <v>2000.0</v>
      </c>
      <c r="D6" s="5">
        <v>4000.0</v>
      </c>
      <c r="E6" s="6" t="str">
        <f t="shared" si="1"/>
        <v>Not Achieved</v>
      </c>
      <c r="F6" s="47" t="s">
        <v>2178</v>
      </c>
    </row>
    <row r="7" ht="12.75" customHeight="1">
      <c r="A7" s="1"/>
      <c r="E7" s="1"/>
      <c r="F7" s="1"/>
    </row>
    <row r="8" ht="13.5" customHeight="1">
      <c r="A8" s="1"/>
      <c r="B8" s="3" t="s">
        <v>721</v>
      </c>
      <c r="C8" s="3"/>
      <c r="D8" s="3"/>
      <c r="E8" s="3"/>
      <c r="F8" s="3"/>
    </row>
    <row r="9" ht="12.75" customHeight="1">
      <c r="A9" s="1"/>
      <c r="B9" s="1" t="s">
        <v>2179</v>
      </c>
      <c r="E9" s="1"/>
      <c r="F9" s="1"/>
    </row>
    <row r="10" ht="12.75" customHeight="1">
      <c r="A10" s="1"/>
      <c r="B10" s="1" t="s">
        <v>2180</v>
      </c>
      <c r="E10" s="1"/>
      <c r="F10" s="1"/>
    </row>
    <row r="11" ht="12.75" customHeight="1">
      <c r="A11" s="1"/>
      <c r="B11" s="1" t="s">
        <v>2181</v>
      </c>
      <c r="E11" s="1"/>
      <c r="F11" s="1"/>
    </row>
    <row r="12" ht="12.75" customHeight="1">
      <c r="A12" s="1"/>
      <c r="B12" s="1" t="s">
        <v>2182</v>
      </c>
      <c r="E12" s="1"/>
      <c r="F12" s="1"/>
    </row>
    <row r="13" ht="12.75" customHeight="1">
      <c r="A13" s="1"/>
      <c r="E13" s="1"/>
      <c r="F13" s="1"/>
    </row>
    <row r="14" ht="13.5" customHeight="1">
      <c r="A14" s="1"/>
      <c r="B14" s="3" t="s">
        <v>653</v>
      </c>
      <c r="C14" s="3"/>
      <c r="D14" s="3"/>
      <c r="E14" s="3"/>
      <c r="F14" s="3"/>
    </row>
    <row r="15" ht="12.75" customHeight="1">
      <c r="A15" s="1"/>
      <c r="B15" s="1" t="s">
        <v>2183</v>
      </c>
      <c r="E15" s="1"/>
      <c r="F15" s="1"/>
    </row>
    <row r="16" ht="12.75" customHeight="1">
      <c r="A16" s="1"/>
      <c r="B16" s="1" t="s">
        <v>2184</v>
      </c>
      <c r="E16" s="1"/>
      <c r="F16" s="1"/>
    </row>
    <row r="17" ht="12.75" customHeight="1">
      <c r="A17" s="1"/>
      <c r="B17" s="1" t="s">
        <v>2185</v>
      </c>
      <c r="E17" s="1"/>
      <c r="F17" s="1"/>
    </row>
    <row r="18" ht="12.75" customHeight="1">
      <c r="A18" s="1"/>
      <c r="E18" s="1"/>
      <c r="F18" s="1"/>
    </row>
    <row r="19" ht="13.5" customHeight="1">
      <c r="A19" s="1"/>
      <c r="B19" s="3" t="s">
        <v>4</v>
      </c>
      <c r="C19" s="3"/>
      <c r="D19" s="3"/>
      <c r="E19" s="3"/>
      <c r="F19" s="3"/>
    </row>
    <row r="20" ht="12.75" customHeight="1">
      <c r="A20" s="1"/>
      <c r="B20" s="1" t="s">
        <v>979</v>
      </c>
      <c r="E20" s="1"/>
      <c r="F20" s="1"/>
    </row>
    <row r="21" ht="12.75" customHeight="1">
      <c r="A21" s="1"/>
      <c r="E21" s="1"/>
      <c r="F21" s="1"/>
    </row>
    <row r="22" ht="13.5" customHeight="1">
      <c r="A22" s="1"/>
      <c r="B22" s="3" t="s">
        <v>493</v>
      </c>
      <c r="C22" s="3"/>
      <c r="D22" s="3"/>
      <c r="E22" s="3"/>
      <c r="F22" s="3"/>
    </row>
    <row r="23" ht="12.75" customHeight="1">
      <c r="A23" s="1"/>
      <c r="B23" s="1" t="s">
        <v>2186</v>
      </c>
      <c r="E23" s="1"/>
      <c r="F23" s="1"/>
    </row>
    <row r="24" ht="12.75" customHeight="1">
      <c r="A24" s="1"/>
      <c r="B24" s="1" t="s">
        <v>2187</v>
      </c>
      <c r="E24" s="1"/>
      <c r="F24" s="1"/>
    </row>
    <row r="25" ht="12.75" customHeight="1">
      <c r="A25" s="1"/>
      <c r="B25" s="1" t="s">
        <v>2188</v>
      </c>
      <c r="E25" s="1"/>
      <c r="F25" s="1"/>
    </row>
    <row r="26" ht="12.75" customHeight="1">
      <c r="A26" s="1"/>
      <c r="B26" s="1" t="s">
        <v>2189</v>
      </c>
      <c r="E26" s="1"/>
      <c r="F26" s="1"/>
    </row>
    <row r="27" ht="12.75" customHeight="1">
      <c r="A27" s="1"/>
      <c r="B27" s="1" t="s">
        <v>2190</v>
      </c>
      <c r="E27" s="1"/>
      <c r="F27" s="1"/>
    </row>
    <row r="28" ht="12.75" customHeight="1">
      <c r="A28" s="1"/>
      <c r="B28" s="1" t="s">
        <v>2191</v>
      </c>
      <c r="E28" s="1"/>
      <c r="F28" s="1"/>
    </row>
    <row r="29" ht="12.75" customHeight="1">
      <c r="A29" s="1"/>
      <c r="E29" s="1"/>
      <c r="F29" s="1"/>
    </row>
    <row r="30" ht="12.75" customHeight="1">
      <c r="A30" s="1"/>
      <c r="B30" s="4" t="s">
        <v>502</v>
      </c>
      <c r="C30" s="4" t="s">
        <v>1272</v>
      </c>
      <c r="D30" s="4" t="s">
        <v>2057</v>
      </c>
      <c r="E30" s="4" t="s">
        <v>716</v>
      </c>
      <c r="F30" s="1"/>
    </row>
    <row r="31" ht="12.75" customHeight="1">
      <c r="A31" s="1"/>
      <c r="B31" s="5" t="s">
        <v>45</v>
      </c>
      <c r="C31" s="5">
        <v>1000.0</v>
      </c>
      <c r="D31" s="5">
        <v>5000.0</v>
      </c>
      <c r="E31" s="6" t="str">
        <f t="shared" ref="E31:E33" si="2">IF(C31&gt;=D31,"Achieved","Not Achieved")</f>
        <v>Not Achieved</v>
      </c>
      <c r="F31" s="47" t="s">
        <v>2192</v>
      </c>
    </row>
    <row r="32" ht="12.75" customHeight="1">
      <c r="A32" s="1"/>
      <c r="B32" s="5" t="s">
        <v>46</v>
      </c>
      <c r="C32" s="5">
        <v>6000.0</v>
      </c>
      <c r="D32" s="5">
        <v>5000.0</v>
      </c>
      <c r="E32" s="6" t="str">
        <f t="shared" si="2"/>
        <v>Achieved</v>
      </c>
      <c r="F32" s="47" t="s">
        <v>2193</v>
      </c>
    </row>
    <row r="33" ht="12.75" customHeight="1">
      <c r="A33" s="1"/>
      <c r="B33" s="5" t="s">
        <v>47</v>
      </c>
      <c r="C33" s="5">
        <v>2000.0</v>
      </c>
      <c r="D33" s="5">
        <v>4000.0</v>
      </c>
      <c r="E33" s="6" t="str">
        <f t="shared" si="2"/>
        <v>Not Achieved</v>
      </c>
      <c r="F33" s="47" t="s">
        <v>2194</v>
      </c>
    </row>
    <row r="34" ht="12.75" customHeight="1">
      <c r="A34" s="1"/>
      <c r="E34" s="1"/>
      <c r="F34" s="1"/>
    </row>
    <row r="35" ht="12.75" customHeight="1">
      <c r="A35" s="1"/>
      <c r="E35" s="1"/>
      <c r="F35" s="1"/>
    </row>
    <row r="36" ht="13.5" customHeight="1">
      <c r="A36" s="1"/>
      <c r="B36" s="3" t="s">
        <v>518</v>
      </c>
      <c r="C36" s="3"/>
      <c r="D36" s="3"/>
      <c r="E36" s="3"/>
      <c r="F36" s="3"/>
    </row>
    <row r="37" ht="12.75" customHeight="1">
      <c r="A37" s="1"/>
      <c r="B37" s="1" t="s">
        <v>2195</v>
      </c>
      <c r="E37" s="1"/>
      <c r="F37" s="1"/>
    </row>
    <row r="38" ht="12.75" customHeight="1">
      <c r="A38" s="1"/>
      <c r="B38" s="1" t="s">
        <v>2196</v>
      </c>
      <c r="E38" s="1"/>
      <c r="F38" s="1"/>
    </row>
    <row r="39" ht="12.75" customHeight="1">
      <c r="A39" s="1"/>
      <c r="B39" s="1" t="s">
        <v>2197</v>
      </c>
      <c r="E39" s="1"/>
      <c r="F39" s="1"/>
    </row>
    <row r="40" ht="12.75" customHeight="1">
      <c r="A40" s="1"/>
      <c r="B40" s="1" t="s">
        <v>2198</v>
      </c>
      <c r="E40" s="1"/>
      <c r="F40" s="1"/>
    </row>
    <row r="41" ht="12.75" customHeight="1">
      <c r="A41" s="1"/>
      <c r="E41" s="1"/>
      <c r="F41" s="1"/>
    </row>
    <row r="42" ht="12.75" customHeight="1">
      <c r="A42" s="1"/>
      <c r="B42" s="4" t="s">
        <v>502</v>
      </c>
      <c r="C42" s="4" t="s">
        <v>1272</v>
      </c>
      <c r="D42" s="4" t="s">
        <v>2057</v>
      </c>
      <c r="E42" s="4" t="s">
        <v>1932</v>
      </c>
      <c r="F42" s="1"/>
    </row>
    <row r="43" ht="12.75" customHeight="1">
      <c r="A43" s="1"/>
      <c r="B43" s="5" t="s">
        <v>45</v>
      </c>
      <c r="C43" s="5">
        <v>1000.0</v>
      </c>
      <c r="D43" s="5">
        <v>5000.0</v>
      </c>
      <c r="E43" s="6">
        <f t="shared" ref="E43:E45" si="3">IF(C43&gt;=D43,C43*10%,C43*5%)</f>
        <v>50</v>
      </c>
      <c r="F43" s="47" t="s">
        <v>2199</v>
      </c>
    </row>
    <row r="44" ht="12.75" customHeight="1">
      <c r="A44" s="1"/>
      <c r="B44" s="5" t="s">
        <v>46</v>
      </c>
      <c r="C44" s="5">
        <v>6000.0</v>
      </c>
      <c r="D44" s="5">
        <v>5000.0</v>
      </c>
      <c r="E44" s="6">
        <f t="shared" si="3"/>
        <v>600</v>
      </c>
      <c r="F44" s="47" t="s">
        <v>2200</v>
      </c>
    </row>
    <row r="45" ht="12.75" customHeight="1">
      <c r="A45" s="1"/>
      <c r="B45" s="5" t="s">
        <v>47</v>
      </c>
      <c r="C45" s="5">
        <v>2000.0</v>
      </c>
      <c r="D45" s="5">
        <v>4000.0</v>
      </c>
      <c r="E45" s="6">
        <f t="shared" si="3"/>
        <v>100</v>
      </c>
      <c r="F45" s="47" t="s">
        <v>2201</v>
      </c>
    </row>
    <row r="46" ht="12.75" customHeight="1">
      <c r="A46" s="1"/>
      <c r="E46" s="1"/>
      <c r="F46" s="1"/>
    </row>
    <row r="47" ht="12.75" customHeight="1">
      <c r="A47" s="1"/>
      <c r="E47" s="1"/>
      <c r="F47" s="1"/>
    </row>
    <row r="48" ht="13.5" customHeight="1">
      <c r="A48" s="1"/>
      <c r="B48" s="3" t="s">
        <v>533</v>
      </c>
      <c r="C48" s="3"/>
      <c r="D48" s="3"/>
      <c r="E48" s="3"/>
      <c r="F48" s="3"/>
    </row>
    <row r="49" ht="12.75" customHeight="1">
      <c r="A49" s="1"/>
      <c r="B49" s="1" t="s">
        <v>2202</v>
      </c>
      <c r="E49" s="1"/>
      <c r="F49" s="1"/>
    </row>
    <row r="50" ht="12.75" customHeight="1">
      <c r="A50" s="1"/>
      <c r="B50" s="1" t="s">
        <v>2203</v>
      </c>
      <c r="E50" s="1"/>
      <c r="F50" s="1"/>
    </row>
    <row r="51" ht="12.75" customHeight="1">
      <c r="A51" s="1"/>
      <c r="B51" s="1" t="s">
        <v>2204</v>
      </c>
      <c r="E51" s="1"/>
      <c r="F51" s="1"/>
    </row>
    <row r="52" ht="12.75" customHeight="1">
      <c r="A52" s="1"/>
      <c r="B52" s="1" t="s">
        <v>2205</v>
      </c>
      <c r="E52" s="1"/>
      <c r="F52" s="1"/>
    </row>
    <row r="53" ht="12.75" customHeight="1">
      <c r="A53" s="1"/>
      <c r="B53" s="1" t="s">
        <v>2206</v>
      </c>
      <c r="E53" s="1"/>
      <c r="F53" s="1"/>
    </row>
    <row r="54" ht="12.75" customHeight="1">
      <c r="A54" s="1"/>
      <c r="B54" s="1" t="s">
        <v>2207</v>
      </c>
      <c r="E54" s="1"/>
      <c r="F54" s="1"/>
    </row>
    <row r="55" ht="12.75" customHeight="1">
      <c r="A55" s="1"/>
      <c r="E55" s="1"/>
      <c r="F55" s="1"/>
    </row>
    <row r="56" ht="12.75" customHeight="1">
      <c r="A56" s="1"/>
      <c r="B56" s="308"/>
      <c r="C56" s="308" t="s">
        <v>2208</v>
      </c>
      <c r="D56" s="308" t="s">
        <v>2209</v>
      </c>
      <c r="E56" s="1"/>
      <c r="F56" s="1"/>
    </row>
    <row r="57" ht="12.75" customHeight="1">
      <c r="A57" s="1"/>
      <c r="B57" s="309" t="s">
        <v>1456</v>
      </c>
      <c r="C57" s="309" t="s">
        <v>2210</v>
      </c>
      <c r="D57" s="309" t="s">
        <v>2211</v>
      </c>
      <c r="E57" s="4" t="s">
        <v>2168</v>
      </c>
      <c r="F57" s="4" t="s">
        <v>44</v>
      </c>
    </row>
    <row r="58" ht="12.75" customHeight="1">
      <c r="A58" s="1"/>
      <c r="B58" s="5" t="s">
        <v>847</v>
      </c>
      <c r="C58" s="5" t="s">
        <v>2212</v>
      </c>
      <c r="D58" s="310">
        <v>2000.0</v>
      </c>
      <c r="E58" s="311">
        <f t="shared" ref="E58:E61" si="4">IF(AND(C58="Yes",D58&gt;=1000),D58*10%,0)</f>
        <v>200</v>
      </c>
      <c r="F58" s="311">
        <f t="shared" ref="F58:F61" si="5">D58-E58</f>
        <v>1800</v>
      </c>
    </row>
    <row r="59" ht="12.75" customHeight="1">
      <c r="A59" s="1"/>
      <c r="B59" s="5" t="s">
        <v>1304</v>
      </c>
      <c r="C59" s="5" t="s">
        <v>780</v>
      </c>
      <c r="D59" s="310">
        <v>2000.0</v>
      </c>
      <c r="E59" s="311">
        <f t="shared" si="4"/>
        <v>0</v>
      </c>
      <c r="F59" s="311">
        <f t="shared" si="5"/>
        <v>2000</v>
      </c>
    </row>
    <row r="60" ht="12.75" customHeight="1">
      <c r="A60" s="1"/>
      <c r="B60" s="5" t="s">
        <v>849</v>
      </c>
      <c r="C60" s="5" t="s">
        <v>2212</v>
      </c>
      <c r="D60" s="310">
        <v>500.0</v>
      </c>
      <c r="E60" s="311">
        <f t="shared" si="4"/>
        <v>0</v>
      </c>
      <c r="F60" s="311">
        <f t="shared" si="5"/>
        <v>500</v>
      </c>
    </row>
    <row r="61" ht="12.75" customHeight="1">
      <c r="A61" s="1"/>
      <c r="B61" s="5" t="s">
        <v>2213</v>
      </c>
      <c r="C61" s="5" t="s">
        <v>2212</v>
      </c>
      <c r="D61" s="310">
        <v>3000.0</v>
      </c>
      <c r="E61" s="311">
        <f t="shared" si="4"/>
        <v>300</v>
      </c>
      <c r="F61" s="311">
        <f t="shared" si="5"/>
        <v>2700</v>
      </c>
    </row>
    <row r="62" ht="12.75" customHeight="1">
      <c r="A62" s="1"/>
      <c r="E62" s="71" t="s">
        <v>2214</v>
      </c>
      <c r="F62" s="1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71"/>
    <col customWidth="1" min="3" max="3" width="9.86"/>
    <col customWidth="1" min="4" max="5" width="8.0"/>
    <col customWidth="1" min="6" max="6" width="9.71"/>
    <col customWidth="1" min="7" max="8" width="8.0"/>
    <col customWidth="1" min="9" max="9" width="14.86"/>
    <col customWidth="1" min="10" max="26" width="8.0"/>
  </cols>
  <sheetData>
    <row r="1" ht="18.75" customHeight="1">
      <c r="A1" s="17" t="s">
        <v>198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A2" s="1"/>
      <c r="B2" s="1"/>
      <c r="C2" s="1"/>
      <c r="F2" s="1"/>
      <c r="I2" s="1"/>
    </row>
    <row r="3" ht="12.75" customHeight="1">
      <c r="A3" s="1"/>
      <c r="B3" s="1"/>
      <c r="C3" s="312" t="s">
        <v>2215</v>
      </c>
      <c r="D3" s="313"/>
      <c r="E3" s="313"/>
      <c r="F3" s="313"/>
      <c r="G3" s="314"/>
      <c r="I3" s="1"/>
    </row>
    <row r="4" ht="12.75" customHeight="1">
      <c r="A4" s="1"/>
      <c r="B4" s="1"/>
      <c r="C4" s="1"/>
      <c r="F4" s="1"/>
      <c r="I4" s="1"/>
    </row>
    <row r="5" ht="12.75" customHeight="1">
      <c r="A5" s="1"/>
      <c r="B5" s="1"/>
      <c r="C5" s="1"/>
      <c r="D5" s="103" t="s">
        <v>2216</v>
      </c>
      <c r="E5" s="192"/>
      <c r="F5" s="192"/>
      <c r="G5" s="104"/>
      <c r="I5" s="1"/>
    </row>
    <row r="6" ht="12.75" customHeight="1">
      <c r="A6" s="1"/>
      <c r="B6" s="1"/>
      <c r="C6" s="4" t="s">
        <v>2217</v>
      </c>
      <c r="D6" s="4">
        <v>1.0</v>
      </c>
      <c r="E6" s="4">
        <v>2.0</v>
      </c>
      <c r="F6" s="4">
        <v>3.0</v>
      </c>
      <c r="G6" s="4">
        <v>4.0</v>
      </c>
      <c r="I6" s="1"/>
    </row>
    <row r="7" ht="12.0" customHeight="1">
      <c r="A7" s="1"/>
      <c r="B7" s="1"/>
      <c r="C7" s="4">
        <v>1.0</v>
      </c>
      <c r="D7" s="125">
        <v>500.0</v>
      </c>
      <c r="E7" s="125">
        <v>300.0</v>
      </c>
      <c r="F7" s="125">
        <v>250.0</v>
      </c>
      <c r="G7" s="125">
        <v>200.0</v>
      </c>
      <c r="I7" s="1"/>
    </row>
    <row r="8" ht="12.75" customHeight="1">
      <c r="A8" s="1"/>
      <c r="B8" s="1"/>
      <c r="C8" s="4">
        <v>2.0</v>
      </c>
      <c r="D8" s="125">
        <v>600.0</v>
      </c>
      <c r="E8" s="125">
        <v>400.0</v>
      </c>
      <c r="F8" s="125">
        <v>300.0</v>
      </c>
      <c r="G8" s="125">
        <v>250.0</v>
      </c>
      <c r="I8" s="1"/>
    </row>
    <row r="9" ht="12.75" customHeight="1">
      <c r="A9" s="1"/>
      <c r="B9" s="1"/>
      <c r="C9" s="4">
        <v>3.0</v>
      </c>
      <c r="D9" s="125">
        <v>700.0</v>
      </c>
      <c r="E9" s="125">
        <v>500.0</v>
      </c>
      <c r="F9" s="125">
        <v>350.0</v>
      </c>
      <c r="G9" s="125">
        <v>300.0</v>
      </c>
      <c r="I9" s="1"/>
    </row>
    <row r="10" ht="12.75" customHeight="1">
      <c r="A10" s="1"/>
      <c r="B10" s="1"/>
      <c r="C10" s="1"/>
      <c r="F10" s="1"/>
      <c r="I10" s="1"/>
    </row>
    <row r="11" ht="12.75" customHeight="1">
      <c r="A11" s="1"/>
      <c r="B11" s="1"/>
      <c r="C11" s="1"/>
      <c r="D11" s="69"/>
      <c r="E11" s="194"/>
      <c r="F11" s="102" t="s">
        <v>2218</v>
      </c>
      <c r="G11" s="5">
        <v>2.0</v>
      </c>
      <c r="I11" s="1"/>
    </row>
    <row r="12" ht="12.75" customHeight="1">
      <c r="A12" s="1"/>
      <c r="B12" s="1"/>
      <c r="C12" s="1"/>
      <c r="D12" s="69"/>
      <c r="E12" s="194"/>
      <c r="F12" s="102" t="s">
        <v>2219</v>
      </c>
      <c r="G12" s="5">
        <v>4.0</v>
      </c>
      <c r="I12" s="1"/>
    </row>
    <row r="13" ht="12.75" customHeight="1">
      <c r="A13" s="1"/>
      <c r="B13" s="1"/>
      <c r="C13" s="1"/>
      <c r="F13" s="1"/>
      <c r="I13" s="1"/>
    </row>
    <row r="14" ht="12.75" customHeight="1">
      <c r="A14" s="1"/>
      <c r="B14" s="1"/>
      <c r="C14" s="1"/>
      <c r="E14" s="69"/>
      <c r="F14" s="102" t="s">
        <v>2220</v>
      </c>
      <c r="G14" s="276">
        <f t="array" ref="G14">INDEX(D7:G9,G11,G12)</f>
        <v>250</v>
      </c>
      <c r="H14" s="47" t="s">
        <v>2221</v>
      </c>
      <c r="I14" s="1"/>
    </row>
    <row r="15" ht="12.75" customHeight="1">
      <c r="A15" s="1"/>
      <c r="B15" s="1"/>
      <c r="C15" s="1"/>
      <c r="F15" s="1"/>
      <c r="I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  <c r="H16" s="3"/>
      <c r="I16" s="3"/>
    </row>
    <row r="17" ht="12.75" customHeight="1">
      <c r="A17" s="1"/>
      <c r="B17" s="1" t="s">
        <v>2222</v>
      </c>
      <c r="C17" s="1"/>
      <c r="F17" s="1"/>
      <c r="I17" s="1"/>
    </row>
    <row r="18" ht="12.75" customHeight="1">
      <c r="A18" s="1"/>
      <c r="B18" s="1" t="s">
        <v>2223</v>
      </c>
      <c r="C18" s="1"/>
      <c r="F18" s="1"/>
      <c r="I18" s="1"/>
    </row>
    <row r="19" ht="12.75" customHeight="1">
      <c r="A19" s="1"/>
      <c r="B19" s="1" t="s">
        <v>2224</v>
      </c>
      <c r="C19" s="1"/>
      <c r="F19" s="1"/>
      <c r="I19" s="1"/>
    </row>
    <row r="20" ht="12.75" customHeight="1">
      <c r="A20" s="1"/>
      <c r="B20" s="1"/>
      <c r="C20" s="1"/>
      <c r="F20" s="1"/>
      <c r="I20" s="1"/>
    </row>
    <row r="21" ht="13.5" customHeight="1">
      <c r="A21" s="1"/>
      <c r="B21" s="3" t="s">
        <v>653</v>
      </c>
      <c r="C21" s="3"/>
      <c r="D21" s="3"/>
      <c r="E21" s="3"/>
      <c r="F21" s="3"/>
      <c r="G21" s="3"/>
      <c r="H21" s="3"/>
      <c r="I21" s="3"/>
    </row>
    <row r="22" ht="12.75" customHeight="1">
      <c r="A22" s="1"/>
      <c r="B22" s="1" t="s">
        <v>2225</v>
      </c>
      <c r="C22" s="1"/>
      <c r="F22" s="1"/>
      <c r="I22" s="1"/>
    </row>
    <row r="23" ht="12.75" customHeight="1">
      <c r="A23" s="1"/>
      <c r="B23" s="1"/>
      <c r="C23" s="1"/>
      <c r="F23" s="1"/>
      <c r="I23" s="1"/>
    </row>
    <row r="24" ht="13.5" customHeight="1">
      <c r="A24" s="1"/>
      <c r="B24" s="3" t="s">
        <v>2226</v>
      </c>
      <c r="C24" s="3"/>
      <c r="D24" s="3"/>
      <c r="E24" s="3"/>
      <c r="F24" s="3"/>
      <c r="G24" s="3"/>
      <c r="H24" s="3"/>
      <c r="I24" s="3"/>
    </row>
    <row r="25" ht="12.75" customHeight="1">
      <c r="A25" s="1"/>
      <c r="B25" s="2" t="s">
        <v>2227</v>
      </c>
      <c r="C25" s="1"/>
      <c r="F25" s="1"/>
      <c r="I25" s="1"/>
    </row>
    <row r="26" ht="12.75" customHeight="1">
      <c r="A26" s="1"/>
      <c r="B26" s="1" t="s">
        <v>2228</v>
      </c>
      <c r="C26" s="1"/>
      <c r="F26" s="1"/>
      <c r="I26" s="1"/>
    </row>
    <row r="27" ht="12.75" customHeight="1">
      <c r="A27" s="1"/>
      <c r="B27" s="1" t="s">
        <v>2229</v>
      </c>
      <c r="C27" s="1"/>
      <c r="F27" s="1"/>
      <c r="I27" s="1"/>
    </row>
    <row r="28" ht="12.75" customHeight="1">
      <c r="A28" s="1"/>
      <c r="B28" s="1" t="s">
        <v>2230</v>
      </c>
      <c r="C28" s="1"/>
      <c r="F28" s="1"/>
      <c r="I28" s="1"/>
    </row>
    <row r="29" ht="12.75" customHeight="1">
      <c r="A29" s="1"/>
      <c r="B29" s="1" t="s">
        <v>2231</v>
      </c>
      <c r="C29" s="1"/>
      <c r="F29" s="1"/>
      <c r="I29" s="1"/>
    </row>
    <row r="30" ht="12.75" customHeight="1">
      <c r="A30" s="1"/>
      <c r="B30" s="1"/>
      <c r="C30" s="1"/>
      <c r="F30" s="1"/>
      <c r="I30" s="1"/>
    </row>
    <row r="31" ht="12.75" customHeight="1">
      <c r="A31" s="1"/>
      <c r="B31" s="1"/>
      <c r="C31" s="1"/>
      <c r="D31" s="4" t="s">
        <v>2232</v>
      </c>
      <c r="F31" s="1"/>
      <c r="I31" s="1"/>
    </row>
    <row r="32" ht="12.75" customHeight="1">
      <c r="A32" s="1"/>
      <c r="B32" s="1"/>
      <c r="C32" s="1"/>
      <c r="D32" s="5" t="s">
        <v>1068</v>
      </c>
      <c r="F32" s="1"/>
      <c r="I32" s="1"/>
    </row>
    <row r="33" ht="12.75" customHeight="1">
      <c r="A33" s="1"/>
      <c r="B33" s="1"/>
      <c r="C33" s="1"/>
      <c r="D33" s="5" t="s">
        <v>750</v>
      </c>
      <c r="F33" s="1"/>
      <c r="I33" s="1"/>
    </row>
    <row r="34" ht="12.75" customHeight="1">
      <c r="A34" s="1"/>
      <c r="B34" s="1"/>
      <c r="C34" s="1"/>
      <c r="D34" s="5" t="s">
        <v>1069</v>
      </c>
      <c r="F34" s="4" t="s">
        <v>2233</v>
      </c>
      <c r="G34" s="5" t="s">
        <v>2234</v>
      </c>
      <c r="H34" s="5" t="s">
        <v>2235</v>
      </c>
      <c r="I34" s="5" t="s">
        <v>2236</v>
      </c>
    </row>
    <row r="35" ht="12.75" customHeight="1">
      <c r="A35" s="1"/>
      <c r="B35" s="1"/>
      <c r="C35" s="1"/>
      <c r="F35" s="1"/>
      <c r="I35" s="1"/>
    </row>
    <row r="36" ht="12.75" customHeight="1">
      <c r="A36" s="1"/>
      <c r="B36" s="69"/>
      <c r="C36" s="70" t="s">
        <v>2237</v>
      </c>
      <c r="D36" s="5">
        <v>2.0</v>
      </c>
      <c r="F36" s="69"/>
      <c r="G36" s="70" t="s">
        <v>2237</v>
      </c>
      <c r="H36" s="5">
        <v>2.0</v>
      </c>
      <c r="I36" s="1"/>
    </row>
    <row r="37" ht="12.75" customHeight="1">
      <c r="A37" s="1"/>
      <c r="B37" s="69"/>
      <c r="C37" s="70" t="s">
        <v>2238</v>
      </c>
      <c r="D37" s="6" t="str">
        <f t="array" ref="D37">INDEX(D32:D34,D36)</f>
        <v>Green</v>
      </c>
      <c r="F37" s="69"/>
      <c r="G37" s="70" t="s">
        <v>2239</v>
      </c>
      <c r="H37" s="6" t="str">
        <f t="array" ref="H37">INDEX(G34:I34,H36)</f>
        <v>Medium</v>
      </c>
      <c r="I37" s="1"/>
    </row>
    <row r="38" ht="12.75" customHeight="1">
      <c r="A38" s="1"/>
      <c r="B38" s="1"/>
      <c r="C38" s="1"/>
      <c r="D38" s="109" t="s">
        <v>2240</v>
      </c>
      <c r="F38" s="1"/>
      <c r="H38" s="109" t="s">
        <v>2241</v>
      </c>
      <c r="I38" s="1"/>
    </row>
    <row r="39" ht="12.75" customHeight="1">
      <c r="A39" s="1"/>
      <c r="B39" s="1"/>
      <c r="C39" s="1"/>
      <c r="F39" s="1"/>
      <c r="I39" s="1"/>
    </row>
    <row r="40" ht="13.5" customHeight="1">
      <c r="A40" s="1"/>
      <c r="B40" s="3" t="s">
        <v>2242</v>
      </c>
      <c r="C40" s="3"/>
      <c r="D40" s="3"/>
      <c r="E40" s="3"/>
      <c r="F40" s="3"/>
      <c r="G40" s="3"/>
      <c r="H40" s="3"/>
      <c r="I40" s="3"/>
    </row>
    <row r="41" ht="12.75" customHeight="1">
      <c r="A41" s="1"/>
      <c r="B41" s="2" t="s">
        <v>2243</v>
      </c>
      <c r="C41" s="1"/>
      <c r="F41" s="1"/>
      <c r="I41" s="1"/>
    </row>
    <row r="42" ht="12.75" customHeight="1">
      <c r="A42" s="1"/>
      <c r="B42" s="1" t="s">
        <v>2244</v>
      </c>
      <c r="C42" s="1"/>
      <c r="F42" s="1"/>
      <c r="I42" s="1"/>
    </row>
    <row r="43" ht="12.75" customHeight="1">
      <c r="A43" s="1"/>
      <c r="B43" s="1"/>
      <c r="C43" s="1"/>
      <c r="F43" s="1"/>
      <c r="I43" s="1"/>
    </row>
    <row r="44" ht="12.75" customHeight="1">
      <c r="A44" s="1"/>
      <c r="B44" s="1"/>
      <c r="C44" s="4" t="s">
        <v>2245</v>
      </c>
      <c r="D44" s="4" t="s">
        <v>2246</v>
      </c>
      <c r="E44" s="4" t="s">
        <v>2247</v>
      </c>
      <c r="F44" s="4" t="s">
        <v>2248</v>
      </c>
      <c r="I44" s="1"/>
    </row>
    <row r="45" ht="12.75" customHeight="1">
      <c r="A45" s="1"/>
      <c r="B45" s="1"/>
      <c r="C45" s="4" t="s">
        <v>2249</v>
      </c>
      <c r="D45" s="5" t="s">
        <v>2250</v>
      </c>
      <c r="E45" s="5" t="s">
        <v>2251</v>
      </c>
      <c r="F45" s="5" t="s">
        <v>2252</v>
      </c>
      <c r="I45" s="1"/>
    </row>
    <row r="46" ht="12.75" customHeight="1">
      <c r="A46" s="1"/>
      <c r="B46" s="1"/>
      <c r="C46" s="4" t="s">
        <v>2253</v>
      </c>
      <c r="D46" s="5" t="s">
        <v>2254</v>
      </c>
      <c r="E46" s="5" t="s">
        <v>2255</v>
      </c>
      <c r="F46" s="5" t="s">
        <v>2256</v>
      </c>
      <c r="I46" s="1"/>
    </row>
    <row r="47" ht="12.75" customHeight="1">
      <c r="A47" s="1"/>
      <c r="B47" s="1"/>
      <c r="C47" s="4" t="s">
        <v>2257</v>
      </c>
      <c r="D47" s="5" t="s">
        <v>2258</v>
      </c>
      <c r="E47" s="5" t="s">
        <v>2259</v>
      </c>
      <c r="F47" s="5" t="s">
        <v>2260</v>
      </c>
      <c r="I47" s="1"/>
    </row>
    <row r="48" ht="12.75" customHeight="1">
      <c r="A48" s="1"/>
      <c r="B48" s="1"/>
      <c r="C48" s="4" t="s">
        <v>2261</v>
      </c>
      <c r="D48" s="5" t="s">
        <v>2262</v>
      </c>
      <c r="E48" s="5" t="s">
        <v>2263</v>
      </c>
      <c r="F48" s="5" t="s">
        <v>2264</v>
      </c>
      <c r="I48" s="1"/>
    </row>
    <row r="49" ht="12.75" customHeight="1">
      <c r="A49" s="1"/>
      <c r="B49" s="1"/>
      <c r="C49" s="1"/>
      <c r="F49" s="1"/>
      <c r="I49" s="1"/>
    </row>
    <row r="50" ht="12.75" customHeight="1">
      <c r="A50" s="1"/>
      <c r="B50" s="1"/>
      <c r="C50" s="69"/>
      <c r="D50" s="194"/>
      <c r="E50" s="102" t="s">
        <v>2265</v>
      </c>
      <c r="F50" s="5">
        <v>2.0</v>
      </c>
      <c r="I50" s="1"/>
    </row>
    <row r="51" ht="12.75" customHeight="1">
      <c r="A51" s="1"/>
      <c r="B51" s="1"/>
      <c r="C51" s="69"/>
      <c r="D51" s="194"/>
      <c r="E51" s="102" t="s">
        <v>2266</v>
      </c>
      <c r="F51" s="5">
        <v>3.0</v>
      </c>
      <c r="I51" s="1"/>
    </row>
    <row r="52" ht="12.75" customHeight="1">
      <c r="A52" s="1"/>
      <c r="B52" s="1"/>
      <c r="C52" s="1"/>
      <c r="F52" s="1"/>
      <c r="I52" s="1"/>
    </row>
    <row r="53" ht="12.75" customHeight="1">
      <c r="A53" s="1"/>
      <c r="B53" s="1"/>
      <c r="C53" s="69"/>
      <c r="D53" s="194"/>
      <c r="E53" s="102" t="s">
        <v>2098</v>
      </c>
      <c r="F53" s="6" t="str">
        <f t="array" ref="F53">INDEX(D45:F48,F50,F51)</f>
        <v>Paris</v>
      </c>
      <c r="G53" s="47" t="s">
        <v>2267</v>
      </c>
      <c r="I53" s="1"/>
    </row>
    <row r="54" ht="12.75" customHeight="1">
      <c r="A54" s="1"/>
      <c r="B54" s="1"/>
      <c r="C54" s="1"/>
      <c r="F54" s="1"/>
      <c r="I54" s="1"/>
    </row>
    <row r="55" ht="12.75" customHeight="1">
      <c r="A55" s="1"/>
      <c r="B55" s="1"/>
      <c r="C55" s="1"/>
      <c r="F55" s="1"/>
      <c r="I55" s="1"/>
    </row>
    <row r="56" ht="13.5" customHeight="1">
      <c r="A56" s="1"/>
      <c r="B56" s="3" t="s">
        <v>2268</v>
      </c>
      <c r="C56" s="3"/>
      <c r="D56" s="3"/>
      <c r="E56" s="3"/>
      <c r="F56" s="3"/>
      <c r="G56" s="3"/>
      <c r="H56" s="3"/>
      <c r="I56" s="3"/>
    </row>
    <row r="57" ht="12.75" customHeight="1">
      <c r="A57" s="1"/>
      <c r="B57" s="2" t="s">
        <v>2269</v>
      </c>
      <c r="C57" s="1"/>
      <c r="F57" s="1"/>
      <c r="I57" s="1"/>
    </row>
    <row r="58" ht="12.75" customHeight="1">
      <c r="A58" s="1"/>
      <c r="B58" s="1" t="s">
        <v>2270</v>
      </c>
      <c r="C58" s="1"/>
      <c r="F58" s="1"/>
      <c r="I58" s="1"/>
    </row>
    <row r="59" ht="12.75" customHeight="1">
      <c r="A59" s="1"/>
      <c r="B59" s="1" t="s">
        <v>2271</v>
      </c>
      <c r="C59" s="1"/>
      <c r="F59" s="1"/>
      <c r="I59" s="1"/>
    </row>
    <row r="60" ht="12.75" customHeight="1">
      <c r="A60" s="1"/>
      <c r="B60" s="2"/>
      <c r="C60" s="1"/>
      <c r="F60" s="1"/>
      <c r="I60" s="1"/>
    </row>
    <row r="61" ht="12.75" customHeight="1">
      <c r="A61" s="1"/>
      <c r="B61" s="1" t="s">
        <v>2272</v>
      </c>
      <c r="C61" s="1"/>
      <c r="F61" s="1"/>
      <c r="I61" s="1"/>
    </row>
    <row r="62" ht="12.75" customHeight="1">
      <c r="A62" s="1"/>
      <c r="B62" s="2"/>
      <c r="C62" s="1"/>
      <c r="F62" s="1"/>
      <c r="I62" s="1"/>
    </row>
    <row r="63" ht="12.75" customHeight="1">
      <c r="A63" s="1"/>
      <c r="B63" s="1" t="s">
        <v>2273</v>
      </c>
      <c r="C63" s="1"/>
      <c r="F63" s="1"/>
      <c r="I63" s="1"/>
    </row>
    <row r="64" ht="12.75" customHeight="1">
      <c r="A64" s="1"/>
      <c r="B64" s="1" t="s">
        <v>2274</v>
      </c>
      <c r="C64" s="1"/>
      <c r="F64" s="1"/>
      <c r="I64" s="1"/>
    </row>
    <row r="65" ht="12.75" customHeight="1">
      <c r="A65" s="1"/>
      <c r="B65" s="1"/>
      <c r="C65" s="1"/>
      <c r="F65" s="1"/>
      <c r="I65" s="1"/>
    </row>
    <row r="66" ht="12.75" customHeight="1">
      <c r="A66" s="1"/>
      <c r="B66" s="1"/>
      <c r="C66" s="135" t="s">
        <v>2275</v>
      </c>
      <c r="D66" s="4" t="s">
        <v>2276</v>
      </c>
      <c r="E66" s="4" t="s">
        <v>2277</v>
      </c>
      <c r="F66" s="4" t="s">
        <v>2278</v>
      </c>
      <c r="G66" s="4" t="s">
        <v>2279</v>
      </c>
      <c r="I66" s="1"/>
    </row>
    <row r="67" ht="12.75" customHeight="1">
      <c r="A67" s="1"/>
      <c r="B67" s="1"/>
      <c r="C67" s="4" t="s">
        <v>845</v>
      </c>
      <c r="D67" s="125">
        <v>1000.0</v>
      </c>
      <c r="E67" s="125">
        <v>2000.0</v>
      </c>
      <c r="F67" s="125">
        <v>3000.0</v>
      </c>
      <c r="G67" s="125">
        <v>4000.0</v>
      </c>
      <c r="I67" s="1"/>
    </row>
    <row r="68" ht="12.75" customHeight="1">
      <c r="A68" s="1"/>
      <c r="B68" s="1"/>
      <c r="C68" s="4" t="s">
        <v>847</v>
      </c>
      <c r="D68" s="125">
        <v>5000.0</v>
      </c>
      <c r="E68" s="125">
        <v>6000.0</v>
      </c>
      <c r="F68" s="125">
        <v>7000.0</v>
      </c>
      <c r="G68" s="125">
        <v>8000.0</v>
      </c>
      <c r="I68" s="1"/>
    </row>
    <row r="69" ht="12.75" customHeight="1">
      <c r="A69" s="1"/>
      <c r="B69" s="1"/>
      <c r="C69" s="4" t="s">
        <v>1304</v>
      </c>
      <c r="D69" s="125">
        <v>9000.0</v>
      </c>
      <c r="E69" s="125">
        <v>10000.0</v>
      </c>
      <c r="F69" s="125">
        <v>11000.0</v>
      </c>
      <c r="G69" s="125">
        <v>12000.0</v>
      </c>
      <c r="I69" s="1"/>
    </row>
    <row r="70" ht="12.75" customHeight="1">
      <c r="A70" s="1"/>
      <c r="B70" s="1"/>
      <c r="C70" s="1"/>
      <c r="F70" s="1"/>
      <c r="I70" s="1"/>
    </row>
    <row r="71" ht="12.75" customHeight="1">
      <c r="A71" s="1"/>
      <c r="B71" s="1"/>
      <c r="C71" s="135" t="s">
        <v>2280</v>
      </c>
      <c r="D71" s="4" t="s">
        <v>2276</v>
      </c>
      <c r="E71" s="4" t="s">
        <v>2277</v>
      </c>
      <c r="F71" s="4" t="s">
        <v>2278</v>
      </c>
      <c r="G71" s="4" t="s">
        <v>2279</v>
      </c>
      <c r="I71" s="1"/>
    </row>
    <row r="72" ht="12.75" customHeight="1">
      <c r="A72" s="1"/>
      <c r="B72" s="1"/>
      <c r="C72" s="4" t="s">
        <v>845</v>
      </c>
      <c r="D72" s="125">
        <v>1500.0</v>
      </c>
      <c r="E72" s="125">
        <v>2500.0</v>
      </c>
      <c r="F72" s="125">
        <v>3500.0</v>
      </c>
      <c r="G72" s="125">
        <v>4500.0</v>
      </c>
      <c r="I72" s="1"/>
    </row>
    <row r="73" ht="12.75" customHeight="1">
      <c r="A73" s="1"/>
      <c r="B73" s="1"/>
      <c r="C73" s="4" t="s">
        <v>847</v>
      </c>
      <c r="D73" s="125">
        <v>5500.0</v>
      </c>
      <c r="E73" s="125">
        <v>6500.0</v>
      </c>
      <c r="F73" s="125">
        <v>7500.0</v>
      </c>
      <c r="G73" s="125">
        <v>8500.0</v>
      </c>
      <c r="I73" s="1"/>
    </row>
    <row r="74" ht="12.75" customHeight="1">
      <c r="A74" s="1"/>
      <c r="B74" s="1"/>
      <c r="C74" s="4" t="s">
        <v>1304</v>
      </c>
      <c r="D74" s="125">
        <v>9500.0</v>
      </c>
      <c r="E74" s="125">
        <v>10500.0</v>
      </c>
      <c r="F74" s="125">
        <v>11500.0</v>
      </c>
      <c r="G74" s="125">
        <v>12500.0</v>
      </c>
      <c r="I74" s="1"/>
    </row>
    <row r="75" ht="12.75" customHeight="1">
      <c r="A75" s="1"/>
      <c r="B75" s="1"/>
      <c r="C75" s="1"/>
      <c r="F75" s="1"/>
      <c r="I75" s="1"/>
    </row>
    <row r="76" ht="12.75" customHeight="1">
      <c r="A76" s="1"/>
      <c r="B76" s="1"/>
      <c r="C76" s="69"/>
      <c r="D76" s="194"/>
      <c r="E76" s="102" t="s">
        <v>2281</v>
      </c>
      <c r="F76" s="5">
        <v>1.0</v>
      </c>
      <c r="I76" s="1"/>
    </row>
    <row r="77" ht="12.75" customHeight="1">
      <c r="A77" s="1"/>
      <c r="B77" s="1"/>
      <c r="C77" s="69"/>
      <c r="D77" s="194"/>
      <c r="E77" s="102" t="s">
        <v>2282</v>
      </c>
      <c r="F77" s="5">
        <v>3.0</v>
      </c>
      <c r="I77" s="1"/>
    </row>
    <row r="78" ht="12.75" customHeight="1">
      <c r="A78" s="1"/>
      <c r="B78" s="1"/>
      <c r="C78" s="69"/>
      <c r="D78" s="194"/>
      <c r="E78" s="102" t="s">
        <v>2283</v>
      </c>
      <c r="F78" s="5">
        <v>2.0</v>
      </c>
      <c r="I78" s="1"/>
    </row>
    <row r="79" ht="12.75" customHeight="1">
      <c r="A79" s="1"/>
      <c r="B79" s="1"/>
      <c r="C79" s="1"/>
      <c r="F79" s="1"/>
      <c r="I79" s="1"/>
    </row>
    <row r="80" ht="12.75" customHeight="1">
      <c r="A80" s="1"/>
      <c r="B80" s="1"/>
      <c r="C80" s="1"/>
      <c r="D80" s="69"/>
      <c r="E80" s="102" t="s">
        <v>2098</v>
      </c>
      <c r="F80" s="6" t="str">
        <f t="array" ref="F80">INDEX(NorthAndSouth,F76,F77,F78)</f>
        <v>#NAME?</v>
      </c>
      <c r="G80" s="47" t="s">
        <v>2284</v>
      </c>
      <c r="I80" s="1"/>
    </row>
    <row r="81" ht="12.75" customHeight="1">
      <c r="A81" s="1"/>
      <c r="B81" s="1"/>
      <c r="C81" s="1"/>
      <c r="F81" s="1"/>
      <c r="I81" s="1"/>
    </row>
    <row r="82" ht="12.75" customHeight="1">
      <c r="A82" s="1"/>
      <c r="B82" s="1"/>
      <c r="C82" s="1"/>
      <c r="F82" s="1"/>
      <c r="I82" s="1"/>
    </row>
    <row r="83" ht="12.75" customHeight="1">
      <c r="A83" s="1"/>
      <c r="B83" s="1"/>
      <c r="C83" s="1"/>
      <c r="F83" s="1"/>
      <c r="I83" s="1"/>
    </row>
    <row r="84" ht="13.5" customHeight="1">
      <c r="A84" s="1"/>
      <c r="B84" s="3" t="s">
        <v>656</v>
      </c>
      <c r="C84" s="3"/>
      <c r="D84" s="3"/>
      <c r="E84" s="3"/>
      <c r="F84" s="3"/>
      <c r="G84" s="3"/>
      <c r="H84" s="3"/>
      <c r="I84" s="3"/>
    </row>
    <row r="85" ht="12.75" customHeight="1">
      <c r="A85" s="1"/>
      <c r="B85" s="1" t="s">
        <v>2285</v>
      </c>
      <c r="C85" s="1"/>
      <c r="F85" s="1"/>
      <c r="I85" s="1"/>
    </row>
    <row r="86" ht="12.75" customHeight="1">
      <c r="A86" s="1"/>
      <c r="B86" s="1" t="s">
        <v>2286</v>
      </c>
      <c r="C86" s="1"/>
      <c r="F86" s="1"/>
      <c r="I86" s="1"/>
    </row>
    <row r="87" ht="12.75" customHeight="1">
      <c r="A87" s="1"/>
      <c r="B87" s="1" t="s">
        <v>2287</v>
      </c>
      <c r="C87" s="1"/>
      <c r="F87" s="1"/>
      <c r="I87" s="1"/>
    </row>
    <row r="88" ht="12.75" customHeight="1">
      <c r="A88" s="1"/>
      <c r="B88" s="1" t="s">
        <v>2288</v>
      </c>
      <c r="C88" s="1"/>
      <c r="F88" s="1"/>
      <c r="I88" s="1"/>
    </row>
    <row r="89" ht="12.75" customHeight="1">
      <c r="A89" s="1"/>
      <c r="B89" s="1"/>
      <c r="C89" s="1"/>
      <c r="F89" s="1"/>
      <c r="I89" s="1"/>
    </row>
    <row r="90" ht="13.5" customHeight="1">
      <c r="A90" s="1"/>
      <c r="B90" s="1"/>
      <c r="C90" s="315" t="s">
        <v>2289</v>
      </c>
      <c r="D90" s="316" t="s">
        <v>2276</v>
      </c>
      <c r="E90" s="316" t="s">
        <v>2277</v>
      </c>
      <c r="F90" s="316" t="s">
        <v>2278</v>
      </c>
      <c r="G90" s="316" t="s">
        <v>2279</v>
      </c>
      <c r="I90" s="1"/>
    </row>
    <row r="91" ht="12.75" customHeight="1">
      <c r="A91" s="1"/>
      <c r="B91" s="1"/>
      <c r="C91" s="317" t="s">
        <v>845</v>
      </c>
      <c r="D91" s="318">
        <v>1000.0</v>
      </c>
      <c r="E91" s="319">
        <v>2000.0</v>
      </c>
      <c r="F91" s="319">
        <v>3000.0</v>
      </c>
      <c r="G91" s="320">
        <v>4000.0</v>
      </c>
      <c r="I91" s="1"/>
    </row>
    <row r="92" ht="12.75" customHeight="1">
      <c r="A92" s="1"/>
      <c r="B92" s="1"/>
      <c r="C92" s="317" t="s">
        <v>847</v>
      </c>
      <c r="D92" s="321">
        <v>5000.0</v>
      </c>
      <c r="E92" s="125">
        <v>6000.0</v>
      </c>
      <c r="F92" s="125">
        <v>7000.0</v>
      </c>
      <c r="G92" s="322">
        <v>8000.0</v>
      </c>
      <c r="I92" s="1"/>
    </row>
    <row r="93" ht="13.5" customHeight="1">
      <c r="A93" s="1"/>
      <c r="B93" s="1"/>
      <c r="C93" s="317" t="s">
        <v>1304</v>
      </c>
      <c r="D93" s="323">
        <v>9000.0</v>
      </c>
      <c r="E93" s="324">
        <v>10000.0</v>
      </c>
      <c r="F93" s="324">
        <v>11000.0</v>
      </c>
      <c r="G93" s="325">
        <v>12000.0</v>
      </c>
      <c r="I93" s="1"/>
    </row>
    <row r="94" ht="12.75" customHeight="1">
      <c r="A94" s="1"/>
      <c r="B94" s="1"/>
      <c r="C94" s="1"/>
      <c r="F94" s="1"/>
      <c r="I94" s="1"/>
    </row>
    <row r="95" ht="13.5" customHeight="1">
      <c r="A95" s="1"/>
      <c r="B95" s="1"/>
      <c r="C95" s="315" t="s">
        <v>2290</v>
      </c>
      <c r="D95" s="4" t="s">
        <v>2276</v>
      </c>
      <c r="E95" s="4" t="s">
        <v>2277</v>
      </c>
      <c r="F95" s="4" t="s">
        <v>2278</v>
      </c>
      <c r="G95" s="4" t="s">
        <v>2279</v>
      </c>
      <c r="I95" s="1"/>
    </row>
    <row r="96" ht="12.75" customHeight="1">
      <c r="A96" s="1"/>
      <c r="B96" s="1"/>
      <c r="C96" s="4" t="s">
        <v>845</v>
      </c>
      <c r="D96" s="318">
        <v>1500.0</v>
      </c>
      <c r="E96" s="319">
        <v>2500.0</v>
      </c>
      <c r="F96" s="319">
        <v>3500.0</v>
      </c>
      <c r="G96" s="320">
        <v>4500.0</v>
      </c>
      <c r="I96" s="1"/>
    </row>
    <row r="97" ht="12.75" customHeight="1">
      <c r="A97" s="1"/>
      <c r="B97" s="1"/>
      <c r="C97" s="4" t="s">
        <v>847</v>
      </c>
      <c r="D97" s="321">
        <v>5500.0</v>
      </c>
      <c r="E97" s="125">
        <v>6500.0</v>
      </c>
      <c r="F97" s="125">
        <v>7500.0</v>
      </c>
      <c r="G97" s="322">
        <v>8500.0</v>
      </c>
      <c r="I97" s="1"/>
    </row>
    <row r="98" ht="13.5" customHeight="1">
      <c r="A98" s="1"/>
      <c r="B98" s="1"/>
      <c r="C98" s="4" t="s">
        <v>1304</v>
      </c>
      <c r="D98" s="323">
        <v>9500.0</v>
      </c>
      <c r="E98" s="324">
        <v>10500.0</v>
      </c>
      <c r="F98" s="324">
        <v>11500.0</v>
      </c>
      <c r="G98" s="325">
        <v>12500.0</v>
      </c>
      <c r="I98" s="1"/>
    </row>
    <row r="99" ht="12.75" customHeight="1">
      <c r="A99" s="1"/>
      <c r="B99" s="1"/>
      <c r="C99" s="1"/>
      <c r="F99" s="1"/>
      <c r="I99" s="1"/>
    </row>
    <row r="100" ht="12.75" customHeight="1">
      <c r="A100" s="1"/>
      <c r="B100" s="1"/>
      <c r="C100" s="69"/>
      <c r="D100" s="194"/>
      <c r="E100" s="102" t="s">
        <v>2281</v>
      </c>
      <c r="F100" s="326" t="s">
        <v>2291</v>
      </c>
      <c r="I100" s="1"/>
    </row>
    <row r="101" ht="12.75" customHeight="1">
      <c r="A101" s="1"/>
      <c r="B101" s="1"/>
      <c r="C101" s="69"/>
      <c r="D101" s="194"/>
      <c r="E101" s="102" t="s">
        <v>2282</v>
      </c>
      <c r="F101" s="327" t="s">
        <v>2292</v>
      </c>
      <c r="I101" s="1"/>
    </row>
    <row r="102" ht="12.75" customHeight="1">
      <c r="A102" s="1"/>
      <c r="B102" s="1"/>
      <c r="C102" s="69"/>
      <c r="D102" s="194"/>
      <c r="E102" s="102" t="s">
        <v>2283</v>
      </c>
      <c r="F102" s="328" t="s">
        <v>2293</v>
      </c>
      <c r="I102" s="1"/>
    </row>
    <row r="103" ht="12.75" customHeight="1">
      <c r="A103" s="1"/>
      <c r="B103" s="1"/>
      <c r="C103" s="1"/>
      <c r="F103" s="1"/>
      <c r="I103" s="1"/>
    </row>
    <row r="104" ht="12.75" customHeight="1">
      <c r="A104" s="1"/>
      <c r="B104" s="1"/>
      <c r="C104" s="1"/>
      <c r="D104" s="69"/>
      <c r="E104" s="102" t="s">
        <v>2098</v>
      </c>
      <c r="F104" s="6" t="str">
        <f t="array" ref="F104">INDEX(EastAndWest,MATCH(F100,C91:C93,0),MATCH(F101,D90:G90,0),IF(F102=C90,1,IF(F102=C95,2)))</f>
        <v>#NAME?</v>
      </c>
      <c r="I104" s="1"/>
    </row>
    <row r="105" ht="12.75" customHeight="1">
      <c r="A105" s="1"/>
      <c r="B105" s="1"/>
      <c r="C105" s="1"/>
      <c r="F105" s="1"/>
      <c r="I105" s="1"/>
    </row>
    <row r="106" ht="12.75" customHeight="1">
      <c r="A106" s="1"/>
      <c r="B106" s="142" t="s">
        <v>2294</v>
      </c>
      <c r="C106" s="1"/>
      <c r="F106" s="1"/>
      <c r="I106" s="1"/>
    </row>
    <row r="107" ht="12.75" customHeight="1">
      <c r="A107" s="1"/>
      <c r="B107" s="1"/>
      <c r="C107" s="1"/>
      <c r="F107" s="1"/>
      <c r="I107" s="1"/>
    </row>
    <row r="108" ht="12.75" customHeight="1">
      <c r="A108" s="1"/>
      <c r="B108" s="1"/>
      <c r="C108" s="1"/>
      <c r="F108" s="1"/>
      <c r="I108" s="1"/>
    </row>
    <row r="109" ht="12.75" customHeight="1">
      <c r="A109" s="1"/>
      <c r="B109" s="1"/>
      <c r="C109" s="1"/>
      <c r="F109" s="1"/>
      <c r="I109" s="1"/>
    </row>
    <row r="110" ht="12.75" customHeight="1">
      <c r="A110" s="1"/>
      <c r="B110" s="1"/>
      <c r="C110" s="1"/>
      <c r="F110" s="1"/>
      <c r="I110" s="1"/>
    </row>
    <row r="111" ht="12.75" customHeight="1">
      <c r="A111" s="1"/>
      <c r="B111" s="1"/>
      <c r="C111" s="1"/>
      <c r="F111" s="1"/>
      <c r="I111" s="1"/>
    </row>
    <row r="112" ht="12.75" customHeight="1">
      <c r="A112" s="1"/>
      <c r="B112" s="1"/>
      <c r="C112" s="1"/>
      <c r="F112" s="1"/>
      <c r="I112" s="1"/>
    </row>
    <row r="113" ht="12.75" customHeight="1">
      <c r="A113" s="1"/>
      <c r="B113" s="1"/>
      <c r="C113" s="1"/>
      <c r="F113" s="1"/>
      <c r="I113" s="1"/>
    </row>
    <row r="114" ht="12.75" customHeight="1">
      <c r="A114" s="1"/>
      <c r="B114" s="1"/>
      <c r="C114" s="1"/>
      <c r="F114" s="1"/>
      <c r="I114" s="1"/>
    </row>
    <row r="115" ht="12.75" customHeight="1">
      <c r="A115" s="1"/>
      <c r="B115" s="1"/>
      <c r="C115" s="1"/>
      <c r="F115" s="1"/>
      <c r="I115" s="1"/>
    </row>
    <row r="116" ht="12.75" customHeight="1">
      <c r="A116" s="1"/>
      <c r="B116" s="1"/>
      <c r="C116" s="1"/>
      <c r="F116" s="1"/>
      <c r="I116" s="1"/>
    </row>
    <row r="117" ht="12.75" customHeight="1">
      <c r="A117" s="1"/>
      <c r="B117" s="1"/>
      <c r="C117" s="1"/>
      <c r="F117" s="1"/>
      <c r="I117" s="1"/>
    </row>
    <row r="118" ht="12.75" customHeight="1">
      <c r="A118" s="1"/>
      <c r="B118" s="1"/>
      <c r="C118" s="1"/>
      <c r="F118" s="1"/>
      <c r="I118" s="1"/>
    </row>
    <row r="119" ht="12.75" customHeight="1">
      <c r="A119" s="1"/>
      <c r="B119" s="1"/>
      <c r="C119" s="1"/>
      <c r="F119" s="1"/>
      <c r="I119" s="1"/>
    </row>
    <row r="120" ht="12.75" customHeight="1">
      <c r="A120" s="1"/>
      <c r="B120" s="1"/>
      <c r="C120" s="1"/>
      <c r="F120" s="1"/>
      <c r="I120" s="1"/>
    </row>
    <row r="121" ht="12.75" customHeight="1">
      <c r="A121" s="1"/>
      <c r="B121" s="1"/>
      <c r="C121" s="1"/>
      <c r="F121" s="1"/>
      <c r="I121" s="1"/>
    </row>
    <row r="122" ht="12.75" customHeight="1">
      <c r="A122" s="1"/>
      <c r="B122" s="1"/>
      <c r="C122" s="1"/>
      <c r="F122" s="1"/>
      <c r="I122" s="1"/>
    </row>
    <row r="123" ht="12.75" customHeight="1">
      <c r="A123" s="1"/>
      <c r="B123" s="1"/>
      <c r="C123" s="1"/>
      <c r="F123" s="1"/>
      <c r="I123" s="1"/>
    </row>
    <row r="124" ht="12.75" customHeight="1">
      <c r="A124" s="1"/>
      <c r="B124" s="1"/>
      <c r="C124" s="1"/>
      <c r="F124" s="1"/>
      <c r="I124" s="1"/>
    </row>
    <row r="125" ht="12.75" customHeight="1">
      <c r="A125" s="1"/>
      <c r="B125" s="1"/>
      <c r="C125" s="1"/>
      <c r="F125" s="1"/>
      <c r="I125" s="1"/>
    </row>
    <row r="126" ht="12.75" customHeight="1">
      <c r="A126" s="1"/>
      <c r="B126" s="1"/>
      <c r="C126" s="1"/>
      <c r="F126" s="1"/>
      <c r="I126" s="1"/>
    </row>
    <row r="127" ht="12.75" customHeight="1">
      <c r="A127" s="1"/>
      <c r="B127" s="1"/>
      <c r="C127" s="1"/>
      <c r="F127" s="1"/>
      <c r="I127" s="1"/>
    </row>
    <row r="128" ht="12.75" customHeight="1">
      <c r="A128" s="1"/>
      <c r="B128" s="1"/>
      <c r="C128" s="1"/>
      <c r="F128" s="1"/>
      <c r="I128" s="1"/>
    </row>
    <row r="129" ht="12.75" customHeight="1">
      <c r="A129" s="1"/>
      <c r="B129" s="1"/>
      <c r="C129" s="1"/>
      <c r="F129" s="1"/>
      <c r="I129" s="1"/>
    </row>
    <row r="130" ht="12.75" customHeight="1">
      <c r="A130" s="1"/>
      <c r="B130" s="1"/>
      <c r="C130" s="1"/>
      <c r="F130" s="1"/>
      <c r="I130" s="1"/>
    </row>
    <row r="131" ht="12.75" customHeight="1">
      <c r="A131" s="1"/>
      <c r="B131" s="1"/>
      <c r="C131" s="1"/>
      <c r="F131" s="1"/>
      <c r="I131" s="1"/>
    </row>
    <row r="132" ht="12.75" customHeight="1">
      <c r="A132" s="1"/>
      <c r="B132" s="1"/>
      <c r="C132" s="1"/>
      <c r="F132" s="1"/>
      <c r="I132" s="1"/>
    </row>
    <row r="133" ht="12.75" customHeight="1">
      <c r="A133" s="1"/>
      <c r="B133" s="1"/>
      <c r="C133" s="1"/>
      <c r="F133" s="1"/>
      <c r="I133" s="1"/>
    </row>
    <row r="134" ht="12.75" customHeight="1">
      <c r="A134" s="1"/>
      <c r="B134" s="1"/>
      <c r="C134" s="1"/>
      <c r="F134" s="1"/>
      <c r="I134" s="1"/>
    </row>
    <row r="135" ht="12.75" customHeight="1">
      <c r="A135" s="1"/>
      <c r="B135" s="1"/>
      <c r="C135" s="1"/>
      <c r="F135" s="1"/>
      <c r="I135" s="1"/>
    </row>
    <row r="136" ht="12.75" customHeight="1">
      <c r="A136" s="1"/>
      <c r="B136" s="1"/>
      <c r="C136" s="1"/>
      <c r="F136" s="1"/>
      <c r="I136" s="1"/>
    </row>
    <row r="137" ht="12.75" customHeight="1">
      <c r="A137" s="1"/>
      <c r="B137" s="1"/>
      <c r="C137" s="1"/>
      <c r="F137" s="1"/>
      <c r="I137" s="1"/>
    </row>
    <row r="138" ht="12.75" customHeight="1">
      <c r="A138" s="1"/>
      <c r="B138" s="1"/>
      <c r="C138" s="1"/>
      <c r="F138" s="1"/>
      <c r="I138" s="1"/>
    </row>
    <row r="139" ht="12.75" customHeight="1">
      <c r="A139" s="1"/>
      <c r="B139" s="1"/>
      <c r="C139" s="1"/>
      <c r="F139" s="1"/>
      <c r="I139" s="1"/>
    </row>
    <row r="140" ht="12.75" customHeight="1">
      <c r="A140" s="1"/>
      <c r="B140" s="1"/>
      <c r="C140" s="1"/>
      <c r="F140" s="1"/>
      <c r="I140" s="1"/>
    </row>
    <row r="141" ht="12.75" customHeight="1">
      <c r="A141" s="1"/>
      <c r="B141" s="1"/>
      <c r="C141" s="1"/>
      <c r="F141" s="1"/>
      <c r="I141" s="1"/>
    </row>
    <row r="142" ht="12.75" customHeight="1">
      <c r="A142" s="1"/>
      <c r="B142" s="1"/>
      <c r="C142" s="1"/>
      <c r="F142" s="1"/>
      <c r="I142" s="1"/>
    </row>
    <row r="143" ht="12.75" customHeight="1">
      <c r="A143" s="1"/>
      <c r="B143" s="1"/>
      <c r="C143" s="1"/>
      <c r="F143" s="1"/>
      <c r="I143" s="1"/>
    </row>
    <row r="144" ht="12.75" customHeight="1">
      <c r="A144" s="1"/>
      <c r="B144" s="1"/>
      <c r="C144" s="1"/>
      <c r="F144" s="1"/>
      <c r="I144" s="1"/>
    </row>
    <row r="145" ht="12.75" customHeight="1">
      <c r="A145" s="1"/>
      <c r="B145" s="1"/>
      <c r="C145" s="1"/>
      <c r="F145" s="1"/>
      <c r="I145" s="1"/>
    </row>
    <row r="146" ht="12.75" customHeight="1">
      <c r="A146" s="1"/>
      <c r="B146" s="1"/>
      <c r="C146" s="1"/>
      <c r="F146" s="1"/>
      <c r="I146" s="1"/>
    </row>
    <row r="147" ht="12.75" customHeight="1">
      <c r="A147" s="1"/>
      <c r="B147" s="1"/>
      <c r="C147" s="1"/>
      <c r="F147" s="1"/>
      <c r="I147" s="1"/>
    </row>
    <row r="148" ht="12.75" customHeight="1">
      <c r="A148" s="1"/>
      <c r="B148" s="1"/>
      <c r="C148" s="1"/>
      <c r="F148" s="1"/>
      <c r="I148" s="1"/>
    </row>
    <row r="149" ht="12.75" customHeight="1">
      <c r="A149" s="1"/>
      <c r="B149" s="1"/>
      <c r="C149" s="1"/>
      <c r="F149" s="1"/>
      <c r="I149" s="1"/>
    </row>
    <row r="150" ht="12.75" customHeight="1">
      <c r="A150" s="1"/>
      <c r="B150" s="1"/>
      <c r="C150" s="1"/>
      <c r="F150" s="1"/>
      <c r="I150" s="1"/>
    </row>
    <row r="151" ht="12.75" customHeight="1">
      <c r="A151" s="1"/>
      <c r="B151" s="1"/>
      <c r="C151" s="1"/>
      <c r="F151" s="1"/>
      <c r="I151" s="1"/>
    </row>
    <row r="152" ht="12.75" customHeight="1">
      <c r="A152" s="1"/>
      <c r="B152" s="1"/>
      <c r="C152" s="1"/>
      <c r="F152" s="1"/>
      <c r="I152" s="1"/>
    </row>
    <row r="153" ht="12.75" customHeight="1">
      <c r="A153" s="1"/>
      <c r="B153" s="1"/>
      <c r="C153" s="1"/>
      <c r="F153" s="1"/>
      <c r="I153" s="1"/>
    </row>
    <row r="154" ht="12.75" customHeight="1">
      <c r="A154" s="1"/>
      <c r="B154" s="1"/>
      <c r="C154" s="1"/>
      <c r="F154" s="1"/>
      <c r="I154" s="1"/>
    </row>
    <row r="155" ht="12.75" customHeight="1">
      <c r="A155" s="1"/>
      <c r="B155" s="1"/>
      <c r="C155" s="1"/>
      <c r="F155" s="1"/>
      <c r="I155" s="1"/>
    </row>
    <row r="156" ht="12.75" customHeight="1">
      <c r="A156" s="1"/>
      <c r="B156" s="1"/>
      <c r="C156" s="1"/>
      <c r="F156" s="1"/>
      <c r="I156" s="1"/>
    </row>
    <row r="157" ht="12.75" customHeight="1">
      <c r="A157" s="1"/>
      <c r="B157" s="1"/>
      <c r="C157" s="1"/>
      <c r="F157" s="1"/>
      <c r="I157" s="1"/>
    </row>
    <row r="158" ht="12.75" customHeight="1">
      <c r="A158" s="1"/>
      <c r="B158" s="1"/>
      <c r="C158" s="1"/>
      <c r="F158" s="1"/>
      <c r="I158" s="1"/>
    </row>
    <row r="159" ht="12.75" customHeight="1">
      <c r="A159" s="1"/>
      <c r="B159" s="1"/>
      <c r="C159" s="1"/>
      <c r="F159" s="1"/>
      <c r="I159" s="1"/>
    </row>
    <row r="160" ht="12.75" customHeight="1">
      <c r="A160" s="1"/>
      <c r="B160" s="1"/>
      <c r="C160" s="1"/>
      <c r="F160" s="1"/>
      <c r="I160" s="1"/>
    </row>
    <row r="161" ht="12.75" customHeight="1">
      <c r="A161" s="1"/>
      <c r="B161" s="1"/>
      <c r="C161" s="1"/>
      <c r="F161" s="1"/>
      <c r="I161" s="1"/>
    </row>
    <row r="162" ht="12.75" customHeight="1">
      <c r="A162" s="1"/>
      <c r="B162" s="1"/>
      <c r="C162" s="1"/>
      <c r="F162" s="1"/>
      <c r="I162" s="1"/>
    </row>
    <row r="163" ht="12.75" customHeight="1">
      <c r="A163" s="1"/>
      <c r="B163" s="1"/>
      <c r="C163" s="1"/>
      <c r="F163" s="1"/>
      <c r="I163" s="1"/>
    </row>
    <row r="164" ht="12.75" customHeight="1">
      <c r="A164" s="1"/>
      <c r="B164" s="1"/>
      <c r="C164" s="1"/>
      <c r="F164" s="1"/>
      <c r="I164" s="1"/>
    </row>
    <row r="165" ht="12.75" customHeight="1">
      <c r="A165" s="1"/>
      <c r="B165" s="1"/>
      <c r="C165" s="1"/>
      <c r="F165" s="1"/>
      <c r="I165" s="1"/>
    </row>
    <row r="166" ht="12.75" customHeight="1">
      <c r="A166" s="1"/>
      <c r="B166" s="1"/>
      <c r="C166" s="1"/>
      <c r="F166" s="1"/>
      <c r="I166" s="1"/>
    </row>
    <row r="167" ht="12.75" customHeight="1">
      <c r="A167" s="1"/>
      <c r="B167" s="1"/>
      <c r="C167" s="1"/>
      <c r="F167" s="1"/>
      <c r="I167" s="1"/>
    </row>
    <row r="168" ht="12.75" customHeight="1">
      <c r="A168" s="1"/>
      <c r="B168" s="1"/>
      <c r="C168" s="1"/>
      <c r="F168" s="1"/>
      <c r="I168" s="1"/>
    </row>
    <row r="169" ht="12.75" customHeight="1">
      <c r="A169" s="1"/>
      <c r="B169" s="1"/>
      <c r="C169" s="1"/>
      <c r="F169" s="1"/>
      <c r="I169" s="1"/>
    </row>
    <row r="170" ht="12.75" customHeight="1">
      <c r="A170" s="1"/>
      <c r="B170" s="1"/>
      <c r="C170" s="1"/>
      <c r="F170" s="1"/>
      <c r="I170" s="1"/>
    </row>
    <row r="171" ht="12.75" customHeight="1">
      <c r="A171" s="1"/>
      <c r="B171" s="1"/>
      <c r="C171" s="1"/>
      <c r="F171" s="1"/>
      <c r="I171" s="1"/>
    </row>
    <row r="172" ht="12.75" customHeight="1">
      <c r="A172" s="1"/>
      <c r="B172" s="1"/>
      <c r="C172" s="1"/>
      <c r="F172" s="1"/>
      <c r="I172" s="1"/>
    </row>
    <row r="173" ht="12.75" customHeight="1">
      <c r="A173" s="1"/>
      <c r="B173" s="1"/>
      <c r="C173" s="1"/>
      <c r="F173" s="1"/>
      <c r="I173" s="1"/>
    </row>
    <row r="174" ht="12.75" customHeight="1">
      <c r="A174" s="1"/>
      <c r="B174" s="1"/>
      <c r="C174" s="1"/>
      <c r="F174" s="1"/>
      <c r="I174" s="1"/>
    </row>
    <row r="175" ht="12.75" customHeight="1">
      <c r="A175" s="1"/>
      <c r="B175" s="1"/>
      <c r="C175" s="1"/>
      <c r="F175" s="1"/>
      <c r="I175" s="1"/>
    </row>
    <row r="176" ht="12.75" customHeight="1">
      <c r="A176" s="1"/>
      <c r="B176" s="1"/>
      <c r="C176" s="1"/>
      <c r="F176" s="1"/>
      <c r="I176" s="1"/>
    </row>
    <row r="177" ht="12.75" customHeight="1">
      <c r="A177" s="1"/>
      <c r="B177" s="1"/>
      <c r="C177" s="1"/>
      <c r="F177" s="1"/>
      <c r="I177" s="1"/>
    </row>
    <row r="178" ht="12.75" customHeight="1">
      <c r="A178" s="1"/>
      <c r="B178" s="1"/>
      <c r="C178" s="1"/>
      <c r="F178" s="1"/>
      <c r="I178" s="1"/>
    </row>
    <row r="179" ht="12.75" customHeight="1">
      <c r="A179" s="1"/>
      <c r="B179" s="1"/>
      <c r="C179" s="1"/>
      <c r="F179" s="1"/>
      <c r="I179" s="1"/>
    </row>
    <row r="180" ht="12.75" customHeight="1">
      <c r="A180" s="1"/>
      <c r="B180" s="1"/>
      <c r="C180" s="1"/>
      <c r="F180" s="1"/>
      <c r="I180" s="1"/>
    </row>
    <row r="181" ht="12.75" customHeight="1">
      <c r="A181" s="1"/>
      <c r="B181" s="1"/>
      <c r="C181" s="1"/>
      <c r="F181" s="1"/>
      <c r="I181" s="1"/>
    </row>
    <row r="182" ht="12.75" customHeight="1">
      <c r="A182" s="1"/>
      <c r="B182" s="1"/>
      <c r="C182" s="1"/>
      <c r="F182" s="1"/>
      <c r="I182" s="1"/>
    </row>
    <row r="183" ht="12.75" customHeight="1">
      <c r="A183" s="1"/>
      <c r="B183" s="1"/>
      <c r="C183" s="1"/>
      <c r="F183" s="1"/>
      <c r="I183" s="1"/>
    </row>
    <row r="184" ht="12.75" customHeight="1">
      <c r="A184" s="1"/>
      <c r="B184" s="1"/>
      <c r="C184" s="1"/>
      <c r="F184" s="1"/>
      <c r="I184" s="1"/>
    </row>
    <row r="185" ht="12.75" customHeight="1">
      <c r="A185" s="1"/>
      <c r="B185" s="1"/>
      <c r="C185" s="1"/>
      <c r="F185" s="1"/>
      <c r="I185" s="1"/>
    </row>
    <row r="186" ht="12.75" customHeight="1">
      <c r="A186" s="1"/>
      <c r="B186" s="1"/>
      <c r="C186" s="1"/>
      <c r="F186" s="1"/>
      <c r="I186" s="1"/>
    </row>
    <row r="187" ht="12.75" customHeight="1">
      <c r="A187" s="1"/>
      <c r="B187" s="1"/>
      <c r="C187" s="1"/>
      <c r="F187" s="1"/>
      <c r="I187" s="1"/>
    </row>
    <row r="188" ht="12.75" customHeight="1">
      <c r="A188" s="1"/>
      <c r="B188" s="1"/>
      <c r="C188" s="1"/>
      <c r="F188" s="1"/>
      <c r="I188" s="1"/>
    </row>
    <row r="189" ht="12.75" customHeight="1">
      <c r="A189" s="1"/>
      <c r="B189" s="1"/>
      <c r="C189" s="1"/>
      <c r="F189" s="1"/>
      <c r="I189" s="1"/>
    </row>
    <row r="190" ht="12.75" customHeight="1">
      <c r="A190" s="1"/>
      <c r="B190" s="1"/>
      <c r="C190" s="1"/>
      <c r="F190" s="1"/>
      <c r="I190" s="1"/>
    </row>
    <row r="191" ht="12.75" customHeight="1">
      <c r="A191" s="1"/>
      <c r="B191" s="1"/>
      <c r="C191" s="1"/>
      <c r="F191" s="1"/>
      <c r="I191" s="1"/>
    </row>
    <row r="192" ht="12.75" customHeight="1">
      <c r="A192" s="1"/>
      <c r="B192" s="1"/>
      <c r="C192" s="1"/>
      <c r="F192" s="1"/>
      <c r="I192" s="1"/>
    </row>
    <row r="193" ht="12.75" customHeight="1">
      <c r="A193" s="1"/>
      <c r="B193" s="1"/>
      <c r="C193" s="1"/>
      <c r="F193" s="1"/>
      <c r="I193" s="1"/>
    </row>
    <row r="194" ht="12.75" customHeight="1">
      <c r="A194" s="1"/>
      <c r="B194" s="1"/>
      <c r="C194" s="1"/>
      <c r="F194" s="1"/>
      <c r="I194" s="1"/>
    </row>
    <row r="195" ht="12.75" customHeight="1">
      <c r="A195" s="1"/>
      <c r="B195" s="1"/>
      <c r="C195" s="1"/>
      <c r="F195" s="1"/>
      <c r="I195" s="1"/>
    </row>
    <row r="196" ht="12.75" customHeight="1">
      <c r="A196" s="1"/>
      <c r="B196" s="1"/>
      <c r="C196" s="1"/>
      <c r="F196" s="1"/>
      <c r="I196" s="1"/>
    </row>
    <row r="197" ht="12.75" customHeight="1">
      <c r="A197" s="1"/>
      <c r="B197" s="1"/>
      <c r="C197" s="1"/>
      <c r="F197" s="1"/>
      <c r="I197" s="1"/>
    </row>
    <row r="198" ht="12.75" customHeight="1">
      <c r="A198" s="1"/>
      <c r="B198" s="1"/>
      <c r="C198" s="1"/>
      <c r="F198" s="1"/>
      <c r="I198" s="1"/>
    </row>
    <row r="199" ht="12.75" customHeight="1">
      <c r="A199" s="1"/>
      <c r="B199" s="1"/>
      <c r="C199" s="1"/>
      <c r="F199" s="1"/>
      <c r="I199" s="1"/>
    </row>
    <row r="200" ht="12.75" customHeight="1">
      <c r="A200" s="1"/>
      <c r="B200" s="1"/>
      <c r="C200" s="1"/>
      <c r="F200" s="1"/>
      <c r="I200" s="1"/>
    </row>
    <row r="201" ht="12.75" customHeight="1">
      <c r="A201" s="1"/>
      <c r="B201" s="1"/>
      <c r="C201" s="1"/>
      <c r="F201" s="1"/>
      <c r="I201" s="1"/>
    </row>
    <row r="202" ht="12.75" customHeight="1">
      <c r="A202" s="1"/>
      <c r="B202" s="1"/>
      <c r="C202" s="1"/>
      <c r="F202" s="1"/>
      <c r="I202" s="1"/>
    </row>
    <row r="203" ht="12.75" customHeight="1">
      <c r="A203" s="1"/>
      <c r="B203" s="1"/>
      <c r="C203" s="1"/>
      <c r="F203" s="1"/>
      <c r="I203" s="1"/>
    </row>
    <row r="204" ht="12.75" customHeight="1">
      <c r="A204" s="1"/>
      <c r="B204" s="1"/>
      <c r="C204" s="1"/>
      <c r="F204" s="1"/>
      <c r="I204" s="1"/>
    </row>
    <row r="205" ht="12.75" customHeight="1">
      <c r="A205" s="1"/>
      <c r="B205" s="1"/>
      <c r="C205" s="1"/>
      <c r="F205" s="1"/>
      <c r="I205" s="1"/>
    </row>
    <row r="206" ht="12.75" customHeight="1">
      <c r="A206" s="1"/>
      <c r="B206" s="1"/>
      <c r="C206" s="1"/>
      <c r="F206" s="1"/>
      <c r="I206" s="1"/>
    </row>
    <row r="207" ht="12.75" customHeight="1">
      <c r="A207" s="1"/>
      <c r="B207" s="1"/>
      <c r="C207" s="1"/>
      <c r="F207" s="1"/>
      <c r="I207" s="1"/>
    </row>
    <row r="208" ht="12.75" customHeight="1">
      <c r="A208" s="1"/>
      <c r="B208" s="1"/>
      <c r="C208" s="1"/>
      <c r="F208" s="1"/>
      <c r="I208" s="1"/>
    </row>
    <row r="209" ht="12.75" customHeight="1">
      <c r="A209" s="1"/>
      <c r="B209" s="1"/>
      <c r="C209" s="1"/>
      <c r="F209" s="1"/>
      <c r="I209" s="1"/>
    </row>
    <row r="210" ht="12.75" customHeight="1">
      <c r="A210" s="1"/>
      <c r="B210" s="1"/>
      <c r="C210" s="1"/>
      <c r="F210" s="1"/>
      <c r="I210" s="1"/>
    </row>
    <row r="211" ht="12.75" customHeight="1">
      <c r="A211" s="1"/>
      <c r="B211" s="1"/>
      <c r="C211" s="1"/>
      <c r="F211" s="1"/>
      <c r="I211" s="1"/>
    </row>
    <row r="212" ht="12.75" customHeight="1">
      <c r="A212" s="1"/>
      <c r="B212" s="1"/>
      <c r="C212" s="1"/>
      <c r="F212" s="1"/>
      <c r="I212" s="1"/>
    </row>
    <row r="213" ht="12.75" customHeight="1">
      <c r="A213" s="1"/>
      <c r="B213" s="1"/>
      <c r="C213" s="1"/>
      <c r="F213" s="1"/>
      <c r="I213" s="1"/>
    </row>
    <row r="214" ht="12.75" customHeight="1">
      <c r="A214" s="1"/>
      <c r="B214" s="1"/>
      <c r="C214" s="1"/>
      <c r="F214" s="1"/>
      <c r="I214" s="1"/>
    </row>
    <row r="215" ht="12.75" customHeight="1">
      <c r="A215" s="1"/>
      <c r="B215" s="1"/>
      <c r="C215" s="1"/>
      <c r="F215" s="1"/>
      <c r="I215" s="1"/>
    </row>
    <row r="216" ht="12.75" customHeight="1">
      <c r="A216" s="1"/>
      <c r="B216" s="1"/>
      <c r="C216" s="1"/>
      <c r="F216" s="1"/>
      <c r="I216" s="1"/>
    </row>
    <row r="217" ht="12.75" customHeight="1">
      <c r="A217" s="1"/>
      <c r="B217" s="1"/>
      <c r="C217" s="1"/>
      <c r="F217" s="1"/>
      <c r="I217" s="1"/>
    </row>
    <row r="218" ht="12.75" customHeight="1">
      <c r="A218" s="1"/>
      <c r="B218" s="1"/>
      <c r="C218" s="1"/>
      <c r="F218" s="1"/>
      <c r="I218" s="1"/>
    </row>
    <row r="219" ht="12.75" customHeight="1">
      <c r="A219" s="1"/>
      <c r="B219" s="1"/>
      <c r="C219" s="1"/>
      <c r="F219" s="1"/>
      <c r="I219" s="1"/>
    </row>
    <row r="220" ht="12.75" customHeight="1">
      <c r="A220" s="1"/>
      <c r="B220" s="1"/>
      <c r="C220" s="1"/>
      <c r="F220" s="1"/>
      <c r="I220" s="1"/>
    </row>
    <row r="221" ht="12.75" customHeight="1">
      <c r="A221" s="1"/>
      <c r="B221" s="1"/>
      <c r="C221" s="1"/>
      <c r="F221" s="1"/>
      <c r="I221" s="1"/>
    </row>
    <row r="222" ht="12.75" customHeight="1">
      <c r="A222" s="1"/>
      <c r="B222" s="1"/>
      <c r="C222" s="1"/>
      <c r="F222" s="1"/>
      <c r="I222" s="1"/>
    </row>
    <row r="223" ht="12.75" customHeight="1">
      <c r="A223" s="1"/>
      <c r="B223" s="1"/>
      <c r="C223" s="1"/>
      <c r="F223" s="1"/>
      <c r="I223" s="1"/>
    </row>
    <row r="224" ht="12.75" customHeight="1">
      <c r="A224" s="1"/>
      <c r="B224" s="1"/>
      <c r="C224" s="1"/>
      <c r="F224" s="1"/>
      <c r="I224" s="1"/>
    </row>
    <row r="225" ht="12.75" customHeight="1">
      <c r="A225" s="1"/>
      <c r="B225" s="1"/>
      <c r="C225" s="1"/>
      <c r="F225" s="1"/>
      <c r="I225" s="1"/>
    </row>
    <row r="226" ht="12.75" customHeight="1">
      <c r="A226" s="1"/>
      <c r="B226" s="1"/>
      <c r="C226" s="1"/>
      <c r="F226" s="1"/>
      <c r="I226" s="1"/>
    </row>
    <row r="227" ht="12.75" customHeight="1">
      <c r="A227" s="1"/>
      <c r="B227" s="1"/>
      <c r="C227" s="1"/>
      <c r="F227" s="1"/>
      <c r="I227" s="1"/>
    </row>
    <row r="228" ht="12.75" customHeight="1">
      <c r="A228" s="1"/>
      <c r="B228" s="1"/>
      <c r="C228" s="1"/>
      <c r="F228" s="1"/>
      <c r="I228" s="1"/>
    </row>
    <row r="229" ht="12.75" customHeight="1">
      <c r="A229" s="1"/>
      <c r="B229" s="1"/>
      <c r="C229" s="1"/>
      <c r="F229" s="1"/>
      <c r="I229" s="1"/>
    </row>
    <row r="230" ht="12.75" customHeight="1">
      <c r="A230" s="1"/>
      <c r="B230" s="1"/>
      <c r="C230" s="1"/>
      <c r="F230" s="1"/>
      <c r="I230" s="1"/>
    </row>
    <row r="231" ht="12.75" customHeight="1">
      <c r="A231" s="1"/>
      <c r="B231" s="1"/>
      <c r="C231" s="1"/>
      <c r="F231" s="1"/>
      <c r="I231" s="1"/>
    </row>
    <row r="232" ht="12.75" customHeight="1">
      <c r="A232" s="1"/>
      <c r="B232" s="1"/>
      <c r="C232" s="1"/>
      <c r="F232" s="1"/>
      <c r="I232" s="1"/>
    </row>
    <row r="233" ht="12.75" customHeight="1">
      <c r="A233" s="1"/>
      <c r="B233" s="1"/>
      <c r="C233" s="1"/>
      <c r="F233" s="1"/>
      <c r="I233" s="1"/>
    </row>
    <row r="234" ht="12.75" customHeight="1">
      <c r="A234" s="1"/>
      <c r="B234" s="1"/>
      <c r="C234" s="1"/>
      <c r="F234" s="1"/>
      <c r="I234" s="1"/>
    </row>
    <row r="235" ht="12.75" customHeight="1">
      <c r="A235" s="1"/>
      <c r="B235" s="1"/>
      <c r="C235" s="1"/>
      <c r="F235" s="1"/>
      <c r="I235" s="1"/>
    </row>
    <row r="236" ht="12.75" customHeight="1">
      <c r="A236" s="1"/>
      <c r="B236" s="1"/>
      <c r="C236" s="1"/>
      <c r="F236" s="1"/>
      <c r="I236" s="1"/>
    </row>
    <row r="237" ht="12.75" customHeight="1">
      <c r="A237" s="1"/>
      <c r="B237" s="1"/>
      <c r="C237" s="1"/>
      <c r="F237" s="1"/>
      <c r="I237" s="1"/>
    </row>
    <row r="238" ht="12.75" customHeight="1">
      <c r="A238" s="1"/>
      <c r="B238" s="1"/>
      <c r="C238" s="1"/>
      <c r="F238" s="1"/>
      <c r="I238" s="1"/>
    </row>
    <row r="239" ht="12.75" customHeight="1">
      <c r="A239" s="1"/>
      <c r="B239" s="1"/>
      <c r="C239" s="1"/>
      <c r="F239" s="1"/>
      <c r="I239" s="1"/>
    </row>
    <row r="240" ht="12.75" customHeight="1">
      <c r="A240" s="1"/>
      <c r="B240" s="1"/>
      <c r="C240" s="1"/>
      <c r="F240" s="1"/>
      <c r="I240" s="1"/>
    </row>
    <row r="241" ht="12.75" customHeight="1">
      <c r="A241" s="1"/>
      <c r="B241" s="1"/>
      <c r="C241" s="1"/>
      <c r="F241" s="1"/>
      <c r="I241" s="1"/>
    </row>
    <row r="242" ht="12.75" customHeight="1">
      <c r="A242" s="1"/>
      <c r="B242" s="1"/>
      <c r="C242" s="1"/>
      <c r="F242" s="1"/>
      <c r="I242" s="1"/>
    </row>
    <row r="243" ht="12.75" customHeight="1">
      <c r="A243" s="1"/>
      <c r="B243" s="1"/>
      <c r="C243" s="1"/>
      <c r="F243" s="1"/>
      <c r="I243" s="1"/>
    </row>
    <row r="244" ht="12.75" customHeight="1">
      <c r="A244" s="1"/>
      <c r="B244" s="1"/>
      <c r="C244" s="1"/>
      <c r="F244" s="1"/>
      <c r="I244" s="1"/>
    </row>
    <row r="245" ht="12.75" customHeight="1">
      <c r="A245" s="1"/>
      <c r="B245" s="1"/>
      <c r="C245" s="1"/>
      <c r="F245" s="1"/>
      <c r="I245" s="1"/>
    </row>
    <row r="246" ht="12.75" customHeight="1">
      <c r="A246" s="1"/>
      <c r="B246" s="1"/>
      <c r="C246" s="1"/>
      <c r="F246" s="1"/>
      <c r="I246" s="1"/>
    </row>
    <row r="247" ht="12.75" customHeight="1">
      <c r="A247" s="1"/>
      <c r="B247" s="1"/>
      <c r="C247" s="1"/>
      <c r="F247" s="1"/>
      <c r="I247" s="1"/>
    </row>
    <row r="248" ht="12.75" customHeight="1">
      <c r="A248" s="1"/>
      <c r="B248" s="1"/>
      <c r="C248" s="1"/>
      <c r="F248" s="1"/>
      <c r="I248" s="1"/>
    </row>
    <row r="249" ht="12.75" customHeight="1">
      <c r="A249" s="1"/>
      <c r="B249" s="1"/>
      <c r="C249" s="1"/>
      <c r="F249" s="1"/>
      <c r="I249" s="1"/>
    </row>
    <row r="250" ht="12.75" customHeight="1">
      <c r="A250" s="1"/>
      <c r="B250" s="1"/>
      <c r="C250" s="1"/>
      <c r="F250" s="1"/>
      <c r="I250" s="1"/>
    </row>
    <row r="251" ht="12.75" customHeight="1">
      <c r="A251" s="1"/>
      <c r="B251" s="1"/>
      <c r="C251" s="1"/>
      <c r="F251" s="1"/>
      <c r="I251" s="1"/>
    </row>
    <row r="252" ht="12.75" customHeight="1">
      <c r="A252" s="1"/>
      <c r="B252" s="1"/>
      <c r="C252" s="1"/>
      <c r="F252" s="1"/>
      <c r="I252" s="1"/>
    </row>
    <row r="253" ht="12.75" customHeight="1">
      <c r="A253" s="1"/>
      <c r="B253" s="1"/>
      <c r="C253" s="1"/>
      <c r="F253" s="1"/>
      <c r="I253" s="1"/>
    </row>
    <row r="254" ht="12.75" customHeight="1">
      <c r="A254" s="1"/>
      <c r="B254" s="1"/>
      <c r="C254" s="1"/>
      <c r="F254" s="1"/>
      <c r="I254" s="1"/>
    </row>
    <row r="255" ht="12.75" customHeight="1">
      <c r="A255" s="1"/>
      <c r="B255" s="1"/>
      <c r="C255" s="1"/>
      <c r="F255" s="1"/>
      <c r="I255" s="1"/>
    </row>
    <row r="256" ht="12.75" customHeight="1">
      <c r="A256" s="1"/>
      <c r="B256" s="1"/>
      <c r="C256" s="1"/>
      <c r="F256" s="1"/>
      <c r="I256" s="1"/>
    </row>
    <row r="257" ht="12.75" customHeight="1">
      <c r="A257" s="1"/>
      <c r="B257" s="1"/>
      <c r="C257" s="1"/>
      <c r="F257" s="1"/>
      <c r="I257" s="1"/>
    </row>
    <row r="258" ht="12.75" customHeight="1">
      <c r="A258" s="1"/>
      <c r="B258" s="1"/>
      <c r="C258" s="1"/>
      <c r="F258" s="1"/>
      <c r="I258" s="1"/>
    </row>
    <row r="259" ht="12.75" customHeight="1">
      <c r="A259" s="1"/>
      <c r="B259" s="1"/>
      <c r="C259" s="1"/>
      <c r="F259" s="1"/>
      <c r="I259" s="1"/>
    </row>
    <row r="260" ht="12.75" customHeight="1">
      <c r="A260" s="1"/>
      <c r="B260" s="1"/>
      <c r="C260" s="1"/>
      <c r="F260" s="1"/>
      <c r="I260" s="1"/>
    </row>
    <row r="261" ht="12.75" customHeight="1">
      <c r="A261" s="1"/>
      <c r="B261" s="1"/>
      <c r="C261" s="1"/>
      <c r="F261" s="1"/>
      <c r="I261" s="1"/>
    </row>
    <row r="262" ht="12.75" customHeight="1">
      <c r="A262" s="1"/>
      <c r="B262" s="1"/>
      <c r="C262" s="1"/>
      <c r="F262" s="1"/>
      <c r="I262" s="1"/>
    </row>
    <row r="263" ht="12.75" customHeight="1">
      <c r="A263" s="1"/>
      <c r="B263" s="1"/>
      <c r="C263" s="1"/>
      <c r="F263" s="1"/>
      <c r="I263" s="1"/>
    </row>
    <row r="264" ht="12.75" customHeight="1">
      <c r="A264" s="1"/>
      <c r="B264" s="1"/>
      <c r="C264" s="1"/>
      <c r="F264" s="1"/>
      <c r="I264" s="1"/>
    </row>
    <row r="265" ht="12.75" customHeight="1">
      <c r="A265" s="1"/>
      <c r="B265" s="1"/>
      <c r="C265" s="1"/>
      <c r="F265" s="1"/>
      <c r="I265" s="1"/>
    </row>
    <row r="266" ht="12.75" customHeight="1">
      <c r="A266" s="1"/>
      <c r="B266" s="1"/>
      <c r="C266" s="1"/>
      <c r="F266" s="1"/>
      <c r="I266" s="1"/>
    </row>
    <row r="267" ht="12.75" customHeight="1">
      <c r="A267" s="1"/>
      <c r="B267" s="1"/>
      <c r="C267" s="1"/>
      <c r="F267" s="1"/>
      <c r="I267" s="1"/>
    </row>
    <row r="268" ht="12.75" customHeight="1">
      <c r="A268" s="1"/>
      <c r="B268" s="1"/>
      <c r="C268" s="1"/>
      <c r="F268" s="1"/>
      <c r="I268" s="1"/>
    </row>
    <row r="269" ht="12.75" customHeight="1">
      <c r="A269" s="1"/>
      <c r="B269" s="1"/>
      <c r="C269" s="1"/>
      <c r="F269" s="1"/>
      <c r="I269" s="1"/>
    </row>
    <row r="270" ht="12.75" customHeight="1">
      <c r="A270" s="1"/>
      <c r="B270" s="1"/>
      <c r="C270" s="1"/>
      <c r="F270" s="1"/>
      <c r="I270" s="1"/>
    </row>
    <row r="271" ht="12.75" customHeight="1">
      <c r="A271" s="1"/>
      <c r="B271" s="1"/>
      <c r="C271" s="1"/>
      <c r="F271" s="1"/>
      <c r="I271" s="1"/>
    </row>
    <row r="272" ht="12.75" customHeight="1">
      <c r="A272" s="1"/>
      <c r="B272" s="1"/>
      <c r="C272" s="1"/>
      <c r="F272" s="1"/>
      <c r="I272" s="1"/>
    </row>
    <row r="273" ht="12.75" customHeight="1">
      <c r="A273" s="1"/>
      <c r="B273" s="1"/>
      <c r="C273" s="1"/>
      <c r="F273" s="1"/>
      <c r="I273" s="1"/>
    </row>
    <row r="274" ht="12.75" customHeight="1">
      <c r="A274" s="1"/>
      <c r="B274" s="1"/>
      <c r="C274" s="1"/>
      <c r="F274" s="1"/>
      <c r="I274" s="1"/>
    </row>
    <row r="275" ht="12.75" customHeight="1">
      <c r="A275" s="1"/>
      <c r="B275" s="1"/>
      <c r="C275" s="1"/>
      <c r="F275" s="1"/>
      <c r="I275" s="1"/>
    </row>
    <row r="276" ht="12.75" customHeight="1">
      <c r="A276" s="1"/>
      <c r="B276" s="1"/>
      <c r="C276" s="1"/>
      <c r="F276" s="1"/>
      <c r="I276" s="1"/>
    </row>
    <row r="277" ht="12.75" customHeight="1">
      <c r="A277" s="1"/>
      <c r="B277" s="1"/>
      <c r="C277" s="1"/>
      <c r="F277" s="1"/>
      <c r="I277" s="1"/>
    </row>
    <row r="278" ht="12.75" customHeight="1">
      <c r="A278" s="1"/>
      <c r="B278" s="1"/>
      <c r="C278" s="1"/>
      <c r="F278" s="1"/>
      <c r="I278" s="1"/>
    </row>
    <row r="279" ht="12.75" customHeight="1">
      <c r="A279" s="1"/>
      <c r="B279" s="1"/>
      <c r="C279" s="1"/>
      <c r="F279" s="1"/>
      <c r="I279" s="1"/>
    </row>
    <row r="280" ht="12.75" customHeight="1">
      <c r="A280" s="1"/>
      <c r="B280" s="1"/>
      <c r="C280" s="1"/>
      <c r="F280" s="1"/>
      <c r="I280" s="1"/>
    </row>
    <row r="281" ht="12.75" customHeight="1">
      <c r="A281" s="1"/>
      <c r="B281" s="1"/>
      <c r="C281" s="1"/>
      <c r="F281" s="1"/>
      <c r="I281" s="1"/>
    </row>
    <row r="282" ht="12.75" customHeight="1">
      <c r="A282" s="1"/>
      <c r="B282" s="1"/>
      <c r="C282" s="1"/>
      <c r="F282" s="1"/>
      <c r="I282" s="1"/>
    </row>
    <row r="283" ht="12.75" customHeight="1">
      <c r="A283" s="1"/>
      <c r="B283" s="1"/>
      <c r="C283" s="1"/>
      <c r="F283" s="1"/>
      <c r="I283" s="1"/>
    </row>
    <row r="284" ht="12.75" customHeight="1">
      <c r="A284" s="1"/>
      <c r="B284" s="1"/>
      <c r="C284" s="1"/>
      <c r="F284" s="1"/>
      <c r="I284" s="1"/>
    </row>
    <row r="285" ht="12.75" customHeight="1">
      <c r="A285" s="1"/>
      <c r="B285" s="1"/>
      <c r="C285" s="1"/>
      <c r="F285" s="1"/>
      <c r="I285" s="1"/>
    </row>
    <row r="286" ht="12.75" customHeight="1">
      <c r="A286" s="1"/>
      <c r="B286" s="1"/>
      <c r="C286" s="1"/>
      <c r="F286" s="1"/>
      <c r="I286" s="1"/>
    </row>
    <row r="287" ht="12.75" customHeight="1">
      <c r="A287" s="1"/>
      <c r="B287" s="1"/>
      <c r="C287" s="1"/>
      <c r="F287" s="1"/>
      <c r="I287" s="1"/>
    </row>
    <row r="288" ht="12.75" customHeight="1">
      <c r="A288" s="1"/>
      <c r="B288" s="1"/>
      <c r="C288" s="1"/>
      <c r="F288" s="1"/>
      <c r="I288" s="1"/>
    </row>
    <row r="289" ht="12.75" customHeight="1">
      <c r="A289" s="1"/>
      <c r="B289" s="1"/>
      <c r="C289" s="1"/>
      <c r="F289" s="1"/>
      <c r="I289" s="1"/>
    </row>
    <row r="290" ht="12.75" customHeight="1">
      <c r="A290" s="1"/>
      <c r="B290" s="1"/>
      <c r="C290" s="1"/>
      <c r="F290" s="1"/>
      <c r="I290" s="1"/>
    </row>
    <row r="291" ht="12.75" customHeight="1">
      <c r="A291" s="1"/>
      <c r="B291" s="1"/>
      <c r="C291" s="1"/>
      <c r="F291" s="1"/>
      <c r="I291" s="1"/>
    </row>
    <row r="292" ht="12.75" customHeight="1">
      <c r="A292" s="1"/>
      <c r="B292" s="1"/>
      <c r="C292" s="1"/>
      <c r="F292" s="1"/>
      <c r="I292" s="1"/>
    </row>
    <row r="293" ht="12.75" customHeight="1">
      <c r="A293" s="1"/>
      <c r="B293" s="1"/>
      <c r="C293" s="1"/>
      <c r="F293" s="1"/>
      <c r="I293" s="1"/>
    </row>
    <row r="294" ht="12.75" customHeight="1">
      <c r="A294" s="1"/>
      <c r="B294" s="1"/>
      <c r="C294" s="1"/>
      <c r="F294" s="1"/>
      <c r="I294" s="1"/>
    </row>
    <row r="295" ht="12.75" customHeight="1">
      <c r="A295" s="1"/>
      <c r="B295" s="1"/>
      <c r="C295" s="1"/>
      <c r="F295" s="1"/>
      <c r="I295" s="1"/>
    </row>
    <row r="296" ht="12.75" customHeight="1">
      <c r="A296" s="1"/>
      <c r="B296" s="1"/>
      <c r="C296" s="1"/>
      <c r="F296" s="1"/>
      <c r="I296" s="1"/>
    </row>
    <row r="297" ht="12.75" customHeight="1">
      <c r="A297" s="1"/>
      <c r="B297" s="1"/>
      <c r="C297" s="1"/>
      <c r="F297" s="1"/>
      <c r="I297" s="1"/>
    </row>
    <row r="298" ht="12.75" customHeight="1">
      <c r="A298" s="1"/>
      <c r="B298" s="1"/>
      <c r="C298" s="1"/>
      <c r="F298" s="1"/>
      <c r="I298" s="1"/>
    </row>
    <row r="299" ht="12.75" customHeight="1">
      <c r="A299" s="1"/>
      <c r="B299" s="1"/>
      <c r="C299" s="1"/>
      <c r="F299" s="1"/>
      <c r="I299" s="1"/>
    </row>
    <row r="300" ht="12.75" customHeight="1">
      <c r="A300" s="1"/>
      <c r="B300" s="1"/>
      <c r="C300" s="1"/>
      <c r="F300" s="1"/>
      <c r="I300" s="1"/>
    </row>
    <row r="301" ht="12.75" customHeight="1">
      <c r="A301" s="1"/>
      <c r="B301" s="1"/>
      <c r="C301" s="1"/>
      <c r="F301" s="1"/>
      <c r="I301" s="1"/>
    </row>
    <row r="302" ht="12.75" customHeight="1">
      <c r="A302" s="1"/>
      <c r="B302" s="1"/>
      <c r="C302" s="1"/>
      <c r="F302" s="1"/>
      <c r="I302" s="1"/>
    </row>
    <row r="303" ht="12.75" customHeight="1">
      <c r="A303" s="1"/>
      <c r="B303" s="1"/>
      <c r="C303" s="1"/>
      <c r="F303" s="1"/>
      <c r="I303" s="1"/>
    </row>
    <row r="304" ht="12.75" customHeight="1">
      <c r="A304" s="1"/>
      <c r="B304" s="1"/>
      <c r="C304" s="1"/>
      <c r="F304" s="1"/>
      <c r="I304" s="1"/>
    </row>
    <row r="305" ht="12.75" customHeight="1">
      <c r="A305" s="1"/>
      <c r="B305" s="1"/>
      <c r="C305" s="1"/>
      <c r="F305" s="1"/>
      <c r="I305" s="1"/>
    </row>
    <row r="306" ht="12.75" customHeight="1">
      <c r="A306" s="1"/>
      <c r="B306" s="1"/>
      <c r="C306" s="1"/>
      <c r="F306" s="1"/>
      <c r="I306" s="1"/>
    </row>
    <row r="307" ht="12.75" customHeight="1">
      <c r="A307" s="1"/>
      <c r="B307" s="1"/>
      <c r="C307" s="1"/>
      <c r="F307" s="1"/>
      <c r="I307" s="1"/>
    </row>
    <row r="308" ht="12.75" customHeight="1">
      <c r="A308" s="1"/>
      <c r="B308" s="1"/>
      <c r="C308" s="1"/>
      <c r="F308" s="1"/>
      <c r="I308" s="1"/>
    </row>
    <row r="309" ht="12.75" customHeight="1">
      <c r="A309" s="1"/>
      <c r="B309" s="1"/>
      <c r="C309" s="1"/>
      <c r="F309" s="1"/>
      <c r="I309" s="1"/>
    </row>
    <row r="310" ht="12.75" customHeight="1">
      <c r="A310" s="1"/>
      <c r="B310" s="1"/>
      <c r="C310" s="1"/>
      <c r="F310" s="1"/>
      <c r="I310" s="1"/>
    </row>
    <row r="311" ht="12.75" customHeight="1">
      <c r="A311" s="1"/>
      <c r="B311" s="1"/>
      <c r="C311" s="1"/>
      <c r="F311" s="1"/>
      <c r="I311" s="1"/>
    </row>
    <row r="312" ht="12.75" customHeight="1">
      <c r="A312" s="1"/>
      <c r="B312" s="1"/>
      <c r="C312" s="1"/>
      <c r="F312" s="1"/>
      <c r="I312" s="1"/>
    </row>
    <row r="313" ht="12.75" customHeight="1">
      <c r="A313" s="1"/>
      <c r="B313" s="1"/>
      <c r="C313" s="1"/>
      <c r="F313" s="1"/>
      <c r="I313" s="1"/>
    </row>
    <row r="314" ht="12.75" customHeight="1">
      <c r="A314" s="1"/>
      <c r="B314" s="1"/>
      <c r="C314" s="1"/>
      <c r="F314" s="1"/>
      <c r="I314" s="1"/>
    </row>
    <row r="315" ht="12.75" customHeight="1">
      <c r="A315" s="1"/>
      <c r="B315" s="1"/>
      <c r="C315" s="1"/>
      <c r="F315" s="1"/>
      <c r="I315" s="1"/>
    </row>
    <row r="316" ht="12.75" customHeight="1">
      <c r="A316" s="1"/>
      <c r="B316" s="1"/>
      <c r="C316" s="1"/>
      <c r="F316" s="1"/>
      <c r="I316" s="1"/>
    </row>
    <row r="317" ht="12.75" customHeight="1">
      <c r="A317" s="1"/>
      <c r="B317" s="1"/>
      <c r="C317" s="1"/>
      <c r="F317" s="1"/>
      <c r="I317" s="1"/>
    </row>
    <row r="318" ht="12.75" customHeight="1">
      <c r="A318" s="1"/>
      <c r="B318" s="1"/>
      <c r="C318" s="1"/>
      <c r="F318" s="1"/>
      <c r="I318" s="1"/>
    </row>
    <row r="319" ht="12.75" customHeight="1">
      <c r="A319" s="1"/>
      <c r="B319" s="1"/>
      <c r="C319" s="1"/>
      <c r="F319" s="1"/>
      <c r="I319" s="1"/>
    </row>
    <row r="320" ht="12.75" customHeight="1">
      <c r="A320" s="1"/>
      <c r="B320" s="1"/>
      <c r="C320" s="1"/>
      <c r="F320" s="1"/>
      <c r="I320" s="1"/>
    </row>
    <row r="321" ht="12.75" customHeight="1">
      <c r="A321" s="1"/>
      <c r="B321" s="1"/>
      <c r="C321" s="1"/>
      <c r="F321" s="1"/>
      <c r="I321" s="1"/>
    </row>
    <row r="322" ht="12.75" customHeight="1">
      <c r="A322" s="1"/>
      <c r="B322" s="1"/>
      <c r="C322" s="1"/>
      <c r="F322" s="1"/>
      <c r="I322" s="1"/>
    </row>
    <row r="323" ht="12.75" customHeight="1">
      <c r="A323" s="1"/>
      <c r="B323" s="1"/>
      <c r="C323" s="1"/>
      <c r="F323" s="1"/>
      <c r="I323" s="1"/>
    </row>
    <row r="324" ht="12.75" customHeight="1">
      <c r="A324" s="1"/>
      <c r="B324" s="1"/>
      <c r="C324" s="1"/>
      <c r="F324" s="1"/>
      <c r="I324" s="1"/>
    </row>
    <row r="325" ht="12.75" customHeight="1">
      <c r="A325" s="1"/>
      <c r="B325" s="1"/>
      <c r="C325" s="1"/>
      <c r="F325" s="1"/>
      <c r="I325" s="1"/>
    </row>
    <row r="326" ht="12.75" customHeight="1">
      <c r="A326" s="1"/>
      <c r="B326" s="1"/>
      <c r="C326" s="1"/>
      <c r="F326" s="1"/>
      <c r="I326" s="1"/>
    </row>
    <row r="327" ht="12.75" customHeight="1">
      <c r="A327" s="1"/>
      <c r="B327" s="1"/>
      <c r="C327" s="1"/>
      <c r="F327" s="1"/>
      <c r="I327" s="1"/>
    </row>
    <row r="328" ht="12.75" customHeight="1">
      <c r="A328" s="1"/>
      <c r="B328" s="1"/>
      <c r="C328" s="1"/>
      <c r="F328" s="1"/>
      <c r="I328" s="1"/>
    </row>
    <row r="329" ht="12.75" customHeight="1">
      <c r="A329" s="1"/>
      <c r="B329" s="1"/>
      <c r="C329" s="1"/>
      <c r="F329" s="1"/>
      <c r="I329" s="1"/>
    </row>
    <row r="330" ht="12.75" customHeight="1">
      <c r="A330" s="1"/>
      <c r="B330" s="1"/>
      <c r="C330" s="1"/>
      <c r="F330" s="1"/>
      <c r="I330" s="1"/>
    </row>
    <row r="331" ht="12.75" customHeight="1">
      <c r="A331" s="1"/>
      <c r="B331" s="1"/>
      <c r="C331" s="1"/>
      <c r="F331" s="1"/>
      <c r="I331" s="1"/>
    </row>
    <row r="332" ht="12.75" customHeight="1">
      <c r="A332" s="1"/>
      <c r="B332" s="1"/>
      <c r="C332" s="1"/>
      <c r="F332" s="1"/>
      <c r="I332" s="1"/>
    </row>
    <row r="333" ht="12.75" customHeight="1">
      <c r="A333" s="1"/>
      <c r="B333" s="1"/>
      <c r="C333" s="1"/>
      <c r="F333" s="1"/>
      <c r="I333" s="1"/>
    </row>
    <row r="334" ht="12.75" customHeight="1">
      <c r="A334" s="1"/>
      <c r="B334" s="1"/>
      <c r="C334" s="1"/>
      <c r="F334" s="1"/>
      <c r="I334" s="1"/>
    </row>
    <row r="335" ht="12.75" customHeight="1">
      <c r="A335" s="1"/>
      <c r="B335" s="1"/>
      <c r="C335" s="1"/>
      <c r="F335" s="1"/>
      <c r="I335" s="1"/>
    </row>
    <row r="336" ht="12.75" customHeight="1">
      <c r="A336" s="1"/>
      <c r="B336" s="1"/>
      <c r="C336" s="1"/>
      <c r="F336" s="1"/>
      <c r="I336" s="1"/>
    </row>
    <row r="337" ht="12.75" customHeight="1">
      <c r="A337" s="1"/>
      <c r="B337" s="1"/>
      <c r="C337" s="1"/>
      <c r="F337" s="1"/>
      <c r="I337" s="1"/>
    </row>
    <row r="338" ht="12.75" customHeight="1">
      <c r="A338" s="1"/>
      <c r="B338" s="1"/>
      <c r="C338" s="1"/>
      <c r="F338" s="1"/>
      <c r="I338" s="1"/>
    </row>
    <row r="339" ht="12.75" customHeight="1">
      <c r="A339" s="1"/>
      <c r="B339" s="1"/>
      <c r="C339" s="1"/>
      <c r="F339" s="1"/>
      <c r="I339" s="1"/>
    </row>
    <row r="340" ht="12.75" customHeight="1">
      <c r="A340" s="1"/>
      <c r="B340" s="1"/>
      <c r="C340" s="1"/>
      <c r="F340" s="1"/>
      <c r="I340" s="1"/>
    </row>
    <row r="341" ht="12.75" customHeight="1">
      <c r="A341" s="1"/>
      <c r="B341" s="1"/>
      <c r="C341" s="1"/>
      <c r="F341" s="1"/>
      <c r="I341" s="1"/>
    </row>
    <row r="342" ht="12.75" customHeight="1">
      <c r="A342" s="1"/>
      <c r="B342" s="1"/>
      <c r="C342" s="1"/>
      <c r="F342" s="1"/>
      <c r="I342" s="1"/>
    </row>
    <row r="343" ht="12.75" customHeight="1">
      <c r="A343" s="1"/>
      <c r="B343" s="1"/>
      <c r="C343" s="1"/>
      <c r="F343" s="1"/>
      <c r="I343" s="1"/>
    </row>
    <row r="344" ht="12.75" customHeight="1">
      <c r="A344" s="1"/>
      <c r="B344" s="1"/>
      <c r="C344" s="1"/>
      <c r="F344" s="1"/>
      <c r="I344" s="1"/>
    </row>
    <row r="345" ht="12.75" customHeight="1">
      <c r="A345" s="1"/>
      <c r="B345" s="1"/>
      <c r="C345" s="1"/>
      <c r="F345" s="1"/>
      <c r="I345" s="1"/>
    </row>
    <row r="346" ht="12.75" customHeight="1">
      <c r="A346" s="1"/>
      <c r="B346" s="1"/>
      <c r="C346" s="1"/>
      <c r="F346" s="1"/>
      <c r="I346" s="1"/>
    </row>
    <row r="347" ht="12.75" customHeight="1">
      <c r="A347" s="1"/>
      <c r="B347" s="1"/>
      <c r="C347" s="1"/>
      <c r="F347" s="1"/>
      <c r="I347" s="1"/>
    </row>
    <row r="348" ht="12.75" customHeight="1">
      <c r="A348" s="1"/>
      <c r="B348" s="1"/>
      <c r="C348" s="1"/>
      <c r="F348" s="1"/>
      <c r="I348" s="1"/>
    </row>
    <row r="349" ht="12.75" customHeight="1">
      <c r="A349" s="1"/>
      <c r="B349" s="1"/>
      <c r="C349" s="1"/>
      <c r="F349" s="1"/>
      <c r="I349" s="1"/>
    </row>
    <row r="350" ht="12.75" customHeight="1">
      <c r="A350" s="1"/>
      <c r="B350" s="1"/>
      <c r="C350" s="1"/>
      <c r="F350" s="1"/>
      <c r="I350" s="1"/>
    </row>
    <row r="351" ht="12.75" customHeight="1">
      <c r="A351" s="1"/>
      <c r="B351" s="1"/>
      <c r="C351" s="1"/>
      <c r="F351" s="1"/>
      <c r="I351" s="1"/>
    </row>
    <row r="352" ht="12.75" customHeight="1">
      <c r="A352" s="1"/>
      <c r="B352" s="1"/>
      <c r="C352" s="1"/>
      <c r="F352" s="1"/>
      <c r="I352" s="1"/>
    </row>
    <row r="353" ht="12.75" customHeight="1">
      <c r="A353" s="1"/>
      <c r="B353" s="1"/>
      <c r="C353" s="1"/>
      <c r="F353" s="1"/>
      <c r="I353" s="1"/>
    </row>
    <row r="354" ht="12.75" customHeight="1">
      <c r="A354" s="1"/>
      <c r="B354" s="1"/>
      <c r="C354" s="1"/>
      <c r="F354" s="1"/>
      <c r="I354" s="1"/>
    </row>
    <row r="355" ht="12.75" customHeight="1">
      <c r="A355" s="1"/>
      <c r="B355" s="1"/>
      <c r="C355" s="1"/>
      <c r="F355" s="1"/>
      <c r="I355" s="1"/>
    </row>
    <row r="356" ht="12.75" customHeight="1">
      <c r="A356" s="1"/>
      <c r="B356" s="1"/>
      <c r="C356" s="1"/>
      <c r="F356" s="1"/>
      <c r="I356" s="1"/>
    </row>
    <row r="357" ht="12.75" customHeight="1">
      <c r="A357" s="1"/>
      <c r="B357" s="1"/>
      <c r="C357" s="1"/>
      <c r="F357" s="1"/>
      <c r="I357" s="1"/>
    </row>
    <row r="358" ht="12.75" customHeight="1">
      <c r="A358" s="1"/>
      <c r="B358" s="1"/>
      <c r="C358" s="1"/>
      <c r="F358" s="1"/>
      <c r="I358" s="1"/>
    </row>
    <row r="359" ht="12.75" customHeight="1">
      <c r="A359" s="1"/>
      <c r="B359" s="1"/>
      <c r="C359" s="1"/>
      <c r="F359" s="1"/>
      <c r="I359" s="1"/>
    </row>
    <row r="360" ht="12.75" customHeight="1">
      <c r="A360" s="1"/>
      <c r="B360" s="1"/>
      <c r="C360" s="1"/>
      <c r="F360" s="1"/>
      <c r="I360" s="1"/>
    </row>
    <row r="361" ht="12.75" customHeight="1">
      <c r="A361" s="1"/>
      <c r="B361" s="1"/>
      <c r="C361" s="1"/>
      <c r="F361" s="1"/>
      <c r="I361" s="1"/>
    </row>
    <row r="362" ht="12.75" customHeight="1">
      <c r="A362" s="1"/>
      <c r="B362" s="1"/>
      <c r="C362" s="1"/>
      <c r="F362" s="1"/>
      <c r="I362" s="1"/>
    </row>
    <row r="363" ht="12.75" customHeight="1">
      <c r="A363" s="1"/>
      <c r="B363" s="1"/>
      <c r="C363" s="1"/>
      <c r="F363" s="1"/>
      <c r="I363" s="1"/>
    </row>
    <row r="364" ht="12.75" customHeight="1">
      <c r="A364" s="1"/>
      <c r="B364" s="1"/>
      <c r="C364" s="1"/>
      <c r="F364" s="1"/>
      <c r="I364" s="1"/>
    </row>
    <row r="365" ht="12.75" customHeight="1">
      <c r="A365" s="1"/>
      <c r="B365" s="1"/>
      <c r="C365" s="1"/>
      <c r="F365" s="1"/>
      <c r="I365" s="1"/>
    </row>
    <row r="366" ht="12.75" customHeight="1">
      <c r="A366" s="1"/>
      <c r="B366" s="1"/>
      <c r="C366" s="1"/>
      <c r="F366" s="1"/>
      <c r="I366" s="1"/>
    </row>
    <row r="367" ht="12.75" customHeight="1">
      <c r="A367" s="1"/>
      <c r="B367" s="1"/>
      <c r="C367" s="1"/>
      <c r="F367" s="1"/>
      <c r="I367" s="1"/>
    </row>
    <row r="368" ht="12.75" customHeight="1">
      <c r="A368" s="1"/>
      <c r="B368" s="1"/>
      <c r="C368" s="1"/>
      <c r="F368" s="1"/>
      <c r="I368" s="1"/>
    </row>
    <row r="369" ht="12.75" customHeight="1">
      <c r="A369" s="1"/>
      <c r="B369" s="1"/>
      <c r="C369" s="1"/>
      <c r="F369" s="1"/>
      <c r="I369" s="1"/>
    </row>
    <row r="370" ht="12.75" customHeight="1">
      <c r="A370" s="1"/>
      <c r="B370" s="1"/>
      <c r="C370" s="1"/>
      <c r="F370" s="1"/>
      <c r="I370" s="1"/>
    </row>
    <row r="371" ht="12.75" customHeight="1">
      <c r="A371" s="1"/>
      <c r="B371" s="1"/>
      <c r="C371" s="1"/>
      <c r="F371" s="1"/>
      <c r="I371" s="1"/>
    </row>
    <row r="372" ht="12.75" customHeight="1">
      <c r="A372" s="1"/>
      <c r="B372" s="1"/>
      <c r="C372" s="1"/>
      <c r="F372" s="1"/>
      <c r="I372" s="1"/>
    </row>
    <row r="373" ht="12.75" customHeight="1">
      <c r="A373" s="1"/>
      <c r="B373" s="1"/>
      <c r="C373" s="1"/>
      <c r="F373" s="1"/>
      <c r="I373" s="1"/>
    </row>
    <row r="374" ht="12.75" customHeight="1">
      <c r="A374" s="1"/>
      <c r="B374" s="1"/>
      <c r="C374" s="1"/>
      <c r="F374" s="1"/>
      <c r="I374" s="1"/>
    </row>
    <row r="375" ht="12.75" customHeight="1">
      <c r="A375" s="1"/>
      <c r="B375" s="1"/>
      <c r="C375" s="1"/>
      <c r="F375" s="1"/>
      <c r="I375" s="1"/>
    </row>
    <row r="376" ht="12.75" customHeight="1">
      <c r="A376" s="1"/>
      <c r="B376" s="1"/>
      <c r="C376" s="1"/>
      <c r="F376" s="1"/>
      <c r="I376" s="1"/>
    </row>
    <row r="377" ht="12.75" customHeight="1">
      <c r="A377" s="1"/>
      <c r="B377" s="1"/>
      <c r="C377" s="1"/>
      <c r="F377" s="1"/>
      <c r="I377" s="1"/>
    </row>
    <row r="378" ht="12.75" customHeight="1">
      <c r="A378" s="1"/>
      <c r="B378" s="1"/>
      <c r="C378" s="1"/>
      <c r="F378" s="1"/>
      <c r="I378" s="1"/>
    </row>
    <row r="379" ht="12.75" customHeight="1">
      <c r="A379" s="1"/>
      <c r="B379" s="1"/>
      <c r="C379" s="1"/>
      <c r="F379" s="1"/>
      <c r="I379" s="1"/>
    </row>
    <row r="380" ht="12.75" customHeight="1">
      <c r="A380" s="1"/>
      <c r="B380" s="1"/>
      <c r="C380" s="1"/>
      <c r="F380" s="1"/>
      <c r="I380" s="1"/>
    </row>
    <row r="381" ht="12.75" customHeight="1">
      <c r="A381" s="1"/>
      <c r="B381" s="1"/>
      <c r="C381" s="1"/>
      <c r="F381" s="1"/>
      <c r="I381" s="1"/>
    </row>
    <row r="382" ht="12.75" customHeight="1">
      <c r="A382" s="1"/>
      <c r="B382" s="1"/>
      <c r="C382" s="1"/>
      <c r="F382" s="1"/>
      <c r="I382" s="1"/>
    </row>
    <row r="383" ht="12.75" customHeight="1">
      <c r="A383" s="1"/>
      <c r="B383" s="1"/>
      <c r="C383" s="1"/>
      <c r="F383" s="1"/>
      <c r="I383" s="1"/>
    </row>
    <row r="384" ht="12.75" customHeight="1">
      <c r="A384" s="1"/>
      <c r="B384" s="1"/>
      <c r="C384" s="1"/>
      <c r="F384" s="1"/>
      <c r="I384" s="1"/>
    </row>
    <row r="385" ht="12.75" customHeight="1">
      <c r="A385" s="1"/>
      <c r="B385" s="1"/>
      <c r="C385" s="1"/>
      <c r="F385" s="1"/>
      <c r="I385" s="1"/>
    </row>
    <row r="386" ht="12.75" customHeight="1">
      <c r="A386" s="1"/>
      <c r="B386" s="1"/>
      <c r="C386" s="1"/>
      <c r="F386" s="1"/>
      <c r="I386" s="1"/>
    </row>
    <row r="387" ht="12.75" customHeight="1">
      <c r="A387" s="1"/>
      <c r="B387" s="1"/>
      <c r="C387" s="1"/>
      <c r="F387" s="1"/>
      <c r="I387" s="1"/>
    </row>
    <row r="388" ht="12.75" customHeight="1">
      <c r="A388" s="1"/>
      <c r="B388" s="1"/>
      <c r="C388" s="1"/>
      <c r="F388" s="1"/>
      <c r="I388" s="1"/>
    </row>
    <row r="389" ht="12.75" customHeight="1">
      <c r="A389" s="1"/>
      <c r="B389" s="1"/>
      <c r="C389" s="1"/>
      <c r="F389" s="1"/>
      <c r="I389" s="1"/>
    </row>
    <row r="390" ht="12.75" customHeight="1">
      <c r="A390" s="1"/>
      <c r="B390" s="1"/>
      <c r="C390" s="1"/>
      <c r="F390" s="1"/>
      <c r="I390" s="1"/>
    </row>
    <row r="391" ht="12.75" customHeight="1">
      <c r="A391" s="1"/>
      <c r="B391" s="1"/>
      <c r="C391" s="1"/>
      <c r="F391" s="1"/>
      <c r="I391" s="1"/>
    </row>
    <row r="392" ht="12.75" customHeight="1">
      <c r="A392" s="1"/>
      <c r="B392" s="1"/>
      <c r="C392" s="1"/>
      <c r="F392" s="1"/>
      <c r="I392" s="1"/>
    </row>
    <row r="393" ht="12.75" customHeight="1">
      <c r="A393" s="1"/>
      <c r="B393" s="1"/>
      <c r="C393" s="1"/>
      <c r="F393" s="1"/>
      <c r="I393" s="1"/>
    </row>
    <row r="394" ht="12.75" customHeight="1">
      <c r="A394" s="1"/>
      <c r="B394" s="1"/>
      <c r="C394" s="1"/>
      <c r="F394" s="1"/>
      <c r="I394" s="1"/>
    </row>
    <row r="395" ht="12.75" customHeight="1">
      <c r="A395" s="1"/>
      <c r="B395" s="1"/>
      <c r="C395" s="1"/>
      <c r="F395" s="1"/>
      <c r="I395" s="1"/>
    </row>
    <row r="396" ht="12.75" customHeight="1">
      <c r="A396" s="1"/>
      <c r="B396" s="1"/>
      <c r="C396" s="1"/>
      <c r="F396" s="1"/>
      <c r="I396" s="1"/>
    </row>
    <row r="397" ht="12.75" customHeight="1">
      <c r="A397" s="1"/>
      <c r="B397" s="1"/>
      <c r="C397" s="1"/>
      <c r="F397" s="1"/>
      <c r="I397" s="1"/>
    </row>
    <row r="398" ht="12.75" customHeight="1">
      <c r="A398" s="1"/>
      <c r="B398" s="1"/>
      <c r="C398" s="1"/>
      <c r="F398" s="1"/>
      <c r="I398" s="1"/>
    </row>
    <row r="399" ht="12.75" customHeight="1">
      <c r="A399" s="1"/>
      <c r="B399" s="1"/>
      <c r="C399" s="1"/>
      <c r="F399" s="1"/>
      <c r="I399" s="1"/>
    </row>
    <row r="400" ht="12.75" customHeight="1">
      <c r="A400" s="1"/>
      <c r="B400" s="1"/>
      <c r="C400" s="1"/>
      <c r="F400" s="1"/>
      <c r="I400" s="1"/>
    </row>
    <row r="401" ht="12.75" customHeight="1">
      <c r="A401" s="1"/>
      <c r="B401" s="1"/>
      <c r="C401" s="1"/>
      <c r="F401" s="1"/>
      <c r="I401" s="1"/>
    </row>
    <row r="402" ht="12.75" customHeight="1">
      <c r="A402" s="1"/>
      <c r="B402" s="1"/>
      <c r="C402" s="1"/>
      <c r="F402" s="1"/>
      <c r="I402" s="1"/>
    </row>
    <row r="403" ht="12.75" customHeight="1">
      <c r="A403" s="1"/>
      <c r="B403" s="1"/>
      <c r="C403" s="1"/>
      <c r="F403" s="1"/>
      <c r="I403" s="1"/>
    </row>
    <row r="404" ht="12.75" customHeight="1">
      <c r="A404" s="1"/>
      <c r="B404" s="1"/>
      <c r="C404" s="1"/>
      <c r="F404" s="1"/>
      <c r="I404" s="1"/>
    </row>
    <row r="405" ht="12.75" customHeight="1">
      <c r="A405" s="1"/>
      <c r="B405" s="1"/>
      <c r="C405" s="1"/>
      <c r="F405" s="1"/>
      <c r="I405" s="1"/>
    </row>
    <row r="406" ht="12.75" customHeight="1">
      <c r="A406" s="1"/>
      <c r="B406" s="1"/>
      <c r="C406" s="1"/>
      <c r="F406" s="1"/>
      <c r="I406" s="1"/>
    </row>
    <row r="407" ht="12.75" customHeight="1">
      <c r="A407" s="1"/>
      <c r="B407" s="1"/>
      <c r="C407" s="1"/>
      <c r="F407" s="1"/>
      <c r="I407" s="1"/>
    </row>
    <row r="408" ht="12.75" customHeight="1">
      <c r="A408" s="1"/>
      <c r="B408" s="1"/>
      <c r="C408" s="1"/>
      <c r="F408" s="1"/>
      <c r="I408" s="1"/>
    </row>
    <row r="409" ht="12.75" customHeight="1">
      <c r="A409" s="1"/>
      <c r="B409" s="1"/>
      <c r="C409" s="1"/>
      <c r="F409" s="1"/>
      <c r="I409" s="1"/>
    </row>
    <row r="410" ht="12.75" customHeight="1">
      <c r="A410" s="1"/>
      <c r="B410" s="1"/>
      <c r="C410" s="1"/>
      <c r="F410" s="1"/>
      <c r="I410" s="1"/>
    </row>
    <row r="411" ht="12.75" customHeight="1">
      <c r="A411" s="1"/>
      <c r="B411" s="1"/>
      <c r="C411" s="1"/>
      <c r="F411" s="1"/>
      <c r="I411" s="1"/>
    </row>
    <row r="412" ht="12.75" customHeight="1">
      <c r="A412" s="1"/>
      <c r="B412" s="1"/>
      <c r="C412" s="1"/>
      <c r="F412" s="1"/>
      <c r="I412" s="1"/>
    </row>
    <row r="413" ht="12.75" customHeight="1">
      <c r="A413" s="1"/>
      <c r="B413" s="1"/>
      <c r="C413" s="1"/>
      <c r="F413" s="1"/>
      <c r="I413" s="1"/>
    </row>
    <row r="414" ht="12.75" customHeight="1">
      <c r="A414" s="1"/>
      <c r="B414" s="1"/>
      <c r="C414" s="1"/>
      <c r="F414" s="1"/>
      <c r="I414" s="1"/>
    </row>
    <row r="415" ht="12.75" customHeight="1">
      <c r="A415" s="1"/>
      <c r="B415" s="1"/>
      <c r="C415" s="1"/>
      <c r="F415" s="1"/>
      <c r="I415" s="1"/>
    </row>
    <row r="416" ht="12.75" customHeight="1">
      <c r="A416" s="1"/>
      <c r="B416" s="1"/>
      <c r="C416" s="1"/>
      <c r="F416" s="1"/>
      <c r="I416" s="1"/>
    </row>
    <row r="417" ht="12.75" customHeight="1">
      <c r="A417" s="1"/>
      <c r="B417" s="1"/>
      <c r="C417" s="1"/>
      <c r="F417" s="1"/>
      <c r="I417" s="1"/>
    </row>
    <row r="418" ht="12.75" customHeight="1">
      <c r="A418" s="1"/>
      <c r="B418" s="1"/>
      <c r="C418" s="1"/>
      <c r="F418" s="1"/>
      <c r="I418" s="1"/>
    </row>
    <row r="419" ht="12.75" customHeight="1">
      <c r="A419" s="1"/>
      <c r="B419" s="1"/>
      <c r="C419" s="1"/>
      <c r="F419" s="1"/>
      <c r="I419" s="1"/>
    </row>
    <row r="420" ht="12.75" customHeight="1">
      <c r="A420" s="1"/>
      <c r="B420" s="1"/>
      <c r="C420" s="1"/>
      <c r="F420" s="1"/>
      <c r="I420" s="1"/>
    </row>
    <row r="421" ht="12.75" customHeight="1">
      <c r="A421" s="1"/>
      <c r="B421" s="1"/>
      <c r="C421" s="1"/>
      <c r="F421" s="1"/>
      <c r="I421" s="1"/>
    </row>
    <row r="422" ht="12.75" customHeight="1">
      <c r="A422" s="1"/>
      <c r="B422" s="1"/>
      <c r="C422" s="1"/>
      <c r="F422" s="1"/>
      <c r="I422" s="1"/>
    </row>
    <row r="423" ht="12.75" customHeight="1">
      <c r="A423" s="1"/>
      <c r="B423" s="1"/>
      <c r="C423" s="1"/>
      <c r="F423" s="1"/>
      <c r="I423" s="1"/>
    </row>
    <row r="424" ht="12.75" customHeight="1">
      <c r="A424" s="1"/>
      <c r="B424" s="1"/>
      <c r="C424" s="1"/>
      <c r="F424" s="1"/>
      <c r="I424" s="1"/>
    </row>
    <row r="425" ht="12.75" customHeight="1">
      <c r="A425" s="1"/>
      <c r="B425" s="1"/>
      <c r="C425" s="1"/>
      <c r="F425" s="1"/>
      <c r="I425" s="1"/>
    </row>
    <row r="426" ht="12.75" customHeight="1">
      <c r="A426" s="1"/>
      <c r="B426" s="1"/>
      <c r="C426" s="1"/>
      <c r="F426" s="1"/>
      <c r="I426" s="1"/>
    </row>
    <row r="427" ht="12.75" customHeight="1">
      <c r="A427" s="1"/>
      <c r="B427" s="1"/>
      <c r="C427" s="1"/>
      <c r="F427" s="1"/>
      <c r="I427" s="1"/>
    </row>
    <row r="428" ht="12.75" customHeight="1">
      <c r="A428" s="1"/>
      <c r="B428" s="1"/>
      <c r="C428" s="1"/>
      <c r="F428" s="1"/>
      <c r="I428" s="1"/>
    </row>
    <row r="429" ht="12.75" customHeight="1">
      <c r="A429" s="1"/>
      <c r="B429" s="1"/>
      <c r="C429" s="1"/>
      <c r="F429" s="1"/>
      <c r="I429" s="1"/>
    </row>
    <row r="430" ht="12.75" customHeight="1">
      <c r="A430" s="1"/>
      <c r="B430" s="1"/>
      <c r="C430" s="1"/>
      <c r="F430" s="1"/>
      <c r="I430" s="1"/>
    </row>
    <row r="431" ht="12.75" customHeight="1">
      <c r="A431" s="1"/>
      <c r="B431" s="1"/>
      <c r="C431" s="1"/>
      <c r="F431" s="1"/>
      <c r="I431" s="1"/>
    </row>
    <row r="432" ht="12.75" customHeight="1">
      <c r="A432" s="1"/>
      <c r="B432" s="1"/>
      <c r="C432" s="1"/>
      <c r="F432" s="1"/>
      <c r="I432" s="1"/>
    </row>
    <row r="433" ht="12.75" customHeight="1">
      <c r="A433" s="1"/>
      <c r="B433" s="1"/>
      <c r="C433" s="1"/>
      <c r="F433" s="1"/>
      <c r="I433" s="1"/>
    </row>
    <row r="434" ht="12.75" customHeight="1">
      <c r="A434" s="1"/>
      <c r="B434" s="1"/>
      <c r="C434" s="1"/>
      <c r="F434" s="1"/>
      <c r="I434" s="1"/>
    </row>
    <row r="435" ht="12.75" customHeight="1">
      <c r="A435" s="1"/>
      <c r="B435" s="1"/>
      <c r="C435" s="1"/>
      <c r="F435" s="1"/>
      <c r="I435" s="1"/>
    </row>
    <row r="436" ht="12.75" customHeight="1">
      <c r="A436" s="1"/>
      <c r="B436" s="1"/>
      <c r="C436" s="1"/>
      <c r="F436" s="1"/>
      <c r="I436" s="1"/>
    </row>
    <row r="437" ht="12.75" customHeight="1">
      <c r="A437" s="1"/>
      <c r="B437" s="1"/>
      <c r="C437" s="1"/>
      <c r="F437" s="1"/>
      <c r="I437" s="1"/>
    </row>
    <row r="438" ht="12.75" customHeight="1">
      <c r="A438" s="1"/>
      <c r="B438" s="1"/>
      <c r="C438" s="1"/>
      <c r="F438" s="1"/>
      <c r="I438" s="1"/>
    </row>
    <row r="439" ht="12.75" customHeight="1">
      <c r="A439" s="1"/>
      <c r="B439" s="1"/>
      <c r="C439" s="1"/>
      <c r="F439" s="1"/>
      <c r="I439" s="1"/>
    </row>
    <row r="440" ht="12.75" customHeight="1">
      <c r="A440" s="1"/>
      <c r="B440" s="1"/>
      <c r="C440" s="1"/>
      <c r="F440" s="1"/>
      <c r="I440" s="1"/>
    </row>
    <row r="441" ht="12.75" customHeight="1">
      <c r="A441" s="1"/>
      <c r="B441" s="1"/>
      <c r="C441" s="1"/>
      <c r="F441" s="1"/>
      <c r="I441" s="1"/>
    </row>
    <row r="442" ht="12.75" customHeight="1">
      <c r="A442" s="1"/>
      <c r="B442" s="1"/>
      <c r="C442" s="1"/>
      <c r="F442" s="1"/>
      <c r="I442" s="1"/>
    </row>
    <row r="443" ht="12.75" customHeight="1">
      <c r="A443" s="1"/>
      <c r="B443" s="1"/>
      <c r="C443" s="1"/>
      <c r="F443" s="1"/>
      <c r="I443" s="1"/>
    </row>
    <row r="444" ht="12.75" customHeight="1">
      <c r="A444" s="1"/>
      <c r="B444" s="1"/>
      <c r="C444" s="1"/>
      <c r="F444" s="1"/>
      <c r="I444" s="1"/>
    </row>
    <row r="445" ht="12.75" customHeight="1">
      <c r="A445" s="1"/>
      <c r="B445" s="1"/>
      <c r="C445" s="1"/>
      <c r="F445" s="1"/>
      <c r="I445" s="1"/>
    </row>
    <row r="446" ht="12.75" customHeight="1">
      <c r="A446" s="1"/>
      <c r="B446" s="1"/>
      <c r="C446" s="1"/>
      <c r="F446" s="1"/>
      <c r="I446" s="1"/>
    </row>
    <row r="447" ht="12.75" customHeight="1">
      <c r="A447" s="1"/>
      <c r="B447" s="1"/>
      <c r="C447" s="1"/>
      <c r="F447" s="1"/>
      <c r="I447" s="1"/>
    </row>
    <row r="448" ht="12.75" customHeight="1">
      <c r="A448" s="1"/>
      <c r="B448" s="1"/>
      <c r="C448" s="1"/>
      <c r="F448" s="1"/>
      <c r="I448" s="1"/>
    </row>
    <row r="449" ht="12.75" customHeight="1">
      <c r="A449" s="1"/>
      <c r="B449" s="1"/>
      <c r="C449" s="1"/>
      <c r="F449" s="1"/>
      <c r="I449" s="1"/>
    </row>
    <row r="450" ht="12.75" customHeight="1">
      <c r="A450" s="1"/>
      <c r="B450" s="1"/>
      <c r="C450" s="1"/>
      <c r="F450" s="1"/>
      <c r="I450" s="1"/>
    </row>
    <row r="451" ht="12.75" customHeight="1">
      <c r="A451" s="1"/>
      <c r="B451" s="1"/>
      <c r="C451" s="1"/>
      <c r="F451" s="1"/>
      <c r="I451" s="1"/>
    </row>
    <row r="452" ht="12.75" customHeight="1">
      <c r="A452" s="1"/>
      <c r="B452" s="1"/>
      <c r="C452" s="1"/>
      <c r="F452" s="1"/>
      <c r="I452" s="1"/>
    </row>
    <row r="453" ht="12.75" customHeight="1">
      <c r="A453" s="1"/>
      <c r="B453" s="1"/>
      <c r="C453" s="1"/>
      <c r="F453" s="1"/>
      <c r="I453" s="1"/>
    </row>
    <row r="454" ht="12.75" customHeight="1">
      <c r="A454" s="1"/>
      <c r="B454" s="1"/>
      <c r="C454" s="1"/>
      <c r="F454" s="1"/>
      <c r="I454" s="1"/>
    </row>
    <row r="455" ht="12.75" customHeight="1">
      <c r="A455" s="1"/>
      <c r="B455" s="1"/>
      <c r="C455" s="1"/>
      <c r="F455" s="1"/>
      <c r="I455" s="1"/>
    </row>
    <row r="456" ht="12.75" customHeight="1">
      <c r="A456" s="1"/>
      <c r="B456" s="1"/>
      <c r="C456" s="1"/>
      <c r="F456" s="1"/>
      <c r="I456" s="1"/>
    </row>
    <row r="457" ht="12.75" customHeight="1">
      <c r="A457" s="1"/>
      <c r="B457" s="1"/>
      <c r="C457" s="1"/>
      <c r="F457" s="1"/>
      <c r="I457" s="1"/>
    </row>
    <row r="458" ht="12.75" customHeight="1">
      <c r="A458" s="1"/>
      <c r="B458" s="1"/>
      <c r="C458" s="1"/>
      <c r="F458" s="1"/>
      <c r="I458" s="1"/>
    </row>
    <row r="459" ht="12.75" customHeight="1">
      <c r="A459" s="1"/>
      <c r="B459" s="1"/>
      <c r="C459" s="1"/>
      <c r="F459" s="1"/>
      <c r="I459" s="1"/>
    </row>
    <row r="460" ht="12.75" customHeight="1">
      <c r="A460" s="1"/>
      <c r="B460" s="1"/>
      <c r="C460" s="1"/>
      <c r="F460" s="1"/>
      <c r="I460" s="1"/>
    </row>
    <row r="461" ht="12.75" customHeight="1">
      <c r="A461" s="1"/>
      <c r="B461" s="1"/>
      <c r="C461" s="1"/>
      <c r="F461" s="1"/>
      <c r="I461" s="1"/>
    </row>
    <row r="462" ht="12.75" customHeight="1">
      <c r="A462" s="1"/>
      <c r="B462" s="1"/>
      <c r="C462" s="1"/>
      <c r="F462" s="1"/>
      <c r="I462" s="1"/>
    </row>
    <row r="463" ht="12.75" customHeight="1">
      <c r="A463" s="1"/>
      <c r="B463" s="1"/>
      <c r="C463" s="1"/>
      <c r="F463" s="1"/>
      <c r="I463" s="1"/>
    </row>
    <row r="464" ht="12.75" customHeight="1">
      <c r="A464" s="1"/>
      <c r="B464" s="1"/>
      <c r="C464" s="1"/>
      <c r="F464" s="1"/>
      <c r="I464" s="1"/>
    </row>
    <row r="465" ht="12.75" customHeight="1">
      <c r="A465" s="1"/>
      <c r="B465" s="1"/>
      <c r="C465" s="1"/>
      <c r="F465" s="1"/>
      <c r="I465" s="1"/>
    </row>
    <row r="466" ht="12.75" customHeight="1">
      <c r="A466" s="1"/>
      <c r="B466" s="1"/>
      <c r="C466" s="1"/>
      <c r="F466" s="1"/>
      <c r="I466" s="1"/>
    </row>
    <row r="467" ht="12.75" customHeight="1">
      <c r="A467" s="1"/>
      <c r="B467" s="1"/>
      <c r="C467" s="1"/>
      <c r="F467" s="1"/>
      <c r="I467" s="1"/>
    </row>
    <row r="468" ht="12.75" customHeight="1">
      <c r="A468" s="1"/>
      <c r="B468" s="1"/>
      <c r="C468" s="1"/>
      <c r="F468" s="1"/>
      <c r="I468" s="1"/>
    </row>
    <row r="469" ht="12.75" customHeight="1">
      <c r="A469" s="1"/>
      <c r="B469" s="1"/>
      <c r="C469" s="1"/>
      <c r="F469" s="1"/>
      <c r="I469" s="1"/>
    </row>
    <row r="470" ht="12.75" customHeight="1">
      <c r="A470" s="1"/>
      <c r="B470" s="1"/>
      <c r="C470" s="1"/>
      <c r="F470" s="1"/>
      <c r="I470" s="1"/>
    </row>
    <row r="471" ht="12.75" customHeight="1">
      <c r="A471" s="1"/>
      <c r="B471" s="1"/>
      <c r="C471" s="1"/>
      <c r="F471" s="1"/>
      <c r="I471" s="1"/>
    </row>
    <row r="472" ht="12.75" customHeight="1">
      <c r="A472" s="1"/>
      <c r="B472" s="1"/>
      <c r="C472" s="1"/>
      <c r="F472" s="1"/>
      <c r="I472" s="1"/>
    </row>
    <row r="473" ht="12.75" customHeight="1">
      <c r="A473" s="1"/>
      <c r="B473" s="1"/>
      <c r="C473" s="1"/>
      <c r="F473" s="1"/>
      <c r="I473" s="1"/>
    </row>
    <row r="474" ht="12.75" customHeight="1">
      <c r="A474" s="1"/>
      <c r="B474" s="1"/>
      <c r="C474" s="1"/>
      <c r="F474" s="1"/>
      <c r="I474" s="1"/>
    </row>
    <row r="475" ht="12.75" customHeight="1">
      <c r="A475" s="1"/>
      <c r="B475" s="1"/>
      <c r="C475" s="1"/>
      <c r="F475" s="1"/>
      <c r="I475" s="1"/>
    </row>
    <row r="476" ht="12.75" customHeight="1">
      <c r="A476" s="1"/>
      <c r="B476" s="1"/>
      <c r="C476" s="1"/>
      <c r="F476" s="1"/>
      <c r="I476" s="1"/>
    </row>
    <row r="477" ht="12.75" customHeight="1">
      <c r="A477" s="1"/>
      <c r="B477" s="1"/>
      <c r="C477" s="1"/>
      <c r="F477" s="1"/>
      <c r="I477" s="1"/>
    </row>
    <row r="478" ht="12.75" customHeight="1">
      <c r="A478" s="1"/>
      <c r="B478" s="1"/>
      <c r="C478" s="1"/>
      <c r="F478" s="1"/>
      <c r="I478" s="1"/>
    </row>
    <row r="479" ht="12.75" customHeight="1">
      <c r="A479" s="1"/>
      <c r="B479" s="1"/>
      <c r="C479" s="1"/>
      <c r="F479" s="1"/>
      <c r="I479" s="1"/>
    </row>
    <row r="480" ht="12.75" customHeight="1">
      <c r="A480" s="1"/>
      <c r="B480" s="1"/>
      <c r="C480" s="1"/>
      <c r="F480" s="1"/>
      <c r="I480" s="1"/>
    </row>
    <row r="481" ht="12.75" customHeight="1">
      <c r="A481" s="1"/>
      <c r="B481" s="1"/>
      <c r="C481" s="1"/>
      <c r="F481" s="1"/>
      <c r="I481" s="1"/>
    </row>
    <row r="482" ht="12.75" customHeight="1">
      <c r="A482" s="1"/>
      <c r="B482" s="1"/>
      <c r="C482" s="1"/>
      <c r="F482" s="1"/>
      <c r="I482" s="1"/>
    </row>
    <row r="483" ht="12.75" customHeight="1">
      <c r="A483" s="1"/>
      <c r="B483" s="1"/>
      <c r="C483" s="1"/>
      <c r="F483" s="1"/>
      <c r="I483" s="1"/>
    </row>
    <row r="484" ht="12.75" customHeight="1">
      <c r="A484" s="1"/>
      <c r="B484" s="1"/>
      <c r="C484" s="1"/>
      <c r="F484" s="1"/>
      <c r="I484" s="1"/>
    </row>
    <row r="485" ht="12.75" customHeight="1">
      <c r="A485" s="1"/>
      <c r="B485" s="1"/>
      <c r="C485" s="1"/>
      <c r="F485" s="1"/>
      <c r="I485" s="1"/>
    </row>
    <row r="486" ht="12.75" customHeight="1">
      <c r="A486" s="1"/>
      <c r="B486" s="1"/>
      <c r="C486" s="1"/>
      <c r="F486" s="1"/>
      <c r="I486" s="1"/>
    </row>
    <row r="487" ht="12.75" customHeight="1">
      <c r="A487" s="1"/>
      <c r="B487" s="1"/>
      <c r="C487" s="1"/>
      <c r="F487" s="1"/>
      <c r="I487" s="1"/>
    </row>
    <row r="488" ht="12.75" customHeight="1">
      <c r="A488" s="1"/>
      <c r="B488" s="1"/>
      <c r="C488" s="1"/>
      <c r="F488" s="1"/>
      <c r="I488" s="1"/>
    </row>
    <row r="489" ht="12.75" customHeight="1">
      <c r="A489" s="1"/>
      <c r="B489" s="1"/>
      <c r="C489" s="1"/>
      <c r="F489" s="1"/>
      <c r="I489" s="1"/>
    </row>
    <row r="490" ht="12.75" customHeight="1">
      <c r="A490" s="1"/>
      <c r="B490" s="1"/>
      <c r="C490" s="1"/>
      <c r="F490" s="1"/>
      <c r="I490" s="1"/>
    </row>
    <row r="491" ht="12.75" customHeight="1">
      <c r="A491" s="1"/>
      <c r="B491" s="1"/>
      <c r="C491" s="1"/>
      <c r="F491" s="1"/>
      <c r="I491" s="1"/>
    </row>
    <row r="492" ht="12.75" customHeight="1">
      <c r="A492" s="1"/>
      <c r="B492" s="1"/>
      <c r="C492" s="1"/>
      <c r="F492" s="1"/>
      <c r="I492" s="1"/>
    </row>
    <row r="493" ht="12.75" customHeight="1">
      <c r="A493" s="1"/>
      <c r="B493" s="1"/>
      <c r="C493" s="1"/>
      <c r="F493" s="1"/>
      <c r="I493" s="1"/>
    </row>
    <row r="494" ht="12.75" customHeight="1">
      <c r="A494" s="1"/>
      <c r="B494" s="1"/>
      <c r="C494" s="1"/>
      <c r="F494" s="1"/>
      <c r="I494" s="1"/>
    </row>
    <row r="495" ht="12.75" customHeight="1">
      <c r="A495" s="1"/>
      <c r="B495" s="1"/>
      <c r="C495" s="1"/>
      <c r="F495" s="1"/>
      <c r="I495" s="1"/>
    </row>
    <row r="496" ht="12.75" customHeight="1">
      <c r="A496" s="1"/>
      <c r="B496" s="1"/>
      <c r="C496" s="1"/>
      <c r="F496" s="1"/>
      <c r="I496" s="1"/>
    </row>
    <row r="497" ht="12.75" customHeight="1">
      <c r="A497" s="1"/>
      <c r="B497" s="1"/>
      <c r="C497" s="1"/>
      <c r="F497" s="1"/>
      <c r="I497" s="1"/>
    </row>
    <row r="498" ht="12.75" customHeight="1">
      <c r="A498" s="1"/>
      <c r="B498" s="1"/>
      <c r="C498" s="1"/>
      <c r="F498" s="1"/>
      <c r="I498" s="1"/>
    </row>
    <row r="499" ht="12.75" customHeight="1">
      <c r="A499" s="1"/>
      <c r="B499" s="1"/>
      <c r="C499" s="1"/>
      <c r="F499" s="1"/>
      <c r="I499" s="1"/>
    </row>
    <row r="500" ht="12.75" customHeight="1">
      <c r="A500" s="1"/>
      <c r="B500" s="1"/>
      <c r="C500" s="1"/>
      <c r="F500" s="1"/>
      <c r="I500" s="1"/>
    </row>
    <row r="501" ht="12.75" customHeight="1">
      <c r="A501" s="1"/>
      <c r="B501" s="1"/>
      <c r="C501" s="1"/>
      <c r="F501" s="1"/>
      <c r="I501" s="1"/>
    </row>
    <row r="502" ht="12.75" customHeight="1">
      <c r="A502" s="1"/>
      <c r="B502" s="1"/>
      <c r="C502" s="1"/>
      <c r="F502" s="1"/>
      <c r="I502" s="1"/>
    </row>
    <row r="503" ht="12.75" customHeight="1">
      <c r="A503" s="1"/>
      <c r="B503" s="1"/>
      <c r="C503" s="1"/>
      <c r="F503" s="1"/>
      <c r="I503" s="1"/>
    </row>
    <row r="504" ht="12.75" customHeight="1">
      <c r="A504" s="1"/>
      <c r="B504" s="1"/>
      <c r="C504" s="1"/>
      <c r="F504" s="1"/>
      <c r="I504" s="1"/>
    </row>
    <row r="505" ht="12.75" customHeight="1">
      <c r="A505" s="1"/>
      <c r="B505" s="1"/>
      <c r="C505" s="1"/>
      <c r="F505" s="1"/>
      <c r="I505" s="1"/>
    </row>
    <row r="506" ht="12.75" customHeight="1">
      <c r="A506" s="1"/>
      <c r="B506" s="1"/>
      <c r="C506" s="1"/>
      <c r="F506" s="1"/>
      <c r="I506" s="1"/>
    </row>
    <row r="507" ht="12.75" customHeight="1">
      <c r="A507" s="1"/>
      <c r="B507" s="1"/>
      <c r="C507" s="1"/>
      <c r="F507" s="1"/>
      <c r="I507" s="1"/>
    </row>
    <row r="508" ht="12.75" customHeight="1">
      <c r="A508" s="1"/>
      <c r="B508" s="1"/>
      <c r="C508" s="1"/>
      <c r="F508" s="1"/>
      <c r="I508" s="1"/>
    </row>
    <row r="509" ht="12.75" customHeight="1">
      <c r="A509" s="1"/>
      <c r="B509" s="1"/>
      <c r="C509" s="1"/>
      <c r="F509" s="1"/>
      <c r="I509" s="1"/>
    </row>
    <row r="510" ht="12.75" customHeight="1">
      <c r="A510" s="1"/>
      <c r="B510" s="1"/>
      <c r="C510" s="1"/>
      <c r="F510" s="1"/>
      <c r="I510" s="1"/>
    </row>
    <row r="511" ht="12.75" customHeight="1">
      <c r="A511" s="1"/>
      <c r="B511" s="1"/>
      <c r="C511" s="1"/>
      <c r="F511" s="1"/>
      <c r="I511" s="1"/>
    </row>
    <row r="512" ht="12.75" customHeight="1">
      <c r="A512" s="1"/>
      <c r="B512" s="1"/>
      <c r="C512" s="1"/>
      <c r="F512" s="1"/>
      <c r="I512" s="1"/>
    </row>
    <row r="513" ht="12.75" customHeight="1">
      <c r="A513" s="1"/>
      <c r="B513" s="1"/>
      <c r="C513" s="1"/>
      <c r="F513" s="1"/>
      <c r="I513" s="1"/>
    </row>
    <row r="514" ht="12.75" customHeight="1">
      <c r="A514" s="1"/>
      <c r="B514" s="1"/>
      <c r="C514" s="1"/>
      <c r="F514" s="1"/>
      <c r="I514" s="1"/>
    </row>
    <row r="515" ht="12.75" customHeight="1">
      <c r="A515" s="1"/>
      <c r="B515" s="1"/>
      <c r="C515" s="1"/>
      <c r="F515" s="1"/>
      <c r="I515" s="1"/>
    </row>
    <row r="516" ht="12.75" customHeight="1">
      <c r="A516" s="1"/>
      <c r="B516" s="1"/>
      <c r="C516" s="1"/>
      <c r="F516" s="1"/>
      <c r="I516" s="1"/>
    </row>
    <row r="517" ht="12.75" customHeight="1">
      <c r="A517" s="1"/>
      <c r="B517" s="1"/>
      <c r="C517" s="1"/>
      <c r="F517" s="1"/>
      <c r="I517" s="1"/>
    </row>
    <row r="518" ht="12.75" customHeight="1">
      <c r="A518" s="1"/>
      <c r="B518" s="1"/>
      <c r="C518" s="1"/>
      <c r="F518" s="1"/>
      <c r="I518" s="1"/>
    </row>
    <row r="519" ht="12.75" customHeight="1">
      <c r="A519" s="1"/>
      <c r="B519" s="1"/>
      <c r="C519" s="1"/>
      <c r="F519" s="1"/>
      <c r="I519" s="1"/>
    </row>
    <row r="520" ht="12.75" customHeight="1">
      <c r="A520" s="1"/>
      <c r="B520" s="1"/>
      <c r="C520" s="1"/>
      <c r="F520" s="1"/>
      <c r="I520" s="1"/>
    </row>
    <row r="521" ht="12.75" customHeight="1">
      <c r="A521" s="1"/>
      <c r="B521" s="1"/>
      <c r="C521" s="1"/>
      <c r="F521" s="1"/>
      <c r="I521" s="1"/>
    </row>
    <row r="522" ht="12.75" customHeight="1">
      <c r="A522" s="1"/>
      <c r="B522" s="1"/>
      <c r="C522" s="1"/>
      <c r="F522" s="1"/>
      <c r="I522" s="1"/>
    </row>
    <row r="523" ht="12.75" customHeight="1">
      <c r="A523" s="1"/>
      <c r="B523" s="1"/>
      <c r="C523" s="1"/>
      <c r="F523" s="1"/>
      <c r="I523" s="1"/>
    </row>
    <row r="524" ht="12.75" customHeight="1">
      <c r="A524" s="1"/>
      <c r="B524" s="1"/>
      <c r="C524" s="1"/>
      <c r="F524" s="1"/>
      <c r="I524" s="1"/>
    </row>
    <row r="525" ht="12.75" customHeight="1">
      <c r="A525" s="1"/>
      <c r="B525" s="1"/>
      <c r="C525" s="1"/>
      <c r="F525" s="1"/>
      <c r="I525" s="1"/>
    </row>
    <row r="526" ht="12.75" customHeight="1">
      <c r="A526" s="1"/>
      <c r="B526" s="1"/>
      <c r="C526" s="1"/>
      <c r="F526" s="1"/>
      <c r="I526" s="1"/>
    </row>
    <row r="527" ht="12.75" customHeight="1">
      <c r="A527" s="1"/>
      <c r="B527" s="1"/>
      <c r="C527" s="1"/>
      <c r="F527" s="1"/>
      <c r="I527" s="1"/>
    </row>
    <row r="528" ht="12.75" customHeight="1">
      <c r="A528" s="1"/>
      <c r="B528" s="1"/>
      <c r="C528" s="1"/>
      <c r="F528" s="1"/>
      <c r="I528" s="1"/>
    </row>
    <row r="529" ht="12.75" customHeight="1">
      <c r="A529" s="1"/>
      <c r="B529" s="1"/>
      <c r="C529" s="1"/>
      <c r="F529" s="1"/>
      <c r="I529" s="1"/>
    </row>
    <row r="530" ht="12.75" customHeight="1">
      <c r="A530" s="1"/>
      <c r="B530" s="1"/>
      <c r="C530" s="1"/>
      <c r="F530" s="1"/>
      <c r="I530" s="1"/>
    </row>
    <row r="531" ht="12.75" customHeight="1">
      <c r="A531" s="1"/>
      <c r="B531" s="1"/>
      <c r="C531" s="1"/>
      <c r="F531" s="1"/>
      <c r="I531" s="1"/>
    </row>
    <row r="532" ht="12.75" customHeight="1">
      <c r="A532" s="1"/>
      <c r="B532" s="1"/>
      <c r="C532" s="1"/>
      <c r="F532" s="1"/>
      <c r="I532" s="1"/>
    </row>
    <row r="533" ht="12.75" customHeight="1">
      <c r="A533" s="1"/>
      <c r="B533" s="1"/>
      <c r="C533" s="1"/>
      <c r="F533" s="1"/>
      <c r="I533" s="1"/>
    </row>
    <row r="534" ht="12.75" customHeight="1">
      <c r="A534" s="1"/>
      <c r="B534" s="1"/>
      <c r="C534" s="1"/>
      <c r="F534" s="1"/>
      <c r="I534" s="1"/>
    </row>
    <row r="535" ht="12.75" customHeight="1">
      <c r="A535" s="1"/>
      <c r="B535" s="1"/>
      <c r="C535" s="1"/>
      <c r="F535" s="1"/>
      <c r="I535" s="1"/>
    </row>
    <row r="536" ht="12.75" customHeight="1">
      <c r="A536" s="1"/>
      <c r="B536" s="1"/>
      <c r="C536" s="1"/>
      <c r="F536" s="1"/>
      <c r="I536" s="1"/>
    </row>
    <row r="537" ht="12.75" customHeight="1">
      <c r="A537" s="1"/>
      <c r="B537" s="1"/>
      <c r="C537" s="1"/>
      <c r="F537" s="1"/>
      <c r="I537" s="1"/>
    </row>
    <row r="538" ht="12.75" customHeight="1">
      <c r="A538" s="1"/>
      <c r="B538" s="1"/>
      <c r="C538" s="1"/>
      <c r="F538" s="1"/>
      <c r="I538" s="1"/>
    </row>
    <row r="539" ht="12.75" customHeight="1">
      <c r="A539" s="1"/>
      <c r="B539" s="1"/>
      <c r="C539" s="1"/>
      <c r="F539" s="1"/>
      <c r="I539" s="1"/>
    </row>
    <row r="540" ht="12.75" customHeight="1">
      <c r="A540" s="1"/>
      <c r="B540" s="1"/>
      <c r="C540" s="1"/>
      <c r="F540" s="1"/>
      <c r="I540" s="1"/>
    </row>
    <row r="541" ht="12.75" customHeight="1">
      <c r="A541" s="1"/>
      <c r="B541" s="1"/>
      <c r="C541" s="1"/>
      <c r="F541" s="1"/>
      <c r="I541" s="1"/>
    </row>
    <row r="542" ht="12.75" customHeight="1">
      <c r="A542" s="1"/>
      <c r="B542" s="1"/>
      <c r="C542" s="1"/>
      <c r="F542" s="1"/>
      <c r="I542" s="1"/>
    </row>
    <row r="543" ht="12.75" customHeight="1">
      <c r="A543" s="1"/>
      <c r="B543" s="1"/>
      <c r="C543" s="1"/>
      <c r="F543" s="1"/>
      <c r="I543" s="1"/>
    </row>
    <row r="544" ht="12.75" customHeight="1">
      <c r="A544" s="1"/>
      <c r="B544" s="1"/>
      <c r="C544" s="1"/>
      <c r="F544" s="1"/>
      <c r="I544" s="1"/>
    </row>
    <row r="545" ht="12.75" customHeight="1">
      <c r="A545" s="1"/>
      <c r="B545" s="1"/>
      <c r="C545" s="1"/>
      <c r="F545" s="1"/>
      <c r="I545" s="1"/>
    </row>
    <row r="546" ht="12.75" customHeight="1">
      <c r="A546" s="1"/>
      <c r="B546" s="1"/>
      <c r="C546" s="1"/>
      <c r="F546" s="1"/>
      <c r="I546" s="1"/>
    </row>
    <row r="547" ht="12.75" customHeight="1">
      <c r="A547" s="1"/>
      <c r="B547" s="1"/>
      <c r="C547" s="1"/>
      <c r="F547" s="1"/>
      <c r="I547" s="1"/>
    </row>
    <row r="548" ht="12.75" customHeight="1">
      <c r="A548" s="1"/>
      <c r="B548" s="1"/>
      <c r="C548" s="1"/>
      <c r="F548" s="1"/>
      <c r="I548" s="1"/>
    </row>
    <row r="549" ht="12.75" customHeight="1">
      <c r="A549" s="1"/>
      <c r="B549" s="1"/>
      <c r="C549" s="1"/>
      <c r="F549" s="1"/>
      <c r="I549" s="1"/>
    </row>
    <row r="550" ht="12.75" customHeight="1">
      <c r="A550" s="1"/>
      <c r="B550" s="1"/>
      <c r="C550" s="1"/>
      <c r="F550" s="1"/>
      <c r="I550" s="1"/>
    </row>
    <row r="551" ht="12.75" customHeight="1">
      <c r="A551" s="1"/>
      <c r="B551" s="1"/>
      <c r="C551" s="1"/>
      <c r="F551" s="1"/>
      <c r="I551" s="1"/>
    </row>
    <row r="552" ht="12.75" customHeight="1">
      <c r="A552" s="1"/>
      <c r="B552" s="1"/>
      <c r="C552" s="1"/>
      <c r="F552" s="1"/>
      <c r="I552" s="1"/>
    </row>
    <row r="553" ht="12.75" customHeight="1">
      <c r="A553" s="1"/>
      <c r="B553" s="1"/>
      <c r="C553" s="1"/>
      <c r="F553" s="1"/>
      <c r="I553" s="1"/>
    </row>
    <row r="554" ht="12.75" customHeight="1">
      <c r="A554" s="1"/>
      <c r="B554" s="1"/>
      <c r="C554" s="1"/>
      <c r="F554" s="1"/>
      <c r="I554" s="1"/>
    </row>
    <row r="555" ht="12.75" customHeight="1">
      <c r="A555" s="1"/>
      <c r="B555" s="1"/>
      <c r="C555" s="1"/>
      <c r="F555" s="1"/>
      <c r="I555" s="1"/>
    </row>
    <row r="556" ht="12.75" customHeight="1">
      <c r="A556" s="1"/>
      <c r="B556" s="1"/>
      <c r="C556" s="1"/>
      <c r="F556" s="1"/>
      <c r="I556" s="1"/>
    </row>
    <row r="557" ht="12.75" customHeight="1">
      <c r="A557" s="1"/>
      <c r="B557" s="1"/>
      <c r="C557" s="1"/>
      <c r="F557" s="1"/>
      <c r="I557" s="1"/>
    </row>
    <row r="558" ht="12.75" customHeight="1">
      <c r="A558" s="1"/>
      <c r="B558" s="1"/>
      <c r="C558" s="1"/>
      <c r="F558" s="1"/>
      <c r="I558" s="1"/>
    </row>
    <row r="559" ht="12.75" customHeight="1">
      <c r="A559" s="1"/>
      <c r="B559" s="1"/>
      <c r="C559" s="1"/>
      <c r="F559" s="1"/>
      <c r="I559" s="1"/>
    </row>
    <row r="560" ht="12.75" customHeight="1">
      <c r="A560" s="1"/>
      <c r="B560" s="1"/>
      <c r="C560" s="1"/>
      <c r="F560" s="1"/>
      <c r="I560" s="1"/>
    </row>
    <row r="561" ht="12.75" customHeight="1">
      <c r="A561" s="1"/>
      <c r="B561" s="1"/>
      <c r="C561" s="1"/>
      <c r="F561" s="1"/>
      <c r="I561" s="1"/>
    </row>
    <row r="562" ht="12.75" customHeight="1">
      <c r="A562" s="1"/>
      <c r="B562" s="1"/>
      <c r="C562" s="1"/>
      <c r="F562" s="1"/>
      <c r="I562" s="1"/>
    </row>
    <row r="563" ht="12.75" customHeight="1">
      <c r="A563" s="1"/>
      <c r="B563" s="1"/>
      <c r="C563" s="1"/>
      <c r="F563" s="1"/>
      <c r="I563" s="1"/>
    </row>
    <row r="564" ht="12.75" customHeight="1">
      <c r="A564" s="1"/>
      <c r="B564" s="1"/>
      <c r="C564" s="1"/>
      <c r="F564" s="1"/>
      <c r="I564" s="1"/>
    </row>
    <row r="565" ht="12.75" customHeight="1">
      <c r="A565" s="1"/>
      <c r="B565" s="1"/>
      <c r="C565" s="1"/>
      <c r="F565" s="1"/>
      <c r="I565" s="1"/>
    </row>
    <row r="566" ht="12.75" customHeight="1">
      <c r="A566" s="1"/>
      <c r="B566" s="1"/>
      <c r="C566" s="1"/>
      <c r="F566" s="1"/>
      <c r="I566" s="1"/>
    </row>
    <row r="567" ht="12.75" customHeight="1">
      <c r="A567" s="1"/>
      <c r="B567" s="1"/>
      <c r="C567" s="1"/>
      <c r="F567" s="1"/>
      <c r="I567" s="1"/>
    </row>
    <row r="568" ht="12.75" customHeight="1">
      <c r="A568" s="1"/>
      <c r="B568" s="1"/>
      <c r="C568" s="1"/>
      <c r="F568" s="1"/>
      <c r="I568" s="1"/>
    </row>
    <row r="569" ht="12.75" customHeight="1">
      <c r="A569" s="1"/>
      <c r="B569" s="1"/>
      <c r="C569" s="1"/>
      <c r="F569" s="1"/>
      <c r="I569" s="1"/>
    </row>
    <row r="570" ht="12.75" customHeight="1">
      <c r="A570" s="1"/>
      <c r="B570" s="1"/>
      <c r="C570" s="1"/>
      <c r="F570" s="1"/>
      <c r="I570" s="1"/>
    </row>
    <row r="571" ht="12.75" customHeight="1">
      <c r="A571" s="1"/>
      <c r="B571" s="1"/>
      <c r="C571" s="1"/>
      <c r="F571" s="1"/>
      <c r="I571" s="1"/>
    </row>
    <row r="572" ht="12.75" customHeight="1">
      <c r="A572" s="1"/>
      <c r="B572" s="1"/>
      <c r="C572" s="1"/>
      <c r="F572" s="1"/>
      <c r="I572" s="1"/>
    </row>
    <row r="573" ht="12.75" customHeight="1">
      <c r="A573" s="1"/>
      <c r="B573" s="1"/>
      <c r="C573" s="1"/>
      <c r="F573" s="1"/>
      <c r="I573" s="1"/>
    </row>
    <row r="574" ht="12.75" customHeight="1">
      <c r="A574" s="1"/>
      <c r="B574" s="1"/>
      <c r="C574" s="1"/>
      <c r="F574" s="1"/>
      <c r="I574" s="1"/>
    </row>
    <row r="575" ht="12.75" customHeight="1">
      <c r="A575" s="1"/>
      <c r="B575" s="1"/>
      <c r="C575" s="1"/>
      <c r="F575" s="1"/>
      <c r="I575" s="1"/>
    </row>
    <row r="576" ht="12.75" customHeight="1">
      <c r="A576" s="1"/>
      <c r="B576" s="1"/>
      <c r="C576" s="1"/>
      <c r="F576" s="1"/>
      <c r="I576" s="1"/>
    </row>
    <row r="577" ht="12.75" customHeight="1">
      <c r="A577" s="1"/>
      <c r="B577" s="1"/>
      <c r="C577" s="1"/>
      <c r="F577" s="1"/>
      <c r="I577" s="1"/>
    </row>
    <row r="578" ht="12.75" customHeight="1">
      <c r="A578" s="1"/>
      <c r="B578" s="1"/>
      <c r="C578" s="1"/>
      <c r="F578" s="1"/>
      <c r="I578" s="1"/>
    </row>
    <row r="579" ht="12.75" customHeight="1">
      <c r="A579" s="1"/>
      <c r="B579" s="1"/>
      <c r="C579" s="1"/>
      <c r="F579" s="1"/>
      <c r="I579" s="1"/>
    </row>
    <row r="580" ht="12.75" customHeight="1">
      <c r="A580" s="1"/>
      <c r="B580" s="1"/>
      <c r="C580" s="1"/>
      <c r="F580" s="1"/>
      <c r="I580" s="1"/>
    </row>
    <row r="581" ht="12.75" customHeight="1">
      <c r="A581" s="1"/>
      <c r="B581" s="1"/>
      <c r="C581" s="1"/>
      <c r="F581" s="1"/>
      <c r="I581" s="1"/>
    </row>
    <row r="582" ht="12.75" customHeight="1">
      <c r="A582" s="1"/>
      <c r="B582" s="1"/>
      <c r="C582" s="1"/>
      <c r="F582" s="1"/>
      <c r="I582" s="1"/>
    </row>
    <row r="583" ht="12.75" customHeight="1">
      <c r="A583" s="1"/>
      <c r="B583" s="1"/>
      <c r="C583" s="1"/>
      <c r="F583" s="1"/>
      <c r="I583" s="1"/>
    </row>
    <row r="584" ht="12.75" customHeight="1">
      <c r="A584" s="1"/>
      <c r="B584" s="1"/>
      <c r="C584" s="1"/>
      <c r="F584" s="1"/>
      <c r="I584" s="1"/>
    </row>
    <row r="585" ht="12.75" customHeight="1">
      <c r="A585" s="1"/>
      <c r="B585" s="1"/>
      <c r="C585" s="1"/>
      <c r="F585" s="1"/>
      <c r="I585" s="1"/>
    </row>
    <row r="586" ht="12.75" customHeight="1">
      <c r="A586" s="1"/>
      <c r="B586" s="1"/>
      <c r="C586" s="1"/>
      <c r="F586" s="1"/>
      <c r="I586" s="1"/>
    </row>
    <row r="587" ht="12.75" customHeight="1">
      <c r="A587" s="1"/>
      <c r="B587" s="1"/>
      <c r="C587" s="1"/>
      <c r="F587" s="1"/>
      <c r="I587" s="1"/>
    </row>
    <row r="588" ht="12.75" customHeight="1">
      <c r="A588" s="1"/>
      <c r="B588" s="1"/>
      <c r="C588" s="1"/>
      <c r="F588" s="1"/>
      <c r="I588" s="1"/>
    </row>
    <row r="589" ht="12.75" customHeight="1">
      <c r="A589" s="1"/>
      <c r="B589" s="1"/>
      <c r="C589" s="1"/>
      <c r="F589" s="1"/>
      <c r="I589" s="1"/>
    </row>
    <row r="590" ht="12.75" customHeight="1">
      <c r="A590" s="1"/>
      <c r="B590" s="1"/>
      <c r="C590" s="1"/>
      <c r="F590" s="1"/>
      <c r="I590" s="1"/>
    </row>
    <row r="591" ht="12.75" customHeight="1">
      <c r="A591" s="1"/>
      <c r="B591" s="1"/>
      <c r="C591" s="1"/>
      <c r="F591" s="1"/>
      <c r="I591" s="1"/>
    </row>
    <row r="592" ht="12.75" customHeight="1">
      <c r="A592" s="1"/>
      <c r="B592" s="1"/>
      <c r="C592" s="1"/>
      <c r="F592" s="1"/>
      <c r="I592" s="1"/>
    </row>
    <row r="593" ht="12.75" customHeight="1">
      <c r="A593" s="1"/>
      <c r="B593" s="1"/>
      <c r="C593" s="1"/>
      <c r="F593" s="1"/>
      <c r="I593" s="1"/>
    </row>
    <row r="594" ht="12.75" customHeight="1">
      <c r="A594" s="1"/>
      <c r="B594" s="1"/>
      <c r="C594" s="1"/>
      <c r="F594" s="1"/>
      <c r="I594" s="1"/>
    </row>
    <row r="595" ht="12.75" customHeight="1">
      <c r="A595" s="1"/>
      <c r="B595" s="1"/>
      <c r="C595" s="1"/>
      <c r="F595" s="1"/>
      <c r="I595" s="1"/>
    </row>
    <row r="596" ht="12.75" customHeight="1">
      <c r="A596" s="1"/>
      <c r="B596" s="1"/>
      <c r="C596" s="1"/>
      <c r="F596" s="1"/>
      <c r="I596" s="1"/>
    </row>
    <row r="597" ht="12.75" customHeight="1">
      <c r="A597" s="1"/>
      <c r="B597" s="1"/>
      <c r="C597" s="1"/>
      <c r="F597" s="1"/>
      <c r="I597" s="1"/>
    </row>
    <row r="598" ht="12.75" customHeight="1">
      <c r="A598" s="1"/>
      <c r="B598" s="1"/>
      <c r="C598" s="1"/>
      <c r="F598" s="1"/>
      <c r="I598" s="1"/>
    </row>
    <row r="599" ht="12.75" customHeight="1">
      <c r="A599" s="1"/>
      <c r="B599" s="1"/>
      <c r="C599" s="1"/>
      <c r="F599" s="1"/>
      <c r="I599" s="1"/>
    </row>
    <row r="600" ht="12.75" customHeight="1">
      <c r="A600" s="1"/>
      <c r="B600" s="1"/>
      <c r="C600" s="1"/>
      <c r="F600" s="1"/>
      <c r="I600" s="1"/>
    </row>
    <row r="601" ht="12.75" customHeight="1">
      <c r="A601" s="1"/>
      <c r="B601" s="1"/>
      <c r="C601" s="1"/>
      <c r="F601" s="1"/>
      <c r="I601" s="1"/>
    </row>
    <row r="602" ht="12.75" customHeight="1">
      <c r="A602" s="1"/>
      <c r="B602" s="1"/>
      <c r="C602" s="1"/>
      <c r="F602" s="1"/>
      <c r="I602" s="1"/>
    </row>
    <row r="603" ht="12.75" customHeight="1">
      <c r="A603" s="1"/>
      <c r="B603" s="1"/>
      <c r="C603" s="1"/>
      <c r="F603" s="1"/>
      <c r="I603" s="1"/>
    </row>
    <row r="604" ht="12.75" customHeight="1">
      <c r="A604" s="1"/>
      <c r="B604" s="1"/>
      <c r="C604" s="1"/>
      <c r="F604" s="1"/>
      <c r="I604" s="1"/>
    </row>
    <row r="605" ht="12.75" customHeight="1">
      <c r="A605" s="1"/>
      <c r="B605" s="1"/>
      <c r="C605" s="1"/>
      <c r="F605" s="1"/>
      <c r="I605" s="1"/>
    </row>
    <row r="606" ht="12.75" customHeight="1">
      <c r="A606" s="1"/>
      <c r="B606" s="1"/>
      <c r="C606" s="1"/>
      <c r="F606" s="1"/>
      <c r="I606" s="1"/>
    </row>
    <row r="607" ht="12.75" customHeight="1">
      <c r="A607" s="1"/>
      <c r="B607" s="1"/>
      <c r="C607" s="1"/>
      <c r="F607" s="1"/>
      <c r="I607" s="1"/>
    </row>
    <row r="608" ht="12.75" customHeight="1">
      <c r="A608" s="1"/>
      <c r="B608" s="1"/>
      <c r="C608" s="1"/>
      <c r="F608" s="1"/>
      <c r="I608" s="1"/>
    </row>
    <row r="609" ht="12.75" customHeight="1">
      <c r="A609" s="1"/>
      <c r="B609" s="1"/>
      <c r="C609" s="1"/>
      <c r="F609" s="1"/>
      <c r="I609" s="1"/>
    </row>
    <row r="610" ht="12.75" customHeight="1">
      <c r="A610" s="1"/>
      <c r="B610" s="1"/>
      <c r="C610" s="1"/>
      <c r="F610" s="1"/>
      <c r="I610" s="1"/>
    </row>
    <row r="611" ht="12.75" customHeight="1">
      <c r="A611" s="1"/>
      <c r="B611" s="1"/>
      <c r="C611" s="1"/>
      <c r="F611" s="1"/>
      <c r="I611" s="1"/>
    </row>
    <row r="612" ht="12.75" customHeight="1">
      <c r="A612" s="1"/>
      <c r="B612" s="1"/>
      <c r="C612" s="1"/>
      <c r="F612" s="1"/>
      <c r="I612" s="1"/>
    </row>
    <row r="613" ht="12.75" customHeight="1">
      <c r="A613" s="1"/>
      <c r="B613" s="1"/>
      <c r="C613" s="1"/>
      <c r="F613" s="1"/>
      <c r="I613" s="1"/>
    </row>
    <row r="614" ht="12.75" customHeight="1">
      <c r="A614" s="1"/>
      <c r="B614" s="1"/>
      <c r="C614" s="1"/>
      <c r="F614" s="1"/>
      <c r="I614" s="1"/>
    </row>
    <row r="615" ht="12.75" customHeight="1">
      <c r="A615" s="1"/>
      <c r="B615" s="1"/>
      <c r="C615" s="1"/>
      <c r="F615" s="1"/>
      <c r="I615" s="1"/>
    </row>
    <row r="616" ht="12.75" customHeight="1">
      <c r="A616" s="1"/>
      <c r="B616" s="1"/>
      <c r="C616" s="1"/>
      <c r="F616" s="1"/>
      <c r="I616" s="1"/>
    </row>
    <row r="617" ht="12.75" customHeight="1">
      <c r="A617" s="1"/>
      <c r="B617" s="1"/>
      <c r="C617" s="1"/>
      <c r="F617" s="1"/>
      <c r="I617" s="1"/>
    </row>
    <row r="618" ht="12.75" customHeight="1">
      <c r="A618" s="1"/>
      <c r="B618" s="1"/>
      <c r="C618" s="1"/>
      <c r="F618" s="1"/>
      <c r="I618" s="1"/>
    </row>
    <row r="619" ht="12.75" customHeight="1">
      <c r="A619" s="1"/>
      <c r="B619" s="1"/>
      <c r="C619" s="1"/>
      <c r="F619" s="1"/>
      <c r="I619" s="1"/>
    </row>
    <row r="620" ht="12.75" customHeight="1">
      <c r="A620" s="1"/>
      <c r="B620" s="1"/>
      <c r="C620" s="1"/>
      <c r="F620" s="1"/>
      <c r="I620" s="1"/>
    </row>
    <row r="621" ht="12.75" customHeight="1">
      <c r="A621" s="1"/>
      <c r="B621" s="1"/>
      <c r="C621" s="1"/>
      <c r="F621" s="1"/>
      <c r="I621" s="1"/>
    </row>
    <row r="622" ht="12.75" customHeight="1">
      <c r="A622" s="1"/>
      <c r="B622" s="1"/>
      <c r="C622" s="1"/>
      <c r="F622" s="1"/>
      <c r="I622" s="1"/>
    </row>
    <row r="623" ht="12.75" customHeight="1">
      <c r="A623" s="1"/>
      <c r="B623" s="1"/>
      <c r="C623" s="1"/>
      <c r="F623" s="1"/>
      <c r="I623" s="1"/>
    </row>
    <row r="624" ht="12.75" customHeight="1">
      <c r="A624" s="1"/>
      <c r="B624" s="1"/>
      <c r="C624" s="1"/>
      <c r="F624" s="1"/>
      <c r="I624" s="1"/>
    </row>
    <row r="625" ht="12.75" customHeight="1">
      <c r="A625" s="1"/>
      <c r="B625" s="1"/>
      <c r="C625" s="1"/>
      <c r="F625" s="1"/>
      <c r="I625" s="1"/>
    </row>
    <row r="626" ht="12.75" customHeight="1">
      <c r="A626" s="1"/>
      <c r="B626" s="1"/>
      <c r="C626" s="1"/>
      <c r="F626" s="1"/>
      <c r="I626" s="1"/>
    </row>
    <row r="627" ht="12.75" customHeight="1">
      <c r="A627" s="1"/>
      <c r="B627" s="1"/>
      <c r="C627" s="1"/>
      <c r="F627" s="1"/>
      <c r="I627" s="1"/>
    </row>
    <row r="628" ht="12.75" customHeight="1">
      <c r="A628" s="1"/>
      <c r="B628" s="1"/>
      <c r="C628" s="1"/>
      <c r="F628" s="1"/>
      <c r="I628" s="1"/>
    </row>
    <row r="629" ht="12.75" customHeight="1">
      <c r="A629" s="1"/>
      <c r="B629" s="1"/>
      <c r="C629" s="1"/>
      <c r="F629" s="1"/>
      <c r="I629" s="1"/>
    </row>
    <row r="630" ht="12.75" customHeight="1">
      <c r="A630" s="1"/>
      <c r="B630" s="1"/>
      <c r="C630" s="1"/>
      <c r="F630" s="1"/>
      <c r="I630" s="1"/>
    </row>
    <row r="631" ht="12.75" customHeight="1">
      <c r="A631" s="1"/>
      <c r="B631" s="1"/>
      <c r="C631" s="1"/>
      <c r="F631" s="1"/>
      <c r="I631" s="1"/>
    </row>
    <row r="632" ht="12.75" customHeight="1">
      <c r="A632" s="1"/>
      <c r="B632" s="1"/>
      <c r="C632" s="1"/>
      <c r="F632" s="1"/>
      <c r="I632" s="1"/>
    </row>
    <row r="633" ht="12.75" customHeight="1">
      <c r="A633" s="1"/>
      <c r="B633" s="1"/>
      <c r="C633" s="1"/>
      <c r="F633" s="1"/>
      <c r="I633" s="1"/>
    </row>
    <row r="634" ht="12.75" customHeight="1">
      <c r="A634" s="1"/>
      <c r="B634" s="1"/>
      <c r="C634" s="1"/>
      <c r="F634" s="1"/>
      <c r="I634" s="1"/>
    </row>
    <row r="635" ht="12.75" customHeight="1">
      <c r="A635" s="1"/>
      <c r="B635" s="1"/>
      <c r="C635" s="1"/>
      <c r="F635" s="1"/>
      <c r="I635" s="1"/>
    </row>
    <row r="636" ht="12.75" customHeight="1">
      <c r="A636" s="1"/>
      <c r="B636" s="1"/>
      <c r="C636" s="1"/>
      <c r="F636" s="1"/>
      <c r="I636" s="1"/>
    </row>
    <row r="637" ht="12.75" customHeight="1">
      <c r="A637" s="1"/>
      <c r="B637" s="1"/>
      <c r="C637" s="1"/>
      <c r="F637" s="1"/>
      <c r="I637" s="1"/>
    </row>
    <row r="638" ht="12.75" customHeight="1">
      <c r="A638" s="1"/>
      <c r="B638" s="1"/>
      <c r="C638" s="1"/>
      <c r="F638" s="1"/>
      <c r="I638" s="1"/>
    </row>
    <row r="639" ht="12.75" customHeight="1">
      <c r="A639" s="1"/>
      <c r="B639" s="1"/>
      <c r="C639" s="1"/>
      <c r="F639" s="1"/>
      <c r="I639" s="1"/>
    </row>
    <row r="640" ht="12.75" customHeight="1">
      <c r="A640" s="1"/>
      <c r="B640" s="1"/>
      <c r="C640" s="1"/>
      <c r="F640" s="1"/>
      <c r="I640" s="1"/>
    </row>
    <row r="641" ht="12.75" customHeight="1">
      <c r="A641" s="1"/>
      <c r="B641" s="1"/>
      <c r="C641" s="1"/>
      <c r="F641" s="1"/>
      <c r="I641" s="1"/>
    </row>
    <row r="642" ht="12.75" customHeight="1">
      <c r="A642" s="1"/>
      <c r="B642" s="1"/>
      <c r="C642" s="1"/>
      <c r="F642" s="1"/>
      <c r="I642" s="1"/>
    </row>
    <row r="643" ht="12.75" customHeight="1">
      <c r="A643" s="1"/>
      <c r="B643" s="1"/>
      <c r="C643" s="1"/>
      <c r="F643" s="1"/>
      <c r="I643" s="1"/>
    </row>
    <row r="644" ht="12.75" customHeight="1">
      <c r="A644" s="1"/>
      <c r="B644" s="1"/>
      <c r="C644" s="1"/>
      <c r="F644" s="1"/>
      <c r="I644" s="1"/>
    </row>
    <row r="645" ht="12.75" customHeight="1">
      <c r="A645" s="1"/>
      <c r="B645" s="1"/>
      <c r="C645" s="1"/>
      <c r="F645" s="1"/>
      <c r="I645" s="1"/>
    </row>
    <row r="646" ht="12.75" customHeight="1">
      <c r="A646" s="1"/>
      <c r="B646" s="1"/>
      <c r="C646" s="1"/>
      <c r="F646" s="1"/>
      <c r="I646" s="1"/>
    </row>
    <row r="647" ht="12.75" customHeight="1">
      <c r="A647" s="1"/>
      <c r="B647" s="1"/>
      <c r="C647" s="1"/>
      <c r="F647" s="1"/>
      <c r="I647" s="1"/>
    </row>
    <row r="648" ht="12.75" customHeight="1">
      <c r="A648" s="1"/>
      <c r="B648" s="1"/>
      <c r="C648" s="1"/>
      <c r="F648" s="1"/>
      <c r="I648" s="1"/>
    </row>
    <row r="649" ht="12.75" customHeight="1">
      <c r="A649" s="1"/>
      <c r="B649" s="1"/>
      <c r="C649" s="1"/>
      <c r="F649" s="1"/>
      <c r="I649" s="1"/>
    </row>
    <row r="650" ht="12.75" customHeight="1">
      <c r="A650" s="1"/>
      <c r="B650" s="1"/>
      <c r="C650" s="1"/>
      <c r="F650" s="1"/>
      <c r="I650" s="1"/>
    </row>
    <row r="651" ht="12.75" customHeight="1">
      <c r="A651" s="1"/>
      <c r="B651" s="1"/>
      <c r="C651" s="1"/>
      <c r="F651" s="1"/>
      <c r="I651" s="1"/>
    </row>
    <row r="652" ht="12.75" customHeight="1">
      <c r="A652" s="1"/>
      <c r="B652" s="1"/>
      <c r="C652" s="1"/>
      <c r="F652" s="1"/>
      <c r="I652" s="1"/>
    </row>
    <row r="653" ht="12.75" customHeight="1">
      <c r="A653" s="1"/>
      <c r="B653" s="1"/>
      <c r="C653" s="1"/>
      <c r="F653" s="1"/>
      <c r="I653" s="1"/>
    </row>
    <row r="654" ht="12.75" customHeight="1">
      <c r="A654" s="1"/>
      <c r="B654" s="1"/>
      <c r="C654" s="1"/>
      <c r="F654" s="1"/>
      <c r="I654" s="1"/>
    </row>
    <row r="655" ht="12.75" customHeight="1">
      <c r="A655" s="1"/>
      <c r="B655" s="1"/>
      <c r="C655" s="1"/>
      <c r="F655" s="1"/>
      <c r="I655" s="1"/>
    </row>
    <row r="656" ht="12.75" customHeight="1">
      <c r="A656" s="1"/>
      <c r="B656" s="1"/>
      <c r="C656" s="1"/>
      <c r="F656" s="1"/>
      <c r="I656" s="1"/>
    </row>
    <row r="657" ht="12.75" customHeight="1">
      <c r="A657" s="1"/>
      <c r="B657" s="1"/>
      <c r="C657" s="1"/>
      <c r="F657" s="1"/>
      <c r="I657" s="1"/>
    </row>
    <row r="658" ht="12.75" customHeight="1">
      <c r="A658" s="1"/>
      <c r="B658" s="1"/>
      <c r="C658" s="1"/>
      <c r="F658" s="1"/>
      <c r="I658" s="1"/>
    </row>
    <row r="659" ht="12.75" customHeight="1">
      <c r="A659" s="1"/>
      <c r="B659" s="1"/>
      <c r="C659" s="1"/>
      <c r="F659" s="1"/>
      <c r="I659" s="1"/>
    </row>
    <row r="660" ht="12.75" customHeight="1">
      <c r="A660" s="1"/>
      <c r="B660" s="1"/>
      <c r="C660" s="1"/>
      <c r="F660" s="1"/>
      <c r="I660" s="1"/>
    </row>
    <row r="661" ht="12.75" customHeight="1">
      <c r="A661" s="1"/>
      <c r="B661" s="1"/>
      <c r="C661" s="1"/>
      <c r="F661" s="1"/>
      <c r="I661" s="1"/>
    </row>
    <row r="662" ht="12.75" customHeight="1">
      <c r="A662" s="1"/>
      <c r="B662" s="1"/>
      <c r="C662" s="1"/>
      <c r="F662" s="1"/>
      <c r="I662" s="1"/>
    </row>
    <row r="663" ht="12.75" customHeight="1">
      <c r="A663" s="1"/>
      <c r="B663" s="1"/>
      <c r="C663" s="1"/>
      <c r="F663" s="1"/>
      <c r="I663" s="1"/>
    </row>
    <row r="664" ht="12.75" customHeight="1">
      <c r="A664" s="1"/>
      <c r="B664" s="1"/>
      <c r="C664" s="1"/>
      <c r="F664" s="1"/>
      <c r="I664" s="1"/>
    </row>
    <row r="665" ht="12.75" customHeight="1">
      <c r="A665" s="1"/>
      <c r="B665" s="1"/>
      <c r="C665" s="1"/>
      <c r="F665" s="1"/>
      <c r="I665" s="1"/>
    </row>
    <row r="666" ht="12.75" customHeight="1">
      <c r="A666" s="1"/>
      <c r="B666" s="1"/>
      <c r="C666" s="1"/>
      <c r="F666" s="1"/>
      <c r="I666" s="1"/>
    </row>
    <row r="667" ht="12.75" customHeight="1">
      <c r="A667" s="1"/>
      <c r="B667" s="1"/>
      <c r="C667" s="1"/>
      <c r="F667" s="1"/>
      <c r="I667" s="1"/>
    </row>
    <row r="668" ht="12.75" customHeight="1">
      <c r="A668" s="1"/>
      <c r="B668" s="1"/>
      <c r="C668" s="1"/>
      <c r="F668" s="1"/>
      <c r="I668" s="1"/>
    </row>
    <row r="669" ht="12.75" customHeight="1">
      <c r="A669" s="1"/>
      <c r="B669" s="1"/>
      <c r="C669" s="1"/>
      <c r="F669" s="1"/>
      <c r="I669" s="1"/>
    </row>
    <row r="670" ht="12.75" customHeight="1">
      <c r="A670" s="1"/>
      <c r="B670" s="1"/>
      <c r="C670" s="1"/>
      <c r="F670" s="1"/>
      <c r="I670" s="1"/>
    </row>
    <row r="671" ht="12.75" customHeight="1">
      <c r="A671" s="1"/>
      <c r="B671" s="1"/>
      <c r="C671" s="1"/>
      <c r="F671" s="1"/>
      <c r="I671" s="1"/>
    </row>
    <row r="672" ht="12.75" customHeight="1">
      <c r="A672" s="1"/>
      <c r="B672" s="1"/>
      <c r="C672" s="1"/>
      <c r="F672" s="1"/>
      <c r="I672" s="1"/>
    </row>
    <row r="673" ht="12.75" customHeight="1">
      <c r="A673" s="1"/>
      <c r="B673" s="1"/>
      <c r="C673" s="1"/>
      <c r="F673" s="1"/>
      <c r="I673" s="1"/>
    </row>
    <row r="674" ht="12.75" customHeight="1">
      <c r="A674" s="1"/>
      <c r="B674" s="1"/>
      <c r="C674" s="1"/>
      <c r="F674" s="1"/>
      <c r="I674" s="1"/>
    </row>
    <row r="675" ht="12.75" customHeight="1">
      <c r="A675" s="1"/>
      <c r="B675" s="1"/>
      <c r="C675" s="1"/>
      <c r="F675" s="1"/>
      <c r="I675" s="1"/>
    </row>
    <row r="676" ht="12.75" customHeight="1">
      <c r="A676" s="1"/>
      <c r="B676" s="1"/>
      <c r="C676" s="1"/>
      <c r="F676" s="1"/>
      <c r="I676" s="1"/>
    </row>
    <row r="677" ht="12.75" customHeight="1">
      <c r="A677" s="1"/>
      <c r="B677" s="1"/>
      <c r="C677" s="1"/>
      <c r="F677" s="1"/>
      <c r="I677" s="1"/>
    </row>
    <row r="678" ht="12.75" customHeight="1">
      <c r="A678" s="1"/>
      <c r="B678" s="1"/>
      <c r="C678" s="1"/>
      <c r="F678" s="1"/>
      <c r="I678" s="1"/>
    </row>
    <row r="679" ht="12.75" customHeight="1">
      <c r="A679" s="1"/>
      <c r="B679" s="1"/>
      <c r="C679" s="1"/>
      <c r="F679" s="1"/>
      <c r="I679" s="1"/>
    </row>
    <row r="680" ht="12.75" customHeight="1">
      <c r="A680" s="1"/>
      <c r="B680" s="1"/>
      <c r="C680" s="1"/>
      <c r="F680" s="1"/>
      <c r="I680" s="1"/>
    </row>
    <row r="681" ht="12.75" customHeight="1">
      <c r="A681" s="1"/>
      <c r="B681" s="1"/>
      <c r="C681" s="1"/>
      <c r="F681" s="1"/>
      <c r="I681" s="1"/>
    </row>
    <row r="682" ht="12.75" customHeight="1">
      <c r="A682" s="1"/>
      <c r="B682" s="1"/>
      <c r="C682" s="1"/>
      <c r="F682" s="1"/>
      <c r="I682" s="1"/>
    </row>
    <row r="683" ht="12.75" customHeight="1">
      <c r="A683" s="1"/>
      <c r="B683" s="1"/>
      <c r="C683" s="1"/>
      <c r="F683" s="1"/>
      <c r="I683" s="1"/>
    </row>
    <row r="684" ht="12.75" customHeight="1">
      <c r="A684" s="1"/>
      <c r="B684" s="1"/>
      <c r="C684" s="1"/>
      <c r="F684" s="1"/>
      <c r="I684" s="1"/>
    </row>
    <row r="685" ht="12.75" customHeight="1">
      <c r="A685" s="1"/>
      <c r="B685" s="1"/>
      <c r="C685" s="1"/>
      <c r="F685" s="1"/>
      <c r="I685" s="1"/>
    </row>
    <row r="686" ht="12.75" customHeight="1">
      <c r="A686" s="1"/>
      <c r="B686" s="1"/>
      <c r="C686" s="1"/>
      <c r="F686" s="1"/>
      <c r="I686" s="1"/>
    </row>
    <row r="687" ht="12.75" customHeight="1">
      <c r="A687" s="1"/>
      <c r="B687" s="1"/>
      <c r="C687" s="1"/>
      <c r="F687" s="1"/>
      <c r="I687" s="1"/>
    </row>
    <row r="688" ht="12.75" customHeight="1">
      <c r="A688" s="1"/>
      <c r="B688" s="1"/>
      <c r="C688" s="1"/>
      <c r="F688" s="1"/>
      <c r="I688" s="1"/>
    </row>
    <row r="689" ht="12.75" customHeight="1">
      <c r="A689" s="1"/>
      <c r="B689" s="1"/>
      <c r="C689" s="1"/>
      <c r="F689" s="1"/>
      <c r="I689" s="1"/>
    </row>
    <row r="690" ht="12.75" customHeight="1">
      <c r="A690" s="1"/>
      <c r="B690" s="1"/>
      <c r="C690" s="1"/>
      <c r="F690" s="1"/>
      <c r="I690" s="1"/>
    </row>
    <row r="691" ht="12.75" customHeight="1">
      <c r="A691" s="1"/>
      <c r="B691" s="1"/>
      <c r="C691" s="1"/>
      <c r="F691" s="1"/>
      <c r="I691" s="1"/>
    </row>
    <row r="692" ht="12.75" customHeight="1">
      <c r="A692" s="1"/>
      <c r="B692" s="1"/>
      <c r="C692" s="1"/>
      <c r="F692" s="1"/>
      <c r="I692" s="1"/>
    </row>
    <row r="693" ht="12.75" customHeight="1">
      <c r="A693" s="1"/>
      <c r="B693" s="1"/>
      <c r="C693" s="1"/>
      <c r="F693" s="1"/>
      <c r="I693" s="1"/>
    </row>
    <row r="694" ht="12.75" customHeight="1">
      <c r="A694" s="1"/>
      <c r="B694" s="1"/>
      <c r="C694" s="1"/>
      <c r="F694" s="1"/>
      <c r="I694" s="1"/>
    </row>
    <row r="695" ht="12.75" customHeight="1">
      <c r="A695" s="1"/>
      <c r="B695" s="1"/>
      <c r="C695" s="1"/>
      <c r="F695" s="1"/>
      <c r="I695" s="1"/>
    </row>
    <row r="696" ht="12.75" customHeight="1">
      <c r="A696" s="1"/>
      <c r="B696" s="1"/>
      <c r="C696" s="1"/>
      <c r="F696" s="1"/>
      <c r="I696" s="1"/>
    </row>
    <row r="697" ht="12.75" customHeight="1">
      <c r="A697" s="1"/>
      <c r="B697" s="1"/>
      <c r="C697" s="1"/>
      <c r="F697" s="1"/>
      <c r="I697" s="1"/>
    </row>
    <row r="698" ht="12.75" customHeight="1">
      <c r="A698" s="1"/>
      <c r="B698" s="1"/>
      <c r="C698" s="1"/>
      <c r="F698" s="1"/>
      <c r="I698" s="1"/>
    </row>
    <row r="699" ht="12.75" customHeight="1">
      <c r="A699" s="1"/>
      <c r="B699" s="1"/>
      <c r="C699" s="1"/>
      <c r="F699" s="1"/>
      <c r="I699" s="1"/>
    </row>
    <row r="700" ht="12.75" customHeight="1">
      <c r="A700" s="1"/>
      <c r="B700" s="1"/>
      <c r="C700" s="1"/>
      <c r="F700" s="1"/>
      <c r="I700" s="1"/>
    </row>
    <row r="701" ht="12.75" customHeight="1">
      <c r="A701" s="1"/>
      <c r="B701" s="1"/>
      <c r="C701" s="1"/>
      <c r="F701" s="1"/>
      <c r="I701" s="1"/>
    </row>
    <row r="702" ht="12.75" customHeight="1">
      <c r="A702" s="1"/>
      <c r="B702" s="1"/>
      <c r="C702" s="1"/>
      <c r="F702" s="1"/>
      <c r="I702" s="1"/>
    </row>
    <row r="703" ht="12.75" customHeight="1">
      <c r="A703" s="1"/>
      <c r="B703" s="1"/>
      <c r="C703" s="1"/>
      <c r="F703" s="1"/>
      <c r="I703" s="1"/>
    </row>
    <row r="704" ht="12.75" customHeight="1">
      <c r="A704" s="1"/>
      <c r="B704" s="1"/>
      <c r="C704" s="1"/>
      <c r="F704" s="1"/>
      <c r="I704" s="1"/>
    </row>
    <row r="705" ht="12.75" customHeight="1">
      <c r="A705" s="1"/>
      <c r="B705" s="1"/>
      <c r="C705" s="1"/>
      <c r="F705" s="1"/>
      <c r="I705" s="1"/>
    </row>
    <row r="706" ht="12.75" customHeight="1">
      <c r="A706" s="1"/>
      <c r="B706" s="1"/>
      <c r="C706" s="1"/>
      <c r="F706" s="1"/>
      <c r="I706" s="1"/>
    </row>
    <row r="707" ht="12.75" customHeight="1">
      <c r="A707" s="1"/>
      <c r="B707" s="1"/>
      <c r="C707" s="1"/>
      <c r="F707" s="1"/>
      <c r="I707" s="1"/>
    </row>
    <row r="708" ht="12.75" customHeight="1">
      <c r="A708" s="1"/>
      <c r="B708" s="1"/>
      <c r="C708" s="1"/>
      <c r="F708" s="1"/>
      <c r="I708" s="1"/>
    </row>
    <row r="709" ht="12.75" customHeight="1">
      <c r="A709" s="1"/>
      <c r="B709" s="1"/>
      <c r="C709" s="1"/>
      <c r="F709" s="1"/>
      <c r="I709" s="1"/>
    </row>
    <row r="710" ht="12.75" customHeight="1">
      <c r="A710" s="1"/>
      <c r="B710" s="1"/>
      <c r="C710" s="1"/>
      <c r="F710" s="1"/>
      <c r="I710" s="1"/>
    </row>
    <row r="711" ht="12.75" customHeight="1">
      <c r="A711" s="1"/>
      <c r="B711" s="1"/>
      <c r="C711" s="1"/>
      <c r="F711" s="1"/>
      <c r="I711" s="1"/>
    </row>
    <row r="712" ht="12.75" customHeight="1">
      <c r="A712" s="1"/>
      <c r="B712" s="1"/>
      <c r="C712" s="1"/>
      <c r="F712" s="1"/>
      <c r="I712" s="1"/>
    </row>
    <row r="713" ht="12.75" customHeight="1">
      <c r="A713" s="1"/>
      <c r="B713" s="1"/>
      <c r="C713" s="1"/>
      <c r="F713" s="1"/>
      <c r="I713" s="1"/>
    </row>
    <row r="714" ht="12.75" customHeight="1">
      <c r="A714" s="1"/>
      <c r="B714" s="1"/>
      <c r="C714" s="1"/>
      <c r="F714" s="1"/>
      <c r="I714" s="1"/>
    </row>
    <row r="715" ht="12.75" customHeight="1">
      <c r="A715" s="1"/>
      <c r="B715" s="1"/>
      <c r="C715" s="1"/>
      <c r="F715" s="1"/>
      <c r="I715" s="1"/>
    </row>
    <row r="716" ht="12.75" customHeight="1">
      <c r="A716" s="1"/>
      <c r="B716" s="1"/>
      <c r="C716" s="1"/>
      <c r="F716" s="1"/>
      <c r="I716" s="1"/>
    </row>
    <row r="717" ht="12.75" customHeight="1">
      <c r="A717" s="1"/>
      <c r="B717" s="1"/>
      <c r="C717" s="1"/>
      <c r="F717" s="1"/>
      <c r="I717" s="1"/>
    </row>
    <row r="718" ht="12.75" customHeight="1">
      <c r="A718" s="1"/>
      <c r="B718" s="1"/>
      <c r="C718" s="1"/>
      <c r="F718" s="1"/>
      <c r="I718" s="1"/>
    </row>
    <row r="719" ht="12.75" customHeight="1">
      <c r="A719" s="1"/>
      <c r="B719" s="1"/>
      <c r="C719" s="1"/>
      <c r="F719" s="1"/>
      <c r="I719" s="1"/>
    </row>
    <row r="720" ht="12.75" customHeight="1">
      <c r="A720" s="1"/>
      <c r="B720" s="1"/>
      <c r="C720" s="1"/>
      <c r="F720" s="1"/>
      <c r="I720" s="1"/>
    </row>
    <row r="721" ht="12.75" customHeight="1">
      <c r="A721" s="1"/>
      <c r="B721" s="1"/>
      <c r="C721" s="1"/>
      <c r="F721" s="1"/>
      <c r="I721" s="1"/>
    </row>
    <row r="722" ht="12.75" customHeight="1">
      <c r="A722" s="1"/>
      <c r="B722" s="1"/>
      <c r="C722" s="1"/>
      <c r="F722" s="1"/>
      <c r="I722" s="1"/>
    </row>
    <row r="723" ht="12.75" customHeight="1">
      <c r="A723" s="1"/>
      <c r="B723" s="1"/>
      <c r="C723" s="1"/>
      <c r="F723" s="1"/>
      <c r="I723" s="1"/>
    </row>
    <row r="724" ht="12.75" customHeight="1">
      <c r="A724" s="1"/>
      <c r="B724" s="1"/>
      <c r="C724" s="1"/>
      <c r="F724" s="1"/>
      <c r="I724" s="1"/>
    </row>
    <row r="725" ht="12.75" customHeight="1">
      <c r="A725" s="1"/>
      <c r="B725" s="1"/>
      <c r="C725" s="1"/>
      <c r="F725" s="1"/>
      <c r="I725" s="1"/>
    </row>
    <row r="726" ht="12.75" customHeight="1">
      <c r="A726" s="1"/>
      <c r="B726" s="1"/>
      <c r="C726" s="1"/>
      <c r="F726" s="1"/>
      <c r="I726" s="1"/>
    </row>
    <row r="727" ht="12.75" customHeight="1">
      <c r="A727" s="1"/>
      <c r="B727" s="1"/>
      <c r="C727" s="1"/>
      <c r="F727" s="1"/>
      <c r="I727" s="1"/>
    </row>
    <row r="728" ht="12.75" customHeight="1">
      <c r="A728" s="1"/>
      <c r="B728" s="1"/>
      <c r="C728" s="1"/>
      <c r="F728" s="1"/>
      <c r="I728" s="1"/>
    </row>
    <row r="729" ht="12.75" customHeight="1">
      <c r="A729" s="1"/>
      <c r="B729" s="1"/>
      <c r="C729" s="1"/>
      <c r="F729" s="1"/>
      <c r="I729" s="1"/>
    </row>
    <row r="730" ht="12.75" customHeight="1">
      <c r="A730" s="1"/>
      <c r="B730" s="1"/>
      <c r="C730" s="1"/>
      <c r="F730" s="1"/>
      <c r="I730" s="1"/>
    </row>
    <row r="731" ht="12.75" customHeight="1">
      <c r="A731" s="1"/>
      <c r="B731" s="1"/>
      <c r="C731" s="1"/>
      <c r="F731" s="1"/>
      <c r="I731" s="1"/>
    </row>
    <row r="732" ht="12.75" customHeight="1">
      <c r="A732" s="1"/>
      <c r="B732" s="1"/>
      <c r="C732" s="1"/>
      <c r="F732" s="1"/>
      <c r="I732" s="1"/>
    </row>
    <row r="733" ht="12.75" customHeight="1">
      <c r="A733" s="1"/>
      <c r="B733" s="1"/>
      <c r="C733" s="1"/>
      <c r="F733" s="1"/>
      <c r="I733" s="1"/>
    </row>
    <row r="734" ht="12.75" customHeight="1">
      <c r="A734" s="1"/>
      <c r="B734" s="1"/>
      <c r="C734" s="1"/>
      <c r="F734" s="1"/>
      <c r="I734" s="1"/>
    </row>
    <row r="735" ht="12.75" customHeight="1">
      <c r="A735" s="1"/>
      <c r="B735" s="1"/>
      <c r="C735" s="1"/>
      <c r="F735" s="1"/>
      <c r="I735" s="1"/>
    </row>
    <row r="736" ht="12.75" customHeight="1">
      <c r="A736" s="1"/>
      <c r="B736" s="1"/>
      <c r="C736" s="1"/>
      <c r="F736" s="1"/>
      <c r="I736" s="1"/>
    </row>
    <row r="737" ht="12.75" customHeight="1">
      <c r="A737" s="1"/>
      <c r="B737" s="1"/>
      <c r="C737" s="1"/>
      <c r="F737" s="1"/>
      <c r="I737" s="1"/>
    </row>
    <row r="738" ht="12.75" customHeight="1">
      <c r="A738" s="1"/>
      <c r="B738" s="1"/>
      <c r="C738" s="1"/>
      <c r="F738" s="1"/>
      <c r="I738" s="1"/>
    </row>
    <row r="739" ht="12.75" customHeight="1">
      <c r="A739" s="1"/>
      <c r="B739" s="1"/>
      <c r="C739" s="1"/>
      <c r="F739" s="1"/>
      <c r="I739" s="1"/>
    </row>
    <row r="740" ht="12.75" customHeight="1">
      <c r="A740" s="1"/>
      <c r="B740" s="1"/>
      <c r="C740" s="1"/>
      <c r="F740" s="1"/>
      <c r="I740" s="1"/>
    </row>
    <row r="741" ht="12.75" customHeight="1">
      <c r="A741" s="1"/>
      <c r="B741" s="1"/>
      <c r="C741" s="1"/>
      <c r="F741" s="1"/>
      <c r="I741" s="1"/>
    </row>
    <row r="742" ht="12.75" customHeight="1">
      <c r="A742" s="1"/>
      <c r="B742" s="1"/>
      <c r="C742" s="1"/>
      <c r="F742" s="1"/>
      <c r="I742" s="1"/>
    </row>
    <row r="743" ht="12.75" customHeight="1">
      <c r="A743" s="1"/>
      <c r="B743" s="1"/>
      <c r="C743" s="1"/>
      <c r="F743" s="1"/>
      <c r="I743" s="1"/>
    </row>
    <row r="744" ht="12.75" customHeight="1">
      <c r="A744" s="1"/>
      <c r="B744" s="1"/>
      <c r="C744" s="1"/>
      <c r="F744" s="1"/>
      <c r="I744" s="1"/>
    </row>
    <row r="745" ht="12.75" customHeight="1">
      <c r="A745" s="1"/>
      <c r="B745" s="1"/>
      <c r="C745" s="1"/>
      <c r="F745" s="1"/>
      <c r="I745" s="1"/>
    </row>
    <row r="746" ht="12.75" customHeight="1">
      <c r="A746" s="1"/>
      <c r="B746" s="1"/>
      <c r="C746" s="1"/>
      <c r="F746" s="1"/>
      <c r="I746" s="1"/>
    </row>
    <row r="747" ht="12.75" customHeight="1">
      <c r="A747" s="1"/>
      <c r="B747" s="1"/>
      <c r="C747" s="1"/>
      <c r="F747" s="1"/>
      <c r="I747" s="1"/>
    </row>
    <row r="748" ht="12.75" customHeight="1">
      <c r="A748" s="1"/>
      <c r="B748" s="1"/>
      <c r="C748" s="1"/>
      <c r="F748" s="1"/>
      <c r="I748" s="1"/>
    </row>
    <row r="749" ht="12.75" customHeight="1">
      <c r="A749" s="1"/>
      <c r="B749" s="1"/>
      <c r="C749" s="1"/>
      <c r="F749" s="1"/>
      <c r="I749" s="1"/>
    </row>
    <row r="750" ht="12.75" customHeight="1">
      <c r="A750" s="1"/>
      <c r="B750" s="1"/>
      <c r="C750" s="1"/>
      <c r="F750" s="1"/>
      <c r="I750" s="1"/>
    </row>
    <row r="751" ht="12.75" customHeight="1">
      <c r="A751" s="1"/>
      <c r="B751" s="1"/>
      <c r="C751" s="1"/>
      <c r="F751" s="1"/>
      <c r="I751" s="1"/>
    </row>
    <row r="752" ht="12.75" customHeight="1">
      <c r="A752" s="1"/>
      <c r="B752" s="1"/>
      <c r="C752" s="1"/>
      <c r="F752" s="1"/>
      <c r="I752" s="1"/>
    </row>
    <row r="753" ht="12.75" customHeight="1">
      <c r="A753" s="1"/>
      <c r="B753" s="1"/>
      <c r="C753" s="1"/>
      <c r="F753" s="1"/>
      <c r="I753" s="1"/>
    </row>
    <row r="754" ht="12.75" customHeight="1">
      <c r="A754" s="1"/>
      <c r="B754" s="1"/>
      <c r="C754" s="1"/>
      <c r="F754" s="1"/>
      <c r="I754" s="1"/>
    </row>
    <row r="755" ht="12.75" customHeight="1">
      <c r="A755" s="1"/>
      <c r="B755" s="1"/>
      <c r="C755" s="1"/>
      <c r="F755" s="1"/>
      <c r="I755" s="1"/>
    </row>
    <row r="756" ht="12.75" customHeight="1">
      <c r="A756" s="1"/>
      <c r="B756" s="1"/>
      <c r="C756" s="1"/>
      <c r="F756" s="1"/>
      <c r="I756" s="1"/>
    </row>
    <row r="757" ht="12.75" customHeight="1">
      <c r="A757" s="1"/>
      <c r="B757" s="1"/>
      <c r="C757" s="1"/>
      <c r="F757" s="1"/>
      <c r="I757" s="1"/>
    </row>
    <row r="758" ht="12.75" customHeight="1">
      <c r="A758" s="1"/>
      <c r="B758" s="1"/>
      <c r="C758" s="1"/>
      <c r="F758" s="1"/>
      <c r="I758" s="1"/>
    </row>
    <row r="759" ht="12.75" customHeight="1">
      <c r="A759" s="1"/>
      <c r="B759" s="1"/>
      <c r="C759" s="1"/>
      <c r="F759" s="1"/>
      <c r="I759" s="1"/>
    </row>
    <row r="760" ht="12.75" customHeight="1">
      <c r="A760" s="1"/>
      <c r="B760" s="1"/>
      <c r="C760" s="1"/>
      <c r="F760" s="1"/>
      <c r="I760" s="1"/>
    </row>
    <row r="761" ht="12.75" customHeight="1">
      <c r="A761" s="1"/>
      <c r="B761" s="1"/>
      <c r="C761" s="1"/>
      <c r="F761" s="1"/>
      <c r="I761" s="1"/>
    </row>
    <row r="762" ht="12.75" customHeight="1">
      <c r="A762" s="1"/>
      <c r="B762" s="1"/>
      <c r="C762" s="1"/>
      <c r="F762" s="1"/>
      <c r="I762" s="1"/>
    </row>
    <row r="763" ht="12.75" customHeight="1">
      <c r="A763" s="1"/>
      <c r="B763" s="1"/>
      <c r="C763" s="1"/>
      <c r="F763" s="1"/>
      <c r="I763" s="1"/>
    </row>
    <row r="764" ht="12.75" customHeight="1">
      <c r="A764" s="1"/>
      <c r="B764" s="1"/>
      <c r="C764" s="1"/>
      <c r="F764" s="1"/>
      <c r="I764" s="1"/>
    </row>
    <row r="765" ht="12.75" customHeight="1">
      <c r="A765" s="1"/>
      <c r="B765" s="1"/>
      <c r="C765" s="1"/>
      <c r="F765" s="1"/>
      <c r="I765" s="1"/>
    </row>
    <row r="766" ht="12.75" customHeight="1">
      <c r="A766" s="1"/>
      <c r="B766" s="1"/>
      <c r="C766" s="1"/>
      <c r="F766" s="1"/>
      <c r="I766" s="1"/>
    </row>
    <row r="767" ht="12.75" customHeight="1">
      <c r="A767" s="1"/>
      <c r="B767" s="1"/>
      <c r="C767" s="1"/>
      <c r="F767" s="1"/>
      <c r="I767" s="1"/>
    </row>
    <row r="768" ht="12.75" customHeight="1">
      <c r="A768" s="1"/>
      <c r="B768" s="1"/>
      <c r="C768" s="1"/>
      <c r="F768" s="1"/>
      <c r="I768" s="1"/>
    </row>
    <row r="769" ht="12.75" customHeight="1">
      <c r="A769" s="1"/>
      <c r="B769" s="1"/>
      <c r="C769" s="1"/>
      <c r="F769" s="1"/>
      <c r="I769" s="1"/>
    </row>
    <row r="770" ht="12.75" customHeight="1">
      <c r="A770" s="1"/>
      <c r="B770" s="1"/>
      <c r="C770" s="1"/>
      <c r="F770" s="1"/>
      <c r="I770" s="1"/>
    </row>
    <row r="771" ht="12.75" customHeight="1">
      <c r="A771" s="1"/>
      <c r="B771" s="1"/>
      <c r="C771" s="1"/>
      <c r="F771" s="1"/>
      <c r="I771" s="1"/>
    </row>
    <row r="772" ht="12.75" customHeight="1">
      <c r="A772" s="1"/>
      <c r="B772" s="1"/>
      <c r="C772" s="1"/>
      <c r="F772" s="1"/>
      <c r="I772" s="1"/>
    </row>
    <row r="773" ht="12.75" customHeight="1">
      <c r="A773" s="1"/>
      <c r="B773" s="1"/>
      <c r="C773" s="1"/>
      <c r="F773" s="1"/>
      <c r="I773" s="1"/>
    </row>
    <row r="774" ht="12.75" customHeight="1">
      <c r="A774" s="1"/>
      <c r="B774" s="1"/>
      <c r="C774" s="1"/>
      <c r="F774" s="1"/>
      <c r="I774" s="1"/>
    </row>
    <row r="775" ht="12.75" customHeight="1">
      <c r="A775" s="1"/>
      <c r="B775" s="1"/>
      <c r="C775" s="1"/>
      <c r="F775" s="1"/>
      <c r="I775" s="1"/>
    </row>
    <row r="776" ht="12.75" customHeight="1">
      <c r="A776" s="1"/>
      <c r="B776" s="1"/>
      <c r="C776" s="1"/>
      <c r="F776" s="1"/>
      <c r="I776" s="1"/>
    </row>
    <row r="777" ht="12.75" customHeight="1">
      <c r="A777" s="1"/>
      <c r="B777" s="1"/>
      <c r="C777" s="1"/>
      <c r="F777" s="1"/>
      <c r="I777" s="1"/>
    </row>
    <row r="778" ht="12.75" customHeight="1">
      <c r="A778" s="1"/>
      <c r="B778" s="1"/>
      <c r="C778" s="1"/>
      <c r="F778" s="1"/>
      <c r="I778" s="1"/>
    </row>
    <row r="779" ht="12.75" customHeight="1">
      <c r="A779" s="1"/>
      <c r="B779" s="1"/>
      <c r="C779" s="1"/>
      <c r="F779" s="1"/>
      <c r="I779" s="1"/>
    </row>
    <row r="780" ht="12.75" customHeight="1">
      <c r="A780" s="1"/>
      <c r="B780" s="1"/>
      <c r="C780" s="1"/>
      <c r="F780" s="1"/>
      <c r="I780" s="1"/>
    </row>
    <row r="781" ht="12.75" customHeight="1">
      <c r="A781" s="1"/>
      <c r="B781" s="1"/>
      <c r="C781" s="1"/>
      <c r="F781" s="1"/>
      <c r="I781" s="1"/>
    </row>
    <row r="782" ht="12.75" customHeight="1">
      <c r="A782" s="1"/>
      <c r="B782" s="1"/>
      <c r="C782" s="1"/>
      <c r="F782" s="1"/>
      <c r="I782" s="1"/>
    </row>
    <row r="783" ht="12.75" customHeight="1">
      <c r="A783" s="1"/>
      <c r="B783" s="1"/>
      <c r="C783" s="1"/>
      <c r="F783" s="1"/>
      <c r="I783" s="1"/>
    </row>
    <row r="784" ht="12.75" customHeight="1">
      <c r="A784" s="1"/>
      <c r="B784" s="1"/>
      <c r="C784" s="1"/>
      <c r="F784" s="1"/>
      <c r="I784" s="1"/>
    </row>
    <row r="785" ht="12.75" customHeight="1">
      <c r="A785" s="1"/>
      <c r="B785" s="1"/>
      <c r="C785" s="1"/>
      <c r="F785" s="1"/>
      <c r="I785" s="1"/>
    </row>
    <row r="786" ht="12.75" customHeight="1">
      <c r="A786" s="1"/>
      <c r="B786" s="1"/>
      <c r="C786" s="1"/>
      <c r="F786" s="1"/>
      <c r="I786" s="1"/>
    </row>
    <row r="787" ht="12.75" customHeight="1">
      <c r="A787" s="1"/>
      <c r="B787" s="1"/>
      <c r="C787" s="1"/>
      <c r="F787" s="1"/>
      <c r="I787" s="1"/>
    </row>
    <row r="788" ht="12.75" customHeight="1">
      <c r="A788" s="1"/>
      <c r="B788" s="1"/>
      <c r="C788" s="1"/>
      <c r="F788" s="1"/>
      <c r="I788" s="1"/>
    </row>
    <row r="789" ht="12.75" customHeight="1">
      <c r="A789" s="1"/>
      <c r="B789" s="1"/>
      <c r="C789" s="1"/>
      <c r="F789" s="1"/>
      <c r="I789" s="1"/>
    </row>
    <row r="790" ht="12.75" customHeight="1">
      <c r="A790" s="1"/>
      <c r="B790" s="1"/>
      <c r="C790" s="1"/>
      <c r="F790" s="1"/>
      <c r="I790" s="1"/>
    </row>
    <row r="791" ht="12.75" customHeight="1">
      <c r="A791" s="1"/>
      <c r="B791" s="1"/>
      <c r="C791" s="1"/>
      <c r="F791" s="1"/>
      <c r="I791" s="1"/>
    </row>
    <row r="792" ht="12.75" customHeight="1">
      <c r="A792" s="1"/>
      <c r="B792" s="1"/>
      <c r="C792" s="1"/>
      <c r="F792" s="1"/>
      <c r="I792" s="1"/>
    </row>
    <row r="793" ht="12.75" customHeight="1">
      <c r="A793" s="1"/>
      <c r="B793" s="1"/>
      <c r="C793" s="1"/>
      <c r="F793" s="1"/>
      <c r="I793" s="1"/>
    </row>
    <row r="794" ht="12.75" customHeight="1">
      <c r="A794" s="1"/>
      <c r="B794" s="1"/>
      <c r="C794" s="1"/>
      <c r="F794" s="1"/>
      <c r="I794" s="1"/>
    </row>
    <row r="795" ht="12.75" customHeight="1">
      <c r="A795" s="1"/>
      <c r="B795" s="1"/>
      <c r="C795" s="1"/>
      <c r="F795" s="1"/>
      <c r="I795" s="1"/>
    </row>
    <row r="796" ht="12.75" customHeight="1">
      <c r="A796" s="1"/>
      <c r="B796" s="1"/>
      <c r="C796" s="1"/>
      <c r="F796" s="1"/>
      <c r="I796" s="1"/>
    </row>
    <row r="797" ht="12.75" customHeight="1">
      <c r="A797" s="1"/>
      <c r="B797" s="1"/>
      <c r="C797" s="1"/>
      <c r="F797" s="1"/>
      <c r="I797" s="1"/>
    </row>
    <row r="798" ht="12.75" customHeight="1">
      <c r="A798" s="1"/>
      <c r="B798" s="1"/>
      <c r="C798" s="1"/>
      <c r="F798" s="1"/>
      <c r="I798" s="1"/>
    </row>
    <row r="799" ht="12.75" customHeight="1">
      <c r="A799" s="1"/>
      <c r="B799" s="1"/>
      <c r="C799" s="1"/>
      <c r="F799" s="1"/>
      <c r="I799" s="1"/>
    </row>
    <row r="800" ht="12.75" customHeight="1">
      <c r="A800" s="1"/>
      <c r="B800" s="1"/>
      <c r="C800" s="1"/>
      <c r="F800" s="1"/>
      <c r="I800" s="1"/>
    </row>
    <row r="801" ht="12.75" customHeight="1">
      <c r="A801" s="1"/>
      <c r="B801" s="1"/>
      <c r="C801" s="1"/>
      <c r="F801" s="1"/>
      <c r="I801" s="1"/>
    </row>
    <row r="802" ht="12.75" customHeight="1">
      <c r="A802" s="1"/>
      <c r="B802" s="1"/>
      <c r="C802" s="1"/>
      <c r="F802" s="1"/>
      <c r="I802" s="1"/>
    </row>
    <row r="803" ht="12.75" customHeight="1">
      <c r="A803" s="1"/>
      <c r="B803" s="1"/>
      <c r="C803" s="1"/>
      <c r="F803" s="1"/>
      <c r="I803" s="1"/>
    </row>
    <row r="804" ht="12.75" customHeight="1">
      <c r="A804" s="1"/>
      <c r="B804" s="1"/>
      <c r="C804" s="1"/>
      <c r="F804" s="1"/>
      <c r="I804" s="1"/>
    </row>
    <row r="805" ht="12.75" customHeight="1">
      <c r="A805" s="1"/>
      <c r="B805" s="1"/>
      <c r="C805" s="1"/>
      <c r="F805" s="1"/>
      <c r="I805" s="1"/>
    </row>
    <row r="806" ht="12.75" customHeight="1">
      <c r="A806" s="1"/>
      <c r="B806" s="1"/>
      <c r="C806" s="1"/>
      <c r="F806" s="1"/>
      <c r="I806" s="1"/>
    </row>
    <row r="807" ht="12.75" customHeight="1">
      <c r="A807" s="1"/>
      <c r="B807" s="1"/>
      <c r="C807" s="1"/>
      <c r="F807" s="1"/>
      <c r="I807" s="1"/>
    </row>
    <row r="808" ht="12.75" customHeight="1">
      <c r="A808" s="1"/>
      <c r="B808" s="1"/>
      <c r="C808" s="1"/>
      <c r="F808" s="1"/>
      <c r="I808" s="1"/>
    </row>
    <row r="809" ht="12.75" customHeight="1">
      <c r="A809" s="1"/>
      <c r="B809" s="1"/>
      <c r="C809" s="1"/>
      <c r="F809" s="1"/>
      <c r="I809" s="1"/>
    </row>
    <row r="810" ht="12.75" customHeight="1">
      <c r="A810" s="1"/>
      <c r="B810" s="1"/>
      <c r="C810" s="1"/>
      <c r="F810" s="1"/>
      <c r="I810" s="1"/>
    </row>
    <row r="811" ht="12.75" customHeight="1">
      <c r="A811" s="1"/>
      <c r="B811" s="1"/>
      <c r="C811" s="1"/>
      <c r="F811" s="1"/>
      <c r="I811" s="1"/>
    </row>
    <row r="812" ht="12.75" customHeight="1">
      <c r="A812" s="1"/>
      <c r="B812" s="1"/>
      <c r="C812" s="1"/>
      <c r="F812" s="1"/>
      <c r="I812" s="1"/>
    </row>
    <row r="813" ht="12.75" customHeight="1">
      <c r="A813" s="1"/>
      <c r="B813" s="1"/>
      <c r="C813" s="1"/>
      <c r="F813" s="1"/>
      <c r="I813" s="1"/>
    </row>
    <row r="814" ht="12.75" customHeight="1">
      <c r="A814" s="1"/>
      <c r="B814" s="1"/>
      <c r="C814" s="1"/>
      <c r="F814" s="1"/>
      <c r="I814" s="1"/>
    </row>
    <row r="815" ht="12.75" customHeight="1">
      <c r="A815" s="1"/>
      <c r="B815" s="1"/>
      <c r="C815" s="1"/>
      <c r="F815" s="1"/>
      <c r="I815" s="1"/>
    </row>
    <row r="816" ht="12.75" customHeight="1">
      <c r="A816" s="1"/>
      <c r="B816" s="1"/>
      <c r="C816" s="1"/>
      <c r="F816" s="1"/>
      <c r="I816" s="1"/>
    </row>
    <row r="817" ht="12.75" customHeight="1">
      <c r="A817" s="1"/>
      <c r="B817" s="1"/>
      <c r="C817" s="1"/>
      <c r="F817" s="1"/>
      <c r="I817" s="1"/>
    </row>
    <row r="818" ht="12.75" customHeight="1">
      <c r="A818" s="1"/>
      <c r="B818" s="1"/>
      <c r="C818" s="1"/>
      <c r="F818" s="1"/>
      <c r="I818" s="1"/>
    </row>
    <row r="819" ht="12.75" customHeight="1">
      <c r="A819" s="1"/>
      <c r="B819" s="1"/>
      <c r="C819" s="1"/>
      <c r="F819" s="1"/>
      <c r="I819" s="1"/>
    </row>
    <row r="820" ht="12.75" customHeight="1">
      <c r="A820" s="1"/>
      <c r="B820" s="1"/>
      <c r="C820" s="1"/>
      <c r="F820" s="1"/>
      <c r="I820" s="1"/>
    </row>
    <row r="821" ht="12.75" customHeight="1">
      <c r="A821" s="1"/>
      <c r="B821" s="1"/>
      <c r="C821" s="1"/>
      <c r="F821" s="1"/>
      <c r="I821" s="1"/>
    </row>
    <row r="822" ht="12.75" customHeight="1">
      <c r="A822" s="1"/>
      <c r="B822" s="1"/>
      <c r="C822" s="1"/>
      <c r="F822" s="1"/>
      <c r="I822" s="1"/>
    </row>
    <row r="823" ht="12.75" customHeight="1">
      <c r="A823" s="1"/>
      <c r="B823" s="1"/>
      <c r="C823" s="1"/>
      <c r="F823" s="1"/>
      <c r="I823" s="1"/>
    </row>
    <row r="824" ht="12.75" customHeight="1">
      <c r="A824" s="1"/>
      <c r="B824" s="1"/>
      <c r="C824" s="1"/>
      <c r="F824" s="1"/>
      <c r="I824" s="1"/>
    </row>
    <row r="825" ht="12.75" customHeight="1">
      <c r="A825" s="1"/>
      <c r="B825" s="1"/>
      <c r="C825" s="1"/>
      <c r="F825" s="1"/>
      <c r="I825" s="1"/>
    </row>
    <row r="826" ht="12.75" customHeight="1">
      <c r="A826" s="1"/>
      <c r="B826" s="1"/>
      <c r="C826" s="1"/>
      <c r="F826" s="1"/>
      <c r="I826" s="1"/>
    </row>
    <row r="827" ht="12.75" customHeight="1">
      <c r="A827" s="1"/>
      <c r="B827" s="1"/>
      <c r="C827" s="1"/>
      <c r="F827" s="1"/>
      <c r="I827" s="1"/>
    </row>
    <row r="828" ht="12.75" customHeight="1">
      <c r="A828" s="1"/>
      <c r="B828" s="1"/>
      <c r="C828" s="1"/>
      <c r="F828" s="1"/>
      <c r="I828" s="1"/>
    </row>
    <row r="829" ht="12.75" customHeight="1">
      <c r="A829" s="1"/>
      <c r="B829" s="1"/>
      <c r="C829" s="1"/>
      <c r="F829" s="1"/>
      <c r="I829" s="1"/>
    </row>
    <row r="830" ht="12.75" customHeight="1">
      <c r="A830" s="1"/>
      <c r="B830" s="1"/>
      <c r="C830" s="1"/>
      <c r="F830" s="1"/>
      <c r="I830" s="1"/>
    </row>
    <row r="831" ht="12.75" customHeight="1">
      <c r="A831" s="1"/>
      <c r="B831" s="1"/>
      <c r="C831" s="1"/>
      <c r="F831" s="1"/>
      <c r="I831" s="1"/>
    </row>
    <row r="832" ht="12.75" customHeight="1">
      <c r="A832" s="1"/>
      <c r="B832" s="1"/>
      <c r="C832" s="1"/>
      <c r="F832" s="1"/>
      <c r="I832" s="1"/>
    </row>
    <row r="833" ht="12.75" customHeight="1">
      <c r="A833" s="1"/>
      <c r="B833" s="1"/>
      <c r="C833" s="1"/>
      <c r="F833" s="1"/>
      <c r="I833" s="1"/>
    </row>
    <row r="834" ht="12.75" customHeight="1">
      <c r="A834" s="1"/>
      <c r="B834" s="1"/>
      <c r="C834" s="1"/>
      <c r="F834" s="1"/>
      <c r="I834" s="1"/>
    </row>
    <row r="835" ht="12.75" customHeight="1">
      <c r="A835" s="1"/>
      <c r="B835" s="1"/>
      <c r="C835" s="1"/>
      <c r="F835" s="1"/>
      <c r="I835" s="1"/>
    </row>
    <row r="836" ht="12.75" customHeight="1">
      <c r="A836" s="1"/>
      <c r="B836" s="1"/>
      <c r="C836" s="1"/>
      <c r="F836" s="1"/>
      <c r="I836" s="1"/>
    </row>
    <row r="837" ht="12.75" customHeight="1">
      <c r="A837" s="1"/>
      <c r="B837" s="1"/>
      <c r="C837" s="1"/>
      <c r="F837" s="1"/>
      <c r="I837" s="1"/>
    </row>
    <row r="838" ht="12.75" customHeight="1">
      <c r="A838" s="1"/>
      <c r="B838" s="1"/>
      <c r="C838" s="1"/>
      <c r="F838" s="1"/>
      <c r="I838" s="1"/>
    </row>
    <row r="839" ht="12.75" customHeight="1">
      <c r="A839" s="1"/>
      <c r="B839" s="1"/>
      <c r="C839" s="1"/>
      <c r="F839" s="1"/>
      <c r="I839" s="1"/>
    </row>
    <row r="840" ht="12.75" customHeight="1">
      <c r="A840" s="1"/>
      <c r="B840" s="1"/>
      <c r="C840" s="1"/>
      <c r="F840" s="1"/>
      <c r="I840" s="1"/>
    </row>
    <row r="841" ht="12.75" customHeight="1">
      <c r="A841" s="1"/>
      <c r="B841" s="1"/>
      <c r="C841" s="1"/>
      <c r="F841" s="1"/>
      <c r="I841" s="1"/>
    </row>
    <row r="842" ht="12.75" customHeight="1">
      <c r="A842" s="1"/>
      <c r="B842" s="1"/>
      <c r="C842" s="1"/>
      <c r="F842" s="1"/>
      <c r="I842" s="1"/>
    </row>
    <row r="843" ht="12.75" customHeight="1">
      <c r="A843" s="1"/>
      <c r="B843" s="1"/>
      <c r="C843" s="1"/>
      <c r="F843" s="1"/>
      <c r="I843" s="1"/>
    </row>
    <row r="844" ht="12.75" customHeight="1">
      <c r="A844" s="1"/>
      <c r="B844" s="1"/>
      <c r="C844" s="1"/>
      <c r="F844" s="1"/>
      <c r="I844" s="1"/>
    </row>
    <row r="845" ht="12.75" customHeight="1">
      <c r="A845" s="1"/>
      <c r="B845" s="1"/>
      <c r="C845" s="1"/>
      <c r="F845" s="1"/>
      <c r="I845" s="1"/>
    </row>
    <row r="846" ht="12.75" customHeight="1">
      <c r="A846" s="1"/>
      <c r="B846" s="1"/>
      <c r="C846" s="1"/>
      <c r="F846" s="1"/>
      <c r="I846" s="1"/>
    </row>
    <row r="847" ht="12.75" customHeight="1">
      <c r="A847" s="1"/>
      <c r="B847" s="1"/>
      <c r="C847" s="1"/>
      <c r="F847" s="1"/>
      <c r="I847" s="1"/>
    </row>
    <row r="848" ht="12.75" customHeight="1">
      <c r="A848" s="1"/>
      <c r="B848" s="1"/>
      <c r="C848" s="1"/>
      <c r="F848" s="1"/>
      <c r="I848" s="1"/>
    </row>
    <row r="849" ht="12.75" customHeight="1">
      <c r="A849" s="1"/>
      <c r="B849" s="1"/>
      <c r="C849" s="1"/>
      <c r="F849" s="1"/>
      <c r="I849" s="1"/>
    </row>
    <row r="850" ht="12.75" customHeight="1">
      <c r="A850" s="1"/>
      <c r="B850" s="1"/>
      <c r="C850" s="1"/>
      <c r="F850" s="1"/>
      <c r="I850" s="1"/>
    </row>
    <row r="851" ht="12.75" customHeight="1">
      <c r="A851" s="1"/>
      <c r="B851" s="1"/>
      <c r="C851" s="1"/>
      <c r="F851" s="1"/>
      <c r="I851" s="1"/>
    </row>
    <row r="852" ht="12.75" customHeight="1">
      <c r="A852" s="1"/>
      <c r="B852" s="1"/>
      <c r="C852" s="1"/>
      <c r="F852" s="1"/>
      <c r="I852" s="1"/>
    </row>
    <row r="853" ht="12.75" customHeight="1">
      <c r="A853" s="1"/>
      <c r="B853" s="1"/>
      <c r="C853" s="1"/>
      <c r="F853" s="1"/>
      <c r="I853" s="1"/>
    </row>
    <row r="854" ht="12.75" customHeight="1">
      <c r="A854" s="1"/>
      <c r="B854" s="1"/>
      <c r="C854" s="1"/>
      <c r="F854" s="1"/>
      <c r="I854" s="1"/>
    </row>
    <row r="855" ht="12.75" customHeight="1">
      <c r="A855" s="1"/>
      <c r="B855" s="1"/>
      <c r="C855" s="1"/>
      <c r="F855" s="1"/>
      <c r="I855" s="1"/>
    </row>
    <row r="856" ht="12.75" customHeight="1">
      <c r="A856" s="1"/>
      <c r="B856" s="1"/>
      <c r="C856" s="1"/>
      <c r="F856" s="1"/>
      <c r="I856" s="1"/>
    </row>
    <row r="857" ht="12.75" customHeight="1">
      <c r="A857" s="1"/>
      <c r="B857" s="1"/>
      <c r="C857" s="1"/>
      <c r="F857" s="1"/>
      <c r="I857" s="1"/>
    </row>
    <row r="858" ht="12.75" customHeight="1">
      <c r="A858" s="1"/>
      <c r="B858" s="1"/>
      <c r="C858" s="1"/>
      <c r="F858" s="1"/>
      <c r="I858" s="1"/>
    </row>
    <row r="859" ht="12.75" customHeight="1">
      <c r="A859" s="1"/>
      <c r="B859" s="1"/>
      <c r="C859" s="1"/>
      <c r="F859" s="1"/>
      <c r="I859" s="1"/>
    </row>
    <row r="860" ht="12.75" customHeight="1">
      <c r="A860" s="1"/>
      <c r="B860" s="1"/>
      <c r="C860" s="1"/>
      <c r="F860" s="1"/>
      <c r="I860" s="1"/>
    </row>
    <row r="861" ht="12.75" customHeight="1">
      <c r="A861" s="1"/>
      <c r="B861" s="1"/>
      <c r="C861" s="1"/>
      <c r="F861" s="1"/>
      <c r="I861" s="1"/>
    </row>
    <row r="862" ht="12.75" customHeight="1">
      <c r="A862" s="1"/>
      <c r="B862" s="1"/>
      <c r="C862" s="1"/>
      <c r="F862" s="1"/>
      <c r="I862" s="1"/>
    </row>
    <row r="863" ht="12.75" customHeight="1">
      <c r="A863" s="1"/>
      <c r="B863" s="1"/>
      <c r="C863" s="1"/>
      <c r="F863" s="1"/>
      <c r="I863" s="1"/>
    </row>
    <row r="864" ht="12.75" customHeight="1">
      <c r="A864" s="1"/>
      <c r="B864" s="1"/>
      <c r="C864" s="1"/>
      <c r="F864" s="1"/>
      <c r="I864" s="1"/>
    </row>
    <row r="865" ht="12.75" customHeight="1">
      <c r="A865" s="1"/>
      <c r="B865" s="1"/>
      <c r="C865" s="1"/>
      <c r="F865" s="1"/>
      <c r="I865" s="1"/>
    </row>
    <row r="866" ht="12.75" customHeight="1">
      <c r="A866" s="1"/>
      <c r="B866" s="1"/>
      <c r="C866" s="1"/>
      <c r="F866" s="1"/>
      <c r="I866" s="1"/>
    </row>
    <row r="867" ht="12.75" customHeight="1">
      <c r="A867" s="1"/>
      <c r="B867" s="1"/>
      <c r="C867" s="1"/>
      <c r="F867" s="1"/>
      <c r="I867" s="1"/>
    </row>
    <row r="868" ht="12.75" customHeight="1">
      <c r="A868" s="1"/>
      <c r="B868" s="1"/>
      <c r="C868" s="1"/>
      <c r="F868" s="1"/>
      <c r="I868" s="1"/>
    </row>
    <row r="869" ht="12.75" customHeight="1">
      <c r="A869" s="1"/>
      <c r="B869" s="1"/>
      <c r="C869" s="1"/>
      <c r="F869" s="1"/>
      <c r="I869" s="1"/>
    </row>
    <row r="870" ht="12.75" customHeight="1">
      <c r="A870" s="1"/>
      <c r="B870" s="1"/>
      <c r="C870" s="1"/>
      <c r="F870" s="1"/>
      <c r="I870" s="1"/>
    </row>
    <row r="871" ht="12.75" customHeight="1">
      <c r="A871" s="1"/>
      <c r="B871" s="1"/>
      <c r="C871" s="1"/>
      <c r="F871" s="1"/>
      <c r="I871" s="1"/>
    </row>
    <row r="872" ht="12.75" customHeight="1">
      <c r="A872" s="1"/>
      <c r="B872" s="1"/>
      <c r="C872" s="1"/>
      <c r="F872" s="1"/>
      <c r="I872" s="1"/>
    </row>
    <row r="873" ht="12.75" customHeight="1">
      <c r="A873" s="1"/>
      <c r="B873" s="1"/>
      <c r="C873" s="1"/>
      <c r="F873" s="1"/>
      <c r="I873" s="1"/>
    </row>
    <row r="874" ht="12.75" customHeight="1">
      <c r="A874" s="1"/>
      <c r="B874" s="1"/>
      <c r="C874" s="1"/>
      <c r="F874" s="1"/>
      <c r="I874" s="1"/>
    </row>
    <row r="875" ht="12.75" customHeight="1">
      <c r="A875" s="1"/>
      <c r="B875" s="1"/>
      <c r="C875" s="1"/>
      <c r="F875" s="1"/>
      <c r="I875" s="1"/>
    </row>
    <row r="876" ht="12.75" customHeight="1">
      <c r="A876" s="1"/>
      <c r="B876" s="1"/>
      <c r="C876" s="1"/>
      <c r="F876" s="1"/>
      <c r="I876" s="1"/>
    </row>
    <row r="877" ht="12.75" customHeight="1">
      <c r="A877" s="1"/>
      <c r="B877" s="1"/>
      <c r="C877" s="1"/>
      <c r="F877" s="1"/>
      <c r="I877" s="1"/>
    </row>
    <row r="878" ht="12.75" customHeight="1">
      <c r="A878" s="1"/>
      <c r="B878" s="1"/>
      <c r="C878" s="1"/>
      <c r="F878" s="1"/>
      <c r="I878" s="1"/>
    </row>
    <row r="879" ht="12.75" customHeight="1">
      <c r="A879" s="1"/>
      <c r="B879" s="1"/>
      <c r="C879" s="1"/>
      <c r="F879" s="1"/>
      <c r="I879" s="1"/>
    </row>
    <row r="880" ht="12.75" customHeight="1">
      <c r="A880" s="1"/>
      <c r="B880" s="1"/>
      <c r="C880" s="1"/>
      <c r="F880" s="1"/>
      <c r="I880" s="1"/>
    </row>
    <row r="881" ht="12.75" customHeight="1">
      <c r="A881" s="1"/>
      <c r="B881" s="1"/>
      <c r="C881" s="1"/>
      <c r="F881" s="1"/>
      <c r="I881" s="1"/>
    </row>
    <row r="882" ht="12.75" customHeight="1">
      <c r="A882" s="1"/>
      <c r="B882" s="1"/>
      <c r="C882" s="1"/>
      <c r="F882" s="1"/>
      <c r="I882" s="1"/>
    </row>
    <row r="883" ht="12.75" customHeight="1">
      <c r="A883" s="1"/>
      <c r="B883" s="1"/>
      <c r="C883" s="1"/>
      <c r="F883" s="1"/>
      <c r="I883" s="1"/>
    </row>
    <row r="884" ht="12.75" customHeight="1">
      <c r="A884" s="1"/>
      <c r="B884" s="1"/>
      <c r="C884" s="1"/>
      <c r="F884" s="1"/>
      <c r="I884" s="1"/>
    </row>
    <row r="885" ht="12.75" customHeight="1">
      <c r="A885" s="1"/>
      <c r="B885" s="1"/>
      <c r="C885" s="1"/>
      <c r="F885" s="1"/>
      <c r="I885" s="1"/>
    </row>
    <row r="886" ht="12.75" customHeight="1">
      <c r="A886" s="1"/>
      <c r="B886" s="1"/>
      <c r="C886" s="1"/>
      <c r="F886" s="1"/>
      <c r="I886" s="1"/>
    </row>
    <row r="887" ht="12.75" customHeight="1">
      <c r="A887" s="1"/>
      <c r="B887" s="1"/>
      <c r="C887" s="1"/>
      <c r="F887" s="1"/>
      <c r="I887" s="1"/>
    </row>
    <row r="888" ht="12.75" customHeight="1">
      <c r="A888" s="1"/>
      <c r="B888" s="1"/>
      <c r="C888" s="1"/>
      <c r="F888" s="1"/>
      <c r="I888" s="1"/>
    </row>
    <row r="889" ht="12.75" customHeight="1">
      <c r="A889" s="1"/>
      <c r="B889" s="1"/>
      <c r="C889" s="1"/>
      <c r="F889" s="1"/>
      <c r="I889" s="1"/>
    </row>
    <row r="890" ht="12.75" customHeight="1">
      <c r="A890" s="1"/>
      <c r="B890" s="1"/>
      <c r="C890" s="1"/>
      <c r="F890" s="1"/>
      <c r="I890" s="1"/>
    </row>
    <row r="891" ht="12.75" customHeight="1">
      <c r="A891" s="1"/>
      <c r="B891" s="1"/>
      <c r="C891" s="1"/>
      <c r="F891" s="1"/>
      <c r="I891" s="1"/>
    </row>
    <row r="892" ht="12.75" customHeight="1">
      <c r="A892" s="1"/>
      <c r="B892" s="1"/>
      <c r="C892" s="1"/>
      <c r="F892" s="1"/>
      <c r="I892" s="1"/>
    </row>
    <row r="893" ht="12.75" customHeight="1">
      <c r="A893" s="1"/>
      <c r="B893" s="1"/>
      <c r="C893" s="1"/>
      <c r="F893" s="1"/>
      <c r="I893" s="1"/>
    </row>
    <row r="894" ht="12.75" customHeight="1">
      <c r="A894" s="1"/>
      <c r="B894" s="1"/>
      <c r="C894" s="1"/>
      <c r="F894" s="1"/>
      <c r="I894" s="1"/>
    </row>
    <row r="895" ht="12.75" customHeight="1">
      <c r="A895" s="1"/>
      <c r="B895" s="1"/>
      <c r="C895" s="1"/>
      <c r="F895" s="1"/>
      <c r="I895" s="1"/>
    </row>
    <row r="896" ht="12.75" customHeight="1">
      <c r="A896" s="1"/>
      <c r="B896" s="1"/>
      <c r="C896" s="1"/>
      <c r="F896" s="1"/>
      <c r="I896" s="1"/>
    </row>
    <row r="897" ht="12.75" customHeight="1">
      <c r="A897" s="1"/>
      <c r="B897" s="1"/>
      <c r="C897" s="1"/>
      <c r="F897" s="1"/>
      <c r="I897" s="1"/>
    </row>
    <row r="898" ht="12.75" customHeight="1">
      <c r="A898" s="1"/>
      <c r="B898" s="1"/>
      <c r="C898" s="1"/>
      <c r="F898" s="1"/>
      <c r="I898" s="1"/>
    </row>
    <row r="899" ht="12.75" customHeight="1">
      <c r="A899" s="1"/>
      <c r="B899" s="1"/>
      <c r="C899" s="1"/>
      <c r="F899" s="1"/>
      <c r="I899" s="1"/>
    </row>
    <row r="900" ht="12.75" customHeight="1">
      <c r="A900" s="1"/>
      <c r="B900" s="1"/>
      <c r="C900" s="1"/>
      <c r="F900" s="1"/>
      <c r="I900" s="1"/>
    </row>
    <row r="901" ht="12.75" customHeight="1">
      <c r="A901" s="1"/>
      <c r="B901" s="1"/>
      <c r="C901" s="1"/>
      <c r="F901" s="1"/>
      <c r="I901" s="1"/>
    </row>
    <row r="902" ht="12.75" customHeight="1">
      <c r="A902" s="1"/>
      <c r="B902" s="1"/>
      <c r="C902" s="1"/>
      <c r="F902" s="1"/>
      <c r="I902" s="1"/>
    </row>
    <row r="903" ht="12.75" customHeight="1">
      <c r="A903" s="1"/>
      <c r="B903" s="1"/>
      <c r="C903" s="1"/>
      <c r="F903" s="1"/>
      <c r="I903" s="1"/>
    </row>
    <row r="904" ht="12.75" customHeight="1">
      <c r="A904" s="1"/>
      <c r="B904" s="1"/>
      <c r="C904" s="1"/>
      <c r="F904" s="1"/>
      <c r="I904" s="1"/>
    </row>
    <row r="905" ht="12.75" customHeight="1">
      <c r="A905" s="1"/>
      <c r="B905" s="1"/>
      <c r="C905" s="1"/>
      <c r="F905" s="1"/>
      <c r="I905" s="1"/>
    </row>
    <row r="906" ht="12.75" customHeight="1">
      <c r="A906" s="1"/>
      <c r="B906" s="1"/>
      <c r="C906" s="1"/>
      <c r="F906" s="1"/>
      <c r="I906" s="1"/>
    </row>
    <row r="907" ht="12.75" customHeight="1">
      <c r="A907" s="1"/>
      <c r="B907" s="1"/>
      <c r="C907" s="1"/>
      <c r="F907" s="1"/>
      <c r="I907" s="1"/>
    </row>
    <row r="908" ht="12.75" customHeight="1">
      <c r="A908" s="1"/>
      <c r="B908" s="1"/>
      <c r="C908" s="1"/>
      <c r="F908" s="1"/>
      <c r="I908" s="1"/>
    </row>
    <row r="909" ht="12.75" customHeight="1">
      <c r="A909" s="1"/>
      <c r="B909" s="1"/>
      <c r="C909" s="1"/>
      <c r="F909" s="1"/>
      <c r="I909" s="1"/>
    </row>
    <row r="910" ht="12.75" customHeight="1">
      <c r="A910" s="1"/>
      <c r="B910" s="1"/>
      <c r="C910" s="1"/>
      <c r="F910" s="1"/>
      <c r="I910" s="1"/>
    </row>
    <row r="911" ht="12.75" customHeight="1">
      <c r="A911" s="1"/>
      <c r="B911" s="1"/>
      <c r="C911" s="1"/>
      <c r="F911" s="1"/>
      <c r="I911" s="1"/>
    </row>
    <row r="912" ht="12.75" customHeight="1">
      <c r="A912" s="1"/>
      <c r="B912" s="1"/>
      <c r="C912" s="1"/>
      <c r="F912" s="1"/>
      <c r="I912" s="1"/>
    </row>
    <row r="913" ht="12.75" customHeight="1">
      <c r="A913" s="1"/>
      <c r="B913" s="1"/>
      <c r="C913" s="1"/>
      <c r="F913" s="1"/>
      <c r="I913" s="1"/>
    </row>
    <row r="914" ht="12.75" customHeight="1">
      <c r="A914" s="1"/>
      <c r="B914" s="1"/>
      <c r="C914" s="1"/>
      <c r="F914" s="1"/>
      <c r="I914" s="1"/>
    </row>
    <row r="915" ht="12.75" customHeight="1">
      <c r="A915" s="1"/>
      <c r="B915" s="1"/>
      <c r="C915" s="1"/>
      <c r="F915" s="1"/>
      <c r="I915" s="1"/>
    </row>
    <row r="916" ht="12.75" customHeight="1">
      <c r="A916" s="1"/>
      <c r="B916" s="1"/>
      <c r="C916" s="1"/>
      <c r="F916" s="1"/>
      <c r="I916" s="1"/>
    </row>
    <row r="917" ht="12.75" customHeight="1">
      <c r="A917" s="1"/>
      <c r="B917" s="1"/>
      <c r="C917" s="1"/>
      <c r="F917" s="1"/>
      <c r="I917" s="1"/>
    </row>
    <row r="918" ht="12.75" customHeight="1">
      <c r="A918" s="1"/>
      <c r="B918" s="1"/>
      <c r="C918" s="1"/>
      <c r="F918" s="1"/>
      <c r="I918" s="1"/>
    </row>
    <row r="919" ht="12.75" customHeight="1">
      <c r="A919" s="1"/>
      <c r="B919" s="1"/>
      <c r="C919" s="1"/>
      <c r="F919" s="1"/>
      <c r="I919" s="1"/>
    </row>
    <row r="920" ht="12.75" customHeight="1">
      <c r="A920" s="1"/>
      <c r="B920" s="1"/>
      <c r="C920" s="1"/>
      <c r="F920" s="1"/>
      <c r="I920" s="1"/>
    </row>
    <row r="921" ht="12.75" customHeight="1">
      <c r="A921" s="1"/>
      <c r="B921" s="1"/>
      <c r="C921" s="1"/>
      <c r="F921" s="1"/>
      <c r="I921" s="1"/>
    </row>
    <row r="922" ht="12.75" customHeight="1">
      <c r="A922" s="1"/>
      <c r="B922" s="1"/>
      <c r="C922" s="1"/>
      <c r="F922" s="1"/>
      <c r="I922" s="1"/>
    </row>
    <row r="923" ht="12.75" customHeight="1">
      <c r="A923" s="1"/>
      <c r="B923" s="1"/>
      <c r="C923" s="1"/>
      <c r="F923" s="1"/>
      <c r="I923" s="1"/>
    </row>
    <row r="924" ht="12.75" customHeight="1">
      <c r="A924" s="1"/>
      <c r="B924" s="1"/>
      <c r="C924" s="1"/>
      <c r="F924" s="1"/>
      <c r="I924" s="1"/>
    </row>
    <row r="925" ht="12.75" customHeight="1">
      <c r="A925" s="1"/>
      <c r="B925" s="1"/>
      <c r="C925" s="1"/>
      <c r="F925" s="1"/>
      <c r="I925" s="1"/>
    </row>
    <row r="926" ht="12.75" customHeight="1">
      <c r="A926" s="1"/>
      <c r="B926" s="1"/>
      <c r="C926" s="1"/>
      <c r="F926" s="1"/>
      <c r="I926" s="1"/>
    </row>
    <row r="927" ht="12.75" customHeight="1">
      <c r="A927" s="1"/>
      <c r="B927" s="1"/>
      <c r="C927" s="1"/>
      <c r="F927" s="1"/>
      <c r="I927" s="1"/>
    </row>
    <row r="928" ht="12.75" customHeight="1">
      <c r="A928" s="1"/>
      <c r="B928" s="1"/>
      <c r="C928" s="1"/>
      <c r="F928" s="1"/>
      <c r="I928" s="1"/>
    </row>
    <row r="929" ht="12.75" customHeight="1">
      <c r="A929" s="1"/>
      <c r="B929" s="1"/>
      <c r="C929" s="1"/>
      <c r="F929" s="1"/>
      <c r="I929" s="1"/>
    </row>
    <row r="930" ht="12.75" customHeight="1">
      <c r="A930" s="1"/>
      <c r="B930" s="1"/>
      <c r="C930" s="1"/>
      <c r="F930" s="1"/>
      <c r="I930" s="1"/>
    </row>
    <row r="931" ht="12.75" customHeight="1">
      <c r="A931" s="1"/>
      <c r="B931" s="1"/>
      <c r="C931" s="1"/>
      <c r="F931" s="1"/>
      <c r="I931" s="1"/>
    </row>
    <row r="932" ht="12.75" customHeight="1">
      <c r="A932" s="1"/>
      <c r="B932" s="1"/>
      <c r="C932" s="1"/>
      <c r="F932" s="1"/>
      <c r="I932" s="1"/>
    </row>
    <row r="933" ht="12.75" customHeight="1">
      <c r="A933" s="1"/>
      <c r="B933" s="1"/>
      <c r="C933" s="1"/>
      <c r="F933" s="1"/>
      <c r="I933" s="1"/>
    </row>
    <row r="934" ht="12.75" customHeight="1">
      <c r="A934" s="1"/>
      <c r="B934" s="1"/>
      <c r="C934" s="1"/>
      <c r="F934" s="1"/>
      <c r="I934" s="1"/>
    </row>
    <row r="935" ht="12.75" customHeight="1">
      <c r="A935" s="1"/>
      <c r="B935" s="1"/>
      <c r="C935" s="1"/>
      <c r="F935" s="1"/>
      <c r="I935" s="1"/>
    </row>
    <row r="936" ht="12.75" customHeight="1">
      <c r="A936" s="1"/>
      <c r="B936" s="1"/>
      <c r="C936" s="1"/>
      <c r="F936" s="1"/>
      <c r="I936" s="1"/>
    </row>
    <row r="937" ht="12.75" customHeight="1">
      <c r="A937" s="1"/>
      <c r="B937" s="1"/>
      <c r="C937" s="1"/>
      <c r="F937" s="1"/>
      <c r="I937" s="1"/>
    </row>
    <row r="938" ht="12.75" customHeight="1">
      <c r="A938" s="1"/>
      <c r="B938" s="1"/>
      <c r="C938" s="1"/>
      <c r="F938" s="1"/>
      <c r="I938" s="1"/>
    </row>
    <row r="939" ht="12.75" customHeight="1">
      <c r="A939" s="1"/>
      <c r="B939" s="1"/>
      <c r="C939" s="1"/>
      <c r="F939" s="1"/>
      <c r="I939" s="1"/>
    </row>
    <row r="940" ht="12.75" customHeight="1">
      <c r="A940" s="1"/>
      <c r="B940" s="1"/>
      <c r="C940" s="1"/>
      <c r="F940" s="1"/>
      <c r="I940" s="1"/>
    </row>
    <row r="941" ht="12.75" customHeight="1">
      <c r="A941" s="1"/>
      <c r="B941" s="1"/>
      <c r="C941" s="1"/>
      <c r="F941" s="1"/>
      <c r="I941" s="1"/>
    </row>
    <row r="942" ht="12.75" customHeight="1">
      <c r="A942" s="1"/>
      <c r="B942" s="1"/>
      <c r="C942" s="1"/>
      <c r="F942" s="1"/>
      <c r="I942" s="1"/>
    </row>
    <row r="943" ht="12.75" customHeight="1">
      <c r="A943" s="1"/>
      <c r="B943" s="1"/>
      <c r="C943" s="1"/>
      <c r="F943" s="1"/>
      <c r="I943" s="1"/>
    </row>
    <row r="944" ht="12.75" customHeight="1">
      <c r="A944" s="1"/>
      <c r="B944" s="1"/>
      <c r="C944" s="1"/>
      <c r="F944" s="1"/>
      <c r="I944" s="1"/>
    </row>
    <row r="945" ht="12.75" customHeight="1">
      <c r="A945" s="1"/>
      <c r="B945" s="1"/>
      <c r="C945" s="1"/>
      <c r="F945" s="1"/>
      <c r="I945" s="1"/>
    </row>
    <row r="946" ht="12.75" customHeight="1">
      <c r="A946" s="1"/>
      <c r="B946" s="1"/>
      <c r="C946" s="1"/>
      <c r="F946" s="1"/>
      <c r="I946" s="1"/>
    </row>
    <row r="947" ht="12.75" customHeight="1">
      <c r="A947" s="1"/>
      <c r="B947" s="1"/>
      <c r="C947" s="1"/>
      <c r="F947" s="1"/>
      <c r="I947" s="1"/>
    </row>
    <row r="948" ht="12.75" customHeight="1">
      <c r="A948" s="1"/>
      <c r="B948" s="1"/>
      <c r="C948" s="1"/>
      <c r="F948" s="1"/>
      <c r="I948" s="1"/>
    </row>
    <row r="949" ht="12.75" customHeight="1">
      <c r="A949" s="1"/>
      <c r="B949" s="1"/>
      <c r="C949" s="1"/>
      <c r="F949" s="1"/>
      <c r="I949" s="1"/>
    </row>
    <row r="950" ht="12.75" customHeight="1">
      <c r="A950" s="1"/>
      <c r="B950" s="1"/>
      <c r="C950" s="1"/>
      <c r="F950" s="1"/>
      <c r="I950" s="1"/>
    </row>
    <row r="951" ht="12.75" customHeight="1">
      <c r="A951" s="1"/>
      <c r="B951" s="1"/>
      <c r="C951" s="1"/>
      <c r="F951" s="1"/>
      <c r="I951" s="1"/>
    </row>
    <row r="952" ht="12.75" customHeight="1">
      <c r="A952" s="1"/>
      <c r="B952" s="1"/>
      <c r="C952" s="1"/>
      <c r="F952" s="1"/>
      <c r="I952" s="1"/>
    </row>
    <row r="953" ht="12.75" customHeight="1">
      <c r="A953" s="1"/>
      <c r="B953" s="1"/>
      <c r="C953" s="1"/>
      <c r="F953" s="1"/>
      <c r="I953" s="1"/>
    </row>
    <row r="954" ht="12.75" customHeight="1">
      <c r="A954" s="1"/>
      <c r="B954" s="1"/>
      <c r="C954" s="1"/>
      <c r="F954" s="1"/>
      <c r="I954" s="1"/>
    </row>
    <row r="955" ht="12.75" customHeight="1">
      <c r="A955" s="1"/>
      <c r="B955" s="1"/>
      <c r="C955" s="1"/>
      <c r="F955" s="1"/>
      <c r="I955" s="1"/>
    </row>
    <row r="956" ht="12.75" customHeight="1">
      <c r="A956" s="1"/>
      <c r="B956" s="1"/>
      <c r="C956" s="1"/>
      <c r="F956" s="1"/>
      <c r="I956" s="1"/>
    </row>
    <row r="957" ht="12.75" customHeight="1">
      <c r="A957" s="1"/>
      <c r="B957" s="1"/>
      <c r="C957" s="1"/>
      <c r="F957" s="1"/>
      <c r="I957" s="1"/>
    </row>
    <row r="958" ht="12.75" customHeight="1">
      <c r="A958" s="1"/>
      <c r="B958" s="1"/>
      <c r="C958" s="1"/>
      <c r="F958" s="1"/>
      <c r="I958" s="1"/>
    </row>
    <row r="959" ht="12.75" customHeight="1">
      <c r="A959" s="1"/>
      <c r="B959" s="1"/>
      <c r="C959" s="1"/>
      <c r="F959" s="1"/>
      <c r="I959" s="1"/>
    </row>
    <row r="960" ht="12.75" customHeight="1">
      <c r="A960" s="1"/>
      <c r="B960" s="1"/>
      <c r="C960" s="1"/>
      <c r="F960" s="1"/>
      <c r="I960" s="1"/>
    </row>
    <row r="961" ht="12.75" customHeight="1">
      <c r="A961" s="1"/>
      <c r="B961" s="1"/>
      <c r="C961" s="1"/>
      <c r="F961" s="1"/>
      <c r="I961" s="1"/>
    </row>
    <row r="962" ht="12.75" customHeight="1">
      <c r="A962" s="1"/>
      <c r="B962" s="1"/>
      <c r="C962" s="1"/>
      <c r="F962" s="1"/>
      <c r="I962" s="1"/>
    </row>
    <row r="963" ht="12.75" customHeight="1">
      <c r="A963" s="1"/>
      <c r="B963" s="1"/>
      <c r="C963" s="1"/>
      <c r="F963" s="1"/>
      <c r="I963" s="1"/>
    </row>
    <row r="964" ht="12.75" customHeight="1">
      <c r="A964" s="1"/>
      <c r="B964" s="1"/>
      <c r="C964" s="1"/>
      <c r="F964" s="1"/>
      <c r="I964" s="1"/>
    </row>
    <row r="965" ht="12.75" customHeight="1">
      <c r="A965" s="1"/>
      <c r="B965" s="1"/>
      <c r="C965" s="1"/>
      <c r="F965" s="1"/>
      <c r="I965" s="1"/>
    </row>
    <row r="966" ht="12.75" customHeight="1">
      <c r="A966" s="1"/>
      <c r="B966" s="1"/>
      <c r="C966" s="1"/>
      <c r="F966" s="1"/>
      <c r="I966" s="1"/>
    </row>
    <row r="967" ht="12.75" customHeight="1">
      <c r="A967" s="1"/>
      <c r="B967" s="1"/>
      <c r="C967" s="1"/>
      <c r="F967" s="1"/>
      <c r="I967" s="1"/>
    </row>
    <row r="968" ht="12.75" customHeight="1">
      <c r="A968" s="1"/>
      <c r="B968" s="1"/>
      <c r="C968" s="1"/>
      <c r="F968" s="1"/>
      <c r="I968" s="1"/>
    </row>
    <row r="969" ht="12.75" customHeight="1">
      <c r="A969" s="1"/>
      <c r="B969" s="1"/>
      <c r="C969" s="1"/>
      <c r="F969" s="1"/>
      <c r="I969" s="1"/>
    </row>
    <row r="970" ht="12.75" customHeight="1">
      <c r="A970" s="1"/>
      <c r="B970" s="1"/>
      <c r="C970" s="1"/>
      <c r="F970" s="1"/>
      <c r="I970" s="1"/>
    </row>
    <row r="971" ht="12.75" customHeight="1">
      <c r="A971" s="1"/>
      <c r="B971" s="1"/>
      <c r="C971" s="1"/>
      <c r="F971" s="1"/>
      <c r="I971" s="1"/>
    </row>
    <row r="972" ht="12.75" customHeight="1">
      <c r="A972" s="1"/>
      <c r="B972" s="1"/>
      <c r="C972" s="1"/>
      <c r="F972" s="1"/>
      <c r="I972" s="1"/>
    </row>
    <row r="973" ht="12.75" customHeight="1">
      <c r="A973" s="1"/>
      <c r="B973" s="1"/>
      <c r="C973" s="1"/>
      <c r="F973" s="1"/>
      <c r="I973" s="1"/>
    </row>
    <row r="974" ht="12.75" customHeight="1">
      <c r="A974" s="1"/>
      <c r="B974" s="1"/>
      <c r="C974" s="1"/>
      <c r="F974" s="1"/>
      <c r="I974" s="1"/>
    </row>
    <row r="975" ht="12.75" customHeight="1">
      <c r="A975" s="1"/>
      <c r="B975" s="1"/>
      <c r="C975" s="1"/>
      <c r="F975" s="1"/>
      <c r="I975" s="1"/>
    </row>
    <row r="976" ht="12.75" customHeight="1">
      <c r="A976" s="1"/>
      <c r="B976" s="1"/>
      <c r="C976" s="1"/>
      <c r="F976" s="1"/>
      <c r="I976" s="1"/>
    </row>
    <row r="977" ht="12.75" customHeight="1">
      <c r="A977" s="1"/>
      <c r="B977" s="1"/>
      <c r="C977" s="1"/>
      <c r="F977" s="1"/>
      <c r="I977" s="1"/>
    </row>
    <row r="978" ht="12.75" customHeight="1">
      <c r="A978" s="1"/>
      <c r="B978" s="1"/>
      <c r="C978" s="1"/>
      <c r="F978" s="1"/>
      <c r="I978" s="1"/>
    </row>
    <row r="979" ht="12.75" customHeight="1">
      <c r="A979" s="1"/>
      <c r="B979" s="1"/>
      <c r="C979" s="1"/>
      <c r="F979" s="1"/>
      <c r="I979" s="1"/>
    </row>
    <row r="980" ht="12.75" customHeight="1">
      <c r="A980" s="1"/>
      <c r="B980" s="1"/>
      <c r="C980" s="1"/>
      <c r="F980" s="1"/>
      <c r="I980" s="1"/>
    </row>
    <row r="981" ht="12.75" customHeight="1">
      <c r="A981" s="1"/>
      <c r="B981" s="1"/>
      <c r="C981" s="1"/>
      <c r="F981" s="1"/>
      <c r="I981" s="1"/>
    </row>
    <row r="982" ht="12.75" customHeight="1">
      <c r="A982" s="1"/>
      <c r="B982" s="1"/>
      <c r="C982" s="1"/>
      <c r="F982" s="1"/>
      <c r="I982" s="1"/>
    </row>
    <row r="983" ht="12.75" customHeight="1">
      <c r="A983" s="1"/>
      <c r="B983" s="1"/>
      <c r="C983" s="1"/>
      <c r="F983" s="1"/>
      <c r="I983" s="1"/>
    </row>
    <row r="984" ht="12.75" customHeight="1">
      <c r="A984" s="1"/>
      <c r="B984" s="1"/>
      <c r="C984" s="1"/>
      <c r="F984" s="1"/>
      <c r="I984" s="1"/>
    </row>
    <row r="985" ht="12.75" customHeight="1">
      <c r="A985" s="1"/>
      <c r="B985" s="1"/>
      <c r="C985" s="1"/>
      <c r="F985" s="1"/>
      <c r="I985" s="1"/>
    </row>
    <row r="986" ht="12.75" customHeight="1">
      <c r="A986" s="1"/>
      <c r="B986" s="1"/>
      <c r="C986" s="1"/>
      <c r="F986" s="1"/>
      <c r="I986" s="1"/>
    </row>
    <row r="987" ht="12.75" customHeight="1">
      <c r="A987" s="1"/>
      <c r="B987" s="1"/>
      <c r="C987" s="1"/>
      <c r="F987" s="1"/>
      <c r="I987" s="1"/>
    </row>
    <row r="988" ht="12.75" customHeight="1">
      <c r="A988" s="1"/>
      <c r="B988" s="1"/>
      <c r="C988" s="1"/>
      <c r="F988" s="1"/>
      <c r="I988" s="1"/>
    </row>
    <row r="989" ht="12.75" customHeight="1">
      <c r="A989" s="1"/>
      <c r="B989" s="1"/>
      <c r="C989" s="1"/>
      <c r="F989" s="1"/>
      <c r="I989" s="1"/>
    </row>
    <row r="990" ht="12.75" customHeight="1">
      <c r="A990" s="1"/>
      <c r="B990" s="1"/>
      <c r="C990" s="1"/>
      <c r="F990" s="1"/>
      <c r="I990" s="1"/>
    </row>
    <row r="991" ht="12.75" customHeight="1">
      <c r="A991" s="1"/>
      <c r="B991" s="1"/>
      <c r="C991" s="1"/>
      <c r="F991" s="1"/>
      <c r="I991" s="1"/>
    </row>
    <row r="992" ht="12.75" customHeight="1">
      <c r="A992" s="1"/>
      <c r="B992" s="1"/>
      <c r="C992" s="1"/>
      <c r="F992" s="1"/>
      <c r="I992" s="1"/>
    </row>
    <row r="993" ht="12.75" customHeight="1">
      <c r="A993" s="1"/>
      <c r="B993" s="1"/>
      <c r="C993" s="1"/>
      <c r="F993" s="1"/>
      <c r="I993" s="1"/>
    </row>
    <row r="994" ht="12.75" customHeight="1">
      <c r="A994" s="1"/>
      <c r="B994" s="1"/>
      <c r="C994" s="1"/>
      <c r="F994" s="1"/>
      <c r="I994" s="1"/>
    </row>
    <row r="995" ht="12.75" customHeight="1">
      <c r="A995" s="1"/>
      <c r="B995" s="1"/>
      <c r="C995" s="1"/>
      <c r="F995" s="1"/>
      <c r="I995" s="1"/>
    </row>
    <row r="996" ht="12.75" customHeight="1">
      <c r="A996" s="1"/>
      <c r="B996" s="1"/>
      <c r="C996" s="1"/>
      <c r="F996" s="1"/>
      <c r="I996" s="1"/>
    </row>
    <row r="997" ht="12.75" customHeight="1">
      <c r="A997" s="1"/>
      <c r="B997" s="1"/>
      <c r="C997" s="1"/>
      <c r="F997" s="1"/>
      <c r="I997" s="1"/>
    </row>
    <row r="998" ht="12.75" customHeight="1">
      <c r="A998" s="1"/>
      <c r="B998" s="1"/>
      <c r="C998" s="1"/>
      <c r="F998" s="1"/>
      <c r="I998" s="1"/>
    </row>
    <row r="999" ht="12.75" customHeight="1">
      <c r="A999" s="1"/>
      <c r="B999" s="1"/>
      <c r="C999" s="1"/>
      <c r="F999" s="1"/>
      <c r="I999" s="1"/>
    </row>
    <row r="1000" ht="12.75" customHeight="1">
      <c r="A1000" s="1"/>
      <c r="B1000" s="1"/>
      <c r="C1000" s="1"/>
      <c r="F1000" s="1"/>
      <c r="I1000" s="1"/>
    </row>
  </sheetData>
  <mergeCells count="2">
    <mergeCell ref="C3:G3"/>
    <mergeCell ref="D5:G5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9.43"/>
    <col customWidth="1" min="3" max="9" width="8.0"/>
    <col customWidth="1" min="10" max="10" width="8.29"/>
    <col customWidth="1" min="11" max="11" width="2.71"/>
  </cols>
  <sheetData>
    <row r="1" ht="18.75" customHeight="1">
      <c r="A1" s="17" t="s">
        <v>200</v>
      </c>
      <c r="B1" s="17"/>
      <c r="C1" s="17"/>
      <c r="D1" s="17"/>
      <c r="E1" s="17"/>
      <c r="F1" s="17"/>
      <c r="G1" s="17"/>
      <c r="H1" s="17"/>
      <c r="I1" s="17"/>
      <c r="J1" s="17"/>
      <c r="K1" s="329"/>
    </row>
    <row r="2" ht="13.5" customHeight="1">
      <c r="A2" s="1"/>
      <c r="B2" s="1"/>
      <c r="J2" s="1"/>
      <c r="K2" s="1"/>
    </row>
    <row r="3" ht="12.75" customHeight="1">
      <c r="A3" s="1"/>
      <c r="B3" s="1"/>
      <c r="F3" s="4" t="s">
        <v>584</v>
      </c>
      <c r="G3" s="4" t="s">
        <v>585</v>
      </c>
      <c r="H3" s="4" t="s">
        <v>586</v>
      </c>
      <c r="J3" s="1"/>
      <c r="K3" s="1"/>
    </row>
    <row r="4" ht="12.75" customHeight="1">
      <c r="A4" s="1"/>
      <c r="B4" s="1"/>
      <c r="E4" s="4" t="s">
        <v>6</v>
      </c>
      <c r="F4" s="5">
        <v>10.0</v>
      </c>
      <c r="G4" s="5">
        <v>20.0</v>
      </c>
      <c r="H4" s="5">
        <v>30.0</v>
      </c>
      <c r="J4" s="1"/>
      <c r="K4" s="1"/>
    </row>
    <row r="5" ht="12.75" customHeight="1">
      <c r="A5" s="1"/>
      <c r="B5" s="1"/>
      <c r="E5" s="4" t="s">
        <v>41</v>
      </c>
      <c r="F5" s="5">
        <v>40.0</v>
      </c>
      <c r="G5" s="5">
        <v>50.0</v>
      </c>
      <c r="H5" s="5">
        <v>60.0</v>
      </c>
      <c r="J5" s="1"/>
      <c r="K5" s="1"/>
    </row>
    <row r="6" ht="12.75" customHeight="1">
      <c r="A6" s="1"/>
      <c r="B6" s="1"/>
      <c r="E6" s="4" t="s">
        <v>42</v>
      </c>
      <c r="F6" s="5">
        <v>70.0</v>
      </c>
      <c r="G6" s="5">
        <v>80.0</v>
      </c>
      <c r="H6" s="5">
        <v>90.0</v>
      </c>
      <c r="J6" s="1"/>
      <c r="K6" s="1"/>
    </row>
    <row r="7" ht="12.75" customHeight="1">
      <c r="A7" s="1"/>
      <c r="B7" s="1"/>
      <c r="E7" s="4" t="s">
        <v>43</v>
      </c>
      <c r="F7" s="5">
        <v>100.0</v>
      </c>
      <c r="G7" s="5">
        <v>110.0</v>
      </c>
      <c r="H7" s="5">
        <v>120.0</v>
      </c>
      <c r="J7" s="1"/>
      <c r="K7" s="1"/>
    </row>
    <row r="8" ht="12.75" customHeight="1">
      <c r="A8" s="1"/>
      <c r="B8" s="1"/>
      <c r="J8" s="1"/>
      <c r="K8" s="1"/>
    </row>
    <row r="9" ht="12.75" customHeight="1">
      <c r="A9" s="1"/>
      <c r="B9" s="69"/>
      <c r="C9" s="194"/>
      <c r="D9" s="194"/>
      <c r="E9" s="194"/>
      <c r="F9" s="194"/>
      <c r="G9" s="102" t="s">
        <v>2295</v>
      </c>
      <c r="H9" s="5" t="s">
        <v>2296</v>
      </c>
      <c r="J9" s="1"/>
      <c r="K9" s="1"/>
    </row>
    <row r="10" ht="12.75" customHeight="1">
      <c r="A10" s="1"/>
      <c r="B10" s="1"/>
      <c r="J10" s="1"/>
      <c r="K10" s="1"/>
    </row>
    <row r="11" ht="12.75" customHeight="1">
      <c r="A11" s="1"/>
      <c r="B11" s="1"/>
      <c r="D11" s="69"/>
      <c r="E11" s="194"/>
      <c r="F11" s="194"/>
      <c r="G11" s="102" t="s">
        <v>2297</v>
      </c>
      <c r="H11" s="6">
        <f>INDIRECT(H9)</f>
        <v>80</v>
      </c>
      <c r="I11" s="47" t="s">
        <v>2298</v>
      </c>
      <c r="J11" s="1"/>
      <c r="K11" s="1"/>
    </row>
    <row r="12" ht="12.75" customHeight="1">
      <c r="A12" s="1"/>
      <c r="B12" s="1"/>
      <c r="J12" s="1"/>
      <c r="K12" s="1"/>
    </row>
    <row r="13" ht="13.5" customHeight="1">
      <c r="A13" s="1"/>
      <c r="B13" s="3" t="s">
        <v>698</v>
      </c>
      <c r="C13" s="3"/>
      <c r="D13" s="3"/>
      <c r="E13" s="3"/>
      <c r="F13" s="3"/>
      <c r="G13" s="3"/>
      <c r="H13" s="3"/>
      <c r="I13" s="3"/>
      <c r="J13" s="3"/>
      <c r="K13" s="1"/>
    </row>
    <row r="14" ht="12.75" customHeight="1">
      <c r="A14" s="1"/>
      <c r="B14" s="1" t="s">
        <v>2299</v>
      </c>
      <c r="J14" s="1"/>
      <c r="K14" s="1"/>
    </row>
    <row r="15" ht="12.75" customHeight="1">
      <c r="A15" s="1"/>
      <c r="B15" s="1" t="s">
        <v>2300</v>
      </c>
      <c r="J15" s="1"/>
      <c r="K15" s="1"/>
    </row>
    <row r="16" ht="12.75" customHeight="1">
      <c r="A16" s="1"/>
      <c r="B16" s="1" t="s">
        <v>2301</v>
      </c>
      <c r="J16" s="1"/>
      <c r="K16" s="1"/>
    </row>
    <row r="17" ht="12.75" customHeight="1">
      <c r="A17" s="1"/>
      <c r="B17" s="1"/>
      <c r="J17" s="1"/>
      <c r="K17" s="1"/>
    </row>
    <row r="18" ht="13.5" customHeight="1">
      <c r="A18" s="1"/>
      <c r="B18" s="3" t="s">
        <v>653</v>
      </c>
      <c r="C18" s="3"/>
      <c r="D18" s="3"/>
      <c r="E18" s="3"/>
      <c r="F18" s="3"/>
      <c r="G18" s="3"/>
      <c r="H18" s="3"/>
      <c r="I18" s="3"/>
      <c r="J18" s="3"/>
      <c r="K18" s="1"/>
    </row>
    <row r="19" ht="12.75" customHeight="1">
      <c r="A19" s="1"/>
      <c r="B19" s="2" t="s">
        <v>2302</v>
      </c>
      <c r="J19" s="1"/>
      <c r="K19" s="1"/>
    </row>
    <row r="20" ht="12.75" customHeight="1">
      <c r="A20" s="1"/>
      <c r="B20" s="1"/>
      <c r="J20" s="1"/>
      <c r="K20" s="1"/>
    </row>
    <row r="21" ht="13.5" customHeight="1">
      <c r="A21" s="1"/>
      <c r="B21" s="3" t="s">
        <v>4</v>
      </c>
      <c r="C21" s="3"/>
      <c r="D21" s="3"/>
      <c r="E21" s="3"/>
      <c r="F21" s="3"/>
      <c r="G21" s="3"/>
      <c r="H21" s="3"/>
      <c r="I21" s="3"/>
      <c r="J21" s="3"/>
      <c r="K21" s="1"/>
    </row>
    <row r="22" ht="12.75" customHeight="1">
      <c r="A22" s="1"/>
      <c r="B22" s="1" t="s">
        <v>788</v>
      </c>
      <c r="J22" s="1"/>
      <c r="K22" s="1"/>
    </row>
    <row r="23" ht="12.75" customHeight="1">
      <c r="A23" s="1"/>
      <c r="B23" s="1"/>
      <c r="J23" s="1"/>
      <c r="K23" s="1"/>
    </row>
    <row r="24" ht="13.5" customHeight="1">
      <c r="A24" s="1"/>
      <c r="B24" s="3" t="s">
        <v>493</v>
      </c>
      <c r="C24" s="3"/>
      <c r="D24" s="3"/>
      <c r="E24" s="3"/>
      <c r="F24" s="3"/>
      <c r="G24" s="3"/>
      <c r="H24" s="3"/>
      <c r="I24" s="3"/>
      <c r="J24" s="3"/>
      <c r="K24" s="1"/>
    </row>
    <row r="25" ht="12.75" customHeight="1">
      <c r="A25" s="1"/>
      <c r="B25" s="1" t="s">
        <v>2303</v>
      </c>
      <c r="J25" s="1"/>
      <c r="K25" s="1"/>
    </row>
    <row r="26" ht="12.75" customHeight="1">
      <c r="A26" s="1"/>
      <c r="B26" s="1" t="s">
        <v>2304</v>
      </c>
      <c r="J26" s="1"/>
      <c r="K26" s="1"/>
    </row>
    <row r="27" ht="12.75" customHeight="1">
      <c r="A27" s="1"/>
      <c r="B27" s="1" t="s">
        <v>2305</v>
      </c>
      <c r="J27" s="1"/>
      <c r="K27" s="1"/>
    </row>
    <row r="28" ht="12.75" customHeight="1">
      <c r="A28" s="1"/>
      <c r="B28" s="1" t="s">
        <v>2306</v>
      </c>
      <c r="J28" s="1"/>
      <c r="K28" s="1"/>
    </row>
    <row r="29" ht="12.75" customHeight="1">
      <c r="A29" s="1"/>
      <c r="B29" s="1"/>
      <c r="J29" s="1"/>
      <c r="K29" s="1"/>
    </row>
    <row r="30" ht="12.75" customHeight="1">
      <c r="A30" s="1"/>
      <c r="B30" s="1" t="s">
        <v>2307</v>
      </c>
      <c r="J30" s="1"/>
      <c r="K30" s="1"/>
    </row>
    <row r="31" ht="12.75" customHeight="1">
      <c r="A31" s="1"/>
      <c r="B31" s="1" t="s">
        <v>2308</v>
      </c>
      <c r="J31" s="1"/>
      <c r="K31" s="1"/>
    </row>
    <row r="32" ht="12.75" customHeight="1">
      <c r="A32" s="1"/>
      <c r="B32" s="1"/>
      <c r="J32" s="1"/>
      <c r="K32" s="1"/>
    </row>
    <row r="33" ht="12.75" customHeight="1">
      <c r="A33" s="1"/>
      <c r="B33" s="69"/>
      <c r="C33" s="194"/>
      <c r="D33" s="194"/>
      <c r="E33" s="194"/>
      <c r="F33" s="102" t="s">
        <v>2309</v>
      </c>
      <c r="G33" s="5" t="s">
        <v>6</v>
      </c>
      <c r="J33" s="1"/>
      <c r="K33" s="1"/>
    </row>
    <row r="34" ht="12.75" customHeight="1">
      <c r="A34" s="1"/>
      <c r="B34" s="69"/>
      <c r="C34" s="194"/>
      <c r="D34" s="194"/>
      <c r="E34" s="194"/>
      <c r="F34" s="102" t="s">
        <v>2310</v>
      </c>
      <c r="G34" s="5" t="s">
        <v>2311</v>
      </c>
      <c r="J34" s="1"/>
      <c r="K34" s="1"/>
    </row>
    <row r="35" ht="12.75" customHeight="1">
      <c r="A35" s="1"/>
      <c r="B35" s="69"/>
      <c r="C35" s="194"/>
      <c r="D35" s="194"/>
      <c r="E35" s="194"/>
      <c r="F35" s="102" t="str">
        <f>"The contents of the cell "&amp;G34&amp;" on "&amp;G33&amp;" is : "</f>
        <v>The contents of the cell C8 on North is : </v>
      </c>
      <c r="G35" s="6">
        <f>INDIRECT(G33&amp;"!"&amp;G34)</f>
        <v>120</v>
      </c>
      <c r="H35" s="47" t="s">
        <v>2312</v>
      </c>
      <c r="J35" s="1"/>
      <c r="K35" s="1"/>
    </row>
    <row r="36" ht="12.75" customHeight="1">
      <c r="A36" s="1"/>
      <c r="B36" s="1"/>
      <c r="J36" s="1"/>
      <c r="K36" s="1"/>
    </row>
    <row r="37" ht="12.75" customHeight="1">
      <c r="A37" s="1"/>
      <c r="B37" s="1" t="str">
        <f>"The =INDIRECT() created a reference to ="&amp;UPPER(G33&amp;"!"&amp;G34)</f>
        <v>The =INDIRECT() created a reference to =NORTH!C8</v>
      </c>
      <c r="J37" s="1"/>
      <c r="K37" s="1"/>
    </row>
    <row r="38" ht="12.75" customHeight="1">
      <c r="A38" s="1"/>
      <c r="B38" s="1"/>
      <c r="J38" s="1"/>
      <c r="K38" s="1"/>
    </row>
    <row r="39" ht="12.75" customHeight="1">
      <c r="A39" s="1"/>
      <c r="B39" s="1"/>
      <c r="J39" s="1"/>
      <c r="K39" s="1"/>
    </row>
    <row r="40" ht="13.5" customHeight="1">
      <c r="A40" s="1"/>
      <c r="B40" s="3" t="s">
        <v>518</v>
      </c>
      <c r="C40" s="3"/>
      <c r="D40" s="3"/>
      <c r="E40" s="3"/>
      <c r="F40" s="3"/>
      <c r="G40" s="3"/>
      <c r="H40" s="3"/>
      <c r="I40" s="3"/>
      <c r="J40" s="3"/>
      <c r="K40" s="1"/>
    </row>
    <row r="41" ht="12.75" customHeight="1">
      <c r="A41" s="1"/>
      <c r="B41" s="1" t="s">
        <v>2313</v>
      </c>
      <c r="J41" s="1"/>
      <c r="K41" s="1"/>
    </row>
    <row r="42" ht="12.75" customHeight="1">
      <c r="A42" s="1"/>
      <c r="B42" s="1" t="s">
        <v>2314</v>
      </c>
      <c r="J42" s="1"/>
      <c r="K42" s="1"/>
    </row>
    <row r="43" ht="12.75" customHeight="1">
      <c r="A43" s="1"/>
      <c r="B43" s="1"/>
      <c r="J43" s="1"/>
      <c r="K43" s="1"/>
    </row>
    <row r="44" ht="12.75" customHeight="1">
      <c r="A44" s="1"/>
      <c r="B44" s="69"/>
      <c r="C44" s="194"/>
      <c r="D44" s="194"/>
      <c r="E44" s="194"/>
      <c r="F44" s="102" t="s">
        <v>2315</v>
      </c>
      <c r="G44" s="5" t="s">
        <v>41</v>
      </c>
      <c r="J44" s="1"/>
      <c r="K44" s="1"/>
    </row>
    <row r="45" ht="12.75" customHeight="1">
      <c r="A45" s="1"/>
      <c r="B45" s="69"/>
      <c r="C45" s="194"/>
      <c r="D45" s="194"/>
      <c r="E45" s="194"/>
      <c r="F45" s="102" t="s">
        <v>2316</v>
      </c>
      <c r="G45" s="5" t="s">
        <v>2317</v>
      </c>
      <c r="J45" s="1"/>
      <c r="K45" s="1"/>
    </row>
    <row r="46" ht="12.75" customHeight="1">
      <c r="A46" s="1"/>
      <c r="B46" s="69"/>
      <c r="C46" s="194"/>
      <c r="D46" s="194"/>
      <c r="E46" s="194"/>
      <c r="F46" s="102" t="s">
        <v>2318</v>
      </c>
      <c r="G46" s="5" t="s">
        <v>2319</v>
      </c>
      <c r="J46" s="1"/>
      <c r="K46" s="1"/>
    </row>
    <row r="47" ht="12.75" customHeight="1">
      <c r="A47" s="1"/>
      <c r="B47" s="69"/>
      <c r="C47" s="194"/>
      <c r="D47" s="194"/>
      <c r="E47" s="194"/>
      <c r="F47" s="102" t="str">
        <f>"The sum of the range "&amp;G45&amp;":"&amp;G46&amp;" on "&amp;G44&amp;" is : "</f>
        <v>The sum of the range C5:C7 on South is : </v>
      </c>
      <c r="G47" s="6">
        <f>SUM(INDIRECT(G44&amp;"!"&amp;G45&amp;":"&amp;G46))</f>
        <v>1200</v>
      </c>
      <c r="J47" s="1"/>
      <c r="K47" s="1"/>
    </row>
    <row r="48" ht="12.75" customHeight="1">
      <c r="A48" s="1"/>
      <c r="B48" s="1"/>
      <c r="G48" s="7" t="s">
        <v>2320</v>
      </c>
      <c r="J48" s="1"/>
      <c r="K48" s="1"/>
    </row>
    <row r="49" ht="12.75" customHeight="1">
      <c r="A49" s="1"/>
      <c r="B49" s="1"/>
      <c r="J49" s="1"/>
      <c r="K49" s="1"/>
    </row>
    <row r="50" ht="12.75" customHeight="1">
      <c r="A50" s="1"/>
      <c r="B50" s="1" t="str">
        <f>"The =INDIRECT() created a reference to =SUM("&amp;UPPER(G44&amp;"!"&amp;G45&amp;":"&amp;G46)&amp;")"</f>
        <v>The =INDIRECT() created a reference to =SUM(SOUTH!C5:C7)</v>
      </c>
      <c r="J50" s="1"/>
      <c r="K50" s="1"/>
    </row>
    <row r="51" ht="12.75" customHeight="1">
      <c r="A51" s="329"/>
      <c r="B51" s="1"/>
      <c r="J51" s="1"/>
      <c r="K51" s="1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29"/>
    <col customWidth="1" min="2" max="2" width="35.71"/>
    <col customWidth="1" min="3" max="3" width="23.57"/>
    <col customWidth="1" min="4" max="26" width="8.0"/>
  </cols>
  <sheetData>
    <row r="1" ht="18.75" customHeight="1">
      <c r="A1" s="17" t="s">
        <v>202</v>
      </c>
      <c r="B1" s="17"/>
      <c r="C1" s="17"/>
      <c r="D1" s="17"/>
      <c r="E1" s="17"/>
    </row>
    <row r="2" ht="13.5" customHeight="1">
      <c r="A2" s="1"/>
      <c r="B2" s="1"/>
      <c r="C2" s="1"/>
    </row>
    <row r="3" ht="12.75" customHeight="1">
      <c r="A3" s="1"/>
      <c r="B3" s="1"/>
      <c r="C3" s="4" t="s">
        <v>2321</v>
      </c>
    </row>
    <row r="4" ht="12.75" customHeight="1">
      <c r="A4" s="1"/>
      <c r="B4" s="122" t="s">
        <v>2322</v>
      </c>
      <c r="C4" s="172" t="str">
        <f>INFO("directory")</f>
        <v>#NAME?</v>
      </c>
      <c r="D4" s="71" t="s">
        <v>2323</v>
      </c>
    </row>
    <row r="5" ht="12.75" customHeight="1">
      <c r="A5" s="1"/>
      <c r="B5" s="122" t="s">
        <v>2324</v>
      </c>
      <c r="C5" s="330" t="str">
        <f>INFO("memavail")</f>
        <v>#NAME?</v>
      </c>
      <c r="D5" s="71" t="s">
        <v>2325</v>
      </c>
    </row>
    <row r="6" ht="12.75" customHeight="1">
      <c r="A6" s="1"/>
      <c r="B6" s="122" t="s">
        <v>2326</v>
      </c>
      <c r="C6" s="330" t="str">
        <f>INFO("memused")</f>
        <v>#NAME?</v>
      </c>
      <c r="D6" s="71" t="s">
        <v>2327</v>
      </c>
    </row>
    <row r="7" ht="12.75" customHeight="1">
      <c r="A7" s="1"/>
      <c r="B7" s="122" t="s">
        <v>2328</v>
      </c>
      <c r="C7" s="330" t="str">
        <f>INFO("totmem")</f>
        <v>#NAME?</v>
      </c>
      <c r="D7" s="71" t="s">
        <v>2329</v>
      </c>
    </row>
    <row r="8" ht="12.75" customHeight="1">
      <c r="A8" s="1"/>
      <c r="B8" s="122" t="s">
        <v>2330</v>
      </c>
      <c r="C8" s="331" t="str">
        <f>INFO("numfile")</f>
        <v>#NAME?</v>
      </c>
      <c r="D8" s="71" t="s">
        <v>2331</v>
      </c>
    </row>
    <row r="9" ht="12.75" customHeight="1">
      <c r="A9" s="1"/>
      <c r="B9" s="122" t="s">
        <v>2332</v>
      </c>
      <c r="C9" s="172" t="str">
        <f>INFO("origin")</f>
        <v>#NAME?</v>
      </c>
      <c r="D9" s="71" t="s">
        <v>2333</v>
      </c>
    </row>
    <row r="10" ht="12.75" customHeight="1">
      <c r="A10" s="1"/>
      <c r="B10" s="122" t="s">
        <v>2334</v>
      </c>
      <c r="C10" s="172" t="str">
        <f>INFO("osversion")</f>
        <v>#NAME?</v>
      </c>
      <c r="D10" s="71" t="s">
        <v>2335</v>
      </c>
    </row>
    <row r="11" ht="12.75" customHeight="1">
      <c r="A11" s="1"/>
      <c r="B11" s="122" t="s">
        <v>2336</v>
      </c>
      <c r="C11" s="172" t="str">
        <f>INFO("recalc")</f>
        <v>#NAME?</v>
      </c>
      <c r="D11" s="71" t="s">
        <v>2337</v>
      </c>
    </row>
    <row r="12" ht="12.75" customHeight="1">
      <c r="A12" s="1"/>
      <c r="B12" s="122" t="s">
        <v>2338</v>
      </c>
      <c r="C12" s="172" t="str">
        <f>INFO("release")</f>
        <v>#NAME?</v>
      </c>
      <c r="D12" s="71" t="s">
        <v>2339</v>
      </c>
    </row>
    <row r="13" ht="12.75" customHeight="1">
      <c r="A13" s="1"/>
      <c r="B13" s="122" t="s">
        <v>2340</v>
      </c>
      <c r="C13" s="172" t="str">
        <f>INFO("system")</f>
        <v>#NAME?</v>
      </c>
      <c r="D13" s="71" t="s">
        <v>2341</v>
      </c>
    </row>
    <row r="14" ht="12.75" customHeight="1">
      <c r="A14" s="1"/>
      <c r="B14" s="1"/>
      <c r="C14" s="1"/>
    </row>
    <row r="15" ht="13.5" customHeight="1">
      <c r="A15" s="1"/>
      <c r="B15" s="3" t="s">
        <v>721</v>
      </c>
      <c r="C15" s="3"/>
      <c r="D15" s="3"/>
      <c r="E15" s="3"/>
    </row>
    <row r="16" ht="12.75" customHeight="1">
      <c r="A16" s="1"/>
      <c r="B16" s="1" t="s">
        <v>2342</v>
      </c>
      <c r="C16" s="1"/>
    </row>
    <row r="17" ht="12.75" customHeight="1">
      <c r="A17" s="1"/>
      <c r="B17" s="1"/>
      <c r="C17" s="1"/>
    </row>
    <row r="18" ht="13.5" customHeight="1">
      <c r="A18" s="1"/>
      <c r="B18" s="3" t="s">
        <v>653</v>
      </c>
      <c r="C18" s="3"/>
      <c r="D18" s="3"/>
      <c r="E18" s="3"/>
    </row>
    <row r="19" ht="12.75" customHeight="1">
      <c r="A19" s="1"/>
      <c r="B19" s="1" t="s">
        <v>2343</v>
      </c>
      <c r="C19" s="1"/>
    </row>
    <row r="20" ht="12.75" customHeight="1">
      <c r="A20" s="1"/>
      <c r="B20" s="1" t="s">
        <v>2344</v>
      </c>
      <c r="C20" s="1"/>
    </row>
    <row r="21" ht="12.75" customHeight="1">
      <c r="A21" s="1"/>
      <c r="B21" s="1"/>
      <c r="C21" s="1"/>
    </row>
    <row r="22" ht="13.5" customHeight="1">
      <c r="A22" s="1"/>
      <c r="B22" s="3" t="s">
        <v>4</v>
      </c>
      <c r="C22" s="3"/>
      <c r="D22" s="3"/>
      <c r="E22" s="3"/>
    </row>
    <row r="23" ht="12.75" customHeight="1">
      <c r="A23" s="1"/>
      <c r="B23" s="1" t="s">
        <v>2345</v>
      </c>
      <c r="C23" s="1"/>
    </row>
    <row r="24" ht="12.75" customHeight="1">
      <c r="A24" s="1"/>
      <c r="B24" s="1"/>
      <c r="C24" s="1"/>
    </row>
    <row r="25" ht="12.75" customHeight="1">
      <c r="A25" s="1"/>
      <c r="B25" s="1"/>
      <c r="C25" s="1"/>
    </row>
    <row r="26" ht="12.75" customHeight="1">
      <c r="A26" s="1"/>
      <c r="B26" s="1"/>
      <c r="C26" s="1"/>
    </row>
    <row r="27" ht="12.75" customHeight="1">
      <c r="A27" s="1"/>
      <c r="B27" s="1"/>
      <c r="C27" s="1"/>
    </row>
    <row r="28" ht="12.75" customHeight="1">
      <c r="A28" s="1"/>
      <c r="B28" s="1"/>
      <c r="C28" s="1"/>
    </row>
    <row r="29" ht="12.75" customHeight="1">
      <c r="A29" s="1"/>
      <c r="B29" s="1"/>
      <c r="C29" s="1"/>
    </row>
    <row r="30" ht="12.75" customHeight="1">
      <c r="A30" s="1"/>
      <c r="B30" s="1"/>
      <c r="C30" s="1"/>
    </row>
    <row r="31" ht="12.75" customHeight="1">
      <c r="A31" s="1"/>
      <c r="B31" s="1"/>
      <c r="C31" s="1"/>
    </row>
    <row r="32" ht="12.75" customHeight="1">
      <c r="A32" s="1"/>
      <c r="B32" s="1"/>
      <c r="C32" s="1"/>
    </row>
    <row r="33" ht="12.75" customHeight="1">
      <c r="A33" s="1"/>
      <c r="B33" s="1"/>
      <c r="C33" s="1"/>
    </row>
    <row r="34" ht="12.75" customHeight="1">
      <c r="A34" s="1"/>
      <c r="B34" s="1"/>
      <c r="C34" s="1"/>
    </row>
    <row r="35" ht="12.75" customHeight="1">
      <c r="A35" s="1"/>
      <c r="B35" s="1"/>
      <c r="C35" s="1"/>
    </row>
    <row r="36" ht="12.75" customHeight="1">
      <c r="A36" s="1"/>
      <c r="B36" s="1"/>
      <c r="C36" s="1"/>
    </row>
    <row r="37" ht="12.75" customHeight="1">
      <c r="A37" s="1"/>
      <c r="B37" s="1"/>
      <c r="C37" s="1"/>
    </row>
    <row r="38" ht="12.75" customHeight="1">
      <c r="A38" s="1"/>
      <c r="B38" s="1"/>
      <c r="C38" s="1"/>
    </row>
    <row r="39" ht="12.75" customHeight="1">
      <c r="A39" s="1"/>
      <c r="B39" s="1"/>
      <c r="C39" s="1"/>
    </row>
    <row r="40" ht="12.75" customHeight="1">
      <c r="A40" s="1"/>
      <c r="B40" s="1"/>
      <c r="C40" s="1"/>
    </row>
    <row r="41" ht="12.75" customHeight="1">
      <c r="A41" s="1"/>
      <c r="B41" s="1"/>
      <c r="C41" s="1"/>
    </row>
    <row r="42" ht="12.75" customHeight="1">
      <c r="A42" s="1"/>
      <c r="B42" s="1"/>
      <c r="C42" s="1"/>
    </row>
    <row r="43" ht="12.75" customHeight="1">
      <c r="A43" s="1"/>
      <c r="B43" s="1"/>
      <c r="C43" s="1"/>
    </row>
    <row r="44" ht="12.75" customHeight="1">
      <c r="A44" s="1"/>
      <c r="B44" s="1"/>
      <c r="C44" s="1"/>
    </row>
    <row r="45" ht="12.75" customHeight="1">
      <c r="A45" s="1"/>
      <c r="B45" s="1"/>
      <c r="C45" s="1"/>
    </row>
    <row r="46" ht="12.75" customHeight="1">
      <c r="A46" s="1"/>
      <c r="B46" s="1"/>
      <c r="C46" s="1"/>
    </row>
    <row r="47" ht="12.75" customHeight="1">
      <c r="A47" s="1"/>
      <c r="B47" s="1"/>
      <c r="C47" s="1"/>
    </row>
    <row r="48" ht="12.75" customHeight="1">
      <c r="A48" s="1"/>
      <c r="B48" s="1"/>
      <c r="C48" s="1"/>
    </row>
    <row r="49" ht="12.75" customHeight="1">
      <c r="A49" s="1"/>
      <c r="B49" s="1"/>
      <c r="C49" s="1"/>
    </row>
    <row r="50" ht="12.75" customHeight="1">
      <c r="A50" s="1"/>
      <c r="B50" s="1"/>
      <c r="C50" s="1"/>
    </row>
    <row r="51" ht="12.75" customHeight="1">
      <c r="A51" s="1"/>
      <c r="B51" s="1"/>
      <c r="C51" s="1"/>
    </row>
    <row r="52" ht="12.75" customHeight="1">
      <c r="A52" s="1"/>
      <c r="B52" s="1"/>
      <c r="C52" s="1"/>
    </row>
    <row r="53" ht="12.75" customHeight="1">
      <c r="A53" s="1"/>
      <c r="B53" s="1"/>
      <c r="C53" s="1"/>
    </row>
    <row r="54" ht="12.75" customHeight="1">
      <c r="A54" s="1"/>
      <c r="B54" s="1"/>
      <c r="C54" s="1"/>
    </row>
    <row r="55" ht="12.75" customHeight="1">
      <c r="A55" s="1"/>
      <c r="B55" s="1"/>
      <c r="C55" s="1"/>
    </row>
    <row r="56" ht="12.75" customHeight="1">
      <c r="A56" s="1"/>
      <c r="B56" s="1"/>
      <c r="C56" s="1"/>
    </row>
    <row r="57" ht="12.75" customHeight="1">
      <c r="A57" s="1"/>
      <c r="B57" s="1"/>
      <c r="C57" s="1"/>
    </row>
    <row r="58" ht="12.75" customHeight="1">
      <c r="A58" s="1"/>
      <c r="B58" s="1"/>
      <c r="C58" s="1"/>
    </row>
    <row r="59" ht="12.75" customHeight="1">
      <c r="A59" s="1"/>
      <c r="B59" s="1"/>
      <c r="C59" s="1"/>
    </row>
    <row r="60" ht="12.75" customHeight="1">
      <c r="A60" s="1"/>
      <c r="B60" s="1"/>
      <c r="C60" s="1"/>
    </row>
    <row r="61" ht="12.75" customHeight="1">
      <c r="A61" s="1"/>
      <c r="B61" s="1"/>
      <c r="C61" s="1"/>
    </row>
    <row r="62" ht="12.75" customHeight="1">
      <c r="A62" s="1"/>
      <c r="B62" s="1"/>
      <c r="C62" s="1"/>
    </row>
    <row r="63" ht="12.75" customHeight="1">
      <c r="A63" s="1"/>
      <c r="B63" s="1"/>
      <c r="C63" s="1"/>
    </row>
    <row r="64" ht="12.75" customHeight="1">
      <c r="A64" s="1"/>
      <c r="B64" s="1"/>
      <c r="C64" s="1"/>
    </row>
    <row r="65" ht="12.75" customHeight="1">
      <c r="A65" s="1"/>
      <c r="B65" s="1"/>
      <c r="C65" s="1"/>
    </row>
    <row r="66" ht="12.75" customHeight="1">
      <c r="A66" s="1"/>
      <c r="B66" s="1"/>
      <c r="C66" s="1"/>
    </row>
    <row r="67" ht="12.75" customHeight="1">
      <c r="A67" s="1"/>
      <c r="B67" s="1"/>
      <c r="C67" s="1"/>
    </row>
    <row r="68" ht="12.75" customHeight="1">
      <c r="A68" s="1"/>
      <c r="B68" s="1"/>
      <c r="C68" s="1"/>
    </row>
    <row r="69" ht="12.75" customHeight="1">
      <c r="A69" s="1"/>
      <c r="B69" s="1"/>
      <c r="C69" s="1"/>
    </row>
    <row r="70" ht="12.75" customHeight="1">
      <c r="A70" s="1"/>
      <c r="B70" s="1"/>
      <c r="C70" s="1"/>
    </row>
    <row r="71" ht="12.75" customHeight="1">
      <c r="A71" s="1"/>
      <c r="B71" s="1"/>
      <c r="C71" s="1"/>
    </row>
    <row r="72" ht="12.75" customHeight="1">
      <c r="A72" s="1"/>
      <c r="B72" s="1"/>
      <c r="C72" s="1"/>
    </row>
    <row r="73" ht="12.75" customHeight="1">
      <c r="A73" s="1"/>
      <c r="B73" s="1"/>
      <c r="C73" s="1"/>
    </row>
    <row r="74" ht="12.75" customHeight="1">
      <c r="A74" s="1"/>
      <c r="B74" s="1"/>
      <c r="C74" s="1"/>
    </row>
    <row r="75" ht="12.75" customHeight="1">
      <c r="A75" s="1"/>
      <c r="B75" s="1"/>
      <c r="C75" s="1"/>
    </row>
    <row r="76" ht="12.75" customHeight="1">
      <c r="A76" s="1"/>
      <c r="B76" s="1"/>
      <c r="C76" s="1"/>
    </row>
    <row r="77" ht="12.75" customHeight="1">
      <c r="A77" s="1"/>
      <c r="B77" s="1"/>
      <c r="C77" s="1"/>
    </row>
    <row r="78" ht="12.75" customHeight="1">
      <c r="A78" s="1"/>
      <c r="B78" s="1"/>
      <c r="C78" s="1"/>
    </row>
    <row r="79" ht="12.75" customHeight="1">
      <c r="A79" s="1"/>
      <c r="B79" s="1"/>
      <c r="C79" s="1"/>
    </row>
    <row r="80" ht="12.75" customHeight="1">
      <c r="A80" s="1"/>
      <c r="B80" s="1"/>
      <c r="C80" s="1"/>
    </row>
    <row r="81" ht="12.75" customHeight="1">
      <c r="A81" s="1"/>
      <c r="B81" s="1"/>
      <c r="C81" s="1"/>
    </row>
    <row r="82" ht="12.75" customHeight="1">
      <c r="A82" s="1"/>
      <c r="B82" s="1"/>
      <c r="C82" s="1"/>
    </row>
    <row r="83" ht="12.75" customHeight="1">
      <c r="A83" s="1"/>
      <c r="B83" s="1"/>
      <c r="C83" s="1"/>
    </row>
    <row r="84" ht="12.75" customHeight="1">
      <c r="A84" s="1"/>
      <c r="B84" s="1"/>
      <c r="C84" s="1"/>
    </row>
    <row r="85" ht="12.75" customHeight="1">
      <c r="A85" s="1"/>
      <c r="B85" s="1"/>
      <c r="C85" s="1"/>
    </row>
    <row r="86" ht="12.75" customHeight="1">
      <c r="A86" s="1"/>
      <c r="B86" s="1"/>
      <c r="C86" s="1"/>
    </row>
    <row r="87" ht="12.75" customHeight="1">
      <c r="A87" s="1"/>
      <c r="B87" s="1"/>
      <c r="C87" s="1"/>
    </row>
    <row r="88" ht="12.75" customHeight="1">
      <c r="A88" s="1"/>
      <c r="B88" s="1"/>
      <c r="C88" s="1"/>
    </row>
    <row r="89" ht="12.75" customHeight="1">
      <c r="A89" s="1"/>
      <c r="B89" s="1"/>
      <c r="C89" s="1"/>
    </row>
    <row r="90" ht="12.75" customHeight="1">
      <c r="A90" s="1"/>
      <c r="B90" s="1"/>
      <c r="C90" s="1"/>
    </row>
    <row r="91" ht="12.75" customHeight="1">
      <c r="A91" s="1"/>
      <c r="B91" s="1"/>
      <c r="C91" s="1"/>
    </row>
    <row r="92" ht="12.75" customHeight="1">
      <c r="A92" s="1"/>
      <c r="B92" s="1"/>
      <c r="C92" s="1"/>
    </row>
    <row r="93" ht="12.75" customHeight="1">
      <c r="A93" s="1"/>
      <c r="B93" s="1"/>
      <c r="C93" s="1"/>
    </row>
    <row r="94" ht="12.75" customHeight="1">
      <c r="A94" s="1"/>
      <c r="B94" s="1"/>
      <c r="C94" s="1"/>
    </row>
    <row r="95" ht="12.75" customHeight="1">
      <c r="A95" s="1"/>
      <c r="B95" s="1"/>
      <c r="C95" s="1"/>
    </row>
    <row r="96" ht="12.75" customHeight="1">
      <c r="A96" s="1"/>
      <c r="B96" s="1"/>
      <c r="C96" s="1"/>
    </row>
    <row r="97" ht="12.75" customHeight="1">
      <c r="A97" s="1"/>
      <c r="B97" s="1"/>
      <c r="C97" s="1"/>
    </row>
    <row r="98" ht="12.75" customHeight="1">
      <c r="A98" s="1"/>
      <c r="B98" s="1"/>
      <c r="C98" s="1"/>
    </row>
    <row r="99" ht="12.75" customHeight="1">
      <c r="A99" s="1"/>
      <c r="B99" s="1"/>
      <c r="C99" s="1"/>
    </row>
    <row r="100" ht="12.75" customHeight="1">
      <c r="A100" s="1"/>
      <c r="B100" s="1"/>
      <c r="C100" s="1"/>
    </row>
    <row r="101" ht="12.75" customHeight="1">
      <c r="A101" s="1"/>
      <c r="B101" s="1"/>
      <c r="C101" s="1"/>
    </row>
    <row r="102" ht="12.75" customHeight="1">
      <c r="A102" s="1"/>
      <c r="B102" s="1"/>
      <c r="C102" s="1"/>
    </row>
    <row r="103" ht="12.75" customHeight="1">
      <c r="A103" s="1"/>
      <c r="B103" s="1"/>
      <c r="C103" s="1"/>
    </row>
    <row r="104" ht="12.75" customHeight="1">
      <c r="A104" s="1"/>
      <c r="B104" s="1"/>
      <c r="C104" s="1"/>
    </row>
    <row r="105" ht="12.75" customHeight="1">
      <c r="A105" s="1"/>
      <c r="B105" s="1"/>
      <c r="C105" s="1"/>
    </row>
    <row r="106" ht="12.75" customHeight="1">
      <c r="A106" s="1"/>
      <c r="B106" s="1"/>
      <c r="C106" s="1"/>
    </row>
    <row r="107" ht="12.75" customHeight="1">
      <c r="A107" s="1"/>
      <c r="B107" s="1"/>
      <c r="C107" s="1"/>
    </row>
    <row r="108" ht="12.75" customHeight="1">
      <c r="A108" s="1"/>
      <c r="B108" s="1"/>
      <c r="C108" s="1"/>
    </row>
    <row r="109" ht="12.75" customHeight="1">
      <c r="A109" s="1"/>
      <c r="B109" s="1"/>
      <c r="C109" s="1"/>
    </row>
    <row r="110" ht="12.75" customHeight="1">
      <c r="A110" s="1"/>
      <c r="B110" s="1"/>
      <c r="C110" s="1"/>
    </row>
    <row r="111" ht="12.75" customHeight="1">
      <c r="A111" s="1"/>
      <c r="B111" s="1"/>
      <c r="C111" s="1"/>
    </row>
    <row r="112" ht="12.75" customHeight="1">
      <c r="A112" s="1"/>
      <c r="B112" s="1"/>
      <c r="C112" s="1"/>
    </row>
    <row r="113" ht="12.75" customHeight="1">
      <c r="A113" s="1"/>
      <c r="B113" s="1"/>
      <c r="C113" s="1"/>
    </row>
    <row r="114" ht="12.75" customHeight="1">
      <c r="A114" s="1"/>
      <c r="B114" s="1"/>
      <c r="C114" s="1"/>
    </row>
    <row r="115" ht="12.75" customHeight="1">
      <c r="A115" s="1"/>
      <c r="B115" s="1"/>
      <c r="C115" s="1"/>
    </row>
    <row r="116" ht="12.75" customHeight="1">
      <c r="A116" s="1"/>
      <c r="B116" s="1"/>
      <c r="C116" s="1"/>
    </row>
    <row r="117" ht="12.75" customHeight="1">
      <c r="A117" s="1"/>
      <c r="B117" s="1"/>
      <c r="C117" s="1"/>
    </row>
    <row r="118" ht="12.75" customHeight="1">
      <c r="A118" s="1"/>
      <c r="B118" s="1"/>
      <c r="C118" s="1"/>
    </row>
    <row r="119" ht="12.75" customHeight="1">
      <c r="A119" s="1"/>
      <c r="B119" s="1"/>
      <c r="C119" s="1"/>
    </row>
    <row r="120" ht="12.75" customHeight="1">
      <c r="A120" s="1"/>
      <c r="B120" s="1"/>
      <c r="C120" s="1"/>
    </row>
    <row r="121" ht="12.75" customHeight="1">
      <c r="A121" s="1"/>
      <c r="B121" s="1"/>
      <c r="C121" s="1"/>
    </row>
    <row r="122" ht="12.75" customHeight="1">
      <c r="A122" s="1"/>
      <c r="B122" s="1"/>
      <c r="C122" s="1"/>
    </row>
    <row r="123" ht="12.75" customHeight="1">
      <c r="A123" s="1"/>
      <c r="B123" s="1"/>
      <c r="C123" s="1"/>
    </row>
    <row r="124" ht="12.75" customHeight="1">
      <c r="A124" s="1"/>
      <c r="B124" s="1"/>
      <c r="C124" s="1"/>
    </row>
    <row r="125" ht="12.75" customHeight="1">
      <c r="A125" s="1"/>
      <c r="B125" s="1"/>
      <c r="C125" s="1"/>
    </row>
    <row r="126" ht="12.75" customHeight="1">
      <c r="A126" s="1"/>
      <c r="B126" s="1"/>
      <c r="C126" s="1"/>
    </row>
    <row r="127" ht="12.75" customHeight="1">
      <c r="A127" s="1"/>
      <c r="B127" s="1"/>
      <c r="C127" s="1"/>
    </row>
    <row r="128" ht="12.75" customHeight="1">
      <c r="A128" s="1"/>
      <c r="B128" s="1"/>
      <c r="C128" s="1"/>
    </row>
    <row r="129" ht="12.75" customHeight="1">
      <c r="A129" s="1"/>
      <c r="B129" s="1"/>
      <c r="C129" s="1"/>
    </row>
    <row r="130" ht="12.75" customHeight="1">
      <c r="A130" s="1"/>
      <c r="B130" s="1"/>
      <c r="C130" s="1"/>
    </row>
    <row r="131" ht="12.75" customHeight="1">
      <c r="A131" s="1"/>
      <c r="B131" s="1"/>
      <c r="C131" s="1"/>
    </row>
    <row r="132" ht="12.75" customHeight="1">
      <c r="A132" s="1"/>
      <c r="B132" s="1"/>
      <c r="C132" s="1"/>
    </row>
    <row r="133" ht="12.75" customHeight="1">
      <c r="A133" s="1"/>
      <c r="B133" s="1"/>
      <c r="C133" s="1"/>
    </row>
    <row r="134" ht="12.75" customHeight="1">
      <c r="A134" s="1"/>
      <c r="B134" s="1"/>
      <c r="C134" s="1"/>
    </row>
    <row r="135" ht="12.75" customHeight="1">
      <c r="A135" s="1"/>
      <c r="B135" s="1"/>
      <c r="C135" s="1"/>
    </row>
    <row r="136" ht="12.75" customHeight="1">
      <c r="A136" s="1"/>
      <c r="B136" s="1"/>
      <c r="C136" s="1"/>
    </row>
    <row r="137" ht="12.75" customHeight="1">
      <c r="A137" s="1"/>
      <c r="B137" s="1"/>
      <c r="C137" s="1"/>
    </row>
    <row r="138" ht="12.75" customHeight="1">
      <c r="A138" s="1"/>
      <c r="B138" s="1"/>
      <c r="C138" s="1"/>
    </row>
    <row r="139" ht="12.75" customHeight="1">
      <c r="A139" s="1"/>
      <c r="B139" s="1"/>
      <c r="C139" s="1"/>
    </row>
    <row r="140" ht="12.75" customHeight="1">
      <c r="A140" s="1"/>
      <c r="B140" s="1"/>
      <c r="C140" s="1"/>
    </row>
    <row r="141" ht="12.75" customHeight="1">
      <c r="A141" s="1"/>
      <c r="B141" s="1"/>
      <c r="C141" s="1"/>
    </row>
    <row r="142" ht="12.75" customHeight="1">
      <c r="A142" s="1"/>
      <c r="B142" s="1"/>
      <c r="C142" s="1"/>
    </row>
    <row r="143" ht="12.75" customHeight="1">
      <c r="A143" s="1"/>
      <c r="B143" s="1"/>
      <c r="C143" s="1"/>
    </row>
    <row r="144" ht="12.75" customHeight="1">
      <c r="A144" s="1"/>
      <c r="B144" s="1"/>
      <c r="C144" s="1"/>
    </row>
    <row r="145" ht="12.75" customHeight="1">
      <c r="A145" s="1"/>
      <c r="B145" s="1"/>
      <c r="C145" s="1"/>
    </row>
    <row r="146" ht="12.75" customHeight="1">
      <c r="A146" s="1"/>
      <c r="B146" s="1"/>
      <c r="C146" s="1"/>
    </row>
    <row r="147" ht="12.75" customHeight="1">
      <c r="A147" s="1"/>
      <c r="B147" s="1"/>
      <c r="C147" s="1"/>
    </row>
    <row r="148" ht="12.75" customHeight="1">
      <c r="A148" s="1"/>
      <c r="B148" s="1"/>
      <c r="C148" s="1"/>
    </row>
    <row r="149" ht="12.75" customHeight="1">
      <c r="A149" s="1"/>
      <c r="B149" s="1"/>
      <c r="C149" s="1"/>
    </row>
    <row r="150" ht="12.75" customHeight="1">
      <c r="A150" s="1"/>
      <c r="B150" s="1"/>
      <c r="C150" s="1"/>
    </row>
    <row r="151" ht="12.75" customHeight="1">
      <c r="A151" s="1"/>
      <c r="B151" s="1"/>
      <c r="C151" s="1"/>
    </row>
    <row r="152" ht="12.75" customHeight="1">
      <c r="A152" s="1"/>
      <c r="B152" s="1"/>
      <c r="C152" s="1"/>
    </row>
    <row r="153" ht="12.75" customHeight="1">
      <c r="A153" s="1"/>
      <c r="B153" s="1"/>
      <c r="C153" s="1"/>
    </row>
    <row r="154" ht="12.75" customHeight="1">
      <c r="A154" s="1"/>
      <c r="B154" s="1"/>
      <c r="C154" s="1"/>
    </row>
    <row r="155" ht="12.75" customHeight="1">
      <c r="A155" s="1"/>
      <c r="B155" s="1"/>
      <c r="C155" s="1"/>
    </row>
    <row r="156" ht="12.75" customHeight="1">
      <c r="A156" s="1"/>
      <c r="B156" s="1"/>
      <c r="C156" s="1"/>
    </row>
    <row r="157" ht="12.75" customHeight="1">
      <c r="A157" s="1"/>
      <c r="B157" s="1"/>
      <c r="C157" s="1"/>
    </row>
    <row r="158" ht="12.75" customHeight="1">
      <c r="A158" s="1"/>
      <c r="B158" s="1"/>
      <c r="C158" s="1"/>
    </row>
    <row r="159" ht="12.75" customHeight="1">
      <c r="A159" s="1"/>
      <c r="B159" s="1"/>
      <c r="C159" s="1"/>
    </row>
    <row r="160" ht="12.75" customHeight="1">
      <c r="A160" s="1"/>
      <c r="B160" s="1"/>
      <c r="C160" s="1"/>
    </row>
    <row r="161" ht="12.75" customHeight="1">
      <c r="A161" s="1"/>
      <c r="B161" s="1"/>
      <c r="C161" s="1"/>
    </row>
    <row r="162" ht="12.75" customHeight="1">
      <c r="A162" s="1"/>
      <c r="B162" s="1"/>
      <c r="C162" s="1"/>
    </row>
    <row r="163" ht="12.75" customHeight="1">
      <c r="A163" s="1"/>
      <c r="B163" s="1"/>
      <c r="C163" s="1"/>
    </row>
    <row r="164" ht="12.75" customHeight="1">
      <c r="A164" s="1"/>
      <c r="B164" s="1"/>
      <c r="C164" s="1"/>
    </row>
    <row r="165" ht="12.75" customHeight="1">
      <c r="A165" s="1"/>
      <c r="B165" s="1"/>
      <c r="C165" s="1"/>
    </row>
    <row r="166" ht="12.75" customHeight="1">
      <c r="A166" s="1"/>
      <c r="B166" s="1"/>
      <c r="C166" s="1"/>
    </row>
    <row r="167" ht="12.75" customHeight="1">
      <c r="A167" s="1"/>
      <c r="B167" s="1"/>
      <c r="C167" s="1"/>
    </row>
    <row r="168" ht="12.75" customHeight="1">
      <c r="A168" s="1"/>
      <c r="B168" s="1"/>
      <c r="C168" s="1"/>
    </row>
    <row r="169" ht="12.75" customHeight="1">
      <c r="A169" s="1"/>
      <c r="B169" s="1"/>
      <c r="C169" s="1"/>
    </row>
    <row r="170" ht="12.75" customHeight="1">
      <c r="A170" s="1"/>
      <c r="B170" s="1"/>
      <c r="C170" s="1"/>
    </row>
    <row r="171" ht="12.75" customHeight="1">
      <c r="A171" s="1"/>
      <c r="B171" s="1"/>
      <c r="C171" s="1"/>
    </row>
    <row r="172" ht="12.75" customHeight="1">
      <c r="A172" s="1"/>
      <c r="B172" s="1"/>
      <c r="C172" s="1"/>
    </row>
    <row r="173" ht="12.75" customHeight="1">
      <c r="A173" s="1"/>
      <c r="B173" s="1"/>
      <c r="C173" s="1"/>
    </row>
    <row r="174" ht="12.75" customHeight="1">
      <c r="A174" s="1"/>
      <c r="B174" s="1"/>
      <c r="C174" s="1"/>
    </row>
    <row r="175" ht="12.75" customHeight="1">
      <c r="A175" s="1"/>
      <c r="B175" s="1"/>
      <c r="C175" s="1"/>
    </row>
    <row r="176" ht="12.75" customHeight="1">
      <c r="A176" s="1"/>
      <c r="B176" s="1"/>
      <c r="C176" s="1"/>
    </row>
    <row r="177" ht="12.75" customHeight="1">
      <c r="A177" s="1"/>
      <c r="B177" s="1"/>
      <c r="C177" s="1"/>
    </row>
    <row r="178" ht="12.75" customHeight="1">
      <c r="A178" s="1"/>
      <c r="B178" s="1"/>
      <c r="C178" s="1"/>
    </row>
    <row r="179" ht="12.75" customHeight="1">
      <c r="A179" s="1"/>
      <c r="B179" s="1"/>
      <c r="C179" s="1"/>
    </row>
    <row r="180" ht="12.75" customHeight="1">
      <c r="A180" s="1"/>
      <c r="B180" s="1"/>
      <c r="C180" s="1"/>
    </row>
    <row r="181" ht="12.75" customHeight="1">
      <c r="A181" s="1"/>
      <c r="B181" s="1"/>
      <c r="C181" s="1"/>
    </row>
    <row r="182" ht="12.75" customHeight="1">
      <c r="A182" s="1"/>
      <c r="B182" s="1"/>
      <c r="C182" s="1"/>
    </row>
    <row r="183" ht="12.75" customHeight="1">
      <c r="A183" s="1"/>
      <c r="B183" s="1"/>
      <c r="C183" s="1"/>
    </row>
    <row r="184" ht="12.75" customHeight="1">
      <c r="A184" s="1"/>
      <c r="B184" s="1"/>
      <c r="C184" s="1"/>
    </row>
    <row r="185" ht="12.75" customHeight="1">
      <c r="A185" s="1"/>
      <c r="B185" s="1"/>
      <c r="C185" s="1"/>
    </row>
    <row r="186" ht="12.75" customHeight="1">
      <c r="A186" s="1"/>
      <c r="B186" s="1"/>
      <c r="C186" s="1"/>
    </row>
    <row r="187" ht="12.75" customHeight="1">
      <c r="A187" s="1"/>
      <c r="B187" s="1"/>
      <c r="C187" s="1"/>
    </row>
    <row r="188" ht="12.75" customHeight="1">
      <c r="A188" s="1"/>
      <c r="B188" s="1"/>
      <c r="C188" s="1"/>
    </row>
    <row r="189" ht="12.75" customHeight="1">
      <c r="A189" s="1"/>
      <c r="B189" s="1"/>
      <c r="C189" s="1"/>
    </row>
    <row r="190" ht="12.75" customHeight="1">
      <c r="A190" s="1"/>
      <c r="B190" s="1"/>
      <c r="C190" s="1"/>
    </row>
    <row r="191" ht="12.75" customHeight="1">
      <c r="A191" s="1"/>
      <c r="B191" s="1"/>
      <c r="C191" s="1"/>
    </row>
    <row r="192" ht="12.75" customHeight="1">
      <c r="A192" s="1"/>
      <c r="B192" s="1"/>
      <c r="C192" s="1"/>
    </row>
    <row r="193" ht="12.75" customHeight="1">
      <c r="A193" s="1"/>
      <c r="B193" s="1"/>
      <c r="C193" s="1"/>
    </row>
    <row r="194" ht="12.75" customHeight="1">
      <c r="A194" s="1"/>
      <c r="B194" s="1"/>
      <c r="C194" s="1"/>
    </row>
    <row r="195" ht="12.75" customHeight="1">
      <c r="A195" s="1"/>
      <c r="B195" s="1"/>
      <c r="C195" s="1"/>
    </row>
    <row r="196" ht="12.75" customHeight="1">
      <c r="A196" s="1"/>
      <c r="B196" s="1"/>
      <c r="C196" s="1"/>
    </row>
    <row r="197" ht="12.75" customHeight="1">
      <c r="A197" s="1"/>
      <c r="B197" s="1"/>
      <c r="C197" s="1"/>
    </row>
    <row r="198" ht="12.75" customHeight="1">
      <c r="A198" s="1"/>
      <c r="B198" s="1"/>
      <c r="C198" s="1"/>
    </row>
    <row r="199" ht="12.75" customHeight="1">
      <c r="A199" s="1"/>
      <c r="B199" s="1"/>
      <c r="C199" s="1"/>
    </row>
    <row r="200" ht="12.75" customHeight="1">
      <c r="A200" s="1"/>
      <c r="B200" s="1"/>
      <c r="C200" s="1"/>
    </row>
    <row r="201" ht="12.75" customHeight="1">
      <c r="A201" s="1"/>
      <c r="B201" s="1"/>
      <c r="C201" s="1"/>
    </row>
    <row r="202" ht="12.75" customHeight="1">
      <c r="A202" s="1"/>
      <c r="B202" s="1"/>
      <c r="C202" s="1"/>
    </row>
    <row r="203" ht="12.75" customHeight="1">
      <c r="A203" s="1"/>
      <c r="B203" s="1"/>
      <c r="C203" s="1"/>
    </row>
    <row r="204" ht="12.75" customHeight="1">
      <c r="A204" s="1"/>
      <c r="B204" s="1"/>
      <c r="C204" s="1"/>
    </row>
    <row r="205" ht="12.75" customHeight="1">
      <c r="A205" s="1"/>
      <c r="B205" s="1"/>
      <c r="C205" s="1"/>
    </row>
    <row r="206" ht="12.75" customHeight="1">
      <c r="A206" s="1"/>
      <c r="B206" s="1"/>
      <c r="C206" s="1"/>
    </row>
    <row r="207" ht="12.75" customHeight="1">
      <c r="A207" s="1"/>
      <c r="B207" s="1"/>
      <c r="C207" s="1"/>
    </row>
    <row r="208" ht="12.75" customHeight="1">
      <c r="A208" s="1"/>
      <c r="B208" s="1"/>
      <c r="C208" s="1"/>
    </row>
    <row r="209" ht="12.75" customHeight="1">
      <c r="A209" s="1"/>
      <c r="B209" s="1"/>
      <c r="C209" s="1"/>
    </row>
    <row r="210" ht="12.75" customHeight="1">
      <c r="A210" s="1"/>
      <c r="B210" s="1"/>
      <c r="C210" s="1"/>
    </row>
    <row r="211" ht="12.75" customHeight="1">
      <c r="A211" s="1"/>
      <c r="B211" s="1"/>
      <c r="C211" s="1"/>
    </row>
    <row r="212" ht="12.75" customHeight="1">
      <c r="A212" s="1"/>
      <c r="B212" s="1"/>
      <c r="C212" s="1"/>
    </row>
    <row r="213" ht="12.75" customHeight="1">
      <c r="A213" s="1"/>
      <c r="B213" s="1"/>
      <c r="C213" s="1"/>
    </row>
    <row r="214" ht="12.75" customHeight="1">
      <c r="A214" s="1"/>
      <c r="B214" s="1"/>
      <c r="C214" s="1"/>
    </row>
    <row r="215" ht="12.75" customHeight="1">
      <c r="A215" s="1"/>
      <c r="B215" s="1"/>
      <c r="C215" s="1"/>
    </row>
    <row r="216" ht="12.75" customHeight="1">
      <c r="A216" s="1"/>
      <c r="B216" s="1"/>
      <c r="C216" s="1"/>
    </row>
    <row r="217" ht="12.75" customHeight="1">
      <c r="A217" s="1"/>
      <c r="B217" s="1"/>
      <c r="C217" s="1"/>
    </row>
    <row r="218" ht="12.75" customHeight="1">
      <c r="A218" s="1"/>
      <c r="B218" s="1"/>
      <c r="C218" s="1"/>
    </row>
    <row r="219" ht="12.75" customHeight="1">
      <c r="A219" s="1"/>
      <c r="B219" s="1"/>
      <c r="C219" s="1"/>
    </row>
    <row r="220" ht="12.75" customHeight="1">
      <c r="A220" s="1"/>
      <c r="B220" s="1"/>
      <c r="C220" s="1"/>
    </row>
    <row r="221" ht="12.75" customHeight="1">
      <c r="A221" s="1"/>
      <c r="B221" s="1"/>
      <c r="C221" s="1"/>
    </row>
    <row r="222" ht="12.75" customHeight="1">
      <c r="A222" s="1"/>
      <c r="B222" s="1"/>
      <c r="C222" s="1"/>
    </row>
    <row r="223" ht="12.75" customHeight="1">
      <c r="A223" s="1"/>
      <c r="B223" s="1"/>
      <c r="C223" s="1"/>
    </row>
    <row r="224" ht="12.75" customHeight="1">
      <c r="A224" s="1"/>
      <c r="B224" s="1"/>
      <c r="C224" s="1"/>
    </row>
    <row r="225" ht="12.75" customHeight="1">
      <c r="A225" s="1"/>
      <c r="B225" s="1"/>
      <c r="C225" s="1"/>
    </row>
    <row r="226" ht="12.75" customHeight="1">
      <c r="A226" s="1"/>
      <c r="B226" s="1"/>
      <c r="C226" s="1"/>
    </row>
    <row r="227" ht="12.75" customHeight="1">
      <c r="A227" s="1"/>
      <c r="B227" s="1"/>
      <c r="C227" s="1"/>
    </row>
    <row r="228" ht="12.75" customHeight="1">
      <c r="A228" s="1"/>
      <c r="B228" s="1"/>
      <c r="C228" s="1"/>
    </row>
    <row r="229" ht="12.75" customHeight="1">
      <c r="A229" s="1"/>
      <c r="B229" s="1"/>
      <c r="C229" s="1"/>
    </row>
    <row r="230" ht="12.75" customHeight="1">
      <c r="A230" s="1"/>
      <c r="B230" s="1"/>
      <c r="C230" s="1"/>
    </row>
    <row r="231" ht="12.75" customHeight="1">
      <c r="A231" s="1"/>
      <c r="B231" s="1"/>
      <c r="C231" s="1"/>
    </row>
    <row r="232" ht="12.75" customHeight="1">
      <c r="A232" s="1"/>
      <c r="B232" s="1"/>
      <c r="C232" s="1"/>
    </row>
    <row r="233" ht="12.75" customHeight="1">
      <c r="A233" s="1"/>
      <c r="B233" s="1"/>
      <c r="C233" s="1"/>
    </row>
    <row r="234" ht="12.75" customHeight="1">
      <c r="A234" s="1"/>
      <c r="B234" s="1"/>
      <c r="C234" s="1"/>
    </row>
    <row r="235" ht="12.75" customHeight="1">
      <c r="A235" s="1"/>
      <c r="B235" s="1"/>
      <c r="C235" s="1"/>
    </row>
    <row r="236" ht="12.75" customHeight="1">
      <c r="A236" s="1"/>
      <c r="B236" s="1"/>
      <c r="C236" s="1"/>
    </row>
    <row r="237" ht="12.75" customHeight="1">
      <c r="A237" s="1"/>
      <c r="B237" s="1"/>
      <c r="C237" s="1"/>
    </row>
    <row r="238" ht="12.75" customHeight="1">
      <c r="A238" s="1"/>
      <c r="B238" s="1"/>
      <c r="C238" s="1"/>
    </row>
    <row r="239" ht="12.75" customHeight="1">
      <c r="A239" s="1"/>
      <c r="B239" s="1"/>
      <c r="C239" s="1"/>
    </row>
    <row r="240" ht="12.75" customHeight="1">
      <c r="A240" s="1"/>
      <c r="B240" s="1"/>
      <c r="C240" s="1"/>
    </row>
    <row r="241" ht="12.75" customHeight="1">
      <c r="A241" s="1"/>
      <c r="B241" s="1"/>
      <c r="C241" s="1"/>
    </row>
    <row r="242" ht="12.75" customHeight="1">
      <c r="A242" s="1"/>
      <c r="B242" s="1"/>
      <c r="C242" s="1"/>
    </row>
    <row r="243" ht="12.75" customHeight="1">
      <c r="A243" s="1"/>
      <c r="B243" s="1"/>
      <c r="C243" s="1"/>
    </row>
    <row r="244" ht="12.75" customHeight="1">
      <c r="A244" s="1"/>
      <c r="B244" s="1"/>
      <c r="C244" s="1"/>
    </row>
    <row r="245" ht="12.75" customHeight="1">
      <c r="A245" s="1"/>
      <c r="B245" s="1"/>
      <c r="C245" s="1"/>
    </row>
    <row r="246" ht="12.75" customHeight="1">
      <c r="A246" s="1"/>
      <c r="B246" s="1"/>
      <c r="C246" s="1"/>
    </row>
    <row r="247" ht="12.75" customHeight="1">
      <c r="A247" s="1"/>
      <c r="B247" s="1"/>
      <c r="C247" s="1"/>
    </row>
    <row r="248" ht="12.75" customHeight="1">
      <c r="A248" s="1"/>
      <c r="B248" s="1"/>
      <c r="C248" s="1"/>
    </row>
    <row r="249" ht="12.75" customHeight="1">
      <c r="A249" s="1"/>
      <c r="B249" s="1"/>
      <c r="C249" s="1"/>
    </row>
    <row r="250" ht="12.75" customHeight="1">
      <c r="A250" s="1"/>
      <c r="B250" s="1"/>
      <c r="C250" s="1"/>
    </row>
    <row r="251" ht="12.75" customHeight="1">
      <c r="A251" s="1"/>
      <c r="B251" s="1"/>
      <c r="C251" s="1"/>
    </row>
    <row r="252" ht="12.75" customHeight="1">
      <c r="A252" s="1"/>
      <c r="B252" s="1"/>
      <c r="C252" s="1"/>
    </row>
    <row r="253" ht="12.75" customHeight="1">
      <c r="A253" s="1"/>
      <c r="B253" s="1"/>
      <c r="C253" s="1"/>
    </row>
    <row r="254" ht="12.75" customHeight="1">
      <c r="A254" s="1"/>
      <c r="B254" s="1"/>
      <c r="C254" s="1"/>
    </row>
    <row r="255" ht="12.75" customHeight="1">
      <c r="A255" s="1"/>
      <c r="B255" s="1"/>
      <c r="C255" s="1"/>
    </row>
    <row r="256" ht="12.75" customHeight="1">
      <c r="A256" s="1"/>
      <c r="B256" s="1"/>
      <c r="C256" s="1"/>
    </row>
    <row r="257" ht="12.75" customHeight="1">
      <c r="A257" s="1"/>
      <c r="B257" s="1"/>
      <c r="C257" s="1"/>
    </row>
    <row r="258" ht="12.75" customHeight="1">
      <c r="A258" s="1"/>
      <c r="B258" s="1"/>
      <c r="C258" s="1"/>
    </row>
    <row r="259" ht="12.75" customHeight="1">
      <c r="A259" s="1"/>
      <c r="B259" s="1"/>
      <c r="C259" s="1"/>
    </row>
    <row r="260" ht="12.75" customHeight="1">
      <c r="A260" s="1"/>
      <c r="B260" s="1"/>
      <c r="C260" s="1"/>
    </row>
    <row r="261" ht="12.75" customHeight="1">
      <c r="A261" s="1"/>
      <c r="B261" s="1"/>
      <c r="C261" s="1"/>
    </row>
    <row r="262" ht="12.75" customHeight="1">
      <c r="A262" s="1"/>
      <c r="B262" s="1"/>
      <c r="C262" s="1"/>
    </row>
    <row r="263" ht="12.75" customHeight="1">
      <c r="A263" s="1"/>
      <c r="B263" s="1"/>
      <c r="C263" s="1"/>
    </row>
    <row r="264" ht="12.75" customHeight="1">
      <c r="A264" s="1"/>
      <c r="B264" s="1"/>
      <c r="C264" s="1"/>
    </row>
    <row r="265" ht="12.75" customHeight="1">
      <c r="A265" s="1"/>
      <c r="B265" s="1"/>
      <c r="C265" s="1"/>
    </row>
    <row r="266" ht="12.75" customHeight="1">
      <c r="A266" s="1"/>
      <c r="B266" s="1"/>
      <c r="C266" s="1"/>
    </row>
    <row r="267" ht="12.75" customHeight="1">
      <c r="A267" s="1"/>
      <c r="B267" s="1"/>
      <c r="C267" s="1"/>
    </row>
    <row r="268" ht="12.75" customHeight="1">
      <c r="A268" s="1"/>
      <c r="B268" s="1"/>
      <c r="C268" s="1"/>
    </row>
    <row r="269" ht="12.75" customHeight="1">
      <c r="A269" s="1"/>
      <c r="B269" s="1"/>
      <c r="C269" s="1"/>
    </row>
    <row r="270" ht="12.75" customHeight="1">
      <c r="A270" s="1"/>
      <c r="B270" s="1"/>
      <c r="C270" s="1"/>
    </row>
    <row r="271" ht="12.75" customHeight="1">
      <c r="A271" s="1"/>
      <c r="B271" s="1"/>
      <c r="C271" s="1"/>
    </row>
    <row r="272" ht="12.75" customHeight="1">
      <c r="A272" s="1"/>
      <c r="B272" s="1"/>
      <c r="C272" s="1"/>
    </row>
    <row r="273" ht="12.75" customHeight="1">
      <c r="A273" s="1"/>
      <c r="B273" s="1"/>
      <c r="C273" s="1"/>
    </row>
    <row r="274" ht="12.75" customHeight="1">
      <c r="A274" s="1"/>
      <c r="B274" s="1"/>
      <c r="C274" s="1"/>
    </row>
    <row r="275" ht="12.75" customHeight="1">
      <c r="A275" s="1"/>
      <c r="B275" s="1"/>
      <c r="C275" s="1"/>
    </row>
    <row r="276" ht="12.75" customHeight="1">
      <c r="A276" s="1"/>
      <c r="B276" s="1"/>
      <c r="C276" s="1"/>
    </row>
    <row r="277" ht="12.75" customHeight="1">
      <c r="A277" s="1"/>
      <c r="B277" s="1"/>
      <c r="C277" s="1"/>
    </row>
    <row r="278" ht="12.75" customHeight="1">
      <c r="A278" s="1"/>
      <c r="B278" s="1"/>
      <c r="C278" s="1"/>
    </row>
    <row r="279" ht="12.75" customHeight="1">
      <c r="A279" s="1"/>
      <c r="B279" s="1"/>
      <c r="C279" s="1"/>
    </row>
    <row r="280" ht="12.75" customHeight="1">
      <c r="A280" s="1"/>
      <c r="B280" s="1"/>
      <c r="C280" s="1"/>
    </row>
    <row r="281" ht="12.75" customHeight="1">
      <c r="A281" s="1"/>
      <c r="B281" s="1"/>
      <c r="C281" s="1"/>
    </row>
    <row r="282" ht="12.75" customHeight="1">
      <c r="A282" s="1"/>
      <c r="B282" s="1"/>
      <c r="C282" s="1"/>
    </row>
    <row r="283" ht="12.75" customHeight="1">
      <c r="A283" s="1"/>
      <c r="B283" s="1"/>
      <c r="C283" s="1"/>
    </row>
    <row r="284" ht="12.75" customHeight="1">
      <c r="A284" s="1"/>
      <c r="B284" s="1"/>
      <c r="C284" s="1"/>
    </row>
    <row r="285" ht="12.75" customHeight="1">
      <c r="A285" s="1"/>
      <c r="B285" s="1"/>
      <c r="C285" s="1"/>
    </row>
    <row r="286" ht="12.75" customHeight="1">
      <c r="A286" s="1"/>
      <c r="B286" s="1"/>
      <c r="C286" s="1"/>
    </row>
    <row r="287" ht="12.75" customHeight="1">
      <c r="A287" s="1"/>
      <c r="B287" s="1"/>
      <c r="C287" s="1"/>
    </row>
    <row r="288" ht="12.75" customHeight="1">
      <c r="A288" s="1"/>
      <c r="B288" s="1"/>
      <c r="C288" s="1"/>
    </row>
    <row r="289" ht="12.75" customHeight="1">
      <c r="A289" s="1"/>
      <c r="B289" s="1"/>
      <c r="C289" s="1"/>
    </row>
    <row r="290" ht="12.75" customHeight="1">
      <c r="A290" s="1"/>
      <c r="B290" s="1"/>
      <c r="C290" s="1"/>
    </row>
    <row r="291" ht="12.75" customHeight="1">
      <c r="A291" s="1"/>
      <c r="B291" s="1"/>
      <c r="C291" s="1"/>
    </row>
    <row r="292" ht="12.75" customHeight="1">
      <c r="A292" s="1"/>
      <c r="B292" s="1"/>
      <c r="C292" s="1"/>
    </row>
    <row r="293" ht="12.75" customHeight="1">
      <c r="A293" s="1"/>
      <c r="B293" s="1"/>
      <c r="C293" s="1"/>
    </row>
    <row r="294" ht="12.75" customHeight="1">
      <c r="A294" s="1"/>
      <c r="B294" s="1"/>
      <c r="C294" s="1"/>
    </row>
    <row r="295" ht="12.75" customHeight="1">
      <c r="A295" s="1"/>
      <c r="B295" s="1"/>
      <c r="C295" s="1"/>
    </row>
    <row r="296" ht="12.75" customHeight="1">
      <c r="A296" s="1"/>
      <c r="B296" s="1"/>
      <c r="C296" s="1"/>
    </row>
    <row r="297" ht="12.75" customHeight="1">
      <c r="A297" s="1"/>
      <c r="B297" s="1"/>
      <c r="C297" s="1"/>
    </row>
    <row r="298" ht="12.75" customHeight="1">
      <c r="A298" s="1"/>
      <c r="B298" s="1"/>
      <c r="C298" s="1"/>
    </row>
    <row r="299" ht="12.75" customHeight="1">
      <c r="A299" s="1"/>
      <c r="B299" s="1"/>
      <c r="C299" s="1"/>
    </row>
    <row r="300" ht="12.75" customHeight="1">
      <c r="A300" s="1"/>
      <c r="B300" s="1"/>
      <c r="C300" s="1"/>
    </row>
    <row r="301" ht="12.75" customHeight="1">
      <c r="A301" s="1"/>
      <c r="B301" s="1"/>
      <c r="C301" s="1"/>
    </row>
    <row r="302" ht="12.75" customHeight="1">
      <c r="A302" s="1"/>
      <c r="B302" s="1"/>
      <c r="C302" s="1"/>
    </row>
    <row r="303" ht="12.75" customHeight="1">
      <c r="A303" s="1"/>
      <c r="B303" s="1"/>
      <c r="C303" s="1"/>
    </row>
    <row r="304" ht="12.75" customHeight="1">
      <c r="A304" s="1"/>
      <c r="B304" s="1"/>
      <c r="C304" s="1"/>
    </row>
    <row r="305" ht="12.75" customHeight="1">
      <c r="A305" s="1"/>
      <c r="B305" s="1"/>
      <c r="C305" s="1"/>
    </row>
    <row r="306" ht="12.75" customHeight="1">
      <c r="A306" s="1"/>
      <c r="B306" s="1"/>
      <c r="C306" s="1"/>
    </row>
    <row r="307" ht="12.75" customHeight="1">
      <c r="A307" s="1"/>
      <c r="B307" s="1"/>
      <c r="C307" s="1"/>
    </row>
    <row r="308" ht="12.75" customHeight="1">
      <c r="A308" s="1"/>
      <c r="B308" s="1"/>
      <c r="C308" s="1"/>
    </row>
    <row r="309" ht="12.75" customHeight="1">
      <c r="A309" s="1"/>
      <c r="B309" s="1"/>
      <c r="C309" s="1"/>
    </row>
    <row r="310" ht="12.75" customHeight="1">
      <c r="A310" s="1"/>
      <c r="B310" s="1"/>
      <c r="C310" s="1"/>
    </row>
    <row r="311" ht="12.75" customHeight="1">
      <c r="A311" s="1"/>
      <c r="B311" s="1"/>
      <c r="C311" s="1"/>
    </row>
    <row r="312" ht="12.75" customHeight="1">
      <c r="A312" s="1"/>
      <c r="B312" s="1"/>
      <c r="C312" s="1"/>
    </row>
    <row r="313" ht="12.75" customHeight="1">
      <c r="A313" s="1"/>
      <c r="B313" s="1"/>
      <c r="C313" s="1"/>
    </row>
    <row r="314" ht="12.75" customHeight="1">
      <c r="A314" s="1"/>
      <c r="B314" s="1"/>
      <c r="C314" s="1"/>
    </row>
    <row r="315" ht="12.75" customHeight="1">
      <c r="A315" s="1"/>
      <c r="B315" s="1"/>
      <c r="C315" s="1"/>
    </row>
    <row r="316" ht="12.75" customHeight="1">
      <c r="A316" s="1"/>
      <c r="B316" s="1"/>
      <c r="C316" s="1"/>
    </row>
    <row r="317" ht="12.75" customHeight="1">
      <c r="A317" s="1"/>
      <c r="B317" s="1"/>
      <c r="C317" s="1"/>
    </row>
    <row r="318" ht="12.75" customHeight="1">
      <c r="A318" s="1"/>
      <c r="B318" s="1"/>
      <c r="C318" s="1"/>
    </row>
    <row r="319" ht="12.75" customHeight="1">
      <c r="A319" s="1"/>
      <c r="B319" s="1"/>
      <c r="C319" s="1"/>
    </row>
    <row r="320" ht="12.75" customHeight="1">
      <c r="A320" s="1"/>
      <c r="B320" s="1"/>
      <c r="C320" s="1"/>
    </row>
    <row r="321" ht="12.75" customHeight="1">
      <c r="A321" s="1"/>
      <c r="B321" s="1"/>
      <c r="C321" s="1"/>
    </row>
    <row r="322" ht="12.75" customHeight="1">
      <c r="A322" s="1"/>
      <c r="B322" s="1"/>
      <c r="C322" s="1"/>
    </row>
    <row r="323" ht="12.75" customHeight="1">
      <c r="A323" s="1"/>
      <c r="B323" s="1"/>
      <c r="C323" s="1"/>
    </row>
    <row r="324" ht="12.75" customHeight="1">
      <c r="A324" s="1"/>
      <c r="B324" s="1"/>
      <c r="C324" s="1"/>
    </row>
    <row r="325" ht="12.75" customHeight="1">
      <c r="A325" s="1"/>
      <c r="B325" s="1"/>
      <c r="C325" s="1"/>
    </row>
    <row r="326" ht="12.75" customHeight="1">
      <c r="A326" s="1"/>
      <c r="B326" s="1"/>
      <c r="C326" s="1"/>
    </row>
    <row r="327" ht="12.75" customHeight="1">
      <c r="A327" s="1"/>
      <c r="B327" s="1"/>
      <c r="C327" s="1"/>
    </row>
    <row r="328" ht="12.75" customHeight="1">
      <c r="A328" s="1"/>
      <c r="B328" s="1"/>
      <c r="C328" s="1"/>
    </row>
    <row r="329" ht="12.75" customHeight="1">
      <c r="A329" s="1"/>
      <c r="B329" s="1"/>
      <c r="C329" s="1"/>
    </row>
    <row r="330" ht="12.75" customHeight="1">
      <c r="A330" s="1"/>
      <c r="B330" s="1"/>
      <c r="C330" s="1"/>
    </row>
    <row r="331" ht="12.75" customHeight="1">
      <c r="A331" s="1"/>
      <c r="B331" s="1"/>
      <c r="C331" s="1"/>
    </row>
    <row r="332" ht="12.75" customHeight="1">
      <c r="A332" s="1"/>
      <c r="B332" s="1"/>
      <c r="C332" s="1"/>
    </row>
    <row r="333" ht="12.75" customHeight="1">
      <c r="A333" s="1"/>
      <c r="B333" s="1"/>
      <c r="C333" s="1"/>
    </row>
    <row r="334" ht="12.75" customHeight="1">
      <c r="A334" s="1"/>
      <c r="B334" s="1"/>
      <c r="C334" s="1"/>
    </row>
    <row r="335" ht="12.75" customHeight="1">
      <c r="A335" s="1"/>
      <c r="B335" s="1"/>
      <c r="C335" s="1"/>
    </row>
    <row r="336" ht="12.75" customHeight="1">
      <c r="A336" s="1"/>
      <c r="B336" s="1"/>
      <c r="C336" s="1"/>
    </row>
    <row r="337" ht="12.75" customHeight="1">
      <c r="A337" s="1"/>
      <c r="B337" s="1"/>
      <c r="C337" s="1"/>
    </row>
    <row r="338" ht="12.75" customHeight="1">
      <c r="A338" s="1"/>
      <c r="B338" s="1"/>
      <c r="C338" s="1"/>
    </row>
    <row r="339" ht="12.75" customHeight="1">
      <c r="A339" s="1"/>
      <c r="B339" s="1"/>
      <c r="C339" s="1"/>
    </row>
    <row r="340" ht="12.75" customHeight="1">
      <c r="A340" s="1"/>
      <c r="B340" s="1"/>
      <c r="C340" s="1"/>
    </row>
    <row r="341" ht="12.75" customHeight="1">
      <c r="A341" s="1"/>
      <c r="B341" s="1"/>
      <c r="C341" s="1"/>
    </row>
    <row r="342" ht="12.75" customHeight="1">
      <c r="A342" s="1"/>
      <c r="B342" s="1"/>
      <c r="C342" s="1"/>
    </row>
    <row r="343" ht="12.75" customHeight="1">
      <c r="A343" s="1"/>
      <c r="B343" s="1"/>
      <c r="C343" s="1"/>
    </row>
    <row r="344" ht="12.75" customHeight="1">
      <c r="A344" s="1"/>
      <c r="B344" s="1"/>
      <c r="C344" s="1"/>
    </row>
    <row r="345" ht="12.75" customHeight="1">
      <c r="A345" s="1"/>
      <c r="B345" s="1"/>
      <c r="C345" s="1"/>
    </row>
    <row r="346" ht="12.75" customHeight="1">
      <c r="A346" s="1"/>
      <c r="B346" s="1"/>
      <c r="C346" s="1"/>
    </row>
    <row r="347" ht="12.75" customHeight="1">
      <c r="A347" s="1"/>
      <c r="B347" s="1"/>
      <c r="C347" s="1"/>
    </row>
    <row r="348" ht="12.75" customHeight="1">
      <c r="A348" s="1"/>
      <c r="B348" s="1"/>
      <c r="C348" s="1"/>
    </row>
    <row r="349" ht="12.75" customHeight="1">
      <c r="A349" s="1"/>
      <c r="B349" s="1"/>
      <c r="C349" s="1"/>
    </row>
    <row r="350" ht="12.75" customHeight="1">
      <c r="A350" s="1"/>
      <c r="B350" s="1"/>
      <c r="C350" s="1"/>
    </row>
    <row r="351" ht="12.75" customHeight="1">
      <c r="A351" s="1"/>
      <c r="B351" s="1"/>
      <c r="C351" s="1"/>
    </row>
    <row r="352" ht="12.75" customHeight="1">
      <c r="A352" s="1"/>
      <c r="B352" s="1"/>
      <c r="C352" s="1"/>
    </row>
    <row r="353" ht="12.75" customHeight="1">
      <c r="A353" s="1"/>
      <c r="B353" s="1"/>
      <c r="C353" s="1"/>
    </row>
    <row r="354" ht="12.75" customHeight="1">
      <c r="A354" s="1"/>
      <c r="B354" s="1"/>
      <c r="C354" s="1"/>
    </row>
    <row r="355" ht="12.75" customHeight="1">
      <c r="A355" s="1"/>
      <c r="B355" s="1"/>
      <c r="C355" s="1"/>
    </row>
    <row r="356" ht="12.75" customHeight="1">
      <c r="A356" s="1"/>
      <c r="B356" s="1"/>
      <c r="C356" s="1"/>
    </row>
    <row r="357" ht="12.75" customHeight="1">
      <c r="A357" s="1"/>
      <c r="B357" s="1"/>
      <c r="C357" s="1"/>
    </row>
    <row r="358" ht="12.75" customHeight="1">
      <c r="A358" s="1"/>
      <c r="B358" s="1"/>
      <c r="C358" s="1"/>
    </row>
    <row r="359" ht="12.75" customHeight="1">
      <c r="A359" s="1"/>
      <c r="B359" s="1"/>
      <c r="C359" s="1"/>
    </row>
    <row r="360" ht="12.75" customHeight="1">
      <c r="A360" s="1"/>
      <c r="B360" s="1"/>
      <c r="C360" s="1"/>
    </row>
    <row r="361" ht="12.75" customHeight="1">
      <c r="A361" s="1"/>
      <c r="B361" s="1"/>
      <c r="C361" s="1"/>
    </row>
    <row r="362" ht="12.75" customHeight="1">
      <c r="A362" s="1"/>
      <c r="B362" s="1"/>
      <c r="C362" s="1"/>
    </row>
    <row r="363" ht="12.75" customHeight="1">
      <c r="A363" s="1"/>
      <c r="B363" s="1"/>
      <c r="C363" s="1"/>
    </row>
    <row r="364" ht="12.75" customHeight="1">
      <c r="A364" s="1"/>
      <c r="B364" s="1"/>
      <c r="C364" s="1"/>
    </row>
    <row r="365" ht="12.75" customHeight="1">
      <c r="A365" s="1"/>
      <c r="B365" s="1"/>
      <c r="C365" s="1"/>
    </row>
    <row r="366" ht="12.75" customHeight="1">
      <c r="A366" s="1"/>
      <c r="B366" s="1"/>
      <c r="C366" s="1"/>
    </row>
    <row r="367" ht="12.75" customHeight="1">
      <c r="A367" s="1"/>
      <c r="B367" s="1"/>
      <c r="C367" s="1"/>
    </row>
    <row r="368" ht="12.75" customHeight="1">
      <c r="A368" s="1"/>
      <c r="B368" s="1"/>
      <c r="C368" s="1"/>
    </row>
    <row r="369" ht="12.75" customHeight="1">
      <c r="A369" s="1"/>
      <c r="B369" s="1"/>
      <c r="C369" s="1"/>
    </row>
    <row r="370" ht="12.75" customHeight="1">
      <c r="A370" s="1"/>
      <c r="B370" s="1"/>
      <c r="C370" s="1"/>
    </row>
    <row r="371" ht="12.75" customHeight="1">
      <c r="A371" s="1"/>
      <c r="B371" s="1"/>
      <c r="C371" s="1"/>
    </row>
    <row r="372" ht="12.75" customHeight="1">
      <c r="A372" s="1"/>
      <c r="B372" s="1"/>
      <c r="C372" s="1"/>
    </row>
    <row r="373" ht="12.75" customHeight="1">
      <c r="A373" s="1"/>
      <c r="B373" s="1"/>
      <c r="C373" s="1"/>
    </row>
    <row r="374" ht="12.75" customHeight="1">
      <c r="A374" s="1"/>
      <c r="B374" s="1"/>
      <c r="C374" s="1"/>
    </row>
    <row r="375" ht="12.75" customHeight="1">
      <c r="A375" s="1"/>
      <c r="B375" s="1"/>
      <c r="C375" s="1"/>
    </row>
    <row r="376" ht="12.75" customHeight="1">
      <c r="A376" s="1"/>
      <c r="B376" s="1"/>
      <c r="C376" s="1"/>
    </row>
    <row r="377" ht="12.75" customHeight="1">
      <c r="A377" s="1"/>
      <c r="B377" s="1"/>
      <c r="C377" s="1"/>
    </row>
    <row r="378" ht="12.75" customHeight="1">
      <c r="A378" s="1"/>
      <c r="B378" s="1"/>
      <c r="C378" s="1"/>
    </row>
    <row r="379" ht="12.75" customHeight="1">
      <c r="A379" s="1"/>
      <c r="B379" s="1"/>
      <c r="C379" s="1"/>
    </row>
    <row r="380" ht="12.75" customHeight="1">
      <c r="A380" s="1"/>
      <c r="B380" s="1"/>
      <c r="C380" s="1"/>
    </row>
    <row r="381" ht="12.75" customHeight="1">
      <c r="A381" s="1"/>
      <c r="B381" s="1"/>
      <c r="C381" s="1"/>
    </row>
    <row r="382" ht="12.75" customHeight="1">
      <c r="A382" s="1"/>
      <c r="B382" s="1"/>
      <c r="C382" s="1"/>
    </row>
    <row r="383" ht="12.75" customHeight="1">
      <c r="A383" s="1"/>
      <c r="B383" s="1"/>
      <c r="C383" s="1"/>
    </row>
    <row r="384" ht="12.75" customHeight="1">
      <c r="A384" s="1"/>
      <c r="B384" s="1"/>
      <c r="C384" s="1"/>
    </row>
    <row r="385" ht="12.75" customHeight="1">
      <c r="A385" s="1"/>
      <c r="B385" s="1"/>
      <c r="C385" s="1"/>
    </row>
    <row r="386" ht="12.75" customHeight="1">
      <c r="A386" s="1"/>
      <c r="B386" s="1"/>
      <c r="C386" s="1"/>
    </row>
    <row r="387" ht="12.75" customHeight="1">
      <c r="A387" s="1"/>
      <c r="B387" s="1"/>
      <c r="C387" s="1"/>
    </row>
    <row r="388" ht="12.75" customHeight="1">
      <c r="A388" s="1"/>
      <c r="B388" s="1"/>
      <c r="C388" s="1"/>
    </row>
    <row r="389" ht="12.75" customHeight="1">
      <c r="A389" s="1"/>
      <c r="B389" s="1"/>
      <c r="C389" s="1"/>
    </row>
    <row r="390" ht="12.75" customHeight="1">
      <c r="A390" s="1"/>
      <c r="B390" s="1"/>
      <c r="C390" s="1"/>
    </row>
    <row r="391" ht="12.75" customHeight="1">
      <c r="A391" s="1"/>
      <c r="B391" s="1"/>
      <c r="C391" s="1"/>
    </row>
    <row r="392" ht="12.75" customHeight="1">
      <c r="A392" s="1"/>
      <c r="B392" s="1"/>
      <c r="C392" s="1"/>
    </row>
    <row r="393" ht="12.75" customHeight="1">
      <c r="A393" s="1"/>
      <c r="B393" s="1"/>
      <c r="C393" s="1"/>
    </row>
    <row r="394" ht="12.75" customHeight="1">
      <c r="A394" s="1"/>
      <c r="B394" s="1"/>
      <c r="C394" s="1"/>
    </row>
    <row r="395" ht="12.75" customHeight="1">
      <c r="A395" s="1"/>
      <c r="B395" s="1"/>
      <c r="C395" s="1"/>
    </row>
    <row r="396" ht="12.75" customHeight="1">
      <c r="A396" s="1"/>
      <c r="B396" s="1"/>
      <c r="C396" s="1"/>
    </row>
    <row r="397" ht="12.75" customHeight="1">
      <c r="A397" s="1"/>
      <c r="B397" s="1"/>
      <c r="C397" s="1"/>
    </row>
    <row r="398" ht="12.75" customHeight="1">
      <c r="A398" s="1"/>
      <c r="B398" s="1"/>
      <c r="C398" s="1"/>
    </row>
    <row r="399" ht="12.75" customHeight="1">
      <c r="A399" s="1"/>
      <c r="B399" s="1"/>
      <c r="C399" s="1"/>
    </row>
    <row r="400" ht="12.75" customHeight="1">
      <c r="A400" s="1"/>
      <c r="B400" s="1"/>
      <c r="C400" s="1"/>
    </row>
    <row r="401" ht="12.75" customHeight="1">
      <c r="A401" s="1"/>
      <c r="B401" s="1"/>
      <c r="C401" s="1"/>
    </row>
    <row r="402" ht="12.75" customHeight="1">
      <c r="A402" s="1"/>
      <c r="B402" s="1"/>
      <c r="C402" s="1"/>
    </row>
    <row r="403" ht="12.75" customHeight="1">
      <c r="A403" s="1"/>
      <c r="B403" s="1"/>
      <c r="C403" s="1"/>
    </row>
    <row r="404" ht="12.75" customHeight="1">
      <c r="A404" s="1"/>
      <c r="B404" s="1"/>
      <c r="C404" s="1"/>
    </row>
    <row r="405" ht="12.75" customHeight="1">
      <c r="A405" s="1"/>
      <c r="B405" s="1"/>
      <c r="C405" s="1"/>
    </row>
    <row r="406" ht="12.75" customHeight="1">
      <c r="A406" s="1"/>
      <c r="B406" s="1"/>
      <c r="C406" s="1"/>
    </row>
    <row r="407" ht="12.75" customHeight="1">
      <c r="A407" s="1"/>
      <c r="B407" s="1"/>
      <c r="C407" s="1"/>
    </row>
    <row r="408" ht="12.75" customHeight="1">
      <c r="A408" s="1"/>
      <c r="B408" s="1"/>
      <c r="C408" s="1"/>
    </row>
    <row r="409" ht="12.75" customHeight="1">
      <c r="A409" s="1"/>
      <c r="B409" s="1"/>
      <c r="C409" s="1"/>
    </row>
    <row r="410" ht="12.75" customHeight="1">
      <c r="A410" s="1"/>
      <c r="B410" s="1"/>
      <c r="C410" s="1"/>
    </row>
    <row r="411" ht="12.75" customHeight="1">
      <c r="A411" s="1"/>
      <c r="B411" s="1"/>
      <c r="C411" s="1"/>
    </row>
    <row r="412" ht="12.75" customHeight="1">
      <c r="A412" s="1"/>
      <c r="B412" s="1"/>
      <c r="C412" s="1"/>
    </row>
    <row r="413" ht="12.75" customHeight="1">
      <c r="A413" s="1"/>
      <c r="B413" s="1"/>
      <c r="C413" s="1"/>
    </row>
    <row r="414" ht="12.75" customHeight="1">
      <c r="A414" s="1"/>
      <c r="B414" s="1"/>
      <c r="C414" s="1"/>
    </row>
    <row r="415" ht="12.75" customHeight="1">
      <c r="A415" s="1"/>
      <c r="B415" s="1"/>
      <c r="C415" s="1"/>
    </row>
    <row r="416" ht="12.75" customHeight="1">
      <c r="A416" s="1"/>
      <c r="B416" s="1"/>
      <c r="C416" s="1"/>
    </row>
    <row r="417" ht="12.75" customHeight="1">
      <c r="A417" s="1"/>
      <c r="B417" s="1"/>
      <c r="C417" s="1"/>
    </row>
    <row r="418" ht="12.75" customHeight="1">
      <c r="A418" s="1"/>
      <c r="B418" s="1"/>
      <c r="C418" s="1"/>
    </row>
    <row r="419" ht="12.75" customHeight="1">
      <c r="A419" s="1"/>
      <c r="B419" s="1"/>
      <c r="C419" s="1"/>
    </row>
    <row r="420" ht="12.75" customHeight="1">
      <c r="A420" s="1"/>
      <c r="B420" s="1"/>
      <c r="C420" s="1"/>
    </row>
    <row r="421" ht="12.75" customHeight="1">
      <c r="A421" s="1"/>
      <c r="B421" s="1"/>
      <c r="C421" s="1"/>
    </row>
    <row r="422" ht="12.75" customHeight="1">
      <c r="A422" s="1"/>
      <c r="B422" s="1"/>
      <c r="C422" s="1"/>
    </row>
    <row r="423" ht="12.75" customHeight="1">
      <c r="A423" s="1"/>
      <c r="B423" s="1"/>
      <c r="C423" s="1"/>
    </row>
    <row r="424" ht="12.75" customHeight="1">
      <c r="A424" s="1"/>
      <c r="B424" s="1"/>
      <c r="C424" s="1"/>
    </row>
    <row r="425" ht="12.75" customHeight="1">
      <c r="A425" s="1"/>
      <c r="B425" s="1"/>
      <c r="C425" s="1"/>
    </row>
    <row r="426" ht="12.75" customHeight="1">
      <c r="A426" s="1"/>
      <c r="B426" s="1"/>
      <c r="C426" s="1"/>
    </row>
    <row r="427" ht="12.75" customHeight="1">
      <c r="A427" s="1"/>
      <c r="B427" s="1"/>
      <c r="C427" s="1"/>
    </row>
    <row r="428" ht="12.75" customHeight="1">
      <c r="A428" s="1"/>
      <c r="B428" s="1"/>
      <c r="C428" s="1"/>
    </row>
    <row r="429" ht="12.75" customHeight="1">
      <c r="A429" s="1"/>
      <c r="B429" s="1"/>
      <c r="C429" s="1"/>
    </row>
    <row r="430" ht="12.75" customHeight="1">
      <c r="A430" s="1"/>
      <c r="B430" s="1"/>
      <c r="C430" s="1"/>
    </row>
    <row r="431" ht="12.75" customHeight="1">
      <c r="A431" s="1"/>
      <c r="B431" s="1"/>
      <c r="C431" s="1"/>
    </row>
    <row r="432" ht="12.75" customHeight="1">
      <c r="A432" s="1"/>
      <c r="B432" s="1"/>
      <c r="C432" s="1"/>
    </row>
    <row r="433" ht="12.75" customHeight="1">
      <c r="A433" s="1"/>
      <c r="B433" s="1"/>
      <c r="C433" s="1"/>
    </row>
    <row r="434" ht="12.75" customHeight="1">
      <c r="A434" s="1"/>
      <c r="B434" s="1"/>
      <c r="C434" s="1"/>
    </row>
    <row r="435" ht="12.75" customHeight="1">
      <c r="A435" s="1"/>
      <c r="B435" s="1"/>
      <c r="C435" s="1"/>
    </row>
    <row r="436" ht="12.75" customHeight="1">
      <c r="A436" s="1"/>
      <c r="B436" s="1"/>
      <c r="C436" s="1"/>
    </row>
    <row r="437" ht="12.75" customHeight="1">
      <c r="A437" s="1"/>
      <c r="B437" s="1"/>
      <c r="C437" s="1"/>
    </row>
    <row r="438" ht="12.75" customHeight="1">
      <c r="A438" s="1"/>
      <c r="B438" s="1"/>
      <c r="C438" s="1"/>
    </row>
    <row r="439" ht="12.75" customHeight="1">
      <c r="A439" s="1"/>
      <c r="B439" s="1"/>
      <c r="C439" s="1"/>
    </row>
    <row r="440" ht="12.75" customHeight="1">
      <c r="A440" s="1"/>
      <c r="B440" s="1"/>
      <c r="C440" s="1"/>
    </row>
    <row r="441" ht="12.75" customHeight="1">
      <c r="A441" s="1"/>
      <c r="B441" s="1"/>
      <c r="C441" s="1"/>
    </row>
    <row r="442" ht="12.75" customHeight="1">
      <c r="A442" s="1"/>
      <c r="B442" s="1"/>
      <c r="C442" s="1"/>
    </row>
    <row r="443" ht="12.75" customHeight="1">
      <c r="A443" s="1"/>
      <c r="B443" s="1"/>
      <c r="C443" s="1"/>
    </row>
    <row r="444" ht="12.75" customHeight="1">
      <c r="A444" s="1"/>
      <c r="B444" s="1"/>
      <c r="C444" s="1"/>
    </row>
    <row r="445" ht="12.75" customHeight="1">
      <c r="A445" s="1"/>
      <c r="B445" s="1"/>
      <c r="C445" s="1"/>
    </row>
    <row r="446" ht="12.75" customHeight="1">
      <c r="A446" s="1"/>
      <c r="B446" s="1"/>
      <c r="C446" s="1"/>
    </row>
    <row r="447" ht="12.75" customHeight="1">
      <c r="A447" s="1"/>
      <c r="B447" s="1"/>
      <c r="C447" s="1"/>
    </row>
    <row r="448" ht="12.75" customHeight="1">
      <c r="A448" s="1"/>
      <c r="B448" s="1"/>
      <c r="C448" s="1"/>
    </row>
    <row r="449" ht="12.75" customHeight="1">
      <c r="A449" s="1"/>
      <c r="B449" s="1"/>
      <c r="C449" s="1"/>
    </row>
    <row r="450" ht="12.75" customHeight="1">
      <c r="A450" s="1"/>
      <c r="B450" s="1"/>
      <c r="C450" s="1"/>
    </row>
    <row r="451" ht="12.75" customHeight="1">
      <c r="A451" s="1"/>
      <c r="B451" s="1"/>
      <c r="C451" s="1"/>
    </row>
    <row r="452" ht="12.75" customHeight="1">
      <c r="A452" s="1"/>
      <c r="B452" s="1"/>
      <c r="C452" s="1"/>
    </row>
    <row r="453" ht="12.75" customHeight="1">
      <c r="A453" s="1"/>
      <c r="B453" s="1"/>
      <c r="C453" s="1"/>
    </row>
    <row r="454" ht="12.75" customHeight="1">
      <c r="A454" s="1"/>
      <c r="B454" s="1"/>
      <c r="C454" s="1"/>
    </row>
    <row r="455" ht="12.75" customHeight="1">
      <c r="A455" s="1"/>
      <c r="B455" s="1"/>
      <c r="C455" s="1"/>
    </row>
    <row r="456" ht="12.75" customHeight="1">
      <c r="A456" s="1"/>
      <c r="B456" s="1"/>
      <c r="C456" s="1"/>
    </row>
    <row r="457" ht="12.75" customHeight="1">
      <c r="A457" s="1"/>
      <c r="B457" s="1"/>
      <c r="C457" s="1"/>
    </row>
    <row r="458" ht="12.75" customHeight="1">
      <c r="A458" s="1"/>
      <c r="B458" s="1"/>
      <c r="C458" s="1"/>
    </row>
    <row r="459" ht="12.75" customHeight="1">
      <c r="A459" s="1"/>
      <c r="B459" s="1"/>
      <c r="C459" s="1"/>
    </row>
    <row r="460" ht="12.75" customHeight="1">
      <c r="A460" s="1"/>
      <c r="B460" s="1"/>
      <c r="C460" s="1"/>
    </row>
    <row r="461" ht="12.75" customHeight="1">
      <c r="A461" s="1"/>
      <c r="B461" s="1"/>
      <c r="C461" s="1"/>
    </row>
    <row r="462" ht="12.75" customHeight="1">
      <c r="A462" s="1"/>
      <c r="B462" s="1"/>
      <c r="C462" s="1"/>
    </row>
    <row r="463" ht="12.75" customHeight="1">
      <c r="A463" s="1"/>
      <c r="B463" s="1"/>
      <c r="C463" s="1"/>
    </row>
    <row r="464" ht="12.75" customHeight="1">
      <c r="A464" s="1"/>
      <c r="B464" s="1"/>
      <c r="C464" s="1"/>
    </row>
    <row r="465" ht="12.75" customHeight="1">
      <c r="A465" s="1"/>
      <c r="B465" s="1"/>
      <c r="C465" s="1"/>
    </row>
    <row r="466" ht="12.75" customHeight="1">
      <c r="A466" s="1"/>
      <c r="B466" s="1"/>
      <c r="C466" s="1"/>
    </row>
    <row r="467" ht="12.75" customHeight="1">
      <c r="A467" s="1"/>
      <c r="B467" s="1"/>
      <c r="C467" s="1"/>
    </row>
    <row r="468" ht="12.75" customHeight="1">
      <c r="A468" s="1"/>
      <c r="B468" s="1"/>
      <c r="C468" s="1"/>
    </row>
    <row r="469" ht="12.75" customHeight="1">
      <c r="A469" s="1"/>
      <c r="B469" s="1"/>
      <c r="C469" s="1"/>
    </row>
    <row r="470" ht="12.75" customHeight="1">
      <c r="A470" s="1"/>
      <c r="B470" s="1"/>
      <c r="C470" s="1"/>
    </row>
    <row r="471" ht="12.75" customHeight="1">
      <c r="A471" s="1"/>
      <c r="B471" s="1"/>
      <c r="C471" s="1"/>
    </row>
    <row r="472" ht="12.75" customHeight="1">
      <c r="A472" s="1"/>
      <c r="B472" s="1"/>
      <c r="C472" s="1"/>
    </row>
    <row r="473" ht="12.75" customHeight="1">
      <c r="A473" s="1"/>
      <c r="B473" s="1"/>
      <c r="C473" s="1"/>
    </row>
    <row r="474" ht="12.75" customHeight="1">
      <c r="A474" s="1"/>
      <c r="B474" s="1"/>
      <c r="C474" s="1"/>
    </row>
    <row r="475" ht="12.75" customHeight="1">
      <c r="A475" s="1"/>
      <c r="B475" s="1"/>
      <c r="C475" s="1"/>
    </row>
    <row r="476" ht="12.75" customHeight="1">
      <c r="A476" s="1"/>
      <c r="B476" s="1"/>
      <c r="C476" s="1"/>
    </row>
    <row r="477" ht="12.75" customHeight="1">
      <c r="A477" s="1"/>
      <c r="B477" s="1"/>
      <c r="C477" s="1"/>
    </row>
    <row r="478" ht="12.75" customHeight="1">
      <c r="A478" s="1"/>
      <c r="B478" s="1"/>
      <c r="C478" s="1"/>
    </row>
    <row r="479" ht="12.75" customHeight="1">
      <c r="A479" s="1"/>
      <c r="B479" s="1"/>
      <c r="C479" s="1"/>
    </row>
    <row r="480" ht="12.75" customHeight="1">
      <c r="A480" s="1"/>
      <c r="B480" s="1"/>
      <c r="C480" s="1"/>
    </row>
    <row r="481" ht="12.75" customHeight="1">
      <c r="A481" s="1"/>
      <c r="B481" s="1"/>
      <c r="C481" s="1"/>
    </row>
    <row r="482" ht="12.75" customHeight="1">
      <c r="A482" s="1"/>
      <c r="B482" s="1"/>
      <c r="C482" s="1"/>
    </row>
    <row r="483" ht="12.75" customHeight="1">
      <c r="A483" s="1"/>
      <c r="B483" s="1"/>
      <c r="C483" s="1"/>
    </row>
    <row r="484" ht="12.75" customHeight="1">
      <c r="A484" s="1"/>
      <c r="B484" s="1"/>
      <c r="C484" s="1"/>
    </row>
    <row r="485" ht="12.75" customHeight="1">
      <c r="A485" s="1"/>
      <c r="B485" s="1"/>
      <c r="C485" s="1"/>
    </row>
    <row r="486" ht="12.75" customHeight="1">
      <c r="A486" s="1"/>
      <c r="B486" s="1"/>
      <c r="C486" s="1"/>
    </row>
    <row r="487" ht="12.75" customHeight="1">
      <c r="A487" s="1"/>
      <c r="B487" s="1"/>
      <c r="C487" s="1"/>
    </row>
    <row r="488" ht="12.75" customHeight="1">
      <c r="A488" s="1"/>
      <c r="B488" s="1"/>
      <c r="C488" s="1"/>
    </row>
    <row r="489" ht="12.75" customHeight="1">
      <c r="A489" s="1"/>
      <c r="B489" s="1"/>
      <c r="C489" s="1"/>
    </row>
    <row r="490" ht="12.75" customHeight="1">
      <c r="A490" s="1"/>
      <c r="B490" s="1"/>
      <c r="C490" s="1"/>
    </row>
    <row r="491" ht="12.75" customHeight="1">
      <c r="A491" s="1"/>
      <c r="B491" s="1"/>
      <c r="C491" s="1"/>
    </row>
    <row r="492" ht="12.75" customHeight="1">
      <c r="A492" s="1"/>
      <c r="B492" s="1"/>
      <c r="C492" s="1"/>
    </row>
    <row r="493" ht="12.75" customHeight="1">
      <c r="A493" s="1"/>
      <c r="B493" s="1"/>
      <c r="C493" s="1"/>
    </row>
    <row r="494" ht="12.75" customHeight="1">
      <c r="A494" s="1"/>
      <c r="B494" s="1"/>
      <c r="C494" s="1"/>
    </row>
    <row r="495" ht="12.75" customHeight="1">
      <c r="A495" s="1"/>
      <c r="B495" s="1"/>
      <c r="C495" s="1"/>
    </row>
    <row r="496" ht="12.75" customHeight="1">
      <c r="A496" s="1"/>
      <c r="B496" s="1"/>
      <c r="C496" s="1"/>
    </row>
    <row r="497" ht="12.75" customHeight="1">
      <c r="A497" s="1"/>
      <c r="B497" s="1"/>
      <c r="C497" s="1"/>
    </row>
    <row r="498" ht="12.75" customHeight="1">
      <c r="A498" s="1"/>
      <c r="B498" s="1"/>
      <c r="C498" s="1"/>
    </row>
    <row r="499" ht="12.75" customHeight="1">
      <c r="A499" s="1"/>
      <c r="B499" s="1"/>
      <c r="C499" s="1"/>
    </row>
    <row r="500" ht="12.75" customHeight="1">
      <c r="A500" s="1"/>
      <c r="B500" s="1"/>
      <c r="C500" s="1"/>
    </row>
    <row r="501" ht="12.75" customHeight="1">
      <c r="A501" s="1"/>
      <c r="B501" s="1"/>
      <c r="C501" s="1"/>
    </row>
    <row r="502" ht="12.75" customHeight="1">
      <c r="A502" s="1"/>
      <c r="B502" s="1"/>
      <c r="C502" s="1"/>
    </row>
    <row r="503" ht="12.75" customHeight="1">
      <c r="A503" s="1"/>
      <c r="B503" s="1"/>
      <c r="C503" s="1"/>
    </row>
    <row r="504" ht="12.75" customHeight="1">
      <c r="A504" s="1"/>
      <c r="B504" s="1"/>
      <c r="C504" s="1"/>
    </row>
    <row r="505" ht="12.75" customHeight="1">
      <c r="A505" s="1"/>
      <c r="B505" s="1"/>
      <c r="C505" s="1"/>
    </row>
    <row r="506" ht="12.75" customHeight="1">
      <c r="A506" s="1"/>
      <c r="B506" s="1"/>
      <c r="C506" s="1"/>
    </row>
    <row r="507" ht="12.75" customHeight="1">
      <c r="A507" s="1"/>
      <c r="B507" s="1"/>
      <c r="C507" s="1"/>
    </row>
    <row r="508" ht="12.75" customHeight="1">
      <c r="A508" s="1"/>
      <c r="B508" s="1"/>
      <c r="C508" s="1"/>
    </row>
    <row r="509" ht="12.75" customHeight="1">
      <c r="A509" s="1"/>
      <c r="B509" s="1"/>
      <c r="C509" s="1"/>
    </row>
    <row r="510" ht="12.75" customHeight="1">
      <c r="A510" s="1"/>
      <c r="B510" s="1"/>
      <c r="C510" s="1"/>
    </row>
    <row r="511" ht="12.75" customHeight="1">
      <c r="A511" s="1"/>
      <c r="B511" s="1"/>
      <c r="C511" s="1"/>
    </row>
    <row r="512" ht="12.75" customHeight="1">
      <c r="A512" s="1"/>
      <c r="B512" s="1"/>
      <c r="C512" s="1"/>
    </row>
    <row r="513" ht="12.75" customHeight="1">
      <c r="A513" s="1"/>
      <c r="B513" s="1"/>
      <c r="C513" s="1"/>
    </row>
    <row r="514" ht="12.75" customHeight="1">
      <c r="A514" s="1"/>
      <c r="B514" s="1"/>
      <c r="C514" s="1"/>
    </row>
    <row r="515" ht="12.75" customHeight="1">
      <c r="A515" s="1"/>
      <c r="B515" s="1"/>
      <c r="C515" s="1"/>
    </row>
    <row r="516" ht="12.75" customHeight="1">
      <c r="A516" s="1"/>
      <c r="B516" s="1"/>
      <c r="C516" s="1"/>
    </row>
    <row r="517" ht="12.75" customHeight="1">
      <c r="A517" s="1"/>
      <c r="B517" s="1"/>
      <c r="C517" s="1"/>
    </row>
    <row r="518" ht="12.75" customHeight="1">
      <c r="A518" s="1"/>
      <c r="B518" s="1"/>
      <c r="C518" s="1"/>
    </row>
    <row r="519" ht="12.75" customHeight="1">
      <c r="A519" s="1"/>
      <c r="B519" s="1"/>
      <c r="C519" s="1"/>
    </row>
    <row r="520" ht="12.75" customHeight="1">
      <c r="A520" s="1"/>
      <c r="B520" s="1"/>
      <c r="C520" s="1"/>
    </row>
    <row r="521" ht="12.75" customHeight="1">
      <c r="A521" s="1"/>
      <c r="B521" s="1"/>
      <c r="C521" s="1"/>
    </row>
    <row r="522" ht="12.75" customHeight="1">
      <c r="A522" s="1"/>
      <c r="B522" s="1"/>
      <c r="C522" s="1"/>
    </row>
    <row r="523" ht="12.75" customHeight="1">
      <c r="A523" s="1"/>
      <c r="B523" s="1"/>
      <c r="C523" s="1"/>
    </row>
    <row r="524" ht="12.75" customHeight="1">
      <c r="A524" s="1"/>
      <c r="B524" s="1"/>
      <c r="C524" s="1"/>
    </row>
    <row r="525" ht="12.75" customHeight="1">
      <c r="A525" s="1"/>
      <c r="B525" s="1"/>
      <c r="C525" s="1"/>
    </row>
    <row r="526" ht="12.75" customHeight="1">
      <c r="A526" s="1"/>
      <c r="B526" s="1"/>
      <c r="C526" s="1"/>
    </row>
    <row r="527" ht="12.75" customHeight="1">
      <c r="A527" s="1"/>
      <c r="B527" s="1"/>
      <c r="C527" s="1"/>
    </row>
    <row r="528" ht="12.75" customHeight="1">
      <c r="A528" s="1"/>
      <c r="B528" s="1"/>
      <c r="C528" s="1"/>
    </row>
    <row r="529" ht="12.75" customHeight="1">
      <c r="A529" s="1"/>
      <c r="B529" s="1"/>
      <c r="C529" s="1"/>
    </row>
    <row r="530" ht="12.75" customHeight="1">
      <c r="A530" s="1"/>
      <c r="B530" s="1"/>
      <c r="C530" s="1"/>
    </row>
    <row r="531" ht="12.75" customHeight="1">
      <c r="A531" s="1"/>
      <c r="B531" s="1"/>
      <c r="C531" s="1"/>
    </row>
    <row r="532" ht="12.75" customHeight="1">
      <c r="A532" s="1"/>
      <c r="B532" s="1"/>
      <c r="C532" s="1"/>
    </row>
    <row r="533" ht="12.75" customHeight="1">
      <c r="A533" s="1"/>
      <c r="B533" s="1"/>
      <c r="C533" s="1"/>
    </row>
    <row r="534" ht="12.75" customHeight="1">
      <c r="A534" s="1"/>
      <c r="B534" s="1"/>
      <c r="C534" s="1"/>
    </row>
    <row r="535" ht="12.75" customHeight="1">
      <c r="A535" s="1"/>
      <c r="B535" s="1"/>
      <c r="C535" s="1"/>
    </row>
    <row r="536" ht="12.75" customHeight="1">
      <c r="A536" s="1"/>
      <c r="B536" s="1"/>
      <c r="C536" s="1"/>
    </row>
    <row r="537" ht="12.75" customHeight="1">
      <c r="A537" s="1"/>
      <c r="B537" s="1"/>
      <c r="C537" s="1"/>
    </row>
    <row r="538" ht="12.75" customHeight="1">
      <c r="A538" s="1"/>
      <c r="B538" s="1"/>
      <c r="C538" s="1"/>
    </row>
    <row r="539" ht="12.75" customHeight="1">
      <c r="A539" s="1"/>
      <c r="B539" s="1"/>
      <c r="C539" s="1"/>
    </row>
    <row r="540" ht="12.75" customHeight="1">
      <c r="A540" s="1"/>
      <c r="B540" s="1"/>
      <c r="C540" s="1"/>
    </row>
    <row r="541" ht="12.75" customHeight="1">
      <c r="A541" s="1"/>
      <c r="B541" s="1"/>
      <c r="C541" s="1"/>
    </row>
    <row r="542" ht="12.75" customHeight="1">
      <c r="A542" s="1"/>
      <c r="B542" s="1"/>
      <c r="C542" s="1"/>
    </row>
    <row r="543" ht="12.75" customHeight="1">
      <c r="A543" s="1"/>
      <c r="B543" s="1"/>
      <c r="C543" s="1"/>
    </row>
    <row r="544" ht="12.75" customHeight="1">
      <c r="A544" s="1"/>
      <c r="B544" s="1"/>
      <c r="C544" s="1"/>
    </row>
    <row r="545" ht="12.75" customHeight="1">
      <c r="A545" s="1"/>
      <c r="B545" s="1"/>
      <c r="C545" s="1"/>
    </row>
    <row r="546" ht="12.75" customHeight="1">
      <c r="A546" s="1"/>
      <c r="B546" s="1"/>
      <c r="C546" s="1"/>
    </row>
    <row r="547" ht="12.75" customHeight="1">
      <c r="A547" s="1"/>
      <c r="B547" s="1"/>
      <c r="C547" s="1"/>
    </row>
    <row r="548" ht="12.75" customHeight="1">
      <c r="A548" s="1"/>
      <c r="B548" s="1"/>
      <c r="C548" s="1"/>
    </row>
    <row r="549" ht="12.75" customHeight="1">
      <c r="A549" s="1"/>
      <c r="B549" s="1"/>
      <c r="C549" s="1"/>
    </row>
    <row r="550" ht="12.75" customHeight="1">
      <c r="A550" s="1"/>
      <c r="B550" s="1"/>
      <c r="C550" s="1"/>
    </row>
    <row r="551" ht="12.75" customHeight="1">
      <c r="A551" s="1"/>
      <c r="B551" s="1"/>
      <c r="C551" s="1"/>
    </row>
    <row r="552" ht="12.75" customHeight="1">
      <c r="A552" s="1"/>
      <c r="B552" s="1"/>
      <c r="C552" s="1"/>
    </row>
    <row r="553" ht="12.75" customHeight="1">
      <c r="A553" s="1"/>
      <c r="B553" s="1"/>
      <c r="C553" s="1"/>
    </row>
    <row r="554" ht="12.75" customHeight="1">
      <c r="A554" s="1"/>
      <c r="B554" s="1"/>
      <c r="C554" s="1"/>
    </row>
    <row r="555" ht="12.75" customHeight="1">
      <c r="A555" s="1"/>
      <c r="B555" s="1"/>
      <c r="C555" s="1"/>
    </row>
    <row r="556" ht="12.75" customHeight="1">
      <c r="A556" s="1"/>
      <c r="B556" s="1"/>
      <c r="C556" s="1"/>
    </row>
    <row r="557" ht="12.75" customHeight="1">
      <c r="A557" s="1"/>
      <c r="B557" s="1"/>
      <c r="C557" s="1"/>
    </row>
    <row r="558" ht="12.75" customHeight="1">
      <c r="A558" s="1"/>
      <c r="B558" s="1"/>
      <c r="C558" s="1"/>
    </row>
    <row r="559" ht="12.75" customHeight="1">
      <c r="A559" s="1"/>
      <c r="B559" s="1"/>
      <c r="C559" s="1"/>
    </row>
    <row r="560" ht="12.75" customHeight="1">
      <c r="A560" s="1"/>
      <c r="B560" s="1"/>
      <c r="C560" s="1"/>
    </row>
    <row r="561" ht="12.75" customHeight="1">
      <c r="A561" s="1"/>
      <c r="B561" s="1"/>
      <c r="C561" s="1"/>
    </row>
    <row r="562" ht="12.75" customHeight="1">
      <c r="A562" s="1"/>
      <c r="B562" s="1"/>
      <c r="C562" s="1"/>
    </row>
    <row r="563" ht="12.75" customHeight="1">
      <c r="A563" s="1"/>
      <c r="B563" s="1"/>
      <c r="C563" s="1"/>
    </row>
    <row r="564" ht="12.75" customHeight="1">
      <c r="A564" s="1"/>
      <c r="B564" s="1"/>
      <c r="C564" s="1"/>
    </row>
    <row r="565" ht="12.75" customHeight="1">
      <c r="A565" s="1"/>
      <c r="B565" s="1"/>
      <c r="C565" s="1"/>
    </row>
    <row r="566" ht="12.75" customHeight="1">
      <c r="A566" s="1"/>
      <c r="B566" s="1"/>
      <c r="C566" s="1"/>
    </row>
    <row r="567" ht="12.75" customHeight="1">
      <c r="A567" s="1"/>
      <c r="B567" s="1"/>
      <c r="C567" s="1"/>
    </row>
    <row r="568" ht="12.75" customHeight="1">
      <c r="A568" s="1"/>
      <c r="B568" s="1"/>
      <c r="C568" s="1"/>
    </row>
    <row r="569" ht="12.75" customHeight="1">
      <c r="A569" s="1"/>
      <c r="B569" s="1"/>
      <c r="C569" s="1"/>
    </row>
    <row r="570" ht="12.75" customHeight="1">
      <c r="A570" s="1"/>
      <c r="B570" s="1"/>
      <c r="C570" s="1"/>
    </row>
    <row r="571" ht="12.75" customHeight="1">
      <c r="A571" s="1"/>
      <c r="B571" s="1"/>
      <c r="C571" s="1"/>
    </row>
    <row r="572" ht="12.75" customHeight="1">
      <c r="A572" s="1"/>
      <c r="B572" s="1"/>
      <c r="C572" s="1"/>
    </row>
    <row r="573" ht="12.75" customHeight="1">
      <c r="A573" s="1"/>
      <c r="B573" s="1"/>
      <c r="C573" s="1"/>
    </row>
    <row r="574" ht="12.75" customHeight="1">
      <c r="A574" s="1"/>
      <c r="B574" s="1"/>
      <c r="C574" s="1"/>
    </row>
    <row r="575" ht="12.75" customHeight="1">
      <c r="A575" s="1"/>
      <c r="B575" s="1"/>
      <c r="C575" s="1"/>
    </row>
    <row r="576" ht="12.75" customHeight="1">
      <c r="A576" s="1"/>
      <c r="B576" s="1"/>
      <c r="C576" s="1"/>
    </row>
    <row r="577" ht="12.75" customHeight="1">
      <c r="A577" s="1"/>
      <c r="B577" s="1"/>
      <c r="C577" s="1"/>
    </row>
    <row r="578" ht="12.75" customHeight="1">
      <c r="A578" s="1"/>
      <c r="B578" s="1"/>
      <c r="C578" s="1"/>
    </row>
    <row r="579" ht="12.75" customHeight="1">
      <c r="A579" s="1"/>
      <c r="B579" s="1"/>
      <c r="C579" s="1"/>
    </row>
    <row r="580" ht="12.75" customHeight="1">
      <c r="A580" s="1"/>
      <c r="B580" s="1"/>
      <c r="C580" s="1"/>
    </row>
    <row r="581" ht="12.75" customHeight="1">
      <c r="A581" s="1"/>
      <c r="B581" s="1"/>
      <c r="C581" s="1"/>
    </row>
    <row r="582" ht="12.75" customHeight="1">
      <c r="A582" s="1"/>
      <c r="B582" s="1"/>
      <c r="C582" s="1"/>
    </row>
    <row r="583" ht="12.75" customHeight="1">
      <c r="A583" s="1"/>
      <c r="B583" s="1"/>
      <c r="C583" s="1"/>
    </row>
    <row r="584" ht="12.75" customHeight="1">
      <c r="A584" s="1"/>
      <c r="B584" s="1"/>
      <c r="C584" s="1"/>
    </row>
    <row r="585" ht="12.75" customHeight="1">
      <c r="A585" s="1"/>
      <c r="B585" s="1"/>
      <c r="C585" s="1"/>
    </row>
    <row r="586" ht="12.75" customHeight="1">
      <c r="A586" s="1"/>
      <c r="B586" s="1"/>
      <c r="C586" s="1"/>
    </row>
    <row r="587" ht="12.75" customHeight="1">
      <c r="A587" s="1"/>
      <c r="B587" s="1"/>
      <c r="C587" s="1"/>
    </row>
    <row r="588" ht="12.75" customHeight="1">
      <c r="A588" s="1"/>
      <c r="B588" s="1"/>
      <c r="C588" s="1"/>
    </row>
    <row r="589" ht="12.75" customHeight="1">
      <c r="A589" s="1"/>
      <c r="B589" s="1"/>
      <c r="C589" s="1"/>
    </row>
    <row r="590" ht="12.75" customHeight="1">
      <c r="A590" s="1"/>
      <c r="B590" s="1"/>
      <c r="C590" s="1"/>
    </row>
    <row r="591" ht="12.75" customHeight="1">
      <c r="A591" s="1"/>
      <c r="B591" s="1"/>
      <c r="C591" s="1"/>
    </row>
    <row r="592" ht="12.75" customHeight="1">
      <c r="A592" s="1"/>
      <c r="B592" s="1"/>
      <c r="C592" s="1"/>
    </row>
    <row r="593" ht="12.75" customHeight="1">
      <c r="A593" s="1"/>
      <c r="B593" s="1"/>
      <c r="C593" s="1"/>
    </row>
    <row r="594" ht="12.75" customHeight="1">
      <c r="A594" s="1"/>
      <c r="B594" s="1"/>
      <c r="C594" s="1"/>
    </row>
    <row r="595" ht="12.75" customHeight="1">
      <c r="A595" s="1"/>
      <c r="B595" s="1"/>
      <c r="C595" s="1"/>
    </row>
    <row r="596" ht="12.75" customHeight="1">
      <c r="A596" s="1"/>
      <c r="B596" s="1"/>
      <c r="C596" s="1"/>
    </row>
    <row r="597" ht="12.75" customHeight="1">
      <c r="A597" s="1"/>
      <c r="B597" s="1"/>
      <c r="C597" s="1"/>
    </row>
    <row r="598" ht="12.75" customHeight="1">
      <c r="A598" s="1"/>
      <c r="B598" s="1"/>
      <c r="C598" s="1"/>
    </row>
    <row r="599" ht="12.75" customHeight="1">
      <c r="A599" s="1"/>
      <c r="B599" s="1"/>
      <c r="C599" s="1"/>
    </row>
    <row r="600" ht="12.75" customHeight="1">
      <c r="A600" s="1"/>
      <c r="B600" s="1"/>
      <c r="C600" s="1"/>
    </row>
    <row r="601" ht="12.75" customHeight="1">
      <c r="A601" s="1"/>
      <c r="B601" s="1"/>
      <c r="C601" s="1"/>
    </row>
    <row r="602" ht="12.75" customHeight="1">
      <c r="A602" s="1"/>
      <c r="B602" s="1"/>
      <c r="C602" s="1"/>
    </row>
    <row r="603" ht="12.75" customHeight="1">
      <c r="A603" s="1"/>
      <c r="B603" s="1"/>
      <c r="C603" s="1"/>
    </row>
    <row r="604" ht="12.75" customHeight="1">
      <c r="A604" s="1"/>
      <c r="B604" s="1"/>
      <c r="C604" s="1"/>
    </row>
    <row r="605" ht="12.75" customHeight="1">
      <c r="A605" s="1"/>
      <c r="B605" s="1"/>
      <c r="C605" s="1"/>
    </row>
    <row r="606" ht="12.75" customHeight="1">
      <c r="A606" s="1"/>
      <c r="B606" s="1"/>
      <c r="C606" s="1"/>
    </row>
    <row r="607" ht="12.75" customHeight="1">
      <c r="A607" s="1"/>
      <c r="B607" s="1"/>
      <c r="C607" s="1"/>
    </row>
    <row r="608" ht="12.75" customHeight="1">
      <c r="A608" s="1"/>
      <c r="B608" s="1"/>
      <c r="C608" s="1"/>
    </row>
    <row r="609" ht="12.75" customHeight="1">
      <c r="A609" s="1"/>
      <c r="B609" s="1"/>
      <c r="C609" s="1"/>
    </row>
    <row r="610" ht="12.75" customHeight="1">
      <c r="A610" s="1"/>
      <c r="B610" s="1"/>
      <c r="C610" s="1"/>
    </row>
    <row r="611" ht="12.75" customHeight="1">
      <c r="A611" s="1"/>
      <c r="B611" s="1"/>
      <c r="C611" s="1"/>
    </row>
    <row r="612" ht="12.75" customHeight="1">
      <c r="A612" s="1"/>
      <c r="B612" s="1"/>
      <c r="C612" s="1"/>
    </row>
    <row r="613" ht="12.75" customHeight="1">
      <c r="A613" s="1"/>
      <c r="B613" s="1"/>
      <c r="C613" s="1"/>
    </row>
    <row r="614" ht="12.75" customHeight="1">
      <c r="A614" s="1"/>
      <c r="B614" s="1"/>
      <c r="C614" s="1"/>
    </row>
    <row r="615" ht="12.75" customHeight="1">
      <c r="A615" s="1"/>
      <c r="B615" s="1"/>
      <c r="C615" s="1"/>
    </row>
    <row r="616" ht="12.75" customHeight="1">
      <c r="A616" s="1"/>
      <c r="B616" s="1"/>
      <c r="C616" s="1"/>
    </row>
    <row r="617" ht="12.75" customHeight="1">
      <c r="A617" s="1"/>
      <c r="B617" s="1"/>
      <c r="C617" s="1"/>
    </row>
    <row r="618" ht="12.75" customHeight="1">
      <c r="A618" s="1"/>
      <c r="B618" s="1"/>
      <c r="C618" s="1"/>
    </row>
    <row r="619" ht="12.75" customHeight="1">
      <c r="A619" s="1"/>
      <c r="B619" s="1"/>
      <c r="C619" s="1"/>
    </row>
    <row r="620" ht="12.75" customHeight="1">
      <c r="A620" s="1"/>
      <c r="B620" s="1"/>
      <c r="C620" s="1"/>
    </row>
    <row r="621" ht="12.75" customHeight="1">
      <c r="A621" s="1"/>
      <c r="B621" s="1"/>
      <c r="C621" s="1"/>
    </row>
    <row r="622" ht="12.75" customHeight="1">
      <c r="A622" s="1"/>
      <c r="B622" s="1"/>
      <c r="C622" s="1"/>
    </row>
    <row r="623" ht="12.75" customHeight="1">
      <c r="A623" s="1"/>
      <c r="B623" s="1"/>
      <c r="C623" s="1"/>
    </row>
    <row r="624" ht="12.75" customHeight="1">
      <c r="A624" s="1"/>
      <c r="B624" s="1"/>
      <c r="C624" s="1"/>
    </row>
    <row r="625" ht="12.75" customHeight="1">
      <c r="A625" s="1"/>
      <c r="B625" s="1"/>
      <c r="C625" s="1"/>
    </row>
    <row r="626" ht="12.75" customHeight="1">
      <c r="A626" s="1"/>
      <c r="B626" s="1"/>
      <c r="C626" s="1"/>
    </row>
    <row r="627" ht="12.75" customHeight="1">
      <c r="A627" s="1"/>
      <c r="B627" s="1"/>
      <c r="C627" s="1"/>
    </row>
    <row r="628" ht="12.75" customHeight="1">
      <c r="A628" s="1"/>
      <c r="B628" s="1"/>
      <c r="C628" s="1"/>
    </row>
    <row r="629" ht="12.75" customHeight="1">
      <c r="A629" s="1"/>
      <c r="B629" s="1"/>
      <c r="C629" s="1"/>
    </row>
    <row r="630" ht="12.75" customHeight="1">
      <c r="A630" s="1"/>
      <c r="B630" s="1"/>
      <c r="C630" s="1"/>
    </row>
    <row r="631" ht="12.75" customHeight="1">
      <c r="A631" s="1"/>
      <c r="B631" s="1"/>
      <c r="C631" s="1"/>
    </row>
    <row r="632" ht="12.75" customHeight="1">
      <c r="A632" s="1"/>
      <c r="B632" s="1"/>
      <c r="C632" s="1"/>
    </row>
    <row r="633" ht="12.75" customHeight="1">
      <c r="A633" s="1"/>
      <c r="B633" s="1"/>
      <c r="C633" s="1"/>
    </row>
    <row r="634" ht="12.75" customHeight="1">
      <c r="A634" s="1"/>
      <c r="B634" s="1"/>
      <c r="C634" s="1"/>
    </row>
    <row r="635" ht="12.75" customHeight="1">
      <c r="A635" s="1"/>
      <c r="B635" s="1"/>
      <c r="C635" s="1"/>
    </row>
    <row r="636" ht="12.75" customHeight="1">
      <c r="A636" s="1"/>
      <c r="B636" s="1"/>
      <c r="C636" s="1"/>
    </row>
    <row r="637" ht="12.75" customHeight="1">
      <c r="A637" s="1"/>
      <c r="B637" s="1"/>
      <c r="C637" s="1"/>
    </row>
    <row r="638" ht="12.75" customHeight="1">
      <c r="A638" s="1"/>
      <c r="B638" s="1"/>
      <c r="C638" s="1"/>
    </row>
    <row r="639" ht="12.75" customHeight="1">
      <c r="A639" s="1"/>
      <c r="B639" s="1"/>
      <c r="C639" s="1"/>
    </row>
    <row r="640" ht="12.75" customHeight="1">
      <c r="A640" s="1"/>
      <c r="B640" s="1"/>
      <c r="C640" s="1"/>
    </row>
    <row r="641" ht="12.75" customHeight="1">
      <c r="A641" s="1"/>
      <c r="B641" s="1"/>
      <c r="C641" s="1"/>
    </row>
    <row r="642" ht="12.75" customHeight="1">
      <c r="A642" s="1"/>
      <c r="B642" s="1"/>
      <c r="C642" s="1"/>
    </row>
    <row r="643" ht="12.75" customHeight="1">
      <c r="A643" s="1"/>
      <c r="B643" s="1"/>
      <c r="C643" s="1"/>
    </row>
    <row r="644" ht="12.75" customHeight="1">
      <c r="A644" s="1"/>
      <c r="B644" s="1"/>
      <c r="C644" s="1"/>
    </row>
    <row r="645" ht="12.75" customHeight="1">
      <c r="A645" s="1"/>
      <c r="B645" s="1"/>
      <c r="C645" s="1"/>
    </row>
    <row r="646" ht="12.75" customHeight="1">
      <c r="A646" s="1"/>
      <c r="B646" s="1"/>
      <c r="C646" s="1"/>
    </row>
    <row r="647" ht="12.75" customHeight="1">
      <c r="A647" s="1"/>
      <c r="B647" s="1"/>
      <c r="C647" s="1"/>
    </row>
    <row r="648" ht="12.75" customHeight="1">
      <c r="A648" s="1"/>
      <c r="B648" s="1"/>
      <c r="C648" s="1"/>
    </row>
    <row r="649" ht="12.75" customHeight="1">
      <c r="A649" s="1"/>
      <c r="B649" s="1"/>
      <c r="C649" s="1"/>
    </row>
    <row r="650" ht="12.75" customHeight="1">
      <c r="A650" s="1"/>
      <c r="B650" s="1"/>
      <c r="C650" s="1"/>
    </row>
    <row r="651" ht="12.75" customHeight="1">
      <c r="A651" s="1"/>
      <c r="B651" s="1"/>
      <c r="C651" s="1"/>
    </row>
    <row r="652" ht="12.75" customHeight="1">
      <c r="A652" s="1"/>
      <c r="B652" s="1"/>
      <c r="C652" s="1"/>
    </row>
    <row r="653" ht="12.75" customHeight="1">
      <c r="A653" s="1"/>
      <c r="B653" s="1"/>
      <c r="C653" s="1"/>
    </row>
    <row r="654" ht="12.75" customHeight="1">
      <c r="A654" s="1"/>
      <c r="B654" s="1"/>
      <c r="C654" s="1"/>
    </row>
    <row r="655" ht="12.75" customHeight="1">
      <c r="A655" s="1"/>
      <c r="B655" s="1"/>
      <c r="C655" s="1"/>
    </row>
    <row r="656" ht="12.75" customHeight="1">
      <c r="A656" s="1"/>
      <c r="B656" s="1"/>
      <c r="C656" s="1"/>
    </row>
    <row r="657" ht="12.75" customHeight="1">
      <c r="A657" s="1"/>
      <c r="B657" s="1"/>
      <c r="C657" s="1"/>
    </row>
    <row r="658" ht="12.75" customHeight="1">
      <c r="A658" s="1"/>
      <c r="B658" s="1"/>
      <c r="C658" s="1"/>
    </row>
    <row r="659" ht="12.75" customHeight="1">
      <c r="A659" s="1"/>
      <c r="B659" s="1"/>
      <c r="C659" s="1"/>
    </row>
    <row r="660" ht="12.75" customHeight="1">
      <c r="A660" s="1"/>
      <c r="B660" s="1"/>
      <c r="C660" s="1"/>
    </row>
    <row r="661" ht="12.75" customHeight="1">
      <c r="A661" s="1"/>
      <c r="B661" s="1"/>
      <c r="C661" s="1"/>
    </row>
    <row r="662" ht="12.75" customHeight="1">
      <c r="A662" s="1"/>
      <c r="B662" s="1"/>
      <c r="C662" s="1"/>
    </row>
    <row r="663" ht="12.75" customHeight="1">
      <c r="A663" s="1"/>
      <c r="B663" s="1"/>
      <c r="C663" s="1"/>
    </row>
    <row r="664" ht="12.75" customHeight="1">
      <c r="A664" s="1"/>
      <c r="B664" s="1"/>
      <c r="C664" s="1"/>
    </row>
    <row r="665" ht="12.75" customHeight="1">
      <c r="A665" s="1"/>
      <c r="B665" s="1"/>
      <c r="C665" s="1"/>
    </row>
    <row r="666" ht="12.75" customHeight="1">
      <c r="A666" s="1"/>
      <c r="B666" s="1"/>
      <c r="C666" s="1"/>
    </row>
    <row r="667" ht="12.75" customHeight="1">
      <c r="A667" s="1"/>
      <c r="B667" s="1"/>
      <c r="C667" s="1"/>
    </row>
    <row r="668" ht="12.75" customHeight="1">
      <c r="A668" s="1"/>
      <c r="B668" s="1"/>
      <c r="C668" s="1"/>
    </row>
    <row r="669" ht="12.75" customHeight="1">
      <c r="A669" s="1"/>
      <c r="B669" s="1"/>
      <c r="C669" s="1"/>
    </row>
    <row r="670" ht="12.75" customHeight="1">
      <c r="A670" s="1"/>
      <c r="B670" s="1"/>
      <c r="C670" s="1"/>
    </row>
    <row r="671" ht="12.75" customHeight="1">
      <c r="A671" s="1"/>
      <c r="B671" s="1"/>
      <c r="C671" s="1"/>
    </row>
    <row r="672" ht="12.75" customHeight="1">
      <c r="A672" s="1"/>
      <c r="B672" s="1"/>
      <c r="C672" s="1"/>
    </row>
    <row r="673" ht="12.75" customHeight="1">
      <c r="A673" s="1"/>
      <c r="B673" s="1"/>
      <c r="C673" s="1"/>
    </row>
    <row r="674" ht="12.75" customHeight="1">
      <c r="A674" s="1"/>
      <c r="B674" s="1"/>
      <c r="C674" s="1"/>
    </row>
    <row r="675" ht="12.75" customHeight="1">
      <c r="A675" s="1"/>
      <c r="B675" s="1"/>
      <c r="C675" s="1"/>
    </row>
    <row r="676" ht="12.75" customHeight="1">
      <c r="A676" s="1"/>
      <c r="B676" s="1"/>
      <c r="C676" s="1"/>
    </row>
    <row r="677" ht="12.75" customHeight="1">
      <c r="A677" s="1"/>
      <c r="B677" s="1"/>
      <c r="C677" s="1"/>
    </row>
    <row r="678" ht="12.75" customHeight="1">
      <c r="A678" s="1"/>
      <c r="B678" s="1"/>
      <c r="C678" s="1"/>
    </row>
    <row r="679" ht="12.75" customHeight="1">
      <c r="A679" s="1"/>
      <c r="B679" s="1"/>
      <c r="C679" s="1"/>
    </row>
    <row r="680" ht="12.75" customHeight="1">
      <c r="A680" s="1"/>
      <c r="B680" s="1"/>
      <c r="C680" s="1"/>
    </row>
    <row r="681" ht="12.75" customHeight="1">
      <c r="A681" s="1"/>
      <c r="B681" s="1"/>
      <c r="C681" s="1"/>
    </row>
    <row r="682" ht="12.75" customHeight="1">
      <c r="A682" s="1"/>
      <c r="B682" s="1"/>
      <c r="C682" s="1"/>
    </row>
    <row r="683" ht="12.75" customHeight="1">
      <c r="A683" s="1"/>
      <c r="B683" s="1"/>
      <c r="C683" s="1"/>
    </row>
    <row r="684" ht="12.75" customHeight="1">
      <c r="A684" s="1"/>
      <c r="B684" s="1"/>
      <c r="C684" s="1"/>
    </row>
    <row r="685" ht="12.75" customHeight="1">
      <c r="A685" s="1"/>
      <c r="B685" s="1"/>
      <c r="C685" s="1"/>
    </row>
    <row r="686" ht="12.75" customHeight="1">
      <c r="A686" s="1"/>
      <c r="B686" s="1"/>
      <c r="C686" s="1"/>
    </row>
    <row r="687" ht="12.75" customHeight="1">
      <c r="A687" s="1"/>
      <c r="B687" s="1"/>
      <c r="C687" s="1"/>
    </row>
    <row r="688" ht="12.75" customHeight="1">
      <c r="A688" s="1"/>
      <c r="B688" s="1"/>
      <c r="C688" s="1"/>
    </row>
    <row r="689" ht="12.75" customHeight="1">
      <c r="A689" s="1"/>
      <c r="B689" s="1"/>
      <c r="C689" s="1"/>
    </row>
    <row r="690" ht="12.75" customHeight="1">
      <c r="A690" s="1"/>
      <c r="B690" s="1"/>
      <c r="C690" s="1"/>
    </row>
    <row r="691" ht="12.75" customHeight="1">
      <c r="A691" s="1"/>
      <c r="B691" s="1"/>
      <c r="C691" s="1"/>
    </row>
    <row r="692" ht="12.75" customHeight="1">
      <c r="A692" s="1"/>
      <c r="B692" s="1"/>
      <c r="C692" s="1"/>
    </row>
    <row r="693" ht="12.75" customHeight="1">
      <c r="A693" s="1"/>
      <c r="B693" s="1"/>
      <c r="C693" s="1"/>
    </row>
    <row r="694" ht="12.75" customHeight="1">
      <c r="A694" s="1"/>
      <c r="B694" s="1"/>
      <c r="C694" s="1"/>
    </row>
    <row r="695" ht="12.75" customHeight="1">
      <c r="A695" s="1"/>
      <c r="B695" s="1"/>
      <c r="C695" s="1"/>
    </row>
    <row r="696" ht="12.75" customHeight="1">
      <c r="A696" s="1"/>
      <c r="B696" s="1"/>
      <c r="C696" s="1"/>
    </row>
    <row r="697" ht="12.75" customHeight="1">
      <c r="A697" s="1"/>
      <c r="B697" s="1"/>
      <c r="C697" s="1"/>
    </row>
    <row r="698" ht="12.75" customHeight="1">
      <c r="A698" s="1"/>
      <c r="B698" s="1"/>
      <c r="C698" s="1"/>
    </row>
    <row r="699" ht="12.75" customHeight="1">
      <c r="A699" s="1"/>
      <c r="B699" s="1"/>
      <c r="C699" s="1"/>
    </row>
    <row r="700" ht="12.75" customHeight="1">
      <c r="A700" s="1"/>
      <c r="B700" s="1"/>
      <c r="C700" s="1"/>
    </row>
    <row r="701" ht="12.75" customHeight="1">
      <c r="A701" s="1"/>
      <c r="B701" s="1"/>
      <c r="C701" s="1"/>
    </row>
    <row r="702" ht="12.75" customHeight="1">
      <c r="A702" s="1"/>
      <c r="B702" s="1"/>
      <c r="C702" s="1"/>
    </row>
    <row r="703" ht="12.75" customHeight="1">
      <c r="A703" s="1"/>
      <c r="B703" s="1"/>
      <c r="C703" s="1"/>
    </row>
    <row r="704" ht="12.75" customHeight="1">
      <c r="A704" s="1"/>
      <c r="B704" s="1"/>
      <c r="C704" s="1"/>
    </row>
    <row r="705" ht="12.75" customHeight="1">
      <c r="A705" s="1"/>
      <c r="B705" s="1"/>
      <c r="C705" s="1"/>
    </row>
    <row r="706" ht="12.75" customHeight="1">
      <c r="A706" s="1"/>
      <c r="B706" s="1"/>
      <c r="C706" s="1"/>
    </row>
    <row r="707" ht="12.75" customHeight="1">
      <c r="A707" s="1"/>
      <c r="B707" s="1"/>
      <c r="C707" s="1"/>
    </row>
    <row r="708" ht="12.75" customHeight="1">
      <c r="A708" s="1"/>
      <c r="B708" s="1"/>
      <c r="C708" s="1"/>
    </row>
    <row r="709" ht="12.75" customHeight="1">
      <c r="A709" s="1"/>
      <c r="B709" s="1"/>
      <c r="C709" s="1"/>
    </row>
    <row r="710" ht="12.75" customHeight="1">
      <c r="A710" s="1"/>
      <c r="B710" s="1"/>
      <c r="C710" s="1"/>
    </row>
    <row r="711" ht="12.75" customHeight="1">
      <c r="A711" s="1"/>
      <c r="B711" s="1"/>
      <c r="C711" s="1"/>
    </row>
    <row r="712" ht="12.75" customHeight="1">
      <c r="A712" s="1"/>
      <c r="B712" s="1"/>
      <c r="C712" s="1"/>
    </row>
    <row r="713" ht="12.75" customHeight="1">
      <c r="A713" s="1"/>
      <c r="B713" s="1"/>
      <c r="C713" s="1"/>
    </row>
    <row r="714" ht="12.75" customHeight="1">
      <c r="A714" s="1"/>
      <c r="B714" s="1"/>
      <c r="C714" s="1"/>
    </row>
    <row r="715" ht="12.75" customHeight="1">
      <c r="A715" s="1"/>
      <c r="B715" s="1"/>
      <c r="C715" s="1"/>
    </row>
    <row r="716" ht="12.75" customHeight="1">
      <c r="A716" s="1"/>
      <c r="B716" s="1"/>
      <c r="C716" s="1"/>
    </row>
    <row r="717" ht="12.75" customHeight="1">
      <c r="A717" s="1"/>
      <c r="B717" s="1"/>
      <c r="C717" s="1"/>
    </row>
    <row r="718" ht="12.75" customHeight="1">
      <c r="A718" s="1"/>
      <c r="B718" s="1"/>
      <c r="C718" s="1"/>
    </row>
    <row r="719" ht="12.75" customHeight="1">
      <c r="A719" s="1"/>
      <c r="B719" s="1"/>
      <c r="C719" s="1"/>
    </row>
    <row r="720" ht="12.75" customHeight="1">
      <c r="A720" s="1"/>
      <c r="B720" s="1"/>
      <c r="C720" s="1"/>
    </row>
    <row r="721" ht="12.75" customHeight="1">
      <c r="A721" s="1"/>
      <c r="B721" s="1"/>
      <c r="C721" s="1"/>
    </row>
    <row r="722" ht="12.75" customHeight="1">
      <c r="A722" s="1"/>
      <c r="B722" s="1"/>
      <c r="C722" s="1"/>
    </row>
    <row r="723" ht="12.75" customHeight="1">
      <c r="A723" s="1"/>
      <c r="B723" s="1"/>
      <c r="C723" s="1"/>
    </row>
    <row r="724" ht="12.75" customHeight="1">
      <c r="A724" s="1"/>
      <c r="B724" s="1"/>
      <c r="C724" s="1"/>
    </row>
    <row r="725" ht="12.75" customHeight="1">
      <c r="A725" s="1"/>
      <c r="B725" s="1"/>
      <c r="C725" s="1"/>
    </row>
    <row r="726" ht="12.75" customHeight="1">
      <c r="A726" s="1"/>
      <c r="B726" s="1"/>
      <c r="C726" s="1"/>
    </row>
    <row r="727" ht="12.75" customHeight="1">
      <c r="A727" s="1"/>
      <c r="B727" s="1"/>
      <c r="C727" s="1"/>
    </row>
    <row r="728" ht="12.75" customHeight="1">
      <c r="A728" s="1"/>
      <c r="B728" s="1"/>
      <c r="C728" s="1"/>
    </row>
    <row r="729" ht="12.75" customHeight="1">
      <c r="A729" s="1"/>
      <c r="B729" s="1"/>
      <c r="C729" s="1"/>
    </row>
    <row r="730" ht="12.75" customHeight="1">
      <c r="A730" s="1"/>
      <c r="B730" s="1"/>
      <c r="C730" s="1"/>
    </row>
    <row r="731" ht="12.75" customHeight="1">
      <c r="A731" s="1"/>
      <c r="B731" s="1"/>
      <c r="C731" s="1"/>
    </row>
    <row r="732" ht="12.75" customHeight="1">
      <c r="A732" s="1"/>
      <c r="B732" s="1"/>
      <c r="C732" s="1"/>
    </row>
    <row r="733" ht="12.75" customHeight="1">
      <c r="A733" s="1"/>
      <c r="B733" s="1"/>
      <c r="C733" s="1"/>
    </row>
    <row r="734" ht="12.75" customHeight="1">
      <c r="A734" s="1"/>
      <c r="B734" s="1"/>
      <c r="C734" s="1"/>
    </row>
    <row r="735" ht="12.75" customHeight="1">
      <c r="A735" s="1"/>
      <c r="B735" s="1"/>
      <c r="C735" s="1"/>
    </row>
    <row r="736" ht="12.75" customHeight="1">
      <c r="A736" s="1"/>
      <c r="B736" s="1"/>
      <c r="C736" s="1"/>
    </row>
    <row r="737" ht="12.75" customHeight="1">
      <c r="A737" s="1"/>
      <c r="B737" s="1"/>
      <c r="C737" s="1"/>
    </row>
    <row r="738" ht="12.75" customHeight="1">
      <c r="A738" s="1"/>
      <c r="B738" s="1"/>
      <c r="C738" s="1"/>
    </row>
    <row r="739" ht="12.75" customHeight="1">
      <c r="A739" s="1"/>
      <c r="B739" s="1"/>
      <c r="C739" s="1"/>
    </row>
    <row r="740" ht="12.75" customHeight="1">
      <c r="A740" s="1"/>
      <c r="B740" s="1"/>
      <c r="C740" s="1"/>
    </row>
    <row r="741" ht="12.75" customHeight="1">
      <c r="A741" s="1"/>
      <c r="B741" s="1"/>
      <c r="C741" s="1"/>
    </row>
    <row r="742" ht="12.75" customHeight="1">
      <c r="A742" s="1"/>
      <c r="B742" s="1"/>
      <c r="C742" s="1"/>
    </row>
    <row r="743" ht="12.75" customHeight="1">
      <c r="A743" s="1"/>
      <c r="B743" s="1"/>
      <c r="C743" s="1"/>
    </row>
    <row r="744" ht="12.75" customHeight="1">
      <c r="A744" s="1"/>
      <c r="B744" s="1"/>
      <c r="C744" s="1"/>
    </row>
    <row r="745" ht="12.75" customHeight="1">
      <c r="A745" s="1"/>
      <c r="B745" s="1"/>
      <c r="C745" s="1"/>
    </row>
    <row r="746" ht="12.75" customHeight="1">
      <c r="A746" s="1"/>
      <c r="B746" s="1"/>
      <c r="C746" s="1"/>
    </row>
    <row r="747" ht="12.75" customHeight="1">
      <c r="A747" s="1"/>
      <c r="B747" s="1"/>
      <c r="C747" s="1"/>
    </row>
    <row r="748" ht="12.75" customHeight="1">
      <c r="A748" s="1"/>
      <c r="B748" s="1"/>
      <c r="C748" s="1"/>
    </row>
    <row r="749" ht="12.75" customHeight="1">
      <c r="A749" s="1"/>
      <c r="B749" s="1"/>
      <c r="C749" s="1"/>
    </row>
    <row r="750" ht="12.75" customHeight="1">
      <c r="A750" s="1"/>
      <c r="B750" s="1"/>
      <c r="C750" s="1"/>
    </row>
    <row r="751" ht="12.75" customHeight="1">
      <c r="A751" s="1"/>
      <c r="B751" s="1"/>
      <c r="C751" s="1"/>
    </row>
    <row r="752" ht="12.75" customHeight="1">
      <c r="A752" s="1"/>
      <c r="B752" s="1"/>
      <c r="C752" s="1"/>
    </row>
    <row r="753" ht="12.75" customHeight="1">
      <c r="A753" s="1"/>
      <c r="B753" s="1"/>
      <c r="C753" s="1"/>
    </row>
    <row r="754" ht="12.75" customHeight="1">
      <c r="A754" s="1"/>
      <c r="B754" s="1"/>
      <c r="C754" s="1"/>
    </row>
    <row r="755" ht="12.75" customHeight="1">
      <c r="A755" s="1"/>
      <c r="B755" s="1"/>
      <c r="C755" s="1"/>
    </row>
    <row r="756" ht="12.75" customHeight="1">
      <c r="A756" s="1"/>
      <c r="B756" s="1"/>
      <c r="C756" s="1"/>
    </row>
    <row r="757" ht="12.75" customHeight="1">
      <c r="A757" s="1"/>
      <c r="B757" s="1"/>
      <c r="C757" s="1"/>
    </row>
    <row r="758" ht="12.75" customHeight="1">
      <c r="A758" s="1"/>
      <c r="B758" s="1"/>
      <c r="C758" s="1"/>
    </row>
    <row r="759" ht="12.75" customHeight="1">
      <c r="A759" s="1"/>
      <c r="B759" s="1"/>
      <c r="C759" s="1"/>
    </row>
    <row r="760" ht="12.75" customHeight="1">
      <c r="A760" s="1"/>
      <c r="B760" s="1"/>
      <c r="C760" s="1"/>
    </row>
    <row r="761" ht="12.75" customHeight="1">
      <c r="A761" s="1"/>
      <c r="B761" s="1"/>
      <c r="C761" s="1"/>
    </row>
    <row r="762" ht="12.75" customHeight="1">
      <c r="A762" s="1"/>
      <c r="B762" s="1"/>
      <c r="C762" s="1"/>
    </row>
    <row r="763" ht="12.75" customHeight="1">
      <c r="A763" s="1"/>
      <c r="B763" s="1"/>
      <c r="C763" s="1"/>
    </row>
    <row r="764" ht="12.75" customHeight="1">
      <c r="A764" s="1"/>
      <c r="B764" s="1"/>
      <c r="C764" s="1"/>
    </row>
    <row r="765" ht="12.75" customHeight="1">
      <c r="A765" s="1"/>
      <c r="B765" s="1"/>
      <c r="C765" s="1"/>
    </row>
    <row r="766" ht="12.75" customHeight="1">
      <c r="A766" s="1"/>
      <c r="B766" s="1"/>
      <c r="C766" s="1"/>
    </row>
    <row r="767" ht="12.75" customHeight="1">
      <c r="A767" s="1"/>
      <c r="B767" s="1"/>
      <c r="C767" s="1"/>
    </row>
    <row r="768" ht="12.75" customHeight="1">
      <c r="A768" s="1"/>
      <c r="B768" s="1"/>
      <c r="C768" s="1"/>
    </row>
    <row r="769" ht="12.75" customHeight="1">
      <c r="A769" s="1"/>
      <c r="B769" s="1"/>
      <c r="C769" s="1"/>
    </row>
    <row r="770" ht="12.75" customHeight="1">
      <c r="A770" s="1"/>
      <c r="B770" s="1"/>
      <c r="C770" s="1"/>
    </row>
    <row r="771" ht="12.75" customHeight="1">
      <c r="A771" s="1"/>
      <c r="B771" s="1"/>
      <c r="C771" s="1"/>
    </row>
    <row r="772" ht="12.75" customHeight="1">
      <c r="A772" s="1"/>
      <c r="B772" s="1"/>
      <c r="C772" s="1"/>
    </row>
    <row r="773" ht="12.75" customHeight="1">
      <c r="A773" s="1"/>
      <c r="B773" s="1"/>
      <c r="C773" s="1"/>
    </row>
    <row r="774" ht="12.75" customHeight="1">
      <c r="A774" s="1"/>
      <c r="B774" s="1"/>
      <c r="C774" s="1"/>
    </row>
    <row r="775" ht="12.75" customHeight="1">
      <c r="A775" s="1"/>
      <c r="B775" s="1"/>
      <c r="C775" s="1"/>
    </row>
    <row r="776" ht="12.75" customHeight="1">
      <c r="A776" s="1"/>
      <c r="B776" s="1"/>
      <c r="C776" s="1"/>
    </row>
    <row r="777" ht="12.75" customHeight="1">
      <c r="A777" s="1"/>
      <c r="B777" s="1"/>
      <c r="C777" s="1"/>
    </row>
    <row r="778" ht="12.75" customHeight="1">
      <c r="A778" s="1"/>
      <c r="B778" s="1"/>
      <c r="C778" s="1"/>
    </row>
    <row r="779" ht="12.75" customHeight="1">
      <c r="A779" s="1"/>
      <c r="B779" s="1"/>
      <c r="C779" s="1"/>
    </row>
    <row r="780" ht="12.75" customHeight="1">
      <c r="A780" s="1"/>
      <c r="B780" s="1"/>
      <c r="C780" s="1"/>
    </row>
    <row r="781" ht="12.75" customHeight="1">
      <c r="A781" s="1"/>
      <c r="B781" s="1"/>
      <c r="C781" s="1"/>
    </row>
    <row r="782" ht="12.75" customHeight="1">
      <c r="A782" s="1"/>
      <c r="B782" s="1"/>
      <c r="C782" s="1"/>
    </row>
    <row r="783" ht="12.75" customHeight="1">
      <c r="A783" s="1"/>
      <c r="B783" s="1"/>
      <c r="C783" s="1"/>
    </row>
    <row r="784" ht="12.75" customHeight="1">
      <c r="A784" s="1"/>
      <c r="B784" s="1"/>
      <c r="C784" s="1"/>
    </row>
    <row r="785" ht="12.75" customHeight="1">
      <c r="A785" s="1"/>
      <c r="B785" s="1"/>
      <c r="C785" s="1"/>
    </row>
    <row r="786" ht="12.75" customHeight="1">
      <c r="A786" s="1"/>
      <c r="B786" s="1"/>
      <c r="C786" s="1"/>
    </row>
    <row r="787" ht="12.75" customHeight="1">
      <c r="A787" s="1"/>
      <c r="B787" s="1"/>
      <c r="C787" s="1"/>
    </row>
    <row r="788" ht="12.75" customHeight="1">
      <c r="A788" s="1"/>
      <c r="B788" s="1"/>
      <c r="C788" s="1"/>
    </row>
    <row r="789" ht="12.75" customHeight="1">
      <c r="A789" s="1"/>
      <c r="B789" s="1"/>
      <c r="C789" s="1"/>
    </row>
    <row r="790" ht="12.75" customHeight="1">
      <c r="A790" s="1"/>
      <c r="B790" s="1"/>
      <c r="C790" s="1"/>
    </row>
    <row r="791" ht="12.75" customHeight="1">
      <c r="A791" s="1"/>
      <c r="B791" s="1"/>
      <c r="C791" s="1"/>
    </row>
    <row r="792" ht="12.75" customHeight="1">
      <c r="A792" s="1"/>
      <c r="B792" s="1"/>
      <c r="C792" s="1"/>
    </row>
    <row r="793" ht="12.75" customHeight="1">
      <c r="A793" s="1"/>
      <c r="B793" s="1"/>
      <c r="C793" s="1"/>
    </row>
    <row r="794" ht="12.75" customHeight="1">
      <c r="A794" s="1"/>
      <c r="B794" s="1"/>
      <c r="C794" s="1"/>
    </row>
    <row r="795" ht="12.75" customHeight="1">
      <c r="A795" s="1"/>
      <c r="B795" s="1"/>
      <c r="C795" s="1"/>
    </row>
    <row r="796" ht="12.75" customHeight="1">
      <c r="A796" s="1"/>
      <c r="B796" s="1"/>
      <c r="C796" s="1"/>
    </row>
    <row r="797" ht="12.75" customHeight="1">
      <c r="A797" s="1"/>
      <c r="B797" s="1"/>
      <c r="C797" s="1"/>
    </row>
    <row r="798" ht="12.75" customHeight="1">
      <c r="A798" s="1"/>
      <c r="B798" s="1"/>
      <c r="C798" s="1"/>
    </row>
    <row r="799" ht="12.75" customHeight="1">
      <c r="A799" s="1"/>
      <c r="B799" s="1"/>
      <c r="C799" s="1"/>
    </row>
    <row r="800" ht="12.75" customHeight="1">
      <c r="A800" s="1"/>
      <c r="B800" s="1"/>
      <c r="C800" s="1"/>
    </row>
    <row r="801" ht="12.75" customHeight="1">
      <c r="A801" s="1"/>
      <c r="B801" s="1"/>
      <c r="C801" s="1"/>
    </row>
    <row r="802" ht="12.75" customHeight="1">
      <c r="A802" s="1"/>
      <c r="B802" s="1"/>
      <c r="C802" s="1"/>
    </row>
    <row r="803" ht="12.75" customHeight="1">
      <c r="A803" s="1"/>
      <c r="B803" s="1"/>
      <c r="C803" s="1"/>
    </row>
    <row r="804" ht="12.75" customHeight="1">
      <c r="A804" s="1"/>
      <c r="B804" s="1"/>
      <c r="C804" s="1"/>
    </row>
    <row r="805" ht="12.75" customHeight="1">
      <c r="A805" s="1"/>
      <c r="B805" s="1"/>
      <c r="C805" s="1"/>
    </row>
    <row r="806" ht="12.75" customHeight="1">
      <c r="A806" s="1"/>
      <c r="B806" s="1"/>
      <c r="C806" s="1"/>
    </row>
    <row r="807" ht="12.75" customHeight="1">
      <c r="A807" s="1"/>
      <c r="B807" s="1"/>
      <c r="C807" s="1"/>
    </row>
    <row r="808" ht="12.75" customHeight="1">
      <c r="A808" s="1"/>
      <c r="B808" s="1"/>
      <c r="C808" s="1"/>
    </row>
    <row r="809" ht="12.75" customHeight="1">
      <c r="A809" s="1"/>
      <c r="B809" s="1"/>
      <c r="C809" s="1"/>
    </row>
    <row r="810" ht="12.75" customHeight="1">
      <c r="A810" s="1"/>
      <c r="B810" s="1"/>
      <c r="C810" s="1"/>
    </row>
    <row r="811" ht="12.75" customHeight="1">
      <c r="A811" s="1"/>
      <c r="B811" s="1"/>
      <c r="C811" s="1"/>
    </row>
    <row r="812" ht="12.75" customHeight="1">
      <c r="A812" s="1"/>
      <c r="B812" s="1"/>
      <c r="C812" s="1"/>
    </row>
    <row r="813" ht="12.75" customHeight="1">
      <c r="A813" s="1"/>
      <c r="B813" s="1"/>
      <c r="C813" s="1"/>
    </row>
    <row r="814" ht="12.75" customHeight="1">
      <c r="A814" s="1"/>
      <c r="B814" s="1"/>
      <c r="C814" s="1"/>
    </row>
    <row r="815" ht="12.75" customHeight="1">
      <c r="A815" s="1"/>
      <c r="B815" s="1"/>
      <c r="C815" s="1"/>
    </row>
    <row r="816" ht="12.75" customHeight="1">
      <c r="A816" s="1"/>
      <c r="B816" s="1"/>
      <c r="C816" s="1"/>
    </row>
    <row r="817" ht="12.75" customHeight="1">
      <c r="A817" s="1"/>
      <c r="B817" s="1"/>
      <c r="C817" s="1"/>
    </row>
    <row r="818" ht="12.75" customHeight="1">
      <c r="A818" s="1"/>
      <c r="B818" s="1"/>
      <c r="C818" s="1"/>
    </row>
    <row r="819" ht="12.75" customHeight="1">
      <c r="A819" s="1"/>
      <c r="B819" s="1"/>
      <c r="C819" s="1"/>
    </row>
    <row r="820" ht="12.75" customHeight="1">
      <c r="A820" s="1"/>
      <c r="B820" s="1"/>
      <c r="C820" s="1"/>
    </row>
    <row r="821" ht="12.75" customHeight="1">
      <c r="A821" s="1"/>
      <c r="B821" s="1"/>
      <c r="C821" s="1"/>
    </row>
    <row r="822" ht="12.75" customHeight="1">
      <c r="A822" s="1"/>
      <c r="B822" s="1"/>
      <c r="C822" s="1"/>
    </row>
    <row r="823" ht="12.75" customHeight="1">
      <c r="A823" s="1"/>
      <c r="B823" s="1"/>
      <c r="C823" s="1"/>
    </row>
    <row r="824" ht="12.75" customHeight="1">
      <c r="A824" s="1"/>
      <c r="B824" s="1"/>
      <c r="C824" s="1"/>
    </row>
    <row r="825" ht="12.75" customHeight="1">
      <c r="A825" s="1"/>
      <c r="B825" s="1"/>
      <c r="C825" s="1"/>
    </row>
    <row r="826" ht="12.75" customHeight="1">
      <c r="A826" s="1"/>
      <c r="B826" s="1"/>
      <c r="C826" s="1"/>
    </row>
    <row r="827" ht="12.75" customHeight="1">
      <c r="A827" s="1"/>
      <c r="B827" s="1"/>
      <c r="C827" s="1"/>
    </row>
    <row r="828" ht="12.75" customHeight="1">
      <c r="A828" s="1"/>
      <c r="B828" s="1"/>
      <c r="C828" s="1"/>
    </row>
    <row r="829" ht="12.75" customHeight="1">
      <c r="A829" s="1"/>
      <c r="B829" s="1"/>
      <c r="C829" s="1"/>
    </row>
    <row r="830" ht="12.75" customHeight="1">
      <c r="A830" s="1"/>
      <c r="B830" s="1"/>
      <c r="C830" s="1"/>
    </row>
    <row r="831" ht="12.75" customHeight="1">
      <c r="A831" s="1"/>
      <c r="B831" s="1"/>
      <c r="C831" s="1"/>
    </row>
    <row r="832" ht="12.75" customHeight="1">
      <c r="A832" s="1"/>
      <c r="B832" s="1"/>
      <c r="C832" s="1"/>
    </row>
    <row r="833" ht="12.75" customHeight="1">
      <c r="A833" s="1"/>
      <c r="B833" s="1"/>
      <c r="C833" s="1"/>
    </row>
    <row r="834" ht="12.75" customHeight="1">
      <c r="A834" s="1"/>
      <c r="B834" s="1"/>
      <c r="C834" s="1"/>
    </row>
    <row r="835" ht="12.75" customHeight="1">
      <c r="A835" s="1"/>
      <c r="B835" s="1"/>
      <c r="C835" s="1"/>
    </row>
    <row r="836" ht="12.75" customHeight="1">
      <c r="A836" s="1"/>
      <c r="B836" s="1"/>
      <c r="C836" s="1"/>
    </row>
    <row r="837" ht="12.75" customHeight="1">
      <c r="A837" s="1"/>
      <c r="B837" s="1"/>
      <c r="C837" s="1"/>
    </row>
    <row r="838" ht="12.75" customHeight="1">
      <c r="A838" s="1"/>
      <c r="B838" s="1"/>
      <c r="C838" s="1"/>
    </row>
    <row r="839" ht="12.75" customHeight="1">
      <c r="A839" s="1"/>
      <c r="B839" s="1"/>
      <c r="C839" s="1"/>
    </row>
    <row r="840" ht="12.75" customHeight="1">
      <c r="A840" s="1"/>
      <c r="B840" s="1"/>
      <c r="C840" s="1"/>
    </row>
    <row r="841" ht="12.75" customHeight="1">
      <c r="A841" s="1"/>
      <c r="B841" s="1"/>
      <c r="C841" s="1"/>
    </row>
    <row r="842" ht="12.75" customHeight="1">
      <c r="A842" s="1"/>
      <c r="B842" s="1"/>
      <c r="C842" s="1"/>
    </row>
    <row r="843" ht="12.75" customHeight="1">
      <c r="A843" s="1"/>
      <c r="B843" s="1"/>
      <c r="C843" s="1"/>
    </row>
    <row r="844" ht="12.75" customHeight="1">
      <c r="A844" s="1"/>
      <c r="B844" s="1"/>
      <c r="C844" s="1"/>
    </row>
    <row r="845" ht="12.75" customHeight="1">
      <c r="A845" s="1"/>
      <c r="B845" s="1"/>
      <c r="C845" s="1"/>
    </row>
    <row r="846" ht="12.75" customHeight="1">
      <c r="A846" s="1"/>
      <c r="B846" s="1"/>
      <c r="C846" s="1"/>
    </row>
    <row r="847" ht="12.75" customHeight="1">
      <c r="A847" s="1"/>
      <c r="B847" s="1"/>
      <c r="C847" s="1"/>
    </row>
    <row r="848" ht="12.75" customHeight="1">
      <c r="A848" s="1"/>
      <c r="B848" s="1"/>
      <c r="C848" s="1"/>
    </row>
    <row r="849" ht="12.75" customHeight="1">
      <c r="A849" s="1"/>
      <c r="B849" s="1"/>
      <c r="C849" s="1"/>
    </row>
    <row r="850" ht="12.75" customHeight="1">
      <c r="A850" s="1"/>
      <c r="B850" s="1"/>
      <c r="C850" s="1"/>
    </row>
    <row r="851" ht="12.75" customHeight="1">
      <c r="A851" s="1"/>
      <c r="B851" s="1"/>
      <c r="C851" s="1"/>
    </row>
    <row r="852" ht="12.75" customHeight="1">
      <c r="A852" s="1"/>
      <c r="B852" s="1"/>
      <c r="C852" s="1"/>
    </row>
    <row r="853" ht="12.75" customHeight="1">
      <c r="A853" s="1"/>
      <c r="B853" s="1"/>
      <c r="C853" s="1"/>
    </row>
    <row r="854" ht="12.75" customHeight="1">
      <c r="A854" s="1"/>
      <c r="B854" s="1"/>
      <c r="C854" s="1"/>
    </row>
    <row r="855" ht="12.75" customHeight="1">
      <c r="A855" s="1"/>
      <c r="B855" s="1"/>
      <c r="C855" s="1"/>
    </row>
    <row r="856" ht="12.75" customHeight="1">
      <c r="A856" s="1"/>
      <c r="B856" s="1"/>
      <c r="C856" s="1"/>
    </row>
    <row r="857" ht="12.75" customHeight="1">
      <c r="A857" s="1"/>
      <c r="B857" s="1"/>
      <c r="C857" s="1"/>
    </row>
    <row r="858" ht="12.75" customHeight="1">
      <c r="A858" s="1"/>
      <c r="B858" s="1"/>
      <c r="C858" s="1"/>
    </row>
    <row r="859" ht="12.75" customHeight="1">
      <c r="A859" s="1"/>
      <c r="B859" s="1"/>
      <c r="C859" s="1"/>
    </row>
    <row r="860" ht="12.75" customHeight="1">
      <c r="A860" s="1"/>
      <c r="B860" s="1"/>
      <c r="C860" s="1"/>
    </row>
    <row r="861" ht="12.75" customHeight="1">
      <c r="A861" s="1"/>
      <c r="B861" s="1"/>
      <c r="C861" s="1"/>
    </row>
    <row r="862" ht="12.75" customHeight="1">
      <c r="A862" s="1"/>
      <c r="B862" s="1"/>
      <c r="C862" s="1"/>
    </row>
    <row r="863" ht="12.75" customHeight="1">
      <c r="A863" s="1"/>
      <c r="B863" s="1"/>
      <c r="C863" s="1"/>
    </row>
    <row r="864" ht="12.75" customHeight="1">
      <c r="A864" s="1"/>
      <c r="B864" s="1"/>
      <c r="C864" s="1"/>
    </row>
    <row r="865" ht="12.75" customHeight="1">
      <c r="A865" s="1"/>
      <c r="B865" s="1"/>
      <c r="C865" s="1"/>
    </row>
    <row r="866" ht="12.75" customHeight="1">
      <c r="A866" s="1"/>
      <c r="B866" s="1"/>
      <c r="C866" s="1"/>
    </row>
    <row r="867" ht="12.75" customHeight="1">
      <c r="A867" s="1"/>
      <c r="B867" s="1"/>
      <c r="C867" s="1"/>
    </row>
    <row r="868" ht="12.75" customHeight="1">
      <c r="A868" s="1"/>
      <c r="B868" s="1"/>
      <c r="C868" s="1"/>
    </row>
    <row r="869" ht="12.75" customHeight="1">
      <c r="A869" s="1"/>
      <c r="B869" s="1"/>
      <c r="C869" s="1"/>
    </row>
    <row r="870" ht="12.75" customHeight="1">
      <c r="A870" s="1"/>
      <c r="B870" s="1"/>
      <c r="C870" s="1"/>
    </row>
    <row r="871" ht="12.75" customHeight="1">
      <c r="A871" s="1"/>
      <c r="B871" s="1"/>
      <c r="C871" s="1"/>
    </row>
    <row r="872" ht="12.75" customHeight="1">
      <c r="A872" s="1"/>
      <c r="B872" s="1"/>
      <c r="C872" s="1"/>
    </row>
    <row r="873" ht="12.75" customHeight="1">
      <c r="A873" s="1"/>
      <c r="B873" s="1"/>
      <c r="C873" s="1"/>
    </row>
    <row r="874" ht="12.75" customHeight="1">
      <c r="A874" s="1"/>
      <c r="B874" s="1"/>
      <c r="C874" s="1"/>
    </row>
    <row r="875" ht="12.75" customHeight="1">
      <c r="A875" s="1"/>
      <c r="B875" s="1"/>
      <c r="C875" s="1"/>
    </row>
    <row r="876" ht="12.75" customHeight="1">
      <c r="A876" s="1"/>
      <c r="B876" s="1"/>
      <c r="C876" s="1"/>
    </row>
    <row r="877" ht="12.75" customHeight="1">
      <c r="A877" s="1"/>
      <c r="B877" s="1"/>
      <c r="C877" s="1"/>
    </row>
    <row r="878" ht="12.75" customHeight="1">
      <c r="A878" s="1"/>
      <c r="B878" s="1"/>
      <c r="C878" s="1"/>
    </row>
    <row r="879" ht="12.75" customHeight="1">
      <c r="A879" s="1"/>
      <c r="B879" s="1"/>
      <c r="C879" s="1"/>
    </row>
    <row r="880" ht="12.75" customHeight="1">
      <c r="A880" s="1"/>
      <c r="B880" s="1"/>
      <c r="C880" s="1"/>
    </row>
    <row r="881" ht="12.75" customHeight="1">
      <c r="A881" s="1"/>
      <c r="B881" s="1"/>
      <c r="C881" s="1"/>
    </row>
    <row r="882" ht="12.75" customHeight="1">
      <c r="A882" s="1"/>
      <c r="B882" s="1"/>
      <c r="C882" s="1"/>
    </row>
    <row r="883" ht="12.75" customHeight="1">
      <c r="A883" s="1"/>
      <c r="B883" s="1"/>
      <c r="C883" s="1"/>
    </row>
    <row r="884" ht="12.75" customHeight="1">
      <c r="A884" s="1"/>
      <c r="B884" s="1"/>
      <c r="C884" s="1"/>
    </row>
    <row r="885" ht="12.75" customHeight="1">
      <c r="A885" s="1"/>
      <c r="B885" s="1"/>
      <c r="C885" s="1"/>
    </row>
    <row r="886" ht="12.75" customHeight="1">
      <c r="A886" s="1"/>
      <c r="B886" s="1"/>
      <c r="C886" s="1"/>
    </row>
    <row r="887" ht="12.75" customHeight="1">
      <c r="A887" s="1"/>
      <c r="B887" s="1"/>
      <c r="C887" s="1"/>
    </row>
    <row r="888" ht="12.75" customHeight="1">
      <c r="A888" s="1"/>
      <c r="B888" s="1"/>
      <c r="C888" s="1"/>
    </row>
    <row r="889" ht="12.75" customHeight="1">
      <c r="A889" s="1"/>
      <c r="B889" s="1"/>
      <c r="C889" s="1"/>
    </row>
    <row r="890" ht="12.75" customHeight="1">
      <c r="A890" s="1"/>
      <c r="B890" s="1"/>
      <c r="C890" s="1"/>
    </row>
    <row r="891" ht="12.75" customHeight="1">
      <c r="A891" s="1"/>
      <c r="B891" s="1"/>
      <c r="C891" s="1"/>
    </row>
    <row r="892" ht="12.75" customHeight="1">
      <c r="A892" s="1"/>
      <c r="B892" s="1"/>
      <c r="C892" s="1"/>
    </row>
    <row r="893" ht="12.75" customHeight="1">
      <c r="A893" s="1"/>
      <c r="B893" s="1"/>
      <c r="C893" s="1"/>
    </row>
    <row r="894" ht="12.75" customHeight="1">
      <c r="A894" s="1"/>
      <c r="B894" s="1"/>
      <c r="C894" s="1"/>
    </row>
    <row r="895" ht="12.75" customHeight="1">
      <c r="A895" s="1"/>
      <c r="B895" s="1"/>
      <c r="C895" s="1"/>
    </row>
    <row r="896" ht="12.75" customHeight="1">
      <c r="A896" s="1"/>
      <c r="B896" s="1"/>
      <c r="C896" s="1"/>
    </row>
    <row r="897" ht="12.75" customHeight="1">
      <c r="A897" s="1"/>
      <c r="B897" s="1"/>
      <c r="C897" s="1"/>
    </row>
    <row r="898" ht="12.75" customHeight="1">
      <c r="A898" s="1"/>
      <c r="B898" s="1"/>
      <c r="C898" s="1"/>
    </row>
    <row r="899" ht="12.75" customHeight="1">
      <c r="A899" s="1"/>
      <c r="B899" s="1"/>
      <c r="C899" s="1"/>
    </row>
    <row r="900" ht="12.75" customHeight="1">
      <c r="A900" s="1"/>
      <c r="B900" s="1"/>
      <c r="C900" s="1"/>
    </row>
    <row r="901" ht="12.75" customHeight="1">
      <c r="A901" s="1"/>
      <c r="B901" s="1"/>
      <c r="C901" s="1"/>
    </row>
    <row r="902" ht="12.75" customHeight="1">
      <c r="A902" s="1"/>
      <c r="B902" s="1"/>
      <c r="C902" s="1"/>
    </row>
    <row r="903" ht="12.75" customHeight="1">
      <c r="A903" s="1"/>
      <c r="B903" s="1"/>
      <c r="C903" s="1"/>
    </row>
    <row r="904" ht="12.75" customHeight="1">
      <c r="A904" s="1"/>
      <c r="B904" s="1"/>
      <c r="C904" s="1"/>
    </row>
    <row r="905" ht="12.75" customHeight="1">
      <c r="A905" s="1"/>
      <c r="B905" s="1"/>
      <c r="C905" s="1"/>
    </row>
    <row r="906" ht="12.75" customHeight="1">
      <c r="A906" s="1"/>
      <c r="B906" s="1"/>
      <c r="C906" s="1"/>
    </row>
    <row r="907" ht="12.75" customHeight="1">
      <c r="A907" s="1"/>
      <c r="B907" s="1"/>
      <c r="C907" s="1"/>
    </row>
    <row r="908" ht="12.75" customHeight="1">
      <c r="A908" s="1"/>
      <c r="B908" s="1"/>
      <c r="C908" s="1"/>
    </row>
    <row r="909" ht="12.75" customHeight="1">
      <c r="A909" s="1"/>
      <c r="B909" s="1"/>
      <c r="C909" s="1"/>
    </row>
    <row r="910" ht="12.75" customHeight="1">
      <c r="A910" s="1"/>
      <c r="B910" s="1"/>
      <c r="C910" s="1"/>
    </row>
    <row r="911" ht="12.75" customHeight="1">
      <c r="A911" s="1"/>
      <c r="B911" s="1"/>
      <c r="C911" s="1"/>
    </row>
    <row r="912" ht="12.75" customHeight="1">
      <c r="A912" s="1"/>
      <c r="B912" s="1"/>
      <c r="C912" s="1"/>
    </row>
    <row r="913" ht="12.75" customHeight="1">
      <c r="A913" s="1"/>
      <c r="B913" s="1"/>
      <c r="C913" s="1"/>
    </row>
    <row r="914" ht="12.75" customHeight="1">
      <c r="A914" s="1"/>
      <c r="B914" s="1"/>
      <c r="C914" s="1"/>
    </row>
    <row r="915" ht="12.75" customHeight="1">
      <c r="A915" s="1"/>
      <c r="B915" s="1"/>
      <c r="C915" s="1"/>
    </row>
    <row r="916" ht="12.75" customHeight="1">
      <c r="A916" s="1"/>
      <c r="B916" s="1"/>
      <c r="C916" s="1"/>
    </row>
    <row r="917" ht="12.75" customHeight="1">
      <c r="A917" s="1"/>
      <c r="B917" s="1"/>
      <c r="C917" s="1"/>
    </row>
    <row r="918" ht="12.75" customHeight="1">
      <c r="A918" s="1"/>
      <c r="B918" s="1"/>
      <c r="C918" s="1"/>
    </row>
    <row r="919" ht="12.75" customHeight="1">
      <c r="A919" s="1"/>
      <c r="B919" s="1"/>
      <c r="C919" s="1"/>
    </row>
    <row r="920" ht="12.75" customHeight="1">
      <c r="A920" s="1"/>
      <c r="B920" s="1"/>
      <c r="C920" s="1"/>
    </row>
    <row r="921" ht="12.75" customHeight="1">
      <c r="A921" s="1"/>
      <c r="B921" s="1"/>
      <c r="C921" s="1"/>
    </row>
    <row r="922" ht="12.75" customHeight="1">
      <c r="A922" s="1"/>
      <c r="B922" s="1"/>
      <c r="C922" s="1"/>
    </row>
    <row r="923" ht="12.75" customHeight="1">
      <c r="A923" s="1"/>
      <c r="B923" s="1"/>
      <c r="C923" s="1"/>
    </row>
    <row r="924" ht="12.75" customHeight="1">
      <c r="A924" s="1"/>
      <c r="B924" s="1"/>
      <c r="C924" s="1"/>
    </row>
    <row r="925" ht="12.75" customHeight="1">
      <c r="A925" s="1"/>
      <c r="B925" s="1"/>
      <c r="C925" s="1"/>
    </row>
    <row r="926" ht="12.75" customHeight="1">
      <c r="A926" s="1"/>
      <c r="B926" s="1"/>
      <c r="C926" s="1"/>
    </row>
    <row r="927" ht="12.75" customHeight="1">
      <c r="A927" s="1"/>
      <c r="B927" s="1"/>
      <c r="C927" s="1"/>
    </row>
    <row r="928" ht="12.75" customHeight="1">
      <c r="A928" s="1"/>
      <c r="B928" s="1"/>
      <c r="C928" s="1"/>
    </row>
    <row r="929" ht="12.75" customHeight="1">
      <c r="A929" s="1"/>
      <c r="B929" s="1"/>
      <c r="C929" s="1"/>
    </row>
    <row r="930" ht="12.75" customHeight="1">
      <c r="A930" s="1"/>
      <c r="B930" s="1"/>
      <c r="C930" s="1"/>
    </row>
    <row r="931" ht="12.75" customHeight="1">
      <c r="A931" s="1"/>
      <c r="B931" s="1"/>
      <c r="C931" s="1"/>
    </row>
    <row r="932" ht="12.75" customHeight="1">
      <c r="A932" s="1"/>
      <c r="B932" s="1"/>
      <c r="C932" s="1"/>
    </row>
    <row r="933" ht="12.75" customHeight="1">
      <c r="A933" s="1"/>
      <c r="B933" s="1"/>
      <c r="C933" s="1"/>
    </row>
    <row r="934" ht="12.75" customHeight="1">
      <c r="A934" s="1"/>
      <c r="B934" s="1"/>
      <c r="C934" s="1"/>
    </row>
    <row r="935" ht="12.75" customHeight="1">
      <c r="A935" s="1"/>
      <c r="B935" s="1"/>
      <c r="C935" s="1"/>
    </row>
    <row r="936" ht="12.75" customHeight="1">
      <c r="A936" s="1"/>
      <c r="B936" s="1"/>
      <c r="C936" s="1"/>
    </row>
    <row r="937" ht="12.75" customHeight="1">
      <c r="A937" s="1"/>
      <c r="B937" s="1"/>
      <c r="C937" s="1"/>
    </row>
    <row r="938" ht="12.75" customHeight="1">
      <c r="A938" s="1"/>
      <c r="B938" s="1"/>
      <c r="C938" s="1"/>
    </row>
    <row r="939" ht="12.75" customHeight="1">
      <c r="A939" s="1"/>
      <c r="B939" s="1"/>
      <c r="C939" s="1"/>
    </row>
    <row r="940" ht="12.75" customHeight="1">
      <c r="A940" s="1"/>
      <c r="B940" s="1"/>
      <c r="C940" s="1"/>
    </row>
    <row r="941" ht="12.75" customHeight="1">
      <c r="A941" s="1"/>
      <c r="B941" s="1"/>
      <c r="C941" s="1"/>
    </row>
    <row r="942" ht="12.75" customHeight="1">
      <c r="A942" s="1"/>
      <c r="B942" s="1"/>
      <c r="C942" s="1"/>
    </row>
    <row r="943" ht="12.75" customHeight="1">
      <c r="A943" s="1"/>
      <c r="B943" s="1"/>
      <c r="C943" s="1"/>
    </row>
    <row r="944" ht="12.75" customHeight="1">
      <c r="A944" s="1"/>
      <c r="B944" s="1"/>
      <c r="C944" s="1"/>
    </row>
    <row r="945" ht="12.75" customHeight="1">
      <c r="A945" s="1"/>
      <c r="B945" s="1"/>
      <c r="C945" s="1"/>
    </row>
    <row r="946" ht="12.75" customHeight="1">
      <c r="A946" s="1"/>
      <c r="B946" s="1"/>
      <c r="C946" s="1"/>
    </row>
    <row r="947" ht="12.75" customHeight="1">
      <c r="A947" s="1"/>
      <c r="B947" s="1"/>
      <c r="C947" s="1"/>
    </row>
    <row r="948" ht="12.75" customHeight="1">
      <c r="A948" s="1"/>
      <c r="B948" s="1"/>
      <c r="C948" s="1"/>
    </row>
    <row r="949" ht="12.75" customHeight="1">
      <c r="A949" s="1"/>
      <c r="B949" s="1"/>
      <c r="C949" s="1"/>
    </row>
    <row r="950" ht="12.75" customHeight="1">
      <c r="A950" s="1"/>
      <c r="B950" s="1"/>
      <c r="C950" s="1"/>
    </row>
    <row r="951" ht="12.75" customHeight="1">
      <c r="A951" s="1"/>
      <c r="B951" s="1"/>
      <c r="C951" s="1"/>
    </row>
    <row r="952" ht="12.75" customHeight="1">
      <c r="A952" s="1"/>
      <c r="B952" s="1"/>
      <c r="C952" s="1"/>
    </row>
    <row r="953" ht="12.75" customHeight="1">
      <c r="A953" s="1"/>
      <c r="B953" s="1"/>
      <c r="C953" s="1"/>
    </row>
    <row r="954" ht="12.75" customHeight="1">
      <c r="A954" s="1"/>
      <c r="B954" s="1"/>
      <c r="C954" s="1"/>
    </row>
    <row r="955" ht="12.75" customHeight="1">
      <c r="A955" s="1"/>
      <c r="B955" s="1"/>
      <c r="C955" s="1"/>
    </row>
    <row r="956" ht="12.75" customHeight="1">
      <c r="A956" s="1"/>
      <c r="B956" s="1"/>
      <c r="C956" s="1"/>
    </row>
    <row r="957" ht="12.75" customHeight="1">
      <c r="A957" s="1"/>
      <c r="B957" s="1"/>
      <c r="C957" s="1"/>
    </row>
    <row r="958" ht="12.75" customHeight="1">
      <c r="A958" s="1"/>
      <c r="B958" s="1"/>
      <c r="C958" s="1"/>
    </row>
    <row r="959" ht="12.75" customHeight="1">
      <c r="A959" s="1"/>
      <c r="B959" s="1"/>
      <c r="C959" s="1"/>
    </row>
    <row r="960" ht="12.75" customHeight="1">
      <c r="A960" s="1"/>
      <c r="B960" s="1"/>
      <c r="C960" s="1"/>
    </row>
    <row r="961" ht="12.75" customHeight="1">
      <c r="A961" s="1"/>
      <c r="B961" s="1"/>
      <c r="C961" s="1"/>
    </row>
    <row r="962" ht="12.75" customHeight="1">
      <c r="A962" s="1"/>
      <c r="B962" s="1"/>
      <c r="C962" s="1"/>
    </row>
    <row r="963" ht="12.75" customHeight="1">
      <c r="A963" s="1"/>
      <c r="B963" s="1"/>
      <c r="C963" s="1"/>
    </row>
    <row r="964" ht="12.75" customHeight="1">
      <c r="A964" s="1"/>
      <c r="B964" s="1"/>
      <c r="C964" s="1"/>
    </row>
    <row r="965" ht="12.75" customHeight="1">
      <c r="A965" s="1"/>
      <c r="B965" s="1"/>
      <c r="C965" s="1"/>
    </row>
    <row r="966" ht="12.75" customHeight="1">
      <c r="A966" s="1"/>
      <c r="B966" s="1"/>
      <c r="C966" s="1"/>
    </row>
    <row r="967" ht="12.75" customHeight="1">
      <c r="A967" s="1"/>
      <c r="B967" s="1"/>
      <c r="C967" s="1"/>
    </row>
    <row r="968" ht="12.75" customHeight="1">
      <c r="A968" s="1"/>
      <c r="B968" s="1"/>
      <c r="C968" s="1"/>
    </row>
    <row r="969" ht="12.75" customHeight="1">
      <c r="A969" s="1"/>
      <c r="B969" s="1"/>
      <c r="C969" s="1"/>
    </row>
    <row r="970" ht="12.75" customHeight="1">
      <c r="A970" s="1"/>
      <c r="B970" s="1"/>
      <c r="C970" s="1"/>
    </row>
    <row r="971" ht="12.75" customHeight="1">
      <c r="A971" s="1"/>
      <c r="B971" s="1"/>
      <c r="C971" s="1"/>
    </row>
    <row r="972" ht="12.75" customHeight="1">
      <c r="A972" s="1"/>
      <c r="B972" s="1"/>
      <c r="C972" s="1"/>
    </row>
    <row r="973" ht="12.75" customHeight="1">
      <c r="A973" s="1"/>
      <c r="B973" s="1"/>
      <c r="C973" s="1"/>
    </row>
    <row r="974" ht="12.75" customHeight="1">
      <c r="A974" s="1"/>
      <c r="B974" s="1"/>
      <c r="C974" s="1"/>
    </row>
    <row r="975" ht="12.75" customHeight="1">
      <c r="A975" s="1"/>
      <c r="B975" s="1"/>
      <c r="C975" s="1"/>
    </row>
    <row r="976" ht="12.75" customHeight="1">
      <c r="A976" s="1"/>
      <c r="B976" s="1"/>
      <c r="C976" s="1"/>
    </row>
    <row r="977" ht="12.75" customHeight="1">
      <c r="A977" s="1"/>
      <c r="B977" s="1"/>
      <c r="C977" s="1"/>
    </row>
    <row r="978" ht="12.75" customHeight="1">
      <c r="A978" s="1"/>
      <c r="B978" s="1"/>
      <c r="C978" s="1"/>
    </row>
    <row r="979" ht="12.75" customHeight="1">
      <c r="A979" s="1"/>
      <c r="B979" s="1"/>
      <c r="C979" s="1"/>
    </row>
    <row r="980" ht="12.75" customHeight="1">
      <c r="A980" s="1"/>
      <c r="B980" s="1"/>
      <c r="C980" s="1"/>
    </row>
    <row r="981" ht="12.75" customHeight="1">
      <c r="A981" s="1"/>
      <c r="B981" s="1"/>
      <c r="C981" s="1"/>
    </row>
    <row r="982" ht="12.75" customHeight="1">
      <c r="A982" s="1"/>
      <c r="B982" s="1"/>
      <c r="C982" s="1"/>
    </row>
    <row r="983" ht="12.75" customHeight="1">
      <c r="A983" s="1"/>
      <c r="B983" s="1"/>
      <c r="C983" s="1"/>
    </row>
    <row r="984" ht="12.75" customHeight="1">
      <c r="A984" s="1"/>
      <c r="B984" s="1"/>
      <c r="C984" s="1"/>
    </row>
    <row r="985" ht="12.75" customHeight="1">
      <c r="A985" s="1"/>
      <c r="B985" s="1"/>
      <c r="C985" s="1"/>
    </row>
    <row r="986" ht="12.75" customHeight="1">
      <c r="A986" s="1"/>
      <c r="B986" s="1"/>
      <c r="C986" s="1"/>
    </row>
    <row r="987" ht="12.75" customHeight="1">
      <c r="A987" s="1"/>
      <c r="B987" s="1"/>
      <c r="C987" s="1"/>
    </row>
    <row r="988" ht="12.75" customHeight="1">
      <c r="A988" s="1"/>
      <c r="B988" s="1"/>
      <c r="C988" s="1"/>
    </row>
    <row r="989" ht="12.75" customHeight="1">
      <c r="A989" s="1"/>
      <c r="B989" s="1"/>
      <c r="C989" s="1"/>
    </row>
    <row r="990" ht="12.75" customHeight="1">
      <c r="A990" s="1"/>
      <c r="B990" s="1"/>
      <c r="C990" s="1"/>
    </row>
    <row r="991" ht="12.75" customHeight="1">
      <c r="A991" s="1"/>
      <c r="B991" s="1"/>
      <c r="C991" s="1"/>
    </row>
    <row r="992" ht="12.75" customHeight="1">
      <c r="A992" s="1"/>
      <c r="B992" s="1"/>
      <c r="C992" s="1"/>
    </row>
    <row r="993" ht="12.75" customHeight="1">
      <c r="A993" s="1"/>
      <c r="B993" s="1"/>
      <c r="C993" s="1"/>
    </row>
    <row r="994" ht="12.75" customHeight="1">
      <c r="A994" s="1"/>
      <c r="B994" s="1"/>
      <c r="C994" s="1"/>
    </row>
    <row r="995" ht="12.75" customHeight="1">
      <c r="A995" s="1"/>
      <c r="B995" s="1"/>
      <c r="C995" s="1"/>
    </row>
    <row r="996" ht="12.75" customHeight="1">
      <c r="A996" s="1"/>
      <c r="B996" s="1"/>
      <c r="C996" s="1"/>
    </row>
    <row r="997" ht="12.75" customHeight="1">
      <c r="A997" s="1"/>
      <c r="B997" s="1"/>
      <c r="C997" s="1"/>
    </row>
    <row r="998" ht="12.75" customHeight="1">
      <c r="A998" s="1"/>
      <c r="B998" s="1"/>
      <c r="C998" s="1"/>
    </row>
    <row r="999" ht="12.75" customHeight="1">
      <c r="A999" s="1"/>
      <c r="B999" s="1"/>
      <c r="C999" s="1"/>
    </row>
    <row r="1000" ht="12.75" customHeight="1">
      <c r="A1000" s="1"/>
      <c r="B1000" s="1"/>
      <c r="C1000" s="1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57"/>
    <col customWidth="1" min="2" max="2" width="8.0"/>
    <col customWidth="1" min="3" max="3" width="10.57"/>
    <col customWidth="1" min="4" max="4" width="11.0"/>
    <col customWidth="1" min="5" max="5" width="12.0"/>
    <col customWidth="1" min="6" max="26" width="8.0"/>
  </cols>
  <sheetData>
    <row r="1" ht="18.75" customHeight="1">
      <c r="A1" s="17" t="s">
        <v>204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12.75" customHeight="1">
      <c r="A3" s="1"/>
      <c r="C3" s="4" t="s">
        <v>645</v>
      </c>
      <c r="D3" s="4" t="s">
        <v>2346</v>
      </c>
      <c r="E3" s="1"/>
    </row>
    <row r="4" ht="12.75" customHeight="1">
      <c r="A4" s="1"/>
      <c r="C4" s="5">
        <v>1.5</v>
      </c>
      <c r="D4" s="6">
        <f t="shared" ref="D4:D7" si="1">INT(C4)</f>
        <v>1</v>
      </c>
      <c r="E4" s="47" t="s">
        <v>2347</v>
      </c>
    </row>
    <row r="5" ht="12.75" customHeight="1">
      <c r="A5" s="1"/>
      <c r="C5" s="5">
        <v>2.3</v>
      </c>
      <c r="D5" s="6">
        <f t="shared" si="1"/>
        <v>2</v>
      </c>
      <c r="E5" s="47" t="s">
        <v>2348</v>
      </c>
    </row>
    <row r="6" ht="12.75" customHeight="1">
      <c r="A6" s="1"/>
      <c r="C6" s="5">
        <v>10.75</v>
      </c>
      <c r="D6" s="6">
        <f t="shared" si="1"/>
        <v>10</v>
      </c>
      <c r="E6" s="47" t="s">
        <v>2349</v>
      </c>
    </row>
    <row r="7" ht="12.75" customHeight="1">
      <c r="A7" s="1"/>
      <c r="C7" s="75">
        <v>-1.47589</v>
      </c>
      <c r="D7" s="6">
        <f t="shared" si="1"/>
        <v>-2</v>
      </c>
      <c r="E7" s="47" t="s">
        <v>2350</v>
      </c>
    </row>
    <row r="8" ht="12.75" customHeight="1">
      <c r="A8" s="1"/>
      <c r="C8" s="1"/>
      <c r="D8" s="1"/>
      <c r="E8" s="1"/>
    </row>
    <row r="9" ht="13.5" customHeight="1">
      <c r="A9" s="1"/>
      <c r="B9" s="3" t="s">
        <v>698</v>
      </c>
      <c r="C9" s="3"/>
      <c r="D9" s="3"/>
      <c r="E9" s="3"/>
      <c r="F9" s="3"/>
    </row>
    <row r="10" ht="12.75" customHeight="1">
      <c r="A10" s="1"/>
      <c r="B10" s="1" t="s">
        <v>2351</v>
      </c>
      <c r="C10" s="1"/>
      <c r="D10" s="1"/>
      <c r="E10" s="1"/>
    </row>
    <row r="11" ht="12.75" customHeight="1">
      <c r="A11" s="1"/>
      <c r="C11" s="1"/>
      <c r="D11" s="1"/>
      <c r="E11" s="1"/>
    </row>
    <row r="12" ht="13.5" customHeight="1">
      <c r="A12" s="1"/>
      <c r="B12" s="3" t="s">
        <v>653</v>
      </c>
      <c r="C12" s="3"/>
      <c r="D12" s="3"/>
      <c r="E12" s="3"/>
      <c r="F12" s="3"/>
    </row>
    <row r="13" ht="12.75" customHeight="1">
      <c r="A13" s="1"/>
      <c r="B13" s="2" t="s">
        <v>2352</v>
      </c>
      <c r="C13" s="1"/>
      <c r="D13" s="1"/>
      <c r="E13" s="1"/>
    </row>
    <row r="14" ht="12.75" customHeight="1">
      <c r="A14" s="1"/>
      <c r="C14" s="1"/>
      <c r="D14" s="1"/>
      <c r="E14" s="1"/>
    </row>
    <row r="15" ht="13.5" customHeight="1">
      <c r="A15" s="1"/>
      <c r="B15" s="3" t="s">
        <v>4</v>
      </c>
      <c r="C15" s="3"/>
      <c r="D15" s="3"/>
      <c r="E15" s="3"/>
      <c r="F15" s="3"/>
    </row>
    <row r="16" ht="12.75" customHeight="1">
      <c r="A16" s="1"/>
      <c r="B16" s="1" t="s">
        <v>788</v>
      </c>
      <c r="C16" s="1"/>
      <c r="D16" s="1"/>
      <c r="E16" s="1"/>
    </row>
    <row r="17" ht="12.75" customHeight="1">
      <c r="A17" s="1"/>
      <c r="C17" s="1"/>
      <c r="D17" s="1"/>
      <c r="E17" s="1"/>
    </row>
    <row r="18" ht="13.5" customHeight="1">
      <c r="A18" s="1"/>
      <c r="B18" s="3" t="s">
        <v>656</v>
      </c>
      <c r="C18" s="3"/>
      <c r="D18" s="3"/>
      <c r="E18" s="3"/>
      <c r="F18" s="3"/>
    </row>
    <row r="19" ht="12.75" customHeight="1">
      <c r="A19" s="1"/>
      <c r="B19" s="1" t="s">
        <v>2353</v>
      </c>
      <c r="C19" s="1"/>
      <c r="D19" s="1"/>
      <c r="E19" s="1"/>
    </row>
    <row r="20" ht="12.75" customHeight="1">
      <c r="A20" s="1"/>
      <c r="B20" s="1" t="s">
        <v>2354</v>
      </c>
      <c r="C20" s="1"/>
      <c r="D20" s="1"/>
      <c r="E20" s="1"/>
    </row>
    <row r="21" ht="12.75" customHeight="1">
      <c r="A21" s="1"/>
      <c r="B21" s="1" t="s">
        <v>2355</v>
      </c>
      <c r="C21" s="1"/>
      <c r="D21" s="1"/>
      <c r="E21" s="1"/>
    </row>
    <row r="22" ht="12.75" customHeight="1">
      <c r="A22" s="1"/>
      <c r="B22" s="1" t="s">
        <v>2356</v>
      </c>
      <c r="C22" s="1"/>
      <c r="D22" s="1"/>
      <c r="E22" s="1"/>
    </row>
    <row r="23" ht="12.75" customHeight="1">
      <c r="A23" s="1"/>
      <c r="B23" s="1" t="s">
        <v>2357</v>
      </c>
      <c r="C23" s="1"/>
      <c r="D23" s="1"/>
      <c r="E23" s="1"/>
    </row>
    <row r="24" ht="12.75" customHeight="1">
      <c r="A24" s="1"/>
      <c r="C24" s="1"/>
      <c r="D24" s="1"/>
      <c r="E24" s="1"/>
    </row>
    <row r="25" ht="12.75" customHeight="1">
      <c r="A25" s="1"/>
      <c r="C25" s="1" t="s">
        <v>668</v>
      </c>
      <c r="D25" s="1"/>
      <c r="E25" s="1"/>
    </row>
    <row r="26" ht="12.75" customHeight="1">
      <c r="A26" s="1"/>
      <c r="C26" s="4" t="s">
        <v>2358</v>
      </c>
      <c r="D26" s="4" t="s">
        <v>2359</v>
      </c>
      <c r="E26" s="4" t="s">
        <v>748</v>
      </c>
    </row>
    <row r="27" ht="12.75" customHeight="1">
      <c r="A27" s="1"/>
      <c r="C27" s="193">
        <v>29221.0</v>
      </c>
      <c r="D27" s="193">
        <v>32387.0</v>
      </c>
      <c r="E27" s="6">
        <f t="shared" ref="E27:E30" si="2">(D27-C27)/365.25</f>
        <v>8.668035592</v>
      </c>
      <c r="F27" s="47" t="s">
        <v>2360</v>
      </c>
    </row>
    <row r="28" ht="12.75" customHeight="1">
      <c r="A28" s="1"/>
      <c r="C28" s="193">
        <v>29622.0</v>
      </c>
      <c r="D28" s="193">
        <v>32387.0</v>
      </c>
      <c r="E28" s="6">
        <f t="shared" si="2"/>
        <v>7.570157426</v>
      </c>
    </row>
    <row r="29" ht="12.75" customHeight="1">
      <c r="A29" s="1"/>
      <c r="C29" s="193">
        <v>29148.0</v>
      </c>
      <c r="D29" s="193">
        <v>32387.0</v>
      </c>
      <c r="E29" s="6">
        <f t="shared" si="2"/>
        <v>8.8678987</v>
      </c>
    </row>
    <row r="30" ht="12.75" customHeight="1">
      <c r="A30" s="1"/>
      <c r="C30" s="193">
        <v>29646.0</v>
      </c>
      <c r="D30" s="193">
        <v>32387.0</v>
      </c>
      <c r="E30" s="6">
        <f t="shared" si="2"/>
        <v>7.504449008</v>
      </c>
    </row>
    <row r="31" ht="12.75" customHeight="1">
      <c r="A31" s="1"/>
      <c r="C31" s="203"/>
      <c r="D31" s="203"/>
      <c r="E31" s="16"/>
    </row>
    <row r="32" ht="12.75" customHeight="1">
      <c r="A32" s="1"/>
      <c r="C32" s="1"/>
      <c r="D32" s="1"/>
      <c r="E32" s="1"/>
    </row>
    <row r="33" ht="12.75" customHeight="1">
      <c r="A33" s="1"/>
      <c r="B33" s="1" t="s">
        <v>2361</v>
      </c>
      <c r="C33" s="1"/>
      <c r="D33" s="1"/>
      <c r="E33" s="1"/>
    </row>
    <row r="34" ht="12.75" customHeight="1">
      <c r="A34" s="1"/>
      <c r="B34" s="1" t="s">
        <v>2362</v>
      </c>
      <c r="C34" s="1"/>
      <c r="D34" s="1"/>
      <c r="E34" s="1"/>
    </row>
    <row r="35" ht="12.75" customHeight="1">
      <c r="A35" s="1"/>
      <c r="C35" s="1"/>
      <c r="D35" s="1"/>
      <c r="E35" s="1"/>
    </row>
    <row r="36" ht="12.75" customHeight="1">
      <c r="A36" s="1"/>
      <c r="C36" s="1" t="s">
        <v>679</v>
      </c>
      <c r="D36" s="1"/>
      <c r="E36" s="1"/>
    </row>
    <row r="37" ht="12.75" customHeight="1">
      <c r="A37" s="1"/>
      <c r="C37" s="4" t="s">
        <v>2358</v>
      </c>
      <c r="D37" s="4" t="s">
        <v>2359</v>
      </c>
      <c r="E37" s="4" t="s">
        <v>748</v>
      </c>
    </row>
    <row r="38" ht="12.75" customHeight="1">
      <c r="A38" s="1"/>
      <c r="C38" s="193">
        <v>29221.0</v>
      </c>
      <c r="D38" s="193">
        <v>32387.0</v>
      </c>
      <c r="E38" s="124">
        <f t="shared" ref="E38:E41" si="3">(D38-C38)/365.25</f>
        <v>8.668035592</v>
      </c>
      <c r="F38" s="47" t="s">
        <v>2363</v>
      </c>
    </row>
    <row r="39" ht="12.75" customHeight="1">
      <c r="A39" s="1"/>
      <c r="C39" s="193">
        <v>29622.0</v>
      </c>
      <c r="D39" s="193">
        <v>32387.0</v>
      </c>
      <c r="E39" s="124">
        <f t="shared" si="3"/>
        <v>7.570157426</v>
      </c>
    </row>
    <row r="40" ht="12.75" customHeight="1">
      <c r="A40" s="1"/>
      <c r="C40" s="193">
        <v>29148.0</v>
      </c>
      <c r="D40" s="193">
        <v>32387.0</v>
      </c>
      <c r="E40" s="124">
        <f t="shared" si="3"/>
        <v>8.8678987</v>
      </c>
    </row>
    <row r="41" ht="12.75" customHeight="1">
      <c r="A41" s="1"/>
      <c r="C41" s="193">
        <v>29646.0</v>
      </c>
      <c r="D41" s="193">
        <v>32387.0</v>
      </c>
      <c r="E41" s="124">
        <f t="shared" si="3"/>
        <v>7.504449008</v>
      </c>
    </row>
    <row r="42" ht="12.75" customHeight="1">
      <c r="A42" s="1"/>
      <c r="C42" s="1"/>
      <c r="D42" s="1"/>
      <c r="E42" s="1"/>
    </row>
    <row r="43" ht="12.75" customHeight="1">
      <c r="A43" s="1"/>
      <c r="C43" s="1"/>
      <c r="D43" s="1"/>
      <c r="E43" s="1"/>
    </row>
    <row r="44" ht="12.75" customHeight="1">
      <c r="A44" s="1"/>
      <c r="B44" s="1" t="s">
        <v>2364</v>
      </c>
      <c r="C44" s="1"/>
      <c r="D44" s="1"/>
      <c r="E44" s="1"/>
    </row>
    <row r="45" ht="12.75" customHeight="1">
      <c r="A45" s="1"/>
      <c r="B45" s="1" t="s">
        <v>2365</v>
      </c>
      <c r="C45" s="1"/>
      <c r="D45" s="1"/>
      <c r="E45" s="1"/>
    </row>
    <row r="46" ht="12.75" customHeight="1">
      <c r="A46" s="1"/>
      <c r="C46" s="1"/>
      <c r="D46" s="1"/>
      <c r="E46" s="1"/>
    </row>
    <row r="47" ht="12.75" customHeight="1">
      <c r="A47" s="1"/>
      <c r="C47" s="1" t="s">
        <v>2366</v>
      </c>
      <c r="D47" s="1"/>
      <c r="E47" s="1"/>
    </row>
    <row r="48" ht="12.75" customHeight="1">
      <c r="A48" s="1"/>
      <c r="C48" s="4" t="s">
        <v>2358</v>
      </c>
      <c r="D48" s="4" t="s">
        <v>2359</v>
      </c>
      <c r="E48" s="4" t="s">
        <v>748</v>
      </c>
    </row>
    <row r="49" ht="12.75" customHeight="1">
      <c r="A49" s="1"/>
      <c r="C49" s="193">
        <v>29221.0</v>
      </c>
      <c r="D49" s="193">
        <v>32387.0</v>
      </c>
      <c r="E49" s="6">
        <f t="shared" ref="E49:E52" si="4">INT((D49-C49)/365.25)</f>
        <v>8</v>
      </c>
      <c r="F49" s="47" t="s">
        <v>2367</v>
      </c>
    </row>
    <row r="50" ht="12.75" customHeight="1">
      <c r="A50" s="1"/>
      <c r="C50" s="193">
        <v>29622.0</v>
      </c>
      <c r="D50" s="193">
        <v>32387.0</v>
      </c>
      <c r="E50" s="6">
        <f t="shared" si="4"/>
        <v>7</v>
      </c>
    </row>
    <row r="51" ht="12.75" customHeight="1">
      <c r="A51" s="1"/>
      <c r="C51" s="193">
        <v>29148.0</v>
      </c>
      <c r="D51" s="193">
        <v>32387.0</v>
      </c>
      <c r="E51" s="6">
        <f t="shared" si="4"/>
        <v>8</v>
      </c>
    </row>
    <row r="52" ht="12.75" customHeight="1">
      <c r="A52" s="1"/>
      <c r="C52" s="193">
        <v>29646.0</v>
      </c>
      <c r="D52" s="193">
        <v>32387.0</v>
      </c>
      <c r="E52" s="6">
        <f t="shared" si="4"/>
        <v>7</v>
      </c>
    </row>
    <row r="53" ht="12.75" customHeight="1">
      <c r="A53" s="1"/>
      <c r="C53" s="1"/>
      <c r="D53" s="1"/>
      <c r="E53" s="1"/>
    </row>
    <row r="54" ht="12.75" customHeight="1">
      <c r="A54" s="1"/>
      <c r="C54" s="1"/>
      <c r="D54" s="1"/>
      <c r="E54" s="1"/>
    </row>
    <row r="55" ht="13.5" customHeight="1">
      <c r="A55" s="1"/>
      <c r="B55" s="3" t="s">
        <v>447</v>
      </c>
      <c r="C55" s="3"/>
      <c r="D55" s="3"/>
      <c r="E55" s="3"/>
      <c r="F55" s="3"/>
    </row>
    <row r="56" ht="12.75" customHeight="1">
      <c r="A56" s="1"/>
      <c r="B56" s="1" t="s">
        <v>2368</v>
      </c>
      <c r="C56" s="1"/>
      <c r="D56" s="1"/>
      <c r="E56" s="1"/>
    </row>
    <row r="57" ht="12.75" customHeight="1">
      <c r="A57" s="1"/>
      <c r="B57" s="1" t="s">
        <v>2369</v>
      </c>
      <c r="C57" s="1"/>
      <c r="D57" s="1"/>
      <c r="E57" s="1"/>
    </row>
    <row r="58" ht="12.75" customHeight="1">
      <c r="A58" s="1"/>
      <c r="B58" s="1" t="s">
        <v>2370</v>
      </c>
      <c r="C58" s="1"/>
      <c r="D58" s="1"/>
      <c r="E58" s="1"/>
    </row>
    <row r="59" ht="12.75" customHeight="1">
      <c r="A59" s="1"/>
      <c r="B59" s="1" t="s">
        <v>2371</v>
      </c>
      <c r="C59" s="1"/>
      <c r="D59" s="1"/>
      <c r="E59" s="1"/>
    </row>
    <row r="60" ht="12.75" customHeight="1">
      <c r="A60" s="1"/>
      <c r="C60" s="1"/>
      <c r="D60" s="1"/>
      <c r="E60" s="1"/>
    </row>
    <row r="61" ht="12.75" customHeight="1">
      <c r="A61" s="1"/>
      <c r="C61" s="1"/>
      <c r="D61" s="1"/>
      <c r="E61" s="1"/>
    </row>
    <row r="62" ht="12.75" customHeight="1">
      <c r="A62" s="1"/>
      <c r="C62" s="1"/>
      <c r="D62" s="1"/>
      <c r="E62" s="1"/>
    </row>
    <row r="63" ht="12.75" customHeight="1">
      <c r="A63" s="1"/>
      <c r="C63" s="1"/>
      <c r="D63" s="1"/>
      <c r="E63" s="1"/>
    </row>
    <row r="64" ht="12.75" customHeight="1">
      <c r="A64" s="1"/>
      <c r="C64" s="1"/>
      <c r="D64" s="1"/>
      <c r="E64" s="1"/>
    </row>
    <row r="65" ht="12.75" customHeight="1">
      <c r="A65" s="1"/>
      <c r="C65" s="1"/>
      <c r="D65" s="1"/>
      <c r="E65" s="1"/>
    </row>
    <row r="66" ht="12.75" customHeight="1">
      <c r="A66" s="1"/>
      <c r="C66" s="1"/>
      <c r="D66" s="1"/>
      <c r="E66" s="1"/>
    </row>
    <row r="67" ht="12.75" customHeight="1">
      <c r="A67" s="1"/>
      <c r="C67" s="1"/>
      <c r="D67" s="1"/>
      <c r="E67" s="1"/>
    </row>
    <row r="68" ht="12.75" customHeight="1">
      <c r="A68" s="1"/>
      <c r="C68" s="1"/>
      <c r="D68" s="1"/>
      <c r="E68" s="1"/>
    </row>
    <row r="69" ht="12.75" customHeight="1">
      <c r="A69" s="1"/>
      <c r="C69" s="1"/>
      <c r="D69" s="1"/>
      <c r="E69" s="1"/>
    </row>
    <row r="70" ht="12.75" customHeight="1">
      <c r="A70" s="1"/>
      <c r="C70" s="1"/>
      <c r="D70" s="1"/>
      <c r="E70" s="1"/>
    </row>
    <row r="71" ht="12.75" customHeight="1">
      <c r="A71" s="1"/>
      <c r="C71" s="1"/>
      <c r="D71" s="1"/>
      <c r="E71" s="1"/>
    </row>
    <row r="72" ht="12.75" customHeight="1">
      <c r="A72" s="1"/>
      <c r="C72" s="1"/>
      <c r="D72" s="1"/>
      <c r="E72" s="1"/>
    </row>
    <row r="73" ht="12.75" customHeight="1">
      <c r="A73" s="1"/>
      <c r="C73" s="1"/>
      <c r="D73" s="1"/>
      <c r="E73" s="1"/>
    </row>
    <row r="74" ht="12.75" customHeight="1">
      <c r="A74" s="1"/>
      <c r="C74" s="1"/>
      <c r="D74" s="1"/>
      <c r="E74" s="1"/>
    </row>
    <row r="75" ht="12.75" customHeight="1">
      <c r="A75" s="1"/>
      <c r="C75" s="1"/>
      <c r="D75" s="1"/>
      <c r="E75" s="1"/>
    </row>
    <row r="76" ht="12.75" customHeight="1">
      <c r="A76" s="1"/>
      <c r="C76" s="1"/>
      <c r="D76" s="1"/>
      <c r="E76" s="1"/>
    </row>
    <row r="77" ht="12.75" customHeight="1">
      <c r="A77" s="1"/>
      <c r="C77" s="1"/>
      <c r="D77" s="1"/>
      <c r="E77" s="1"/>
    </row>
    <row r="78" ht="12.75" customHeight="1">
      <c r="A78" s="1"/>
      <c r="C78" s="1"/>
      <c r="D78" s="1"/>
      <c r="E78" s="1"/>
    </row>
    <row r="79" ht="12.75" customHeight="1">
      <c r="A79" s="1"/>
      <c r="C79" s="1"/>
      <c r="D79" s="1"/>
      <c r="E79" s="1"/>
    </row>
    <row r="80" ht="12.75" customHeight="1">
      <c r="A80" s="1"/>
      <c r="C80" s="1"/>
      <c r="D80" s="1"/>
      <c r="E80" s="1"/>
    </row>
    <row r="81" ht="12.75" customHeight="1">
      <c r="A81" s="1"/>
      <c r="C81" s="1"/>
      <c r="D81" s="1"/>
      <c r="E81" s="1"/>
    </row>
    <row r="82" ht="12.75" customHeight="1">
      <c r="A82" s="1"/>
      <c r="C82" s="1"/>
      <c r="D82" s="1"/>
      <c r="E82" s="1"/>
    </row>
    <row r="83" ht="12.75" customHeight="1">
      <c r="A83" s="1"/>
      <c r="C83" s="1"/>
      <c r="D83" s="1"/>
      <c r="E83" s="1"/>
    </row>
    <row r="84" ht="12.75" customHeight="1">
      <c r="A84" s="1"/>
      <c r="C84" s="1"/>
      <c r="D84" s="1"/>
      <c r="E84" s="1"/>
    </row>
    <row r="85" ht="12.75" customHeight="1">
      <c r="A85" s="1"/>
      <c r="C85" s="1"/>
      <c r="D85" s="1"/>
      <c r="E85" s="1"/>
    </row>
    <row r="86" ht="12.75" customHeight="1">
      <c r="A86" s="1"/>
      <c r="C86" s="1"/>
      <c r="D86" s="1"/>
      <c r="E86" s="1"/>
    </row>
    <row r="87" ht="12.75" customHeight="1">
      <c r="A87" s="1"/>
      <c r="C87" s="1"/>
      <c r="D87" s="1"/>
      <c r="E87" s="1"/>
    </row>
    <row r="88" ht="12.75" customHeight="1">
      <c r="A88" s="1"/>
      <c r="C88" s="1"/>
      <c r="D88" s="1"/>
      <c r="E88" s="1"/>
    </row>
    <row r="89" ht="12.75" customHeight="1">
      <c r="A89" s="1"/>
      <c r="C89" s="1"/>
      <c r="D89" s="1"/>
      <c r="E89" s="1"/>
    </row>
    <row r="90" ht="12.75" customHeight="1">
      <c r="A90" s="1"/>
      <c r="C90" s="1"/>
      <c r="D90" s="1"/>
      <c r="E90" s="1"/>
    </row>
    <row r="91" ht="12.75" customHeight="1">
      <c r="A91" s="1"/>
      <c r="C91" s="1"/>
      <c r="D91" s="1"/>
      <c r="E91" s="1"/>
    </row>
    <row r="92" ht="12.75" customHeight="1">
      <c r="A92" s="1"/>
      <c r="C92" s="1"/>
      <c r="D92" s="1"/>
      <c r="E92" s="1"/>
    </row>
    <row r="93" ht="12.75" customHeight="1">
      <c r="A93" s="1"/>
      <c r="C93" s="1"/>
      <c r="D93" s="1"/>
      <c r="E93" s="1"/>
    </row>
    <row r="94" ht="12.75" customHeight="1">
      <c r="A94" s="1"/>
      <c r="C94" s="1"/>
      <c r="D94" s="1"/>
      <c r="E94" s="1"/>
    </row>
    <row r="95" ht="12.75" customHeight="1">
      <c r="A95" s="1"/>
      <c r="C95" s="1"/>
      <c r="D95" s="1"/>
      <c r="E95" s="1"/>
    </row>
    <row r="96" ht="12.75" customHeight="1">
      <c r="A96" s="1"/>
      <c r="C96" s="1"/>
      <c r="D96" s="1"/>
      <c r="E96" s="1"/>
    </row>
    <row r="97" ht="12.75" customHeight="1">
      <c r="A97" s="1"/>
      <c r="C97" s="1"/>
      <c r="D97" s="1"/>
      <c r="E97" s="1"/>
    </row>
    <row r="98" ht="12.75" customHeight="1">
      <c r="A98" s="1"/>
      <c r="C98" s="1"/>
      <c r="D98" s="1"/>
      <c r="E98" s="1"/>
    </row>
    <row r="99" ht="12.75" customHeight="1">
      <c r="A99" s="1"/>
      <c r="C99" s="1"/>
      <c r="D99" s="1"/>
      <c r="E99" s="1"/>
    </row>
    <row r="100" ht="12.75" customHeight="1">
      <c r="A100" s="1"/>
      <c r="C100" s="1"/>
      <c r="D100" s="1"/>
      <c r="E100" s="1"/>
    </row>
    <row r="101" ht="12.75" customHeight="1">
      <c r="A101" s="1"/>
      <c r="C101" s="1"/>
      <c r="D101" s="1"/>
      <c r="E101" s="1"/>
    </row>
    <row r="102" ht="12.75" customHeight="1">
      <c r="A102" s="1"/>
      <c r="C102" s="1"/>
      <c r="D102" s="1"/>
      <c r="E102" s="1"/>
    </row>
    <row r="103" ht="12.75" customHeight="1">
      <c r="A103" s="1"/>
      <c r="C103" s="1"/>
      <c r="D103" s="1"/>
      <c r="E103" s="1"/>
    </row>
    <row r="104" ht="12.75" customHeight="1">
      <c r="A104" s="1"/>
      <c r="C104" s="1"/>
      <c r="D104" s="1"/>
      <c r="E104" s="1"/>
    </row>
    <row r="105" ht="12.75" customHeight="1">
      <c r="A105" s="1"/>
      <c r="C105" s="1"/>
      <c r="D105" s="1"/>
      <c r="E105" s="1"/>
    </row>
    <row r="106" ht="12.75" customHeight="1">
      <c r="A106" s="1"/>
      <c r="C106" s="1"/>
      <c r="D106" s="1"/>
      <c r="E106" s="1"/>
    </row>
    <row r="107" ht="12.75" customHeight="1">
      <c r="A107" s="1"/>
      <c r="C107" s="1"/>
      <c r="D107" s="1"/>
      <c r="E107" s="1"/>
    </row>
    <row r="108" ht="12.75" customHeight="1">
      <c r="A108" s="1"/>
      <c r="C108" s="1"/>
      <c r="D108" s="1"/>
      <c r="E108" s="1"/>
    </row>
    <row r="109" ht="12.75" customHeight="1">
      <c r="A109" s="1"/>
      <c r="C109" s="1"/>
      <c r="D109" s="1"/>
      <c r="E109" s="1"/>
    </row>
    <row r="110" ht="12.75" customHeight="1">
      <c r="A110" s="1"/>
      <c r="C110" s="1"/>
      <c r="D110" s="1"/>
      <c r="E110" s="1"/>
    </row>
    <row r="111" ht="12.75" customHeight="1">
      <c r="A111" s="1"/>
      <c r="C111" s="1"/>
      <c r="D111" s="1"/>
      <c r="E111" s="1"/>
    </row>
    <row r="112" ht="12.75" customHeight="1">
      <c r="A112" s="1"/>
      <c r="C112" s="1"/>
      <c r="D112" s="1"/>
      <c r="E112" s="1"/>
    </row>
    <row r="113" ht="12.75" customHeight="1">
      <c r="A113" s="1"/>
      <c r="C113" s="1"/>
      <c r="D113" s="1"/>
      <c r="E113" s="1"/>
    </row>
    <row r="114" ht="12.75" customHeight="1">
      <c r="A114" s="1"/>
      <c r="C114" s="1"/>
      <c r="D114" s="1"/>
      <c r="E114" s="1"/>
    </row>
    <row r="115" ht="12.75" customHeight="1">
      <c r="A115" s="1"/>
      <c r="C115" s="1"/>
      <c r="D115" s="1"/>
      <c r="E115" s="1"/>
    </row>
    <row r="116" ht="12.75" customHeight="1">
      <c r="A116" s="1"/>
      <c r="C116" s="1"/>
      <c r="D116" s="1"/>
      <c r="E116" s="1"/>
    </row>
    <row r="117" ht="12.75" customHeight="1">
      <c r="A117" s="1"/>
      <c r="C117" s="1"/>
      <c r="D117" s="1"/>
      <c r="E117" s="1"/>
    </row>
    <row r="118" ht="12.75" customHeight="1">
      <c r="A118" s="1"/>
      <c r="C118" s="1"/>
      <c r="D118" s="1"/>
      <c r="E118" s="1"/>
    </row>
    <row r="119" ht="12.75" customHeight="1">
      <c r="A119" s="1"/>
      <c r="C119" s="1"/>
      <c r="D119" s="1"/>
      <c r="E119" s="1"/>
    </row>
    <row r="120" ht="12.75" customHeight="1">
      <c r="A120" s="1"/>
      <c r="C120" s="1"/>
      <c r="D120" s="1"/>
      <c r="E120" s="1"/>
    </row>
    <row r="121" ht="12.75" customHeight="1">
      <c r="A121" s="1"/>
      <c r="C121" s="1"/>
      <c r="D121" s="1"/>
      <c r="E121" s="1"/>
    </row>
    <row r="122" ht="12.75" customHeight="1">
      <c r="A122" s="1"/>
      <c r="C122" s="1"/>
      <c r="D122" s="1"/>
      <c r="E122" s="1"/>
    </row>
    <row r="123" ht="12.75" customHeight="1">
      <c r="A123" s="1"/>
      <c r="C123" s="1"/>
      <c r="D123" s="1"/>
      <c r="E123" s="1"/>
    </row>
    <row r="124" ht="12.75" customHeight="1">
      <c r="A124" s="1"/>
      <c r="C124" s="1"/>
      <c r="D124" s="1"/>
      <c r="E124" s="1"/>
    </row>
    <row r="125" ht="12.75" customHeight="1">
      <c r="A125" s="1"/>
      <c r="C125" s="1"/>
      <c r="D125" s="1"/>
      <c r="E125" s="1"/>
    </row>
    <row r="126" ht="12.75" customHeight="1">
      <c r="A126" s="1"/>
      <c r="C126" s="1"/>
      <c r="D126" s="1"/>
      <c r="E126" s="1"/>
    </row>
    <row r="127" ht="12.75" customHeight="1">
      <c r="A127" s="1"/>
      <c r="C127" s="1"/>
      <c r="D127" s="1"/>
      <c r="E127" s="1"/>
    </row>
    <row r="128" ht="12.75" customHeight="1">
      <c r="A128" s="1"/>
      <c r="C128" s="1"/>
      <c r="D128" s="1"/>
      <c r="E128" s="1"/>
    </row>
    <row r="129" ht="12.75" customHeight="1">
      <c r="A129" s="1"/>
      <c r="C129" s="1"/>
      <c r="D129" s="1"/>
      <c r="E129" s="1"/>
    </row>
    <row r="130" ht="12.75" customHeight="1">
      <c r="A130" s="1"/>
      <c r="C130" s="1"/>
      <c r="D130" s="1"/>
      <c r="E130" s="1"/>
    </row>
    <row r="131" ht="12.75" customHeight="1">
      <c r="A131" s="1"/>
      <c r="C131" s="1"/>
      <c r="D131" s="1"/>
      <c r="E131" s="1"/>
    </row>
    <row r="132" ht="12.75" customHeight="1">
      <c r="A132" s="1"/>
      <c r="C132" s="1"/>
      <c r="D132" s="1"/>
      <c r="E132" s="1"/>
    </row>
    <row r="133" ht="12.75" customHeight="1">
      <c r="A133" s="1"/>
      <c r="C133" s="1"/>
      <c r="D133" s="1"/>
      <c r="E133" s="1"/>
    </row>
    <row r="134" ht="12.75" customHeight="1">
      <c r="A134" s="1"/>
      <c r="C134" s="1"/>
      <c r="D134" s="1"/>
      <c r="E134" s="1"/>
    </row>
    <row r="135" ht="12.75" customHeight="1">
      <c r="A135" s="1"/>
      <c r="C135" s="1"/>
      <c r="D135" s="1"/>
      <c r="E135" s="1"/>
    </row>
    <row r="136" ht="12.75" customHeight="1">
      <c r="A136" s="1"/>
      <c r="C136" s="1"/>
      <c r="D136" s="1"/>
      <c r="E136" s="1"/>
    </row>
    <row r="137" ht="12.75" customHeight="1">
      <c r="A137" s="1"/>
      <c r="C137" s="1"/>
      <c r="D137" s="1"/>
      <c r="E137" s="1"/>
    </row>
    <row r="138" ht="12.75" customHeight="1">
      <c r="A138" s="1"/>
      <c r="C138" s="1"/>
      <c r="D138" s="1"/>
      <c r="E138" s="1"/>
    </row>
    <row r="139" ht="12.75" customHeight="1">
      <c r="A139" s="1"/>
      <c r="C139" s="1"/>
      <c r="D139" s="1"/>
      <c r="E139" s="1"/>
    </row>
    <row r="140" ht="12.75" customHeight="1">
      <c r="A140" s="1"/>
      <c r="C140" s="1"/>
      <c r="D140" s="1"/>
      <c r="E140" s="1"/>
    </row>
    <row r="141" ht="12.75" customHeight="1">
      <c r="A141" s="1"/>
      <c r="C141" s="1"/>
      <c r="D141" s="1"/>
      <c r="E141" s="1"/>
    </row>
    <row r="142" ht="12.75" customHeight="1">
      <c r="A142" s="1"/>
      <c r="C142" s="1"/>
      <c r="D142" s="1"/>
      <c r="E142" s="1"/>
    </row>
    <row r="143" ht="12.75" customHeight="1">
      <c r="A143" s="1"/>
      <c r="C143" s="1"/>
      <c r="D143" s="1"/>
      <c r="E143" s="1"/>
    </row>
    <row r="144" ht="12.75" customHeight="1">
      <c r="A144" s="1"/>
      <c r="C144" s="1"/>
      <c r="D144" s="1"/>
      <c r="E144" s="1"/>
    </row>
    <row r="145" ht="12.75" customHeight="1">
      <c r="A145" s="1"/>
      <c r="C145" s="1"/>
      <c r="D145" s="1"/>
      <c r="E145" s="1"/>
    </row>
    <row r="146" ht="12.75" customHeight="1">
      <c r="A146" s="1"/>
      <c r="C146" s="1"/>
      <c r="D146" s="1"/>
      <c r="E146" s="1"/>
    </row>
    <row r="147" ht="12.75" customHeight="1">
      <c r="A147" s="1"/>
      <c r="C147" s="1"/>
      <c r="D147" s="1"/>
      <c r="E147" s="1"/>
    </row>
    <row r="148" ht="12.75" customHeight="1">
      <c r="A148" s="1"/>
      <c r="C148" s="1"/>
      <c r="D148" s="1"/>
      <c r="E148" s="1"/>
    </row>
    <row r="149" ht="12.75" customHeight="1">
      <c r="A149" s="1"/>
      <c r="C149" s="1"/>
      <c r="D149" s="1"/>
      <c r="E149" s="1"/>
    </row>
    <row r="150" ht="12.75" customHeight="1">
      <c r="A150" s="1"/>
      <c r="C150" s="1"/>
      <c r="D150" s="1"/>
      <c r="E150" s="1"/>
    </row>
    <row r="151" ht="12.75" customHeight="1">
      <c r="A151" s="1"/>
      <c r="C151" s="1"/>
      <c r="D151" s="1"/>
      <c r="E151" s="1"/>
    </row>
    <row r="152" ht="12.75" customHeight="1">
      <c r="A152" s="1"/>
      <c r="C152" s="1"/>
      <c r="D152" s="1"/>
      <c r="E152" s="1"/>
    </row>
    <row r="153" ht="12.75" customHeight="1">
      <c r="A153" s="1"/>
      <c r="C153" s="1"/>
      <c r="D153" s="1"/>
      <c r="E153" s="1"/>
    </row>
    <row r="154" ht="12.75" customHeight="1">
      <c r="A154" s="1"/>
      <c r="C154" s="1"/>
      <c r="D154" s="1"/>
      <c r="E154" s="1"/>
    </row>
    <row r="155" ht="12.75" customHeight="1">
      <c r="A155" s="1"/>
      <c r="C155" s="1"/>
      <c r="D155" s="1"/>
      <c r="E155" s="1"/>
    </row>
    <row r="156" ht="12.75" customHeight="1">
      <c r="A156" s="1"/>
      <c r="C156" s="1"/>
      <c r="D156" s="1"/>
      <c r="E156" s="1"/>
    </row>
    <row r="157" ht="12.75" customHeight="1">
      <c r="A157" s="1"/>
      <c r="C157" s="1"/>
      <c r="D157" s="1"/>
      <c r="E157" s="1"/>
    </row>
    <row r="158" ht="12.75" customHeight="1">
      <c r="A158" s="1"/>
      <c r="C158" s="1"/>
      <c r="D158" s="1"/>
      <c r="E158" s="1"/>
    </row>
    <row r="159" ht="12.75" customHeight="1">
      <c r="A159" s="1"/>
      <c r="C159" s="1"/>
      <c r="D159" s="1"/>
      <c r="E159" s="1"/>
    </row>
    <row r="160" ht="12.75" customHeight="1">
      <c r="A160" s="1"/>
      <c r="C160" s="1"/>
      <c r="D160" s="1"/>
      <c r="E160" s="1"/>
    </row>
    <row r="161" ht="12.75" customHeight="1">
      <c r="A161" s="1"/>
      <c r="C161" s="1"/>
      <c r="D161" s="1"/>
      <c r="E161" s="1"/>
    </row>
    <row r="162" ht="12.75" customHeight="1">
      <c r="A162" s="1"/>
      <c r="C162" s="1"/>
      <c r="D162" s="1"/>
      <c r="E162" s="1"/>
    </row>
    <row r="163" ht="12.75" customHeight="1">
      <c r="A163" s="1"/>
      <c r="C163" s="1"/>
      <c r="D163" s="1"/>
      <c r="E163" s="1"/>
    </row>
    <row r="164" ht="12.75" customHeight="1">
      <c r="A164" s="1"/>
      <c r="C164" s="1"/>
      <c r="D164" s="1"/>
      <c r="E164" s="1"/>
    </row>
    <row r="165" ht="12.75" customHeight="1">
      <c r="A165" s="1"/>
      <c r="C165" s="1"/>
      <c r="D165" s="1"/>
      <c r="E165" s="1"/>
    </row>
    <row r="166" ht="12.75" customHeight="1">
      <c r="A166" s="1"/>
      <c r="C166" s="1"/>
      <c r="D166" s="1"/>
      <c r="E166" s="1"/>
    </row>
    <row r="167" ht="12.75" customHeight="1">
      <c r="A167" s="1"/>
      <c r="C167" s="1"/>
      <c r="D167" s="1"/>
      <c r="E167" s="1"/>
    </row>
    <row r="168" ht="12.75" customHeight="1">
      <c r="A168" s="1"/>
      <c r="C168" s="1"/>
      <c r="D168" s="1"/>
      <c r="E168" s="1"/>
    </row>
    <row r="169" ht="12.75" customHeight="1">
      <c r="A169" s="1"/>
      <c r="C169" s="1"/>
      <c r="D169" s="1"/>
      <c r="E169" s="1"/>
    </row>
    <row r="170" ht="12.75" customHeight="1">
      <c r="A170" s="1"/>
      <c r="C170" s="1"/>
      <c r="D170" s="1"/>
      <c r="E170" s="1"/>
    </row>
    <row r="171" ht="12.75" customHeight="1">
      <c r="A171" s="1"/>
      <c r="C171" s="1"/>
      <c r="D171" s="1"/>
      <c r="E171" s="1"/>
    </row>
    <row r="172" ht="12.75" customHeight="1">
      <c r="A172" s="1"/>
      <c r="C172" s="1"/>
      <c r="D172" s="1"/>
      <c r="E172" s="1"/>
    </row>
    <row r="173" ht="12.75" customHeight="1">
      <c r="A173" s="1"/>
      <c r="C173" s="1"/>
      <c r="D173" s="1"/>
      <c r="E173" s="1"/>
    </row>
    <row r="174" ht="12.75" customHeight="1">
      <c r="A174" s="1"/>
      <c r="C174" s="1"/>
      <c r="D174" s="1"/>
      <c r="E174" s="1"/>
    </row>
    <row r="175" ht="12.75" customHeight="1">
      <c r="A175" s="1"/>
      <c r="C175" s="1"/>
      <c r="D175" s="1"/>
      <c r="E175" s="1"/>
    </row>
    <row r="176" ht="12.75" customHeight="1">
      <c r="A176" s="1"/>
      <c r="C176" s="1"/>
      <c r="D176" s="1"/>
      <c r="E176" s="1"/>
    </row>
    <row r="177" ht="12.75" customHeight="1">
      <c r="A177" s="1"/>
      <c r="C177" s="1"/>
      <c r="D177" s="1"/>
      <c r="E177" s="1"/>
    </row>
    <row r="178" ht="12.75" customHeight="1">
      <c r="A178" s="1"/>
      <c r="C178" s="1"/>
      <c r="D178" s="1"/>
      <c r="E178" s="1"/>
    </row>
    <row r="179" ht="12.75" customHeight="1">
      <c r="A179" s="1"/>
      <c r="C179" s="1"/>
      <c r="D179" s="1"/>
      <c r="E179" s="1"/>
    </row>
    <row r="180" ht="12.75" customHeight="1">
      <c r="A180" s="1"/>
      <c r="C180" s="1"/>
      <c r="D180" s="1"/>
      <c r="E180" s="1"/>
    </row>
    <row r="181" ht="12.75" customHeight="1">
      <c r="A181" s="1"/>
      <c r="C181" s="1"/>
      <c r="D181" s="1"/>
      <c r="E181" s="1"/>
    </row>
    <row r="182" ht="12.75" customHeight="1">
      <c r="A182" s="1"/>
      <c r="C182" s="1"/>
      <c r="D182" s="1"/>
      <c r="E182" s="1"/>
    </row>
    <row r="183" ht="12.75" customHeight="1">
      <c r="A183" s="1"/>
      <c r="C183" s="1"/>
      <c r="D183" s="1"/>
      <c r="E183" s="1"/>
    </row>
    <row r="184" ht="12.75" customHeight="1">
      <c r="A184" s="1"/>
      <c r="C184" s="1"/>
      <c r="D184" s="1"/>
      <c r="E184" s="1"/>
    </row>
    <row r="185" ht="12.75" customHeight="1">
      <c r="A185" s="1"/>
      <c r="C185" s="1"/>
      <c r="D185" s="1"/>
      <c r="E185" s="1"/>
    </row>
    <row r="186" ht="12.75" customHeight="1">
      <c r="A186" s="1"/>
      <c r="C186" s="1"/>
      <c r="D186" s="1"/>
      <c r="E186" s="1"/>
    </row>
    <row r="187" ht="12.75" customHeight="1">
      <c r="A187" s="1"/>
      <c r="C187" s="1"/>
      <c r="D187" s="1"/>
      <c r="E187" s="1"/>
    </row>
    <row r="188" ht="12.75" customHeight="1">
      <c r="A188" s="1"/>
      <c r="C188" s="1"/>
      <c r="D188" s="1"/>
      <c r="E188" s="1"/>
    </row>
    <row r="189" ht="12.75" customHeight="1">
      <c r="A189" s="1"/>
      <c r="C189" s="1"/>
      <c r="D189" s="1"/>
      <c r="E189" s="1"/>
    </row>
    <row r="190" ht="12.75" customHeight="1">
      <c r="A190" s="1"/>
      <c r="C190" s="1"/>
      <c r="D190" s="1"/>
      <c r="E190" s="1"/>
    </row>
    <row r="191" ht="12.75" customHeight="1">
      <c r="A191" s="1"/>
      <c r="C191" s="1"/>
      <c r="D191" s="1"/>
      <c r="E191" s="1"/>
    </row>
    <row r="192" ht="12.75" customHeight="1">
      <c r="A192" s="1"/>
      <c r="C192" s="1"/>
      <c r="D192" s="1"/>
      <c r="E192" s="1"/>
    </row>
    <row r="193" ht="12.75" customHeight="1">
      <c r="A193" s="1"/>
      <c r="C193" s="1"/>
      <c r="D193" s="1"/>
      <c r="E193" s="1"/>
    </row>
    <row r="194" ht="12.75" customHeight="1">
      <c r="A194" s="1"/>
      <c r="C194" s="1"/>
      <c r="D194" s="1"/>
      <c r="E194" s="1"/>
    </row>
    <row r="195" ht="12.75" customHeight="1">
      <c r="A195" s="1"/>
      <c r="C195" s="1"/>
      <c r="D195" s="1"/>
      <c r="E195" s="1"/>
    </row>
    <row r="196" ht="12.75" customHeight="1">
      <c r="A196" s="1"/>
      <c r="C196" s="1"/>
      <c r="D196" s="1"/>
      <c r="E196" s="1"/>
    </row>
    <row r="197" ht="12.75" customHeight="1">
      <c r="A197" s="1"/>
      <c r="C197" s="1"/>
      <c r="D197" s="1"/>
      <c r="E197" s="1"/>
    </row>
    <row r="198" ht="12.75" customHeight="1">
      <c r="A198" s="1"/>
      <c r="C198" s="1"/>
      <c r="D198" s="1"/>
      <c r="E198" s="1"/>
    </row>
    <row r="199" ht="12.75" customHeight="1">
      <c r="A199" s="1"/>
      <c r="C199" s="1"/>
      <c r="D199" s="1"/>
      <c r="E199" s="1"/>
    </row>
    <row r="200" ht="12.75" customHeight="1">
      <c r="A200" s="1"/>
      <c r="C200" s="1"/>
      <c r="D200" s="1"/>
      <c r="E200" s="1"/>
    </row>
    <row r="201" ht="12.75" customHeight="1">
      <c r="A201" s="1"/>
      <c r="C201" s="1"/>
      <c r="D201" s="1"/>
      <c r="E201" s="1"/>
    </row>
    <row r="202" ht="12.75" customHeight="1">
      <c r="A202" s="1"/>
      <c r="C202" s="1"/>
      <c r="D202" s="1"/>
      <c r="E202" s="1"/>
    </row>
    <row r="203" ht="12.75" customHeight="1">
      <c r="A203" s="1"/>
      <c r="C203" s="1"/>
      <c r="D203" s="1"/>
      <c r="E203" s="1"/>
    </row>
    <row r="204" ht="12.75" customHeight="1">
      <c r="A204" s="1"/>
      <c r="C204" s="1"/>
      <c r="D204" s="1"/>
      <c r="E204" s="1"/>
    </row>
    <row r="205" ht="12.75" customHeight="1">
      <c r="A205" s="1"/>
      <c r="C205" s="1"/>
      <c r="D205" s="1"/>
      <c r="E205" s="1"/>
    </row>
    <row r="206" ht="12.75" customHeight="1">
      <c r="A206" s="1"/>
      <c r="C206" s="1"/>
      <c r="D206" s="1"/>
      <c r="E206" s="1"/>
    </row>
    <row r="207" ht="12.75" customHeight="1">
      <c r="A207" s="1"/>
      <c r="C207" s="1"/>
      <c r="D207" s="1"/>
      <c r="E207" s="1"/>
    </row>
    <row r="208" ht="12.75" customHeight="1">
      <c r="A208" s="1"/>
      <c r="C208" s="1"/>
      <c r="D208" s="1"/>
      <c r="E208" s="1"/>
    </row>
    <row r="209" ht="12.75" customHeight="1">
      <c r="A209" s="1"/>
      <c r="C209" s="1"/>
      <c r="D209" s="1"/>
      <c r="E209" s="1"/>
    </row>
    <row r="210" ht="12.75" customHeight="1">
      <c r="A210" s="1"/>
      <c r="C210" s="1"/>
      <c r="D210" s="1"/>
      <c r="E210" s="1"/>
    </row>
    <row r="211" ht="12.75" customHeight="1">
      <c r="A211" s="1"/>
      <c r="C211" s="1"/>
      <c r="D211" s="1"/>
      <c r="E211" s="1"/>
    </row>
    <row r="212" ht="12.75" customHeight="1">
      <c r="A212" s="1"/>
      <c r="C212" s="1"/>
      <c r="D212" s="1"/>
      <c r="E212" s="1"/>
    </row>
    <row r="213" ht="12.75" customHeight="1">
      <c r="A213" s="1"/>
      <c r="C213" s="1"/>
      <c r="D213" s="1"/>
      <c r="E213" s="1"/>
    </row>
    <row r="214" ht="12.75" customHeight="1">
      <c r="A214" s="1"/>
      <c r="C214" s="1"/>
      <c r="D214" s="1"/>
      <c r="E214" s="1"/>
    </row>
    <row r="215" ht="12.75" customHeight="1">
      <c r="A215" s="1"/>
      <c r="C215" s="1"/>
      <c r="D215" s="1"/>
      <c r="E215" s="1"/>
    </row>
    <row r="216" ht="12.75" customHeight="1">
      <c r="A216" s="1"/>
      <c r="C216" s="1"/>
      <c r="D216" s="1"/>
      <c r="E216" s="1"/>
    </row>
    <row r="217" ht="12.75" customHeight="1">
      <c r="A217" s="1"/>
      <c r="C217" s="1"/>
      <c r="D217" s="1"/>
      <c r="E217" s="1"/>
    </row>
    <row r="218" ht="12.75" customHeight="1">
      <c r="A218" s="1"/>
      <c r="C218" s="1"/>
      <c r="D218" s="1"/>
      <c r="E218" s="1"/>
    </row>
    <row r="219" ht="12.75" customHeight="1">
      <c r="A219" s="1"/>
      <c r="C219" s="1"/>
      <c r="D219" s="1"/>
      <c r="E219" s="1"/>
    </row>
    <row r="220" ht="12.75" customHeight="1">
      <c r="A220" s="1"/>
      <c r="C220" s="1"/>
      <c r="D220" s="1"/>
      <c r="E220" s="1"/>
    </row>
    <row r="221" ht="12.75" customHeight="1">
      <c r="A221" s="1"/>
      <c r="C221" s="1"/>
      <c r="D221" s="1"/>
      <c r="E221" s="1"/>
    </row>
    <row r="222" ht="12.75" customHeight="1">
      <c r="A222" s="1"/>
      <c r="C222" s="1"/>
      <c r="D222" s="1"/>
      <c r="E222" s="1"/>
    </row>
    <row r="223" ht="12.75" customHeight="1">
      <c r="A223" s="1"/>
      <c r="C223" s="1"/>
      <c r="D223" s="1"/>
      <c r="E223" s="1"/>
    </row>
    <row r="224" ht="12.75" customHeight="1">
      <c r="A224" s="1"/>
      <c r="C224" s="1"/>
      <c r="D224" s="1"/>
      <c r="E224" s="1"/>
    </row>
    <row r="225" ht="12.75" customHeight="1">
      <c r="A225" s="1"/>
      <c r="C225" s="1"/>
      <c r="D225" s="1"/>
      <c r="E225" s="1"/>
    </row>
    <row r="226" ht="12.75" customHeight="1">
      <c r="A226" s="1"/>
      <c r="C226" s="1"/>
      <c r="D226" s="1"/>
      <c r="E226" s="1"/>
    </row>
    <row r="227" ht="12.75" customHeight="1">
      <c r="A227" s="1"/>
      <c r="C227" s="1"/>
      <c r="D227" s="1"/>
      <c r="E227" s="1"/>
    </row>
    <row r="228" ht="12.75" customHeight="1">
      <c r="A228" s="1"/>
      <c r="C228" s="1"/>
      <c r="D228" s="1"/>
      <c r="E228" s="1"/>
    </row>
    <row r="229" ht="12.75" customHeight="1">
      <c r="A229" s="1"/>
      <c r="C229" s="1"/>
      <c r="D229" s="1"/>
      <c r="E229" s="1"/>
    </row>
    <row r="230" ht="12.75" customHeight="1">
      <c r="A230" s="1"/>
      <c r="C230" s="1"/>
      <c r="D230" s="1"/>
      <c r="E230" s="1"/>
    </row>
    <row r="231" ht="12.75" customHeight="1">
      <c r="A231" s="1"/>
      <c r="C231" s="1"/>
      <c r="D231" s="1"/>
      <c r="E231" s="1"/>
    </row>
    <row r="232" ht="12.75" customHeight="1">
      <c r="A232" s="1"/>
      <c r="C232" s="1"/>
      <c r="D232" s="1"/>
      <c r="E232" s="1"/>
    </row>
    <row r="233" ht="12.75" customHeight="1">
      <c r="A233" s="1"/>
      <c r="C233" s="1"/>
      <c r="D233" s="1"/>
      <c r="E233" s="1"/>
    </row>
    <row r="234" ht="12.75" customHeight="1">
      <c r="A234" s="1"/>
      <c r="C234" s="1"/>
      <c r="D234" s="1"/>
      <c r="E234" s="1"/>
    </row>
    <row r="235" ht="12.75" customHeight="1">
      <c r="A235" s="1"/>
      <c r="C235" s="1"/>
      <c r="D235" s="1"/>
      <c r="E235" s="1"/>
    </row>
    <row r="236" ht="12.75" customHeight="1">
      <c r="A236" s="1"/>
      <c r="C236" s="1"/>
      <c r="D236" s="1"/>
      <c r="E236" s="1"/>
    </row>
    <row r="237" ht="12.75" customHeight="1">
      <c r="A237" s="1"/>
      <c r="C237" s="1"/>
      <c r="D237" s="1"/>
      <c r="E237" s="1"/>
    </row>
    <row r="238" ht="12.75" customHeight="1">
      <c r="A238" s="1"/>
      <c r="C238" s="1"/>
      <c r="D238" s="1"/>
      <c r="E238" s="1"/>
    </row>
    <row r="239" ht="12.75" customHeight="1">
      <c r="A239" s="1"/>
      <c r="C239" s="1"/>
      <c r="D239" s="1"/>
      <c r="E239" s="1"/>
    </row>
    <row r="240" ht="12.75" customHeight="1">
      <c r="A240" s="1"/>
      <c r="C240" s="1"/>
      <c r="D240" s="1"/>
      <c r="E240" s="1"/>
    </row>
    <row r="241" ht="12.75" customHeight="1">
      <c r="A241" s="1"/>
      <c r="C241" s="1"/>
      <c r="D241" s="1"/>
      <c r="E241" s="1"/>
    </row>
    <row r="242" ht="12.75" customHeight="1">
      <c r="A242" s="1"/>
      <c r="C242" s="1"/>
      <c r="D242" s="1"/>
      <c r="E242" s="1"/>
    </row>
    <row r="243" ht="12.75" customHeight="1">
      <c r="A243" s="1"/>
      <c r="C243" s="1"/>
      <c r="D243" s="1"/>
      <c r="E243" s="1"/>
    </row>
    <row r="244" ht="12.75" customHeight="1">
      <c r="A244" s="1"/>
      <c r="C244" s="1"/>
      <c r="D244" s="1"/>
      <c r="E244" s="1"/>
    </row>
    <row r="245" ht="12.75" customHeight="1">
      <c r="A245" s="1"/>
      <c r="C245" s="1"/>
      <c r="D245" s="1"/>
      <c r="E245" s="1"/>
    </row>
    <row r="246" ht="12.75" customHeight="1">
      <c r="A246" s="1"/>
      <c r="C246" s="1"/>
      <c r="D246" s="1"/>
      <c r="E246" s="1"/>
    </row>
    <row r="247" ht="12.75" customHeight="1">
      <c r="A247" s="1"/>
      <c r="C247" s="1"/>
      <c r="D247" s="1"/>
      <c r="E247" s="1"/>
    </row>
    <row r="248" ht="12.75" customHeight="1">
      <c r="A248" s="1"/>
      <c r="C248" s="1"/>
      <c r="D248" s="1"/>
      <c r="E248" s="1"/>
    </row>
    <row r="249" ht="12.75" customHeight="1">
      <c r="A249" s="1"/>
      <c r="C249" s="1"/>
      <c r="D249" s="1"/>
      <c r="E249" s="1"/>
    </row>
    <row r="250" ht="12.75" customHeight="1">
      <c r="A250" s="1"/>
      <c r="C250" s="1"/>
      <c r="D250" s="1"/>
      <c r="E250" s="1"/>
    </row>
    <row r="251" ht="12.75" customHeight="1">
      <c r="A251" s="1"/>
      <c r="C251" s="1"/>
      <c r="D251" s="1"/>
      <c r="E251" s="1"/>
    </row>
    <row r="252" ht="12.75" customHeight="1">
      <c r="A252" s="1"/>
      <c r="C252" s="1"/>
      <c r="D252" s="1"/>
      <c r="E252" s="1"/>
    </row>
    <row r="253" ht="12.75" customHeight="1">
      <c r="A253" s="1"/>
      <c r="C253" s="1"/>
      <c r="D253" s="1"/>
      <c r="E253" s="1"/>
    </row>
    <row r="254" ht="12.75" customHeight="1">
      <c r="A254" s="1"/>
      <c r="C254" s="1"/>
      <c r="D254" s="1"/>
      <c r="E254" s="1"/>
    </row>
    <row r="255" ht="12.75" customHeight="1">
      <c r="A255" s="1"/>
      <c r="C255" s="1"/>
      <c r="D255" s="1"/>
      <c r="E255" s="1"/>
    </row>
    <row r="256" ht="12.75" customHeight="1">
      <c r="A256" s="1"/>
      <c r="C256" s="1"/>
      <c r="D256" s="1"/>
      <c r="E256" s="1"/>
    </row>
    <row r="257" ht="12.75" customHeight="1">
      <c r="A257" s="1"/>
      <c r="C257" s="1"/>
      <c r="D257" s="1"/>
      <c r="E257" s="1"/>
    </row>
    <row r="258" ht="12.75" customHeight="1">
      <c r="A258" s="1"/>
      <c r="C258" s="1"/>
      <c r="D258" s="1"/>
      <c r="E258" s="1"/>
    </row>
    <row r="259" ht="12.75" customHeight="1">
      <c r="A259" s="1"/>
      <c r="C259" s="1"/>
      <c r="D259" s="1"/>
      <c r="E259" s="1"/>
    </row>
    <row r="260" ht="12.75" customHeight="1">
      <c r="A260" s="1"/>
      <c r="C260" s="1"/>
      <c r="D260" s="1"/>
      <c r="E260" s="1"/>
    </row>
    <row r="261" ht="12.75" customHeight="1">
      <c r="A261" s="1"/>
      <c r="C261" s="1"/>
      <c r="D261" s="1"/>
      <c r="E261" s="1"/>
    </row>
    <row r="262" ht="12.75" customHeight="1">
      <c r="A262" s="1"/>
      <c r="C262" s="1"/>
      <c r="D262" s="1"/>
      <c r="E262" s="1"/>
    </row>
    <row r="263" ht="12.75" customHeight="1">
      <c r="A263" s="1"/>
      <c r="C263" s="1"/>
      <c r="D263" s="1"/>
      <c r="E263" s="1"/>
    </row>
    <row r="264" ht="12.75" customHeight="1">
      <c r="A264" s="1"/>
      <c r="C264" s="1"/>
      <c r="D264" s="1"/>
      <c r="E264" s="1"/>
    </row>
    <row r="265" ht="12.75" customHeight="1">
      <c r="A265" s="1"/>
      <c r="C265" s="1"/>
      <c r="D265" s="1"/>
      <c r="E265" s="1"/>
    </row>
    <row r="266" ht="12.75" customHeight="1">
      <c r="A266" s="1"/>
      <c r="C266" s="1"/>
      <c r="D266" s="1"/>
      <c r="E266" s="1"/>
    </row>
    <row r="267" ht="12.75" customHeight="1">
      <c r="A267" s="1"/>
      <c r="C267" s="1"/>
      <c r="D267" s="1"/>
      <c r="E267" s="1"/>
    </row>
    <row r="268" ht="12.75" customHeight="1">
      <c r="A268" s="1"/>
      <c r="C268" s="1"/>
      <c r="D268" s="1"/>
      <c r="E268" s="1"/>
    </row>
    <row r="269" ht="12.75" customHeight="1">
      <c r="A269" s="1"/>
      <c r="C269" s="1"/>
      <c r="D269" s="1"/>
      <c r="E269" s="1"/>
    </row>
    <row r="270" ht="12.75" customHeight="1">
      <c r="A270" s="1"/>
      <c r="C270" s="1"/>
      <c r="D270" s="1"/>
      <c r="E270" s="1"/>
    </row>
    <row r="271" ht="12.75" customHeight="1">
      <c r="A271" s="1"/>
      <c r="C271" s="1"/>
      <c r="D271" s="1"/>
      <c r="E271" s="1"/>
    </row>
    <row r="272" ht="12.75" customHeight="1">
      <c r="A272" s="1"/>
      <c r="C272" s="1"/>
      <c r="D272" s="1"/>
      <c r="E272" s="1"/>
    </row>
    <row r="273" ht="12.75" customHeight="1">
      <c r="A273" s="1"/>
      <c r="C273" s="1"/>
      <c r="D273" s="1"/>
      <c r="E273" s="1"/>
    </row>
    <row r="274" ht="12.75" customHeight="1">
      <c r="A274" s="1"/>
      <c r="C274" s="1"/>
      <c r="D274" s="1"/>
      <c r="E274" s="1"/>
    </row>
    <row r="275" ht="12.75" customHeight="1">
      <c r="A275" s="1"/>
      <c r="C275" s="1"/>
      <c r="D275" s="1"/>
      <c r="E275" s="1"/>
    </row>
    <row r="276" ht="12.75" customHeight="1">
      <c r="A276" s="1"/>
      <c r="C276" s="1"/>
      <c r="D276" s="1"/>
      <c r="E276" s="1"/>
    </row>
    <row r="277" ht="12.75" customHeight="1">
      <c r="A277" s="1"/>
      <c r="C277" s="1"/>
      <c r="D277" s="1"/>
      <c r="E277" s="1"/>
    </row>
    <row r="278" ht="12.75" customHeight="1">
      <c r="A278" s="1"/>
      <c r="C278" s="1"/>
      <c r="D278" s="1"/>
      <c r="E278" s="1"/>
    </row>
    <row r="279" ht="12.75" customHeight="1">
      <c r="A279" s="1"/>
      <c r="C279" s="1"/>
      <c r="D279" s="1"/>
      <c r="E279" s="1"/>
    </row>
    <row r="280" ht="12.75" customHeight="1">
      <c r="A280" s="1"/>
      <c r="C280" s="1"/>
      <c r="D280" s="1"/>
      <c r="E280" s="1"/>
    </row>
    <row r="281" ht="12.75" customHeight="1">
      <c r="A281" s="1"/>
      <c r="C281" s="1"/>
      <c r="D281" s="1"/>
      <c r="E281" s="1"/>
    </row>
    <row r="282" ht="12.75" customHeight="1">
      <c r="A282" s="1"/>
      <c r="C282" s="1"/>
      <c r="D282" s="1"/>
      <c r="E282" s="1"/>
    </row>
    <row r="283" ht="12.75" customHeight="1">
      <c r="A283" s="1"/>
      <c r="C283" s="1"/>
      <c r="D283" s="1"/>
      <c r="E283" s="1"/>
    </row>
    <row r="284" ht="12.75" customHeight="1">
      <c r="A284" s="1"/>
      <c r="C284" s="1"/>
      <c r="D284" s="1"/>
      <c r="E284" s="1"/>
    </row>
    <row r="285" ht="12.75" customHeight="1">
      <c r="A285" s="1"/>
      <c r="C285" s="1"/>
      <c r="D285" s="1"/>
      <c r="E285" s="1"/>
    </row>
    <row r="286" ht="12.75" customHeight="1">
      <c r="A286" s="1"/>
      <c r="C286" s="1"/>
      <c r="D286" s="1"/>
      <c r="E286" s="1"/>
    </row>
    <row r="287" ht="12.75" customHeight="1">
      <c r="A287" s="1"/>
      <c r="C287" s="1"/>
      <c r="D287" s="1"/>
      <c r="E287" s="1"/>
    </row>
    <row r="288" ht="12.75" customHeight="1">
      <c r="A288" s="1"/>
      <c r="C288" s="1"/>
      <c r="D288" s="1"/>
      <c r="E288" s="1"/>
    </row>
    <row r="289" ht="12.75" customHeight="1">
      <c r="A289" s="1"/>
      <c r="C289" s="1"/>
      <c r="D289" s="1"/>
      <c r="E289" s="1"/>
    </row>
    <row r="290" ht="12.75" customHeight="1">
      <c r="A290" s="1"/>
      <c r="C290" s="1"/>
      <c r="D290" s="1"/>
      <c r="E290" s="1"/>
    </row>
    <row r="291" ht="12.75" customHeight="1">
      <c r="A291" s="1"/>
      <c r="C291" s="1"/>
      <c r="D291" s="1"/>
      <c r="E291" s="1"/>
    </row>
    <row r="292" ht="12.75" customHeight="1">
      <c r="A292" s="1"/>
      <c r="C292" s="1"/>
      <c r="D292" s="1"/>
      <c r="E292" s="1"/>
    </row>
    <row r="293" ht="12.75" customHeight="1">
      <c r="A293" s="1"/>
      <c r="C293" s="1"/>
      <c r="D293" s="1"/>
      <c r="E293" s="1"/>
    </row>
    <row r="294" ht="12.75" customHeight="1">
      <c r="A294" s="1"/>
      <c r="C294" s="1"/>
      <c r="D294" s="1"/>
      <c r="E294" s="1"/>
    </row>
    <row r="295" ht="12.75" customHeight="1">
      <c r="A295" s="1"/>
      <c r="C295" s="1"/>
      <c r="D295" s="1"/>
      <c r="E295" s="1"/>
    </row>
    <row r="296" ht="12.75" customHeight="1">
      <c r="A296" s="1"/>
      <c r="C296" s="1"/>
      <c r="D296" s="1"/>
      <c r="E296" s="1"/>
    </row>
    <row r="297" ht="12.75" customHeight="1">
      <c r="A297" s="1"/>
      <c r="C297" s="1"/>
      <c r="D297" s="1"/>
      <c r="E297" s="1"/>
    </row>
    <row r="298" ht="12.75" customHeight="1">
      <c r="A298" s="1"/>
      <c r="C298" s="1"/>
      <c r="D298" s="1"/>
      <c r="E298" s="1"/>
    </row>
    <row r="299" ht="12.75" customHeight="1">
      <c r="A299" s="1"/>
      <c r="C299" s="1"/>
      <c r="D299" s="1"/>
      <c r="E299" s="1"/>
    </row>
    <row r="300" ht="12.75" customHeight="1">
      <c r="A300" s="1"/>
      <c r="C300" s="1"/>
      <c r="D300" s="1"/>
      <c r="E300" s="1"/>
    </row>
    <row r="301" ht="12.75" customHeight="1">
      <c r="A301" s="1"/>
      <c r="C301" s="1"/>
      <c r="D301" s="1"/>
      <c r="E301" s="1"/>
    </row>
    <row r="302" ht="12.75" customHeight="1">
      <c r="A302" s="1"/>
      <c r="C302" s="1"/>
      <c r="D302" s="1"/>
      <c r="E302" s="1"/>
    </row>
    <row r="303" ht="12.75" customHeight="1">
      <c r="A303" s="1"/>
      <c r="C303" s="1"/>
      <c r="D303" s="1"/>
      <c r="E303" s="1"/>
    </row>
    <row r="304" ht="12.75" customHeight="1">
      <c r="A304" s="1"/>
      <c r="C304" s="1"/>
      <c r="D304" s="1"/>
      <c r="E304" s="1"/>
    </row>
    <row r="305" ht="12.75" customHeight="1">
      <c r="A305" s="1"/>
      <c r="C305" s="1"/>
      <c r="D305" s="1"/>
      <c r="E305" s="1"/>
    </row>
    <row r="306" ht="12.75" customHeight="1">
      <c r="A306" s="1"/>
      <c r="C306" s="1"/>
      <c r="D306" s="1"/>
      <c r="E306" s="1"/>
    </row>
    <row r="307" ht="12.75" customHeight="1">
      <c r="A307" s="1"/>
      <c r="C307" s="1"/>
      <c r="D307" s="1"/>
      <c r="E307" s="1"/>
    </row>
    <row r="308" ht="12.75" customHeight="1">
      <c r="A308" s="1"/>
      <c r="C308" s="1"/>
      <c r="D308" s="1"/>
      <c r="E308" s="1"/>
    </row>
    <row r="309" ht="12.75" customHeight="1">
      <c r="A309" s="1"/>
      <c r="C309" s="1"/>
      <c r="D309" s="1"/>
      <c r="E309" s="1"/>
    </row>
    <row r="310" ht="12.75" customHeight="1">
      <c r="A310" s="1"/>
      <c r="C310" s="1"/>
      <c r="D310" s="1"/>
      <c r="E310" s="1"/>
    </row>
    <row r="311" ht="12.75" customHeight="1">
      <c r="A311" s="1"/>
      <c r="C311" s="1"/>
      <c r="D311" s="1"/>
      <c r="E311" s="1"/>
    </row>
    <row r="312" ht="12.75" customHeight="1">
      <c r="A312" s="1"/>
      <c r="C312" s="1"/>
      <c r="D312" s="1"/>
      <c r="E312" s="1"/>
    </row>
    <row r="313" ht="12.75" customHeight="1">
      <c r="A313" s="1"/>
      <c r="C313" s="1"/>
      <c r="D313" s="1"/>
      <c r="E313" s="1"/>
    </row>
    <row r="314" ht="12.75" customHeight="1">
      <c r="A314" s="1"/>
      <c r="C314" s="1"/>
      <c r="D314" s="1"/>
      <c r="E314" s="1"/>
    </row>
    <row r="315" ht="12.75" customHeight="1">
      <c r="A315" s="1"/>
      <c r="C315" s="1"/>
      <c r="D315" s="1"/>
      <c r="E315" s="1"/>
    </row>
    <row r="316" ht="12.75" customHeight="1">
      <c r="A316" s="1"/>
      <c r="C316" s="1"/>
      <c r="D316" s="1"/>
      <c r="E316" s="1"/>
    </row>
    <row r="317" ht="12.75" customHeight="1">
      <c r="A317" s="1"/>
      <c r="C317" s="1"/>
      <c r="D317" s="1"/>
      <c r="E317" s="1"/>
    </row>
    <row r="318" ht="12.75" customHeight="1">
      <c r="A318" s="1"/>
      <c r="C318" s="1"/>
      <c r="D318" s="1"/>
      <c r="E318" s="1"/>
    </row>
    <row r="319" ht="12.75" customHeight="1">
      <c r="A319" s="1"/>
      <c r="C319" s="1"/>
      <c r="D319" s="1"/>
      <c r="E319" s="1"/>
    </row>
    <row r="320" ht="12.75" customHeight="1">
      <c r="A320" s="1"/>
      <c r="C320" s="1"/>
      <c r="D320" s="1"/>
      <c r="E320" s="1"/>
    </row>
    <row r="321" ht="12.75" customHeight="1">
      <c r="A321" s="1"/>
      <c r="C321" s="1"/>
      <c r="D321" s="1"/>
      <c r="E321" s="1"/>
    </row>
    <row r="322" ht="12.75" customHeight="1">
      <c r="A322" s="1"/>
      <c r="C322" s="1"/>
      <c r="D322" s="1"/>
      <c r="E322" s="1"/>
    </row>
    <row r="323" ht="12.75" customHeight="1">
      <c r="A323" s="1"/>
      <c r="C323" s="1"/>
      <c r="D323" s="1"/>
      <c r="E323" s="1"/>
    </row>
    <row r="324" ht="12.75" customHeight="1">
      <c r="A324" s="1"/>
      <c r="C324" s="1"/>
      <c r="D324" s="1"/>
      <c r="E324" s="1"/>
    </row>
    <row r="325" ht="12.75" customHeight="1">
      <c r="A325" s="1"/>
      <c r="C325" s="1"/>
      <c r="D325" s="1"/>
      <c r="E325" s="1"/>
    </row>
    <row r="326" ht="12.75" customHeight="1">
      <c r="A326" s="1"/>
      <c r="C326" s="1"/>
      <c r="D326" s="1"/>
      <c r="E326" s="1"/>
    </row>
    <row r="327" ht="12.75" customHeight="1">
      <c r="A327" s="1"/>
      <c r="C327" s="1"/>
      <c r="D327" s="1"/>
      <c r="E327" s="1"/>
    </row>
    <row r="328" ht="12.75" customHeight="1">
      <c r="A328" s="1"/>
      <c r="C328" s="1"/>
      <c r="D328" s="1"/>
      <c r="E328" s="1"/>
    </row>
    <row r="329" ht="12.75" customHeight="1">
      <c r="A329" s="1"/>
      <c r="C329" s="1"/>
      <c r="D329" s="1"/>
      <c r="E329" s="1"/>
    </row>
    <row r="330" ht="12.75" customHeight="1">
      <c r="A330" s="1"/>
      <c r="C330" s="1"/>
      <c r="D330" s="1"/>
      <c r="E330" s="1"/>
    </row>
    <row r="331" ht="12.75" customHeight="1">
      <c r="A331" s="1"/>
      <c r="C331" s="1"/>
      <c r="D331" s="1"/>
      <c r="E331" s="1"/>
    </row>
    <row r="332" ht="12.75" customHeight="1">
      <c r="A332" s="1"/>
      <c r="C332" s="1"/>
      <c r="D332" s="1"/>
      <c r="E332" s="1"/>
    </row>
    <row r="333" ht="12.75" customHeight="1">
      <c r="A333" s="1"/>
      <c r="C333" s="1"/>
      <c r="D333" s="1"/>
      <c r="E333" s="1"/>
    </row>
    <row r="334" ht="12.75" customHeight="1">
      <c r="A334" s="1"/>
      <c r="C334" s="1"/>
      <c r="D334" s="1"/>
      <c r="E334" s="1"/>
    </row>
    <row r="335" ht="12.75" customHeight="1">
      <c r="A335" s="1"/>
      <c r="C335" s="1"/>
      <c r="D335" s="1"/>
      <c r="E335" s="1"/>
    </row>
    <row r="336" ht="12.75" customHeight="1">
      <c r="A336" s="1"/>
      <c r="C336" s="1"/>
      <c r="D336" s="1"/>
      <c r="E336" s="1"/>
    </row>
    <row r="337" ht="12.75" customHeight="1">
      <c r="A337" s="1"/>
      <c r="C337" s="1"/>
      <c r="D337" s="1"/>
      <c r="E337" s="1"/>
    </row>
    <row r="338" ht="12.75" customHeight="1">
      <c r="A338" s="1"/>
      <c r="C338" s="1"/>
      <c r="D338" s="1"/>
      <c r="E338" s="1"/>
    </row>
    <row r="339" ht="12.75" customHeight="1">
      <c r="A339" s="1"/>
      <c r="C339" s="1"/>
      <c r="D339" s="1"/>
      <c r="E339" s="1"/>
    </row>
    <row r="340" ht="12.75" customHeight="1">
      <c r="A340" s="1"/>
      <c r="C340" s="1"/>
      <c r="D340" s="1"/>
      <c r="E340" s="1"/>
    </row>
    <row r="341" ht="12.75" customHeight="1">
      <c r="A341" s="1"/>
      <c r="C341" s="1"/>
      <c r="D341" s="1"/>
      <c r="E341" s="1"/>
    </row>
    <row r="342" ht="12.75" customHeight="1">
      <c r="A342" s="1"/>
      <c r="C342" s="1"/>
      <c r="D342" s="1"/>
      <c r="E342" s="1"/>
    </row>
    <row r="343" ht="12.75" customHeight="1">
      <c r="A343" s="1"/>
      <c r="C343" s="1"/>
      <c r="D343" s="1"/>
      <c r="E343" s="1"/>
    </row>
    <row r="344" ht="12.75" customHeight="1">
      <c r="A344" s="1"/>
      <c r="C344" s="1"/>
      <c r="D344" s="1"/>
      <c r="E344" s="1"/>
    </row>
    <row r="345" ht="12.75" customHeight="1">
      <c r="A345" s="1"/>
      <c r="C345" s="1"/>
      <c r="D345" s="1"/>
      <c r="E345" s="1"/>
    </row>
    <row r="346" ht="12.75" customHeight="1">
      <c r="A346" s="1"/>
      <c r="C346" s="1"/>
      <c r="D346" s="1"/>
      <c r="E346" s="1"/>
    </row>
    <row r="347" ht="12.75" customHeight="1">
      <c r="A347" s="1"/>
      <c r="C347" s="1"/>
      <c r="D347" s="1"/>
      <c r="E347" s="1"/>
    </row>
    <row r="348" ht="12.75" customHeight="1">
      <c r="A348" s="1"/>
      <c r="C348" s="1"/>
      <c r="D348" s="1"/>
      <c r="E348" s="1"/>
    </row>
    <row r="349" ht="12.75" customHeight="1">
      <c r="A349" s="1"/>
      <c r="C349" s="1"/>
      <c r="D349" s="1"/>
      <c r="E349" s="1"/>
    </row>
    <row r="350" ht="12.75" customHeight="1">
      <c r="A350" s="1"/>
      <c r="C350" s="1"/>
      <c r="D350" s="1"/>
      <c r="E350" s="1"/>
    </row>
    <row r="351" ht="12.75" customHeight="1">
      <c r="A351" s="1"/>
      <c r="C351" s="1"/>
      <c r="D351" s="1"/>
      <c r="E351" s="1"/>
    </row>
    <row r="352" ht="12.75" customHeight="1">
      <c r="A352" s="1"/>
      <c r="C352" s="1"/>
      <c r="D352" s="1"/>
      <c r="E352" s="1"/>
    </row>
    <row r="353" ht="12.75" customHeight="1">
      <c r="A353" s="1"/>
      <c r="C353" s="1"/>
      <c r="D353" s="1"/>
      <c r="E353" s="1"/>
    </row>
    <row r="354" ht="12.75" customHeight="1">
      <c r="A354" s="1"/>
      <c r="C354" s="1"/>
      <c r="D354" s="1"/>
      <c r="E354" s="1"/>
    </row>
    <row r="355" ht="12.75" customHeight="1">
      <c r="A355" s="1"/>
      <c r="C355" s="1"/>
      <c r="D355" s="1"/>
      <c r="E355" s="1"/>
    </row>
    <row r="356" ht="12.75" customHeight="1">
      <c r="A356" s="1"/>
      <c r="C356" s="1"/>
      <c r="D356" s="1"/>
      <c r="E356" s="1"/>
    </row>
    <row r="357" ht="12.75" customHeight="1">
      <c r="A357" s="1"/>
      <c r="C357" s="1"/>
      <c r="D357" s="1"/>
      <c r="E357" s="1"/>
    </row>
    <row r="358" ht="12.75" customHeight="1">
      <c r="A358" s="1"/>
      <c r="C358" s="1"/>
      <c r="D358" s="1"/>
      <c r="E358" s="1"/>
    </row>
    <row r="359" ht="12.75" customHeight="1">
      <c r="A359" s="1"/>
      <c r="C359" s="1"/>
      <c r="D359" s="1"/>
      <c r="E359" s="1"/>
    </row>
    <row r="360" ht="12.75" customHeight="1">
      <c r="A360" s="1"/>
      <c r="C360" s="1"/>
      <c r="D360" s="1"/>
      <c r="E360" s="1"/>
    </row>
    <row r="361" ht="12.75" customHeight="1">
      <c r="A361" s="1"/>
      <c r="C361" s="1"/>
      <c r="D361" s="1"/>
      <c r="E361" s="1"/>
    </row>
    <row r="362" ht="12.75" customHeight="1">
      <c r="A362" s="1"/>
      <c r="C362" s="1"/>
      <c r="D362" s="1"/>
      <c r="E362" s="1"/>
    </row>
    <row r="363" ht="12.75" customHeight="1">
      <c r="A363" s="1"/>
      <c r="C363" s="1"/>
      <c r="D363" s="1"/>
      <c r="E363" s="1"/>
    </row>
    <row r="364" ht="12.75" customHeight="1">
      <c r="A364" s="1"/>
      <c r="C364" s="1"/>
      <c r="D364" s="1"/>
      <c r="E364" s="1"/>
    </row>
    <row r="365" ht="12.75" customHeight="1">
      <c r="A365" s="1"/>
      <c r="C365" s="1"/>
      <c r="D365" s="1"/>
      <c r="E365" s="1"/>
    </row>
    <row r="366" ht="12.75" customHeight="1">
      <c r="A366" s="1"/>
      <c r="C366" s="1"/>
      <c r="D366" s="1"/>
      <c r="E366" s="1"/>
    </row>
    <row r="367" ht="12.75" customHeight="1">
      <c r="A367" s="1"/>
      <c r="C367" s="1"/>
      <c r="D367" s="1"/>
      <c r="E367" s="1"/>
    </row>
    <row r="368" ht="12.75" customHeight="1">
      <c r="A368" s="1"/>
      <c r="C368" s="1"/>
      <c r="D368" s="1"/>
      <c r="E368" s="1"/>
    </row>
    <row r="369" ht="12.75" customHeight="1">
      <c r="A369" s="1"/>
      <c r="C369" s="1"/>
      <c r="D369" s="1"/>
      <c r="E369" s="1"/>
    </row>
    <row r="370" ht="12.75" customHeight="1">
      <c r="A370" s="1"/>
      <c r="C370" s="1"/>
      <c r="D370" s="1"/>
      <c r="E370" s="1"/>
    </row>
    <row r="371" ht="12.75" customHeight="1">
      <c r="A371" s="1"/>
      <c r="C371" s="1"/>
      <c r="D371" s="1"/>
      <c r="E371" s="1"/>
    </row>
    <row r="372" ht="12.75" customHeight="1">
      <c r="A372" s="1"/>
      <c r="C372" s="1"/>
      <c r="D372" s="1"/>
      <c r="E372" s="1"/>
    </row>
    <row r="373" ht="12.75" customHeight="1">
      <c r="A373" s="1"/>
      <c r="C373" s="1"/>
      <c r="D373" s="1"/>
      <c r="E373" s="1"/>
    </row>
    <row r="374" ht="12.75" customHeight="1">
      <c r="A374" s="1"/>
      <c r="C374" s="1"/>
      <c r="D374" s="1"/>
      <c r="E374" s="1"/>
    </row>
    <row r="375" ht="12.75" customHeight="1">
      <c r="A375" s="1"/>
      <c r="C375" s="1"/>
      <c r="D375" s="1"/>
      <c r="E375" s="1"/>
    </row>
    <row r="376" ht="12.75" customHeight="1">
      <c r="A376" s="1"/>
      <c r="C376" s="1"/>
      <c r="D376" s="1"/>
      <c r="E376" s="1"/>
    </row>
    <row r="377" ht="12.75" customHeight="1">
      <c r="A377" s="1"/>
      <c r="C377" s="1"/>
      <c r="D377" s="1"/>
      <c r="E377" s="1"/>
    </row>
    <row r="378" ht="12.75" customHeight="1">
      <c r="A378" s="1"/>
      <c r="C378" s="1"/>
      <c r="D378" s="1"/>
      <c r="E378" s="1"/>
    </row>
    <row r="379" ht="12.75" customHeight="1">
      <c r="A379" s="1"/>
      <c r="C379" s="1"/>
      <c r="D379" s="1"/>
      <c r="E379" s="1"/>
    </row>
    <row r="380" ht="12.75" customHeight="1">
      <c r="A380" s="1"/>
      <c r="C380" s="1"/>
      <c r="D380" s="1"/>
      <c r="E380" s="1"/>
    </row>
    <row r="381" ht="12.75" customHeight="1">
      <c r="A381" s="1"/>
      <c r="C381" s="1"/>
      <c r="D381" s="1"/>
      <c r="E381" s="1"/>
    </row>
    <row r="382" ht="12.75" customHeight="1">
      <c r="A382" s="1"/>
      <c r="C382" s="1"/>
      <c r="D382" s="1"/>
      <c r="E382" s="1"/>
    </row>
    <row r="383" ht="12.75" customHeight="1">
      <c r="A383" s="1"/>
      <c r="C383" s="1"/>
      <c r="D383" s="1"/>
      <c r="E383" s="1"/>
    </row>
    <row r="384" ht="12.75" customHeight="1">
      <c r="A384" s="1"/>
      <c r="C384" s="1"/>
      <c r="D384" s="1"/>
      <c r="E384" s="1"/>
    </row>
    <row r="385" ht="12.75" customHeight="1">
      <c r="A385" s="1"/>
      <c r="C385" s="1"/>
      <c r="D385" s="1"/>
      <c r="E385" s="1"/>
    </row>
    <row r="386" ht="12.75" customHeight="1">
      <c r="A386" s="1"/>
      <c r="C386" s="1"/>
      <c r="D386" s="1"/>
      <c r="E386" s="1"/>
    </row>
    <row r="387" ht="12.75" customHeight="1">
      <c r="A387" s="1"/>
      <c r="C387" s="1"/>
      <c r="D387" s="1"/>
      <c r="E387" s="1"/>
    </row>
    <row r="388" ht="12.75" customHeight="1">
      <c r="A388" s="1"/>
      <c r="C388" s="1"/>
      <c r="D388" s="1"/>
      <c r="E388" s="1"/>
    </row>
    <row r="389" ht="12.75" customHeight="1">
      <c r="A389" s="1"/>
      <c r="C389" s="1"/>
      <c r="D389" s="1"/>
      <c r="E389" s="1"/>
    </row>
    <row r="390" ht="12.75" customHeight="1">
      <c r="A390" s="1"/>
      <c r="C390" s="1"/>
      <c r="D390" s="1"/>
      <c r="E390" s="1"/>
    </row>
    <row r="391" ht="12.75" customHeight="1">
      <c r="A391" s="1"/>
      <c r="C391" s="1"/>
      <c r="D391" s="1"/>
      <c r="E391" s="1"/>
    </row>
    <row r="392" ht="12.75" customHeight="1">
      <c r="A392" s="1"/>
      <c r="C392" s="1"/>
      <c r="D392" s="1"/>
      <c r="E392" s="1"/>
    </row>
    <row r="393" ht="12.75" customHeight="1">
      <c r="A393" s="1"/>
      <c r="C393" s="1"/>
      <c r="D393" s="1"/>
      <c r="E393" s="1"/>
    </row>
    <row r="394" ht="12.75" customHeight="1">
      <c r="A394" s="1"/>
      <c r="C394" s="1"/>
      <c r="D394" s="1"/>
      <c r="E394" s="1"/>
    </row>
    <row r="395" ht="12.75" customHeight="1">
      <c r="A395" s="1"/>
      <c r="C395" s="1"/>
      <c r="D395" s="1"/>
      <c r="E395" s="1"/>
    </row>
    <row r="396" ht="12.75" customHeight="1">
      <c r="A396" s="1"/>
      <c r="C396" s="1"/>
      <c r="D396" s="1"/>
      <c r="E396" s="1"/>
    </row>
    <row r="397" ht="12.75" customHeight="1">
      <c r="A397" s="1"/>
      <c r="C397" s="1"/>
      <c r="D397" s="1"/>
      <c r="E397" s="1"/>
    </row>
    <row r="398" ht="12.75" customHeight="1">
      <c r="A398" s="1"/>
      <c r="C398" s="1"/>
      <c r="D398" s="1"/>
      <c r="E398" s="1"/>
    </row>
    <row r="399" ht="12.75" customHeight="1">
      <c r="A399" s="1"/>
      <c r="C399" s="1"/>
      <c r="D399" s="1"/>
      <c r="E399" s="1"/>
    </row>
    <row r="400" ht="12.75" customHeight="1">
      <c r="A400" s="1"/>
      <c r="C400" s="1"/>
      <c r="D400" s="1"/>
      <c r="E400" s="1"/>
    </row>
    <row r="401" ht="12.75" customHeight="1">
      <c r="A401" s="1"/>
      <c r="C401" s="1"/>
      <c r="D401" s="1"/>
      <c r="E401" s="1"/>
    </row>
    <row r="402" ht="12.75" customHeight="1">
      <c r="A402" s="1"/>
      <c r="C402" s="1"/>
      <c r="D402" s="1"/>
      <c r="E402" s="1"/>
    </row>
    <row r="403" ht="12.75" customHeight="1">
      <c r="A403" s="1"/>
      <c r="C403" s="1"/>
      <c r="D403" s="1"/>
      <c r="E403" s="1"/>
    </row>
    <row r="404" ht="12.75" customHeight="1">
      <c r="A404" s="1"/>
      <c r="C404" s="1"/>
      <c r="D404" s="1"/>
      <c r="E404" s="1"/>
    </row>
    <row r="405" ht="12.75" customHeight="1">
      <c r="A405" s="1"/>
      <c r="C405" s="1"/>
      <c r="D405" s="1"/>
      <c r="E405" s="1"/>
    </row>
    <row r="406" ht="12.75" customHeight="1">
      <c r="A406" s="1"/>
      <c r="C406" s="1"/>
      <c r="D406" s="1"/>
      <c r="E406" s="1"/>
    </row>
    <row r="407" ht="12.75" customHeight="1">
      <c r="A407" s="1"/>
      <c r="C407" s="1"/>
      <c r="D407" s="1"/>
      <c r="E407" s="1"/>
    </row>
    <row r="408" ht="12.75" customHeight="1">
      <c r="A408" s="1"/>
      <c r="C408" s="1"/>
      <c r="D408" s="1"/>
      <c r="E408" s="1"/>
    </row>
    <row r="409" ht="12.75" customHeight="1">
      <c r="A409" s="1"/>
      <c r="C409" s="1"/>
      <c r="D409" s="1"/>
      <c r="E409" s="1"/>
    </row>
    <row r="410" ht="12.75" customHeight="1">
      <c r="A410" s="1"/>
      <c r="C410" s="1"/>
      <c r="D410" s="1"/>
      <c r="E410" s="1"/>
    </row>
    <row r="411" ht="12.75" customHeight="1">
      <c r="A411" s="1"/>
      <c r="C411" s="1"/>
      <c r="D411" s="1"/>
      <c r="E411" s="1"/>
    </row>
    <row r="412" ht="12.75" customHeight="1">
      <c r="A412" s="1"/>
      <c r="C412" s="1"/>
      <c r="D412" s="1"/>
      <c r="E412" s="1"/>
    </row>
    <row r="413" ht="12.75" customHeight="1">
      <c r="A413" s="1"/>
      <c r="C413" s="1"/>
      <c r="D413" s="1"/>
      <c r="E413" s="1"/>
    </row>
    <row r="414" ht="12.75" customHeight="1">
      <c r="A414" s="1"/>
      <c r="C414" s="1"/>
      <c r="D414" s="1"/>
      <c r="E414" s="1"/>
    </row>
    <row r="415" ht="12.75" customHeight="1">
      <c r="A415" s="1"/>
      <c r="C415" s="1"/>
      <c r="D415" s="1"/>
      <c r="E415" s="1"/>
    </row>
    <row r="416" ht="12.75" customHeight="1">
      <c r="A416" s="1"/>
      <c r="C416" s="1"/>
      <c r="D416" s="1"/>
      <c r="E416" s="1"/>
    </row>
    <row r="417" ht="12.75" customHeight="1">
      <c r="A417" s="1"/>
      <c r="C417" s="1"/>
      <c r="D417" s="1"/>
      <c r="E417" s="1"/>
    </row>
    <row r="418" ht="12.75" customHeight="1">
      <c r="A418" s="1"/>
      <c r="C418" s="1"/>
      <c r="D418" s="1"/>
      <c r="E418" s="1"/>
    </row>
    <row r="419" ht="12.75" customHeight="1">
      <c r="A419" s="1"/>
      <c r="C419" s="1"/>
      <c r="D419" s="1"/>
      <c r="E419" s="1"/>
    </row>
    <row r="420" ht="12.75" customHeight="1">
      <c r="A420" s="1"/>
      <c r="C420" s="1"/>
      <c r="D420" s="1"/>
      <c r="E420" s="1"/>
    </row>
    <row r="421" ht="12.75" customHeight="1">
      <c r="A421" s="1"/>
      <c r="C421" s="1"/>
      <c r="D421" s="1"/>
      <c r="E421" s="1"/>
    </row>
    <row r="422" ht="12.75" customHeight="1">
      <c r="A422" s="1"/>
      <c r="C422" s="1"/>
      <c r="D422" s="1"/>
      <c r="E422" s="1"/>
    </row>
    <row r="423" ht="12.75" customHeight="1">
      <c r="A423" s="1"/>
      <c r="C423" s="1"/>
      <c r="D423" s="1"/>
      <c r="E423" s="1"/>
    </row>
    <row r="424" ht="12.75" customHeight="1">
      <c r="A424" s="1"/>
      <c r="C424" s="1"/>
      <c r="D424" s="1"/>
      <c r="E424" s="1"/>
    </row>
    <row r="425" ht="12.75" customHeight="1">
      <c r="A425" s="1"/>
      <c r="C425" s="1"/>
      <c r="D425" s="1"/>
      <c r="E425" s="1"/>
    </row>
    <row r="426" ht="12.75" customHeight="1">
      <c r="A426" s="1"/>
      <c r="C426" s="1"/>
      <c r="D426" s="1"/>
      <c r="E426" s="1"/>
    </row>
    <row r="427" ht="12.75" customHeight="1">
      <c r="A427" s="1"/>
      <c r="C427" s="1"/>
      <c r="D427" s="1"/>
      <c r="E427" s="1"/>
    </row>
    <row r="428" ht="12.75" customHeight="1">
      <c r="A428" s="1"/>
      <c r="C428" s="1"/>
      <c r="D428" s="1"/>
      <c r="E428" s="1"/>
    </row>
    <row r="429" ht="12.75" customHeight="1">
      <c r="A429" s="1"/>
      <c r="C429" s="1"/>
      <c r="D429" s="1"/>
      <c r="E429" s="1"/>
    </row>
    <row r="430" ht="12.75" customHeight="1">
      <c r="A430" s="1"/>
      <c r="C430" s="1"/>
      <c r="D430" s="1"/>
      <c r="E430" s="1"/>
    </row>
    <row r="431" ht="12.75" customHeight="1">
      <c r="A431" s="1"/>
      <c r="C431" s="1"/>
      <c r="D431" s="1"/>
      <c r="E431" s="1"/>
    </row>
    <row r="432" ht="12.75" customHeight="1">
      <c r="A432" s="1"/>
      <c r="C432" s="1"/>
      <c r="D432" s="1"/>
      <c r="E432" s="1"/>
    </row>
    <row r="433" ht="12.75" customHeight="1">
      <c r="A433" s="1"/>
      <c r="C433" s="1"/>
      <c r="D433" s="1"/>
      <c r="E433" s="1"/>
    </row>
    <row r="434" ht="12.75" customHeight="1">
      <c r="A434" s="1"/>
      <c r="C434" s="1"/>
      <c r="D434" s="1"/>
      <c r="E434" s="1"/>
    </row>
    <row r="435" ht="12.75" customHeight="1">
      <c r="A435" s="1"/>
      <c r="C435" s="1"/>
      <c r="D435" s="1"/>
      <c r="E435" s="1"/>
    </row>
    <row r="436" ht="12.75" customHeight="1">
      <c r="A436" s="1"/>
      <c r="C436" s="1"/>
      <c r="D436" s="1"/>
      <c r="E436" s="1"/>
    </row>
    <row r="437" ht="12.75" customHeight="1">
      <c r="A437" s="1"/>
      <c r="C437" s="1"/>
      <c r="D437" s="1"/>
      <c r="E437" s="1"/>
    </row>
    <row r="438" ht="12.75" customHeight="1">
      <c r="A438" s="1"/>
      <c r="C438" s="1"/>
      <c r="D438" s="1"/>
      <c r="E438" s="1"/>
    </row>
    <row r="439" ht="12.75" customHeight="1">
      <c r="A439" s="1"/>
      <c r="C439" s="1"/>
      <c r="D439" s="1"/>
      <c r="E439" s="1"/>
    </row>
    <row r="440" ht="12.75" customHeight="1">
      <c r="A440" s="1"/>
      <c r="C440" s="1"/>
      <c r="D440" s="1"/>
      <c r="E440" s="1"/>
    </row>
    <row r="441" ht="12.75" customHeight="1">
      <c r="A441" s="1"/>
      <c r="C441" s="1"/>
      <c r="D441" s="1"/>
      <c r="E441" s="1"/>
    </row>
    <row r="442" ht="12.75" customHeight="1">
      <c r="A442" s="1"/>
      <c r="C442" s="1"/>
      <c r="D442" s="1"/>
      <c r="E442" s="1"/>
    </row>
    <row r="443" ht="12.75" customHeight="1">
      <c r="A443" s="1"/>
      <c r="C443" s="1"/>
      <c r="D443" s="1"/>
      <c r="E443" s="1"/>
    </row>
    <row r="444" ht="12.75" customHeight="1">
      <c r="A444" s="1"/>
      <c r="C444" s="1"/>
      <c r="D444" s="1"/>
      <c r="E444" s="1"/>
    </row>
    <row r="445" ht="12.75" customHeight="1">
      <c r="A445" s="1"/>
      <c r="C445" s="1"/>
      <c r="D445" s="1"/>
      <c r="E445" s="1"/>
    </row>
    <row r="446" ht="12.75" customHeight="1">
      <c r="A446" s="1"/>
      <c r="C446" s="1"/>
      <c r="D446" s="1"/>
      <c r="E446" s="1"/>
    </row>
    <row r="447" ht="12.75" customHeight="1">
      <c r="A447" s="1"/>
      <c r="C447" s="1"/>
      <c r="D447" s="1"/>
      <c r="E447" s="1"/>
    </row>
    <row r="448" ht="12.75" customHeight="1">
      <c r="A448" s="1"/>
      <c r="C448" s="1"/>
      <c r="D448" s="1"/>
      <c r="E448" s="1"/>
    </row>
    <row r="449" ht="12.75" customHeight="1">
      <c r="A449" s="1"/>
      <c r="C449" s="1"/>
      <c r="D449" s="1"/>
      <c r="E449" s="1"/>
    </row>
    <row r="450" ht="12.75" customHeight="1">
      <c r="A450" s="1"/>
      <c r="C450" s="1"/>
      <c r="D450" s="1"/>
      <c r="E450" s="1"/>
    </row>
    <row r="451" ht="12.75" customHeight="1">
      <c r="A451" s="1"/>
      <c r="C451" s="1"/>
      <c r="D451" s="1"/>
      <c r="E451" s="1"/>
    </row>
    <row r="452" ht="12.75" customHeight="1">
      <c r="A452" s="1"/>
      <c r="C452" s="1"/>
      <c r="D452" s="1"/>
      <c r="E452" s="1"/>
    </row>
    <row r="453" ht="12.75" customHeight="1">
      <c r="A453" s="1"/>
      <c r="C453" s="1"/>
      <c r="D453" s="1"/>
      <c r="E453" s="1"/>
    </row>
    <row r="454" ht="12.75" customHeight="1">
      <c r="A454" s="1"/>
      <c r="C454" s="1"/>
      <c r="D454" s="1"/>
      <c r="E454" s="1"/>
    </row>
    <row r="455" ht="12.75" customHeight="1">
      <c r="A455" s="1"/>
      <c r="C455" s="1"/>
      <c r="D455" s="1"/>
      <c r="E455" s="1"/>
    </row>
    <row r="456" ht="12.75" customHeight="1">
      <c r="A456" s="1"/>
      <c r="C456" s="1"/>
      <c r="D456" s="1"/>
      <c r="E456" s="1"/>
    </row>
    <row r="457" ht="12.75" customHeight="1">
      <c r="A457" s="1"/>
      <c r="C457" s="1"/>
      <c r="D457" s="1"/>
      <c r="E457" s="1"/>
    </row>
    <row r="458" ht="12.75" customHeight="1">
      <c r="A458" s="1"/>
      <c r="C458" s="1"/>
      <c r="D458" s="1"/>
      <c r="E458" s="1"/>
    </row>
    <row r="459" ht="12.75" customHeight="1">
      <c r="A459" s="1"/>
      <c r="C459" s="1"/>
      <c r="D459" s="1"/>
      <c r="E459" s="1"/>
    </row>
    <row r="460" ht="12.75" customHeight="1">
      <c r="A460" s="1"/>
      <c r="C460" s="1"/>
      <c r="D460" s="1"/>
      <c r="E460" s="1"/>
    </row>
    <row r="461" ht="12.75" customHeight="1">
      <c r="A461" s="1"/>
      <c r="C461" s="1"/>
      <c r="D461" s="1"/>
      <c r="E461" s="1"/>
    </row>
    <row r="462" ht="12.75" customHeight="1">
      <c r="A462" s="1"/>
      <c r="C462" s="1"/>
      <c r="D462" s="1"/>
      <c r="E462" s="1"/>
    </row>
    <row r="463" ht="12.75" customHeight="1">
      <c r="A463" s="1"/>
      <c r="C463" s="1"/>
      <c r="D463" s="1"/>
      <c r="E463" s="1"/>
    </row>
    <row r="464" ht="12.75" customHeight="1">
      <c r="A464" s="1"/>
      <c r="C464" s="1"/>
      <c r="D464" s="1"/>
      <c r="E464" s="1"/>
    </row>
    <row r="465" ht="12.75" customHeight="1">
      <c r="A465" s="1"/>
      <c r="C465" s="1"/>
      <c r="D465" s="1"/>
      <c r="E465" s="1"/>
    </row>
    <row r="466" ht="12.75" customHeight="1">
      <c r="A466" s="1"/>
      <c r="C466" s="1"/>
      <c r="D466" s="1"/>
      <c r="E466" s="1"/>
    </row>
    <row r="467" ht="12.75" customHeight="1">
      <c r="A467" s="1"/>
      <c r="C467" s="1"/>
      <c r="D467" s="1"/>
      <c r="E467" s="1"/>
    </row>
    <row r="468" ht="12.75" customHeight="1">
      <c r="A468" s="1"/>
      <c r="C468" s="1"/>
      <c r="D468" s="1"/>
      <c r="E468" s="1"/>
    </row>
    <row r="469" ht="12.75" customHeight="1">
      <c r="A469" s="1"/>
      <c r="C469" s="1"/>
      <c r="D469" s="1"/>
      <c r="E469" s="1"/>
    </row>
    <row r="470" ht="12.75" customHeight="1">
      <c r="A470" s="1"/>
      <c r="C470" s="1"/>
      <c r="D470" s="1"/>
      <c r="E470" s="1"/>
    </row>
    <row r="471" ht="12.75" customHeight="1">
      <c r="A471" s="1"/>
      <c r="C471" s="1"/>
      <c r="D471" s="1"/>
      <c r="E471" s="1"/>
    </row>
    <row r="472" ht="12.75" customHeight="1">
      <c r="A472" s="1"/>
      <c r="C472" s="1"/>
      <c r="D472" s="1"/>
      <c r="E472" s="1"/>
    </row>
    <row r="473" ht="12.75" customHeight="1">
      <c r="A473" s="1"/>
      <c r="C473" s="1"/>
      <c r="D473" s="1"/>
      <c r="E473" s="1"/>
    </row>
    <row r="474" ht="12.75" customHeight="1">
      <c r="A474" s="1"/>
      <c r="C474" s="1"/>
      <c r="D474" s="1"/>
      <c r="E474" s="1"/>
    </row>
    <row r="475" ht="12.75" customHeight="1">
      <c r="A475" s="1"/>
      <c r="C475" s="1"/>
      <c r="D475" s="1"/>
      <c r="E475" s="1"/>
    </row>
    <row r="476" ht="12.75" customHeight="1">
      <c r="A476" s="1"/>
      <c r="C476" s="1"/>
      <c r="D476" s="1"/>
      <c r="E476" s="1"/>
    </row>
    <row r="477" ht="12.75" customHeight="1">
      <c r="A477" s="1"/>
      <c r="C477" s="1"/>
      <c r="D477" s="1"/>
      <c r="E477" s="1"/>
    </row>
    <row r="478" ht="12.75" customHeight="1">
      <c r="A478" s="1"/>
      <c r="C478" s="1"/>
      <c r="D478" s="1"/>
      <c r="E478" s="1"/>
    </row>
    <row r="479" ht="12.75" customHeight="1">
      <c r="A479" s="1"/>
      <c r="C479" s="1"/>
      <c r="D479" s="1"/>
      <c r="E479" s="1"/>
    </row>
    <row r="480" ht="12.75" customHeight="1">
      <c r="A480" s="1"/>
      <c r="C480" s="1"/>
      <c r="D480" s="1"/>
      <c r="E480" s="1"/>
    </row>
    <row r="481" ht="12.75" customHeight="1">
      <c r="A481" s="1"/>
      <c r="C481" s="1"/>
      <c r="D481" s="1"/>
      <c r="E481" s="1"/>
    </row>
    <row r="482" ht="12.75" customHeight="1">
      <c r="A482" s="1"/>
      <c r="C482" s="1"/>
      <c r="D482" s="1"/>
      <c r="E482" s="1"/>
    </row>
    <row r="483" ht="12.75" customHeight="1">
      <c r="A483" s="1"/>
      <c r="C483" s="1"/>
      <c r="D483" s="1"/>
      <c r="E483" s="1"/>
    </row>
    <row r="484" ht="12.75" customHeight="1">
      <c r="A484" s="1"/>
      <c r="C484" s="1"/>
      <c r="D484" s="1"/>
      <c r="E484" s="1"/>
    </row>
    <row r="485" ht="12.75" customHeight="1">
      <c r="A485" s="1"/>
      <c r="C485" s="1"/>
      <c r="D485" s="1"/>
      <c r="E485" s="1"/>
    </row>
    <row r="486" ht="12.75" customHeight="1">
      <c r="A486" s="1"/>
      <c r="C486" s="1"/>
      <c r="D486" s="1"/>
      <c r="E486" s="1"/>
    </row>
    <row r="487" ht="12.75" customHeight="1">
      <c r="A487" s="1"/>
      <c r="C487" s="1"/>
      <c r="D487" s="1"/>
      <c r="E487" s="1"/>
    </row>
    <row r="488" ht="12.75" customHeight="1">
      <c r="A488" s="1"/>
      <c r="C488" s="1"/>
      <c r="D488" s="1"/>
      <c r="E488" s="1"/>
    </row>
    <row r="489" ht="12.75" customHeight="1">
      <c r="A489" s="1"/>
      <c r="C489" s="1"/>
      <c r="D489" s="1"/>
      <c r="E489" s="1"/>
    </row>
    <row r="490" ht="12.75" customHeight="1">
      <c r="A490" s="1"/>
      <c r="C490" s="1"/>
      <c r="D490" s="1"/>
      <c r="E490" s="1"/>
    </row>
    <row r="491" ht="12.75" customHeight="1">
      <c r="A491" s="1"/>
      <c r="C491" s="1"/>
      <c r="D491" s="1"/>
      <c r="E491" s="1"/>
    </row>
    <row r="492" ht="12.75" customHeight="1">
      <c r="A492" s="1"/>
      <c r="C492" s="1"/>
      <c r="D492" s="1"/>
      <c r="E492" s="1"/>
    </row>
    <row r="493" ht="12.75" customHeight="1">
      <c r="A493" s="1"/>
      <c r="C493" s="1"/>
      <c r="D493" s="1"/>
      <c r="E493" s="1"/>
    </row>
    <row r="494" ht="12.75" customHeight="1">
      <c r="A494" s="1"/>
      <c r="C494" s="1"/>
      <c r="D494" s="1"/>
      <c r="E494" s="1"/>
    </row>
    <row r="495" ht="12.75" customHeight="1">
      <c r="A495" s="1"/>
      <c r="C495" s="1"/>
      <c r="D495" s="1"/>
      <c r="E495" s="1"/>
    </row>
    <row r="496" ht="12.75" customHeight="1">
      <c r="A496" s="1"/>
      <c r="C496" s="1"/>
      <c r="D496" s="1"/>
      <c r="E496" s="1"/>
    </row>
    <row r="497" ht="12.75" customHeight="1">
      <c r="A497" s="1"/>
      <c r="C497" s="1"/>
      <c r="D497" s="1"/>
      <c r="E497" s="1"/>
    </row>
    <row r="498" ht="12.75" customHeight="1">
      <c r="A498" s="1"/>
      <c r="C498" s="1"/>
      <c r="D498" s="1"/>
      <c r="E498" s="1"/>
    </row>
    <row r="499" ht="12.75" customHeight="1">
      <c r="A499" s="1"/>
      <c r="C499" s="1"/>
      <c r="D499" s="1"/>
      <c r="E499" s="1"/>
    </row>
    <row r="500" ht="12.75" customHeight="1">
      <c r="A500" s="1"/>
      <c r="C500" s="1"/>
      <c r="D500" s="1"/>
      <c r="E500" s="1"/>
    </row>
    <row r="501" ht="12.75" customHeight="1">
      <c r="A501" s="1"/>
      <c r="C501" s="1"/>
      <c r="D501" s="1"/>
      <c r="E501" s="1"/>
    </row>
    <row r="502" ht="12.75" customHeight="1">
      <c r="A502" s="1"/>
      <c r="C502" s="1"/>
      <c r="D502" s="1"/>
      <c r="E502" s="1"/>
    </row>
    <row r="503" ht="12.75" customHeight="1">
      <c r="A503" s="1"/>
      <c r="C503" s="1"/>
      <c r="D503" s="1"/>
      <c r="E503" s="1"/>
    </row>
    <row r="504" ht="12.75" customHeight="1">
      <c r="A504" s="1"/>
      <c r="C504" s="1"/>
      <c r="D504" s="1"/>
      <c r="E504" s="1"/>
    </row>
    <row r="505" ht="12.75" customHeight="1">
      <c r="A505" s="1"/>
      <c r="C505" s="1"/>
      <c r="D505" s="1"/>
      <c r="E505" s="1"/>
    </row>
    <row r="506" ht="12.75" customHeight="1">
      <c r="A506" s="1"/>
      <c r="C506" s="1"/>
      <c r="D506" s="1"/>
      <c r="E506" s="1"/>
    </row>
    <row r="507" ht="12.75" customHeight="1">
      <c r="A507" s="1"/>
      <c r="C507" s="1"/>
      <c r="D507" s="1"/>
      <c r="E507" s="1"/>
    </row>
    <row r="508" ht="12.75" customHeight="1">
      <c r="A508" s="1"/>
      <c r="C508" s="1"/>
      <c r="D508" s="1"/>
      <c r="E508" s="1"/>
    </row>
    <row r="509" ht="12.75" customHeight="1">
      <c r="A509" s="1"/>
      <c r="C509" s="1"/>
      <c r="D509" s="1"/>
      <c r="E509" s="1"/>
    </row>
    <row r="510" ht="12.75" customHeight="1">
      <c r="A510" s="1"/>
      <c r="C510" s="1"/>
      <c r="D510" s="1"/>
      <c r="E510" s="1"/>
    </row>
    <row r="511" ht="12.75" customHeight="1">
      <c r="A511" s="1"/>
      <c r="C511" s="1"/>
      <c r="D511" s="1"/>
      <c r="E511" s="1"/>
    </row>
    <row r="512" ht="12.75" customHeight="1">
      <c r="A512" s="1"/>
      <c r="C512" s="1"/>
      <c r="D512" s="1"/>
      <c r="E512" s="1"/>
    </row>
    <row r="513" ht="12.75" customHeight="1">
      <c r="A513" s="1"/>
      <c r="C513" s="1"/>
      <c r="D513" s="1"/>
      <c r="E513" s="1"/>
    </row>
    <row r="514" ht="12.75" customHeight="1">
      <c r="A514" s="1"/>
      <c r="C514" s="1"/>
      <c r="D514" s="1"/>
      <c r="E514" s="1"/>
    </row>
    <row r="515" ht="12.75" customHeight="1">
      <c r="A515" s="1"/>
      <c r="C515" s="1"/>
      <c r="D515" s="1"/>
      <c r="E515" s="1"/>
    </row>
    <row r="516" ht="12.75" customHeight="1">
      <c r="A516" s="1"/>
      <c r="C516" s="1"/>
      <c r="D516" s="1"/>
      <c r="E516" s="1"/>
    </row>
    <row r="517" ht="12.75" customHeight="1">
      <c r="A517" s="1"/>
      <c r="C517" s="1"/>
      <c r="D517" s="1"/>
      <c r="E517" s="1"/>
    </row>
    <row r="518" ht="12.75" customHeight="1">
      <c r="A518" s="1"/>
      <c r="C518" s="1"/>
      <c r="D518" s="1"/>
      <c r="E518" s="1"/>
    </row>
    <row r="519" ht="12.75" customHeight="1">
      <c r="A519" s="1"/>
      <c r="C519" s="1"/>
      <c r="D519" s="1"/>
      <c r="E519" s="1"/>
    </row>
    <row r="520" ht="12.75" customHeight="1">
      <c r="A520" s="1"/>
      <c r="C520" s="1"/>
      <c r="D520" s="1"/>
      <c r="E520" s="1"/>
    </row>
    <row r="521" ht="12.75" customHeight="1">
      <c r="A521" s="1"/>
      <c r="C521" s="1"/>
      <c r="D521" s="1"/>
      <c r="E521" s="1"/>
    </row>
    <row r="522" ht="12.75" customHeight="1">
      <c r="A522" s="1"/>
      <c r="C522" s="1"/>
      <c r="D522" s="1"/>
      <c r="E522" s="1"/>
    </row>
    <row r="523" ht="12.75" customHeight="1">
      <c r="A523" s="1"/>
      <c r="C523" s="1"/>
      <c r="D523" s="1"/>
      <c r="E523" s="1"/>
    </row>
    <row r="524" ht="12.75" customHeight="1">
      <c r="A524" s="1"/>
      <c r="C524" s="1"/>
      <c r="D524" s="1"/>
      <c r="E524" s="1"/>
    </row>
    <row r="525" ht="12.75" customHeight="1">
      <c r="A525" s="1"/>
      <c r="C525" s="1"/>
      <c r="D525" s="1"/>
      <c r="E525" s="1"/>
    </row>
    <row r="526" ht="12.75" customHeight="1">
      <c r="A526" s="1"/>
      <c r="C526" s="1"/>
      <c r="D526" s="1"/>
      <c r="E526" s="1"/>
    </row>
    <row r="527" ht="12.75" customHeight="1">
      <c r="A527" s="1"/>
      <c r="C527" s="1"/>
      <c r="D527" s="1"/>
      <c r="E527" s="1"/>
    </row>
    <row r="528" ht="12.75" customHeight="1">
      <c r="A528" s="1"/>
      <c r="C528" s="1"/>
      <c r="D528" s="1"/>
      <c r="E528" s="1"/>
    </row>
    <row r="529" ht="12.75" customHeight="1">
      <c r="A529" s="1"/>
      <c r="C529" s="1"/>
      <c r="D529" s="1"/>
      <c r="E529" s="1"/>
    </row>
    <row r="530" ht="12.75" customHeight="1">
      <c r="A530" s="1"/>
      <c r="C530" s="1"/>
      <c r="D530" s="1"/>
      <c r="E530" s="1"/>
    </row>
    <row r="531" ht="12.75" customHeight="1">
      <c r="A531" s="1"/>
      <c r="C531" s="1"/>
      <c r="D531" s="1"/>
      <c r="E531" s="1"/>
    </row>
    <row r="532" ht="12.75" customHeight="1">
      <c r="A532" s="1"/>
      <c r="C532" s="1"/>
      <c r="D532" s="1"/>
      <c r="E532" s="1"/>
    </row>
    <row r="533" ht="12.75" customHeight="1">
      <c r="A533" s="1"/>
      <c r="C533" s="1"/>
      <c r="D533" s="1"/>
      <c r="E533" s="1"/>
    </row>
    <row r="534" ht="12.75" customHeight="1">
      <c r="A534" s="1"/>
      <c r="C534" s="1"/>
      <c r="D534" s="1"/>
      <c r="E534" s="1"/>
    </row>
    <row r="535" ht="12.75" customHeight="1">
      <c r="A535" s="1"/>
      <c r="C535" s="1"/>
      <c r="D535" s="1"/>
      <c r="E535" s="1"/>
    </row>
    <row r="536" ht="12.75" customHeight="1">
      <c r="A536" s="1"/>
      <c r="C536" s="1"/>
      <c r="D536" s="1"/>
      <c r="E536" s="1"/>
    </row>
    <row r="537" ht="12.75" customHeight="1">
      <c r="A537" s="1"/>
      <c r="C537" s="1"/>
      <c r="D537" s="1"/>
      <c r="E537" s="1"/>
    </row>
    <row r="538" ht="12.75" customHeight="1">
      <c r="A538" s="1"/>
      <c r="C538" s="1"/>
      <c r="D538" s="1"/>
      <c r="E538" s="1"/>
    </row>
    <row r="539" ht="12.75" customHeight="1">
      <c r="A539" s="1"/>
      <c r="C539" s="1"/>
      <c r="D539" s="1"/>
      <c r="E539" s="1"/>
    </row>
    <row r="540" ht="12.75" customHeight="1">
      <c r="A540" s="1"/>
      <c r="C540" s="1"/>
      <c r="D540" s="1"/>
      <c r="E540" s="1"/>
    </row>
    <row r="541" ht="12.75" customHeight="1">
      <c r="A541" s="1"/>
      <c r="C541" s="1"/>
      <c r="D541" s="1"/>
      <c r="E541" s="1"/>
    </row>
    <row r="542" ht="12.75" customHeight="1">
      <c r="A542" s="1"/>
      <c r="C542" s="1"/>
      <c r="D542" s="1"/>
      <c r="E542" s="1"/>
    </row>
    <row r="543" ht="12.75" customHeight="1">
      <c r="A543" s="1"/>
      <c r="C543" s="1"/>
      <c r="D543" s="1"/>
      <c r="E543" s="1"/>
    </row>
    <row r="544" ht="12.75" customHeight="1">
      <c r="A544" s="1"/>
      <c r="C544" s="1"/>
      <c r="D544" s="1"/>
      <c r="E544" s="1"/>
    </row>
    <row r="545" ht="12.75" customHeight="1">
      <c r="A545" s="1"/>
      <c r="C545" s="1"/>
      <c r="D545" s="1"/>
      <c r="E545" s="1"/>
    </row>
    <row r="546" ht="12.75" customHeight="1">
      <c r="A546" s="1"/>
      <c r="C546" s="1"/>
      <c r="D546" s="1"/>
      <c r="E546" s="1"/>
    </row>
    <row r="547" ht="12.75" customHeight="1">
      <c r="A547" s="1"/>
      <c r="C547" s="1"/>
      <c r="D547" s="1"/>
      <c r="E547" s="1"/>
    </row>
    <row r="548" ht="12.75" customHeight="1">
      <c r="A548" s="1"/>
      <c r="C548" s="1"/>
      <c r="D548" s="1"/>
      <c r="E548" s="1"/>
    </row>
    <row r="549" ht="12.75" customHeight="1">
      <c r="A549" s="1"/>
      <c r="C549" s="1"/>
      <c r="D549" s="1"/>
      <c r="E549" s="1"/>
    </row>
    <row r="550" ht="12.75" customHeight="1">
      <c r="A550" s="1"/>
      <c r="C550" s="1"/>
      <c r="D550" s="1"/>
      <c r="E550" s="1"/>
    </row>
    <row r="551" ht="12.75" customHeight="1">
      <c r="A551" s="1"/>
      <c r="C551" s="1"/>
      <c r="D551" s="1"/>
      <c r="E551" s="1"/>
    </row>
    <row r="552" ht="12.75" customHeight="1">
      <c r="A552" s="1"/>
      <c r="C552" s="1"/>
      <c r="D552" s="1"/>
      <c r="E552" s="1"/>
    </row>
    <row r="553" ht="12.75" customHeight="1">
      <c r="A553" s="1"/>
      <c r="C553" s="1"/>
      <c r="D553" s="1"/>
      <c r="E553" s="1"/>
    </row>
    <row r="554" ht="12.75" customHeight="1">
      <c r="A554" s="1"/>
      <c r="C554" s="1"/>
      <c r="D554" s="1"/>
      <c r="E554" s="1"/>
    </row>
    <row r="555" ht="12.75" customHeight="1">
      <c r="A555" s="1"/>
      <c r="C555" s="1"/>
      <c r="D555" s="1"/>
      <c r="E555" s="1"/>
    </row>
    <row r="556" ht="12.75" customHeight="1">
      <c r="A556" s="1"/>
      <c r="C556" s="1"/>
      <c r="D556" s="1"/>
      <c r="E556" s="1"/>
    </row>
    <row r="557" ht="12.75" customHeight="1">
      <c r="A557" s="1"/>
      <c r="C557" s="1"/>
      <c r="D557" s="1"/>
      <c r="E557" s="1"/>
    </row>
    <row r="558" ht="12.75" customHeight="1">
      <c r="A558" s="1"/>
      <c r="C558" s="1"/>
      <c r="D558" s="1"/>
      <c r="E558" s="1"/>
    </row>
    <row r="559" ht="12.75" customHeight="1">
      <c r="A559" s="1"/>
      <c r="C559" s="1"/>
      <c r="D559" s="1"/>
      <c r="E559" s="1"/>
    </row>
    <row r="560" ht="12.75" customHeight="1">
      <c r="A560" s="1"/>
      <c r="C560" s="1"/>
      <c r="D560" s="1"/>
      <c r="E560" s="1"/>
    </row>
    <row r="561" ht="12.75" customHeight="1">
      <c r="A561" s="1"/>
      <c r="C561" s="1"/>
      <c r="D561" s="1"/>
      <c r="E561" s="1"/>
    </row>
    <row r="562" ht="12.75" customHeight="1">
      <c r="A562" s="1"/>
      <c r="C562" s="1"/>
      <c r="D562" s="1"/>
      <c r="E562" s="1"/>
    </row>
    <row r="563" ht="12.75" customHeight="1">
      <c r="A563" s="1"/>
      <c r="C563" s="1"/>
      <c r="D563" s="1"/>
      <c r="E563" s="1"/>
    </row>
    <row r="564" ht="12.75" customHeight="1">
      <c r="A564" s="1"/>
      <c r="C564" s="1"/>
      <c r="D564" s="1"/>
      <c r="E564" s="1"/>
    </row>
    <row r="565" ht="12.75" customHeight="1">
      <c r="A565" s="1"/>
      <c r="C565" s="1"/>
      <c r="D565" s="1"/>
      <c r="E565" s="1"/>
    </row>
    <row r="566" ht="12.75" customHeight="1">
      <c r="A566" s="1"/>
      <c r="C566" s="1"/>
      <c r="D566" s="1"/>
      <c r="E566" s="1"/>
    </row>
    <row r="567" ht="12.75" customHeight="1">
      <c r="A567" s="1"/>
      <c r="C567" s="1"/>
      <c r="D567" s="1"/>
      <c r="E567" s="1"/>
    </row>
    <row r="568" ht="12.75" customHeight="1">
      <c r="A568" s="1"/>
      <c r="C568" s="1"/>
      <c r="D568" s="1"/>
      <c r="E568" s="1"/>
    </row>
    <row r="569" ht="12.75" customHeight="1">
      <c r="A569" s="1"/>
      <c r="C569" s="1"/>
      <c r="D569" s="1"/>
      <c r="E569" s="1"/>
    </row>
    <row r="570" ht="12.75" customHeight="1">
      <c r="A570" s="1"/>
      <c r="C570" s="1"/>
      <c r="D570" s="1"/>
      <c r="E570" s="1"/>
    </row>
    <row r="571" ht="12.75" customHeight="1">
      <c r="A571" s="1"/>
      <c r="C571" s="1"/>
      <c r="D571" s="1"/>
      <c r="E571" s="1"/>
    </row>
    <row r="572" ht="12.75" customHeight="1">
      <c r="A572" s="1"/>
      <c r="C572" s="1"/>
      <c r="D572" s="1"/>
      <c r="E572" s="1"/>
    </row>
    <row r="573" ht="12.75" customHeight="1">
      <c r="A573" s="1"/>
      <c r="C573" s="1"/>
      <c r="D573" s="1"/>
      <c r="E573" s="1"/>
    </row>
    <row r="574" ht="12.75" customHeight="1">
      <c r="A574" s="1"/>
      <c r="C574" s="1"/>
      <c r="D574" s="1"/>
      <c r="E574" s="1"/>
    </row>
    <row r="575" ht="12.75" customHeight="1">
      <c r="A575" s="1"/>
      <c r="C575" s="1"/>
      <c r="D575" s="1"/>
      <c r="E575" s="1"/>
    </row>
    <row r="576" ht="12.75" customHeight="1">
      <c r="A576" s="1"/>
      <c r="C576" s="1"/>
      <c r="D576" s="1"/>
      <c r="E576" s="1"/>
    </row>
    <row r="577" ht="12.75" customHeight="1">
      <c r="A577" s="1"/>
      <c r="C577" s="1"/>
      <c r="D577" s="1"/>
      <c r="E577" s="1"/>
    </row>
    <row r="578" ht="12.75" customHeight="1">
      <c r="A578" s="1"/>
      <c r="C578" s="1"/>
      <c r="D578" s="1"/>
      <c r="E578" s="1"/>
    </row>
    <row r="579" ht="12.75" customHeight="1">
      <c r="A579" s="1"/>
      <c r="C579" s="1"/>
      <c r="D579" s="1"/>
      <c r="E579" s="1"/>
    </row>
    <row r="580" ht="12.75" customHeight="1">
      <c r="A580" s="1"/>
      <c r="C580" s="1"/>
      <c r="D580" s="1"/>
      <c r="E580" s="1"/>
    </row>
    <row r="581" ht="12.75" customHeight="1">
      <c r="A581" s="1"/>
      <c r="C581" s="1"/>
      <c r="D581" s="1"/>
      <c r="E581" s="1"/>
    </row>
    <row r="582" ht="12.75" customHeight="1">
      <c r="A582" s="1"/>
      <c r="C582" s="1"/>
      <c r="D582" s="1"/>
      <c r="E582" s="1"/>
    </row>
    <row r="583" ht="12.75" customHeight="1">
      <c r="A583" s="1"/>
      <c r="C583" s="1"/>
      <c r="D583" s="1"/>
      <c r="E583" s="1"/>
    </row>
    <row r="584" ht="12.75" customHeight="1">
      <c r="A584" s="1"/>
      <c r="C584" s="1"/>
      <c r="D584" s="1"/>
      <c r="E584" s="1"/>
    </row>
    <row r="585" ht="12.75" customHeight="1">
      <c r="A585" s="1"/>
      <c r="C585" s="1"/>
      <c r="D585" s="1"/>
      <c r="E585" s="1"/>
    </row>
    <row r="586" ht="12.75" customHeight="1">
      <c r="A586" s="1"/>
      <c r="C586" s="1"/>
      <c r="D586" s="1"/>
      <c r="E586" s="1"/>
    </row>
    <row r="587" ht="12.75" customHeight="1">
      <c r="A587" s="1"/>
      <c r="C587" s="1"/>
      <c r="D587" s="1"/>
      <c r="E587" s="1"/>
    </row>
    <row r="588" ht="12.75" customHeight="1">
      <c r="A588" s="1"/>
      <c r="C588" s="1"/>
      <c r="D588" s="1"/>
      <c r="E588" s="1"/>
    </row>
    <row r="589" ht="12.75" customHeight="1">
      <c r="A589" s="1"/>
      <c r="C589" s="1"/>
      <c r="D589" s="1"/>
      <c r="E589" s="1"/>
    </row>
    <row r="590" ht="12.75" customHeight="1">
      <c r="A590" s="1"/>
      <c r="C590" s="1"/>
      <c r="D590" s="1"/>
      <c r="E590" s="1"/>
    </row>
    <row r="591" ht="12.75" customHeight="1">
      <c r="A591" s="1"/>
      <c r="C591" s="1"/>
      <c r="D591" s="1"/>
      <c r="E591" s="1"/>
    </row>
    <row r="592" ht="12.75" customHeight="1">
      <c r="A592" s="1"/>
      <c r="C592" s="1"/>
      <c r="D592" s="1"/>
      <c r="E592" s="1"/>
    </row>
    <row r="593" ht="12.75" customHeight="1">
      <c r="A593" s="1"/>
      <c r="C593" s="1"/>
      <c r="D593" s="1"/>
      <c r="E593" s="1"/>
    </row>
    <row r="594" ht="12.75" customHeight="1">
      <c r="A594" s="1"/>
      <c r="C594" s="1"/>
      <c r="D594" s="1"/>
      <c r="E594" s="1"/>
    </row>
    <row r="595" ht="12.75" customHeight="1">
      <c r="A595" s="1"/>
      <c r="C595" s="1"/>
      <c r="D595" s="1"/>
      <c r="E595" s="1"/>
    </row>
    <row r="596" ht="12.75" customHeight="1">
      <c r="A596" s="1"/>
      <c r="C596" s="1"/>
      <c r="D596" s="1"/>
      <c r="E596" s="1"/>
    </row>
    <row r="597" ht="12.75" customHeight="1">
      <c r="A597" s="1"/>
      <c r="C597" s="1"/>
      <c r="D597" s="1"/>
      <c r="E597" s="1"/>
    </row>
    <row r="598" ht="12.75" customHeight="1">
      <c r="A598" s="1"/>
      <c r="C598" s="1"/>
      <c r="D598" s="1"/>
      <c r="E598" s="1"/>
    </row>
    <row r="599" ht="12.75" customHeight="1">
      <c r="A599" s="1"/>
      <c r="C599" s="1"/>
      <c r="D599" s="1"/>
      <c r="E599" s="1"/>
    </row>
    <row r="600" ht="12.75" customHeight="1">
      <c r="A600" s="1"/>
      <c r="C600" s="1"/>
      <c r="D600" s="1"/>
      <c r="E600" s="1"/>
    </row>
    <row r="601" ht="12.75" customHeight="1">
      <c r="A601" s="1"/>
      <c r="C601" s="1"/>
      <c r="D601" s="1"/>
      <c r="E601" s="1"/>
    </row>
    <row r="602" ht="12.75" customHeight="1">
      <c r="A602" s="1"/>
      <c r="C602" s="1"/>
      <c r="D602" s="1"/>
      <c r="E602" s="1"/>
    </row>
    <row r="603" ht="12.75" customHeight="1">
      <c r="A603" s="1"/>
      <c r="C603" s="1"/>
      <c r="D603" s="1"/>
      <c r="E603" s="1"/>
    </row>
    <row r="604" ht="12.75" customHeight="1">
      <c r="A604" s="1"/>
      <c r="C604" s="1"/>
      <c r="D604" s="1"/>
      <c r="E604" s="1"/>
    </row>
    <row r="605" ht="12.75" customHeight="1">
      <c r="A605" s="1"/>
      <c r="C605" s="1"/>
      <c r="D605" s="1"/>
      <c r="E605" s="1"/>
    </row>
    <row r="606" ht="12.75" customHeight="1">
      <c r="A606" s="1"/>
      <c r="C606" s="1"/>
      <c r="D606" s="1"/>
      <c r="E606" s="1"/>
    </row>
    <row r="607" ht="12.75" customHeight="1">
      <c r="A607" s="1"/>
      <c r="C607" s="1"/>
      <c r="D607" s="1"/>
      <c r="E607" s="1"/>
    </row>
    <row r="608" ht="12.75" customHeight="1">
      <c r="A608" s="1"/>
      <c r="C608" s="1"/>
      <c r="D608" s="1"/>
      <c r="E608" s="1"/>
    </row>
    <row r="609" ht="12.75" customHeight="1">
      <c r="A609" s="1"/>
      <c r="C609" s="1"/>
      <c r="D609" s="1"/>
      <c r="E609" s="1"/>
    </row>
    <row r="610" ht="12.75" customHeight="1">
      <c r="A610" s="1"/>
      <c r="C610" s="1"/>
      <c r="D610" s="1"/>
      <c r="E610" s="1"/>
    </row>
    <row r="611" ht="12.75" customHeight="1">
      <c r="A611" s="1"/>
      <c r="C611" s="1"/>
      <c r="D611" s="1"/>
      <c r="E611" s="1"/>
    </row>
    <row r="612" ht="12.75" customHeight="1">
      <c r="A612" s="1"/>
      <c r="C612" s="1"/>
      <c r="D612" s="1"/>
      <c r="E612" s="1"/>
    </row>
    <row r="613" ht="12.75" customHeight="1">
      <c r="A613" s="1"/>
      <c r="C613" s="1"/>
      <c r="D613" s="1"/>
      <c r="E613" s="1"/>
    </row>
    <row r="614" ht="12.75" customHeight="1">
      <c r="A614" s="1"/>
      <c r="C614" s="1"/>
      <c r="D614" s="1"/>
      <c r="E614" s="1"/>
    </row>
    <row r="615" ht="12.75" customHeight="1">
      <c r="A615" s="1"/>
      <c r="C615" s="1"/>
      <c r="D615" s="1"/>
      <c r="E615" s="1"/>
    </row>
    <row r="616" ht="12.75" customHeight="1">
      <c r="A616" s="1"/>
      <c r="C616" s="1"/>
      <c r="D616" s="1"/>
      <c r="E616" s="1"/>
    </row>
    <row r="617" ht="12.75" customHeight="1">
      <c r="A617" s="1"/>
      <c r="C617" s="1"/>
      <c r="D617" s="1"/>
      <c r="E617" s="1"/>
    </row>
    <row r="618" ht="12.75" customHeight="1">
      <c r="A618" s="1"/>
      <c r="C618" s="1"/>
      <c r="D618" s="1"/>
      <c r="E618" s="1"/>
    </row>
    <row r="619" ht="12.75" customHeight="1">
      <c r="A619" s="1"/>
      <c r="C619" s="1"/>
      <c r="D619" s="1"/>
      <c r="E619" s="1"/>
    </row>
    <row r="620" ht="12.75" customHeight="1">
      <c r="A620" s="1"/>
      <c r="C620" s="1"/>
      <c r="D620" s="1"/>
      <c r="E620" s="1"/>
    </row>
    <row r="621" ht="12.75" customHeight="1">
      <c r="A621" s="1"/>
      <c r="C621" s="1"/>
      <c r="D621" s="1"/>
      <c r="E621" s="1"/>
    </row>
    <row r="622" ht="12.75" customHeight="1">
      <c r="A622" s="1"/>
      <c r="C622" s="1"/>
      <c r="D622" s="1"/>
      <c r="E622" s="1"/>
    </row>
    <row r="623" ht="12.75" customHeight="1">
      <c r="A623" s="1"/>
      <c r="C623" s="1"/>
      <c r="D623" s="1"/>
      <c r="E623" s="1"/>
    </row>
    <row r="624" ht="12.75" customHeight="1">
      <c r="A624" s="1"/>
      <c r="C624" s="1"/>
      <c r="D624" s="1"/>
      <c r="E624" s="1"/>
    </row>
    <row r="625" ht="12.75" customHeight="1">
      <c r="A625" s="1"/>
      <c r="C625" s="1"/>
      <c r="D625" s="1"/>
      <c r="E625" s="1"/>
    </row>
    <row r="626" ht="12.75" customHeight="1">
      <c r="A626" s="1"/>
      <c r="C626" s="1"/>
      <c r="D626" s="1"/>
      <c r="E626" s="1"/>
    </row>
    <row r="627" ht="12.75" customHeight="1">
      <c r="A627" s="1"/>
      <c r="C627" s="1"/>
      <c r="D627" s="1"/>
      <c r="E627" s="1"/>
    </row>
    <row r="628" ht="12.75" customHeight="1">
      <c r="A628" s="1"/>
      <c r="C628" s="1"/>
      <c r="D628" s="1"/>
      <c r="E628" s="1"/>
    </row>
    <row r="629" ht="12.75" customHeight="1">
      <c r="A629" s="1"/>
      <c r="C629" s="1"/>
      <c r="D629" s="1"/>
      <c r="E629" s="1"/>
    </row>
    <row r="630" ht="12.75" customHeight="1">
      <c r="A630" s="1"/>
      <c r="C630" s="1"/>
      <c r="D630" s="1"/>
      <c r="E630" s="1"/>
    </row>
    <row r="631" ht="12.75" customHeight="1">
      <c r="A631" s="1"/>
      <c r="C631" s="1"/>
      <c r="D631" s="1"/>
      <c r="E631" s="1"/>
    </row>
    <row r="632" ht="12.75" customHeight="1">
      <c r="A632" s="1"/>
      <c r="C632" s="1"/>
      <c r="D632" s="1"/>
      <c r="E632" s="1"/>
    </row>
    <row r="633" ht="12.75" customHeight="1">
      <c r="A633" s="1"/>
      <c r="C633" s="1"/>
      <c r="D633" s="1"/>
      <c r="E633" s="1"/>
    </row>
    <row r="634" ht="12.75" customHeight="1">
      <c r="A634" s="1"/>
      <c r="C634" s="1"/>
      <c r="D634" s="1"/>
      <c r="E634" s="1"/>
    </row>
    <row r="635" ht="12.75" customHeight="1">
      <c r="A635" s="1"/>
      <c r="C635" s="1"/>
      <c r="D635" s="1"/>
      <c r="E635" s="1"/>
    </row>
    <row r="636" ht="12.75" customHeight="1">
      <c r="A636" s="1"/>
      <c r="C636" s="1"/>
      <c r="D636" s="1"/>
      <c r="E636" s="1"/>
    </row>
    <row r="637" ht="12.75" customHeight="1">
      <c r="A637" s="1"/>
      <c r="C637" s="1"/>
      <c r="D637" s="1"/>
      <c r="E637" s="1"/>
    </row>
    <row r="638" ht="12.75" customHeight="1">
      <c r="A638" s="1"/>
      <c r="C638" s="1"/>
      <c r="D638" s="1"/>
      <c r="E638" s="1"/>
    </row>
    <row r="639" ht="12.75" customHeight="1">
      <c r="A639" s="1"/>
      <c r="C639" s="1"/>
      <c r="D639" s="1"/>
      <c r="E639" s="1"/>
    </row>
    <row r="640" ht="12.75" customHeight="1">
      <c r="A640" s="1"/>
      <c r="C640" s="1"/>
      <c r="D640" s="1"/>
      <c r="E640" s="1"/>
    </row>
    <row r="641" ht="12.75" customHeight="1">
      <c r="A641" s="1"/>
      <c r="C641" s="1"/>
      <c r="D641" s="1"/>
      <c r="E641" s="1"/>
    </row>
    <row r="642" ht="12.75" customHeight="1">
      <c r="A642" s="1"/>
      <c r="C642" s="1"/>
      <c r="D642" s="1"/>
      <c r="E642" s="1"/>
    </row>
    <row r="643" ht="12.75" customHeight="1">
      <c r="A643" s="1"/>
      <c r="C643" s="1"/>
      <c r="D643" s="1"/>
      <c r="E643" s="1"/>
    </row>
    <row r="644" ht="12.75" customHeight="1">
      <c r="A644" s="1"/>
      <c r="C644" s="1"/>
      <c r="D644" s="1"/>
      <c r="E644" s="1"/>
    </row>
    <row r="645" ht="12.75" customHeight="1">
      <c r="A645" s="1"/>
      <c r="C645" s="1"/>
      <c r="D645" s="1"/>
      <c r="E645" s="1"/>
    </row>
    <row r="646" ht="12.75" customHeight="1">
      <c r="A646" s="1"/>
      <c r="C646" s="1"/>
      <c r="D646" s="1"/>
      <c r="E646" s="1"/>
    </row>
    <row r="647" ht="12.75" customHeight="1">
      <c r="A647" s="1"/>
      <c r="C647" s="1"/>
      <c r="D647" s="1"/>
      <c r="E647" s="1"/>
    </row>
    <row r="648" ht="12.75" customHeight="1">
      <c r="A648" s="1"/>
      <c r="C648" s="1"/>
      <c r="D648" s="1"/>
      <c r="E648" s="1"/>
    </row>
    <row r="649" ht="12.75" customHeight="1">
      <c r="A649" s="1"/>
      <c r="C649" s="1"/>
      <c r="D649" s="1"/>
      <c r="E649" s="1"/>
    </row>
    <row r="650" ht="12.75" customHeight="1">
      <c r="A650" s="1"/>
      <c r="C650" s="1"/>
      <c r="D650" s="1"/>
      <c r="E650" s="1"/>
    </row>
    <row r="651" ht="12.75" customHeight="1">
      <c r="A651" s="1"/>
      <c r="C651" s="1"/>
      <c r="D651" s="1"/>
      <c r="E651" s="1"/>
    </row>
    <row r="652" ht="12.75" customHeight="1">
      <c r="A652" s="1"/>
      <c r="C652" s="1"/>
      <c r="D652" s="1"/>
      <c r="E652" s="1"/>
    </row>
    <row r="653" ht="12.75" customHeight="1">
      <c r="A653" s="1"/>
      <c r="C653" s="1"/>
      <c r="D653" s="1"/>
      <c r="E653" s="1"/>
    </row>
    <row r="654" ht="12.75" customHeight="1">
      <c r="A654" s="1"/>
      <c r="C654" s="1"/>
      <c r="D654" s="1"/>
      <c r="E654" s="1"/>
    </row>
    <row r="655" ht="12.75" customHeight="1">
      <c r="A655" s="1"/>
      <c r="C655" s="1"/>
      <c r="D655" s="1"/>
      <c r="E655" s="1"/>
    </row>
    <row r="656" ht="12.75" customHeight="1">
      <c r="A656" s="1"/>
      <c r="C656" s="1"/>
      <c r="D656" s="1"/>
      <c r="E656" s="1"/>
    </row>
    <row r="657" ht="12.75" customHeight="1">
      <c r="A657" s="1"/>
      <c r="C657" s="1"/>
      <c r="D657" s="1"/>
      <c r="E657" s="1"/>
    </row>
    <row r="658" ht="12.75" customHeight="1">
      <c r="A658" s="1"/>
      <c r="C658" s="1"/>
      <c r="D658" s="1"/>
      <c r="E658" s="1"/>
    </row>
    <row r="659" ht="12.75" customHeight="1">
      <c r="A659" s="1"/>
      <c r="C659" s="1"/>
      <c r="D659" s="1"/>
      <c r="E659" s="1"/>
    </row>
    <row r="660" ht="12.75" customHeight="1">
      <c r="A660" s="1"/>
      <c r="C660" s="1"/>
      <c r="D660" s="1"/>
      <c r="E660" s="1"/>
    </row>
    <row r="661" ht="12.75" customHeight="1">
      <c r="A661" s="1"/>
      <c r="C661" s="1"/>
      <c r="D661" s="1"/>
      <c r="E661" s="1"/>
    </row>
    <row r="662" ht="12.75" customHeight="1">
      <c r="A662" s="1"/>
      <c r="C662" s="1"/>
      <c r="D662" s="1"/>
      <c r="E662" s="1"/>
    </row>
    <row r="663" ht="12.75" customHeight="1">
      <c r="A663" s="1"/>
      <c r="C663" s="1"/>
      <c r="D663" s="1"/>
      <c r="E663" s="1"/>
    </row>
    <row r="664" ht="12.75" customHeight="1">
      <c r="A664" s="1"/>
      <c r="C664" s="1"/>
      <c r="D664" s="1"/>
      <c r="E664" s="1"/>
    </row>
    <row r="665" ht="12.75" customHeight="1">
      <c r="A665" s="1"/>
      <c r="C665" s="1"/>
      <c r="D665" s="1"/>
      <c r="E665" s="1"/>
    </row>
    <row r="666" ht="12.75" customHeight="1">
      <c r="A666" s="1"/>
      <c r="C666" s="1"/>
      <c r="D666" s="1"/>
      <c r="E666" s="1"/>
    </row>
    <row r="667" ht="12.75" customHeight="1">
      <c r="A667" s="1"/>
      <c r="C667" s="1"/>
      <c r="D667" s="1"/>
      <c r="E667" s="1"/>
    </row>
    <row r="668" ht="12.75" customHeight="1">
      <c r="A668" s="1"/>
      <c r="C668" s="1"/>
      <c r="D668" s="1"/>
      <c r="E668" s="1"/>
    </row>
    <row r="669" ht="12.75" customHeight="1">
      <c r="A669" s="1"/>
      <c r="C669" s="1"/>
      <c r="D669" s="1"/>
      <c r="E669" s="1"/>
    </row>
    <row r="670" ht="12.75" customHeight="1">
      <c r="A670" s="1"/>
      <c r="C670" s="1"/>
      <c r="D670" s="1"/>
      <c r="E670" s="1"/>
    </row>
    <row r="671" ht="12.75" customHeight="1">
      <c r="A671" s="1"/>
      <c r="C671" s="1"/>
      <c r="D671" s="1"/>
      <c r="E671" s="1"/>
    </row>
    <row r="672" ht="12.75" customHeight="1">
      <c r="A672" s="1"/>
      <c r="C672" s="1"/>
      <c r="D672" s="1"/>
      <c r="E672" s="1"/>
    </row>
    <row r="673" ht="12.75" customHeight="1">
      <c r="A673" s="1"/>
      <c r="C673" s="1"/>
      <c r="D673" s="1"/>
      <c r="E673" s="1"/>
    </row>
    <row r="674" ht="12.75" customHeight="1">
      <c r="A674" s="1"/>
      <c r="C674" s="1"/>
      <c r="D674" s="1"/>
      <c r="E674" s="1"/>
    </row>
    <row r="675" ht="12.75" customHeight="1">
      <c r="A675" s="1"/>
      <c r="C675" s="1"/>
      <c r="D675" s="1"/>
      <c r="E675" s="1"/>
    </row>
    <row r="676" ht="12.75" customHeight="1">
      <c r="A676" s="1"/>
      <c r="C676" s="1"/>
      <c r="D676" s="1"/>
      <c r="E676" s="1"/>
    </row>
    <row r="677" ht="12.75" customHeight="1">
      <c r="A677" s="1"/>
      <c r="C677" s="1"/>
      <c r="D677" s="1"/>
      <c r="E677" s="1"/>
    </row>
    <row r="678" ht="12.75" customHeight="1">
      <c r="A678" s="1"/>
      <c r="C678" s="1"/>
      <c r="D678" s="1"/>
      <c r="E678" s="1"/>
    </row>
    <row r="679" ht="12.75" customHeight="1">
      <c r="A679" s="1"/>
      <c r="C679" s="1"/>
      <c r="D679" s="1"/>
      <c r="E679" s="1"/>
    </row>
    <row r="680" ht="12.75" customHeight="1">
      <c r="A680" s="1"/>
      <c r="C680" s="1"/>
      <c r="D680" s="1"/>
      <c r="E680" s="1"/>
    </row>
    <row r="681" ht="12.75" customHeight="1">
      <c r="A681" s="1"/>
      <c r="C681" s="1"/>
      <c r="D681" s="1"/>
      <c r="E681" s="1"/>
    </row>
    <row r="682" ht="12.75" customHeight="1">
      <c r="A682" s="1"/>
      <c r="C682" s="1"/>
      <c r="D682" s="1"/>
      <c r="E682" s="1"/>
    </row>
    <row r="683" ht="12.75" customHeight="1">
      <c r="A683" s="1"/>
      <c r="C683" s="1"/>
      <c r="D683" s="1"/>
      <c r="E683" s="1"/>
    </row>
    <row r="684" ht="12.75" customHeight="1">
      <c r="A684" s="1"/>
      <c r="C684" s="1"/>
      <c r="D684" s="1"/>
      <c r="E684" s="1"/>
    </row>
    <row r="685" ht="12.75" customHeight="1">
      <c r="A685" s="1"/>
      <c r="C685" s="1"/>
      <c r="D685" s="1"/>
      <c r="E685" s="1"/>
    </row>
    <row r="686" ht="12.75" customHeight="1">
      <c r="A686" s="1"/>
      <c r="C686" s="1"/>
      <c r="D686" s="1"/>
      <c r="E686" s="1"/>
    </row>
    <row r="687" ht="12.75" customHeight="1">
      <c r="A687" s="1"/>
      <c r="C687" s="1"/>
      <c r="D687" s="1"/>
      <c r="E687" s="1"/>
    </row>
    <row r="688" ht="12.75" customHeight="1">
      <c r="A688" s="1"/>
      <c r="C688" s="1"/>
      <c r="D688" s="1"/>
      <c r="E688" s="1"/>
    </row>
    <row r="689" ht="12.75" customHeight="1">
      <c r="A689" s="1"/>
      <c r="C689" s="1"/>
      <c r="D689" s="1"/>
      <c r="E689" s="1"/>
    </row>
    <row r="690" ht="12.75" customHeight="1">
      <c r="A690" s="1"/>
      <c r="C690" s="1"/>
      <c r="D690" s="1"/>
      <c r="E690" s="1"/>
    </row>
    <row r="691" ht="12.75" customHeight="1">
      <c r="A691" s="1"/>
      <c r="C691" s="1"/>
      <c r="D691" s="1"/>
      <c r="E691" s="1"/>
    </row>
    <row r="692" ht="12.75" customHeight="1">
      <c r="A692" s="1"/>
      <c r="C692" s="1"/>
      <c r="D692" s="1"/>
      <c r="E692" s="1"/>
    </row>
    <row r="693" ht="12.75" customHeight="1">
      <c r="A693" s="1"/>
      <c r="C693" s="1"/>
      <c r="D693" s="1"/>
      <c r="E693" s="1"/>
    </row>
    <row r="694" ht="12.75" customHeight="1">
      <c r="A694" s="1"/>
      <c r="C694" s="1"/>
      <c r="D694" s="1"/>
      <c r="E694" s="1"/>
    </row>
    <row r="695" ht="12.75" customHeight="1">
      <c r="A695" s="1"/>
      <c r="C695" s="1"/>
      <c r="D695" s="1"/>
      <c r="E695" s="1"/>
    </row>
    <row r="696" ht="12.75" customHeight="1">
      <c r="A696" s="1"/>
      <c r="C696" s="1"/>
      <c r="D696" s="1"/>
      <c r="E696" s="1"/>
    </row>
    <row r="697" ht="12.75" customHeight="1">
      <c r="A697" s="1"/>
      <c r="C697" s="1"/>
      <c r="D697" s="1"/>
      <c r="E697" s="1"/>
    </row>
    <row r="698" ht="12.75" customHeight="1">
      <c r="A698" s="1"/>
      <c r="C698" s="1"/>
      <c r="D698" s="1"/>
      <c r="E698" s="1"/>
    </row>
    <row r="699" ht="12.75" customHeight="1">
      <c r="A699" s="1"/>
      <c r="C699" s="1"/>
      <c r="D699" s="1"/>
      <c r="E699" s="1"/>
    </row>
    <row r="700" ht="12.75" customHeight="1">
      <c r="A700" s="1"/>
      <c r="C700" s="1"/>
      <c r="D700" s="1"/>
      <c r="E700" s="1"/>
    </row>
    <row r="701" ht="12.75" customHeight="1">
      <c r="A701" s="1"/>
      <c r="C701" s="1"/>
      <c r="D701" s="1"/>
      <c r="E701" s="1"/>
    </row>
    <row r="702" ht="12.75" customHeight="1">
      <c r="A702" s="1"/>
      <c r="C702" s="1"/>
      <c r="D702" s="1"/>
      <c r="E702" s="1"/>
    </row>
    <row r="703" ht="12.75" customHeight="1">
      <c r="A703" s="1"/>
      <c r="C703" s="1"/>
      <c r="D703" s="1"/>
      <c r="E703" s="1"/>
    </row>
    <row r="704" ht="12.75" customHeight="1">
      <c r="A704" s="1"/>
      <c r="C704" s="1"/>
      <c r="D704" s="1"/>
      <c r="E704" s="1"/>
    </row>
    <row r="705" ht="12.75" customHeight="1">
      <c r="A705" s="1"/>
      <c r="C705" s="1"/>
      <c r="D705" s="1"/>
      <c r="E705" s="1"/>
    </row>
    <row r="706" ht="12.75" customHeight="1">
      <c r="A706" s="1"/>
      <c r="C706" s="1"/>
      <c r="D706" s="1"/>
      <c r="E706" s="1"/>
    </row>
    <row r="707" ht="12.75" customHeight="1">
      <c r="A707" s="1"/>
      <c r="C707" s="1"/>
      <c r="D707" s="1"/>
      <c r="E707" s="1"/>
    </row>
    <row r="708" ht="12.75" customHeight="1">
      <c r="A708" s="1"/>
      <c r="C708" s="1"/>
      <c r="D708" s="1"/>
      <c r="E708" s="1"/>
    </row>
    <row r="709" ht="12.75" customHeight="1">
      <c r="A709" s="1"/>
      <c r="C709" s="1"/>
      <c r="D709" s="1"/>
      <c r="E709" s="1"/>
    </row>
    <row r="710" ht="12.75" customHeight="1">
      <c r="A710" s="1"/>
      <c r="C710" s="1"/>
      <c r="D710" s="1"/>
      <c r="E710" s="1"/>
    </row>
    <row r="711" ht="12.75" customHeight="1">
      <c r="A711" s="1"/>
      <c r="C711" s="1"/>
      <c r="D711" s="1"/>
      <c r="E711" s="1"/>
    </row>
    <row r="712" ht="12.75" customHeight="1">
      <c r="A712" s="1"/>
      <c r="C712" s="1"/>
      <c r="D712" s="1"/>
      <c r="E712" s="1"/>
    </row>
    <row r="713" ht="12.75" customHeight="1">
      <c r="A713" s="1"/>
      <c r="C713" s="1"/>
      <c r="D713" s="1"/>
      <c r="E713" s="1"/>
    </row>
    <row r="714" ht="12.75" customHeight="1">
      <c r="A714" s="1"/>
      <c r="C714" s="1"/>
      <c r="D714" s="1"/>
      <c r="E714" s="1"/>
    </row>
    <row r="715" ht="12.75" customHeight="1">
      <c r="A715" s="1"/>
      <c r="C715" s="1"/>
      <c r="D715" s="1"/>
      <c r="E715" s="1"/>
    </row>
    <row r="716" ht="12.75" customHeight="1">
      <c r="A716" s="1"/>
      <c r="C716" s="1"/>
      <c r="D716" s="1"/>
      <c r="E716" s="1"/>
    </row>
    <row r="717" ht="12.75" customHeight="1">
      <c r="A717" s="1"/>
      <c r="C717" s="1"/>
      <c r="D717" s="1"/>
      <c r="E717" s="1"/>
    </row>
    <row r="718" ht="12.75" customHeight="1">
      <c r="A718" s="1"/>
      <c r="C718" s="1"/>
      <c r="D718" s="1"/>
      <c r="E718" s="1"/>
    </row>
    <row r="719" ht="12.75" customHeight="1">
      <c r="A719" s="1"/>
      <c r="C719" s="1"/>
      <c r="D719" s="1"/>
      <c r="E719" s="1"/>
    </row>
    <row r="720" ht="12.75" customHeight="1">
      <c r="A720" s="1"/>
      <c r="C720" s="1"/>
      <c r="D720" s="1"/>
      <c r="E720" s="1"/>
    </row>
    <row r="721" ht="12.75" customHeight="1">
      <c r="A721" s="1"/>
      <c r="C721" s="1"/>
      <c r="D721" s="1"/>
      <c r="E721" s="1"/>
    </row>
    <row r="722" ht="12.75" customHeight="1">
      <c r="A722" s="1"/>
      <c r="C722" s="1"/>
      <c r="D722" s="1"/>
      <c r="E722" s="1"/>
    </row>
    <row r="723" ht="12.75" customHeight="1">
      <c r="A723" s="1"/>
      <c r="C723" s="1"/>
      <c r="D723" s="1"/>
      <c r="E723" s="1"/>
    </row>
    <row r="724" ht="12.75" customHeight="1">
      <c r="A724" s="1"/>
      <c r="C724" s="1"/>
      <c r="D724" s="1"/>
      <c r="E724" s="1"/>
    </row>
    <row r="725" ht="12.75" customHeight="1">
      <c r="A725" s="1"/>
      <c r="C725" s="1"/>
      <c r="D725" s="1"/>
      <c r="E725" s="1"/>
    </row>
    <row r="726" ht="12.75" customHeight="1">
      <c r="A726" s="1"/>
      <c r="C726" s="1"/>
      <c r="D726" s="1"/>
      <c r="E726" s="1"/>
    </row>
    <row r="727" ht="12.75" customHeight="1">
      <c r="A727" s="1"/>
      <c r="C727" s="1"/>
      <c r="D727" s="1"/>
      <c r="E727" s="1"/>
    </row>
    <row r="728" ht="12.75" customHeight="1">
      <c r="A728" s="1"/>
      <c r="C728" s="1"/>
      <c r="D728" s="1"/>
      <c r="E728" s="1"/>
    </row>
    <row r="729" ht="12.75" customHeight="1">
      <c r="A729" s="1"/>
      <c r="C729" s="1"/>
      <c r="D729" s="1"/>
      <c r="E729" s="1"/>
    </row>
    <row r="730" ht="12.75" customHeight="1">
      <c r="A730" s="1"/>
      <c r="C730" s="1"/>
      <c r="D730" s="1"/>
      <c r="E730" s="1"/>
    </row>
    <row r="731" ht="12.75" customHeight="1">
      <c r="A731" s="1"/>
      <c r="C731" s="1"/>
      <c r="D731" s="1"/>
      <c r="E731" s="1"/>
    </row>
    <row r="732" ht="12.75" customHeight="1">
      <c r="A732" s="1"/>
      <c r="C732" s="1"/>
      <c r="D732" s="1"/>
      <c r="E732" s="1"/>
    </row>
    <row r="733" ht="12.75" customHeight="1">
      <c r="A733" s="1"/>
      <c r="C733" s="1"/>
      <c r="D733" s="1"/>
      <c r="E733" s="1"/>
    </row>
    <row r="734" ht="12.75" customHeight="1">
      <c r="A734" s="1"/>
      <c r="C734" s="1"/>
      <c r="D734" s="1"/>
      <c r="E734" s="1"/>
    </row>
    <row r="735" ht="12.75" customHeight="1">
      <c r="A735" s="1"/>
      <c r="C735" s="1"/>
      <c r="D735" s="1"/>
      <c r="E735" s="1"/>
    </row>
    <row r="736" ht="12.75" customHeight="1">
      <c r="A736" s="1"/>
      <c r="C736" s="1"/>
      <c r="D736" s="1"/>
      <c r="E736" s="1"/>
    </row>
    <row r="737" ht="12.75" customHeight="1">
      <c r="A737" s="1"/>
      <c r="C737" s="1"/>
      <c r="D737" s="1"/>
      <c r="E737" s="1"/>
    </row>
    <row r="738" ht="12.75" customHeight="1">
      <c r="A738" s="1"/>
      <c r="C738" s="1"/>
      <c r="D738" s="1"/>
      <c r="E738" s="1"/>
    </row>
    <row r="739" ht="12.75" customHeight="1">
      <c r="A739" s="1"/>
      <c r="C739" s="1"/>
      <c r="D739" s="1"/>
      <c r="E739" s="1"/>
    </row>
    <row r="740" ht="12.75" customHeight="1">
      <c r="A740" s="1"/>
      <c r="C740" s="1"/>
      <c r="D740" s="1"/>
      <c r="E740" s="1"/>
    </row>
    <row r="741" ht="12.75" customHeight="1">
      <c r="A741" s="1"/>
      <c r="C741" s="1"/>
      <c r="D741" s="1"/>
      <c r="E741" s="1"/>
    </row>
    <row r="742" ht="12.75" customHeight="1">
      <c r="A742" s="1"/>
      <c r="C742" s="1"/>
      <c r="D742" s="1"/>
      <c r="E742" s="1"/>
    </row>
    <row r="743" ht="12.75" customHeight="1">
      <c r="A743" s="1"/>
      <c r="C743" s="1"/>
      <c r="D743" s="1"/>
      <c r="E743" s="1"/>
    </row>
    <row r="744" ht="12.75" customHeight="1">
      <c r="A744" s="1"/>
      <c r="C744" s="1"/>
      <c r="D744" s="1"/>
      <c r="E744" s="1"/>
    </row>
    <row r="745" ht="12.75" customHeight="1">
      <c r="A745" s="1"/>
      <c r="C745" s="1"/>
      <c r="D745" s="1"/>
      <c r="E745" s="1"/>
    </row>
    <row r="746" ht="12.75" customHeight="1">
      <c r="A746" s="1"/>
      <c r="C746" s="1"/>
      <c r="D746" s="1"/>
      <c r="E746" s="1"/>
    </row>
    <row r="747" ht="12.75" customHeight="1">
      <c r="A747" s="1"/>
      <c r="C747" s="1"/>
      <c r="D747" s="1"/>
      <c r="E747" s="1"/>
    </row>
    <row r="748" ht="12.75" customHeight="1">
      <c r="A748" s="1"/>
      <c r="C748" s="1"/>
      <c r="D748" s="1"/>
      <c r="E748" s="1"/>
    </row>
    <row r="749" ht="12.75" customHeight="1">
      <c r="A749" s="1"/>
      <c r="C749" s="1"/>
      <c r="D749" s="1"/>
      <c r="E749" s="1"/>
    </row>
    <row r="750" ht="12.75" customHeight="1">
      <c r="A750" s="1"/>
      <c r="C750" s="1"/>
      <c r="D750" s="1"/>
      <c r="E750" s="1"/>
    </row>
    <row r="751" ht="12.75" customHeight="1">
      <c r="A751" s="1"/>
      <c r="C751" s="1"/>
      <c r="D751" s="1"/>
      <c r="E751" s="1"/>
    </row>
    <row r="752" ht="12.75" customHeight="1">
      <c r="A752" s="1"/>
      <c r="C752" s="1"/>
      <c r="D752" s="1"/>
      <c r="E752" s="1"/>
    </row>
    <row r="753" ht="12.75" customHeight="1">
      <c r="A753" s="1"/>
      <c r="C753" s="1"/>
      <c r="D753" s="1"/>
      <c r="E753" s="1"/>
    </row>
    <row r="754" ht="12.75" customHeight="1">
      <c r="A754" s="1"/>
      <c r="C754" s="1"/>
      <c r="D754" s="1"/>
      <c r="E754" s="1"/>
    </row>
    <row r="755" ht="12.75" customHeight="1">
      <c r="A755" s="1"/>
      <c r="C755" s="1"/>
      <c r="D755" s="1"/>
      <c r="E755" s="1"/>
    </row>
    <row r="756" ht="12.75" customHeight="1">
      <c r="A756" s="1"/>
      <c r="C756" s="1"/>
      <c r="D756" s="1"/>
      <c r="E756" s="1"/>
    </row>
    <row r="757" ht="12.75" customHeight="1">
      <c r="A757" s="1"/>
      <c r="C757" s="1"/>
      <c r="D757" s="1"/>
      <c r="E757" s="1"/>
    </row>
    <row r="758" ht="12.75" customHeight="1">
      <c r="A758" s="1"/>
      <c r="C758" s="1"/>
      <c r="D758" s="1"/>
      <c r="E758" s="1"/>
    </row>
    <row r="759" ht="12.75" customHeight="1">
      <c r="A759" s="1"/>
      <c r="C759" s="1"/>
      <c r="D759" s="1"/>
      <c r="E759" s="1"/>
    </row>
    <row r="760" ht="12.75" customHeight="1">
      <c r="A760" s="1"/>
      <c r="C760" s="1"/>
      <c r="D760" s="1"/>
      <c r="E760" s="1"/>
    </row>
    <row r="761" ht="12.75" customHeight="1">
      <c r="A761" s="1"/>
      <c r="C761" s="1"/>
      <c r="D761" s="1"/>
      <c r="E761" s="1"/>
    </row>
    <row r="762" ht="12.75" customHeight="1">
      <c r="A762" s="1"/>
      <c r="C762" s="1"/>
      <c r="D762" s="1"/>
      <c r="E762" s="1"/>
    </row>
    <row r="763" ht="12.75" customHeight="1">
      <c r="A763" s="1"/>
      <c r="C763" s="1"/>
      <c r="D763" s="1"/>
      <c r="E763" s="1"/>
    </row>
    <row r="764" ht="12.75" customHeight="1">
      <c r="A764" s="1"/>
      <c r="C764" s="1"/>
      <c r="D764" s="1"/>
      <c r="E764" s="1"/>
    </row>
    <row r="765" ht="12.75" customHeight="1">
      <c r="A765" s="1"/>
      <c r="C765" s="1"/>
      <c r="D765" s="1"/>
      <c r="E765" s="1"/>
    </row>
    <row r="766" ht="12.75" customHeight="1">
      <c r="A766" s="1"/>
      <c r="C766" s="1"/>
      <c r="D766" s="1"/>
      <c r="E766" s="1"/>
    </row>
    <row r="767" ht="12.75" customHeight="1">
      <c r="A767" s="1"/>
      <c r="C767" s="1"/>
      <c r="D767" s="1"/>
      <c r="E767" s="1"/>
    </row>
    <row r="768" ht="12.75" customHeight="1">
      <c r="A768" s="1"/>
      <c r="C768" s="1"/>
      <c r="D768" s="1"/>
      <c r="E768" s="1"/>
    </row>
    <row r="769" ht="12.75" customHeight="1">
      <c r="A769" s="1"/>
      <c r="C769" s="1"/>
      <c r="D769" s="1"/>
      <c r="E769" s="1"/>
    </row>
    <row r="770" ht="12.75" customHeight="1">
      <c r="A770" s="1"/>
      <c r="C770" s="1"/>
      <c r="D770" s="1"/>
      <c r="E770" s="1"/>
    </row>
    <row r="771" ht="12.75" customHeight="1">
      <c r="A771" s="1"/>
      <c r="C771" s="1"/>
      <c r="D771" s="1"/>
      <c r="E771" s="1"/>
    </row>
    <row r="772" ht="12.75" customHeight="1">
      <c r="A772" s="1"/>
      <c r="C772" s="1"/>
      <c r="D772" s="1"/>
      <c r="E772" s="1"/>
    </row>
    <row r="773" ht="12.75" customHeight="1">
      <c r="A773" s="1"/>
      <c r="C773" s="1"/>
      <c r="D773" s="1"/>
      <c r="E773" s="1"/>
    </row>
    <row r="774" ht="12.75" customHeight="1">
      <c r="A774" s="1"/>
      <c r="C774" s="1"/>
      <c r="D774" s="1"/>
      <c r="E774" s="1"/>
    </row>
    <row r="775" ht="12.75" customHeight="1">
      <c r="A775" s="1"/>
      <c r="C775" s="1"/>
      <c r="D775" s="1"/>
      <c r="E775" s="1"/>
    </row>
    <row r="776" ht="12.75" customHeight="1">
      <c r="A776" s="1"/>
      <c r="C776" s="1"/>
      <c r="D776" s="1"/>
      <c r="E776" s="1"/>
    </row>
    <row r="777" ht="12.75" customHeight="1">
      <c r="A777" s="1"/>
      <c r="C777" s="1"/>
      <c r="D777" s="1"/>
      <c r="E777" s="1"/>
    </row>
    <row r="778" ht="12.75" customHeight="1">
      <c r="A778" s="1"/>
      <c r="C778" s="1"/>
      <c r="D778" s="1"/>
      <c r="E778" s="1"/>
    </row>
    <row r="779" ht="12.75" customHeight="1">
      <c r="A779" s="1"/>
      <c r="C779" s="1"/>
      <c r="D779" s="1"/>
      <c r="E779" s="1"/>
    </row>
    <row r="780" ht="12.75" customHeight="1">
      <c r="A780" s="1"/>
      <c r="C780" s="1"/>
      <c r="D780" s="1"/>
      <c r="E780" s="1"/>
    </row>
    <row r="781" ht="12.75" customHeight="1">
      <c r="A781" s="1"/>
      <c r="C781" s="1"/>
      <c r="D781" s="1"/>
      <c r="E781" s="1"/>
    </row>
    <row r="782" ht="12.75" customHeight="1">
      <c r="A782" s="1"/>
      <c r="C782" s="1"/>
      <c r="D782" s="1"/>
      <c r="E782" s="1"/>
    </row>
    <row r="783" ht="12.75" customHeight="1">
      <c r="A783" s="1"/>
      <c r="C783" s="1"/>
      <c r="D783" s="1"/>
      <c r="E783" s="1"/>
    </row>
    <row r="784" ht="12.75" customHeight="1">
      <c r="A784" s="1"/>
      <c r="C784" s="1"/>
      <c r="D784" s="1"/>
      <c r="E784" s="1"/>
    </row>
    <row r="785" ht="12.75" customHeight="1">
      <c r="A785" s="1"/>
      <c r="C785" s="1"/>
      <c r="D785" s="1"/>
      <c r="E785" s="1"/>
    </row>
    <row r="786" ht="12.75" customHeight="1">
      <c r="A786" s="1"/>
      <c r="C786" s="1"/>
      <c r="D786" s="1"/>
      <c r="E786" s="1"/>
    </row>
    <row r="787" ht="12.75" customHeight="1">
      <c r="A787" s="1"/>
      <c r="C787" s="1"/>
      <c r="D787" s="1"/>
      <c r="E787" s="1"/>
    </row>
    <row r="788" ht="12.75" customHeight="1">
      <c r="A788" s="1"/>
      <c r="C788" s="1"/>
      <c r="D788" s="1"/>
      <c r="E788" s="1"/>
    </row>
    <row r="789" ht="12.75" customHeight="1">
      <c r="A789" s="1"/>
      <c r="C789" s="1"/>
      <c r="D789" s="1"/>
      <c r="E789" s="1"/>
    </row>
    <row r="790" ht="12.75" customHeight="1">
      <c r="A790" s="1"/>
      <c r="C790" s="1"/>
      <c r="D790" s="1"/>
      <c r="E790" s="1"/>
    </row>
    <row r="791" ht="12.75" customHeight="1">
      <c r="A791" s="1"/>
      <c r="C791" s="1"/>
      <c r="D791" s="1"/>
      <c r="E791" s="1"/>
    </row>
    <row r="792" ht="12.75" customHeight="1">
      <c r="A792" s="1"/>
      <c r="C792" s="1"/>
      <c r="D792" s="1"/>
      <c r="E792" s="1"/>
    </row>
    <row r="793" ht="12.75" customHeight="1">
      <c r="A793" s="1"/>
      <c r="C793" s="1"/>
      <c r="D793" s="1"/>
      <c r="E793" s="1"/>
    </row>
    <row r="794" ht="12.75" customHeight="1">
      <c r="A794" s="1"/>
      <c r="C794" s="1"/>
      <c r="D794" s="1"/>
      <c r="E794" s="1"/>
    </row>
    <row r="795" ht="12.75" customHeight="1">
      <c r="A795" s="1"/>
      <c r="C795" s="1"/>
      <c r="D795" s="1"/>
      <c r="E795" s="1"/>
    </row>
    <row r="796" ht="12.75" customHeight="1">
      <c r="A796" s="1"/>
      <c r="C796" s="1"/>
      <c r="D796" s="1"/>
      <c r="E796" s="1"/>
    </row>
    <row r="797" ht="12.75" customHeight="1">
      <c r="A797" s="1"/>
      <c r="C797" s="1"/>
      <c r="D797" s="1"/>
      <c r="E797" s="1"/>
    </row>
    <row r="798" ht="12.75" customHeight="1">
      <c r="A798" s="1"/>
      <c r="C798" s="1"/>
      <c r="D798" s="1"/>
      <c r="E798" s="1"/>
    </row>
    <row r="799" ht="12.75" customHeight="1">
      <c r="A799" s="1"/>
      <c r="C799" s="1"/>
      <c r="D799" s="1"/>
      <c r="E799" s="1"/>
    </row>
    <row r="800" ht="12.75" customHeight="1">
      <c r="A800" s="1"/>
      <c r="C800" s="1"/>
      <c r="D800" s="1"/>
      <c r="E800" s="1"/>
    </row>
    <row r="801" ht="12.75" customHeight="1">
      <c r="A801" s="1"/>
      <c r="C801" s="1"/>
      <c r="D801" s="1"/>
      <c r="E801" s="1"/>
    </row>
    <row r="802" ht="12.75" customHeight="1">
      <c r="A802" s="1"/>
      <c r="C802" s="1"/>
      <c r="D802" s="1"/>
      <c r="E802" s="1"/>
    </row>
    <row r="803" ht="12.75" customHeight="1">
      <c r="A803" s="1"/>
      <c r="C803" s="1"/>
      <c r="D803" s="1"/>
      <c r="E803" s="1"/>
    </row>
    <row r="804" ht="12.75" customHeight="1">
      <c r="A804" s="1"/>
      <c r="C804" s="1"/>
      <c r="D804" s="1"/>
      <c r="E804" s="1"/>
    </row>
    <row r="805" ht="12.75" customHeight="1">
      <c r="A805" s="1"/>
      <c r="C805" s="1"/>
      <c r="D805" s="1"/>
      <c r="E805" s="1"/>
    </row>
    <row r="806" ht="12.75" customHeight="1">
      <c r="A806" s="1"/>
      <c r="C806" s="1"/>
      <c r="D806" s="1"/>
      <c r="E806" s="1"/>
    </row>
    <row r="807" ht="12.75" customHeight="1">
      <c r="A807" s="1"/>
      <c r="C807" s="1"/>
      <c r="D807" s="1"/>
      <c r="E807" s="1"/>
    </row>
    <row r="808" ht="12.75" customHeight="1">
      <c r="A808" s="1"/>
      <c r="C808" s="1"/>
      <c r="D808" s="1"/>
      <c r="E808" s="1"/>
    </row>
    <row r="809" ht="12.75" customHeight="1">
      <c r="A809" s="1"/>
      <c r="C809" s="1"/>
      <c r="D809" s="1"/>
      <c r="E809" s="1"/>
    </row>
    <row r="810" ht="12.75" customHeight="1">
      <c r="A810" s="1"/>
      <c r="C810" s="1"/>
      <c r="D810" s="1"/>
      <c r="E810" s="1"/>
    </row>
    <row r="811" ht="12.75" customHeight="1">
      <c r="A811" s="1"/>
      <c r="C811" s="1"/>
      <c r="D811" s="1"/>
      <c r="E811" s="1"/>
    </row>
    <row r="812" ht="12.75" customHeight="1">
      <c r="A812" s="1"/>
      <c r="C812" s="1"/>
      <c r="D812" s="1"/>
      <c r="E812" s="1"/>
    </row>
    <row r="813" ht="12.75" customHeight="1">
      <c r="A813" s="1"/>
      <c r="C813" s="1"/>
      <c r="D813" s="1"/>
      <c r="E813" s="1"/>
    </row>
    <row r="814" ht="12.75" customHeight="1">
      <c r="A814" s="1"/>
      <c r="C814" s="1"/>
      <c r="D814" s="1"/>
      <c r="E814" s="1"/>
    </row>
    <row r="815" ht="12.75" customHeight="1">
      <c r="A815" s="1"/>
      <c r="C815" s="1"/>
      <c r="D815" s="1"/>
      <c r="E815" s="1"/>
    </row>
    <row r="816" ht="12.75" customHeight="1">
      <c r="A816" s="1"/>
      <c r="C816" s="1"/>
      <c r="D816" s="1"/>
      <c r="E816" s="1"/>
    </row>
    <row r="817" ht="12.75" customHeight="1">
      <c r="A817" s="1"/>
      <c r="C817" s="1"/>
      <c r="D817" s="1"/>
      <c r="E817" s="1"/>
    </row>
    <row r="818" ht="12.75" customHeight="1">
      <c r="A818" s="1"/>
      <c r="C818" s="1"/>
      <c r="D818" s="1"/>
      <c r="E818" s="1"/>
    </row>
    <row r="819" ht="12.75" customHeight="1">
      <c r="A819" s="1"/>
      <c r="C819" s="1"/>
      <c r="D819" s="1"/>
      <c r="E819" s="1"/>
    </row>
    <row r="820" ht="12.75" customHeight="1">
      <c r="A820" s="1"/>
      <c r="C820" s="1"/>
      <c r="D820" s="1"/>
      <c r="E820" s="1"/>
    </row>
    <row r="821" ht="12.75" customHeight="1">
      <c r="A821" s="1"/>
      <c r="C821" s="1"/>
      <c r="D821" s="1"/>
      <c r="E821" s="1"/>
    </row>
    <row r="822" ht="12.75" customHeight="1">
      <c r="A822" s="1"/>
      <c r="C822" s="1"/>
      <c r="D822" s="1"/>
      <c r="E822" s="1"/>
    </row>
    <row r="823" ht="12.75" customHeight="1">
      <c r="A823" s="1"/>
      <c r="C823" s="1"/>
      <c r="D823" s="1"/>
      <c r="E823" s="1"/>
    </row>
    <row r="824" ht="12.75" customHeight="1">
      <c r="A824" s="1"/>
      <c r="C824" s="1"/>
      <c r="D824" s="1"/>
      <c r="E824" s="1"/>
    </row>
    <row r="825" ht="12.75" customHeight="1">
      <c r="A825" s="1"/>
      <c r="C825" s="1"/>
      <c r="D825" s="1"/>
      <c r="E825" s="1"/>
    </row>
    <row r="826" ht="12.75" customHeight="1">
      <c r="A826" s="1"/>
      <c r="C826" s="1"/>
      <c r="D826" s="1"/>
      <c r="E826" s="1"/>
    </row>
    <row r="827" ht="12.75" customHeight="1">
      <c r="A827" s="1"/>
      <c r="C827" s="1"/>
      <c r="D827" s="1"/>
      <c r="E827" s="1"/>
    </row>
    <row r="828" ht="12.75" customHeight="1">
      <c r="A828" s="1"/>
      <c r="C828" s="1"/>
      <c r="D828" s="1"/>
      <c r="E828" s="1"/>
    </row>
    <row r="829" ht="12.75" customHeight="1">
      <c r="A829" s="1"/>
      <c r="C829" s="1"/>
      <c r="D829" s="1"/>
      <c r="E829" s="1"/>
    </row>
    <row r="830" ht="12.75" customHeight="1">
      <c r="A830" s="1"/>
      <c r="C830" s="1"/>
      <c r="D830" s="1"/>
      <c r="E830" s="1"/>
    </row>
    <row r="831" ht="12.75" customHeight="1">
      <c r="A831" s="1"/>
      <c r="C831" s="1"/>
      <c r="D831" s="1"/>
      <c r="E831" s="1"/>
    </row>
    <row r="832" ht="12.75" customHeight="1">
      <c r="A832" s="1"/>
      <c r="C832" s="1"/>
      <c r="D832" s="1"/>
      <c r="E832" s="1"/>
    </row>
    <row r="833" ht="12.75" customHeight="1">
      <c r="A833" s="1"/>
      <c r="C833" s="1"/>
      <c r="D833" s="1"/>
      <c r="E833" s="1"/>
    </row>
    <row r="834" ht="12.75" customHeight="1">
      <c r="A834" s="1"/>
      <c r="C834" s="1"/>
      <c r="D834" s="1"/>
      <c r="E834" s="1"/>
    </row>
    <row r="835" ht="12.75" customHeight="1">
      <c r="A835" s="1"/>
      <c r="C835" s="1"/>
      <c r="D835" s="1"/>
      <c r="E835" s="1"/>
    </row>
    <row r="836" ht="12.75" customHeight="1">
      <c r="A836" s="1"/>
      <c r="C836" s="1"/>
      <c r="D836" s="1"/>
      <c r="E836" s="1"/>
    </row>
    <row r="837" ht="12.75" customHeight="1">
      <c r="A837" s="1"/>
      <c r="C837" s="1"/>
      <c r="D837" s="1"/>
      <c r="E837" s="1"/>
    </row>
    <row r="838" ht="12.75" customHeight="1">
      <c r="A838" s="1"/>
      <c r="C838" s="1"/>
      <c r="D838" s="1"/>
      <c r="E838" s="1"/>
    </row>
    <row r="839" ht="12.75" customHeight="1">
      <c r="A839" s="1"/>
      <c r="C839" s="1"/>
      <c r="D839" s="1"/>
      <c r="E839" s="1"/>
    </row>
    <row r="840" ht="12.75" customHeight="1">
      <c r="A840" s="1"/>
      <c r="C840" s="1"/>
      <c r="D840" s="1"/>
      <c r="E840" s="1"/>
    </row>
    <row r="841" ht="12.75" customHeight="1">
      <c r="A841" s="1"/>
      <c r="C841" s="1"/>
      <c r="D841" s="1"/>
      <c r="E841" s="1"/>
    </row>
    <row r="842" ht="12.75" customHeight="1">
      <c r="A842" s="1"/>
      <c r="C842" s="1"/>
      <c r="D842" s="1"/>
      <c r="E842" s="1"/>
    </row>
    <row r="843" ht="12.75" customHeight="1">
      <c r="A843" s="1"/>
      <c r="C843" s="1"/>
      <c r="D843" s="1"/>
      <c r="E843" s="1"/>
    </row>
    <row r="844" ht="12.75" customHeight="1">
      <c r="A844" s="1"/>
      <c r="C844" s="1"/>
      <c r="D844" s="1"/>
      <c r="E844" s="1"/>
    </row>
    <row r="845" ht="12.75" customHeight="1">
      <c r="A845" s="1"/>
      <c r="C845" s="1"/>
      <c r="D845" s="1"/>
      <c r="E845" s="1"/>
    </row>
    <row r="846" ht="12.75" customHeight="1">
      <c r="A846" s="1"/>
      <c r="C846" s="1"/>
      <c r="D846" s="1"/>
      <c r="E846" s="1"/>
    </row>
    <row r="847" ht="12.75" customHeight="1">
      <c r="A847" s="1"/>
      <c r="C847" s="1"/>
      <c r="D847" s="1"/>
      <c r="E847" s="1"/>
    </row>
    <row r="848" ht="12.75" customHeight="1">
      <c r="A848" s="1"/>
      <c r="C848" s="1"/>
      <c r="D848" s="1"/>
      <c r="E848" s="1"/>
    </row>
    <row r="849" ht="12.75" customHeight="1">
      <c r="A849" s="1"/>
      <c r="C849" s="1"/>
      <c r="D849" s="1"/>
      <c r="E849" s="1"/>
    </row>
    <row r="850" ht="12.75" customHeight="1">
      <c r="A850" s="1"/>
      <c r="C850" s="1"/>
      <c r="D850" s="1"/>
      <c r="E850" s="1"/>
    </row>
    <row r="851" ht="12.75" customHeight="1">
      <c r="A851" s="1"/>
      <c r="C851" s="1"/>
      <c r="D851" s="1"/>
      <c r="E851" s="1"/>
    </row>
    <row r="852" ht="12.75" customHeight="1">
      <c r="A852" s="1"/>
      <c r="C852" s="1"/>
      <c r="D852" s="1"/>
      <c r="E852" s="1"/>
    </row>
    <row r="853" ht="12.75" customHeight="1">
      <c r="A853" s="1"/>
      <c r="C853" s="1"/>
      <c r="D853" s="1"/>
      <c r="E853" s="1"/>
    </row>
    <row r="854" ht="12.75" customHeight="1">
      <c r="A854" s="1"/>
      <c r="C854" s="1"/>
      <c r="D854" s="1"/>
      <c r="E854" s="1"/>
    </row>
    <row r="855" ht="12.75" customHeight="1">
      <c r="A855" s="1"/>
      <c r="C855" s="1"/>
      <c r="D855" s="1"/>
      <c r="E855" s="1"/>
    </row>
    <row r="856" ht="12.75" customHeight="1">
      <c r="A856" s="1"/>
      <c r="C856" s="1"/>
      <c r="D856" s="1"/>
      <c r="E856" s="1"/>
    </row>
    <row r="857" ht="12.75" customHeight="1">
      <c r="A857" s="1"/>
      <c r="C857" s="1"/>
      <c r="D857" s="1"/>
      <c r="E857" s="1"/>
    </row>
    <row r="858" ht="12.75" customHeight="1">
      <c r="A858" s="1"/>
      <c r="C858" s="1"/>
      <c r="D858" s="1"/>
      <c r="E858" s="1"/>
    </row>
    <row r="859" ht="12.75" customHeight="1">
      <c r="A859" s="1"/>
      <c r="C859" s="1"/>
      <c r="D859" s="1"/>
      <c r="E859" s="1"/>
    </row>
    <row r="860" ht="12.75" customHeight="1">
      <c r="A860" s="1"/>
      <c r="C860" s="1"/>
      <c r="D860" s="1"/>
      <c r="E860" s="1"/>
    </row>
    <row r="861" ht="12.75" customHeight="1">
      <c r="A861" s="1"/>
      <c r="C861" s="1"/>
      <c r="D861" s="1"/>
      <c r="E861" s="1"/>
    </row>
    <row r="862" ht="12.75" customHeight="1">
      <c r="A862" s="1"/>
      <c r="C862" s="1"/>
      <c r="D862" s="1"/>
      <c r="E862" s="1"/>
    </row>
    <row r="863" ht="12.75" customHeight="1">
      <c r="A863" s="1"/>
      <c r="C863" s="1"/>
      <c r="D863" s="1"/>
      <c r="E863" s="1"/>
    </row>
    <row r="864" ht="12.75" customHeight="1">
      <c r="A864" s="1"/>
      <c r="C864" s="1"/>
      <c r="D864" s="1"/>
      <c r="E864" s="1"/>
    </row>
    <row r="865" ht="12.75" customHeight="1">
      <c r="A865" s="1"/>
      <c r="C865" s="1"/>
      <c r="D865" s="1"/>
      <c r="E865" s="1"/>
    </row>
    <row r="866" ht="12.75" customHeight="1">
      <c r="A866" s="1"/>
      <c r="C866" s="1"/>
      <c r="D866" s="1"/>
      <c r="E866" s="1"/>
    </row>
    <row r="867" ht="12.75" customHeight="1">
      <c r="A867" s="1"/>
      <c r="C867" s="1"/>
      <c r="D867" s="1"/>
      <c r="E867" s="1"/>
    </row>
    <row r="868" ht="12.75" customHeight="1">
      <c r="A868" s="1"/>
      <c r="C868" s="1"/>
      <c r="D868" s="1"/>
      <c r="E868" s="1"/>
    </row>
    <row r="869" ht="12.75" customHeight="1">
      <c r="A869" s="1"/>
      <c r="C869" s="1"/>
      <c r="D869" s="1"/>
      <c r="E869" s="1"/>
    </row>
    <row r="870" ht="12.75" customHeight="1">
      <c r="A870" s="1"/>
      <c r="C870" s="1"/>
      <c r="D870" s="1"/>
      <c r="E870" s="1"/>
    </row>
    <row r="871" ht="12.75" customHeight="1">
      <c r="A871" s="1"/>
      <c r="C871" s="1"/>
      <c r="D871" s="1"/>
      <c r="E871" s="1"/>
    </row>
    <row r="872" ht="12.75" customHeight="1">
      <c r="A872" s="1"/>
      <c r="C872" s="1"/>
      <c r="D872" s="1"/>
      <c r="E872" s="1"/>
    </row>
    <row r="873" ht="12.75" customHeight="1">
      <c r="A873" s="1"/>
      <c r="C873" s="1"/>
      <c r="D873" s="1"/>
      <c r="E873" s="1"/>
    </row>
    <row r="874" ht="12.75" customHeight="1">
      <c r="A874" s="1"/>
      <c r="C874" s="1"/>
      <c r="D874" s="1"/>
      <c r="E874" s="1"/>
    </row>
    <row r="875" ht="12.75" customHeight="1">
      <c r="A875" s="1"/>
      <c r="C875" s="1"/>
      <c r="D875" s="1"/>
      <c r="E875" s="1"/>
    </row>
    <row r="876" ht="12.75" customHeight="1">
      <c r="A876" s="1"/>
      <c r="C876" s="1"/>
      <c r="D876" s="1"/>
      <c r="E876" s="1"/>
    </row>
    <row r="877" ht="12.75" customHeight="1">
      <c r="A877" s="1"/>
      <c r="C877" s="1"/>
      <c r="D877" s="1"/>
      <c r="E877" s="1"/>
    </row>
    <row r="878" ht="12.75" customHeight="1">
      <c r="A878" s="1"/>
      <c r="C878" s="1"/>
      <c r="D878" s="1"/>
      <c r="E878" s="1"/>
    </row>
    <row r="879" ht="12.75" customHeight="1">
      <c r="A879" s="1"/>
      <c r="C879" s="1"/>
      <c r="D879" s="1"/>
      <c r="E879" s="1"/>
    </row>
    <row r="880" ht="12.75" customHeight="1">
      <c r="A880" s="1"/>
      <c r="C880" s="1"/>
      <c r="D880" s="1"/>
      <c r="E880" s="1"/>
    </row>
    <row r="881" ht="12.75" customHeight="1">
      <c r="A881" s="1"/>
      <c r="C881" s="1"/>
      <c r="D881" s="1"/>
      <c r="E881" s="1"/>
    </row>
    <row r="882" ht="12.75" customHeight="1">
      <c r="A882" s="1"/>
      <c r="C882" s="1"/>
      <c r="D882" s="1"/>
      <c r="E882" s="1"/>
    </row>
    <row r="883" ht="12.75" customHeight="1">
      <c r="A883" s="1"/>
      <c r="C883" s="1"/>
      <c r="D883" s="1"/>
      <c r="E883" s="1"/>
    </row>
    <row r="884" ht="12.75" customHeight="1">
      <c r="A884" s="1"/>
      <c r="C884" s="1"/>
      <c r="D884" s="1"/>
      <c r="E884" s="1"/>
    </row>
    <row r="885" ht="12.75" customHeight="1">
      <c r="A885" s="1"/>
      <c r="C885" s="1"/>
      <c r="D885" s="1"/>
      <c r="E885" s="1"/>
    </row>
    <row r="886" ht="12.75" customHeight="1">
      <c r="A886" s="1"/>
      <c r="C886" s="1"/>
      <c r="D886" s="1"/>
      <c r="E886" s="1"/>
    </row>
    <row r="887" ht="12.75" customHeight="1">
      <c r="A887" s="1"/>
      <c r="C887" s="1"/>
      <c r="D887" s="1"/>
      <c r="E887" s="1"/>
    </row>
    <row r="888" ht="12.75" customHeight="1">
      <c r="A888" s="1"/>
      <c r="C888" s="1"/>
      <c r="D888" s="1"/>
      <c r="E888" s="1"/>
    </row>
    <row r="889" ht="12.75" customHeight="1">
      <c r="A889" s="1"/>
      <c r="C889" s="1"/>
      <c r="D889" s="1"/>
      <c r="E889" s="1"/>
    </row>
    <row r="890" ht="12.75" customHeight="1">
      <c r="A890" s="1"/>
      <c r="C890" s="1"/>
      <c r="D890" s="1"/>
      <c r="E890" s="1"/>
    </row>
    <row r="891" ht="12.75" customHeight="1">
      <c r="A891" s="1"/>
      <c r="C891" s="1"/>
      <c r="D891" s="1"/>
      <c r="E891" s="1"/>
    </row>
    <row r="892" ht="12.75" customHeight="1">
      <c r="A892" s="1"/>
      <c r="C892" s="1"/>
      <c r="D892" s="1"/>
      <c r="E892" s="1"/>
    </row>
    <row r="893" ht="12.75" customHeight="1">
      <c r="A893" s="1"/>
      <c r="C893" s="1"/>
      <c r="D893" s="1"/>
      <c r="E893" s="1"/>
    </row>
    <row r="894" ht="12.75" customHeight="1">
      <c r="A894" s="1"/>
      <c r="C894" s="1"/>
      <c r="D894" s="1"/>
      <c r="E894" s="1"/>
    </row>
    <row r="895" ht="12.75" customHeight="1">
      <c r="A895" s="1"/>
      <c r="C895" s="1"/>
      <c r="D895" s="1"/>
      <c r="E895" s="1"/>
    </row>
    <row r="896" ht="12.75" customHeight="1">
      <c r="A896" s="1"/>
      <c r="C896" s="1"/>
      <c r="D896" s="1"/>
      <c r="E896" s="1"/>
    </row>
    <row r="897" ht="12.75" customHeight="1">
      <c r="A897" s="1"/>
      <c r="C897" s="1"/>
      <c r="D897" s="1"/>
      <c r="E897" s="1"/>
    </row>
    <row r="898" ht="12.75" customHeight="1">
      <c r="A898" s="1"/>
      <c r="C898" s="1"/>
      <c r="D898" s="1"/>
      <c r="E898" s="1"/>
    </row>
    <row r="899" ht="12.75" customHeight="1">
      <c r="A899" s="1"/>
      <c r="C899" s="1"/>
      <c r="D899" s="1"/>
      <c r="E899" s="1"/>
    </row>
    <row r="900" ht="12.75" customHeight="1">
      <c r="A900" s="1"/>
      <c r="C900" s="1"/>
      <c r="D900" s="1"/>
      <c r="E900" s="1"/>
    </row>
    <row r="901" ht="12.75" customHeight="1">
      <c r="A901" s="1"/>
      <c r="C901" s="1"/>
      <c r="D901" s="1"/>
      <c r="E901" s="1"/>
    </row>
    <row r="902" ht="12.75" customHeight="1">
      <c r="A902" s="1"/>
      <c r="C902" s="1"/>
      <c r="D902" s="1"/>
      <c r="E902" s="1"/>
    </row>
    <row r="903" ht="12.75" customHeight="1">
      <c r="A903" s="1"/>
      <c r="C903" s="1"/>
      <c r="D903" s="1"/>
      <c r="E903" s="1"/>
    </row>
    <row r="904" ht="12.75" customHeight="1">
      <c r="A904" s="1"/>
      <c r="C904" s="1"/>
      <c r="D904" s="1"/>
      <c r="E904" s="1"/>
    </row>
    <row r="905" ht="12.75" customHeight="1">
      <c r="A905" s="1"/>
      <c r="C905" s="1"/>
      <c r="D905" s="1"/>
      <c r="E905" s="1"/>
    </row>
    <row r="906" ht="12.75" customHeight="1">
      <c r="A906" s="1"/>
      <c r="C906" s="1"/>
      <c r="D906" s="1"/>
      <c r="E906" s="1"/>
    </row>
    <row r="907" ht="12.75" customHeight="1">
      <c r="A907" s="1"/>
      <c r="C907" s="1"/>
      <c r="D907" s="1"/>
      <c r="E907" s="1"/>
    </row>
    <row r="908" ht="12.75" customHeight="1">
      <c r="A908" s="1"/>
      <c r="C908" s="1"/>
      <c r="D908" s="1"/>
      <c r="E908" s="1"/>
    </row>
    <row r="909" ht="12.75" customHeight="1">
      <c r="A909" s="1"/>
      <c r="C909" s="1"/>
      <c r="D909" s="1"/>
      <c r="E909" s="1"/>
    </row>
    <row r="910" ht="12.75" customHeight="1">
      <c r="A910" s="1"/>
      <c r="C910" s="1"/>
      <c r="D910" s="1"/>
      <c r="E910" s="1"/>
    </row>
    <row r="911" ht="12.75" customHeight="1">
      <c r="A911" s="1"/>
      <c r="C911" s="1"/>
      <c r="D911" s="1"/>
      <c r="E911" s="1"/>
    </row>
    <row r="912" ht="12.75" customHeight="1">
      <c r="A912" s="1"/>
      <c r="C912" s="1"/>
      <c r="D912" s="1"/>
      <c r="E912" s="1"/>
    </row>
    <row r="913" ht="12.75" customHeight="1">
      <c r="A913" s="1"/>
      <c r="C913" s="1"/>
      <c r="D913" s="1"/>
      <c r="E913" s="1"/>
    </row>
    <row r="914" ht="12.75" customHeight="1">
      <c r="A914" s="1"/>
      <c r="C914" s="1"/>
      <c r="D914" s="1"/>
      <c r="E914" s="1"/>
    </row>
    <row r="915" ht="12.75" customHeight="1">
      <c r="A915" s="1"/>
      <c r="C915" s="1"/>
      <c r="D915" s="1"/>
      <c r="E915" s="1"/>
    </row>
    <row r="916" ht="12.75" customHeight="1">
      <c r="A916" s="1"/>
      <c r="C916" s="1"/>
      <c r="D916" s="1"/>
      <c r="E916" s="1"/>
    </row>
    <row r="917" ht="12.75" customHeight="1">
      <c r="A917" s="1"/>
      <c r="C917" s="1"/>
      <c r="D917" s="1"/>
      <c r="E917" s="1"/>
    </row>
    <row r="918" ht="12.75" customHeight="1">
      <c r="A918" s="1"/>
      <c r="C918" s="1"/>
      <c r="D918" s="1"/>
      <c r="E918" s="1"/>
    </row>
    <row r="919" ht="12.75" customHeight="1">
      <c r="A919" s="1"/>
      <c r="C919" s="1"/>
      <c r="D919" s="1"/>
      <c r="E919" s="1"/>
    </row>
    <row r="920" ht="12.75" customHeight="1">
      <c r="A920" s="1"/>
      <c r="C920" s="1"/>
      <c r="D920" s="1"/>
      <c r="E920" s="1"/>
    </row>
    <row r="921" ht="12.75" customHeight="1">
      <c r="A921" s="1"/>
      <c r="C921" s="1"/>
      <c r="D921" s="1"/>
      <c r="E921" s="1"/>
    </row>
    <row r="922" ht="12.75" customHeight="1">
      <c r="A922" s="1"/>
      <c r="C922" s="1"/>
      <c r="D922" s="1"/>
      <c r="E922" s="1"/>
    </row>
    <row r="923" ht="12.75" customHeight="1">
      <c r="A923" s="1"/>
      <c r="C923" s="1"/>
      <c r="D923" s="1"/>
      <c r="E923" s="1"/>
    </row>
    <row r="924" ht="12.75" customHeight="1">
      <c r="A924" s="1"/>
      <c r="C924" s="1"/>
      <c r="D924" s="1"/>
      <c r="E924" s="1"/>
    </row>
    <row r="925" ht="12.75" customHeight="1">
      <c r="A925" s="1"/>
      <c r="C925" s="1"/>
      <c r="D925" s="1"/>
      <c r="E925" s="1"/>
    </row>
    <row r="926" ht="12.75" customHeight="1">
      <c r="A926" s="1"/>
      <c r="C926" s="1"/>
      <c r="D926" s="1"/>
      <c r="E926" s="1"/>
    </row>
    <row r="927" ht="12.75" customHeight="1">
      <c r="A927" s="1"/>
      <c r="C927" s="1"/>
      <c r="D927" s="1"/>
      <c r="E927" s="1"/>
    </row>
    <row r="928" ht="12.75" customHeight="1">
      <c r="A928" s="1"/>
      <c r="C928" s="1"/>
      <c r="D928" s="1"/>
      <c r="E928" s="1"/>
    </row>
    <row r="929" ht="12.75" customHeight="1">
      <c r="A929" s="1"/>
      <c r="C929" s="1"/>
      <c r="D929" s="1"/>
      <c r="E929" s="1"/>
    </row>
    <row r="930" ht="12.75" customHeight="1">
      <c r="A930" s="1"/>
      <c r="C930" s="1"/>
      <c r="D930" s="1"/>
      <c r="E930" s="1"/>
    </row>
    <row r="931" ht="12.75" customHeight="1">
      <c r="A931" s="1"/>
      <c r="C931" s="1"/>
      <c r="D931" s="1"/>
      <c r="E931" s="1"/>
    </row>
    <row r="932" ht="12.75" customHeight="1">
      <c r="A932" s="1"/>
      <c r="C932" s="1"/>
      <c r="D932" s="1"/>
      <c r="E932" s="1"/>
    </row>
    <row r="933" ht="12.75" customHeight="1">
      <c r="A933" s="1"/>
      <c r="C933" s="1"/>
      <c r="D933" s="1"/>
      <c r="E933" s="1"/>
    </row>
    <row r="934" ht="12.75" customHeight="1">
      <c r="A934" s="1"/>
      <c r="C934" s="1"/>
      <c r="D934" s="1"/>
      <c r="E934" s="1"/>
    </row>
    <row r="935" ht="12.75" customHeight="1">
      <c r="A935" s="1"/>
      <c r="C935" s="1"/>
      <c r="D935" s="1"/>
      <c r="E935" s="1"/>
    </row>
    <row r="936" ht="12.75" customHeight="1">
      <c r="A936" s="1"/>
      <c r="C936" s="1"/>
      <c r="D936" s="1"/>
      <c r="E936" s="1"/>
    </row>
    <row r="937" ht="12.75" customHeight="1">
      <c r="A937" s="1"/>
      <c r="C937" s="1"/>
      <c r="D937" s="1"/>
      <c r="E937" s="1"/>
    </row>
    <row r="938" ht="12.75" customHeight="1">
      <c r="A938" s="1"/>
      <c r="C938" s="1"/>
      <c r="D938" s="1"/>
      <c r="E938" s="1"/>
    </row>
    <row r="939" ht="12.75" customHeight="1">
      <c r="A939" s="1"/>
      <c r="C939" s="1"/>
      <c r="D939" s="1"/>
      <c r="E939" s="1"/>
    </row>
    <row r="940" ht="12.75" customHeight="1">
      <c r="A940" s="1"/>
      <c r="C940" s="1"/>
      <c r="D940" s="1"/>
      <c r="E940" s="1"/>
    </row>
    <row r="941" ht="12.75" customHeight="1">
      <c r="A941" s="1"/>
      <c r="C941" s="1"/>
      <c r="D941" s="1"/>
      <c r="E941" s="1"/>
    </row>
    <row r="942" ht="12.75" customHeight="1">
      <c r="A942" s="1"/>
      <c r="C942" s="1"/>
      <c r="D942" s="1"/>
      <c r="E942" s="1"/>
    </row>
    <row r="943" ht="12.75" customHeight="1">
      <c r="A943" s="1"/>
      <c r="C943" s="1"/>
      <c r="D943" s="1"/>
      <c r="E943" s="1"/>
    </row>
    <row r="944" ht="12.75" customHeight="1">
      <c r="A944" s="1"/>
      <c r="C944" s="1"/>
      <c r="D944" s="1"/>
      <c r="E944" s="1"/>
    </row>
    <row r="945" ht="12.75" customHeight="1">
      <c r="A945" s="1"/>
      <c r="C945" s="1"/>
      <c r="D945" s="1"/>
      <c r="E945" s="1"/>
    </row>
    <row r="946" ht="12.75" customHeight="1">
      <c r="A946" s="1"/>
      <c r="C946" s="1"/>
      <c r="D946" s="1"/>
      <c r="E946" s="1"/>
    </row>
    <row r="947" ht="12.75" customHeight="1">
      <c r="A947" s="1"/>
      <c r="C947" s="1"/>
      <c r="D947" s="1"/>
      <c r="E947" s="1"/>
    </row>
    <row r="948" ht="12.75" customHeight="1">
      <c r="A948" s="1"/>
      <c r="C948" s="1"/>
      <c r="D948" s="1"/>
      <c r="E948" s="1"/>
    </row>
    <row r="949" ht="12.75" customHeight="1">
      <c r="A949" s="1"/>
      <c r="C949" s="1"/>
      <c r="D949" s="1"/>
      <c r="E949" s="1"/>
    </row>
    <row r="950" ht="12.75" customHeight="1">
      <c r="A950" s="1"/>
      <c r="C950" s="1"/>
      <c r="D950" s="1"/>
      <c r="E950" s="1"/>
    </row>
    <row r="951" ht="12.75" customHeight="1">
      <c r="A951" s="1"/>
      <c r="C951" s="1"/>
      <c r="D951" s="1"/>
      <c r="E951" s="1"/>
    </row>
    <row r="952" ht="12.75" customHeight="1">
      <c r="A952" s="1"/>
      <c r="C952" s="1"/>
      <c r="D952" s="1"/>
      <c r="E952" s="1"/>
    </row>
    <row r="953" ht="12.75" customHeight="1">
      <c r="A953" s="1"/>
      <c r="C953" s="1"/>
      <c r="D953" s="1"/>
      <c r="E953" s="1"/>
    </row>
    <row r="954" ht="12.75" customHeight="1">
      <c r="A954" s="1"/>
      <c r="C954" s="1"/>
      <c r="D954" s="1"/>
      <c r="E954" s="1"/>
    </row>
    <row r="955" ht="12.75" customHeight="1">
      <c r="A955" s="1"/>
      <c r="C955" s="1"/>
      <c r="D955" s="1"/>
      <c r="E955" s="1"/>
    </row>
    <row r="956" ht="12.75" customHeight="1">
      <c r="A956" s="1"/>
      <c r="C956" s="1"/>
      <c r="D956" s="1"/>
      <c r="E956" s="1"/>
    </row>
    <row r="957" ht="12.75" customHeight="1">
      <c r="A957" s="1"/>
      <c r="C957" s="1"/>
      <c r="D957" s="1"/>
      <c r="E957" s="1"/>
    </row>
    <row r="958" ht="12.75" customHeight="1">
      <c r="A958" s="1"/>
      <c r="C958" s="1"/>
      <c r="D958" s="1"/>
      <c r="E958" s="1"/>
    </row>
    <row r="959" ht="12.75" customHeight="1">
      <c r="A959" s="1"/>
      <c r="C959" s="1"/>
      <c r="D959" s="1"/>
      <c r="E959" s="1"/>
    </row>
    <row r="960" ht="12.75" customHeight="1">
      <c r="A960" s="1"/>
      <c r="C960" s="1"/>
      <c r="D960" s="1"/>
      <c r="E960" s="1"/>
    </row>
    <row r="961" ht="12.75" customHeight="1">
      <c r="A961" s="1"/>
      <c r="C961" s="1"/>
      <c r="D961" s="1"/>
      <c r="E961" s="1"/>
    </row>
    <row r="962" ht="12.75" customHeight="1">
      <c r="A962" s="1"/>
      <c r="C962" s="1"/>
      <c r="D962" s="1"/>
      <c r="E962" s="1"/>
    </row>
    <row r="963" ht="12.75" customHeight="1">
      <c r="A963" s="1"/>
      <c r="C963" s="1"/>
      <c r="D963" s="1"/>
      <c r="E963" s="1"/>
    </row>
    <row r="964" ht="12.75" customHeight="1">
      <c r="A964" s="1"/>
      <c r="C964" s="1"/>
      <c r="D964" s="1"/>
      <c r="E964" s="1"/>
    </row>
    <row r="965" ht="12.75" customHeight="1">
      <c r="A965" s="1"/>
      <c r="C965" s="1"/>
      <c r="D965" s="1"/>
      <c r="E965" s="1"/>
    </row>
    <row r="966" ht="12.75" customHeight="1">
      <c r="A966" s="1"/>
      <c r="C966" s="1"/>
      <c r="D966" s="1"/>
      <c r="E966" s="1"/>
    </row>
    <row r="967" ht="12.75" customHeight="1">
      <c r="A967" s="1"/>
      <c r="C967" s="1"/>
      <c r="D967" s="1"/>
      <c r="E967" s="1"/>
    </row>
    <row r="968" ht="12.75" customHeight="1">
      <c r="A968" s="1"/>
      <c r="C968" s="1"/>
      <c r="D968" s="1"/>
      <c r="E968" s="1"/>
    </row>
    <row r="969" ht="12.75" customHeight="1">
      <c r="A969" s="1"/>
      <c r="C969" s="1"/>
      <c r="D969" s="1"/>
      <c r="E969" s="1"/>
    </row>
    <row r="970" ht="12.75" customHeight="1">
      <c r="A970" s="1"/>
      <c r="C970" s="1"/>
      <c r="D970" s="1"/>
      <c r="E970" s="1"/>
    </row>
    <row r="971" ht="12.75" customHeight="1">
      <c r="A971" s="1"/>
      <c r="C971" s="1"/>
      <c r="D971" s="1"/>
      <c r="E971" s="1"/>
    </row>
    <row r="972" ht="12.75" customHeight="1">
      <c r="A972" s="1"/>
      <c r="C972" s="1"/>
      <c r="D972" s="1"/>
      <c r="E972" s="1"/>
    </row>
    <row r="973" ht="12.75" customHeight="1">
      <c r="A973" s="1"/>
      <c r="C973" s="1"/>
      <c r="D973" s="1"/>
      <c r="E973" s="1"/>
    </row>
    <row r="974" ht="12.75" customHeight="1">
      <c r="A974" s="1"/>
      <c r="C974" s="1"/>
      <c r="D974" s="1"/>
      <c r="E974" s="1"/>
    </row>
    <row r="975" ht="12.75" customHeight="1">
      <c r="A975" s="1"/>
      <c r="C975" s="1"/>
      <c r="D975" s="1"/>
      <c r="E975" s="1"/>
    </row>
    <row r="976" ht="12.75" customHeight="1">
      <c r="A976" s="1"/>
      <c r="C976" s="1"/>
      <c r="D976" s="1"/>
      <c r="E976" s="1"/>
    </row>
    <row r="977" ht="12.75" customHeight="1">
      <c r="A977" s="1"/>
      <c r="C977" s="1"/>
      <c r="D977" s="1"/>
      <c r="E977" s="1"/>
    </row>
    <row r="978" ht="12.75" customHeight="1">
      <c r="A978" s="1"/>
      <c r="C978" s="1"/>
      <c r="D978" s="1"/>
      <c r="E978" s="1"/>
    </row>
    <row r="979" ht="12.75" customHeight="1">
      <c r="A979" s="1"/>
      <c r="C979" s="1"/>
      <c r="D979" s="1"/>
      <c r="E979" s="1"/>
    </row>
    <row r="980" ht="12.75" customHeight="1">
      <c r="A980" s="1"/>
      <c r="C980" s="1"/>
      <c r="D980" s="1"/>
      <c r="E980" s="1"/>
    </row>
    <row r="981" ht="12.75" customHeight="1">
      <c r="A981" s="1"/>
      <c r="C981" s="1"/>
      <c r="D981" s="1"/>
      <c r="E981" s="1"/>
    </row>
    <row r="982" ht="12.75" customHeight="1">
      <c r="A982" s="1"/>
      <c r="C982" s="1"/>
      <c r="D982" s="1"/>
      <c r="E982" s="1"/>
    </row>
    <row r="983" ht="12.75" customHeight="1">
      <c r="A983" s="1"/>
      <c r="C983" s="1"/>
      <c r="D983" s="1"/>
      <c r="E983" s="1"/>
    </row>
    <row r="984" ht="12.75" customHeight="1">
      <c r="A984" s="1"/>
      <c r="C984" s="1"/>
      <c r="D984" s="1"/>
      <c r="E984" s="1"/>
    </row>
    <row r="985" ht="12.75" customHeight="1">
      <c r="A985" s="1"/>
      <c r="C985" s="1"/>
      <c r="D985" s="1"/>
      <c r="E985" s="1"/>
    </row>
    <row r="986" ht="12.75" customHeight="1">
      <c r="A986" s="1"/>
      <c r="C986" s="1"/>
      <c r="D986" s="1"/>
      <c r="E986" s="1"/>
    </row>
    <row r="987" ht="12.75" customHeight="1">
      <c r="A987" s="1"/>
      <c r="C987" s="1"/>
      <c r="D987" s="1"/>
      <c r="E987" s="1"/>
    </row>
    <row r="988" ht="12.75" customHeight="1">
      <c r="A988" s="1"/>
      <c r="C988" s="1"/>
      <c r="D988" s="1"/>
      <c r="E988" s="1"/>
    </row>
    <row r="989" ht="12.75" customHeight="1">
      <c r="A989" s="1"/>
      <c r="C989" s="1"/>
      <c r="D989" s="1"/>
      <c r="E989" s="1"/>
    </row>
    <row r="990" ht="12.75" customHeight="1">
      <c r="A990" s="1"/>
      <c r="C990" s="1"/>
      <c r="D990" s="1"/>
      <c r="E990" s="1"/>
    </row>
    <row r="991" ht="12.75" customHeight="1">
      <c r="A991" s="1"/>
      <c r="C991" s="1"/>
      <c r="D991" s="1"/>
      <c r="E991" s="1"/>
    </row>
    <row r="992" ht="12.75" customHeight="1">
      <c r="A992" s="1"/>
      <c r="C992" s="1"/>
      <c r="D992" s="1"/>
      <c r="E992" s="1"/>
    </row>
    <row r="993" ht="12.75" customHeight="1">
      <c r="A993" s="1"/>
      <c r="C993" s="1"/>
      <c r="D993" s="1"/>
      <c r="E993" s="1"/>
    </row>
    <row r="994" ht="12.75" customHeight="1">
      <c r="A994" s="1"/>
      <c r="C994" s="1"/>
      <c r="D994" s="1"/>
      <c r="E994" s="1"/>
    </row>
    <row r="995" ht="12.75" customHeight="1">
      <c r="A995" s="1"/>
      <c r="C995" s="1"/>
      <c r="D995" s="1"/>
      <c r="E995" s="1"/>
    </row>
    <row r="996" ht="12.75" customHeight="1">
      <c r="A996" s="1"/>
      <c r="C996" s="1"/>
      <c r="D996" s="1"/>
      <c r="E996" s="1"/>
    </row>
    <row r="997" ht="12.75" customHeight="1">
      <c r="A997" s="1"/>
      <c r="C997" s="1"/>
      <c r="D997" s="1"/>
      <c r="E997" s="1"/>
    </row>
    <row r="998" ht="12.75" customHeight="1">
      <c r="A998" s="1"/>
      <c r="C998" s="1"/>
      <c r="D998" s="1"/>
      <c r="E998" s="1"/>
    </row>
    <row r="999" ht="12.75" customHeight="1">
      <c r="A999" s="1"/>
      <c r="C999" s="1"/>
      <c r="D999" s="1"/>
      <c r="E999" s="1"/>
    </row>
    <row r="1000" ht="12.75" customHeight="1">
      <c r="A1000" s="1"/>
      <c r="C1000" s="1"/>
      <c r="D1000" s="1"/>
      <c r="E1000" s="1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6.57"/>
    <col customWidth="1" min="5" max="5" width="14.0"/>
    <col customWidth="1" min="6" max="6" width="9.71"/>
    <col customWidth="1" min="7" max="7" width="8.0"/>
    <col customWidth="1" min="8" max="8" width="11.14"/>
  </cols>
  <sheetData>
    <row r="1" ht="18.75" customHeight="1">
      <c r="A1" s="17" t="s">
        <v>206</v>
      </c>
      <c r="B1" s="17"/>
      <c r="C1" s="17"/>
      <c r="D1" s="17"/>
      <c r="E1" s="17"/>
      <c r="F1" s="17"/>
      <c r="G1" s="17"/>
      <c r="H1" s="17"/>
    </row>
    <row r="2" ht="13.5" customHeight="1">
      <c r="A2" s="1"/>
      <c r="D2" s="1"/>
      <c r="E2" s="1"/>
      <c r="F2" s="1"/>
      <c r="H2" s="1"/>
    </row>
    <row r="3" ht="12.75" customHeight="1">
      <c r="A3" s="1"/>
      <c r="C3" s="4" t="s">
        <v>1805</v>
      </c>
      <c r="D3" s="4" t="s">
        <v>2372</v>
      </c>
      <c r="E3" s="1"/>
      <c r="F3" s="1"/>
      <c r="H3" s="1"/>
    </row>
    <row r="4" ht="12.75" customHeight="1">
      <c r="A4" s="1"/>
      <c r="C4" s="5">
        <v>1.0</v>
      </c>
      <c r="D4" s="76" t="b">
        <f t="shared" ref="D4:D7" si="1">ISBLANK(C4)</f>
        <v>0</v>
      </c>
      <c r="E4" s="47" t="s">
        <v>2373</v>
      </c>
      <c r="F4" s="1"/>
      <c r="H4" s="1"/>
    </row>
    <row r="5" ht="12.75" customHeight="1">
      <c r="A5" s="1"/>
      <c r="C5" s="5" t="s">
        <v>685</v>
      </c>
      <c r="D5" s="76" t="b">
        <f t="shared" si="1"/>
        <v>0</v>
      </c>
      <c r="E5" s="47" t="s">
        <v>2374</v>
      </c>
      <c r="F5" s="1"/>
      <c r="H5" s="1"/>
    </row>
    <row r="6" ht="12.75" customHeight="1">
      <c r="A6" s="1"/>
      <c r="C6" s="193"/>
      <c r="D6" s="76" t="b">
        <f t="shared" si="1"/>
        <v>1</v>
      </c>
      <c r="E6" s="47" t="s">
        <v>2375</v>
      </c>
      <c r="F6" s="1"/>
      <c r="H6" s="1"/>
    </row>
    <row r="7" ht="12.75" customHeight="1">
      <c r="A7" s="1"/>
      <c r="C7" s="193">
        <v>36154.0</v>
      </c>
      <c r="D7" s="76" t="b">
        <f t="shared" si="1"/>
        <v>0</v>
      </c>
      <c r="E7" s="47" t="s">
        <v>2376</v>
      </c>
      <c r="F7" s="1"/>
      <c r="H7" s="1"/>
    </row>
    <row r="8" ht="12.75" customHeight="1">
      <c r="A8" s="1"/>
      <c r="D8" s="1"/>
      <c r="E8" s="1"/>
      <c r="F8" s="1"/>
      <c r="H8" s="1"/>
    </row>
    <row r="9" ht="13.5" customHeight="1">
      <c r="A9" s="1"/>
      <c r="B9" s="3" t="s">
        <v>721</v>
      </c>
      <c r="C9" s="3"/>
      <c r="D9" s="3"/>
      <c r="E9" s="3"/>
      <c r="F9" s="3"/>
      <c r="G9" s="3"/>
      <c r="H9" s="3"/>
    </row>
    <row r="10" ht="12.75" customHeight="1">
      <c r="A10" s="1"/>
      <c r="B10" s="1" t="s">
        <v>2377</v>
      </c>
      <c r="D10" s="1"/>
      <c r="E10" s="1"/>
      <c r="F10" s="1"/>
      <c r="H10" s="1"/>
    </row>
    <row r="11" ht="12.75" customHeight="1">
      <c r="A11" s="1"/>
      <c r="B11" s="1" t="s">
        <v>2378</v>
      </c>
      <c r="D11" s="1"/>
      <c r="E11" s="1"/>
      <c r="F11" s="1"/>
      <c r="H11" s="1"/>
    </row>
    <row r="12" ht="12.75" customHeight="1">
      <c r="A12" s="1"/>
      <c r="B12" s="1" t="s">
        <v>2379</v>
      </c>
      <c r="D12" s="1"/>
      <c r="E12" s="1"/>
      <c r="F12" s="1"/>
      <c r="H12" s="1"/>
    </row>
    <row r="13" ht="12.75" customHeight="1">
      <c r="A13" s="1"/>
      <c r="B13" s="1" t="s">
        <v>2380</v>
      </c>
      <c r="D13" s="1"/>
      <c r="E13" s="1"/>
      <c r="F13" s="1"/>
      <c r="H13" s="1"/>
    </row>
    <row r="14" ht="12.75" customHeight="1">
      <c r="A14" s="1"/>
      <c r="B14" s="1" t="s">
        <v>2381</v>
      </c>
      <c r="D14" s="1"/>
      <c r="E14" s="1"/>
      <c r="F14" s="1"/>
      <c r="H14" s="1"/>
    </row>
    <row r="15" ht="12.75" customHeight="1">
      <c r="A15" s="1"/>
      <c r="D15" s="1"/>
      <c r="E15" s="1"/>
      <c r="F15" s="1"/>
      <c r="H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H16" s="3"/>
    </row>
    <row r="17" ht="12.75" customHeight="1">
      <c r="A17" s="1"/>
      <c r="B17" s="1" t="s">
        <v>2382</v>
      </c>
      <c r="D17" s="1"/>
      <c r="E17" s="1"/>
      <c r="F17" s="1"/>
      <c r="H17" s="1"/>
    </row>
    <row r="18" ht="12.75" customHeight="1">
      <c r="A18" s="1"/>
      <c r="D18" s="1"/>
      <c r="E18" s="1"/>
      <c r="F18" s="1"/>
      <c r="H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H19" s="3"/>
    </row>
    <row r="20" ht="12.75" customHeight="1">
      <c r="A20" s="1"/>
      <c r="B20" s="1" t="s">
        <v>2383</v>
      </c>
      <c r="D20" s="1"/>
      <c r="E20" s="1"/>
      <c r="F20" s="1"/>
      <c r="H20" s="1"/>
    </row>
    <row r="21" ht="12.75" customHeight="1">
      <c r="A21" s="1"/>
      <c r="D21" s="1"/>
      <c r="E21" s="1"/>
      <c r="F21" s="1"/>
      <c r="H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H22" s="3"/>
    </row>
    <row r="23" ht="12.75" customHeight="1">
      <c r="A23" s="1"/>
      <c r="B23" s="1" t="s">
        <v>2384</v>
      </c>
      <c r="D23" s="1"/>
      <c r="E23" s="1"/>
      <c r="F23" s="1"/>
      <c r="H23" s="1"/>
    </row>
    <row r="24" ht="12.75" customHeight="1">
      <c r="A24" s="1"/>
      <c r="B24" s="1" t="s">
        <v>2385</v>
      </c>
      <c r="D24" s="1"/>
      <c r="E24" s="1"/>
      <c r="F24" s="1"/>
      <c r="H24" s="1"/>
    </row>
    <row r="25" ht="12.75" customHeight="1">
      <c r="A25" s="1"/>
      <c r="B25" s="1" t="s">
        <v>2386</v>
      </c>
      <c r="D25" s="1"/>
      <c r="E25" s="1"/>
      <c r="F25" s="1"/>
      <c r="H25" s="1"/>
    </row>
    <row r="26" ht="12.75" customHeight="1">
      <c r="A26" s="1"/>
      <c r="B26" s="1" t="s">
        <v>2387</v>
      </c>
      <c r="D26" s="1"/>
      <c r="E26" s="1"/>
      <c r="F26" s="1"/>
      <c r="H26" s="1"/>
    </row>
    <row r="27" ht="12.75" customHeight="1">
      <c r="A27" s="1"/>
      <c r="B27" s="1" t="s">
        <v>2388</v>
      </c>
      <c r="D27" s="1"/>
      <c r="E27" s="1"/>
      <c r="F27" s="1"/>
      <c r="H27" s="1"/>
    </row>
    <row r="28" ht="12.75" customHeight="1">
      <c r="A28" s="1"/>
      <c r="B28" s="1" t="s">
        <v>2389</v>
      </c>
      <c r="D28" s="1"/>
      <c r="E28" s="1"/>
      <c r="F28" s="1"/>
      <c r="H28" s="1"/>
    </row>
    <row r="29" ht="12.75" customHeight="1">
      <c r="A29" s="1"/>
      <c r="D29" s="1"/>
      <c r="E29" s="1"/>
      <c r="F29" s="1"/>
      <c r="H29" s="1"/>
    </row>
    <row r="30" ht="12.75" customHeight="1">
      <c r="A30" s="1"/>
      <c r="B30" s="134" t="s">
        <v>2390</v>
      </c>
      <c r="C30" s="74"/>
      <c r="D30" s="332" t="s">
        <v>126</v>
      </c>
      <c r="E30" s="333"/>
      <c r="F30" s="332" t="s">
        <v>126</v>
      </c>
      <c r="G30" s="333"/>
      <c r="H30" s="333"/>
    </row>
    <row r="31" ht="12.75" customHeight="1">
      <c r="A31" s="1"/>
      <c r="B31" s="135" t="s">
        <v>2391</v>
      </c>
      <c r="C31" s="135" t="s">
        <v>2392</v>
      </c>
      <c r="D31" s="334" t="s">
        <v>2393</v>
      </c>
      <c r="E31" s="334" t="s">
        <v>2394</v>
      </c>
      <c r="F31" s="334" t="s">
        <v>2395</v>
      </c>
      <c r="G31" s="334" t="s">
        <v>2396</v>
      </c>
      <c r="H31" s="334" t="s">
        <v>2397</v>
      </c>
    </row>
    <row r="32" ht="12.75" customHeight="1">
      <c r="A32" s="1"/>
      <c r="B32" s="5" t="s">
        <v>2398</v>
      </c>
      <c r="C32" s="5" t="s">
        <v>2399</v>
      </c>
      <c r="D32" s="193">
        <v>35796.0</v>
      </c>
      <c r="E32" s="335">
        <v>100.0</v>
      </c>
      <c r="F32" s="193">
        <v>35797.0</v>
      </c>
      <c r="G32" s="336">
        <f t="shared" ref="G32:G36" si="2">IF(ISBLANK(F32),0,E32)</f>
        <v>100</v>
      </c>
      <c r="H32" s="6">
        <f t="shared" ref="H32:H36" si="3">IF(ISBLANK(F32),E32,0)</f>
        <v>0</v>
      </c>
    </row>
    <row r="33" ht="12.75" customHeight="1">
      <c r="A33" s="1"/>
      <c r="B33" s="5" t="s">
        <v>2400</v>
      </c>
      <c r="C33" s="5" t="s">
        <v>2401</v>
      </c>
      <c r="D33" s="193">
        <v>35796.0</v>
      </c>
      <c r="E33" s="335">
        <v>200.0</v>
      </c>
      <c r="F33" s="193">
        <v>35802.0</v>
      </c>
      <c r="G33" s="336">
        <f t="shared" si="2"/>
        <v>200</v>
      </c>
      <c r="H33" s="6">
        <f t="shared" si="3"/>
        <v>0</v>
      </c>
    </row>
    <row r="34" ht="12.75" customHeight="1">
      <c r="A34" s="1"/>
      <c r="B34" s="5" t="s">
        <v>2402</v>
      </c>
      <c r="C34" s="5" t="s">
        <v>2403</v>
      </c>
      <c r="D34" s="193">
        <v>35797.0</v>
      </c>
      <c r="E34" s="335">
        <v>50.0</v>
      </c>
      <c r="F34" s="193"/>
      <c r="G34" s="6">
        <f t="shared" si="2"/>
        <v>0</v>
      </c>
      <c r="H34" s="336">
        <f t="shared" si="3"/>
        <v>50</v>
      </c>
    </row>
    <row r="35" ht="12.75" customHeight="1">
      <c r="A35" s="1"/>
      <c r="B35" s="5" t="s">
        <v>2404</v>
      </c>
      <c r="C35" s="5" t="s">
        <v>2405</v>
      </c>
      <c r="D35" s="193">
        <v>35798.0</v>
      </c>
      <c r="E35" s="335">
        <v>1000.0</v>
      </c>
      <c r="F35" s="193"/>
      <c r="G35" s="6">
        <f t="shared" si="2"/>
        <v>0</v>
      </c>
      <c r="H35" s="336">
        <f t="shared" si="3"/>
        <v>1000</v>
      </c>
    </row>
    <row r="36" ht="12.75" customHeight="1">
      <c r="A36" s="1"/>
      <c r="B36" s="5" t="s">
        <v>2406</v>
      </c>
      <c r="C36" s="5" t="s">
        <v>2403</v>
      </c>
      <c r="D36" s="193">
        <v>35799.0</v>
      </c>
      <c r="E36" s="335">
        <v>250.0</v>
      </c>
      <c r="F36" s="193">
        <v>35801.0</v>
      </c>
      <c r="G36" s="336">
        <f t="shared" si="2"/>
        <v>250</v>
      </c>
      <c r="H36" s="6">
        <f t="shared" si="3"/>
        <v>0</v>
      </c>
    </row>
    <row r="37" ht="12.75" customHeight="1">
      <c r="A37" s="1"/>
      <c r="D37" s="1"/>
      <c r="E37" s="1"/>
      <c r="F37" s="1"/>
      <c r="G37" s="109" t="s">
        <v>2407</v>
      </c>
      <c r="H37" s="1"/>
    </row>
    <row r="38" ht="12.75" customHeight="1">
      <c r="A38" s="1"/>
      <c r="D38" s="1"/>
      <c r="E38" s="1"/>
      <c r="F38" s="1"/>
      <c r="H38" s="109" t="s">
        <v>2408</v>
      </c>
    </row>
    <row r="39" ht="12.75" customHeight="1">
      <c r="A39" s="1"/>
      <c r="D39" s="1"/>
      <c r="E39" s="1"/>
      <c r="F39" s="1"/>
      <c r="H39" s="1"/>
    </row>
    <row r="40" ht="12.75" customHeight="1">
      <c r="A40" s="1"/>
      <c r="D40" s="1"/>
      <c r="E40" s="1"/>
      <c r="F40" s="135" t="s">
        <v>2409</v>
      </c>
      <c r="G40" s="336">
        <f t="shared" ref="G40:H40" si="4">SUM(G32:G36)</f>
        <v>550</v>
      </c>
      <c r="H40" s="6">
        <f t="shared" si="4"/>
        <v>1050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4.57"/>
    <col customWidth="1" min="2" max="2" width="8.0"/>
    <col customWidth="1" min="3" max="3" width="9.57"/>
    <col customWidth="1" min="4" max="5" width="10.0"/>
    <col customWidth="1" min="6" max="8" width="8.0"/>
    <col customWidth="1" min="9" max="9" width="14.43"/>
  </cols>
  <sheetData>
    <row r="1" ht="18.75" customHeight="1">
      <c r="A1" s="17" t="s">
        <v>208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E2" s="1"/>
      <c r="I2" s="1"/>
    </row>
    <row r="3" ht="12.75" customHeight="1">
      <c r="A3" s="1"/>
      <c r="C3" s="1"/>
      <c r="D3" s="4" t="s">
        <v>2410</v>
      </c>
      <c r="E3" s="4" t="s">
        <v>716</v>
      </c>
      <c r="I3" s="1"/>
    </row>
    <row r="4" ht="12.75" customHeight="1">
      <c r="A4" s="1"/>
      <c r="C4" s="1"/>
      <c r="D4" s="5">
        <f>1+2</f>
        <v>3</v>
      </c>
      <c r="E4" s="76" t="b">
        <f t="shared" ref="E4:E10" si="1">ISERR(D4)</f>
        <v>0</v>
      </c>
      <c r="F4" s="47" t="s">
        <v>2411</v>
      </c>
      <c r="I4" s="1"/>
    </row>
    <row r="5" ht="12.75" customHeight="1">
      <c r="A5" s="1"/>
      <c r="C5" s="1"/>
      <c r="D5" s="75" t="str">
        <f>10/0</f>
        <v>#DIV/0!</v>
      </c>
      <c r="E5" s="76" t="b">
        <f t="shared" si="1"/>
        <v>1</v>
      </c>
      <c r="F5" s="47" t="s">
        <v>2412</v>
      </c>
      <c r="I5" s="1"/>
    </row>
    <row r="6" ht="12.75" customHeight="1">
      <c r="A6" s="1"/>
      <c r="C6" s="1"/>
      <c r="D6" s="75" t="str">
        <f>SUM(ALAN)</f>
        <v>#NAME?</v>
      </c>
      <c r="E6" s="76" t="b">
        <f t="shared" si="1"/>
        <v>1</v>
      </c>
      <c r="F6" s="47" t="s">
        <v>2413</v>
      </c>
      <c r="I6" s="1"/>
    </row>
    <row r="7" ht="12.75" customHeight="1">
      <c r="A7" s="1"/>
      <c r="C7" s="1"/>
      <c r="D7" s="75" t="str">
        <f>#REF!+10</f>
        <v>#REF!</v>
      </c>
      <c r="E7" s="76" t="b">
        <f t="shared" si="1"/>
        <v>1</v>
      </c>
      <c r="F7" s="47" t="s">
        <v>2414</v>
      </c>
      <c r="I7" s="1"/>
    </row>
    <row r="8" ht="12.75" customHeight="1">
      <c r="A8" s="1"/>
      <c r="C8" s="1"/>
      <c r="D8" s="75" t="str">
        <f>SUM("ALAN")</f>
        <v>#VALUE!</v>
      </c>
      <c r="E8" s="76" t="b">
        <f t="shared" si="1"/>
        <v>1</v>
      </c>
      <c r="F8" s="47" t="s">
        <v>2415</v>
      </c>
      <c r="I8" s="1"/>
    </row>
    <row r="9" ht="12.75" customHeight="1">
      <c r="A9" s="1"/>
      <c r="C9" s="1"/>
      <c r="D9" s="75" t="str">
        <f>VLOOKUP(A1,A10:A15,A1)</f>
        <v>#VALUE!</v>
      </c>
      <c r="E9" s="76" t="b">
        <f t="shared" si="1"/>
        <v>1</v>
      </c>
      <c r="F9" s="47" t="s">
        <v>2416</v>
      </c>
      <c r="I9" s="1"/>
    </row>
    <row r="10" ht="12.75" customHeight="1">
      <c r="A10" s="1"/>
      <c r="C10" s="1"/>
      <c r="D10" s="75" t="s">
        <v>2417</v>
      </c>
      <c r="E10" s="76" t="b">
        <f t="shared" si="1"/>
        <v>0</v>
      </c>
      <c r="F10" s="47" t="s">
        <v>2418</v>
      </c>
      <c r="I10" s="1"/>
    </row>
    <row r="11" ht="12.75" customHeight="1">
      <c r="A11" s="1"/>
      <c r="C11" s="1"/>
      <c r="D11" s="1"/>
      <c r="E11" s="1"/>
      <c r="I11" s="1"/>
    </row>
    <row r="12" ht="13.5" customHeight="1">
      <c r="A12" s="1"/>
      <c r="B12" s="3" t="s">
        <v>698</v>
      </c>
      <c r="C12" s="3"/>
      <c r="D12" s="3"/>
      <c r="E12" s="3"/>
      <c r="F12" s="3"/>
      <c r="I12" s="1"/>
    </row>
    <row r="13" ht="12.75" customHeight="1">
      <c r="A13" s="1"/>
      <c r="B13" s="1" t="s">
        <v>2419</v>
      </c>
      <c r="C13" s="1"/>
      <c r="D13" s="1"/>
      <c r="E13" s="1"/>
      <c r="I13" s="1"/>
    </row>
    <row r="14" ht="12.75" customHeight="1">
      <c r="A14" s="1"/>
      <c r="B14" s="1" t="s">
        <v>2420</v>
      </c>
      <c r="C14" s="1"/>
      <c r="D14" s="1"/>
      <c r="E14" s="1"/>
      <c r="I14" s="1"/>
    </row>
    <row r="15" ht="12.75" customHeight="1">
      <c r="A15" s="1"/>
      <c r="B15" s="1" t="s">
        <v>2421</v>
      </c>
      <c r="C15" s="1"/>
      <c r="D15" s="1"/>
      <c r="E15" s="1"/>
      <c r="I15" s="1"/>
    </row>
    <row r="16" ht="12.75" customHeight="1">
      <c r="A16" s="1"/>
      <c r="C16" s="1"/>
      <c r="D16" s="1"/>
      <c r="E16" s="1"/>
      <c r="I16" s="1"/>
    </row>
    <row r="17" ht="13.5" customHeight="1">
      <c r="A17" s="1"/>
      <c r="B17" s="3" t="s">
        <v>653</v>
      </c>
      <c r="C17" s="3"/>
      <c r="D17" s="3"/>
      <c r="E17" s="3"/>
      <c r="F17" s="3"/>
      <c r="I17" s="1"/>
    </row>
    <row r="18" ht="12.75" customHeight="1">
      <c r="A18" s="1"/>
      <c r="B18" s="2" t="s">
        <v>2422</v>
      </c>
      <c r="C18" s="1"/>
      <c r="D18" s="1"/>
      <c r="E18" s="1"/>
      <c r="I18" s="1"/>
    </row>
    <row r="19" ht="12.75" customHeight="1">
      <c r="A19" s="1"/>
      <c r="B19" s="1" t="s">
        <v>2423</v>
      </c>
      <c r="C19" s="1"/>
      <c r="D19" s="1"/>
      <c r="E19" s="1"/>
      <c r="I19" s="1"/>
    </row>
    <row r="20" ht="12.75" customHeight="1">
      <c r="A20" s="1"/>
      <c r="C20" s="1"/>
      <c r="D20" s="1"/>
      <c r="E20" s="1"/>
      <c r="I20" s="1"/>
    </row>
    <row r="21" ht="13.5" customHeight="1">
      <c r="A21" s="1"/>
      <c r="B21" s="3" t="s">
        <v>4</v>
      </c>
      <c r="C21" s="3"/>
      <c r="D21" s="3"/>
      <c r="E21" s="3"/>
      <c r="F21" s="3"/>
      <c r="I21" s="1"/>
    </row>
    <row r="22" ht="12.75" customHeight="1">
      <c r="A22" s="1"/>
      <c r="B22" s="1" t="s">
        <v>788</v>
      </c>
      <c r="C22" s="1"/>
      <c r="D22" s="1"/>
      <c r="E22" s="1"/>
      <c r="I22" s="1"/>
    </row>
    <row r="23" ht="12.75" customHeight="1">
      <c r="A23" s="1"/>
      <c r="C23" s="1"/>
      <c r="D23" s="1"/>
      <c r="E23" s="1"/>
      <c r="I23" s="1"/>
    </row>
    <row r="24" ht="13.5" customHeight="1">
      <c r="A24" s="1"/>
      <c r="B24" s="3" t="s">
        <v>656</v>
      </c>
      <c r="C24" s="3"/>
      <c r="D24" s="3"/>
      <c r="E24" s="3"/>
      <c r="F24" s="3"/>
      <c r="I24" s="1"/>
    </row>
    <row r="25" ht="12.75" customHeight="1">
      <c r="A25" s="1"/>
      <c r="B25" s="1" t="s">
        <v>2424</v>
      </c>
      <c r="C25" s="1"/>
      <c r="D25" s="1"/>
      <c r="E25" s="1"/>
      <c r="I25" s="1"/>
    </row>
    <row r="26" ht="12.75" customHeight="1">
      <c r="A26" s="1"/>
      <c r="B26" s="1" t="s">
        <v>2425</v>
      </c>
      <c r="C26" s="1"/>
      <c r="D26" s="1"/>
      <c r="E26" s="1"/>
      <c r="I26" s="1"/>
    </row>
    <row r="27" ht="12.75" customHeight="1">
      <c r="A27" s="1"/>
      <c r="C27" s="1"/>
      <c r="D27" s="1"/>
      <c r="E27" s="1"/>
      <c r="I27" s="1"/>
    </row>
    <row r="28" ht="12.75" customHeight="1">
      <c r="A28" s="1"/>
      <c r="B28" s="1" t="s">
        <v>2426</v>
      </c>
      <c r="C28" s="1"/>
      <c r="D28" s="1"/>
      <c r="E28" s="1"/>
      <c r="I28" s="1"/>
    </row>
    <row r="29" ht="12.75" customHeight="1">
      <c r="A29" s="1"/>
      <c r="B29" s="1" t="s">
        <v>2427</v>
      </c>
      <c r="C29" s="1"/>
      <c r="D29" s="1"/>
      <c r="E29" s="1"/>
      <c r="I29" s="1"/>
    </row>
    <row r="30" ht="12.75" customHeight="1">
      <c r="A30" s="1"/>
      <c r="C30" s="1"/>
      <c r="D30" s="1"/>
      <c r="E30" s="1"/>
      <c r="I30" s="1"/>
    </row>
    <row r="31" ht="12.75" customHeight="1">
      <c r="A31" s="1"/>
      <c r="C31" s="1" t="s">
        <v>668</v>
      </c>
      <c r="D31" s="1"/>
      <c r="E31" s="1"/>
      <c r="I31" s="1"/>
    </row>
    <row r="32" ht="12.75" customHeight="1">
      <c r="A32" s="1"/>
      <c r="C32" s="69"/>
      <c r="D32" s="70" t="s">
        <v>2428</v>
      </c>
      <c r="E32" s="125">
        <v>24.0</v>
      </c>
      <c r="I32" s="1"/>
    </row>
    <row r="33" ht="12.75" customHeight="1">
      <c r="A33" s="1"/>
      <c r="C33" s="69"/>
      <c r="D33" s="70" t="s">
        <v>2429</v>
      </c>
      <c r="E33" s="5">
        <v>0.0</v>
      </c>
      <c r="I33" s="1"/>
    </row>
    <row r="34" ht="12.75" customHeight="1">
      <c r="A34" s="1"/>
      <c r="C34" s="69"/>
      <c r="D34" s="70" t="s">
        <v>2430</v>
      </c>
      <c r="E34" s="6" t="str">
        <f>E32/E33</f>
        <v>#DIV/0!</v>
      </c>
      <c r="F34" s="47" t="s">
        <v>2431</v>
      </c>
      <c r="I34" s="1"/>
    </row>
    <row r="35" ht="12.75" customHeight="1">
      <c r="A35" s="1"/>
      <c r="C35" s="1"/>
      <c r="D35" s="1"/>
      <c r="E35" s="1"/>
      <c r="I35" s="1"/>
    </row>
    <row r="36" ht="12.75" customHeight="1">
      <c r="A36" s="1"/>
      <c r="C36" s="1"/>
      <c r="D36" s="1"/>
      <c r="E36" s="1"/>
      <c r="I36" s="1"/>
    </row>
    <row r="37" ht="12.75" customHeight="1">
      <c r="A37" s="1"/>
      <c r="B37" s="1" t="s">
        <v>2432</v>
      </c>
      <c r="C37" s="1"/>
      <c r="D37" s="1"/>
      <c r="E37" s="1"/>
      <c r="I37" s="1"/>
    </row>
    <row r="38" ht="12.75" customHeight="1">
      <c r="A38" s="1"/>
      <c r="C38" s="1"/>
      <c r="D38" s="1"/>
      <c r="E38" s="1"/>
      <c r="I38" s="1"/>
    </row>
    <row r="39" ht="12.75" customHeight="1">
      <c r="A39" s="1"/>
      <c r="C39" s="1" t="s">
        <v>679</v>
      </c>
      <c r="D39" s="1"/>
      <c r="E39" s="1"/>
      <c r="I39" s="1"/>
    </row>
    <row r="40" ht="12.75" customHeight="1">
      <c r="A40" s="1"/>
      <c r="C40" s="69"/>
      <c r="D40" s="70" t="s">
        <v>2428</v>
      </c>
      <c r="E40" s="125">
        <v>24.0</v>
      </c>
      <c r="I40" s="1"/>
    </row>
    <row r="41" ht="12.75" customHeight="1">
      <c r="A41" s="1"/>
      <c r="C41" s="69"/>
      <c r="D41" s="70" t="s">
        <v>2429</v>
      </c>
      <c r="E41" s="5">
        <v>0.0</v>
      </c>
      <c r="I41" s="1"/>
    </row>
    <row r="42" ht="12.75" customHeight="1">
      <c r="A42" s="1"/>
      <c r="C42" s="69"/>
      <c r="D42" s="70" t="s">
        <v>2430</v>
      </c>
      <c r="E42" s="6" t="str">
        <f>IF(ISERR(E40/E41),"Try again!",E40/E41)</f>
        <v>Try again!</v>
      </c>
      <c r="F42" s="47" t="s">
        <v>2433</v>
      </c>
      <c r="I42" s="1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71"/>
    <col customWidth="1" min="3" max="3" width="13.29"/>
    <col customWidth="1" min="4" max="4" width="15.86"/>
    <col customWidth="1" min="5" max="7" width="8.0"/>
    <col customWidth="1" min="8" max="8" width="14.0"/>
    <col customWidth="1" min="9" max="26" width="8.0"/>
  </cols>
  <sheetData>
    <row r="1" ht="18.75" customHeight="1">
      <c r="A1" s="17" t="s">
        <v>210</v>
      </c>
      <c r="B1" s="17"/>
      <c r="C1" s="17"/>
      <c r="D1" s="17"/>
      <c r="E1" s="17"/>
      <c r="F1" s="17"/>
      <c r="H1" s="1"/>
    </row>
    <row r="2" ht="13.5" customHeight="1">
      <c r="A2" s="1"/>
      <c r="B2" s="1"/>
      <c r="C2" s="1"/>
      <c r="D2" s="1"/>
      <c r="H2" s="1"/>
    </row>
    <row r="3" ht="12.75" customHeight="1">
      <c r="A3" s="1"/>
      <c r="B3" s="1"/>
      <c r="C3" s="1"/>
      <c r="D3" s="4" t="s">
        <v>2410</v>
      </c>
      <c r="E3" s="4" t="s">
        <v>716</v>
      </c>
      <c r="H3" s="1"/>
    </row>
    <row r="4" ht="12.75" customHeight="1">
      <c r="A4" s="1"/>
      <c r="B4" s="1"/>
      <c r="C4" s="1"/>
      <c r="D4" s="6">
        <f>1+2</f>
        <v>3</v>
      </c>
      <c r="E4" s="76" t="b">
        <f t="shared" ref="E4:E10" si="1">ISERROR(D4)</f>
        <v>0</v>
      </c>
      <c r="F4" s="47" t="s">
        <v>2434</v>
      </c>
      <c r="H4" s="1"/>
    </row>
    <row r="5" ht="12.75" customHeight="1">
      <c r="A5" s="1"/>
      <c r="B5" s="1"/>
      <c r="C5" s="1"/>
      <c r="D5" s="76" t="str">
        <f>10/0</f>
        <v>#DIV/0!</v>
      </c>
      <c r="E5" s="76" t="b">
        <f t="shared" si="1"/>
        <v>1</v>
      </c>
      <c r="F5" s="47" t="s">
        <v>2435</v>
      </c>
      <c r="H5" s="1"/>
    </row>
    <row r="6" ht="12.75" customHeight="1">
      <c r="A6" s="1"/>
      <c r="B6" s="1"/>
      <c r="C6" s="1"/>
      <c r="D6" s="76" t="str">
        <f>SUM(ALAN)</f>
        <v>#NAME?</v>
      </c>
      <c r="E6" s="76" t="b">
        <f t="shared" si="1"/>
        <v>1</v>
      </c>
      <c r="F6" s="47" t="s">
        <v>2436</v>
      </c>
      <c r="H6" s="1"/>
    </row>
    <row r="7" ht="12.75" customHeight="1">
      <c r="A7" s="1"/>
      <c r="B7" s="1"/>
      <c r="C7" s="1"/>
      <c r="D7" s="76" t="str">
        <f>#REF!+10</f>
        <v>#REF!</v>
      </c>
      <c r="E7" s="76" t="b">
        <f t="shared" si="1"/>
        <v>1</v>
      </c>
      <c r="F7" s="47" t="s">
        <v>2437</v>
      </c>
      <c r="H7" s="1"/>
    </row>
    <row r="8" ht="12.75" customHeight="1">
      <c r="A8" s="1"/>
      <c r="B8" s="1"/>
      <c r="C8" s="1"/>
      <c r="D8" s="76" t="str">
        <f>SUM("ALAN")</f>
        <v>#VALUE!</v>
      </c>
      <c r="E8" s="76" t="b">
        <f t="shared" si="1"/>
        <v>1</v>
      </c>
      <c r="F8" s="47" t="s">
        <v>2438</v>
      </c>
      <c r="H8" s="1"/>
    </row>
    <row r="9" ht="12.75" customHeight="1">
      <c r="A9" s="1"/>
      <c r="B9" s="1"/>
      <c r="C9" s="1"/>
      <c r="D9" s="76" t="str">
        <f>VLOOKUP(A1,A10,A1)</f>
        <v>#VALUE!</v>
      </c>
      <c r="E9" s="76" t="b">
        <f t="shared" si="1"/>
        <v>1</v>
      </c>
      <c r="F9" s="47" t="s">
        <v>2439</v>
      </c>
      <c r="H9" s="1"/>
    </row>
    <row r="10" ht="12.75" customHeight="1">
      <c r="A10" s="1"/>
      <c r="B10" s="1"/>
      <c r="C10" s="1"/>
      <c r="D10" s="76" t="s">
        <v>2417</v>
      </c>
      <c r="E10" s="76" t="b">
        <f t="shared" si="1"/>
        <v>0</v>
      </c>
      <c r="F10" s="47" t="s">
        <v>2440</v>
      </c>
      <c r="H10" s="1"/>
    </row>
    <row r="11" ht="12.75" customHeight="1">
      <c r="A11" s="1"/>
      <c r="B11" s="1"/>
      <c r="C11" s="1"/>
      <c r="D11" s="1"/>
      <c r="H11" s="1"/>
    </row>
    <row r="12" ht="13.5" customHeight="1">
      <c r="A12" s="1"/>
      <c r="B12" s="3" t="s">
        <v>698</v>
      </c>
      <c r="C12" s="3"/>
      <c r="D12" s="3"/>
      <c r="E12" s="3"/>
      <c r="F12" s="3"/>
      <c r="H12" s="1"/>
    </row>
    <row r="13" ht="12.75" customHeight="1">
      <c r="A13" s="1"/>
      <c r="B13" s="1" t="s">
        <v>2441</v>
      </c>
      <c r="C13" s="1"/>
      <c r="D13" s="1"/>
      <c r="H13" s="1"/>
    </row>
    <row r="14" ht="12.75" customHeight="1">
      <c r="A14" s="1"/>
      <c r="B14" s="1" t="s">
        <v>2442</v>
      </c>
      <c r="C14" s="1"/>
      <c r="D14" s="1"/>
      <c r="H14" s="1"/>
    </row>
    <row r="15" ht="12.75" customHeight="1">
      <c r="A15" s="1"/>
      <c r="B15" s="1"/>
      <c r="C15" s="1"/>
      <c r="D15" s="1"/>
      <c r="H15" s="1"/>
    </row>
    <row r="16" ht="13.5" customHeight="1">
      <c r="A16" s="1"/>
      <c r="B16" s="3" t="s">
        <v>653</v>
      </c>
      <c r="C16" s="3"/>
      <c r="D16" s="3"/>
      <c r="E16" s="3"/>
      <c r="F16" s="3"/>
      <c r="H16" s="1"/>
    </row>
    <row r="17" ht="12.75" customHeight="1">
      <c r="A17" s="1"/>
      <c r="B17" s="2" t="s">
        <v>2443</v>
      </c>
      <c r="C17" s="1"/>
      <c r="D17" s="1"/>
      <c r="H17" s="1"/>
    </row>
    <row r="18" ht="12.75" customHeight="1">
      <c r="A18" s="1"/>
      <c r="B18" s="1" t="s">
        <v>2444</v>
      </c>
      <c r="C18" s="1"/>
      <c r="D18" s="1"/>
      <c r="H18" s="1"/>
    </row>
    <row r="19" ht="12.75" customHeight="1">
      <c r="A19" s="1"/>
      <c r="B19" s="1"/>
      <c r="C19" s="1"/>
      <c r="D19" s="1"/>
      <c r="H19" s="1"/>
    </row>
    <row r="20" ht="13.5" customHeight="1">
      <c r="A20" s="1"/>
      <c r="B20" s="3" t="s">
        <v>4</v>
      </c>
      <c r="C20" s="3"/>
      <c r="D20" s="3"/>
      <c r="E20" s="3"/>
      <c r="F20" s="3"/>
      <c r="H20" s="1"/>
    </row>
    <row r="21" ht="12.75" customHeight="1">
      <c r="A21" s="1"/>
      <c r="B21" s="1" t="s">
        <v>788</v>
      </c>
      <c r="C21" s="1"/>
      <c r="D21" s="1"/>
      <c r="H21" s="1"/>
    </row>
    <row r="22" ht="12.75" customHeight="1">
      <c r="A22" s="1"/>
      <c r="B22" s="1"/>
      <c r="C22" s="1"/>
      <c r="D22" s="1"/>
      <c r="H22" s="1"/>
    </row>
    <row r="23" ht="13.5" customHeight="1">
      <c r="A23" s="1"/>
      <c r="B23" s="3" t="s">
        <v>656</v>
      </c>
      <c r="C23" s="3"/>
      <c r="D23" s="3"/>
      <c r="E23" s="3"/>
      <c r="F23" s="3"/>
      <c r="H23" s="1"/>
    </row>
    <row r="24" ht="12.75" customHeight="1">
      <c r="A24" s="1"/>
      <c r="B24" s="1" t="s">
        <v>2445</v>
      </c>
      <c r="C24" s="1"/>
      <c r="D24" s="1"/>
      <c r="H24" s="1"/>
    </row>
    <row r="25" ht="12.75" customHeight="1">
      <c r="A25" s="1"/>
      <c r="B25" s="1"/>
      <c r="C25" s="1"/>
      <c r="D25" s="1"/>
      <c r="H25" s="1"/>
    </row>
    <row r="26" ht="12.75" customHeight="1">
      <c r="A26" s="1"/>
      <c r="B26" s="1" t="s">
        <v>2446</v>
      </c>
      <c r="C26" s="1"/>
      <c r="D26" s="1"/>
      <c r="H26" s="1"/>
    </row>
    <row r="27" ht="12.75" customHeight="1">
      <c r="A27" s="1"/>
      <c r="B27" s="1" t="s">
        <v>2447</v>
      </c>
      <c r="C27" s="1"/>
      <c r="D27" s="1"/>
      <c r="H27" s="1"/>
    </row>
    <row r="28" ht="12.75" customHeight="1">
      <c r="A28" s="1"/>
      <c r="B28" s="1"/>
      <c r="C28" s="1"/>
      <c r="D28" s="1"/>
      <c r="H28" s="1"/>
    </row>
    <row r="29" ht="12.75" customHeight="1">
      <c r="A29" s="1"/>
      <c r="B29" s="1"/>
      <c r="C29" s="1" t="s">
        <v>668</v>
      </c>
      <c r="D29" s="1"/>
      <c r="H29" s="1"/>
    </row>
    <row r="30" ht="12.75" customHeight="1">
      <c r="A30" s="1"/>
      <c r="B30" s="1"/>
      <c r="C30" s="122" t="s">
        <v>2448</v>
      </c>
      <c r="D30" s="75" t="s">
        <v>2449</v>
      </c>
      <c r="H30" s="1"/>
    </row>
    <row r="31" ht="12.75" customHeight="1">
      <c r="A31" s="1"/>
      <c r="B31" s="1"/>
      <c r="C31" s="122" t="s">
        <v>2450</v>
      </c>
      <c r="D31" s="96">
        <v>35800.0</v>
      </c>
      <c r="H31" s="1"/>
    </row>
    <row r="32" ht="12.75" customHeight="1">
      <c r="A32" s="1"/>
      <c r="B32" s="1"/>
      <c r="C32" s="122" t="s">
        <v>2451</v>
      </c>
      <c r="D32" s="199">
        <f>D31-D30</f>
        <v>4</v>
      </c>
      <c r="E32" s="47" t="s">
        <v>2452</v>
      </c>
      <c r="H32" s="1"/>
    </row>
    <row r="33" ht="12.75" customHeight="1">
      <c r="A33" s="1"/>
      <c r="B33" s="1"/>
      <c r="C33" s="1"/>
      <c r="D33" s="1"/>
      <c r="H33" s="1"/>
    </row>
    <row r="34" ht="12.75" customHeight="1">
      <c r="A34" s="1"/>
      <c r="B34" s="1"/>
      <c r="C34" s="1"/>
      <c r="D34" s="1"/>
      <c r="H34" s="1"/>
    </row>
    <row r="35" ht="12.75" customHeight="1">
      <c r="A35" s="1"/>
      <c r="B35" s="1" t="s">
        <v>2453</v>
      </c>
      <c r="C35" s="1"/>
      <c r="D35" s="1"/>
      <c r="H35" s="1"/>
    </row>
    <row r="36" ht="12.75" customHeight="1">
      <c r="A36" s="1"/>
      <c r="B36" s="1" t="s">
        <v>2454</v>
      </c>
      <c r="C36" s="1"/>
      <c r="D36" s="1"/>
      <c r="H36" s="1"/>
    </row>
    <row r="37" ht="12.75" customHeight="1">
      <c r="A37" s="1"/>
      <c r="B37" s="1"/>
      <c r="C37" s="1"/>
      <c r="D37" s="1"/>
      <c r="H37" s="1"/>
    </row>
    <row r="38" ht="12.75" customHeight="1">
      <c r="A38" s="1"/>
      <c r="B38" s="1"/>
      <c r="C38" s="1" t="s">
        <v>679</v>
      </c>
      <c r="D38" s="1"/>
      <c r="H38" s="1"/>
    </row>
    <row r="39" ht="12.75" customHeight="1">
      <c r="A39" s="1"/>
      <c r="B39" s="1"/>
      <c r="C39" s="122" t="s">
        <v>2448</v>
      </c>
      <c r="D39" s="75" t="s">
        <v>2449</v>
      </c>
      <c r="H39" s="1"/>
    </row>
    <row r="40" ht="12.75" customHeight="1">
      <c r="A40" s="1"/>
      <c r="B40" s="1"/>
      <c r="C40" s="122" t="s">
        <v>2450</v>
      </c>
      <c r="D40" s="96">
        <v>35800.0</v>
      </c>
      <c r="H40" s="1"/>
    </row>
    <row r="41" ht="12.75" customHeight="1">
      <c r="A41" s="1"/>
      <c r="B41" s="1"/>
      <c r="C41" s="122" t="s">
        <v>2451</v>
      </c>
      <c r="D41" s="199">
        <f>IF(ISERROR(D40-D39),"Error in data entry",D40-D39)</f>
        <v>4</v>
      </c>
      <c r="H41" s="1"/>
    </row>
    <row r="42" ht="12.75" customHeight="1">
      <c r="A42" s="1"/>
      <c r="B42" s="1"/>
      <c r="C42" s="1"/>
      <c r="D42" s="47" t="s">
        <v>2455</v>
      </c>
      <c r="H42" s="1"/>
    </row>
    <row r="43" ht="12.75" customHeight="1">
      <c r="A43" s="1"/>
      <c r="B43" s="1"/>
      <c r="C43" s="1"/>
      <c r="D43" s="1"/>
      <c r="H43" s="1"/>
    </row>
    <row r="44" ht="12.75" customHeight="1">
      <c r="A44" s="1"/>
      <c r="B44" s="1"/>
      <c r="C44" s="1"/>
      <c r="D44" s="1"/>
      <c r="H44" s="1"/>
    </row>
    <row r="45" ht="12.75" customHeight="1">
      <c r="A45" s="1"/>
      <c r="B45" s="1"/>
      <c r="C45" s="1"/>
      <c r="D45" s="1"/>
      <c r="H45" s="1"/>
    </row>
    <row r="46" ht="12.75" customHeight="1">
      <c r="A46" s="1"/>
      <c r="B46" s="1"/>
      <c r="C46" s="1"/>
      <c r="D46" s="1"/>
      <c r="H46" s="1"/>
    </row>
    <row r="47" ht="12.75" customHeight="1">
      <c r="A47" s="1"/>
      <c r="B47" s="1"/>
      <c r="C47" s="1"/>
      <c r="D47" s="1"/>
      <c r="H47" s="1"/>
    </row>
    <row r="48" ht="12.75" customHeight="1">
      <c r="A48" s="1"/>
      <c r="B48" s="1"/>
      <c r="C48" s="1"/>
      <c r="D48" s="1"/>
      <c r="H48" s="1"/>
    </row>
    <row r="49" ht="12.75" customHeight="1">
      <c r="A49" s="1"/>
      <c r="B49" s="1"/>
      <c r="C49" s="1"/>
      <c r="D49" s="1"/>
      <c r="H49" s="1"/>
    </row>
    <row r="50" ht="12.75" customHeight="1">
      <c r="A50" s="1"/>
      <c r="B50" s="1"/>
      <c r="C50" s="1"/>
      <c r="D50" s="1"/>
      <c r="H50" s="1"/>
    </row>
    <row r="51" ht="12.75" customHeight="1">
      <c r="A51" s="1"/>
      <c r="B51" s="1"/>
      <c r="C51" s="1"/>
      <c r="D51" s="1"/>
      <c r="H51" s="1"/>
    </row>
    <row r="52" ht="12.75" customHeight="1">
      <c r="A52" s="1"/>
      <c r="B52" s="1"/>
      <c r="C52" s="1"/>
      <c r="D52" s="1"/>
      <c r="H52" s="1"/>
    </row>
    <row r="53" ht="12.75" customHeight="1">
      <c r="A53" s="1"/>
      <c r="B53" s="1"/>
      <c r="C53" s="1"/>
      <c r="D53" s="1"/>
      <c r="H53" s="1"/>
    </row>
    <row r="54" ht="12.75" customHeight="1">
      <c r="A54" s="1"/>
      <c r="B54" s="1"/>
      <c r="C54" s="1"/>
      <c r="D54" s="1"/>
      <c r="H54" s="1"/>
    </row>
    <row r="55" ht="12.75" customHeight="1">
      <c r="A55" s="1"/>
      <c r="B55" s="1"/>
      <c r="C55" s="1"/>
      <c r="D55" s="1"/>
      <c r="H55" s="1"/>
    </row>
    <row r="56" ht="12.75" customHeight="1">
      <c r="A56" s="1"/>
      <c r="B56" s="1"/>
      <c r="C56" s="1"/>
      <c r="D56" s="1"/>
      <c r="H56" s="1"/>
    </row>
    <row r="57" ht="12.75" customHeight="1">
      <c r="A57" s="1"/>
      <c r="B57" s="1"/>
      <c r="C57" s="1"/>
      <c r="D57" s="1"/>
      <c r="H57" s="1"/>
    </row>
    <row r="58" ht="12.75" customHeight="1">
      <c r="A58" s="1"/>
      <c r="B58" s="1"/>
      <c r="C58" s="1"/>
      <c r="D58" s="1"/>
      <c r="H58" s="1"/>
    </row>
    <row r="59" ht="12.75" customHeight="1">
      <c r="A59" s="1"/>
      <c r="B59" s="1"/>
      <c r="C59" s="1"/>
      <c r="D59" s="1"/>
      <c r="H59" s="1"/>
    </row>
    <row r="60" ht="12.75" customHeight="1">
      <c r="A60" s="1"/>
      <c r="B60" s="1"/>
      <c r="C60" s="1"/>
      <c r="D60" s="1"/>
      <c r="H60" s="1"/>
    </row>
    <row r="61" ht="12.75" customHeight="1">
      <c r="A61" s="1"/>
      <c r="B61" s="1"/>
      <c r="C61" s="1"/>
      <c r="D61" s="1"/>
      <c r="H61" s="1"/>
    </row>
    <row r="62" ht="12.75" customHeight="1">
      <c r="A62" s="1"/>
      <c r="B62" s="1"/>
      <c r="C62" s="1"/>
      <c r="D62" s="1"/>
      <c r="H62" s="1"/>
    </row>
    <row r="63" ht="12.75" customHeight="1">
      <c r="A63" s="1"/>
      <c r="B63" s="1"/>
      <c r="C63" s="1"/>
      <c r="D63" s="1"/>
      <c r="H63" s="1"/>
    </row>
    <row r="64" ht="12.75" customHeight="1">
      <c r="A64" s="1"/>
      <c r="B64" s="1"/>
      <c r="C64" s="1"/>
      <c r="D64" s="1"/>
      <c r="H64" s="1"/>
    </row>
    <row r="65" ht="12.75" customHeight="1">
      <c r="A65" s="1"/>
      <c r="B65" s="1"/>
      <c r="C65" s="1"/>
      <c r="D65" s="1"/>
      <c r="H65" s="1"/>
    </row>
    <row r="66" ht="12.75" customHeight="1">
      <c r="A66" s="1"/>
      <c r="B66" s="1"/>
      <c r="C66" s="1"/>
      <c r="D66" s="1"/>
      <c r="H66" s="1"/>
    </row>
    <row r="67" ht="12.75" customHeight="1">
      <c r="A67" s="1"/>
      <c r="B67" s="1"/>
      <c r="C67" s="1"/>
      <c r="D67" s="1"/>
      <c r="H67" s="1"/>
    </row>
    <row r="68" ht="12.75" customHeight="1">
      <c r="A68" s="1"/>
      <c r="B68" s="1"/>
      <c r="C68" s="1"/>
      <c r="D68" s="1"/>
      <c r="H68" s="1"/>
    </row>
    <row r="69" ht="12.75" customHeight="1">
      <c r="A69" s="1"/>
      <c r="B69" s="1"/>
      <c r="C69" s="1"/>
      <c r="D69" s="1"/>
      <c r="H69" s="1"/>
    </row>
    <row r="70" ht="12.75" customHeight="1">
      <c r="A70" s="1"/>
      <c r="B70" s="1"/>
      <c r="C70" s="1"/>
      <c r="D70" s="1"/>
      <c r="H70" s="1"/>
    </row>
    <row r="71" ht="12.75" customHeight="1">
      <c r="A71" s="1"/>
      <c r="B71" s="1"/>
      <c r="C71" s="1"/>
      <c r="D71" s="1"/>
      <c r="H71" s="1"/>
    </row>
    <row r="72" ht="12.75" customHeight="1">
      <c r="A72" s="1"/>
      <c r="B72" s="1"/>
      <c r="C72" s="1"/>
      <c r="D72" s="1"/>
      <c r="H72" s="1"/>
    </row>
    <row r="73" ht="12.75" customHeight="1">
      <c r="A73" s="1"/>
      <c r="B73" s="1"/>
      <c r="C73" s="1"/>
      <c r="D73" s="1"/>
      <c r="H73" s="1"/>
    </row>
    <row r="74" ht="12.75" customHeight="1">
      <c r="A74" s="1"/>
      <c r="B74" s="1"/>
      <c r="C74" s="1"/>
      <c r="D74" s="1"/>
      <c r="H74" s="1"/>
    </row>
    <row r="75" ht="12.75" customHeight="1">
      <c r="A75" s="1"/>
      <c r="B75" s="1"/>
      <c r="C75" s="1"/>
      <c r="D75" s="1"/>
      <c r="H75" s="1"/>
    </row>
    <row r="76" ht="12.75" customHeight="1">
      <c r="A76" s="1"/>
      <c r="B76" s="1"/>
      <c r="C76" s="1"/>
      <c r="D76" s="1"/>
      <c r="H76" s="1"/>
    </row>
    <row r="77" ht="12.75" customHeight="1">
      <c r="A77" s="1"/>
      <c r="B77" s="1"/>
      <c r="C77" s="1"/>
      <c r="D77" s="1"/>
      <c r="H77" s="1"/>
    </row>
    <row r="78" ht="12.75" customHeight="1">
      <c r="A78" s="1"/>
      <c r="B78" s="1"/>
      <c r="C78" s="1"/>
      <c r="D78" s="1"/>
      <c r="H78" s="1"/>
    </row>
    <row r="79" ht="12.75" customHeight="1">
      <c r="A79" s="1"/>
      <c r="B79" s="1"/>
      <c r="C79" s="1"/>
      <c r="D79" s="1"/>
      <c r="H79" s="1"/>
    </row>
    <row r="80" ht="12.75" customHeight="1">
      <c r="A80" s="1"/>
      <c r="B80" s="1"/>
      <c r="C80" s="1"/>
      <c r="D80" s="1"/>
      <c r="H80" s="1"/>
    </row>
    <row r="81" ht="12.75" customHeight="1">
      <c r="A81" s="1"/>
      <c r="B81" s="1"/>
      <c r="C81" s="1"/>
      <c r="D81" s="1"/>
      <c r="H81" s="1"/>
    </row>
    <row r="82" ht="12.75" customHeight="1">
      <c r="A82" s="1"/>
      <c r="B82" s="1"/>
      <c r="C82" s="1"/>
      <c r="D82" s="1"/>
      <c r="H82" s="1"/>
    </row>
    <row r="83" ht="12.75" customHeight="1">
      <c r="A83" s="1"/>
      <c r="B83" s="1"/>
      <c r="C83" s="1"/>
      <c r="D83" s="1"/>
      <c r="H83" s="1"/>
    </row>
    <row r="84" ht="12.75" customHeight="1">
      <c r="A84" s="1"/>
      <c r="B84" s="1"/>
      <c r="C84" s="1"/>
      <c r="D84" s="1"/>
      <c r="H84" s="1"/>
    </row>
    <row r="85" ht="12.75" customHeight="1">
      <c r="A85" s="1"/>
      <c r="B85" s="1"/>
      <c r="C85" s="1"/>
      <c r="D85" s="1"/>
      <c r="H85" s="1"/>
    </row>
    <row r="86" ht="12.75" customHeight="1">
      <c r="A86" s="1"/>
      <c r="B86" s="1"/>
      <c r="C86" s="1"/>
      <c r="D86" s="1"/>
      <c r="H86" s="1"/>
    </row>
    <row r="87" ht="12.75" customHeight="1">
      <c r="A87" s="1"/>
      <c r="B87" s="1"/>
      <c r="C87" s="1"/>
      <c r="D87" s="1"/>
      <c r="H87" s="1"/>
    </row>
    <row r="88" ht="12.75" customHeight="1">
      <c r="A88" s="1"/>
      <c r="B88" s="1"/>
      <c r="C88" s="1"/>
      <c r="D88" s="1"/>
      <c r="H88" s="1"/>
    </row>
    <row r="89" ht="12.75" customHeight="1">
      <c r="A89" s="1"/>
      <c r="B89" s="1"/>
      <c r="C89" s="1"/>
      <c r="D89" s="1"/>
      <c r="H89" s="1"/>
    </row>
    <row r="90" ht="12.75" customHeight="1">
      <c r="A90" s="1"/>
      <c r="B90" s="1"/>
      <c r="C90" s="1"/>
      <c r="D90" s="1"/>
      <c r="H90" s="1"/>
    </row>
    <row r="91" ht="12.75" customHeight="1">
      <c r="A91" s="1"/>
      <c r="B91" s="1"/>
      <c r="C91" s="1"/>
      <c r="D91" s="1"/>
      <c r="H91" s="1"/>
    </row>
    <row r="92" ht="12.75" customHeight="1">
      <c r="A92" s="1"/>
      <c r="B92" s="1"/>
      <c r="C92" s="1"/>
      <c r="D92" s="1"/>
      <c r="H92" s="1"/>
    </row>
    <row r="93" ht="12.75" customHeight="1">
      <c r="A93" s="1"/>
      <c r="B93" s="1"/>
      <c r="C93" s="1"/>
      <c r="D93" s="1"/>
      <c r="H93" s="1"/>
    </row>
    <row r="94" ht="12.75" customHeight="1">
      <c r="A94" s="1"/>
      <c r="B94" s="1"/>
      <c r="C94" s="1"/>
      <c r="D94" s="1"/>
      <c r="H94" s="1"/>
    </row>
    <row r="95" ht="12.75" customHeight="1">
      <c r="A95" s="1"/>
      <c r="B95" s="1"/>
      <c r="C95" s="1"/>
      <c r="D95" s="1"/>
      <c r="H95" s="1"/>
    </row>
    <row r="96" ht="12.75" customHeight="1">
      <c r="A96" s="1"/>
      <c r="B96" s="1"/>
      <c r="C96" s="1"/>
      <c r="D96" s="1"/>
      <c r="H96" s="1"/>
    </row>
    <row r="97" ht="12.75" customHeight="1">
      <c r="A97" s="1"/>
      <c r="B97" s="1"/>
      <c r="C97" s="1"/>
      <c r="D97" s="1"/>
      <c r="H97" s="1"/>
    </row>
    <row r="98" ht="12.75" customHeight="1">
      <c r="A98" s="1"/>
      <c r="B98" s="1"/>
      <c r="C98" s="1"/>
      <c r="D98" s="1"/>
      <c r="H98" s="1"/>
    </row>
    <row r="99" ht="12.75" customHeight="1">
      <c r="A99" s="1"/>
      <c r="B99" s="1"/>
      <c r="C99" s="1"/>
      <c r="D99" s="1"/>
      <c r="H99" s="1"/>
    </row>
    <row r="100" ht="12.75" customHeight="1">
      <c r="A100" s="1"/>
      <c r="B100" s="1"/>
      <c r="C100" s="1"/>
      <c r="D100" s="1"/>
      <c r="H100" s="1"/>
    </row>
    <row r="101" ht="12.75" customHeight="1">
      <c r="A101" s="1"/>
      <c r="B101" s="1"/>
      <c r="C101" s="1"/>
      <c r="D101" s="1"/>
      <c r="H101" s="1"/>
    </row>
    <row r="102" ht="12.75" customHeight="1">
      <c r="A102" s="1"/>
      <c r="B102" s="1"/>
      <c r="C102" s="1"/>
      <c r="D102" s="1"/>
      <c r="H102" s="1"/>
    </row>
    <row r="103" ht="12.75" customHeight="1">
      <c r="A103" s="1"/>
      <c r="B103" s="1"/>
      <c r="C103" s="1"/>
      <c r="D103" s="1"/>
      <c r="H103" s="1"/>
    </row>
    <row r="104" ht="12.75" customHeight="1">
      <c r="A104" s="1"/>
      <c r="B104" s="1"/>
      <c r="C104" s="1"/>
      <c r="D104" s="1"/>
      <c r="H104" s="1"/>
    </row>
    <row r="105" ht="12.75" customHeight="1">
      <c r="A105" s="1"/>
      <c r="B105" s="1"/>
      <c r="C105" s="1"/>
      <c r="D105" s="1"/>
      <c r="H105" s="1"/>
    </row>
    <row r="106" ht="12.75" customHeight="1">
      <c r="A106" s="1"/>
      <c r="B106" s="1"/>
      <c r="C106" s="1"/>
      <c r="D106" s="1"/>
      <c r="H106" s="1"/>
    </row>
    <row r="107" ht="12.75" customHeight="1">
      <c r="A107" s="1"/>
      <c r="B107" s="1"/>
      <c r="C107" s="1"/>
      <c r="D107" s="1"/>
      <c r="H107" s="1"/>
    </row>
    <row r="108" ht="12.75" customHeight="1">
      <c r="A108" s="1"/>
      <c r="B108" s="1"/>
      <c r="C108" s="1"/>
      <c r="D108" s="1"/>
      <c r="H108" s="1"/>
    </row>
    <row r="109" ht="12.75" customHeight="1">
      <c r="A109" s="1"/>
      <c r="B109" s="1"/>
      <c r="C109" s="1"/>
      <c r="D109" s="1"/>
      <c r="H109" s="1"/>
    </row>
    <row r="110" ht="12.75" customHeight="1">
      <c r="A110" s="1"/>
      <c r="B110" s="1"/>
      <c r="C110" s="1"/>
      <c r="D110" s="1"/>
      <c r="H110" s="1"/>
    </row>
    <row r="111" ht="12.75" customHeight="1">
      <c r="A111" s="1"/>
      <c r="B111" s="1"/>
      <c r="C111" s="1"/>
      <c r="D111" s="1"/>
      <c r="H111" s="1"/>
    </row>
    <row r="112" ht="12.75" customHeight="1">
      <c r="A112" s="1"/>
      <c r="B112" s="1"/>
      <c r="C112" s="1"/>
      <c r="D112" s="1"/>
      <c r="H112" s="1"/>
    </row>
    <row r="113" ht="12.75" customHeight="1">
      <c r="A113" s="1"/>
      <c r="B113" s="1"/>
      <c r="C113" s="1"/>
      <c r="D113" s="1"/>
      <c r="H113" s="1"/>
    </row>
    <row r="114" ht="12.75" customHeight="1">
      <c r="A114" s="1"/>
      <c r="B114" s="1"/>
      <c r="C114" s="1"/>
      <c r="D114" s="1"/>
      <c r="H114" s="1"/>
    </row>
    <row r="115" ht="12.75" customHeight="1">
      <c r="A115" s="1"/>
      <c r="B115" s="1"/>
      <c r="C115" s="1"/>
      <c r="D115" s="1"/>
      <c r="H115" s="1"/>
    </row>
    <row r="116" ht="12.75" customHeight="1">
      <c r="A116" s="1"/>
      <c r="B116" s="1"/>
      <c r="C116" s="1"/>
      <c r="D116" s="1"/>
      <c r="H116" s="1"/>
    </row>
    <row r="117" ht="12.75" customHeight="1">
      <c r="A117" s="1"/>
      <c r="B117" s="1"/>
      <c r="C117" s="1"/>
      <c r="D117" s="1"/>
      <c r="H117" s="1"/>
    </row>
    <row r="118" ht="12.75" customHeight="1">
      <c r="A118" s="1"/>
      <c r="B118" s="1"/>
      <c r="C118" s="1"/>
      <c r="D118" s="1"/>
      <c r="H118" s="1"/>
    </row>
    <row r="119" ht="12.75" customHeight="1">
      <c r="A119" s="1"/>
      <c r="B119" s="1"/>
      <c r="C119" s="1"/>
      <c r="D119" s="1"/>
      <c r="H119" s="1"/>
    </row>
    <row r="120" ht="12.75" customHeight="1">
      <c r="A120" s="1"/>
      <c r="B120" s="1"/>
      <c r="C120" s="1"/>
      <c r="D120" s="1"/>
      <c r="H120" s="1"/>
    </row>
    <row r="121" ht="12.75" customHeight="1">
      <c r="A121" s="1"/>
      <c r="B121" s="1"/>
      <c r="C121" s="1"/>
      <c r="D121" s="1"/>
      <c r="H121" s="1"/>
    </row>
    <row r="122" ht="12.75" customHeight="1">
      <c r="A122" s="1"/>
      <c r="B122" s="1"/>
      <c r="C122" s="1"/>
      <c r="D122" s="1"/>
      <c r="H122" s="1"/>
    </row>
    <row r="123" ht="12.75" customHeight="1">
      <c r="A123" s="1"/>
      <c r="B123" s="1"/>
      <c r="C123" s="1"/>
      <c r="D123" s="1"/>
      <c r="H123" s="1"/>
    </row>
    <row r="124" ht="12.75" customHeight="1">
      <c r="A124" s="1"/>
      <c r="B124" s="1"/>
      <c r="C124" s="1"/>
      <c r="D124" s="1"/>
      <c r="H124" s="1"/>
    </row>
    <row r="125" ht="12.75" customHeight="1">
      <c r="A125" s="1"/>
      <c r="B125" s="1"/>
      <c r="C125" s="1"/>
      <c r="D125" s="1"/>
      <c r="H125" s="1"/>
    </row>
    <row r="126" ht="12.75" customHeight="1">
      <c r="A126" s="1"/>
      <c r="B126" s="1"/>
      <c r="C126" s="1"/>
      <c r="D126" s="1"/>
      <c r="H126" s="1"/>
    </row>
    <row r="127" ht="12.75" customHeight="1">
      <c r="A127" s="1"/>
      <c r="B127" s="1"/>
      <c r="C127" s="1"/>
      <c r="D127" s="1"/>
      <c r="H127" s="1"/>
    </row>
    <row r="128" ht="12.75" customHeight="1">
      <c r="A128" s="1"/>
      <c r="B128" s="1"/>
      <c r="C128" s="1"/>
      <c r="D128" s="1"/>
      <c r="H128" s="1"/>
    </row>
    <row r="129" ht="12.75" customHeight="1">
      <c r="A129" s="1"/>
      <c r="B129" s="1"/>
      <c r="C129" s="1"/>
      <c r="D129" s="1"/>
      <c r="H129" s="1"/>
    </row>
    <row r="130" ht="12.75" customHeight="1">
      <c r="A130" s="1"/>
      <c r="B130" s="1"/>
      <c r="C130" s="1"/>
      <c r="D130" s="1"/>
      <c r="H130" s="1"/>
    </row>
    <row r="131" ht="12.75" customHeight="1">
      <c r="A131" s="1"/>
      <c r="B131" s="1"/>
      <c r="C131" s="1"/>
      <c r="D131" s="1"/>
      <c r="H131" s="1"/>
    </row>
    <row r="132" ht="12.75" customHeight="1">
      <c r="A132" s="1"/>
      <c r="B132" s="1"/>
      <c r="C132" s="1"/>
      <c r="D132" s="1"/>
      <c r="H132" s="1"/>
    </row>
    <row r="133" ht="12.75" customHeight="1">
      <c r="A133" s="1"/>
      <c r="B133" s="1"/>
      <c r="C133" s="1"/>
      <c r="D133" s="1"/>
      <c r="H133" s="1"/>
    </row>
    <row r="134" ht="12.75" customHeight="1">
      <c r="A134" s="1"/>
      <c r="B134" s="1"/>
      <c r="C134" s="1"/>
      <c r="D134" s="1"/>
      <c r="H134" s="1"/>
    </row>
    <row r="135" ht="12.75" customHeight="1">
      <c r="A135" s="1"/>
      <c r="B135" s="1"/>
      <c r="C135" s="1"/>
      <c r="D135" s="1"/>
      <c r="H135" s="1"/>
    </row>
    <row r="136" ht="12.75" customHeight="1">
      <c r="A136" s="1"/>
      <c r="B136" s="1"/>
      <c r="C136" s="1"/>
      <c r="D136" s="1"/>
      <c r="H136" s="1"/>
    </row>
    <row r="137" ht="12.75" customHeight="1">
      <c r="A137" s="1"/>
      <c r="B137" s="1"/>
      <c r="C137" s="1"/>
      <c r="D137" s="1"/>
      <c r="H137" s="1"/>
    </row>
    <row r="138" ht="12.75" customHeight="1">
      <c r="A138" s="1"/>
      <c r="B138" s="1"/>
      <c r="C138" s="1"/>
      <c r="D138" s="1"/>
      <c r="H138" s="1"/>
    </row>
    <row r="139" ht="12.75" customHeight="1">
      <c r="A139" s="1"/>
      <c r="B139" s="1"/>
      <c r="C139" s="1"/>
      <c r="D139" s="1"/>
      <c r="H139" s="1"/>
    </row>
    <row r="140" ht="12.75" customHeight="1">
      <c r="A140" s="1"/>
      <c r="B140" s="1"/>
      <c r="C140" s="1"/>
      <c r="D140" s="1"/>
      <c r="H140" s="1"/>
    </row>
    <row r="141" ht="12.75" customHeight="1">
      <c r="A141" s="1"/>
      <c r="B141" s="1"/>
      <c r="C141" s="1"/>
      <c r="D141" s="1"/>
      <c r="H141" s="1"/>
    </row>
    <row r="142" ht="12.75" customHeight="1">
      <c r="A142" s="1"/>
      <c r="B142" s="1"/>
      <c r="C142" s="1"/>
      <c r="D142" s="1"/>
      <c r="H142" s="1"/>
    </row>
    <row r="143" ht="12.75" customHeight="1">
      <c r="A143" s="1"/>
      <c r="B143" s="1"/>
      <c r="C143" s="1"/>
      <c r="D143" s="1"/>
      <c r="H143" s="1"/>
    </row>
    <row r="144" ht="12.75" customHeight="1">
      <c r="A144" s="1"/>
      <c r="B144" s="1"/>
      <c r="C144" s="1"/>
      <c r="D144" s="1"/>
      <c r="H144" s="1"/>
    </row>
    <row r="145" ht="12.75" customHeight="1">
      <c r="A145" s="1"/>
      <c r="B145" s="1"/>
      <c r="C145" s="1"/>
      <c r="D145" s="1"/>
      <c r="H145" s="1"/>
    </row>
    <row r="146" ht="12.75" customHeight="1">
      <c r="A146" s="1"/>
      <c r="B146" s="1"/>
      <c r="C146" s="1"/>
      <c r="D146" s="1"/>
      <c r="H146" s="1"/>
    </row>
    <row r="147" ht="12.75" customHeight="1">
      <c r="A147" s="1"/>
      <c r="B147" s="1"/>
      <c r="C147" s="1"/>
      <c r="D147" s="1"/>
      <c r="H147" s="1"/>
    </row>
    <row r="148" ht="12.75" customHeight="1">
      <c r="A148" s="1"/>
      <c r="B148" s="1"/>
      <c r="C148" s="1"/>
      <c r="D148" s="1"/>
      <c r="H148" s="1"/>
    </row>
    <row r="149" ht="12.75" customHeight="1">
      <c r="A149" s="1"/>
      <c r="B149" s="1"/>
      <c r="C149" s="1"/>
      <c r="D149" s="1"/>
      <c r="H149" s="1"/>
    </row>
    <row r="150" ht="12.75" customHeight="1">
      <c r="A150" s="1"/>
      <c r="B150" s="1"/>
      <c r="C150" s="1"/>
      <c r="D150" s="1"/>
      <c r="H150" s="1"/>
    </row>
    <row r="151" ht="12.75" customHeight="1">
      <c r="A151" s="1"/>
      <c r="B151" s="1"/>
      <c r="C151" s="1"/>
      <c r="D151" s="1"/>
      <c r="H151" s="1"/>
    </row>
    <row r="152" ht="12.75" customHeight="1">
      <c r="A152" s="1"/>
      <c r="B152" s="1"/>
      <c r="C152" s="1"/>
      <c r="D152" s="1"/>
      <c r="H152" s="1"/>
    </row>
    <row r="153" ht="12.75" customHeight="1">
      <c r="A153" s="1"/>
      <c r="B153" s="1"/>
      <c r="C153" s="1"/>
      <c r="D153" s="1"/>
      <c r="H153" s="1"/>
    </row>
    <row r="154" ht="12.75" customHeight="1">
      <c r="A154" s="1"/>
      <c r="B154" s="1"/>
      <c r="C154" s="1"/>
      <c r="D154" s="1"/>
      <c r="H154" s="1"/>
    </row>
    <row r="155" ht="12.75" customHeight="1">
      <c r="A155" s="1"/>
      <c r="B155" s="1"/>
      <c r="C155" s="1"/>
      <c r="D155" s="1"/>
      <c r="H155" s="1"/>
    </row>
    <row r="156" ht="12.75" customHeight="1">
      <c r="A156" s="1"/>
      <c r="B156" s="1"/>
      <c r="C156" s="1"/>
      <c r="D156" s="1"/>
      <c r="H156" s="1"/>
    </row>
    <row r="157" ht="12.75" customHeight="1">
      <c r="A157" s="1"/>
      <c r="B157" s="1"/>
      <c r="C157" s="1"/>
      <c r="D157" s="1"/>
      <c r="H157" s="1"/>
    </row>
    <row r="158" ht="12.75" customHeight="1">
      <c r="A158" s="1"/>
      <c r="B158" s="1"/>
      <c r="C158" s="1"/>
      <c r="D158" s="1"/>
      <c r="H158" s="1"/>
    </row>
    <row r="159" ht="12.75" customHeight="1">
      <c r="A159" s="1"/>
      <c r="B159" s="1"/>
      <c r="C159" s="1"/>
      <c r="D159" s="1"/>
      <c r="H159" s="1"/>
    </row>
    <row r="160" ht="12.75" customHeight="1">
      <c r="A160" s="1"/>
      <c r="B160" s="1"/>
      <c r="C160" s="1"/>
      <c r="D160" s="1"/>
      <c r="H160" s="1"/>
    </row>
    <row r="161" ht="12.75" customHeight="1">
      <c r="A161" s="1"/>
      <c r="B161" s="1"/>
      <c r="C161" s="1"/>
      <c r="D161" s="1"/>
      <c r="H161" s="1"/>
    </row>
    <row r="162" ht="12.75" customHeight="1">
      <c r="A162" s="1"/>
      <c r="B162" s="1"/>
      <c r="C162" s="1"/>
      <c r="D162" s="1"/>
      <c r="H162" s="1"/>
    </row>
    <row r="163" ht="12.75" customHeight="1">
      <c r="A163" s="1"/>
      <c r="B163" s="1"/>
      <c r="C163" s="1"/>
      <c r="D163" s="1"/>
      <c r="H163" s="1"/>
    </row>
    <row r="164" ht="12.75" customHeight="1">
      <c r="A164" s="1"/>
      <c r="B164" s="1"/>
      <c r="C164" s="1"/>
      <c r="D164" s="1"/>
      <c r="H164" s="1"/>
    </row>
    <row r="165" ht="12.75" customHeight="1">
      <c r="A165" s="1"/>
      <c r="B165" s="1"/>
      <c r="C165" s="1"/>
      <c r="D165" s="1"/>
      <c r="H165" s="1"/>
    </row>
    <row r="166" ht="12.75" customHeight="1">
      <c r="A166" s="1"/>
      <c r="B166" s="1"/>
      <c r="C166" s="1"/>
      <c r="D166" s="1"/>
      <c r="H166" s="1"/>
    </row>
    <row r="167" ht="12.75" customHeight="1">
      <c r="A167" s="1"/>
      <c r="B167" s="1"/>
      <c r="C167" s="1"/>
      <c r="D167" s="1"/>
      <c r="H167" s="1"/>
    </row>
    <row r="168" ht="12.75" customHeight="1">
      <c r="A168" s="1"/>
      <c r="B168" s="1"/>
      <c r="C168" s="1"/>
      <c r="D168" s="1"/>
      <c r="H168" s="1"/>
    </row>
    <row r="169" ht="12.75" customHeight="1">
      <c r="A169" s="1"/>
      <c r="B169" s="1"/>
      <c r="C169" s="1"/>
      <c r="D169" s="1"/>
      <c r="H169" s="1"/>
    </row>
    <row r="170" ht="12.75" customHeight="1">
      <c r="A170" s="1"/>
      <c r="B170" s="1"/>
      <c r="C170" s="1"/>
      <c r="D170" s="1"/>
      <c r="H170" s="1"/>
    </row>
    <row r="171" ht="12.75" customHeight="1">
      <c r="A171" s="1"/>
      <c r="B171" s="1"/>
      <c r="C171" s="1"/>
      <c r="D171" s="1"/>
      <c r="H171" s="1"/>
    </row>
    <row r="172" ht="12.75" customHeight="1">
      <c r="A172" s="1"/>
      <c r="B172" s="1"/>
      <c r="C172" s="1"/>
      <c r="D172" s="1"/>
      <c r="H172" s="1"/>
    </row>
    <row r="173" ht="12.75" customHeight="1">
      <c r="A173" s="1"/>
      <c r="B173" s="1"/>
      <c r="C173" s="1"/>
      <c r="D173" s="1"/>
      <c r="H173" s="1"/>
    </row>
    <row r="174" ht="12.75" customHeight="1">
      <c r="A174" s="1"/>
      <c r="B174" s="1"/>
      <c r="C174" s="1"/>
      <c r="D174" s="1"/>
      <c r="H174" s="1"/>
    </row>
    <row r="175" ht="12.75" customHeight="1">
      <c r="A175" s="1"/>
      <c r="B175" s="1"/>
      <c r="C175" s="1"/>
      <c r="D175" s="1"/>
      <c r="H175" s="1"/>
    </row>
    <row r="176" ht="12.75" customHeight="1">
      <c r="A176" s="1"/>
      <c r="B176" s="1"/>
      <c r="C176" s="1"/>
      <c r="D176" s="1"/>
      <c r="H176" s="1"/>
    </row>
    <row r="177" ht="12.75" customHeight="1">
      <c r="A177" s="1"/>
      <c r="B177" s="1"/>
      <c r="C177" s="1"/>
      <c r="D177" s="1"/>
      <c r="H177" s="1"/>
    </row>
    <row r="178" ht="12.75" customHeight="1">
      <c r="A178" s="1"/>
      <c r="B178" s="1"/>
      <c r="C178" s="1"/>
      <c r="D178" s="1"/>
      <c r="H178" s="1"/>
    </row>
    <row r="179" ht="12.75" customHeight="1">
      <c r="A179" s="1"/>
      <c r="B179" s="1"/>
      <c r="C179" s="1"/>
      <c r="D179" s="1"/>
      <c r="H179" s="1"/>
    </row>
    <row r="180" ht="12.75" customHeight="1">
      <c r="A180" s="1"/>
      <c r="B180" s="1"/>
      <c r="C180" s="1"/>
      <c r="D180" s="1"/>
      <c r="H180" s="1"/>
    </row>
    <row r="181" ht="12.75" customHeight="1">
      <c r="A181" s="1"/>
      <c r="B181" s="1"/>
      <c r="C181" s="1"/>
      <c r="D181" s="1"/>
      <c r="H181" s="1"/>
    </row>
    <row r="182" ht="12.75" customHeight="1">
      <c r="A182" s="1"/>
      <c r="B182" s="1"/>
      <c r="C182" s="1"/>
      <c r="D182" s="1"/>
      <c r="H182" s="1"/>
    </row>
    <row r="183" ht="12.75" customHeight="1">
      <c r="A183" s="1"/>
      <c r="B183" s="1"/>
      <c r="C183" s="1"/>
      <c r="D183" s="1"/>
      <c r="H183" s="1"/>
    </row>
    <row r="184" ht="12.75" customHeight="1">
      <c r="A184" s="1"/>
      <c r="B184" s="1"/>
      <c r="C184" s="1"/>
      <c r="D184" s="1"/>
      <c r="H184" s="1"/>
    </row>
    <row r="185" ht="12.75" customHeight="1">
      <c r="A185" s="1"/>
      <c r="B185" s="1"/>
      <c r="C185" s="1"/>
      <c r="D185" s="1"/>
      <c r="H185" s="1"/>
    </row>
    <row r="186" ht="12.75" customHeight="1">
      <c r="A186" s="1"/>
      <c r="B186" s="1"/>
      <c r="C186" s="1"/>
      <c r="D186" s="1"/>
      <c r="H186" s="1"/>
    </row>
    <row r="187" ht="12.75" customHeight="1">
      <c r="A187" s="1"/>
      <c r="B187" s="1"/>
      <c r="C187" s="1"/>
      <c r="D187" s="1"/>
      <c r="H187" s="1"/>
    </row>
    <row r="188" ht="12.75" customHeight="1">
      <c r="A188" s="1"/>
      <c r="B188" s="1"/>
      <c r="C188" s="1"/>
      <c r="D188" s="1"/>
      <c r="H188" s="1"/>
    </row>
    <row r="189" ht="12.75" customHeight="1">
      <c r="A189" s="1"/>
      <c r="B189" s="1"/>
      <c r="C189" s="1"/>
      <c r="D189" s="1"/>
      <c r="H189" s="1"/>
    </row>
    <row r="190" ht="12.75" customHeight="1">
      <c r="A190" s="1"/>
      <c r="B190" s="1"/>
      <c r="C190" s="1"/>
      <c r="D190" s="1"/>
      <c r="H190" s="1"/>
    </row>
    <row r="191" ht="12.75" customHeight="1">
      <c r="A191" s="1"/>
      <c r="B191" s="1"/>
      <c r="C191" s="1"/>
      <c r="D191" s="1"/>
      <c r="H191" s="1"/>
    </row>
    <row r="192" ht="12.75" customHeight="1">
      <c r="A192" s="1"/>
      <c r="B192" s="1"/>
      <c r="C192" s="1"/>
      <c r="D192" s="1"/>
      <c r="H192" s="1"/>
    </row>
    <row r="193" ht="12.75" customHeight="1">
      <c r="A193" s="1"/>
      <c r="B193" s="1"/>
      <c r="C193" s="1"/>
      <c r="D193" s="1"/>
      <c r="H193" s="1"/>
    </row>
    <row r="194" ht="12.75" customHeight="1">
      <c r="A194" s="1"/>
      <c r="B194" s="1"/>
      <c r="C194" s="1"/>
      <c r="D194" s="1"/>
      <c r="H194" s="1"/>
    </row>
    <row r="195" ht="12.75" customHeight="1">
      <c r="A195" s="1"/>
      <c r="B195" s="1"/>
      <c r="C195" s="1"/>
      <c r="D195" s="1"/>
      <c r="H195" s="1"/>
    </row>
    <row r="196" ht="12.75" customHeight="1">
      <c r="A196" s="1"/>
      <c r="B196" s="1"/>
      <c r="C196" s="1"/>
      <c r="D196" s="1"/>
      <c r="H196" s="1"/>
    </row>
    <row r="197" ht="12.75" customHeight="1">
      <c r="A197" s="1"/>
      <c r="B197" s="1"/>
      <c r="C197" s="1"/>
      <c r="D197" s="1"/>
      <c r="H197" s="1"/>
    </row>
    <row r="198" ht="12.75" customHeight="1">
      <c r="A198" s="1"/>
      <c r="B198" s="1"/>
      <c r="C198" s="1"/>
      <c r="D198" s="1"/>
      <c r="H198" s="1"/>
    </row>
    <row r="199" ht="12.75" customHeight="1">
      <c r="A199" s="1"/>
      <c r="B199" s="1"/>
      <c r="C199" s="1"/>
      <c r="D199" s="1"/>
      <c r="H199" s="1"/>
    </row>
    <row r="200" ht="12.75" customHeight="1">
      <c r="A200" s="1"/>
      <c r="B200" s="1"/>
      <c r="C200" s="1"/>
      <c r="D200" s="1"/>
      <c r="H200" s="1"/>
    </row>
    <row r="201" ht="12.75" customHeight="1">
      <c r="A201" s="1"/>
      <c r="B201" s="1"/>
      <c r="C201" s="1"/>
      <c r="D201" s="1"/>
      <c r="H201" s="1"/>
    </row>
    <row r="202" ht="12.75" customHeight="1">
      <c r="A202" s="1"/>
      <c r="B202" s="1"/>
      <c r="C202" s="1"/>
      <c r="D202" s="1"/>
      <c r="H202" s="1"/>
    </row>
    <row r="203" ht="12.75" customHeight="1">
      <c r="A203" s="1"/>
      <c r="B203" s="1"/>
      <c r="C203" s="1"/>
      <c r="D203" s="1"/>
      <c r="H203" s="1"/>
    </row>
    <row r="204" ht="12.75" customHeight="1">
      <c r="A204" s="1"/>
      <c r="B204" s="1"/>
      <c r="C204" s="1"/>
      <c r="D204" s="1"/>
      <c r="H204" s="1"/>
    </row>
    <row r="205" ht="12.75" customHeight="1">
      <c r="A205" s="1"/>
      <c r="B205" s="1"/>
      <c r="C205" s="1"/>
      <c r="D205" s="1"/>
      <c r="H205" s="1"/>
    </row>
    <row r="206" ht="12.75" customHeight="1">
      <c r="A206" s="1"/>
      <c r="B206" s="1"/>
      <c r="C206" s="1"/>
      <c r="D206" s="1"/>
      <c r="H206" s="1"/>
    </row>
    <row r="207" ht="12.75" customHeight="1">
      <c r="A207" s="1"/>
      <c r="B207" s="1"/>
      <c r="C207" s="1"/>
      <c r="D207" s="1"/>
      <c r="H207" s="1"/>
    </row>
    <row r="208" ht="12.75" customHeight="1">
      <c r="A208" s="1"/>
      <c r="B208" s="1"/>
      <c r="C208" s="1"/>
      <c r="D208" s="1"/>
      <c r="H208" s="1"/>
    </row>
    <row r="209" ht="12.75" customHeight="1">
      <c r="A209" s="1"/>
      <c r="B209" s="1"/>
      <c r="C209" s="1"/>
      <c r="D209" s="1"/>
      <c r="H209" s="1"/>
    </row>
    <row r="210" ht="12.75" customHeight="1">
      <c r="A210" s="1"/>
      <c r="B210" s="1"/>
      <c r="C210" s="1"/>
      <c r="D210" s="1"/>
      <c r="H210" s="1"/>
    </row>
    <row r="211" ht="12.75" customHeight="1">
      <c r="A211" s="1"/>
      <c r="B211" s="1"/>
      <c r="C211" s="1"/>
      <c r="D211" s="1"/>
      <c r="H211" s="1"/>
    </row>
    <row r="212" ht="12.75" customHeight="1">
      <c r="A212" s="1"/>
      <c r="B212" s="1"/>
      <c r="C212" s="1"/>
      <c r="D212" s="1"/>
      <c r="H212" s="1"/>
    </row>
    <row r="213" ht="12.75" customHeight="1">
      <c r="A213" s="1"/>
      <c r="B213" s="1"/>
      <c r="C213" s="1"/>
      <c r="D213" s="1"/>
      <c r="H213" s="1"/>
    </row>
    <row r="214" ht="12.75" customHeight="1">
      <c r="A214" s="1"/>
      <c r="B214" s="1"/>
      <c r="C214" s="1"/>
      <c r="D214" s="1"/>
      <c r="H214" s="1"/>
    </row>
    <row r="215" ht="12.75" customHeight="1">
      <c r="A215" s="1"/>
      <c r="B215" s="1"/>
      <c r="C215" s="1"/>
      <c r="D215" s="1"/>
      <c r="H215" s="1"/>
    </row>
    <row r="216" ht="12.75" customHeight="1">
      <c r="A216" s="1"/>
      <c r="B216" s="1"/>
      <c r="C216" s="1"/>
      <c r="D216" s="1"/>
      <c r="H216" s="1"/>
    </row>
    <row r="217" ht="12.75" customHeight="1">
      <c r="A217" s="1"/>
      <c r="B217" s="1"/>
      <c r="C217" s="1"/>
      <c r="D217" s="1"/>
      <c r="H217" s="1"/>
    </row>
    <row r="218" ht="12.75" customHeight="1">
      <c r="A218" s="1"/>
      <c r="B218" s="1"/>
      <c r="C218" s="1"/>
      <c r="D218" s="1"/>
      <c r="H218" s="1"/>
    </row>
    <row r="219" ht="12.75" customHeight="1">
      <c r="A219" s="1"/>
      <c r="B219" s="1"/>
      <c r="C219" s="1"/>
      <c r="D219" s="1"/>
      <c r="H219" s="1"/>
    </row>
    <row r="220" ht="12.75" customHeight="1">
      <c r="A220" s="1"/>
      <c r="B220" s="1"/>
      <c r="C220" s="1"/>
      <c r="D220" s="1"/>
      <c r="H220" s="1"/>
    </row>
    <row r="221" ht="12.75" customHeight="1">
      <c r="A221" s="1"/>
      <c r="B221" s="1"/>
      <c r="C221" s="1"/>
      <c r="D221" s="1"/>
      <c r="H221" s="1"/>
    </row>
    <row r="222" ht="12.75" customHeight="1">
      <c r="A222" s="1"/>
      <c r="B222" s="1"/>
      <c r="C222" s="1"/>
      <c r="D222" s="1"/>
      <c r="H222" s="1"/>
    </row>
    <row r="223" ht="12.75" customHeight="1">
      <c r="A223" s="1"/>
      <c r="B223" s="1"/>
      <c r="C223" s="1"/>
      <c r="D223" s="1"/>
      <c r="H223" s="1"/>
    </row>
    <row r="224" ht="12.75" customHeight="1">
      <c r="A224" s="1"/>
      <c r="B224" s="1"/>
      <c r="C224" s="1"/>
      <c r="D224" s="1"/>
      <c r="H224" s="1"/>
    </row>
    <row r="225" ht="12.75" customHeight="1">
      <c r="A225" s="1"/>
      <c r="B225" s="1"/>
      <c r="C225" s="1"/>
      <c r="D225" s="1"/>
      <c r="H225" s="1"/>
    </row>
    <row r="226" ht="12.75" customHeight="1">
      <c r="A226" s="1"/>
      <c r="B226" s="1"/>
      <c r="C226" s="1"/>
      <c r="D226" s="1"/>
      <c r="H226" s="1"/>
    </row>
    <row r="227" ht="12.75" customHeight="1">
      <c r="A227" s="1"/>
      <c r="B227" s="1"/>
      <c r="C227" s="1"/>
      <c r="D227" s="1"/>
      <c r="H227" s="1"/>
    </row>
    <row r="228" ht="12.75" customHeight="1">
      <c r="A228" s="1"/>
      <c r="B228" s="1"/>
      <c r="C228" s="1"/>
      <c r="D228" s="1"/>
      <c r="H228" s="1"/>
    </row>
    <row r="229" ht="12.75" customHeight="1">
      <c r="A229" s="1"/>
      <c r="B229" s="1"/>
      <c r="C229" s="1"/>
      <c r="D229" s="1"/>
      <c r="H229" s="1"/>
    </row>
    <row r="230" ht="12.75" customHeight="1">
      <c r="A230" s="1"/>
      <c r="B230" s="1"/>
      <c r="C230" s="1"/>
      <c r="D230" s="1"/>
      <c r="H230" s="1"/>
    </row>
    <row r="231" ht="12.75" customHeight="1">
      <c r="A231" s="1"/>
      <c r="B231" s="1"/>
      <c r="C231" s="1"/>
      <c r="D231" s="1"/>
      <c r="H231" s="1"/>
    </row>
    <row r="232" ht="12.75" customHeight="1">
      <c r="A232" s="1"/>
      <c r="B232" s="1"/>
      <c r="C232" s="1"/>
      <c r="D232" s="1"/>
      <c r="H232" s="1"/>
    </row>
    <row r="233" ht="12.75" customHeight="1">
      <c r="A233" s="1"/>
      <c r="B233" s="1"/>
      <c r="C233" s="1"/>
      <c r="D233" s="1"/>
      <c r="H233" s="1"/>
    </row>
    <row r="234" ht="12.75" customHeight="1">
      <c r="A234" s="1"/>
      <c r="B234" s="1"/>
      <c r="C234" s="1"/>
      <c r="D234" s="1"/>
      <c r="H234" s="1"/>
    </row>
    <row r="235" ht="12.75" customHeight="1">
      <c r="A235" s="1"/>
      <c r="B235" s="1"/>
      <c r="C235" s="1"/>
      <c r="D235" s="1"/>
      <c r="H235" s="1"/>
    </row>
    <row r="236" ht="12.75" customHeight="1">
      <c r="A236" s="1"/>
      <c r="B236" s="1"/>
      <c r="C236" s="1"/>
      <c r="D236" s="1"/>
      <c r="H236" s="1"/>
    </row>
    <row r="237" ht="12.75" customHeight="1">
      <c r="A237" s="1"/>
      <c r="B237" s="1"/>
      <c r="C237" s="1"/>
      <c r="D237" s="1"/>
      <c r="H237" s="1"/>
    </row>
    <row r="238" ht="12.75" customHeight="1">
      <c r="A238" s="1"/>
      <c r="B238" s="1"/>
      <c r="C238" s="1"/>
      <c r="D238" s="1"/>
      <c r="H238" s="1"/>
    </row>
    <row r="239" ht="12.75" customHeight="1">
      <c r="A239" s="1"/>
      <c r="B239" s="1"/>
      <c r="C239" s="1"/>
      <c r="D239" s="1"/>
      <c r="H239" s="1"/>
    </row>
    <row r="240" ht="12.75" customHeight="1">
      <c r="A240" s="1"/>
      <c r="B240" s="1"/>
      <c r="C240" s="1"/>
      <c r="D240" s="1"/>
      <c r="H240" s="1"/>
    </row>
    <row r="241" ht="12.75" customHeight="1">
      <c r="A241" s="1"/>
      <c r="B241" s="1"/>
      <c r="C241" s="1"/>
      <c r="D241" s="1"/>
      <c r="H241" s="1"/>
    </row>
    <row r="242" ht="12.75" customHeight="1">
      <c r="A242" s="1"/>
      <c r="B242" s="1"/>
      <c r="C242" s="1"/>
      <c r="D242" s="1"/>
      <c r="H242" s="1"/>
    </row>
    <row r="243" ht="12.75" customHeight="1">
      <c r="A243" s="1"/>
      <c r="B243" s="1"/>
      <c r="C243" s="1"/>
      <c r="D243" s="1"/>
      <c r="H243" s="1"/>
    </row>
    <row r="244" ht="12.75" customHeight="1">
      <c r="A244" s="1"/>
      <c r="B244" s="1"/>
      <c r="C244" s="1"/>
      <c r="D244" s="1"/>
      <c r="H244" s="1"/>
    </row>
    <row r="245" ht="12.75" customHeight="1">
      <c r="A245" s="1"/>
      <c r="B245" s="1"/>
      <c r="C245" s="1"/>
      <c r="D245" s="1"/>
      <c r="H245" s="1"/>
    </row>
    <row r="246" ht="12.75" customHeight="1">
      <c r="A246" s="1"/>
      <c r="B246" s="1"/>
      <c r="C246" s="1"/>
      <c r="D246" s="1"/>
      <c r="H246" s="1"/>
    </row>
    <row r="247" ht="12.75" customHeight="1">
      <c r="A247" s="1"/>
      <c r="B247" s="1"/>
      <c r="C247" s="1"/>
      <c r="D247" s="1"/>
      <c r="H247" s="1"/>
    </row>
    <row r="248" ht="12.75" customHeight="1">
      <c r="A248" s="1"/>
      <c r="B248" s="1"/>
      <c r="C248" s="1"/>
      <c r="D248" s="1"/>
      <c r="H248" s="1"/>
    </row>
    <row r="249" ht="12.75" customHeight="1">
      <c r="A249" s="1"/>
      <c r="B249" s="1"/>
      <c r="C249" s="1"/>
      <c r="D249" s="1"/>
      <c r="H249" s="1"/>
    </row>
    <row r="250" ht="12.75" customHeight="1">
      <c r="A250" s="1"/>
      <c r="B250" s="1"/>
      <c r="C250" s="1"/>
      <c r="D250" s="1"/>
      <c r="H250" s="1"/>
    </row>
    <row r="251" ht="12.75" customHeight="1">
      <c r="A251" s="1"/>
      <c r="B251" s="1"/>
      <c r="C251" s="1"/>
      <c r="D251" s="1"/>
      <c r="H251" s="1"/>
    </row>
    <row r="252" ht="12.75" customHeight="1">
      <c r="A252" s="1"/>
      <c r="B252" s="1"/>
      <c r="C252" s="1"/>
      <c r="D252" s="1"/>
      <c r="H252" s="1"/>
    </row>
    <row r="253" ht="12.75" customHeight="1">
      <c r="A253" s="1"/>
      <c r="B253" s="1"/>
      <c r="C253" s="1"/>
      <c r="D253" s="1"/>
      <c r="H253" s="1"/>
    </row>
    <row r="254" ht="12.75" customHeight="1">
      <c r="A254" s="1"/>
      <c r="B254" s="1"/>
      <c r="C254" s="1"/>
      <c r="D254" s="1"/>
      <c r="H254" s="1"/>
    </row>
    <row r="255" ht="12.75" customHeight="1">
      <c r="A255" s="1"/>
      <c r="B255" s="1"/>
      <c r="C255" s="1"/>
      <c r="D255" s="1"/>
      <c r="H255" s="1"/>
    </row>
    <row r="256" ht="12.75" customHeight="1">
      <c r="A256" s="1"/>
      <c r="B256" s="1"/>
      <c r="C256" s="1"/>
      <c r="D256" s="1"/>
      <c r="H256" s="1"/>
    </row>
    <row r="257" ht="12.75" customHeight="1">
      <c r="A257" s="1"/>
      <c r="B257" s="1"/>
      <c r="C257" s="1"/>
      <c r="D257" s="1"/>
      <c r="H257" s="1"/>
    </row>
    <row r="258" ht="12.75" customHeight="1">
      <c r="A258" s="1"/>
      <c r="B258" s="1"/>
      <c r="C258" s="1"/>
      <c r="D258" s="1"/>
      <c r="H258" s="1"/>
    </row>
    <row r="259" ht="12.75" customHeight="1">
      <c r="A259" s="1"/>
      <c r="B259" s="1"/>
      <c r="C259" s="1"/>
      <c r="D259" s="1"/>
      <c r="H259" s="1"/>
    </row>
    <row r="260" ht="12.75" customHeight="1">
      <c r="A260" s="1"/>
      <c r="B260" s="1"/>
      <c r="C260" s="1"/>
      <c r="D260" s="1"/>
      <c r="H260" s="1"/>
    </row>
    <row r="261" ht="12.75" customHeight="1">
      <c r="A261" s="1"/>
      <c r="B261" s="1"/>
      <c r="C261" s="1"/>
      <c r="D261" s="1"/>
      <c r="H261" s="1"/>
    </row>
    <row r="262" ht="12.75" customHeight="1">
      <c r="A262" s="1"/>
      <c r="B262" s="1"/>
      <c r="C262" s="1"/>
      <c r="D262" s="1"/>
      <c r="H262" s="1"/>
    </row>
    <row r="263" ht="12.75" customHeight="1">
      <c r="A263" s="1"/>
      <c r="B263" s="1"/>
      <c r="C263" s="1"/>
      <c r="D263" s="1"/>
      <c r="H263" s="1"/>
    </row>
    <row r="264" ht="12.75" customHeight="1">
      <c r="A264" s="1"/>
      <c r="B264" s="1"/>
      <c r="C264" s="1"/>
      <c r="D264" s="1"/>
      <c r="H264" s="1"/>
    </row>
    <row r="265" ht="12.75" customHeight="1">
      <c r="A265" s="1"/>
      <c r="B265" s="1"/>
      <c r="C265" s="1"/>
      <c r="D265" s="1"/>
      <c r="H265" s="1"/>
    </row>
    <row r="266" ht="12.75" customHeight="1">
      <c r="A266" s="1"/>
      <c r="B266" s="1"/>
      <c r="C266" s="1"/>
      <c r="D266" s="1"/>
      <c r="H266" s="1"/>
    </row>
    <row r="267" ht="12.75" customHeight="1">
      <c r="A267" s="1"/>
      <c r="B267" s="1"/>
      <c r="C267" s="1"/>
      <c r="D267" s="1"/>
      <c r="H267" s="1"/>
    </row>
    <row r="268" ht="12.75" customHeight="1">
      <c r="A268" s="1"/>
      <c r="B268" s="1"/>
      <c r="C268" s="1"/>
      <c r="D268" s="1"/>
      <c r="H268" s="1"/>
    </row>
    <row r="269" ht="12.75" customHeight="1">
      <c r="A269" s="1"/>
      <c r="B269" s="1"/>
      <c r="C269" s="1"/>
      <c r="D269" s="1"/>
      <c r="H269" s="1"/>
    </row>
    <row r="270" ht="12.75" customHeight="1">
      <c r="A270" s="1"/>
      <c r="B270" s="1"/>
      <c r="C270" s="1"/>
      <c r="D270" s="1"/>
      <c r="H270" s="1"/>
    </row>
    <row r="271" ht="12.75" customHeight="1">
      <c r="A271" s="1"/>
      <c r="B271" s="1"/>
      <c r="C271" s="1"/>
      <c r="D271" s="1"/>
      <c r="H271" s="1"/>
    </row>
    <row r="272" ht="12.75" customHeight="1">
      <c r="A272" s="1"/>
      <c r="B272" s="1"/>
      <c r="C272" s="1"/>
      <c r="D272" s="1"/>
      <c r="H272" s="1"/>
    </row>
    <row r="273" ht="12.75" customHeight="1">
      <c r="A273" s="1"/>
      <c r="B273" s="1"/>
      <c r="C273" s="1"/>
      <c r="D273" s="1"/>
      <c r="H273" s="1"/>
    </row>
    <row r="274" ht="12.75" customHeight="1">
      <c r="A274" s="1"/>
      <c r="B274" s="1"/>
      <c r="C274" s="1"/>
      <c r="D274" s="1"/>
      <c r="H274" s="1"/>
    </row>
    <row r="275" ht="12.75" customHeight="1">
      <c r="A275" s="1"/>
      <c r="B275" s="1"/>
      <c r="C275" s="1"/>
      <c r="D275" s="1"/>
      <c r="H275" s="1"/>
    </row>
    <row r="276" ht="12.75" customHeight="1">
      <c r="A276" s="1"/>
      <c r="B276" s="1"/>
      <c r="C276" s="1"/>
      <c r="D276" s="1"/>
      <c r="H276" s="1"/>
    </row>
    <row r="277" ht="12.75" customHeight="1">
      <c r="A277" s="1"/>
      <c r="B277" s="1"/>
      <c r="C277" s="1"/>
      <c r="D277" s="1"/>
      <c r="H277" s="1"/>
    </row>
    <row r="278" ht="12.75" customHeight="1">
      <c r="A278" s="1"/>
      <c r="B278" s="1"/>
      <c r="C278" s="1"/>
      <c r="D278" s="1"/>
      <c r="H278" s="1"/>
    </row>
    <row r="279" ht="12.75" customHeight="1">
      <c r="A279" s="1"/>
      <c r="B279" s="1"/>
      <c r="C279" s="1"/>
      <c r="D279" s="1"/>
      <c r="H279" s="1"/>
    </row>
    <row r="280" ht="12.75" customHeight="1">
      <c r="A280" s="1"/>
      <c r="B280" s="1"/>
      <c r="C280" s="1"/>
      <c r="D280" s="1"/>
      <c r="H280" s="1"/>
    </row>
    <row r="281" ht="12.75" customHeight="1">
      <c r="A281" s="1"/>
      <c r="B281" s="1"/>
      <c r="C281" s="1"/>
      <c r="D281" s="1"/>
      <c r="H281" s="1"/>
    </row>
    <row r="282" ht="12.75" customHeight="1">
      <c r="A282" s="1"/>
      <c r="B282" s="1"/>
      <c r="C282" s="1"/>
      <c r="D282" s="1"/>
      <c r="H282" s="1"/>
    </row>
    <row r="283" ht="12.75" customHeight="1">
      <c r="A283" s="1"/>
      <c r="B283" s="1"/>
      <c r="C283" s="1"/>
      <c r="D283" s="1"/>
      <c r="H283" s="1"/>
    </row>
    <row r="284" ht="12.75" customHeight="1">
      <c r="A284" s="1"/>
      <c r="B284" s="1"/>
      <c r="C284" s="1"/>
      <c r="D284" s="1"/>
      <c r="H284" s="1"/>
    </row>
    <row r="285" ht="12.75" customHeight="1">
      <c r="A285" s="1"/>
      <c r="B285" s="1"/>
      <c r="C285" s="1"/>
      <c r="D285" s="1"/>
      <c r="H285" s="1"/>
    </row>
    <row r="286" ht="12.75" customHeight="1">
      <c r="A286" s="1"/>
      <c r="B286" s="1"/>
      <c r="C286" s="1"/>
      <c r="D286" s="1"/>
      <c r="H286" s="1"/>
    </row>
    <row r="287" ht="12.75" customHeight="1">
      <c r="A287" s="1"/>
      <c r="B287" s="1"/>
      <c r="C287" s="1"/>
      <c r="D287" s="1"/>
      <c r="H287" s="1"/>
    </row>
    <row r="288" ht="12.75" customHeight="1">
      <c r="A288" s="1"/>
      <c r="B288" s="1"/>
      <c r="C288" s="1"/>
      <c r="D288" s="1"/>
      <c r="H288" s="1"/>
    </row>
    <row r="289" ht="12.75" customHeight="1">
      <c r="A289" s="1"/>
      <c r="B289" s="1"/>
      <c r="C289" s="1"/>
      <c r="D289" s="1"/>
      <c r="H289" s="1"/>
    </row>
    <row r="290" ht="12.75" customHeight="1">
      <c r="A290" s="1"/>
      <c r="B290" s="1"/>
      <c r="C290" s="1"/>
      <c r="D290" s="1"/>
      <c r="H290" s="1"/>
    </row>
    <row r="291" ht="12.75" customHeight="1">
      <c r="A291" s="1"/>
      <c r="B291" s="1"/>
      <c r="C291" s="1"/>
      <c r="D291" s="1"/>
      <c r="H291" s="1"/>
    </row>
    <row r="292" ht="12.75" customHeight="1">
      <c r="A292" s="1"/>
      <c r="B292" s="1"/>
      <c r="C292" s="1"/>
      <c r="D292" s="1"/>
      <c r="H292" s="1"/>
    </row>
    <row r="293" ht="12.75" customHeight="1">
      <c r="A293" s="1"/>
      <c r="B293" s="1"/>
      <c r="C293" s="1"/>
      <c r="D293" s="1"/>
      <c r="H293" s="1"/>
    </row>
    <row r="294" ht="12.75" customHeight="1">
      <c r="A294" s="1"/>
      <c r="B294" s="1"/>
      <c r="C294" s="1"/>
      <c r="D294" s="1"/>
      <c r="H294" s="1"/>
    </row>
    <row r="295" ht="12.75" customHeight="1">
      <c r="A295" s="1"/>
      <c r="B295" s="1"/>
      <c r="C295" s="1"/>
      <c r="D295" s="1"/>
      <c r="H295" s="1"/>
    </row>
    <row r="296" ht="12.75" customHeight="1">
      <c r="A296" s="1"/>
      <c r="B296" s="1"/>
      <c r="C296" s="1"/>
      <c r="D296" s="1"/>
      <c r="H296" s="1"/>
    </row>
    <row r="297" ht="12.75" customHeight="1">
      <c r="A297" s="1"/>
      <c r="B297" s="1"/>
      <c r="C297" s="1"/>
      <c r="D297" s="1"/>
      <c r="H297" s="1"/>
    </row>
    <row r="298" ht="12.75" customHeight="1">
      <c r="A298" s="1"/>
      <c r="B298" s="1"/>
      <c r="C298" s="1"/>
      <c r="D298" s="1"/>
      <c r="H298" s="1"/>
    </row>
    <row r="299" ht="12.75" customHeight="1">
      <c r="A299" s="1"/>
      <c r="B299" s="1"/>
      <c r="C299" s="1"/>
      <c r="D299" s="1"/>
      <c r="H299" s="1"/>
    </row>
    <row r="300" ht="12.75" customHeight="1">
      <c r="A300" s="1"/>
      <c r="B300" s="1"/>
      <c r="C300" s="1"/>
      <c r="D300" s="1"/>
      <c r="H300" s="1"/>
    </row>
    <row r="301" ht="12.75" customHeight="1">
      <c r="A301" s="1"/>
      <c r="B301" s="1"/>
      <c r="C301" s="1"/>
      <c r="D301" s="1"/>
      <c r="H301" s="1"/>
    </row>
    <row r="302" ht="12.75" customHeight="1">
      <c r="A302" s="1"/>
      <c r="B302" s="1"/>
      <c r="C302" s="1"/>
      <c r="D302" s="1"/>
      <c r="H302" s="1"/>
    </row>
    <row r="303" ht="12.75" customHeight="1">
      <c r="A303" s="1"/>
      <c r="B303" s="1"/>
      <c r="C303" s="1"/>
      <c r="D303" s="1"/>
      <c r="H303" s="1"/>
    </row>
    <row r="304" ht="12.75" customHeight="1">
      <c r="A304" s="1"/>
      <c r="B304" s="1"/>
      <c r="C304" s="1"/>
      <c r="D304" s="1"/>
      <c r="H304" s="1"/>
    </row>
    <row r="305" ht="12.75" customHeight="1">
      <c r="A305" s="1"/>
      <c r="B305" s="1"/>
      <c r="C305" s="1"/>
      <c r="D305" s="1"/>
      <c r="H305" s="1"/>
    </row>
    <row r="306" ht="12.75" customHeight="1">
      <c r="A306" s="1"/>
      <c r="B306" s="1"/>
      <c r="C306" s="1"/>
      <c r="D306" s="1"/>
      <c r="H306" s="1"/>
    </row>
    <row r="307" ht="12.75" customHeight="1">
      <c r="A307" s="1"/>
      <c r="B307" s="1"/>
      <c r="C307" s="1"/>
      <c r="D307" s="1"/>
      <c r="H307" s="1"/>
    </row>
    <row r="308" ht="12.75" customHeight="1">
      <c r="A308" s="1"/>
      <c r="B308" s="1"/>
      <c r="C308" s="1"/>
      <c r="D308" s="1"/>
      <c r="H308" s="1"/>
    </row>
    <row r="309" ht="12.75" customHeight="1">
      <c r="A309" s="1"/>
      <c r="B309" s="1"/>
      <c r="C309" s="1"/>
      <c r="D309" s="1"/>
      <c r="H309" s="1"/>
    </row>
    <row r="310" ht="12.75" customHeight="1">
      <c r="A310" s="1"/>
      <c r="B310" s="1"/>
      <c r="C310" s="1"/>
      <c r="D310" s="1"/>
      <c r="H310" s="1"/>
    </row>
    <row r="311" ht="12.75" customHeight="1">
      <c r="A311" s="1"/>
      <c r="B311" s="1"/>
      <c r="C311" s="1"/>
      <c r="D311" s="1"/>
      <c r="H311" s="1"/>
    </row>
    <row r="312" ht="12.75" customHeight="1">
      <c r="A312" s="1"/>
      <c r="B312" s="1"/>
      <c r="C312" s="1"/>
      <c r="D312" s="1"/>
      <c r="H312" s="1"/>
    </row>
    <row r="313" ht="12.75" customHeight="1">
      <c r="A313" s="1"/>
      <c r="B313" s="1"/>
      <c r="C313" s="1"/>
      <c r="D313" s="1"/>
      <c r="H313" s="1"/>
    </row>
    <row r="314" ht="12.75" customHeight="1">
      <c r="A314" s="1"/>
      <c r="B314" s="1"/>
      <c r="C314" s="1"/>
      <c r="D314" s="1"/>
      <c r="H314" s="1"/>
    </row>
    <row r="315" ht="12.75" customHeight="1">
      <c r="A315" s="1"/>
      <c r="B315" s="1"/>
      <c r="C315" s="1"/>
      <c r="D315" s="1"/>
      <c r="H315" s="1"/>
    </row>
    <row r="316" ht="12.75" customHeight="1">
      <c r="A316" s="1"/>
      <c r="B316" s="1"/>
      <c r="C316" s="1"/>
      <c r="D316" s="1"/>
      <c r="H316" s="1"/>
    </row>
    <row r="317" ht="12.75" customHeight="1">
      <c r="A317" s="1"/>
      <c r="B317" s="1"/>
      <c r="C317" s="1"/>
      <c r="D317" s="1"/>
      <c r="H317" s="1"/>
    </row>
    <row r="318" ht="12.75" customHeight="1">
      <c r="A318" s="1"/>
      <c r="B318" s="1"/>
      <c r="C318" s="1"/>
      <c r="D318" s="1"/>
      <c r="H318" s="1"/>
    </row>
    <row r="319" ht="12.75" customHeight="1">
      <c r="A319" s="1"/>
      <c r="B319" s="1"/>
      <c r="C319" s="1"/>
      <c r="D319" s="1"/>
      <c r="H319" s="1"/>
    </row>
    <row r="320" ht="12.75" customHeight="1">
      <c r="A320" s="1"/>
      <c r="B320" s="1"/>
      <c r="C320" s="1"/>
      <c r="D320" s="1"/>
      <c r="H320" s="1"/>
    </row>
    <row r="321" ht="12.75" customHeight="1">
      <c r="A321" s="1"/>
      <c r="B321" s="1"/>
      <c r="C321" s="1"/>
      <c r="D321" s="1"/>
      <c r="H321" s="1"/>
    </row>
    <row r="322" ht="12.75" customHeight="1">
      <c r="A322" s="1"/>
      <c r="B322" s="1"/>
      <c r="C322" s="1"/>
      <c r="D322" s="1"/>
      <c r="H322" s="1"/>
    </row>
    <row r="323" ht="12.75" customHeight="1">
      <c r="A323" s="1"/>
      <c r="B323" s="1"/>
      <c r="C323" s="1"/>
      <c r="D323" s="1"/>
      <c r="H323" s="1"/>
    </row>
    <row r="324" ht="12.75" customHeight="1">
      <c r="A324" s="1"/>
      <c r="B324" s="1"/>
      <c r="C324" s="1"/>
      <c r="D324" s="1"/>
      <c r="H324" s="1"/>
    </row>
    <row r="325" ht="12.75" customHeight="1">
      <c r="A325" s="1"/>
      <c r="B325" s="1"/>
      <c r="C325" s="1"/>
      <c r="D325" s="1"/>
      <c r="H325" s="1"/>
    </row>
    <row r="326" ht="12.75" customHeight="1">
      <c r="A326" s="1"/>
      <c r="B326" s="1"/>
      <c r="C326" s="1"/>
      <c r="D326" s="1"/>
      <c r="H326" s="1"/>
    </row>
    <row r="327" ht="12.75" customHeight="1">
      <c r="A327" s="1"/>
      <c r="B327" s="1"/>
      <c r="C327" s="1"/>
      <c r="D327" s="1"/>
      <c r="H327" s="1"/>
    </row>
    <row r="328" ht="12.75" customHeight="1">
      <c r="A328" s="1"/>
      <c r="B328" s="1"/>
      <c r="C328" s="1"/>
      <c r="D328" s="1"/>
      <c r="H328" s="1"/>
    </row>
    <row r="329" ht="12.75" customHeight="1">
      <c r="A329" s="1"/>
      <c r="B329" s="1"/>
      <c r="C329" s="1"/>
      <c r="D329" s="1"/>
      <c r="H329" s="1"/>
    </row>
    <row r="330" ht="12.75" customHeight="1">
      <c r="A330" s="1"/>
      <c r="B330" s="1"/>
      <c r="C330" s="1"/>
      <c r="D330" s="1"/>
      <c r="H330" s="1"/>
    </row>
    <row r="331" ht="12.75" customHeight="1">
      <c r="A331" s="1"/>
      <c r="B331" s="1"/>
      <c r="C331" s="1"/>
      <c r="D331" s="1"/>
      <c r="H331" s="1"/>
    </row>
    <row r="332" ht="12.75" customHeight="1">
      <c r="A332" s="1"/>
      <c r="B332" s="1"/>
      <c r="C332" s="1"/>
      <c r="D332" s="1"/>
      <c r="H332" s="1"/>
    </row>
    <row r="333" ht="12.75" customHeight="1">
      <c r="A333" s="1"/>
      <c r="B333" s="1"/>
      <c r="C333" s="1"/>
      <c r="D333" s="1"/>
      <c r="H333" s="1"/>
    </row>
    <row r="334" ht="12.75" customHeight="1">
      <c r="A334" s="1"/>
      <c r="B334" s="1"/>
      <c r="C334" s="1"/>
      <c r="D334" s="1"/>
      <c r="H334" s="1"/>
    </row>
    <row r="335" ht="12.75" customHeight="1">
      <c r="A335" s="1"/>
      <c r="B335" s="1"/>
      <c r="C335" s="1"/>
      <c r="D335" s="1"/>
      <c r="H335" s="1"/>
    </row>
    <row r="336" ht="12.75" customHeight="1">
      <c r="A336" s="1"/>
      <c r="B336" s="1"/>
      <c r="C336" s="1"/>
      <c r="D336" s="1"/>
      <c r="H336" s="1"/>
    </row>
    <row r="337" ht="12.75" customHeight="1">
      <c r="A337" s="1"/>
      <c r="B337" s="1"/>
      <c r="C337" s="1"/>
      <c r="D337" s="1"/>
      <c r="H337" s="1"/>
    </row>
    <row r="338" ht="12.75" customHeight="1">
      <c r="A338" s="1"/>
      <c r="B338" s="1"/>
      <c r="C338" s="1"/>
      <c r="D338" s="1"/>
      <c r="H338" s="1"/>
    </row>
    <row r="339" ht="12.75" customHeight="1">
      <c r="A339" s="1"/>
      <c r="B339" s="1"/>
      <c r="C339" s="1"/>
      <c r="D339" s="1"/>
      <c r="H339" s="1"/>
    </row>
    <row r="340" ht="12.75" customHeight="1">
      <c r="A340" s="1"/>
      <c r="B340" s="1"/>
      <c r="C340" s="1"/>
      <c r="D340" s="1"/>
      <c r="H340" s="1"/>
    </row>
    <row r="341" ht="12.75" customHeight="1">
      <c r="A341" s="1"/>
      <c r="B341" s="1"/>
      <c r="C341" s="1"/>
      <c r="D341" s="1"/>
      <c r="H341" s="1"/>
    </row>
    <row r="342" ht="12.75" customHeight="1">
      <c r="A342" s="1"/>
      <c r="B342" s="1"/>
      <c r="C342" s="1"/>
      <c r="D342" s="1"/>
      <c r="H342" s="1"/>
    </row>
    <row r="343" ht="12.75" customHeight="1">
      <c r="A343" s="1"/>
      <c r="B343" s="1"/>
      <c r="C343" s="1"/>
      <c r="D343" s="1"/>
      <c r="H343" s="1"/>
    </row>
    <row r="344" ht="12.75" customHeight="1">
      <c r="A344" s="1"/>
      <c r="B344" s="1"/>
      <c r="C344" s="1"/>
      <c r="D344" s="1"/>
      <c r="H344" s="1"/>
    </row>
    <row r="345" ht="12.75" customHeight="1">
      <c r="A345" s="1"/>
      <c r="B345" s="1"/>
      <c r="C345" s="1"/>
      <c r="D345" s="1"/>
      <c r="H345" s="1"/>
    </row>
    <row r="346" ht="12.75" customHeight="1">
      <c r="A346" s="1"/>
      <c r="B346" s="1"/>
      <c r="C346" s="1"/>
      <c r="D346" s="1"/>
      <c r="H346" s="1"/>
    </row>
    <row r="347" ht="12.75" customHeight="1">
      <c r="A347" s="1"/>
      <c r="B347" s="1"/>
      <c r="C347" s="1"/>
      <c r="D347" s="1"/>
      <c r="H347" s="1"/>
    </row>
    <row r="348" ht="12.75" customHeight="1">
      <c r="A348" s="1"/>
      <c r="B348" s="1"/>
      <c r="C348" s="1"/>
      <c r="D348" s="1"/>
      <c r="H348" s="1"/>
    </row>
    <row r="349" ht="12.75" customHeight="1">
      <c r="A349" s="1"/>
      <c r="B349" s="1"/>
      <c r="C349" s="1"/>
      <c r="D349" s="1"/>
      <c r="H349" s="1"/>
    </row>
    <row r="350" ht="12.75" customHeight="1">
      <c r="A350" s="1"/>
      <c r="B350" s="1"/>
      <c r="C350" s="1"/>
      <c r="D350" s="1"/>
      <c r="H350" s="1"/>
    </row>
    <row r="351" ht="12.75" customHeight="1">
      <c r="A351" s="1"/>
      <c r="B351" s="1"/>
      <c r="C351" s="1"/>
      <c r="D351" s="1"/>
      <c r="H351" s="1"/>
    </row>
    <row r="352" ht="12.75" customHeight="1">
      <c r="A352" s="1"/>
      <c r="B352" s="1"/>
      <c r="C352" s="1"/>
      <c r="D352" s="1"/>
      <c r="H352" s="1"/>
    </row>
    <row r="353" ht="12.75" customHeight="1">
      <c r="A353" s="1"/>
      <c r="B353" s="1"/>
      <c r="C353" s="1"/>
      <c r="D353" s="1"/>
      <c r="H353" s="1"/>
    </row>
    <row r="354" ht="12.75" customHeight="1">
      <c r="A354" s="1"/>
      <c r="B354" s="1"/>
      <c r="C354" s="1"/>
      <c r="D354" s="1"/>
      <c r="H354" s="1"/>
    </row>
    <row r="355" ht="12.75" customHeight="1">
      <c r="A355" s="1"/>
      <c r="B355" s="1"/>
      <c r="C355" s="1"/>
      <c r="D355" s="1"/>
      <c r="H355" s="1"/>
    </row>
    <row r="356" ht="12.75" customHeight="1">
      <c r="A356" s="1"/>
      <c r="B356" s="1"/>
      <c r="C356" s="1"/>
      <c r="D356" s="1"/>
      <c r="H356" s="1"/>
    </row>
    <row r="357" ht="12.75" customHeight="1">
      <c r="A357" s="1"/>
      <c r="B357" s="1"/>
      <c r="C357" s="1"/>
      <c r="D357" s="1"/>
      <c r="H357" s="1"/>
    </row>
    <row r="358" ht="12.75" customHeight="1">
      <c r="A358" s="1"/>
      <c r="B358" s="1"/>
      <c r="C358" s="1"/>
      <c r="D358" s="1"/>
      <c r="H358" s="1"/>
    </row>
    <row r="359" ht="12.75" customHeight="1">
      <c r="A359" s="1"/>
      <c r="B359" s="1"/>
      <c r="C359" s="1"/>
      <c r="D359" s="1"/>
      <c r="H359" s="1"/>
    </row>
    <row r="360" ht="12.75" customHeight="1">
      <c r="A360" s="1"/>
      <c r="B360" s="1"/>
      <c r="C360" s="1"/>
      <c r="D360" s="1"/>
      <c r="H360" s="1"/>
    </row>
    <row r="361" ht="12.75" customHeight="1">
      <c r="A361" s="1"/>
      <c r="B361" s="1"/>
      <c r="C361" s="1"/>
      <c r="D361" s="1"/>
      <c r="H361" s="1"/>
    </row>
    <row r="362" ht="12.75" customHeight="1">
      <c r="A362" s="1"/>
      <c r="B362" s="1"/>
      <c r="C362" s="1"/>
      <c r="D362" s="1"/>
      <c r="H362" s="1"/>
    </row>
    <row r="363" ht="12.75" customHeight="1">
      <c r="A363" s="1"/>
      <c r="B363" s="1"/>
      <c r="C363" s="1"/>
      <c r="D363" s="1"/>
      <c r="H363" s="1"/>
    </row>
    <row r="364" ht="12.75" customHeight="1">
      <c r="A364" s="1"/>
      <c r="B364" s="1"/>
      <c r="C364" s="1"/>
      <c r="D364" s="1"/>
      <c r="H364" s="1"/>
    </row>
    <row r="365" ht="12.75" customHeight="1">
      <c r="A365" s="1"/>
      <c r="B365" s="1"/>
      <c r="C365" s="1"/>
      <c r="D365" s="1"/>
      <c r="H365" s="1"/>
    </row>
    <row r="366" ht="12.75" customHeight="1">
      <c r="A366" s="1"/>
      <c r="B366" s="1"/>
      <c r="C366" s="1"/>
      <c r="D366" s="1"/>
      <c r="H366" s="1"/>
    </row>
    <row r="367" ht="12.75" customHeight="1">
      <c r="A367" s="1"/>
      <c r="B367" s="1"/>
      <c r="C367" s="1"/>
      <c r="D367" s="1"/>
      <c r="H367" s="1"/>
    </row>
    <row r="368" ht="12.75" customHeight="1">
      <c r="A368" s="1"/>
      <c r="B368" s="1"/>
      <c r="C368" s="1"/>
      <c r="D368" s="1"/>
      <c r="H368" s="1"/>
    </row>
    <row r="369" ht="12.75" customHeight="1">
      <c r="A369" s="1"/>
      <c r="B369" s="1"/>
      <c r="C369" s="1"/>
      <c r="D369" s="1"/>
      <c r="H369" s="1"/>
    </row>
    <row r="370" ht="12.75" customHeight="1">
      <c r="A370" s="1"/>
      <c r="B370" s="1"/>
      <c r="C370" s="1"/>
      <c r="D370" s="1"/>
      <c r="H370" s="1"/>
    </row>
    <row r="371" ht="12.75" customHeight="1">
      <c r="A371" s="1"/>
      <c r="B371" s="1"/>
      <c r="C371" s="1"/>
      <c r="D371" s="1"/>
      <c r="H371" s="1"/>
    </row>
    <row r="372" ht="12.75" customHeight="1">
      <c r="A372" s="1"/>
      <c r="B372" s="1"/>
      <c r="C372" s="1"/>
      <c r="D372" s="1"/>
      <c r="H372" s="1"/>
    </row>
    <row r="373" ht="12.75" customHeight="1">
      <c r="A373" s="1"/>
      <c r="B373" s="1"/>
      <c r="C373" s="1"/>
      <c r="D373" s="1"/>
      <c r="H373" s="1"/>
    </row>
    <row r="374" ht="12.75" customHeight="1">
      <c r="A374" s="1"/>
      <c r="B374" s="1"/>
      <c r="C374" s="1"/>
      <c r="D374" s="1"/>
      <c r="H374" s="1"/>
    </row>
    <row r="375" ht="12.75" customHeight="1">
      <c r="A375" s="1"/>
      <c r="B375" s="1"/>
      <c r="C375" s="1"/>
      <c r="D375" s="1"/>
      <c r="H375" s="1"/>
    </row>
    <row r="376" ht="12.75" customHeight="1">
      <c r="A376" s="1"/>
      <c r="B376" s="1"/>
      <c r="C376" s="1"/>
      <c r="D376" s="1"/>
      <c r="H376" s="1"/>
    </row>
    <row r="377" ht="12.75" customHeight="1">
      <c r="A377" s="1"/>
      <c r="B377" s="1"/>
      <c r="C377" s="1"/>
      <c r="D377" s="1"/>
      <c r="H377" s="1"/>
    </row>
    <row r="378" ht="12.75" customHeight="1">
      <c r="A378" s="1"/>
      <c r="B378" s="1"/>
      <c r="C378" s="1"/>
      <c r="D378" s="1"/>
      <c r="H378" s="1"/>
    </row>
    <row r="379" ht="12.75" customHeight="1">
      <c r="A379" s="1"/>
      <c r="B379" s="1"/>
      <c r="C379" s="1"/>
      <c r="D379" s="1"/>
      <c r="H379" s="1"/>
    </row>
    <row r="380" ht="12.75" customHeight="1">
      <c r="A380" s="1"/>
      <c r="B380" s="1"/>
      <c r="C380" s="1"/>
      <c r="D380" s="1"/>
      <c r="H380" s="1"/>
    </row>
    <row r="381" ht="12.75" customHeight="1">
      <c r="A381" s="1"/>
      <c r="B381" s="1"/>
      <c r="C381" s="1"/>
      <c r="D381" s="1"/>
      <c r="H381" s="1"/>
    </row>
    <row r="382" ht="12.75" customHeight="1">
      <c r="A382" s="1"/>
      <c r="B382" s="1"/>
      <c r="C382" s="1"/>
      <c r="D382" s="1"/>
      <c r="H382" s="1"/>
    </row>
    <row r="383" ht="12.75" customHeight="1">
      <c r="A383" s="1"/>
      <c r="B383" s="1"/>
      <c r="C383" s="1"/>
      <c r="D383" s="1"/>
      <c r="H383" s="1"/>
    </row>
    <row r="384" ht="12.75" customHeight="1">
      <c r="A384" s="1"/>
      <c r="B384" s="1"/>
      <c r="C384" s="1"/>
      <c r="D384" s="1"/>
      <c r="H384" s="1"/>
    </row>
    <row r="385" ht="12.75" customHeight="1">
      <c r="A385" s="1"/>
      <c r="B385" s="1"/>
      <c r="C385" s="1"/>
      <c r="D385" s="1"/>
      <c r="H385" s="1"/>
    </row>
    <row r="386" ht="12.75" customHeight="1">
      <c r="A386" s="1"/>
      <c r="B386" s="1"/>
      <c r="C386" s="1"/>
      <c r="D386" s="1"/>
      <c r="H386" s="1"/>
    </row>
    <row r="387" ht="12.75" customHeight="1">
      <c r="A387" s="1"/>
      <c r="B387" s="1"/>
      <c r="C387" s="1"/>
      <c r="D387" s="1"/>
      <c r="H387" s="1"/>
    </row>
    <row r="388" ht="12.75" customHeight="1">
      <c r="A388" s="1"/>
      <c r="B388" s="1"/>
      <c r="C388" s="1"/>
      <c r="D388" s="1"/>
      <c r="H388" s="1"/>
    </row>
    <row r="389" ht="12.75" customHeight="1">
      <c r="A389" s="1"/>
      <c r="B389" s="1"/>
      <c r="C389" s="1"/>
      <c r="D389" s="1"/>
      <c r="H389" s="1"/>
    </row>
    <row r="390" ht="12.75" customHeight="1">
      <c r="A390" s="1"/>
      <c r="B390" s="1"/>
      <c r="C390" s="1"/>
      <c r="D390" s="1"/>
      <c r="H390" s="1"/>
    </row>
    <row r="391" ht="12.75" customHeight="1">
      <c r="A391" s="1"/>
      <c r="B391" s="1"/>
      <c r="C391" s="1"/>
      <c r="D391" s="1"/>
      <c r="H391" s="1"/>
    </row>
    <row r="392" ht="12.75" customHeight="1">
      <c r="A392" s="1"/>
      <c r="B392" s="1"/>
      <c r="C392" s="1"/>
      <c r="D392" s="1"/>
      <c r="H392" s="1"/>
    </row>
    <row r="393" ht="12.75" customHeight="1">
      <c r="A393" s="1"/>
      <c r="B393" s="1"/>
      <c r="C393" s="1"/>
      <c r="D393" s="1"/>
      <c r="H393" s="1"/>
    </row>
    <row r="394" ht="12.75" customHeight="1">
      <c r="A394" s="1"/>
      <c r="B394" s="1"/>
      <c r="C394" s="1"/>
      <c r="D394" s="1"/>
      <c r="H394" s="1"/>
    </row>
    <row r="395" ht="12.75" customHeight="1">
      <c r="A395" s="1"/>
      <c r="B395" s="1"/>
      <c r="C395" s="1"/>
      <c r="D395" s="1"/>
      <c r="H395" s="1"/>
    </row>
    <row r="396" ht="12.75" customHeight="1">
      <c r="A396" s="1"/>
      <c r="B396" s="1"/>
      <c r="C396" s="1"/>
      <c r="D396" s="1"/>
      <c r="H396" s="1"/>
    </row>
    <row r="397" ht="12.75" customHeight="1">
      <c r="A397" s="1"/>
      <c r="B397" s="1"/>
      <c r="C397" s="1"/>
      <c r="D397" s="1"/>
      <c r="H397" s="1"/>
    </row>
    <row r="398" ht="12.75" customHeight="1">
      <c r="A398" s="1"/>
      <c r="B398" s="1"/>
      <c r="C398" s="1"/>
      <c r="D398" s="1"/>
      <c r="H398" s="1"/>
    </row>
    <row r="399" ht="12.75" customHeight="1">
      <c r="A399" s="1"/>
      <c r="B399" s="1"/>
      <c r="C399" s="1"/>
      <c r="D399" s="1"/>
      <c r="H399" s="1"/>
    </row>
    <row r="400" ht="12.75" customHeight="1">
      <c r="A400" s="1"/>
      <c r="B400" s="1"/>
      <c r="C400" s="1"/>
      <c r="D400" s="1"/>
      <c r="H400" s="1"/>
    </row>
    <row r="401" ht="12.75" customHeight="1">
      <c r="A401" s="1"/>
      <c r="B401" s="1"/>
      <c r="C401" s="1"/>
      <c r="D401" s="1"/>
      <c r="H401" s="1"/>
    </row>
    <row r="402" ht="12.75" customHeight="1">
      <c r="A402" s="1"/>
      <c r="B402" s="1"/>
      <c r="C402" s="1"/>
      <c r="D402" s="1"/>
      <c r="H402" s="1"/>
    </row>
    <row r="403" ht="12.75" customHeight="1">
      <c r="A403" s="1"/>
      <c r="B403" s="1"/>
      <c r="C403" s="1"/>
      <c r="D403" s="1"/>
      <c r="H403" s="1"/>
    </row>
    <row r="404" ht="12.75" customHeight="1">
      <c r="A404" s="1"/>
      <c r="B404" s="1"/>
      <c r="C404" s="1"/>
      <c r="D404" s="1"/>
      <c r="H404" s="1"/>
    </row>
    <row r="405" ht="12.75" customHeight="1">
      <c r="A405" s="1"/>
      <c r="B405" s="1"/>
      <c r="C405" s="1"/>
      <c r="D405" s="1"/>
      <c r="H405" s="1"/>
    </row>
    <row r="406" ht="12.75" customHeight="1">
      <c r="A406" s="1"/>
      <c r="B406" s="1"/>
      <c r="C406" s="1"/>
      <c r="D406" s="1"/>
      <c r="H406" s="1"/>
    </row>
    <row r="407" ht="12.75" customHeight="1">
      <c r="A407" s="1"/>
      <c r="B407" s="1"/>
      <c r="C407" s="1"/>
      <c r="D407" s="1"/>
      <c r="H407" s="1"/>
    </row>
    <row r="408" ht="12.75" customHeight="1">
      <c r="A408" s="1"/>
      <c r="B408" s="1"/>
      <c r="C408" s="1"/>
      <c r="D408" s="1"/>
      <c r="H408" s="1"/>
    </row>
    <row r="409" ht="12.75" customHeight="1">
      <c r="A409" s="1"/>
      <c r="B409" s="1"/>
      <c r="C409" s="1"/>
      <c r="D409" s="1"/>
      <c r="H409" s="1"/>
    </row>
    <row r="410" ht="12.75" customHeight="1">
      <c r="A410" s="1"/>
      <c r="B410" s="1"/>
      <c r="C410" s="1"/>
      <c r="D410" s="1"/>
      <c r="H410" s="1"/>
    </row>
    <row r="411" ht="12.75" customHeight="1">
      <c r="A411" s="1"/>
      <c r="B411" s="1"/>
      <c r="C411" s="1"/>
      <c r="D411" s="1"/>
      <c r="H411" s="1"/>
    </row>
    <row r="412" ht="12.75" customHeight="1">
      <c r="A412" s="1"/>
      <c r="B412" s="1"/>
      <c r="C412" s="1"/>
      <c r="D412" s="1"/>
      <c r="H412" s="1"/>
    </row>
    <row r="413" ht="12.75" customHeight="1">
      <c r="A413" s="1"/>
      <c r="B413" s="1"/>
      <c r="C413" s="1"/>
      <c r="D413" s="1"/>
      <c r="H413" s="1"/>
    </row>
    <row r="414" ht="12.75" customHeight="1">
      <c r="A414" s="1"/>
      <c r="B414" s="1"/>
      <c r="C414" s="1"/>
      <c r="D414" s="1"/>
      <c r="H414" s="1"/>
    </row>
    <row r="415" ht="12.75" customHeight="1">
      <c r="A415" s="1"/>
      <c r="B415" s="1"/>
      <c r="C415" s="1"/>
      <c r="D415" s="1"/>
      <c r="H415" s="1"/>
    </row>
    <row r="416" ht="12.75" customHeight="1">
      <c r="A416" s="1"/>
      <c r="B416" s="1"/>
      <c r="C416" s="1"/>
      <c r="D416" s="1"/>
      <c r="H416" s="1"/>
    </row>
    <row r="417" ht="12.75" customHeight="1">
      <c r="A417" s="1"/>
      <c r="B417" s="1"/>
      <c r="C417" s="1"/>
      <c r="D417" s="1"/>
      <c r="H417" s="1"/>
    </row>
    <row r="418" ht="12.75" customHeight="1">
      <c r="A418" s="1"/>
      <c r="B418" s="1"/>
      <c r="C418" s="1"/>
      <c r="D418" s="1"/>
      <c r="H418" s="1"/>
    </row>
    <row r="419" ht="12.75" customHeight="1">
      <c r="A419" s="1"/>
      <c r="B419" s="1"/>
      <c r="C419" s="1"/>
      <c r="D419" s="1"/>
      <c r="H419" s="1"/>
    </row>
    <row r="420" ht="12.75" customHeight="1">
      <c r="A420" s="1"/>
      <c r="B420" s="1"/>
      <c r="C420" s="1"/>
      <c r="D420" s="1"/>
      <c r="H420" s="1"/>
    </row>
    <row r="421" ht="12.75" customHeight="1">
      <c r="A421" s="1"/>
      <c r="B421" s="1"/>
      <c r="C421" s="1"/>
      <c r="D421" s="1"/>
      <c r="H421" s="1"/>
    </row>
    <row r="422" ht="12.75" customHeight="1">
      <c r="A422" s="1"/>
      <c r="B422" s="1"/>
      <c r="C422" s="1"/>
      <c r="D422" s="1"/>
      <c r="H422" s="1"/>
    </row>
    <row r="423" ht="12.75" customHeight="1">
      <c r="A423" s="1"/>
      <c r="B423" s="1"/>
      <c r="C423" s="1"/>
      <c r="D423" s="1"/>
      <c r="H423" s="1"/>
    </row>
    <row r="424" ht="12.75" customHeight="1">
      <c r="A424" s="1"/>
      <c r="B424" s="1"/>
      <c r="C424" s="1"/>
      <c r="D424" s="1"/>
      <c r="H424" s="1"/>
    </row>
    <row r="425" ht="12.75" customHeight="1">
      <c r="A425" s="1"/>
      <c r="B425" s="1"/>
      <c r="C425" s="1"/>
      <c r="D425" s="1"/>
      <c r="H425" s="1"/>
    </row>
    <row r="426" ht="12.75" customHeight="1">
      <c r="A426" s="1"/>
      <c r="B426" s="1"/>
      <c r="C426" s="1"/>
      <c r="D426" s="1"/>
      <c r="H426" s="1"/>
    </row>
    <row r="427" ht="12.75" customHeight="1">
      <c r="A427" s="1"/>
      <c r="B427" s="1"/>
      <c r="C427" s="1"/>
      <c r="D427" s="1"/>
      <c r="H427" s="1"/>
    </row>
    <row r="428" ht="12.75" customHeight="1">
      <c r="A428" s="1"/>
      <c r="B428" s="1"/>
      <c r="C428" s="1"/>
      <c r="D428" s="1"/>
      <c r="H428" s="1"/>
    </row>
    <row r="429" ht="12.75" customHeight="1">
      <c r="A429" s="1"/>
      <c r="B429" s="1"/>
      <c r="C429" s="1"/>
      <c r="D429" s="1"/>
      <c r="H429" s="1"/>
    </row>
    <row r="430" ht="12.75" customHeight="1">
      <c r="A430" s="1"/>
      <c r="B430" s="1"/>
      <c r="C430" s="1"/>
      <c r="D430" s="1"/>
      <c r="H430" s="1"/>
    </row>
    <row r="431" ht="12.75" customHeight="1">
      <c r="A431" s="1"/>
      <c r="B431" s="1"/>
      <c r="C431" s="1"/>
      <c r="D431" s="1"/>
      <c r="H431" s="1"/>
    </row>
    <row r="432" ht="12.75" customHeight="1">
      <c r="A432" s="1"/>
      <c r="B432" s="1"/>
      <c r="C432" s="1"/>
      <c r="D432" s="1"/>
      <c r="H432" s="1"/>
    </row>
    <row r="433" ht="12.75" customHeight="1">
      <c r="A433" s="1"/>
      <c r="B433" s="1"/>
      <c r="C433" s="1"/>
      <c r="D433" s="1"/>
      <c r="H433" s="1"/>
    </row>
    <row r="434" ht="12.75" customHeight="1">
      <c r="A434" s="1"/>
      <c r="B434" s="1"/>
      <c r="C434" s="1"/>
      <c r="D434" s="1"/>
      <c r="H434" s="1"/>
    </row>
    <row r="435" ht="12.75" customHeight="1">
      <c r="A435" s="1"/>
      <c r="B435" s="1"/>
      <c r="C435" s="1"/>
      <c r="D435" s="1"/>
      <c r="H435" s="1"/>
    </row>
    <row r="436" ht="12.75" customHeight="1">
      <c r="A436" s="1"/>
      <c r="B436" s="1"/>
      <c r="C436" s="1"/>
      <c r="D436" s="1"/>
      <c r="H436" s="1"/>
    </row>
    <row r="437" ht="12.75" customHeight="1">
      <c r="A437" s="1"/>
      <c r="B437" s="1"/>
      <c r="C437" s="1"/>
      <c r="D437" s="1"/>
      <c r="H437" s="1"/>
    </row>
    <row r="438" ht="12.75" customHeight="1">
      <c r="A438" s="1"/>
      <c r="B438" s="1"/>
      <c r="C438" s="1"/>
      <c r="D438" s="1"/>
      <c r="H438" s="1"/>
    </row>
    <row r="439" ht="12.75" customHeight="1">
      <c r="A439" s="1"/>
      <c r="B439" s="1"/>
      <c r="C439" s="1"/>
      <c r="D439" s="1"/>
      <c r="H439" s="1"/>
    </row>
    <row r="440" ht="12.75" customHeight="1">
      <c r="A440" s="1"/>
      <c r="B440" s="1"/>
      <c r="C440" s="1"/>
      <c r="D440" s="1"/>
      <c r="H440" s="1"/>
    </row>
    <row r="441" ht="12.75" customHeight="1">
      <c r="A441" s="1"/>
      <c r="B441" s="1"/>
      <c r="C441" s="1"/>
      <c r="D441" s="1"/>
      <c r="H441" s="1"/>
    </row>
    <row r="442" ht="12.75" customHeight="1">
      <c r="A442" s="1"/>
      <c r="B442" s="1"/>
      <c r="C442" s="1"/>
      <c r="D442" s="1"/>
      <c r="H442" s="1"/>
    </row>
    <row r="443" ht="12.75" customHeight="1">
      <c r="A443" s="1"/>
      <c r="B443" s="1"/>
      <c r="C443" s="1"/>
      <c r="D443" s="1"/>
      <c r="H443" s="1"/>
    </row>
    <row r="444" ht="12.75" customHeight="1">
      <c r="A444" s="1"/>
      <c r="B444" s="1"/>
      <c r="C444" s="1"/>
      <c r="D444" s="1"/>
      <c r="H444" s="1"/>
    </row>
    <row r="445" ht="12.75" customHeight="1">
      <c r="A445" s="1"/>
      <c r="B445" s="1"/>
      <c r="C445" s="1"/>
      <c r="D445" s="1"/>
      <c r="H445" s="1"/>
    </row>
    <row r="446" ht="12.75" customHeight="1">
      <c r="A446" s="1"/>
      <c r="B446" s="1"/>
      <c r="C446" s="1"/>
      <c r="D446" s="1"/>
      <c r="H446" s="1"/>
    </row>
    <row r="447" ht="12.75" customHeight="1">
      <c r="A447" s="1"/>
      <c r="B447" s="1"/>
      <c r="C447" s="1"/>
      <c r="D447" s="1"/>
      <c r="H447" s="1"/>
    </row>
    <row r="448" ht="12.75" customHeight="1">
      <c r="A448" s="1"/>
      <c r="B448" s="1"/>
      <c r="C448" s="1"/>
      <c r="D448" s="1"/>
      <c r="H448" s="1"/>
    </row>
    <row r="449" ht="12.75" customHeight="1">
      <c r="A449" s="1"/>
      <c r="B449" s="1"/>
      <c r="C449" s="1"/>
      <c r="D449" s="1"/>
      <c r="H449" s="1"/>
    </row>
    <row r="450" ht="12.75" customHeight="1">
      <c r="A450" s="1"/>
      <c r="B450" s="1"/>
      <c r="C450" s="1"/>
      <c r="D450" s="1"/>
      <c r="H450" s="1"/>
    </row>
    <row r="451" ht="12.75" customHeight="1">
      <c r="A451" s="1"/>
      <c r="B451" s="1"/>
      <c r="C451" s="1"/>
      <c r="D451" s="1"/>
      <c r="H451" s="1"/>
    </row>
    <row r="452" ht="12.75" customHeight="1">
      <c r="A452" s="1"/>
      <c r="B452" s="1"/>
      <c r="C452" s="1"/>
      <c r="D452" s="1"/>
      <c r="H452" s="1"/>
    </row>
    <row r="453" ht="12.75" customHeight="1">
      <c r="A453" s="1"/>
      <c r="B453" s="1"/>
      <c r="C453" s="1"/>
      <c r="D453" s="1"/>
      <c r="H453" s="1"/>
    </row>
    <row r="454" ht="12.75" customHeight="1">
      <c r="A454" s="1"/>
      <c r="B454" s="1"/>
      <c r="C454" s="1"/>
      <c r="D454" s="1"/>
      <c r="H454" s="1"/>
    </row>
    <row r="455" ht="12.75" customHeight="1">
      <c r="A455" s="1"/>
      <c r="B455" s="1"/>
      <c r="C455" s="1"/>
      <c r="D455" s="1"/>
      <c r="H455" s="1"/>
    </row>
    <row r="456" ht="12.75" customHeight="1">
      <c r="A456" s="1"/>
      <c r="B456" s="1"/>
      <c r="C456" s="1"/>
      <c r="D456" s="1"/>
      <c r="H456" s="1"/>
    </row>
    <row r="457" ht="12.75" customHeight="1">
      <c r="A457" s="1"/>
      <c r="B457" s="1"/>
      <c r="C457" s="1"/>
      <c r="D457" s="1"/>
      <c r="H457" s="1"/>
    </row>
    <row r="458" ht="12.75" customHeight="1">
      <c r="A458" s="1"/>
      <c r="B458" s="1"/>
      <c r="C458" s="1"/>
      <c r="D458" s="1"/>
      <c r="H458" s="1"/>
    </row>
    <row r="459" ht="12.75" customHeight="1">
      <c r="A459" s="1"/>
      <c r="B459" s="1"/>
      <c r="C459" s="1"/>
      <c r="D459" s="1"/>
      <c r="H459" s="1"/>
    </row>
    <row r="460" ht="12.75" customHeight="1">
      <c r="A460" s="1"/>
      <c r="B460" s="1"/>
      <c r="C460" s="1"/>
      <c r="D460" s="1"/>
      <c r="H460" s="1"/>
    </row>
    <row r="461" ht="12.75" customHeight="1">
      <c r="A461" s="1"/>
      <c r="B461" s="1"/>
      <c r="C461" s="1"/>
      <c r="D461" s="1"/>
      <c r="H461" s="1"/>
    </row>
    <row r="462" ht="12.75" customHeight="1">
      <c r="A462" s="1"/>
      <c r="B462" s="1"/>
      <c r="C462" s="1"/>
      <c r="D462" s="1"/>
      <c r="H462" s="1"/>
    </row>
    <row r="463" ht="12.75" customHeight="1">
      <c r="A463" s="1"/>
      <c r="B463" s="1"/>
      <c r="C463" s="1"/>
      <c r="D463" s="1"/>
      <c r="H463" s="1"/>
    </row>
    <row r="464" ht="12.75" customHeight="1">
      <c r="A464" s="1"/>
      <c r="B464" s="1"/>
      <c r="C464" s="1"/>
      <c r="D464" s="1"/>
      <c r="H464" s="1"/>
    </row>
    <row r="465" ht="12.75" customHeight="1">
      <c r="A465" s="1"/>
      <c r="B465" s="1"/>
      <c r="C465" s="1"/>
      <c r="D465" s="1"/>
      <c r="H465" s="1"/>
    </row>
    <row r="466" ht="12.75" customHeight="1">
      <c r="A466" s="1"/>
      <c r="B466" s="1"/>
      <c r="C466" s="1"/>
      <c r="D466" s="1"/>
      <c r="H466" s="1"/>
    </row>
    <row r="467" ht="12.75" customHeight="1">
      <c r="A467" s="1"/>
      <c r="B467" s="1"/>
      <c r="C467" s="1"/>
      <c r="D467" s="1"/>
      <c r="H467" s="1"/>
    </row>
    <row r="468" ht="12.75" customHeight="1">
      <c r="A468" s="1"/>
      <c r="B468" s="1"/>
      <c r="C468" s="1"/>
      <c r="D468" s="1"/>
      <c r="H468" s="1"/>
    </row>
    <row r="469" ht="12.75" customHeight="1">
      <c r="A469" s="1"/>
      <c r="B469" s="1"/>
      <c r="C469" s="1"/>
      <c r="D469" s="1"/>
      <c r="H469" s="1"/>
    </row>
    <row r="470" ht="12.75" customHeight="1">
      <c r="A470" s="1"/>
      <c r="B470" s="1"/>
      <c r="C470" s="1"/>
      <c r="D470" s="1"/>
      <c r="H470" s="1"/>
    </row>
    <row r="471" ht="12.75" customHeight="1">
      <c r="A471" s="1"/>
      <c r="B471" s="1"/>
      <c r="C471" s="1"/>
      <c r="D471" s="1"/>
      <c r="H471" s="1"/>
    </row>
    <row r="472" ht="12.75" customHeight="1">
      <c r="A472" s="1"/>
      <c r="B472" s="1"/>
      <c r="C472" s="1"/>
      <c r="D472" s="1"/>
      <c r="H472" s="1"/>
    </row>
    <row r="473" ht="12.75" customHeight="1">
      <c r="A473" s="1"/>
      <c r="B473" s="1"/>
      <c r="C473" s="1"/>
      <c r="D473" s="1"/>
      <c r="H473" s="1"/>
    </row>
    <row r="474" ht="12.75" customHeight="1">
      <c r="A474" s="1"/>
      <c r="B474" s="1"/>
      <c r="C474" s="1"/>
      <c r="D474" s="1"/>
      <c r="H474" s="1"/>
    </row>
    <row r="475" ht="12.75" customHeight="1">
      <c r="A475" s="1"/>
      <c r="B475" s="1"/>
      <c r="C475" s="1"/>
      <c r="D475" s="1"/>
      <c r="H475" s="1"/>
    </row>
    <row r="476" ht="12.75" customHeight="1">
      <c r="A476" s="1"/>
      <c r="B476" s="1"/>
      <c r="C476" s="1"/>
      <c r="D476" s="1"/>
      <c r="H476" s="1"/>
    </row>
    <row r="477" ht="12.75" customHeight="1">
      <c r="A477" s="1"/>
      <c r="B477" s="1"/>
      <c r="C477" s="1"/>
      <c r="D477" s="1"/>
      <c r="H477" s="1"/>
    </row>
    <row r="478" ht="12.75" customHeight="1">
      <c r="A478" s="1"/>
      <c r="B478" s="1"/>
      <c r="C478" s="1"/>
      <c r="D478" s="1"/>
      <c r="H478" s="1"/>
    </row>
    <row r="479" ht="12.75" customHeight="1">
      <c r="A479" s="1"/>
      <c r="B479" s="1"/>
      <c r="C479" s="1"/>
      <c r="D479" s="1"/>
      <c r="H479" s="1"/>
    </row>
    <row r="480" ht="12.75" customHeight="1">
      <c r="A480" s="1"/>
      <c r="B480" s="1"/>
      <c r="C480" s="1"/>
      <c r="D480" s="1"/>
      <c r="H480" s="1"/>
    </row>
    <row r="481" ht="12.75" customHeight="1">
      <c r="A481" s="1"/>
      <c r="B481" s="1"/>
      <c r="C481" s="1"/>
      <c r="D481" s="1"/>
      <c r="H481" s="1"/>
    </row>
    <row r="482" ht="12.75" customHeight="1">
      <c r="A482" s="1"/>
      <c r="B482" s="1"/>
      <c r="C482" s="1"/>
      <c r="D482" s="1"/>
      <c r="H482" s="1"/>
    </row>
    <row r="483" ht="12.75" customHeight="1">
      <c r="A483" s="1"/>
      <c r="B483" s="1"/>
      <c r="C483" s="1"/>
      <c r="D483" s="1"/>
      <c r="H483" s="1"/>
    </row>
    <row r="484" ht="12.75" customHeight="1">
      <c r="A484" s="1"/>
      <c r="B484" s="1"/>
      <c r="C484" s="1"/>
      <c r="D484" s="1"/>
      <c r="H484" s="1"/>
    </row>
    <row r="485" ht="12.75" customHeight="1">
      <c r="A485" s="1"/>
      <c r="B485" s="1"/>
      <c r="C485" s="1"/>
      <c r="D485" s="1"/>
      <c r="H485" s="1"/>
    </row>
    <row r="486" ht="12.75" customHeight="1">
      <c r="A486" s="1"/>
      <c r="B486" s="1"/>
      <c r="C486" s="1"/>
      <c r="D486" s="1"/>
      <c r="H486" s="1"/>
    </row>
    <row r="487" ht="12.75" customHeight="1">
      <c r="A487" s="1"/>
      <c r="B487" s="1"/>
      <c r="C487" s="1"/>
      <c r="D487" s="1"/>
      <c r="H487" s="1"/>
    </row>
    <row r="488" ht="12.75" customHeight="1">
      <c r="A488" s="1"/>
      <c r="B488" s="1"/>
      <c r="C488" s="1"/>
      <c r="D488" s="1"/>
      <c r="H488" s="1"/>
    </row>
    <row r="489" ht="12.75" customHeight="1">
      <c r="A489" s="1"/>
      <c r="B489" s="1"/>
      <c r="C489" s="1"/>
      <c r="D489" s="1"/>
      <c r="H489" s="1"/>
    </row>
    <row r="490" ht="12.75" customHeight="1">
      <c r="A490" s="1"/>
      <c r="B490" s="1"/>
      <c r="C490" s="1"/>
      <c r="D490" s="1"/>
      <c r="H490" s="1"/>
    </row>
    <row r="491" ht="12.75" customHeight="1">
      <c r="A491" s="1"/>
      <c r="B491" s="1"/>
      <c r="C491" s="1"/>
      <c r="D491" s="1"/>
      <c r="H491" s="1"/>
    </row>
    <row r="492" ht="12.75" customHeight="1">
      <c r="A492" s="1"/>
      <c r="B492" s="1"/>
      <c r="C492" s="1"/>
      <c r="D492" s="1"/>
      <c r="H492" s="1"/>
    </row>
    <row r="493" ht="12.75" customHeight="1">
      <c r="A493" s="1"/>
      <c r="B493" s="1"/>
      <c r="C493" s="1"/>
      <c r="D493" s="1"/>
      <c r="H493" s="1"/>
    </row>
    <row r="494" ht="12.75" customHeight="1">
      <c r="A494" s="1"/>
      <c r="B494" s="1"/>
      <c r="C494" s="1"/>
      <c r="D494" s="1"/>
      <c r="H494" s="1"/>
    </row>
    <row r="495" ht="12.75" customHeight="1">
      <c r="A495" s="1"/>
      <c r="B495" s="1"/>
      <c r="C495" s="1"/>
      <c r="D495" s="1"/>
      <c r="H495" s="1"/>
    </row>
    <row r="496" ht="12.75" customHeight="1">
      <c r="A496" s="1"/>
      <c r="B496" s="1"/>
      <c r="C496" s="1"/>
      <c r="D496" s="1"/>
      <c r="H496" s="1"/>
    </row>
    <row r="497" ht="12.75" customHeight="1">
      <c r="A497" s="1"/>
      <c r="B497" s="1"/>
      <c r="C497" s="1"/>
      <c r="D497" s="1"/>
      <c r="H497" s="1"/>
    </row>
    <row r="498" ht="12.75" customHeight="1">
      <c r="A498" s="1"/>
      <c r="B498" s="1"/>
      <c r="C498" s="1"/>
      <c r="D498" s="1"/>
      <c r="H498" s="1"/>
    </row>
    <row r="499" ht="12.75" customHeight="1">
      <c r="A499" s="1"/>
      <c r="B499" s="1"/>
      <c r="C499" s="1"/>
      <c r="D499" s="1"/>
      <c r="H499" s="1"/>
    </row>
    <row r="500" ht="12.75" customHeight="1">
      <c r="A500" s="1"/>
      <c r="B500" s="1"/>
      <c r="C500" s="1"/>
      <c r="D500" s="1"/>
      <c r="H500" s="1"/>
    </row>
    <row r="501" ht="12.75" customHeight="1">
      <c r="A501" s="1"/>
      <c r="B501" s="1"/>
      <c r="C501" s="1"/>
      <c r="D501" s="1"/>
      <c r="H501" s="1"/>
    </row>
    <row r="502" ht="12.75" customHeight="1">
      <c r="A502" s="1"/>
      <c r="B502" s="1"/>
      <c r="C502" s="1"/>
      <c r="D502" s="1"/>
      <c r="H502" s="1"/>
    </row>
    <row r="503" ht="12.75" customHeight="1">
      <c r="A503" s="1"/>
      <c r="B503" s="1"/>
      <c r="C503" s="1"/>
      <c r="D503" s="1"/>
      <c r="H503" s="1"/>
    </row>
    <row r="504" ht="12.75" customHeight="1">
      <c r="A504" s="1"/>
      <c r="B504" s="1"/>
      <c r="C504" s="1"/>
      <c r="D504" s="1"/>
      <c r="H504" s="1"/>
    </row>
    <row r="505" ht="12.75" customHeight="1">
      <c r="A505" s="1"/>
      <c r="B505" s="1"/>
      <c r="C505" s="1"/>
      <c r="D505" s="1"/>
      <c r="H505" s="1"/>
    </row>
    <row r="506" ht="12.75" customHeight="1">
      <c r="A506" s="1"/>
      <c r="B506" s="1"/>
      <c r="C506" s="1"/>
      <c r="D506" s="1"/>
      <c r="H506" s="1"/>
    </row>
    <row r="507" ht="12.75" customHeight="1">
      <c r="A507" s="1"/>
      <c r="B507" s="1"/>
      <c r="C507" s="1"/>
      <c r="D507" s="1"/>
      <c r="H507" s="1"/>
    </row>
    <row r="508" ht="12.75" customHeight="1">
      <c r="A508" s="1"/>
      <c r="B508" s="1"/>
      <c r="C508" s="1"/>
      <c r="D508" s="1"/>
      <c r="H508" s="1"/>
    </row>
    <row r="509" ht="12.75" customHeight="1">
      <c r="A509" s="1"/>
      <c r="B509" s="1"/>
      <c r="C509" s="1"/>
      <c r="D509" s="1"/>
      <c r="H509" s="1"/>
    </row>
    <row r="510" ht="12.75" customHeight="1">
      <c r="A510" s="1"/>
      <c r="B510" s="1"/>
      <c r="C510" s="1"/>
      <c r="D510" s="1"/>
      <c r="H510" s="1"/>
    </row>
    <row r="511" ht="12.75" customHeight="1">
      <c r="A511" s="1"/>
      <c r="B511" s="1"/>
      <c r="C511" s="1"/>
      <c r="D511" s="1"/>
      <c r="H511" s="1"/>
    </row>
    <row r="512" ht="12.75" customHeight="1">
      <c r="A512" s="1"/>
      <c r="B512" s="1"/>
      <c r="C512" s="1"/>
      <c r="D512" s="1"/>
      <c r="H512" s="1"/>
    </row>
    <row r="513" ht="12.75" customHeight="1">
      <c r="A513" s="1"/>
      <c r="B513" s="1"/>
      <c r="C513" s="1"/>
      <c r="D513" s="1"/>
      <c r="H513" s="1"/>
    </row>
    <row r="514" ht="12.75" customHeight="1">
      <c r="A514" s="1"/>
      <c r="B514" s="1"/>
      <c r="C514" s="1"/>
      <c r="D514" s="1"/>
      <c r="H514" s="1"/>
    </row>
    <row r="515" ht="12.75" customHeight="1">
      <c r="A515" s="1"/>
      <c r="B515" s="1"/>
      <c r="C515" s="1"/>
      <c r="D515" s="1"/>
      <c r="H515" s="1"/>
    </row>
    <row r="516" ht="12.75" customHeight="1">
      <c r="A516" s="1"/>
      <c r="B516" s="1"/>
      <c r="C516" s="1"/>
      <c r="D516" s="1"/>
      <c r="H516" s="1"/>
    </row>
    <row r="517" ht="12.75" customHeight="1">
      <c r="A517" s="1"/>
      <c r="B517" s="1"/>
      <c r="C517" s="1"/>
      <c r="D517" s="1"/>
      <c r="H517" s="1"/>
    </row>
    <row r="518" ht="12.75" customHeight="1">
      <c r="A518" s="1"/>
      <c r="B518" s="1"/>
      <c r="C518" s="1"/>
      <c r="D518" s="1"/>
      <c r="H518" s="1"/>
    </row>
    <row r="519" ht="12.75" customHeight="1">
      <c r="A519" s="1"/>
      <c r="B519" s="1"/>
      <c r="C519" s="1"/>
      <c r="D519" s="1"/>
      <c r="H519" s="1"/>
    </row>
    <row r="520" ht="12.75" customHeight="1">
      <c r="A520" s="1"/>
      <c r="B520" s="1"/>
      <c r="C520" s="1"/>
      <c r="D520" s="1"/>
      <c r="H520" s="1"/>
    </row>
    <row r="521" ht="12.75" customHeight="1">
      <c r="A521" s="1"/>
      <c r="B521" s="1"/>
      <c r="C521" s="1"/>
      <c r="D521" s="1"/>
      <c r="H521" s="1"/>
    </row>
    <row r="522" ht="12.75" customHeight="1">
      <c r="A522" s="1"/>
      <c r="B522" s="1"/>
      <c r="C522" s="1"/>
      <c r="D522" s="1"/>
      <c r="H522" s="1"/>
    </row>
    <row r="523" ht="12.75" customHeight="1">
      <c r="A523" s="1"/>
      <c r="B523" s="1"/>
      <c r="C523" s="1"/>
      <c r="D523" s="1"/>
      <c r="H523" s="1"/>
    </row>
    <row r="524" ht="12.75" customHeight="1">
      <c r="A524" s="1"/>
      <c r="B524" s="1"/>
      <c r="C524" s="1"/>
      <c r="D524" s="1"/>
      <c r="H524" s="1"/>
    </row>
    <row r="525" ht="12.75" customHeight="1">
      <c r="A525" s="1"/>
      <c r="B525" s="1"/>
      <c r="C525" s="1"/>
      <c r="D525" s="1"/>
      <c r="H525" s="1"/>
    </row>
    <row r="526" ht="12.75" customHeight="1">
      <c r="A526" s="1"/>
      <c r="B526" s="1"/>
      <c r="C526" s="1"/>
      <c r="D526" s="1"/>
      <c r="H526" s="1"/>
    </row>
    <row r="527" ht="12.75" customHeight="1">
      <c r="A527" s="1"/>
      <c r="B527" s="1"/>
      <c r="C527" s="1"/>
      <c r="D527" s="1"/>
      <c r="H527" s="1"/>
    </row>
    <row r="528" ht="12.75" customHeight="1">
      <c r="A528" s="1"/>
      <c r="B528" s="1"/>
      <c r="C528" s="1"/>
      <c r="D528" s="1"/>
      <c r="H528" s="1"/>
    </row>
    <row r="529" ht="12.75" customHeight="1">
      <c r="A529" s="1"/>
      <c r="B529" s="1"/>
      <c r="C529" s="1"/>
      <c r="D529" s="1"/>
      <c r="H529" s="1"/>
    </row>
    <row r="530" ht="12.75" customHeight="1">
      <c r="A530" s="1"/>
      <c r="B530" s="1"/>
      <c r="C530" s="1"/>
      <c r="D530" s="1"/>
      <c r="H530" s="1"/>
    </row>
    <row r="531" ht="12.75" customHeight="1">
      <c r="A531" s="1"/>
      <c r="B531" s="1"/>
      <c r="C531" s="1"/>
      <c r="D531" s="1"/>
      <c r="H531" s="1"/>
    </row>
    <row r="532" ht="12.75" customHeight="1">
      <c r="A532" s="1"/>
      <c r="B532" s="1"/>
      <c r="C532" s="1"/>
      <c r="D532" s="1"/>
      <c r="H532" s="1"/>
    </row>
    <row r="533" ht="12.75" customHeight="1">
      <c r="A533" s="1"/>
      <c r="B533" s="1"/>
      <c r="C533" s="1"/>
      <c r="D533" s="1"/>
      <c r="H533" s="1"/>
    </row>
    <row r="534" ht="12.75" customHeight="1">
      <c r="A534" s="1"/>
      <c r="B534" s="1"/>
      <c r="C534" s="1"/>
      <c r="D534" s="1"/>
      <c r="H534" s="1"/>
    </row>
    <row r="535" ht="12.75" customHeight="1">
      <c r="A535" s="1"/>
      <c r="B535" s="1"/>
      <c r="C535" s="1"/>
      <c r="D535" s="1"/>
      <c r="H535" s="1"/>
    </row>
    <row r="536" ht="12.75" customHeight="1">
      <c r="A536" s="1"/>
      <c r="B536" s="1"/>
      <c r="C536" s="1"/>
      <c r="D536" s="1"/>
      <c r="H536" s="1"/>
    </row>
    <row r="537" ht="12.75" customHeight="1">
      <c r="A537" s="1"/>
      <c r="B537" s="1"/>
      <c r="C537" s="1"/>
      <c r="D537" s="1"/>
      <c r="H537" s="1"/>
    </row>
    <row r="538" ht="12.75" customHeight="1">
      <c r="A538" s="1"/>
      <c r="B538" s="1"/>
      <c r="C538" s="1"/>
      <c r="D538" s="1"/>
      <c r="H538" s="1"/>
    </row>
    <row r="539" ht="12.75" customHeight="1">
      <c r="A539" s="1"/>
      <c r="B539" s="1"/>
      <c r="C539" s="1"/>
      <c r="D539" s="1"/>
      <c r="H539" s="1"/>
    </row>
    <row r="540" ht="12.75" customHeight="1">
      <c r="A540" s="1"/>
      <c r="B540" s="1"/>
      <c r="C540" s="1"/>
      <c r="D540" s="1"/>
      <c r="H540" s="1"/>
    </row>
    <row r="541" ht="12.75" customHeight="1">
      <c r="A541" s="1"/>
      <c r="B541" s="1"/>
      <c r="C541" s="1"/>
      <c r="D541" s="1"/>
      <c r="H541" s="1"/>
    </row>
    <row r="542" ht="12.75" customHeight="1">
      <c r="A542" s="1"/>
      <c r="B542" s="1"/>
      <c r="C542" s="1"/>
      <c r="D542" s="1"/>
      <c r="H542" s="1"/>
    </row>
    <row r="543" ht="12.75" customHeight="1">
      <c r="A543" s="1"/>
      <c r="B543" s="1"/>
      <c r="C543" s="1"/>
      <c r="D543" s="1"/>
      <c r="H543" s="1"/>
    </row>
    <row r="544" ht="12.75" customHeight="1">
      <c r="A544" s="1"/>
      <c r="B544" s="1"/>
      <c r="C544" s="1"/>
      <c r="D544" s="1"/>
      <c r="H544" s="1"/>
    </row>
    <row r="545" ht="12.75" customHeight="1">
      <c r="A545" s="1"/>
      <c r="B545" s="1"/>
      <c r="C545" s="1"/>
      <c r="D545" s="1"/>
      <c r="H545" s="1"/>
    </row>
    <row r="546" ht="12.75" customHeight="1">
      <c r="A546" s="1"/>
      <c r="B546" s="1"/>
      <c r="C546" s="1"/>
      <c r="D546" s="1"/>
      <c r="H546" s="1"/>
    </row>
    <row r="547" ht="12.75" customHeight="1">
      <c r="A547" s="1"/>
      <c r="B547" s="1"/>
      <c r="C547" s="1"/>
      <c r="D547" s="1"/>
      <c r="H547" s="1"/>
    </row>
    <row r="548" ht="12.75" customHeight="1">
      <c r="A548" s="1"/>
      <c r="B548" s="1"/>
      <c r="C548" s="1"/>
      <c r="D548" s="1"/>
      <c r="H548" s="1"/>
    </row>
    <row r="549" ht="12.75" customHeight="1">
      <c r="A549" s="1"/>
      <c r="B549" s="1"/>
      <c r="C549" s="1"/>
      <c r="D549" s="1"/>
      <c r="H549" s="1"/>
    </row>
    <row r="550" ht="12.75" customHeight="1">
      <c r="A550" s="1"/>
      <c r="B550" s="1"/>
      <c r="C550" s="1"/>
      <c r="D550" s="1"/>
      <c r="H550" s="1"/>
    </row>
    <row r="551" ht="12.75" customHeight="1">
      <c r="A551" s="1"/>
      <c r="B551" s="1"/>
      <c r="C551" s="1"/>
      <c r="D551" s="1"/>
      <c r="H551" s="1"/>
    </row>
    <row r="552" ht="12.75" customHeight="1">
      <c r="A552" s="1"/>
      <c r="B552" s="1"/>
      <c r="C552" s="1"/>
      <c r="D552" s="1"/>
      <c r="H552" s="1"/>
    </row>
    <row r="553" ht="12.75" customHeight="1">
      <c r="A553" s="1"/>
      <c r="B553" s="1"/>
      <c r="C553" s="1"/>
      <c r="D553" s="1"/>
      <c r="H553" s="1"/>
    </row>
    <row r="554" ht="12.75" customHeight="1">
      <c r="A554" s="1"/>
      <c r="B554" s="1"/>
      <c r="C554" s="1"/>
      <c r="D554" s="1"/>
      <c r="H554" s="1"/>
    </row>
    <row r="555" ht="12.75" customHeight="1">
      <c r="A555" s="1"/>
      <c r="B555" s="1"/>
      <c r="C555" s="1"/>
      <c r="D555" s="1"/>
      <c r="H555" s="1"/>
    </row>
    <row r="556" ht="12.75" customHeight="1">
      <c r="A556" s="1"/>
      <c r="B556" s="1"/>
      <c r="C556" s="1"/>
      <c r="D556" s="1"/>
      <c r="H556" s="1"/>
    </row>
    <row r="557" ht="12.75" customHeight="1">
      <c r="A557" s="1"/>
      <c r="B557" s="1"/>
      <c r="C557" s="1"/>
      <c r="D557" s="1"/>
      <c r="H557" s="1"/>
    </row>
    <row r="558" ht="12.75" customHeight="1">
      <c r="A558" s="1"/>
      <c r="B558" s="1"/>
      <c r="C558" s="1"/>
      <c r="D558" s="1"/>
      <c r="H558" s="1"/>
    </row>
    <row r="559" ht="12.75" customHeight="1">
      <c r="A559" s="1"/>
      <c r="B559" s="1"/>
      <c r="C559" s="1"/>
      <c r="D559" s="1"/>
      <c r="H559" s="1"/>
    </row>
    <row r="560" ht="12.75" customHeight="1">
      <c r="A560" s="1"/>
      <c r="B560" s="1"/>
      <c r="C560" s="1"/>
      <c r="D560" s="1"/>
      <c r="H560" s="1"/>
    </row>
    <row r="561" ht="12.75" customHeight="1">
      <c r="A561" s="1"/>
      <c r="B561" s="1"/>
      <c r="C561" s="1"/>
      <c r="D561" s="1"/>
      <c r="H561" s="1"/>
    </row>
    <row r="562" ht="12.75" customHeight="1">
      <c r="A562" s="1"/>
      <c r="B562" s="1"/>
      <c r="C562" s="1"/>
      <c r="D562" s="1"/>
      <c r="H562" s="1"/>
    </row>
    <row r="563" ht="12.75" customHeight="1">
      <c r="A563" s="1"/>
      <c r="B563" s="1"/>
      <c r="C563" s="1"/>
      <c r="D563" s="1"/>
      <c r="H563" s="1"/>
    </row>
    <row r="564" ht="12.75" customHeight="1">
      <c r="A564" s="1"/>
      <c r="B564" s="1"/>
      <c r="C564" s="1"/>
      <c r="D564" s="1"/>
      <c r="H564" s="1"/>
    </row>
    <row r="565" ht="12.75" customHeight="1">
      <c r="A565" s="1"/>
      <c r="B565" s="1"/>
      <c r="C565" s="1"/>
      <c r="D565" s="1"/>
      <c r="H565" s="1"/>
    </row>
    <row r="566" ht="12.75" customHeight="1">
      <c r="A566" s="1"/>
      <c r="B566" s="1"/>
      <c r="C566" s="1"/>
      <c r="D566" s="1"/>
      <c r="H566" s="1"/>
    </row>
    <row r="567" ht="12.75" customHeight="1">
      <c r="A567" s="1"/>
      <c r="B567" s="1"/>
      <c r="C567" s="1"/>
      <c r="D567" s="1"/>
      <c r="H567" s="1"/>
    </row>
    <row r="568" ht="12.75" customHeight="1">
      <c r="A568" s="1"/>
      <c r="B568" s="1"/>
      <c r="C568" s="1"/>
      <c r="D568" s="1"/>
      <c r="H568" s="1"/>
    </row>
    <row r="569" ht="12.75" customHeight="1">
      <c r="A569" s="1"/>
      <c r="B569" s="1"/>
      <c r="C569" s="1"/>
      <c r="D569" s="1"/>
      <c r="H569" s="1"/>
    </row>
    <row r="570" ht="12.75" customHeight="1">
      <c r="A570" s="1"/>
      <c r="B570" s="1"/>
      <c r="C570" s="1"/>
      <c r="D570" s="1"/>
      <c r="H570" s="1"/>
    </row>
    <row r="571" ht="12.75" customHeight="1">
      <c r="A571" s="1"/>
      <c r="B571" s="1"/>
      <c r="C571" s="1"/>
      <c r="D571" s="1"/>
      <c r="H571" s="1"/>
    </row>
    <row r="572" ht="12.75" customHeight="1">
      <c r="A572" s="1"/>
      <c r="B572" s="1"/>
      <c r="C572" s="1"/>
      <c r="D572" s="1"/>
      <c r="H572" s="1"/>
    </row>
    <row r="573" ht="12.75" customHeight="1">
      <c r="A573" s="1"/>
      <c r="B573" s="1"/>
      <c r="C573" s="1"/>
      <c r="D573" s="1"/>
      <c r="H573" s="1"/>
    </row>
    <row r="574" ht="12.75" customHeight="1">
      <c r="A574" s="1"/>
      <c r="B574" s="1"/>
      <c r="C574" s="1"/>
      <c r="D574" s="1"/>
      <c r="H574" s="1"/>
    </row>
    <row r="575" ht="12.75" customHeight="1">
      <c r="A575" s="1"/>
      <c r="B575" s="1"/>
      <c r="C575" s="1"/>
      <c r="D575" s="1"/>
      <c r="H575" s="1"/>
    </row>
    <row r="576" ht="12.75" customHeight="1">
      <c r="A576" s="1"/>
      <c r="B576" s="1"/>
      <c r="C576" s="1"/>
      <c r="D576" s="1"/>
      <c r="H576" s="1"/>
    </row>
    <row r="577" ht="12.75" customHeight="1">
      <c r="A577" s="1"/>
      <c r="B577" s="1"/>
      <c r="C577" s="1"/>
      <c r="D577" s="1"/>
      <c r="H577" s="1"/>
    </row>
    <row r="578" ht="12.75" customHeight="1">
      <c r="A578" s="1"/>
      <c r="B578" s="1"/>
      <c r="C578" s="1"/>
      <c r="D578" s="1"/>
      <c r="H578" s="1"/>
    </row>
    <row r="579" ht="12.75" customHeight="1">
      <c r="A579" s="1"/>
      <c r="B579" s="1"/>
      <c r="C579" s="1"/>
      <c r="D579" s="1"/>
      <c r="H579" s="1"/>
    </row>
    <row r="580" ht="12.75" customHeight="1">
      <c r="A580" s="1"/>
      <c r="B580" s="1"/>
      <c r="C580" s="1"/>
      <c r="D580" s="1"/>
      <c r="H580" s="1"/>
    </row>
    <row r="581" ht="12.75" customHeight="1">
      <c r="A581" s="1"/>
      <c r="B581" s="1"/>
      <c r="C581" s="1"/>
      <c r="D581" s="1"/>
      <c r="H581" s="1"/>
    </row>
    <row r="582" ht="12.75" customHeight="1">
      <c r="A582" s="1"/>
      <c r="B582" s="1"/>
      <c r="C582" s="1"/>
      <c r="D582" s="1"/>
      <c r="H582" s="1"/>
    </row>
    <row r="583" ht="12.75" customHeight="1">
      <c r="A583" s="1"/>
      <c r="B583" s="1"/>
      <c r="C583" s="1"/>
      <c r="D583" s="1"/>
      <c r="H583" s="1"/>
    </row>
    <row r="584" ht="12.75" customHeight="1">
      <c r="A584" s="1"/>
      <c r="B584" s="1"/>
      <c r="C584" s="1"/>
      <c r="D584" s="1"/>
      <c r="H584" s="1"/>
    </row>
    <row r="585" ht="12.75" customHeight="1">
      <c r="A585" s="1"/>
      <c r="B585" s="1"/>
      <c r="C585" s="1"/>
      <c r="D585" s="1"/>
      <c r="H585" s="1"/>
    </row>
    <row r="586" ht="12.75" customHeight="1">
      <c r="A586" s="1"/>
      <c r="B586" s="1"/>
      <c r="C586" s="1"/>
      <c r="D586" s="1"/>
      <c r="H586" s="1"/>
    </row>
    <row r="587" ht="12.75" customHeight="1">
      <c r="A587" s="1"/>
      <c r="B587" s="1"/>
      <c r="C587" s="1"/>
      <c r="D587" s="1"/>
      <c r="H587" s="1"/>
    </row>
    <row r="588" ht="12.75" customHeight="1">
      <c r="A588" s="1"/>
      <c r="B588" s="1"/>
      <c r="C588" s="1"/>
      <c r="D588" s="1"/>
      <c r="H588" s="1"/>
    </row>
    <row r="589" ht="12.75" customHeight="1">
      <c r="A589" s="1"/>
      <c r="B589" s="1"/>
      <c r="C589" s="1"/>
      <c r="D589" s="1"/>
      <c r="H589" s="1"/>
    </row>
    <row r="590" ht="12.75" customHeight="1">
      <c r="A590" s="1"/>
      <c r="B590" s="1"/>
      <c r="C590" s="1"/>
      <c r="D590" s="1"/>
      <c r="H590" s="1"/>
    </row>
    <row r="591" ht="12.75" customHeight="1">
      <c r="A591" s="1"/>
      <c r="B591" s="1"/>
      <c r="C591" s="1"/>
      <c r="D591" s="1"/>
      <c r="H591" s="1"/>
    </row>
    <row r="592" ht="12.75" customHeight="1">
      <c r="A592" s="1"/>
      <c r="B592" s="1"/>
      <c r="C592" s="1"/>
      <c r="D592" s="1"/>
      <c r="H592" s="1"/>
    </row>
    <row r="593" ht="12.75" customHeight="1">
      <c r="A593" s="1"/>
      <c r="B593" s="1"/>
      <c r="C593" s="1"/>
      <c r="D593" s="1"/>
      <c r="H593" s="1"/>
    </row>
    <row r="594" ht="12.75" customHeight="1">
      <c r="A594" s="1"/>
      <c r="B594" s="1"/>
      <c r="C594" s="1"/>
      <c r="D594" s="1"/>
      <c r="H594" s="1"/>
    </row>
    <row r="595" ht="12.75" customHeight="1">
      <c r="A595" s="1"/>
      <c r="B595" s="1"/>
      <c r="C595" s="1"/>
      <c r="D595" s="1"/>
      <c r="H595" s="1"/>
    </row>
    <row r="596" ht="12.75" customHeight="1">
      <c r="A596" s="1"/>
      <c r="B596" s="1"/>
      <c r="C596" s="1"/>
      <c r="D596" s="1"/>
      <c r="H596" s="1"/>
    </row>
    <row r="597" ht="12.75" customHeight="1">
      <c r="A597" s="1"/>
      <c r="B597" s="1"/>
      <c r="C597" s="1"/>
      <c r="D597" s="1"/>
      <c r="H597" s="1"/>
    </row>
    <row r="598" ht="12.75" customHeight="1">
      <c r="A598" s="1"/>
      <c r="B598" s="1"/>
      <c r="C598" s="1"/>
      <c r="D598" s="1"/>
      <c r="H598" s="1"/>
    </row>
    <row r="599" ht="12.75" customHeight="1">
      <c r="A599" s="1"/>
      <c r="B599" s="1"/>
      <c r="C599" s="1"/>
      <c r="D599" s="1"/>
      <c r="H599" s="1"/>
    </row>
    <row r="600" ht="12.75" customHeight="1">
      <c r="A600" s="1"/>
      <c r="B600" s="1"/>
      <c r="C600" s="1"/>
      <c r="D600" s="1"/>
      <c r="H600" s="1"/>
    </row>
    <row r="601" ht="12.75" customHeight="1">
      <c r="A601" s="1"/>
      <c r="B601" s="1"/>
      <c r="C601" s="1"/>
      <c r="D601" s="1"/>
      <c r="H601" s="1"/>
    </row>
    <row r="602" ht="12.75" customHeight="1">
      <c r="A602" s="1"/>
      <c r="B602" s="1"/>
      <c r="C602" s="1"/>
      <c r="D602" s="1"/>
      <c r="H602" s="1"/>
    </row>
    <row r="603" ht="12.75" customHeight="1">
      <c r="A603" s="1"/>
      <c r="B603" s="1"/>
      <c r="C603" s="1"/>
      <c r="D603" s="1"/>
      <c r="H603" s="1"/>
    </row>
    <row r="604" ht="12.75" customHeight="1">
      <c r="A604" s="1"/>
      <c r="B604" s="1"/>
      <c r="C604" s="1"/>
      <c r="D604" s="1"/>
      <c r="H604" s="1"/>
    </row>
    <row r="605" ht="12.75" customHeight="1">
      <c r="A605" s="1"/>
      <c r="B605" s="1"/>
      <c r="C605" s="1"/>
      <c r="D605" s="1"/>
      <c r="H605" s="1"/>
    </row>
    <row r="606" ht="12.75" customHeight="1">
      <c r="A606" s="1"/>
      <c r="B606" s="1"/>
      <c r="C606" s="1"/>
      <c r="D606" s="1"/>
      <c r="H606" s="1"/>
    </row>
    <row r="607" ht="12.75" customHeight="1">
      <c r="A607" s="1"/>
      <c r="B607" s="1"/>
      <c r="C607" s="1"/>
      <c r="D607" s="1"/>
      <c r="H607" s="1"/>
    </row>
    <row r="608" ht="12.75" customHeight="1">
      <c r="A608" s="1"/>
      <c r="B608" s="1"/>
      <c r="C608" s="1"/>
      <c r="D608" s="1"/>
      <c r="H608" s="1"/>
    </row>
    <row r="609" ht="12.75" customHeight="1">
      <c r="A609" s="1"/>
      <c r="B609" s="1"/>
      <c r="C609" s="1"/>
      <c r="D609" s="1"/>
      <c r="H609" s="1"/>
    </row>
    <row r="610" ht="12.75" customHeight="1">
      <c r="A610" s="1"/>
      <c r="B610" s="1"/>
      <c r="C610" s="1"/>
      <c r="D610" s="1"/>
      <c r="H610" s="1"/>
    </row>
    <row r="611" ht="12.75" customHeight="1">
      <c r="A611" s="1"/>
      <c r="B611" s="1"/>
      <c r="C611" s="1"/>
      <c r="D611" s="1"/>
      <c r="H611" s="1"/>
    </row>
    <row r="612" ht="12.75" customHeight="1">
      <c r="A612" s="1"/>
      <c r="B612" s="1"/>
      <c r="C612" s="1"/>
      <c r="D612" s="1"/>
      <c r="H612" s="1"/>
    </row>
    <row r="613" ht="12.75" customHeight="1">
      <c r="A613" s="1"/>
      <c r="B613" s="1"/>
      <c r="C613" s="1"/>
      <c r="D613" s="1"/>
      <c r="H613" s="1"/>
    </row>
    <row r="614" ht="12.75" customHeight="1">
      <c r="A614" s="1"/>
      <c r="B614" s="1"/>
      <c r="C614" s="1"/>
      <c r="D614" s="1"/>
      <c r="H614" s="1"/>
    </row>
    <row r="615" ht="12.75" customHeight="1">
      <c r="A615" s="1"/>
      <c r="B615" s="1"/>
      <c r="C615" s="1"/>
      <c r="D615" s="1"/>
      <c r="H615" s="1"/>
    </row>
    <row r="616" ht="12.75" customHeight="1">
      <c r="A616" s="1"/>
      <c r="B616" s="1"/>
      <c r="C616" s="1"/>
      <c r="D616" s="1"/>
      <c r="H616" s="1"/>
    </row>
    <row r="617" ht="12.75" customHeight="1">
      <c r="A617" s="1"/>
      <c r="B617" s="1"/>
      <c r="C617" s="1"/>
      <c r="D617" s="1"/>
      <c r="H617" s="1"/>
    </row>
    <row r="618" ht="12.75" customHeight="1">
      <c r="A618" s="1"/>
      <c r="B618" s="1"/>
      <c r="C618" s="1"/>
      <c r="D618" s="1"/>
      <c r="H618" s="1"/>
    </row>
    <row r="619" ht="12.75" customHeight="1">
      <c r="A619" s="1"/>
      <c r="B619" s="1"/>
      <c r="C619" s="1"/>
      <c r="D619" s="1"/>
      <c r="H619" s="1"/>
    </row>
    <row r="620" ht="12.75" customHeight="1">
      <c r="A620" s="1"/>
      <c r="B620" s="1"/>
      <c r="C620" s="1"/>
      <c r="D620" s="1"/>
      <c r="H620" s="1"/>
    </row>
    <row r="621" ht="12.75" customHeight="1">
      <c r="A621" s="1"/>
      <c r="B621" s="1"/>
      <c r="C621" s="1"/>
      <c r="D621" s="1"/>
      <c r="H621" s="1"/>
    </row>
    <row r="622" ht="12.75" customHeight="1">
      <c r="A622" s="1"/>
      <c r="B622" s="1"/>
      <c r="C622" s="1"/>
      <c r="D622" s="1"/>
      <c r="H622" s="1"/>
    </row>
    <row r="623" ht="12.75" customHeight="1">
      <c r="A623" s="1"/>
      <c r="B623" s="1"/>
      <c r="C623" s="1"/>
      <c r="D623" s="1"/>
      <c r="H623" s="1"/>
    </row>
    <row r="624" ht="12.75" customHeight="1">
      <c r="A624" s="1"/>
      <c r="B624" s="1"/>
      <c r="C624" s="1"/>
      <c r="D624" s="1"/>
      <c r="H624" s="1"/>
    </row>
    <row r="625" ht="12.75" customHeight="1">
      <c r="A625" s="1"/>
      <c r="B625" s="1"/>
      <c r="C625" s="1"/>
      <c r="D625" s="1"/>
      <c r="H625" s="1"/>
    </row>
    <row r="626" ht="12.75" customHeight="1">
      <c r="A626" s="1"/>
      <c r="B626" s="1"/>
      <c r="C626" s="1"/>
      <c r="D626" s="1"/>
      <c r="H626" s="1"/>
    </row>
    <row r="627" ht="12.75" customHeight="1">
      <c r="A627" s="1"/>
      <c r="B627" s="1"/>
      <c r="C627" s="1"/>
      <c r="D627" s="1"/>
      <c r="H627" s="1"/>
    </row>
    <row r="628" ht="12.75" customHeight="1">
      <c r="A628" s="1"/>
      <c r="B628" s="1"/>
      <c r="C628" s="1"/>
      <c r="D628" s="1"/>
      <c r="H628" s="1"/>
    </row>
    <row r="629" ht="12.75" customHeight="1">
      <c r="A629" s="1"/>
      <c r="B629" s="1"/>
      <c r="C629" s="1"/>
      <c r="D629" s="1"/>
      <c r="H629" s="1"/>
    </row>
    <row r="630" ht="12.75" customHeight="1">
      <c r="A630" s="1"/>
      <c r="B630" s="1"/>
      <c r="C630" s="1"/>
      <c r="D630" s="1"/>
      <c r="H630" s="1"/>
    </row>
    <row r="631" ht="12.75" customHeight="1">
      <c r="A631" s="1"/>
      <c r="B631" s="1"/>
      <c r="C631" s="1"/>
      <c r="D631" s="1"/>
      <c r="H631" s="1"/>
    </row>
    <row r="632" ht="12.75" customHeight="1">
      <c r="A632" s="1"/>
      <c r="B632" s="1"/>
      <c r="C632" s="1"/>
      <c r="D632" s="1"/>
      <c r="H632" s="1"/>
    </row>
    <row r="633" ht="12.75" customHeight="1">
      <c r="A633" s="1"/>
      <c r="B633" s="1"/>
      <c r="C633" s="1"/>
      <c r="D633" s="1"/>
      <c r="H633" s="1"/>
    </row>
    <row r="634" ht="12.75" customHeight="1">
      <c r="A634" s="1"/>
      <c r="B634" s="1"/>
      <c r="C634" s="1"/>
      <c r="D634" s="1"/>
      <c r="H634" s="1"/>
    </row>
    <row r="635" ht="12.75" customHeight="1">
      <c r="A635" s="1"/>
      <c r="B635" s="1"/>
      <c r="C635" s="1"/>
      <c r="D635" s="1"/>
      <c r="H635" s="1"/>
    </row>
    <row r="636" ht="12.75" customHeight="1">
      <c r="A636" s="1"/>
      <c r="B636" s="1"/>
      <c r="C636" s="1"/>
      <c r="D636" s="1"/>
      <c r="H636" s="1"/>
    </row>
    <row r="637" ht="12.75" customHeight="1">
      <c r="A637" s="1"/>
      <c r="B637" s="1"/>
      <c r="C637" s="1"/>
      <c r="D637" s="1"/>
      <c r="H637" s="1"/>
    </row>
    <row r="638" ht="12.75" customHeight="1">
      <c r="A638" s="1"/>
      <c r="B638" s="1"/>
      <c r="C638" s="1"/>
      <c r="D638" s="1"/>
      <c r="H638" s="1"/>
    </row>
    <row r="639" ht="12.75" customHeight="1">
      <c r="A639" s="1"/>
      <c r="B639" s="1"/>
      <c r="C639" s="1"/>
      <c r="D639" s="1"/>
      <c r="H639" s="1"/>
    </row>
    <row r="640" ht="12.75" customHeight="1">
      <c r="A640" s="1"/>
      <c r="B640" s="1"/>
      <c r="C640" s="1"/>
      <c r="D640" s="1"/>
      <c r="H640" s="1"/>
    </row>
    <row r="641" ht="12.75" customHeight="1">
      <c r="A641" s="1"/>
      <c r="B641" s="1"/>
      <c r="C641" s="1"/>
      <c r="D641" s="1"/>
      <c r="H641" s="1"/>
    </row>
    <row r="642" ht="12.75" customHeight="1">
      <c r="A642" s="1"/>
      <c r="B642" s="1"/>
      <c r="C642" s="1"/>
      <c r="D642" s="1"/>
      <c r="H642" s="1"/>
    </row>
    <row r="643" ht="12.75" customHeight="1">
      <c r="A643" s="1"/>
      <c r="B643" s="1"/>
      <c r="C643" s="1"/>
      <c r="D643" s="1"/>
      <c r="H643" s="1"/>
    </row>
    <row r="644" ht="12.75" customHeight="1">
      <c r="A644" s="1"/>
      <c r="B644" s="1"/>
      <c r="C644" s="1"/>
      <c r="D644" s="1"/>
      <c r="H644" s="1"/>
    </row>
    <row r="645" ht="12.75" customHeight="1">
      <c r="A645" s="1"/>
      <c r="B645" s="1"/>
      <c r="C645" s="1"/>
      <c r="D645" s="1"/>
      <c r="H645" s="1"/>
    </row>
    <row r="646" ht="12.75" customHeight="1">
      <c r="A646" s="1"/>
      <c r="B646" s="1"/>
      <c r="C646" s="1"/>
      <c r="D646" s="1"/>
      <c r="H646" s="1"/>
    </row>
    <row r="647" ht="12.75" customHeight="1">
      <c r="A647" s="1"/>
      <c r="B647" s="1"/>
      <c r="C647" s="1"/>
      <c r="D647" s="1"/>
      <c r="H647" s="1"/>
    </row>
    <row r="648" ht="12.75" customHeight="1">
      <c r="A648" s="1"/>
      <c r="B648" s="1"/>
      <c r="C648" s="1"/>
      <c r="D648" s="1"/>
      <c r="H648" s="1"/>
    </row>
    <row r="649" ht="12.75" customHeight="1">
      <c r="A649" s="1"/>
      <c r="B649" s="1"/>
      <c r="C649" s="1"/>
      <c r="D649" s="1"/>
      <c r="H649" s="1"/>
    </row>
    <row r="650" ht="12.75" customHeight="1">
      <c r="A650" s="1"/>
      <c r="B650" s="1"/>
      <c r="C650" s="1"/>
      <c r="D650" s="1"/>
      <c r="H650" s="1"/>
    </row>
    <row r="651" ht="12.75" customHeight="1">
      <c r="A651" s="1"/>
      <c r="B651" s="1"/>
      <c r="C651" s="1"/>
      <c r="D651" s="1"/>
      <c r="H651" s="1"/>
    </row>
    <row r="652" ht="12.75" customHeight="1">
      <c r="A652" s="1"/>
      <c r="B652" s="1"/>
      <c r="C652" s="1"/>
      <c r="D652" s="1"/>
      <c r="H652" s="1"/>
    </row>
    <row r="653" ht="12.75" customHeight="1">
      <c r="A653" s="1"/>
      <c r="B653" s="1"/>
      <c r="C653" s="1"/>
      <c r="D653" s="1"/>
      <c r="H653" s="1"/>
    </row>
    <row r="654" ht="12.75" customHeight="1">
      <c r="A654" s="1"/>
      <c r="B654" s="1"/>
      <c r="C654" s="1"/>
      <c r="D654" s="1"/>
      <c r="H654" s="1"/>
    </row>
    <row r="655" ht="12.75" customHeight="1">
      <c r="A655" s="1"/>
      <c r="B655" s="1"/>
      <c r="C655" s="1"/>
      <c r="D655" s="1"/>
      <c r="H655" s="1"/>
    </row>
    <row r="656" ht="12.75" customHeight="1">
      <c r="A656" s="1"/>
      <c r="B656" s="1"/>
      <c r="C656" s="1"/>
      <c r="D656" s="1"/>
      <c r="H656" s="1"/>
    </row>
    <row r="657" ht="12.75" customHeight="1">
      <c r="A657" s="1"/>
      <c r="B657" s="1"/>
      <c r="C657" s="1"/>
      <c r="D657" s="1"/>
      <c r="H657" s="1"/>
    </row>
    <row r="658" ht="12.75" customHeight="1">
      <c r="A658" s="1"/>
      <c r="B658" s="1"/>
      <c r="C658" s="1"/>
      <c r="D658" s="1"/>
      <c r="H658" s="1"/>
    </row>
    <row r="659" ht="12.75" customHeight="1">
      <c r="A659" s="1"/>
      <c r="B659" s="1"/>
      <c r="C659" s="1"/>
      <c r="D659" s="1"/>
      <c r="H659" s="1"/>
    </row>
    <row r="660" ht="12.75" customHeight="1">
      <c r="A660" s="1"/>
      <c r="B660" s="1"/>
      <c r="C660" s="1"/>
      <c r="D660" s="1"/>
      <c r="H660" s="1"/>
    </row>
    <row r="661" ht="12.75" customHeight="1">
      <c r="A661" s="1"/>
      <c r="B661" s="1"/>
      <c r="C661" s="1"/>
      <c r="D661" s="1"/>
      <c r="H661" s="1"/>
    </row>
    <row r="662" ht="12.75" customHeight="1">
      <c r="A662" s="1"/>
      <c r="B662" s="1"/>
      <c r="C662" s="1"/>
      <c r="D662" s="1"/>
      <c r="H662" s="1"/>
    </row>
    <row r="663" ht="12.75" customHeight="1">
      <c r="A663" s="1"/>
      <c r="B663" s="1"/>
      <c r="C663" s="1"/>
      <c r="D663" s="1"/>
      <c r="H663" s="1"/>
    </row>
    <row r="664" ht="12.75" customHeight="1">
      <c r="A664" s="1"/>
      <c r="B664" s="1"/>
      <c r="C664" s="1"/>
      <c r="D664" s="1"/>
      <c r="H664" s="1"/>
    </row>
    <row r="665" ht="12.75" customHeight="1">
      <c r="A665" s="1"/>
      <c r="B665" s="1"/>
      <c r="C665" s="1"/>
      <c r="D665" s="1"/>
      <c r="H665" s="1"/>
    </row>
    <row r="666" ht="12.75" customHeight="1">
      <c r="A666" s="1"/>
      <c r="B666" s="1"/>
      <c r="C666" s="1"/>
      <c r="D666" s="1"/>
      <c r="H666" s="1"/>
    </row>
    <row r="667" ht="12.75" customHeight="1">
      <c r="A667" s="1"/>
      <c r="B667" s="1"/>
      <c r="C667" s="1"/>
      <c r="D667" s="1"/>
      <c r="H667" s="1"/>
    </row>
    <row r="668" ht="12.75" customHeight="1">
      <c r="A668" s="1"/>
      <c r="B668" s="1"/>
      <c r="C668" s="1"/>
      <c r="D668" s="1"/>
      <c r="H668" s="1"/>
    </row>
    <row r="669" ht="12.75" customHeight="1">
      <c r="A669" s="1"/>
      <c r="B669" s="1"/>
      <c r="C669" s="1"/>
      <c r="D669" s="1"/>
      <c r="H669" s="1"/>
    </row>
    <row r="670" ht="12.75" customHeight="1">
      <c r="A670" s="1"/>
      <c r="B670" s="1"/>
      <c r="C670" s="1"/>
      <c r="D670" s="1"/>
      <c r="H670" s="1"/>
    </row>
    <row r="671" ht="12.75" customHeight="1">
      <c r="A671" s="1"/>
      <c r="B671" s="1"/>
      <c r="C671" s="1"/>
      <c r="D671" s="1"/>
      <c r="H671" s="1"/>
    </row>
    <row r="672" ht="12.75" customHeight="1">
      <c r="A672" s="1"/>
      <c r="B672" s="1"/>
      <c r="C672" s="1"/>
      <c r="D672" s="1"/>
      <c r="H672" s="1"/>
    </row>
    <row r="673" ht="12.75" customHeight="1">
      <c r="A673" s="1"/>
      <c r="B673" s="1"/>
      <c r="C673" s="1"/>
      <c r="D673" s="1"/>
      <c r="H673" s="1"/>
    </row>
    <row r="674" ht="12.75" customHeight="1">
      <c r="A674" s="1"/>
      <c r="B674" s="1"/>
      <c r="C674" s="1"/>
      <c r="D674" s="1"/>
      <c r="H674" s="1"/>
    </row>
    <row r="675" ht="12.75" customHeight="1">
      <c r="A675" s="1"/>
      <c r="B675" s="1"/>
      <c r="C675" s="1"/>
      <c r="D675" s="1"/>
      <c r="H675" s="1"/>
    </row>
    <row r="676" ht="12.75" customHeight="1">
      <c r="A676" s="1"/>
      <c r="B676" s="1"/>
      <c r="C676" s="1"/>
      <c r="D676" s="1"/>
      <c r="H676" s="1"/>
    </row>
    <row r="677" ht="12.75" customHeight="1">
      <c r="A677" s="1"/>
      <c r="B677" s="1"/>
      <c r="C677" s="1"/>
      <c r="D677" s="1"/>
      <c r="H677" s="1"/>
    </row>
    <row r="678" ht="12.75" customHeight="1">
      <c r="A678" s="1"/>
      <c r="B678" s="1"/>
      <c r="C678" s="1"/>
      <c r="D678" s="1"/>
      <c r="H678" s="1"/>
    </row>
    <row r="679" ht="12.75" customHeight="1">
      <c r="A679" s="1"/>
      <c r="B679" s="1"/>
      <c r="C679" s="1"/>
      <c r="D679" s="1"/>
      <c r="H679" s="1"/>
    </row>
    <row r="680" ht="12.75" customHeight="1">
      <c r="A680" s="1"/>
      <c r="B680" s="1"/>
      <c r="C680" s="1"/>
      <c r="D680" s="1"/>
      <c r="H680" s="1"/>
    </row>
    <row r="681" ht="12.75" customHeight="1">
      <c r="A681" s="1"/>
      <c r="B681" s="1"/>
      <c r="C681" s="1"/>
      <c r="D681" s="1"/>
      <c r="H681" s="1"/>
    </row>
    <row r="682" ht="12.75" customHeight="1">
      <c r="A682" s="1"/>
      <c r="B682" s="1"/>
      <c r="C682" s="1"/>
      <c r="D682" s="1"/>
      <c r="H682" s="1"/>
    </row>
    <row r="683" ht="12.75" customHeight="1">
      <c r="A683" s="1"/>
      <c r="B683" s="1"/>
      <c r="C683" s="1"/>
      <c r="D683" s="1"/>
      <c r="H683" s="1"/>
    </row>
    <row r="684" ht="12.75" customHeight="1">
      <c r="A684" s="1"/>
      <c r="B684" s="1"/>
      <c r="C684" s="1"/>
      <c r="D684" s="1"/>
      <c r="H684" s="1"/>
    </row>
    <row r="685" ht="12.75" customHeight="1">
      <c r="A685" s="1"/>
      <c r="B685" s="1"/>
      <c r="C685" s="1"/>
      <c r="D685" s="1"/>
      <c r="H685" s="1"/>
    </row>
    <row r="686" ht="12.75" customHeight="1">
      <c r="A686" s="1"/>
      <c r="B686" s="1"/>
      <c r="C686" s="1"/>
      <c r="D686" s="1"/>
      <c r="H686" s="1"/>
    </row>
    <row r="687" ht="12.75" customHeight="1">
      <c r="A687" s="1"/>
      <c r="B687" s="1"/>
      <c r="C687" s="1"/>
      <c r="D687" s="1"/>
      <c r="H687" s="1"/>
    </row>
    <row r="688" ht="12.75" customHeight="1">
      <c r="A688" s="1"/>
      <c r="B688" s="1"/>
      <c r="C688" s="1"/>
      <c r="D688" s="1"/>
      <c r="H688" s="1"/>
    </row>
    <row r="689" ht="12.75" customHeight="1">
      <c r="A689" s="1"/>
      <c r="B689" s="1"/>
      <c r="C689" s="1"/>
      <c r="D689" s="1"/>
      <c r="H689" s="1"/>
    </row>
    <row r="690" ht="12.75" customHeight="1">
      <c r="A690" s="1"/>
      <c r="B690" s="1"/>
      <c r="C690" s="1"/>
      <c r="D690" s="1"/>
      <c r="H690" s="1"/>
    </row>
    <row r="691" ht="12.75" customHeight="1">
      <c r="A691" s="1"/>
      <c r="B691" s="1"/>
      <c r="C691" s="1"/>
      <c r="D691" s="1"/>
      <c r="H691" s="1"/>
    </row>
    <row r="692" ht="12.75" customHeight="1">
      <c r="A692" s="1"/>
      <c r="B692" s="1"/>
      <c r="C692" s="1"/>
      <c r="D692" s="1"/>
      <c r="H692" s="1"/>
    </row>
    <row r="693" ht="12.75" customHeight="1">
      <c r="A693" s="1"/>
      <c r="B693" s="1"/>
      <c r="C693" s="1"/>
      <c r="D693" s="1"/>
      <c r="H693" s="1"/>
    </row>
    <row r="694" ht="12.75" customHeight="1">
      <c r="A694" s="1"/>
      <c r="B694" s="1"/>
      <c r="C694" s="1"/>
      <c r="D694" s="1"/>
      <c r="H694" s="1"/>
    </row>
    <row r="695" ht="12.75" customHeight="1">
      <c r="A695" s="1"/>
      <c r="B695" s="1"/>
      <c r="C695" s="1"/>
      <c r="D695" s="1"/>
      <c r="H695" s="1"/>
    </row>
    <row r="696" ht="12.75" customHeight="1">
      <c r="A696" s="1"/>
      <c r="B696" s="1"/>
      <c r="C696" s="1"/>
      <c r="D696" s="1"/>
      <c r="H696" s="1"/>
    </row>
    <row r="697" ht="12.75" customHeight="1">
      <c r="A697" s="1"/>
      <c r="B697" s="1"/>
      <c r="C697" s="1"/>
      <c r="D697" s="1"/>
      <c r="H697" s="1"/>
    </row>
    <row r="698" ht="12.75" customHeight="1">
      <c r="A698" s="1"/>
      <c r="B698" s="1"/>
      <c r="C698" s="1"/>
      <c r="D698" s="1"/>
      <c r="H698" s="1"/>
    </row>
    <row r="699" ht="12.75" customHeight="1">
      <c r="A699" s="1"/>
      <c r="B699" s="1"/>
      <c r="C699" s="1"/>
      <c r="D699" s="1"/>
      <c r="H699" s="1"/>
    </row>
    <row r="700" ht="12.75" customHeight="1">
      <c r="A700" s="1"/>
      <c r="B700" s="1"/>
      <c r="C700" s="1"/>
      <c r="D700" s="1"/>
      <c r="H700" s="1"/>
    </row>
    <row r="701" ht="12.75" customHeight="1">
      <c r="A701" s="1"/>
      <c r="B701" s="1"/>
      <c r="C701" s="1"/>
      <c r="D701" s="1"/>
      <c r="H701" s="1"/>
    </row>
    <row r="702" ht="12.75" customHeight="1">
      <c r="A702" s="1"/>
      <c r="B702" s="1"/>
      <c r="C702" s="1"/>
      <c r="D702" s="1"/>
      <c r="H702" s="1"/>
    </row>
    <row r="703" ht="12.75" customHeight="1">
      <c r="A703" s="1"/>
      <c r="B703" s="1"/>
      <c r="C703" s="1"/>
      <c r="D703" s="1"/>
      <c r="H703" s="1"/>
    </row>
    <row r="704" ht="12.75" customHeight="1">
      <c r="A704" s="1"/>
      <c r="B704" s="1"/>
      <c r="C704" s="1"/>
      <c r="D704" s="1"/>
      <c r="H704" s="1"/>
    </row>
    <row r="705" ht="12.75" customHeight="1">
      <c r="A705" s="1"/>
      <c r="B705" s="1"/>
      <c r="C705" s="1"/>
      <c r="D705" s="1"/>
      <c r="H705" s="1"/>
    </row>
    <row r="706" ht="12.75" customHeight="1">
      <c r="A706" s="1"/>
      <c r="B706" s="1"/>
      <c r="C706" s="1"/>
      <c r="D706" s="1"/>
      <c r="H706" s="1"/>
    </row>
    <row r="707" ht="12.75" customHeight="1">
      <c r="A707" s="1"/>
      <c r="B707" s="1"/>
      <c r="C707" s="1"/>
      <c r="D707" s="1"/>
      <c r="H707" s="1"/>
    </row>
    <row r="708" ht="12.75" customHeight="1">
      <c r="A708" s="1"/>
      <c r="B708" s="1"/>
      <c r="C708" s="1"/>
      <c r="D708" s="1"/>
      <c r="H708" s="1"/>
    </row>
    <row r="709" ht="12.75" customHeight="1">
      <c r="A709" s="1"/>
      <c r="B709" s="1"/>
      <c r="C709" s="1"/>
      <c r="D709" s="1"/>
      <c r="H709" s="1"/>
    </row>
    <row r="710" ht="12.75" customHeight="1">
      <c r="A710" s="1"/>
      <c r="B710" s="1"/>
      <c r="C710" s="1"/>
      <c r="D710" s="1"/>
      <c r="H710" s="1"/>
    </row>
    <row r="711" ht="12.75" customHeight="1">
      <c r="A711" s="1"/>
      <c r="B711" s="1"/>
      <c r="C711" s="1"/>
      <c r="D711" s="1"/>
      <c r="H711" s="1"/>
    </row>
    <row r="712" ht="12.75" customHeight="1">
      <c r="A712" s="1"/>
      <c r="B712" s="1"/>
      <c r="C712" s="1"/>
      <c r="D712" s="1"/>
      <c r="H712" s="1"/>
    </row>
    <row r="713" ht="12.75" customHeight="1">
      <c r="A713" s="1"/>
      <c r="B713" s="1"/>
      <c r="C713" s="1"/>
      <c r="D713" s="1"/>
      <c r="H713" s="1"/>
    </row>
    <row r="714" ht="12.75" customHeight="1">
      <c r="A714" s="1"/>
      <c r="B714" s="1"/>
      <c r="C714" s="1"/>
      <c r="D714" s="1"/>
      <c r="H714" s="1"/>
    </row>
    <row r="715" ht="12.75" customHeight="1">
      <c r="A715" s="1"/>
      <c r="B715" s="1"/>
      <c r="C715" s="1"/>
      <c r="D715" s="1"/>
      <c r="H715" s="1"/>
    </row>
    <row r="716" ht="12.75" customHeight="1">
      <c r="A716" s="1"/>
      <c r="B716" s="1"/>
      <c r="C716" s="1"/>
      <c r="D716" s="1"/>
      <c r="H716" s="1"/>
    </row>
    <row r="717" ht="12.75" customHeight="1">
      <c r="A717" s="1"/>
      <c r="B717" s="1"/>
      <c r="C717" s="1"/>
      <c r="D717" s="1"/>
      <c r="H717" s="1"/>
    </row>
    <row r="718" ht="12.75" customHeight="1">
      <c r="A718" s="1"/>
      <c r="B718" s="1"/>
      <c r="C718" s="1"/>
      <c r="D718" s="1"/>
      <c r="H718" s="1"/>
    </row>
    <row r="719" ht="12.75" customHeight="1">
      <c r="A719" s="1"/>
      <c r="B719" s="1"/>
      <c r="C719" s="1"/>
      <c r="D719" s="1"/>
      <c r="H719" s="1"/>
    </row>
    <row r="720" ht="12.75" customHeight="1">
      <c r="A720" s="1"/>
      <c r="B720" s="1"/>
      <c r="C720" s="1"/>
      <c r="D720" s="1"/>
      <c r="H720" s="1"/>
    </row>
    <row r="721" ht="12.75" customHeight="1">
      <c r="A721" s="1"/>
      <c r="B721" s="1"/>
      <c r="C721" s="1"/>
      <c r="D721" s="1"/>
      <c r="H721" s="1"/>
    </row>
    <row r="722" ht="12.75" customHeight="1">
      <c r="A722" s="1"/>
      <c r="B722" s="1"/>
      <c r="C722" s="1"/>
      <c r="D722" s="1"/>
      <c r="H722" s="1"/>
    </row>
    <row r="723" ht="12.75" customHeight="1">
      <c r="A723" s="1"/>
      <c r="B723" s="1"/>
      <c r="C723" s="1"/>
      <c r="D723" s="1"/>
      <c r="H723" s="1"/>
    </row>
    <row r="724" ht="12.75" customHeight="1">
      <c r="A724" s="1"/>
      <c r="B724" s="1"/>
      <c r="C724" s="1"/>
      <c r="D724" s="1"/>
      <c r="H724" s="1"/>
    </row>
    <row r="725" ht="12.75" customHeight="1">
      <c r="A725" s="1"/>
      <c r="B725" s="1"/>
      <c r="C725" s="1"/>
      <c r="D725" s="1"/>
      <c r="H725" s="1"/>
    </row>
    <row r="726" ht="12.75" customHeight="1">
      <c r="A726" s="1"/>
      <c r="B726" s="1"/>
      <c r="C726" s="1"/>
      <c r="D726" s="1"/>
      <c r="H726" s="1"/>
    </row>
    <row r="727" ht="12.75" customHeight="1">
      <c r="A727" s="1"/>
      <c r="B727" s="1"/>
      <c r="C727" s="1"/>
      <c r="D727" s="1"/>
      <c r="H727" s="1"/>
    </row>
    <row r="728" ht="12.75" customHeight="1">
      <c r="A728" s="1"/>
      <c r="B728" s="1"/>
      <c r="C728" s="1"/>
      <c r="D728" s="1"/>
      <c r="H728" s="1"/>
    </row>
    <row r="729" ht="12.75" customHeight="1">
      <c r="A729" s="1"/>
      <c r="B729" s="1"/>
      <c r="C729" s="1"/>
      <c r="D729" s="1"/>
      <c r="H729" s="1"/>
    </row>
    <row r="730" ht="12.75" customHeight="1">
      <c r="A730" s="1"/>
      <c r="B730" s="1"/>
      <c r="C730" s="1"/>
      <c r="D730" s="1"/>
      <c r="H730" s="1"/>
    </row>
    <row r="731" ht="12.75" customHeight="1">
      <c r="A731" s="1"/>
      <c r="B731" s="1"/>
      <c r="C731" s="1"/>
      <c r="D731" s="1"/>
      <c r="H731" s="1"/>
    </row>
    <row r="732" ht="12.75" customHeight="1">
      <c r="A732" s="1"/>
      <c r="B732" s="1"/>
      <c r="C732" s="1"/>
      <c r="D732" s="1"/>
      <c r="H732" s="1"/>
    </row>
    <row r="733" ht="12.75" customHeight="1">
      <c r="A733" s="1"/>
      <c r="B733" s="1"/>
      <c r="C733" s="1"/>
      <c r="D733" s="1"/>
      <c r="H733" s="1"/>
    </row>
    <row r="734" ht="12.75" customHeight="1">
      <c r="A734" s="1"/>
      <c r="B734" s="1"/>
      <c r="C734" s="1"/>
      <c r="D734" s="1"/>
      <c r="H734" s="1"/>
    </row>
    <row r="735" ht="12.75" customHeight="1">
      <c r="A735" s="1"/>
      <c r="B735" s="1"/>
      <c r="C735" s="1"/>
      <c r="D735" s="1"/>
      <c r="H735" s="1"/>
    </row>
    <row r="736" ht="12.75" customHeight="1">
      <c r="A736" s="1"/>
      <c r="B736" s="1"/>
      <c r="C736" s="1"/>
      <c r="D736" s="1"/>
      <c r="H736" s="1"/>
    </row>
    <row r="737" ht="12.75" customHeight="1">
      <c r="A737" s="1"/>
      <c r="B737" s="1"/>
      <c r="C737" s="1"/>
      <c r="D737" s="1"/>
      <c r="H737" s="1"/>
    </row>
    <row r="738" ht="12.75" customHeight="1">
      <c r="A738" s="1"/>
      <c r="B738" s="1"/>
      <c r="C738" s="1"/>
      <c r="D738" s="1"/>
      <c r="H738" s="1"/>
    </row>
    <row r="739" ht="12.75" customHeight="1">
      <c r="A739" s="1"/>
      <c r="B739" s="1"/>
      <c r="C739" s="1"/>
      <c r="D739" s="1"/>
      <c r="H739" s="1"/>
    </row>
    <row r="740" ht="12.75" customHeight="1">
      <c r="A740" s="1"/>
      <c r="B740" s="1"/>
      <c r="C740" s="1"/>
      <c r="D740" s="1"/>
      <c r="H740" s="1"/>
    </row>
    <row r="741" ht="12.75" customHeight="1">
      <c r="A741" s="1"/>
      <c r="B741" s="1"/>
      <c r="C741" s="1"/>
      <c r="D741" s="1"/>
      <c r="H741" s="1"/>
    </row>
    <row r="742" ht="12.75" customHeight="1">
      <c r="A742" s="1"/>
      <c r="B742" s="1"/>
      <c r="C742" s="1"/>
      <c r="D742" s="1"/>
      <c r="H742" s="1"/>
    </row>
    <row r="743" ht="12.75" customHeight="1">
      <c r="A743" s="1"/>
      <c r="B743" s="1"/>
      <c r="C743" s="1"/>
      <c r="D743" s="1"/>
      <c r="H743" s="1"/>
    </row>
    <row r="744" ht="12.75" customHeight="1">
      <c r="A744" s="1"/>
      <c r="B744" s="1"/>
      <c r="C744" s="1"/>
      <c r="D744" s="1"/>
      <c r="H744" s="1"/>
    </row>
    <row r="745" ht="12.75" customHeight="1">
      <c r="A745" s="1"/>
      <c r="B745" s="1"/>
      <c r="C745" s="1"/>
      <c r="D745" s="1"/>
      <c r="H745" s="1"/>
    </row>
    <row r="746" ht="12.75" customHeight="1">
      <c r="A746" s="1"/>
      <c r="B746" s="1"/>
      <c r="C746" s="1"/>
      <c r="D746" s="1"/>
      <c r="H746" s="1"/>
    </row>
    <row r="747" ht="12.75" customHeight="1">
      <c r="A747" s="1"/>
      <c r="B747" s="1"/>
      <c r="C747" s="1"/>
      <c r="D747" s="1"/>
      <c r="H747" s="1"/>
    </row>
    <row r="748" ht="12.75" customHeight="1">
      <c r="A748" s="1"/>
      <c r="B748" s="1"/>
      <c r="C748" s="1"/>
      <c r="D748" s="1"/>
      <c r="H748" s="1"/>
    </row>
    <row r="749" ht="12.75" customHeight="1">
      <c r="A749" s="1"/>
      <c r="B749" s="1"/>
      <c r="C749" s="1"/>
      <c r="D749" s="1"/>
      <c r="H749" s="1"/>
    </row>
    <row r="750" ht="12.75" customHeight="1">
      <c r="A750" s="1"/>
      <c r="B750" s="1"/>
      <c r="C750" s="1"/>
      <c r="D750" s="1"/>
      <c r="H750" s="1"/>
    </row>
    <row r="751" ht="12.75" customHeight="1">
      <c r="A751" s="1"/>
      <c r="B751" s="1"/>
      <c r="C751" s="1"/>
      <c r="D751" s="1"/>
      <c r="H751" s="1"/>
    </row>
    <row r="752" ht="12.75" customHeight="1">
      <c r="A752" s="1"/>
      <c r="B752" s="1"/>
      <c r="C752" s="1"/>
      <c r="D752" s="1"/>
      <c r="H752" s="1"/>
    </row>
    <row r="753" ht="12.75" customHeight="1">
      <c r="A753" s="1"/>
      <c r="B753" s="1"/>
      <c r="C753" s="1"/>
      <c r="D753" s="1"/>
      <c r="H753" s="1"/>
    </row>
    <row r="754" ht="12.75" customHeight="1">
      <c r="A754" s="1"/>
      <c r="B754" s="1"/>
      <c r="C754" s="1"/>
      <c r="D754" s="1"/>
      <c r="H754" s="1"/>
    </row>
    <row r="755" ht="12.75" customHeight="1">
      <c r="A755" s="1"/>
      <c r="B755" s="1"/>
      <c r="C755" s="1"/>
      <c r="D755" s="1"/>
      <c r="H755" s="1"/>
    </row>
    <row r="756" ht="12.75" customHeight="1">
      <c r="A756" s="1"/>
      <c r="B756" s="1"/>
      <c r="C756" s="1"/>
      <c r="D756" s="1"/>
      <c r="H756" s="1"/>
    </row>
    <row r="757" ht="12.75" customHeight="1">
      <c r="A757" s="1"/>
      <c r="B757" s="1"/>
      <c r="C757" s="1"/>
      <c r="D757" s="1"/>
      <c r="H757" s="1"/>
    </row>
    <row r="758" ht="12.75" customHeight="1">
      <c r="A758" s="1"/>
      <c r="B758" s="1"/>
      <c r="C758" s="1"/>
      <c r="D758" s="1"/>
      <c r="H758" s="1"/>
    </row>
    <row r="759" ht="12.75" customHeight="1">
      <c r="A759" s="1"/>
      <c r="B759" s="1"/>
      <c r="C759" s="1"/>
      <c r="D759" s="1"/>
      <c r="H759" s="1"/>
    </row>
    <row r="760" ht="12.75" customHeight="1">
      <c r="A760" s="1"/>
      <c r="B760" s="1"/>
      <c r="C760" s="1"/>
      <c r="D760" s="1"/>
      <c r="H760" s="1"/>
    </row>
    <row r="761" ht="12.75" customHeight="1">
      <c r="A761" s="1"/>
      <c r="B761" s="1"/>
      <c r="C761" s="1"/>
      <c r="D761" s="1"/>
      <c r="H761" s="1"/>
    </row>
    <row r="762" ht="12.75" customHeight="1">
      <c r="A762" s="1"/>
      <c r="B762" s="1"/>
      <c r="C762" s="1"/>
      <c r="D762" s="1"/>
      <c r="H762" s="1"/>
    </row>
    <row r="763" ht="12.75" customHeight="1">
      <c r="A763" s="1"/>
      <c r="B763" s="1"/>
      <c r="C763" s="1"/>
      <c r="D763" s="1"/>
      <c r="H763" s="1"/>
    </row>
    <row r="764" ht="12.75" customHeight="1">
      <c r="A764" s="1"/>
      <c r="B764" s="1"/>
      <c r="C764" s="1"/>
      <c r="D764" s="1"/>
      <c r="H764" s="1"/>
    </row>
    <row r="765" ht="12.75" customHeight="1">
      <c r="A765" s="1"/>
      <c r="B765" s="1"/>
      <c r="C765" s="1"/>
      <c r="D765" s="1"/>
      <c r="H765" s="1"/>
    </row>
    <row r="766" ht="12.75" customHeight="1">
      <c r="A766" s="1"/>
      <c r="B766" s="1"/>
      <c r="C766" s="1"/>
      <c r="D766" s="1"/>
      <c r="H766" s="1"/>
    </row>
    <row r="767" ht="12.75" customHeight="1">
      <c r="A767" s="1"/>
      <c r="B767" s="1"/>
      <c r="C767" s="1"/>
      <c r="D767" s="1"/>
      <c r="H767" s="1"/>
    </row>
    <row r="768" ht="12.75" customHeight="1">
      <c r="A768" s="1"/>
      <c r="B768" s="1"/>
      <c r="C768" s="1"/>
      <c r="D768" s="1"/>
      <c r="H768" s="1"/>
    </row>
    <row r="769" ht="12.75" customHeight="1">
      <c r="A769" s="1"/>
      <c r="B769" s="1"/>
      <c r="C769" s="1"/>
      <c r="D769" s="1"/>
      <c r="H769" s="1"/>
    </row>
    <row r="770" ht="12.75" customHeight="1">
      <c r="A770" s="1"/>
      <c r="B770" s="1"/>
      <c r="C770" s="1"/>
      <c r="D770" s="1"/>
      <c r="H770" s="1"/>
    </row>
    <row r="771" ht="12.75" customHeight="1">
      <c r="A771" s="1"/>
      <c r="B771" s="1"/>
      <c r="C771" s="1"/>
      <c r="D771" s="1"/>
      <c r="H771" s="1"/>
    </row>
    <row r="772" ht="12.75" customHeight="1">
      <c r="A772" s="1"/>
      <c r="B772" s="1"/>
      <c r="C772" s="1"/>
      <c r="D772" s="1"/>
      <c r="H772" s="1"/>
    </row>
    <row r="773" ht="12.75" customHeight="1">
      <c r="A773" s="1"/>
      <c r="B773" s="1"/>
      <c r="C773" s="1"/>
      <c r="D773" s="1"/>
      <c r="H773" s="1"/>
    </row>
    <row r="774" ht="12.75" customHeight="1">
      <c r="A774" s="1"/>
      <c r="B774" s="1"/>
      <c r="C774" s="1"/>
      <c r="D774" s="1"/>
      <c r="H774" s="1"/>
    </row>
    <row r="775" ht="12.75" customHeight="1">
      <c r="A775" s="1"/>
      <c r="B775" s="1"/>
      <c r="C775" s="1"/>
      <c r="D775" s="1"/>
      <c r="H775" s="1"/>
    </row>
    <row r="776" ht="12.75" customHeight="1">
      <c r="A776" s="1"/>
      <c r="B776" s="1"/>
      <c r="C776" s="1"/>
      <c r="D776" s="1"/>
      <c r="H776" s="1"/>
    </row>
    <row r="777" ht="12.75" customHeight="1">
      <c r="A777" s="1"/>
      <c r="B777" s="1"/>
      <c r="C777" s="1"/>
      <c r="D777" s="1"/>
      <c r="H777" s="1"/>
    </row>
    <row r="778" ht="12.75" customHeight="1">
      <c r="A778" s="1"/>
      <c r="B778" s="1"/>
      <c r="C778" s="1"/>
      <c r="D778" s="1"/>
      <c r="H778" s="1"/>
    </row>
    <row r="779" ht="12.75" customHeight="1">
      <c r="A779" s="1"/>
      <c r="B779" s="1"/>
      <c r="C779" s="1"/>
      <c r="D779" s="1"/>
      <c r="H779" s="1"/>
    </row>
    <row r="780" ht="12.75" customHeight="1">
      <c r="A780" s="1"/>
      <c r="B780" s="1"/>
      <c r="C780" s="1"/>
      <c r="D780" s="1"/>
      <c r="H780" s="1"/>
    </row>
    <row r="781" ht="12.75" customHeight="1">
      <c r="A781" s="1"/>
      <c r="B781" s="1"/>
      <c r="C781" s="1"/>
      <c r="D781" s="1"/>
      <c r="H781" s="1"/>
    </row>
    <row r="782" ht="12.75" customHeight="1">
      <c r="A782" s="1"/>
      <c r="B782" s="1"/>
      <c r="C782" s="1"/>
      <c r="D782" s="1"/>
      <c r="H782" s="1"/>
    </row>
    <row r="783" ht="12.75" customHeight="1">
      <c r="A783" s="1"/>
      <c r="B783" s="1"/>
      <c r="C783" s="1"/>
      <c r="D783" s="1"/>
      <c r="H783" s="1"/>
    </row>
    <row r="784" ht="12.75" customHeight="1">
      <c r="A784" s="1"/>
      <c r="B784" s="1"/>
      <c r="C784" s="1"/>
      <c r="D784" s="1"/>
      <c r="H784" s="1"/>
    </row>
    <row r="785" ht="12.75" customHeight="1">
      <c r="A785" s="1"/>
      <c r="B785" s="1"/>
      <c r="C785" s="1"/>
      <c r="D785" s="1"/>
      <c r="H785" s="1"/>
    </row>
    <row r="786" ht="12.75" customHeight="1">
      <c r="A786" s="1"/>
      <c r="B786" s="1"/>
      <c r="C786" s="1"/>
      <c r="D786" s="1"/>
      <c r="H786" s="1"/>
    </row>
    <row r="787" ht="12.75" customHeight="1">
      <c r="A787" s="1"/>
      <c r="B787" s="1"/>
      <c r="C787" s="1"/>
      <c r="D787" s="1"/>
      <c r="H787" s="1"/>
    </row>
    <row r="788" ht="12.75" customHeight="1">
      <c r="A788" s="1"/>
      <c r="B788" s="1"/>
      <c r="C788" s="1"/>
      <c r="D788" s="1"/>
      <c r="H788" s="1"/>
    </row>
    <row r="789" ht="12.75" customHeight="1">
      <c r="A789" s="1"/>
      <c r="B789" s="1"/>
      <c r="C789" s="1"/>
      <c r="D789" s="1"/>
      <c r="H789" s="1"/>
    </row>
    <row r="790" ht="12.75" customHeight="1">
      <c r="A790" s="1"/>
      <c r="B790" s="1"/>
      <c r="C790" s="1"/>
      <c r="D790" s="1"/>
      <c r="H790" s="1"/>
    </row>
    <row r="791" ht="12.75" customHeight="1">
      <c r="A791" s="1"/>
      <c r="B791" s="1"/>
      <c r="C791" s="1"/>
      <c r="D791" s="1"/>
      <c r="H791" s="1"/>
    </row>
    <row r="792" ht="12.75" customHeight="1">
      <c r="A792" s="1"/>
      <c r="B792" s="1"/>
      <c r="C792" s="1"/>
      <c r="D792" s="1"/>
      <c r="H792" s="1"/>
    </row>
    <row r="793" ht="12.75" customHeight="1">
      <c r="A793" s="1"/>
      <c r="B793" s="1"/>
      <c r="C793" s="1"/>
      <c r="D793" s="1"/>
      <c r="H793" s="1"/>
    </row>
    <row r="794" ht="12.75" customHeight="1">
      <c r="A794" s="1"/>
      <c r="B794" s="1"/>
      <c r="C794" s="1"/>
      <c r="D794" s="1"/>
      <c r="H794" s="1"/>
    </row>
    <row r="795" ht="12.75" customHeight="1">
      <c r="A795" s="1"/>
      <c r="B795" s="1"/>
      <c r="C795" s="1"/>
      <c r="D795" s="1"/>
      <c r="H795" s="1"/>
    </row>
    <row r="796" ht="12.75" customHeight="1">
      <c r="A796" s="1"/>
      <c r="B796" s="1"/>
      <c r="C796" s="1"/>
      <c r="D796" s="1"/>
      <c r="H796" s="1"/>
    </row>
    <row r="797" ht="12.75" customHeight="1">
      <c r="A797" s="1"/>
      <c r="B797" s="1"/>
      <c r="C797" s="1"/>
      <c r="D797" s="1"/>
      <c r="H797" s="1"/>
    </row>
    <row r="798" ht="12.75" customHeight="1">
      <c r="A798" s="1"/>
      <c r="B798" s="1"/>
      <c r="C798" s="1"/>
      <c r="D798" s="1"/>
      <c r="H798" s="1"/>
    </row>
    <row r="799" ht="12.75" customHeight="1">
      <c r="A799" s="1"/>
      <c r="B799" s="1"/>
      <c r="C799" s="1"/>
      <c r="D799" s="1"/>
      <c r="H799" s="1"/>
    </row>
    <row r="800" ht="12.75" customHeight="1">
      <c r="A800" s="1"/>
      <c r="B800" s="1"/>
      <c r="C800" s="1"/>
      <c r="D800" s="1"/>
      <c r="H800" s="1"/>
    </row>
    <row r="801" ht="12.75" customHeight="1">
      <c r="A801" s="1"/>
      <c r="B801" s="1"/>
      <c r="C801" s="1"/>
      <c r="D801" s="1"/>
      <c r="H801" s="1"/>
    </row>
    <row r="802" ht="12.75" customHeight="1">
      <c r="A802" s="1"/>
      <c r="B802" s="1"/>
      <c r="C802" s="1"/>
      <c r="D802" s="1"/>
      <c r="H802" s="1"/>
    </row>
    <row r="803" ht="12.75" customHeight="1">
      <c r="A803" s="1"/>
      <c r="B803" s="1"/>
      <c r="C803" s="1"/>
      <c r="D803" s="1"/>
      <c r="H803" s="1"/>
    </row>
    <row r="804" ht="12.75" customHeight="1">
      <c r="A804" s="1"/>
      <c r="B804" s="1"/>
      <c r="C804" s="1"/>
      <c r="D804" s="1"/>
      <c r="H804" s="1"/>
    </row>
    <row r="805" ht="12.75" customHeight="1">
      <c r="A805" s="1"/>
      <c r="B805" s="1"/>
      <c r="C805" s="1"/>
      <c r="D805" s="1"/>
      <c r="H805" s="1"/>
    </row>
    <row r="806" ht="12.75" customHeight="1">
      <c r="A806" s="1"/>
      <c r="B806" s="1"/>
      <c r="C806" s="1"/>
      <c r="D806" s="1"/>
      <c r="H806" s="1"/>
    </row>
    <row r="807" ht="12.75" customHeight="1">
      <c r="A807" s="1"/>
      <c r="B807" s="1"/>
      <c r="C807" s="1"/>
      <c r="D807" s="1"/>
      <c r="H807" s="1"/>
    </row>
    <row r="808" ht="12.75" customHeight="1">
      <c r="A808" s="1"/>
      <c r="B808" s="1"/>
      <c r="C808" s="1"/>
      <c r="D808" s="1"/>
      <c r="H808" s="1"/>
    </row>
    <row r="809" ht="12.75" customHeight="1">
      <c r="A809" s="1"/>
      <c r="B809" s="1"/>
      <c r="C809" s="1"/>
      <c r="D809" s="1"/>
      <c r="H809" s="1"/>
    </row>
    <row r="810" ht="12.75" customHeight="1">
      <c r="A810" s="1"/>
      <c r="B810" s="1"/>
      <c r="C810" s="1"/>
      <c r="D810" s="1"/>
      <c r="H810" s="1"/>
    </row>
    <row r="811" ht="12.75" customHeight="1">
      <c r="A811" s="1"/>
      <c r="B811" s="1"/>
      <c r="C811" s="1"/>
      <c r="D811" s="1"/>
      <c r="H811" s="1"/>
    </row>
    <row r="812" ht="12.75" customHeight="1">
      <c r="A812" s="1"/>
      <c r="B812" s="1"/>
      <c r="C812" s="1"/>
      <c r="D812" s="1"/>
      <c r="H812" s="1"/>
    </row>
    <row r="813" ht="12.75" customHeight="1">
      <c r="A813" s="1"/>
      <c r="B813" s="1"/>
      <c r="C813" s="1"/>
      <c r="D813" s="1"/>
      <c r="H813" s="1"/>
    </row>
    <row r="814" ht="12.75" customHeight="1">
      <c r="A814" s="1"/>
      <c r="B814" s="1"/>
      <c r="C814" s="1"/>
      <c r="D814" s="1"/>
      <c r="H814" s="1"/>
    </row>
    <row r="815" ht="12.75" customHeight="1">
      <c r="A815" s="1"/>
      <c r="B815" s="1"/>
      <c r="C815" s="1"/>
      <c r="D815" s="1"/>
      <c r="H815" s="1"/>
    </row>
    <row r="816" ht="12.75" customHeight="1">
      <c r="A816" s="1"/>
      <c r="B816" s="1"/>
      <c r="C816" s="1"/>
      <c r="D816" s="1"/>
      <c r="H816" s="1"/>
    </row>
    <row r="817" ht="12.75" customHeight="1">
      <c r="A817" s="1"/>
      <c r="B817" s="1"/>
      <c r="C817" s="1"/>
      <c r="D817" s="1"/>
      <c r="H817" s="1"/>
    </row>
    <row r="818" ht="12.75" customHeight="1">
      <c r="A818" s="1"/>
      <c r="B818" s="1"/>
      <c r="C818" s="1"/>
      <c r="D818" s="1"/>
      <c r="H818" s="1"/>
    </row>
    <row r="819" ht="12.75" customHeight="1">
      <c r="A819" s="1"/>
      <c r="B819" s="1"/>
      <c r="C819" s="1"/>
      <c r="D819" s="1"/>
      <c r="H819" s="1"/>
    </row>
    <row r="820" ht="12.75" customHeight="1">
      <c r="A820" s="1"/>
      <c r="B820" s="1"/>
      <c r="C820" s="1"/>
      <c r="D820" s="1"/>
      <c r="H820" s="1"/>
    </row>
    <row r="821" ht="12.75" customHeight="1">
      <c r="A821" s="1"/>
      <c r="B821" s="1"/>
      <c r="C821" s="1"/>
      <c r="D821" s="1"/>
      <c r="H821" s="1"/>
    </row>
    <row r="822" ht="12.75" customHeight="1">
      <c r="A822" s="1"/>
      <c r="B822" s="1"/>
      <c r="C822" s="1"/>
      <c r="D822" s="1"/>
      <c r="H822" s="1"/>
    </row>
    <row r="823" ht="12.75" customHeight="1">
      <c r="A823" s="1"/>
      <c r="B823" s="1"/>
      <c r="C823" s="1"/>
      <c r="D823" s="1"/>
      <c r="H823" s="1"/>
    </row>
    <row r="824" ht="12.75" customHeight="1">
      <c r="A824" s="1"/>
      <c r="B824" s="1"/>
      <c r="C824" s="1"/>
      <c r="D824" s="1"/>
      <c r="H824" s="1"/>
    </row>
    <row r="825" ht="12.75" customHeight="1">
      <c r="A825" s="1"/>
      <c r="B825" s="1"/>
      <c r="C825" s="1"/>
      <c r="D825" s="1"/>
      <c r="H825" s="1"/>
    </row>
    <row r="826" ht="12.75" customHeight="1">
      <c r="A826" s="1"/>
      <c r="B826" s="1"/>
      <c r="C826" s="1"/>
      <c r="D826" s="1"/>
      <c r="H826" s="1"/>
    </row>
    <row r="827" ht="12.75" customHeight="1">
      <c r="A827" s="1"/>
      <c r="B827" s="1"/>
      <c r="C827" s="1"/>
      <c r="D827" s="1"/>
      <c r="H827" s="1"/>
    </row>
    <row r="828" ht="12.75" customHeight="1">
      <c r="A828" s="1"/>
      <c r="B828" s="1"/>
      <c r="C828" s="1"/>
      <c r="D828" s="1"/>
      <c r="H828" s="1"/>
    </row>
    <row r="829" ht="12.75" customHeight="1">
      <c r="A829" s="1"/>
      <c r="B829" s="1"/>
      <c r="C829" s="1"/>
      <c r="D829" s="1"/>
      <c r="H829" s="1"/>
    </row>
    <row r="830" ht="12.75" customHeight="1">
      <c r="A830" s="1"/>
      <c r="B830" s="1"/>
      <c r="C830" s="1"/>
      <c r="D830" s="1"/>
      <c r="H830" s="1"/>
    </row>
    <row r="831" ht="12.75" customHeight="1">
      <c r="A831" s="1"/>
      <c r="B831" s="1"/>
      <c r="C831" s="1"/>
      <c r="D831" s="1"/>
      <c r="H831" s="1"/>
    </row>
    <row r="832" ht="12.75" customHeight="1">
      <c r="A832" s="1"/>
      <c r="B832" s="1"/>
      <c r="C832" s="1"/>
      <c r="D832" s="1"/>
      <c r="H832" s="1"/>
    </row>
    <row r="833" ht="12.75" customHeight="1">
      <c r="A833" s="1"/>
      <c r="B833" s="1"/>
      <c r="C833" s="1"/>
      <c r="D833" s="1"/>
      <c r="H833" s="1"/>
    </row>
    <row r="834" ht="12.75" customHeight="1">
      <c r="A834" s="1"/>
      <c r="B834" s="1"/>
      <c r="C834" s="1"/>
      <c r="D834" s="1"/>
      <c r="H834" s="1"/>
    </row>
    <row r="835" ht="12.75" customHeight="1">
      <c r="A835" s="1"/>
      <c r="B835" s="1"/>
      <c r="C835" s="1"/>
      <c r="D835" s="1"/>
      <c r="H835" s="1"/>
    </row>
    <row r="836" ht="12.75" customHeight="1">
      <c r="A836" s="1"/>
      <c r="B836" s="1"/>
      <c r="C836" s="1"/>
      <c r="D836" s="1"/>
      <c r="H836" s="1"/>
    </row>
    <row r="837" ht="12.75" customHeight="1">
      <c r="A837" s="1"/>
      <c r="B837" s="1"/>
      <c r="C837" s="1"/>
      <c r="D837" s="1"/>
      <c r="H837" s="1"/>
    </row>
    <row r="838" ht="12.75" customHeight="1">
      <c r="A838" s="1"/>
      <c r="B838" s="1"/>
      <c r="C838" s="1"/>
      <c r="D838" s="1"/>
      <c r="H838" s="1"/>
    </row>
    <row r="839" ht="12.75" customHeight="1">
      <c r="A839" s="1"/>
      <c r="B839" s="1"/>
      <c r="C839" s="1"/>
      <c r="D839" s="1"/>
      <c r="H839" s="1"/>
    </row>
    <row r="840" ht="12.75" customHeight="1">
      <c r="A840" s="1"/>
      <c r="B840" s="1"/>
      <c r="C840" s="1"/>
      <c r="D840" s="1"/>
      <c r="H840" s="1"/>
    </row>
    <row r="841" ht="12.75" customHeight="1">
      <c r="A841" s="1"/>
      <c r="B841" s="1"/>
      <c r="C841" s="1"/>
      <c r="D841" s="1"/>
      <c r="H841" s="1"/>
    </row>
    <row r="842" ht="12.75" customHeight="1">
      <c r="A842" s="1"/>
      <c r="B842" s="1"/>
      <c r="C842" s="1"/>
      <c r="D842" s="1"/>
      <c r="H842" s="1"/>
    </row>
    <row r="843" ht="12.75" customHeight="1">
      <c r="A843" s="1"/>
      <c r="B843" s="1"/>
      <c r="C843" s="1"/>
      <c r="D843" s="1"/>
      <c r="H843" s="1"/>
    </row>
    <row r="844" ht="12.75" customHeight="1">
      <c r="A844" s="1"/>
      <c r="B844" s="1"/>
      <c r="C844" s="1"/>
      <c r="D844" s="1"/>
      <c r="H844" s="1"/>
    </row>
    <row r="845" ht="12.75" customHeight="1">
      <c r="A845" s="1"/>
      <c r="B845" s="1"/>
      <c r="C845" s="1"/>
      <c r="D845" s="1"/>
      <c r="H845" s="1"/>
    </row>
    <row r="846" ht="12.75" customHeight="1">
      <c r="A846" s="1"/>
      <c r="B846" s="1"/>
      <c r="C846" s="1"/>
      <c r="D846" s="1"/>
      <c r="H846" s="1"/>
    </row>
    <row r="847" ht="12.75" customHeight="1">
      <c r="A847" s="1"/>
      <c r="B847" s="1"/>
      <c r="C847" s="1"/>
      <c r="D847" s="1"/>
      <c r="H847" s="1"/>
    </row>
    <row r="848" ht="12.75" customHeight="1">
      <c r="A848" s="1"/>
      <c r="B848" s="1"/>
      <c r="C848" s="1"/>
      <c r="D848" s="1"/>
      <c r="H848" s="1"/>
    </row>
    <row r="849" ht="12.75" customHeight="1">
      <c r="A849" s="1"/>
      <c r="B849" s="1"/>
      <c r="C849" s="1"/>
      <c r="D849" s="1"/>
      <c r="H849" s="1"/>
    </row>
    <row r="850" ht="12.75" customHeight="1">
      <c r="A850" s="1"/>
      <c r="B850" s="1"/>
      <c r="C850" s="1"/>
      <c r="D850" s="1"/>
      <c r="H850" s="1"/>
    </row>
    <row r="851" ht="12.75" customHeight="1">
      <c r="A851" s="1"/>
      <c r="B851" s="1"/>
      <c r="C851" s="1"/>
      <c r="D851" s="1"/>
      <c r="H851" s="1"/>
    </row>
    <row r="852" ht="12.75" customHeight="1">
      <c r="A852" s="1"/>
      <c r="B852" s="1"/>
      <c r="C852" s="1"/>
      <c r="D852" s="1"/>
      <c r="H852" s="1"/>
    </row>
    <row r="853" ht="12.75" customHeight="1">
      <c r="A853" s="1"/>
      <c r="B853" s="1"/>
      <c r="C853" s="1"/>
      <c r="D853" s="1"/>
      <c r="H853" s="1"/>
    </row>
    <row r="854" ht="12.75" customHeight="1">
      <c r="A854" s="1"/>
      <c r="B854" s="1"/>
      <c r="C854" s="1"/>
      <c r="D854" s="1"/>
      <c r="H854" s="1"/>
    </row>
    <row r="855" ht="12.75" customHeight="1">
      <c r="A855" s="1"/>
      <c r="B855" s="1"/>
      <c r="C855" s="1"/>
      <c r="D855" s="1"/>
      <c r="H855" s="1"/>
    </row>
    <row r="856" ht="12.75" customHeight="1">
      <c r="A856" s="1"/>
      <c r="B856" s="1"/>
      <c r="C856" s="1"/>
      <c r="D856" s="1"/>
      <c r="H856" s="1"/>
    </row>
    <row r="857" ht="12.75" customHeight="1">
      <c r="A857" s="1"/>
      <c r="B857" s="1"/>
      <c r="C857" s="1"/>
      <c r="D857" s="1"/>
      <c r="H857" s="1"/>
    </row>
    <row r="858" ht="12.75" customHeight="1">
      <c r="A858" s="1"/>
      <c r="B858" s="1"/>
      <c r="C858" s="1"/>
      <c r="D858" s="1"/>
      <c r="H858" s="1"/>
    </row>
    <row r="859" ht="12.75" customHeight="1">
      <c r="A859" s="1"/>
      <c r="B859" s="1"/>
      <c r="C859" s="1"/>
      <c r="D859" s="1"/>
      <c r="H859" s="1"/>
    </row>
    <row r="860" ht="12.75" customHeight="1">
      <c r="A860" s="1"/>
      <c r="B860" s="1"/>
      <c r="C860" s="1"/>
      <c r="D860" s="1"/>
      <c r="H860" s="1"/>
    </row>
    <row r="861" ht="12.75" customHeight="1">
      <c r="A861" s="1"/>
      <c r="B861" s="1"/>
      <c r="C861" s="1"/>
      <c r="D861" s="1"/>
      <c r="H861" s="1"/>
    </row>
    <row r="862" ht="12.75" customHeight="1">
      <c r="A862" s="1"/>
      <c r="B862" s="1"/>
      <c r="C862" s="1"/>
      <c r="D862" s="1"/>
      <c r="H862" s="1"/>
    </row>
    <row r="863" ht="12.75" customHeight="1">
      <c r="A863" s="1"/>
      <c r="B863" s="1"/>
      <c r="C863" s="1"/>
      <c r="D863" s="1"/>
      <c r="H863" s="1"/>
    </row>
    <row r="864" ht="12.75" customHeight="1">
      <c r="A864" s="1"/>
      <c r="B864" s="1"/>
      <c r="C864" s="1"/>
      <c r="D864" s="1"/>
      <c r="H864" s="1"/>
    </row>
    <row r="865" ht="12.75" customHeight="1">
      <c r="A865" s="1"/>
      <c r="B865" s="1"/>
      <c r="C865" s="1"/>
      <c r="D865" s="1"/>
      <c r="H865" s="1"/>
    </row>
    <row r="866" ht="12.75" customHeight="1">
      <c r="A866" s="1"/>
      <c r="B866" s="1"/>
      <c r="C866" s="1"/>
      <c r="D866" s="1"/>
      <c r="H866" s="1"/>
    </row>
    <row r="867" ht="12.75" customHeight="1">
      <c r="A867" s="1"/>
      <c r="B867" s="1"/>
      <c r="C867" s="1"/>
      <c r="D867" s="1"/>
      <c r="H867" s="1"/>
    </row>
    <row r="868" ht="12.75" customHeight="1">
      <c r="A868" s="1"/>
      <c r="B868" s="1"/>
      <c r="C868" s="1"/>
      <c r="D868" s="1"/>
      <c r="H868" s="1"/>
    </row>
    <row r="869" ht="12.75" customHeight="1">
      <c r="A869" s="1"/>
      <c r="B869" s="1"/>
      <c r="C869" s="1"/>
      <c r="D869" s="1"/>
      <c r="H869" s="1"/>
    </row>
    <row r="870" ht="12.75" customHeight="1">
      <c r="A870" s="1"/>
      <c r="B870" s="1"/>
      <c r="C870" s="1"/>
      <c r="D870" s="1"/>
      <c r="H870" s="1"/>
    </row>
    <row r="871" ht="12.75" customHeight="1">
      <c r="A871" s="1"/>
      <c r="B871" s="1"/>
      <c r="C871" s="1"/>
      <c r="D871" s="1"/>
      <c r="H871" s="1"/>
    </row>
    <row r="872" ht="12.75" customHeight="1">
      <c r="A872" s="1"/>
      <c r="B872" s="1"/>
      <c r="C872" s="1"/>
      <c r="D872" s="1"/>
      <c r="H872" s="1"/>
    </row>
    <row r="873" ht="12.75" customHeight="1">
      <c r="A873" s="1"/>
      <c r="B873" s="1"/>
      <c r="C873" s="1"/>
      <c r="D873" s="1"/>
      <c r="H873" s="1"/>
    </row>
    <row r="874" ht="12.75" customHeight="1">
      <c r="A874" s="1"/>
      <c r="B874" s="1"/>
      <c r="C874" s="1"/>
      <c r="D874" s="1"/>
      <c r="H874" s="1"/>
    </row>
    <row r="875" ht="12.75" customHeight="1">
      <c r="A875" s="1"/>
      <c r="B875" s="1"/>
      <c r="C875" s="1"/>
      <c r="D875" s="1"/>
      <c r="H875" s="1"/>
    </row>
    <row r="876" ht="12.75" customHeight="1">
      <c r="A876" s="1"/>
      <c r="B876" s="1"/>
      <c r="C876" s="1"/>
      <c r="D876" s="1"/>
      <c r="H876" s="1"/>
    </row>
    <row r="877" ht="12.75" customHeight="1">
      <c r="A877" s="1"/>
      <c r="B877" s="1"/>
      <c r="C877" s="1"/>
      <c r="D877" s="1"/>
      <c r="H877" s="1"/>
    </row>
    <row r="878" ht="12.75" customHeight="1">
      <c r="A878" s="1"/>
      <c r="B878" s="1"/>
      <c r="C878" s="1"/>
      <c r="D878" s="1"/>
      <c r="H878" s="1"/>
    </row>
    <row r="879" ht="12.75" customHeight="1">
      <c r="A879" s="1"/>
      <c r="B879" s="1"/>
      <c r="C879" s="1"/>
      <c r="D879" s="1"/>
      <c r="H879" s="1"/>
    </row>
    <row r="880" ht="12.75" customHeight="1">
      <c r="A880" s="1"/>
      <c r="B880" s="1"/>
      <c r="C880" s="1"/>
      <c r="D880" s="1"/>
      <c r="H880" s="1"/>
    </row>
    <row r="881" ht="12.75" customHeight="1">
      <c r="A881" s="1"/>
      <c r="B881" s="1"/>
      <c r="C881" s="1"/>
      <c r="D881" s="1"/>
      <c r="H881" s="1"/>
    </row>
    <row r="882" ht="12.75" customHeight="1">
      <c r="A882" s="1"/>
      <c r="B882" s="1"/>
      <c r="C882" s="1"/>
      <c r="D882" s="1"/>
      <c r="H882" s="1"/>
    </row>
    <row r="883" ht="12.75" customHeight="1">
      <c r="A883" s="1"/>
      <c r="B883" s="1"/>
      <c r="C883" s="1"/>
      <c r="D883" s="1"/>
      <c r="H883" s="1"/>
    </row>
    <row r="884" ht="12.75" customHeight="1">
      <c r="A884" s="1"/>
      <c r="B884" s="1"/>
      <c r="C884" s="1"/>
      <c r="D884" s="1"/>
      <c r="H884" s="1"/>
    </row>
    <row r="885" ht="12.75" customHeight="1">
      <c r="A885" s="1"/>
      <c r="B885" s="1"/>
      <c r="C885" s="1"/>
      <c r="D885" s="1"/>
      <c r="H885" s="1"/>
    </row>
    <row r="886" ht="12.75" customHeight="1">
      <c r="A886" s="1"/>
      <c r="B886" s="1"/>
      <c r="C886" s="1"/>
      <c r="D886" s="1"/>
      <c r="H886" s="1"/>
    </row>
    <row r="887" ht="12.75" customHeight="1">
      <c r="A887" s="1"/>
      <c r="B887" s="1"/>
      <c r="C887" s="1"/>
      <c r="D887" s="1"/>
      <c r="H887" s="1"/>
    </row>
    <row r="888" ht="12.75" customHeight="1">
      <c r="A888" s="1"/>
      <c r="B888" s="1"/>
      <c r="C888" s="1"/>
      <c r="D888" s="1"/>
      <c r="H888" s="1"/>
    </row>
    <row r="889" ht="12.75" customHeight="1">
      <c r="A889" s="1"/>
      <c r="B889" s="1"/>
      <c r="C889" s="1"/>
      <c r="D889" s="1"/>
      <c r="H889" s="1"/>
    </row>
    <row r="890" ht="12.75" customHeight="1">
      <c r="A890" s="1"/>
      <c r="B890" s="1"/>
      <c r="C890" s="1"/>
      <c r="D890" s="1"/>
      <c r="H890" s="1"/>
    </row>
    <row r="891" ht="12.75" customHeight="1">
      <c r="A891" s="1"/>
      <c r="B891" s="1"/>
      <c r="C891" s="1"/>
      <c r="D891" s="1"/>
      <c r="H891" s="1"/>
    </row>
    <row r="892" ht="12.75" customHeight="1">
      <c r="A892" s="1"/>
      <c r="B892" s="1"/>
      <c r="C892" s="1"/>
      <c r="D892" s="1"/>
      <c r="H892" s="1"/>
    </row>
    <row r="893" ht="12.75" customHeight="1">
      <c r="A893" s="1"/>
      <c r="B893" s="1"/>
      <c r="C893" s="1"/>
      <c r="D893" s="1"/>
      <c r="H893" s="1"/>
    </row>
    <row r="894" ht="12.75" customHeight="1">
      <c r="A894" s="1"/>
      <c r="B894" s="1"/>
      <c r="C894" s="1"/>
      <c r="D894" s="1"/>
      <c r="H894" s="1"/>
    </row>
    <row r="895" ht="12.75" customHeight="1">
      <c r="A895" s="1"/>
      <c r="B895" s="1"/>
      <c r="C895" s="1"/>
      <c r="D895" s="1"/>
      <c r="H895" s="1"/>
    </row>
    <row r="896" ht="12.75" customHeight="1">
      <c r="A896" s="1"/>
      <c r="B896" s="1"/>
      <c r="C896" s="1"/>
      <c r="D896" s="1"/>
      <c r="H896" s="1"/>
    </row>
    <row r="897" ht="12.75" customHeight="1">
      <c r="A897" s="1"/>
      <c r="B897" s="1"/>
      <c r="C897" s="1"/>
      <c r="D897" s="1"/>
      <c r="H897" s="1"/>
    </row>
    <row r="898" ht="12.75" customHeight="1">
      <c r="A898" s="1"/>
      <c r="B898" s="1"/>
      <c r="C898" s="1"/>
      <c r="D898" s="1"/>
      <c r="H898" s="1"/>
    </row>
    <row r="899" ht="12.75" customHeight="1">
      <c r="A899" s="1"/>
      <c r="B899" s="1"/>
      <c r="C899" s="1"/>
      <c r="D899" s="1"/>
      <c r="H899" s="1"/>
    </row>
    <row r="900" ht="12.75" customHeight="1">
      <c r="A900" s="1"/>
      <c r="B900" s="1"/>
      <c r="C900" s="1"/>
      <c r="D900" s="1"/>
      <c r="H900" s="1"/>
    </row>
    <row r="901" ht="12.75" customHeight="1">
      <c r="A901" s="1"/>
      <c r="B901" s="1"/>
      <c r="C901" s="1"/>
      <c r="D901" s="1"/>
      <c r="H901" s="1"/>
    </row>
    <row r="902" ht="12.75" customHeight="1">
      <c r="A902" s="1"/>
      <c r="B902" s="1"/>
      <c r="C902" s="1"/>
      <c r="D902" s="1"/>
      <c r="H902" s="1"/>
    </row>
    <row r="903" ht="12.75" customHeight="1">
      <c r="A903" s="1"/>
      <c r="B903" s="1"/>
      <c r="C903" s="1"/>
      <c r="D903" s="1"/>
      <c r="H903" s="1"/>
    </row>
    <row r="904" ht="12.75" customHeight="1">
      <c r="A904" s="1"/>
      <c r="B904" s="1"/>
      <c r="C904" s="1"/>
      <c r="D904" s="1"/>
      <c r="H904" s="1"/>
    </row>
    <row r="905" ht="12.75" customHeight="1">
      <c r="A905" s="1"/>
      <c r="B905" s="1"/>
      <c r="C905" s="1"/>
      <c r="D905" s="1"/>
      <c r="H905" s="1"/>
    </row>
    <row r="906" ht="12.75" customHeight="1">
      <c r="A906" s="1"/>
      <c r="B906" s="1"/>
      <c r="C906" s="1"/>
      <c r="D906" s="1"/>
      <c r="H906" s="1"/>
    </row>
    <row r="907" ht="12.75" customHeight="1">
      <c r="A907" s="1"/>
      <c r="B907" s="1"/>
      <c r="C907" s="1"/>
      <c r="D907" s="1"/>
      <c r="H907" s="1"/>
    </row>
    <row r="908" ht="12.75" customHeight="1">
      <c r="A908" s="1"/>
      <c r="B908" s="1"/>
      <c r="C908" s="1"/>
      <c r="D908" s="1"/>
      <c r="H908" s="1"/>
    </row>
    <row r="909" ht="12.75" customHeight="1">
      <c r="A909" s="1"/>
      <c r="B909" s="1"/>
      <c r="C909" s="1"/>
      <c r="D909" s="1"/>
      <c r="H909" s="1"/>
    </row>
    <row r="910" ht="12.75" customHeight="1">
      <c r="A910" s="1"/>
      <c r="B910" s="1"/>
      <c r="C910" s="1"/>
      <c r="D910" s="1"/>
      <c r="H910" s="1"/>
    </row>
    <row r="911" ht="12.75" customHeight="1">
      <c r="A911" s="1"/>
      <c r="B911" s="1"/>
      <c r="C911" s="1"/>
      <c r="D911" s="1"/>
      <c r="H911" s="1"/>
    </row>
    <row r="912" ht="12.75" customHeight="1">
      <c r="A912" s="1"/>
      <c r="B912" s="1"/>
      <c r="C912" s="1"/>
      <c r="D912" s="1"/>
      <c r="H912" s="1"/>
    </row>
    <row r="913" ht="12.75" customHeight="1">
      <c r="A913" s="1"/>
      <c r="B913" s="1"/>
      <c r="C913" s="1"/>
      <c r="D913" s="1"/>
      <c r="H913" s="1"/>
    </row>
    <row r="914" ht="12.75" customHeight="1">
      <c r="A914" s="1"/>
      <c r="B914" s="1"/>
      <c r="C914" s="1"/>
      <c r="D914" s="1"/>
      <c r="H914" s="1"/>
    </row>
    <row r="915" ht="12.75" customHeight="1">
      <c r="A915" s="1"/>
      <c r="B915" s="1"/>
      <c r="C915" s="1"/>
      <c r="D915" s="1"/>
      <c r="H915" s="1"/>
    </row>
    <row r="916" ht="12.75" customHeight="1">
      <c r="A916" s="1"/>
      <c r="B916" s="1"/>
      <c r="C916" s="1"/>
      <c r="D916" s="1"/>
      <c r="H916" s="1"/>
    </row>
    <row r="917" ht="12.75" customHeight="1">
      <c r="A917" s="1"/>
      <c r="B917" s="1"/>
      <c r="C917" s="1"/>
      <c r="D917" s="1"/>
      <c r="H917" s="1"/>
    </row>
    <row r="918" ht="12.75" customHeight="1">
      <c r="A918" s="1"/>
      <c r="B918" s="1"/>
      <c r="C918" s="1"/>
      <c r="D918" s="1"/>
      <c r="H918" s="1"/>
    </row>
    <row r="919" ht="12.75" customHeight="1">
      <c r="A919" s="1"/>
      <c r="B919" s="1"/>
      <c r="C919" s="1"/>
      <c r="D919" s="1"/>
      <c r="H919" s="1"/>
    </row>
    <row r="920" ht="12.75" customHeight="1">
      <c r="A920" s="1"/>
      <c r="B920" s="1"/>
      <c r="C920" s="1"/>
      <c r="D920" s="1"/>
      <c r="H920" s="1"/>
    </row>
    <row r="921" ht="12.75" customHeight="1">
      <c r="A921" s="1"/>
      <c r="B921" s="1"/>
      <c r="C921" s="1"/>
      <c r="D921" s="1"/>
      <c r="H921" s="1"/>
    </row>
    <row r="922" ht="12.75" customHeight="1">
      <c r="A922" s="1"/>
      <c r="B922" s="1"/>
      <c r="C922" s="1"/>
      <c r="D922" s="1"/>
      <c r="H922" s="1"/>
    </row>
    <row r="923" ht="12.75" customHeight="1">
      <c r="A923" s="1"/>
      <c r="B923" s="1"/>
      <c r="C923" s="1"/>
      <c r="D923" s="1"/>
      <c r="H923" s="1"/>
    </row>
    <row r="924" ht="12.75" customHeight="1">
      <c r="A924" s="1"/>
      <c r="B924" s="1"/>
      <c r="C924" s="1"/>
      <c r="D924" s="1"/>
      <c r="H924" s="1"/>
    </row>
    <row r="925" ht="12.75" customHeight="1">
      <c r="A925" s="1"/>
      <c r="B925" s="1"/>
      <c r="C925" s="1"/>
      <c r="D925" s="1"/>
      <c r="H925" s="1"/>
    </row>
    <row r="926" ht="12.75" customHeight="1">
      <c r="A926" s="1"/>
      <c r="B926" s="1"/>
      <c r="C926" s="1"/>
      <c r="D926" s="1"/>
      <c r="H926" s="1"/>
    </row>
    <row r="927" ht="12.75" customHeight="1">
      <c r="A927" s="1"/>
      <c r="B927" s="1"/>
      <c r="C927" s="1"/>
      <c r="D927" s="1"/>
      <c r="H927" s="1"/>
    </row>
    <row r="928" ht="12.75" customHeight="1">
      <c r="A928" s="1"/>
      <c r="B928" s="1"/>
      <c r="C928" s="1"/>
      <c r="D928" s="1"/>
      <c r="H928" s="1"/>
    </row>
    <row r="929" ht="12.75" customHeight="1">
      <c r="A929" s="1"/>
      <c r="B929" s="1"/>
      <c r="C929" s="1"/>
      <c r="D929" s="1"/>
      <c r="H929" s="1"/>
    </row>
    <row r="930" ht="12.75" customHeight="1">
      <c r="A930" s="1"/>
      <c r="B930" s="1"/>
      <c r="C930" s="1"/>
      <c r="D930" s="1"/>
      <c r="H930" s="1"/>
    </row>
    <row r="931" ht="12.75" customHeight="1">
      <c r="A931" s="1"/>
      <c r="B931" s="1"/>
      <c r="C931" s="1"/>
      <c r="D931" s="1"/>
      <c r="H931" s="1"/>
    </row>
    <row r="932" ht="12.75" customHeight="1">
      <c r="A932" s="1"/>
      <c r="B932" s="1"/>
      <c r="C932" s="1"/>
      <c r="D932" s="1"/>
      <c r="H932" s="1"/>
    </row>
    <row r="933" ht="12.75" customHeight="1">
      <c r="A933" s="1"/>
      <c r="B933" s="1"/>
      <c r="C933" s="1"/>
      <c r="D933" s="1"/>
      <c r="H933" s="1"/>
    </row>
    <row r="934" ht="12.75" customHeight="1">
      <c r="A934" s="1"/>
      <c r="B934" s="1"/>
      <c r="C934" s="1"/>
      <c r="D934" s="1"/>
      <c r="H934" s="1"/>
    </row>
    <row r="935" ht="12.75" customHeight="1">
      <c r="A935" s="1"/>
      <c r="B935" s="1"/>
      <c r="C935" s="1"/>
      <c r="D935" s="1"/>
      <c r="H935" s="1"/>
    </row>
    <row r="936" ht="12.75" customHeight="1">
      <c r="A936" s="1"/>
      <c r="B936" s="1"/>
      <c r="C936" s="1"/>
      <c r="D936" s="1"/>
      <c r="H936" s="1"/>
    </row>
    <row r="937" ht="12.75" customHeight="1">
      <c r="A937" s="1"/>
      <c r="B937" s="1"/>
      <c r="C937" s="1"/>
      <c r="D937" s="1"/>
      <c r="H937" s="1"/>
    </row>
    <row r="938" ht="12.75" customHeight="1">
      <c r="A938" s="1"/>
      <c r="B938" s="1"/>
      <c r="C938" s="1"/>
      <c r="D938" s="1"/>
      <c r="H938" s="1"/>
    </row>
    <row r="939" ht="12.75" customHeight="1">
      <c r="A939" s="1"/>
      <c r="B939" s="1"/>
      <c r="C939" s="1"/>
      <c r="D939" s="1"/>
      <c r="H939" s="1"/>
    </row>
    <row r="940" ht="12.75" customHeight="1">
      <c r="A940" s="1"/>
      <c r="B940" s="1"/>
      <c r="C940" s="1"/>
      <c r="D940" s="1"/>
      <c r="H940" s="1"/>
    </row>
    <row r="941" ht="12.75" customHeight="1">
      <c r="A941" s="1"/>
      <c r="B941" s="1"/>
      <c r="C941" s="1"/>
      <c r="D941" s="1"/>
      <c r="H941" s="1"/>
    </row>
    <row r="942" ht="12.75" customHeight="1">
      <c r="A942" s="1"/>
      <c r="B942" s="1"/>
      <c r="C942" s="1"/>
      <c r="D942" s="1"/>
      <c r="H942" s="1"/>
    </row>
    <row r="943" ht="12.75" customHeight="1">
      <c r="A943" s="1"/>
      <c r="B943" s="1"/>
      <c r="C943" s="1"/>
      <c r="D943" s="1"/>
      <c r="H943" s="1"/>
    </row>
    <row r="944" ht="12.75" customHeight="1">
      <c r="A944" s="1"/>
      <c r="B944" s="1"/>
      <c r="C944" s="1"/>
      <c r="D944" s="1"/>
      <c r="H944" s="1"/>
    </row>
    <row r="945" ht="12.75" customHeight="1">
      <c r="A945" s="1"/>
      <c r="B945" s="1"/>
      <c r="C945" s="1"/>
      <c r="D945" s="1"/>
      <c r="H945" s="1"/>
    </row>
    <row r="946" ht="12.75" customHeight="1">
      <c r="A946" s="1"/>
      <c r="B946" s="1"/>
      <c r="C946" s="1"/>
      <c r="D946" s="1"/>
      <c r="H946" s="1"/>
    </row>
    <row r="947" ht="12.75" customHeight="1">
      <c r="A947" s="1"/>
      <c r="B947" s="1"/>
      <c r="C947" s="1"/>
      <c r="D947" s="1"/>
      <c r="H947" s="1"/>
    </row>
    <row r="948" ht="12.75" customHeight="1">
      <c r="A948" s="1"/>
      <c r="B948" s="1"/>
      <c r="C948" s="1"/>
      <c r="D948" s="1"/>
      <c r="H948" s="1"/>
    </row>
    <row r="949" ht="12.75" customHeight="1">
      <c r="A949" s="1"/>
      <c r="B949" s="1"/>
      <c r="C949" s="1"/>
      <c r="D949" s="1"/>
      <c r="H949" s="1"/>
    </row>
    <row r="950" ht="12.75" customHeight="1">
      <c r="A950" s="1"/>
      <c r="B950" s="1"/>
      <c r="C950" s="1"/>
      <c r="D950" s="1"/>
      <c r="H950" s="1"/>
    </row>
    <row r="951" ht="12.75" customHeight="1">
      <c r="A951" s="1"/>
      <c r="B951" s="1"/>
      <c r="C951" s="1"/>
      <c r="D951" s="1"/>
      <c r="H951" s="1"/>
    </row>
    <row r="952" ht="12.75" customHeight="1">
      <c r="A952" s="1"/>
      <c r="B952" s="1"/>
      <c r="C952" s="1"/>
      <c r="D952" s="1"/>
      <c r="H952" s="1"/>
    </row>
    <row r="953" ht="12.75" customHeight="1">
      <c r="A953" s="1"/>
      <c r="B953" s="1"/>
      <c r="C953" s="1"/>
      <c r="D953" s="1"/>
      <c r="H953" s="1"/>
    </row>
    <row r="954" ht="12.75" customHeight="1">
      <c r="A954" s="1"/>
      <c r="B954" s="1"/>
      <c r="C954" s="1"/>
      <c r="D954" s="1"/>
      <c r="H954" s="1"/>
    </row>
    <row r="955" ht="12.75" customHeight="1">
      <c r="A955" s="1"/>
      <c r="B955" s="1"/>
      <c r="C955" s="1"/>
      <c r="D955" s="1"/>
      <c r="H955" s="1"/>
    </row>
    <row r="956" ht="12.75" customHeight="1">
      <c r="A956" s="1"/>
      <c r="B956" s="1"/>
      <c r="C956" s="1"/>
      <c r="D956" s="1"/>
      <c r="H956" s="1"/>
    </row>
    <row r="957" ht="12.75" customHeight="1">
      <c r="A957" s="1"/>
      <c r="B957" s="1"/>
      <c r="C957" s="1"/>
      <c r="D957" s="1"/>
      <c r="H957" s="1"/>
    </row>
    <row r="958" ht="12.75" customHeight="1">
      <c r="A958" s="1"/>
      <c r="B958" s="1"/>
      <c r="C958" s="1"/>
      <c r="D958" s="1"/>
      <c r="H958" s="1"/>
    </row>
    <row r="959" ht="12.75" customHeight="1">
      <c r="A959" s="1"/>
      <c r="B959" s="1"/>
      <c r="C959" s="1"/>
      <c r="D959" s="1"/>
      <c r="H959" s="1"/>
    </row>
    <row r="960" ht="12.75" customHeight="1">
      <c r="A960" s="1"/>
      <c r="B960" s="1"/>
      <c r="C960" s="1"/>
      <c r="D960" s="1"/>
      <c r="H960" s="1"/>
    </row>
    <row r="961" ht="12.75" customHeight="1">
      <c r="A961" s="1"/>
      <c r="B961" s="1"/>
      <c r="C961" s="1"/>
      <c r="D961" s="1"/>
      <c r="H961" s="1"/>
    </row>
    <row r="962" ht="12.75" customHeight="1">
      <c r="A962" s="1"/>
      <c r="B962" s="1"/>
      <c r="C962" s="1"/>
      <c r="D962" s="1"/>
      <c r="H962" s="1"/>
    </row>
    <row r="963" ht="12.75" customHeight="1">
      <c r="A963" s="1"/>
      <c r="B963" s="1"/>
      <c r="C963" s="1"/>
      <c r="D963" s="1"/>
      <c r="H963" s="1"/>
    </row>
    <row r="964" ht="12.75" customHeight="1">
      <c r="A964" s="1"/>
      <c r="B964" s="1"/>
      <c r="C964" s="1"/>
      <c r="D964" s="1"/>
      <c r="H964" s="1"/>
    </row>
    <row r="965" ht="12.75" customHeight="1">
      <c r="A965" s="1"/>
      <c r="B965" s="1"/>
      <c r="C965" s="1"/>
      <c r="D965" s="1"/>
      <c r="H965" s="1"/>
    </row>
    <row r="966" ht="12.75" customHeight="1">
      <c r="A966" s="1"/>
      <c r="B966" s="1"/>
      <c r="C966" s="1"/>
      <c r="D966" s="1"/>
      <c r="H966" s="1"/>
    </row>
    <row r="967" ht="12.75" customHeight="1">
      <c r="A967" s="1"/>
      <c r="B967" s="1"/>
      <c r="C967" s="1"/>
      <c r="D967" s="1"/>
      <c r="H967" s="1"/>
    </row>
    <row r="968" ht="12.75" customHeight="1">
      <c r="A968" s="1"/>
      <c r="B968" s="1"/>
      <c r="C968" s="1"/>
      <c r="D968" s="1"/>
      <c r="H968" s="1"/>
    </row>
    <row r="969" ht="12.75" customHeight="1">
      <c r="A969" s="1"/>
      <c r="B969" s="1"/>
      <c r="C969" s="1"/>
      <c r="D969" s="1"/>
      <c r="H969" s="1"/>
    </row>
    <row r="970" ht="12.75" customHeight="1">
      <c r="A970" s="1"/>
      <c r="B970" s="1"/>
      <c r="C970" s="1"/>
      <c r="D970" s="1"/>
      <c r="H970" s="1"/>
    </row>
    <row r="971" ht="12.75" customHeight="1">
      <c r="A971" s="1"/>
      <c r="B971" s="1"/>
      <c r="C971" s="1"/>
      <c r="D971" s="1"/>
      <c r="H971" s="1"/>
    </row>
    <row r="972" ht="12.75" customHeight="1">
      <c r="A972" s="1"/>
      <c r="B972" s="1"/>
      <c r="C972" s="1"/>
      <c r="D972" s="1"/>
      <c r="H972" s="1"/>
    </row>
    <row r="973" ht="12.75" customHeight="1">
      <c r="A973" s="1"/>
      <c r="B973" s="1"/>
      <c r="C973" s="1"/>
      <c r="D973" s="1"/>
      <c r="H973" s="1"/>
    </row>
    <row r="974" ht="12.75" customHeight="1">
      <c r="A974" s="1"/>
      <c r="B974" s="1"/>
      <c r="C974" s="1"/>
      <c r="D974" s="1"/>
      <c r="H974" s="1"/>
    </row>
    <row r="975" ht="12.75" customHeight="1">
      <c r="A975" s="1"/>
      <c r="B975" s="1"/>
      <c r="C975" s="1"/>
      <c r="D975" s="1"/>
      <c r="H975" s="1"/>
    </row>
    <row r="976" ht="12.75" customHeight="1">
      <c r="A976" s="1"/>
      <c r="B976" s="1"/>
      <c r="C976" s="1"/>
      <c r="D976" s="1"/>
      <c r="H976" s="1"/>
    </row>
    <row r="977" ht="12.75" customHeight="1">
      <c r="A977" s="1"/>
      <c r="B977" s="1"/>
      <c r="C977" s="1"/>
      <c r="D977" s="1"/>
      <c r="H977" s="1"/>
    </row>
    <row r="978" ht="12.75" customHeight="1">
      <c r="A978" s="1"/>
      <c r="B978" s="1"/>
      <c r="C978" s="1"/>
      <c r="D978" s="1"/>
      <c r="H978" s="1"/>
    </row>
    <row r="979" ht="12.75" customHeight="1">
      <c r="A979" s="1"/>
      <c r="B979" s="1"/>
      <c r="C979" s="1"/>
      <c r="D979" s="1"/>
      <c r="H979" s="1"/>
    </row>
    <row r="980" ht="12.75" customHeight="1">
      <c r="A980" s="1"/>
      <c r="B980" s="1"/>
      <c r="C980" s="1"/>
      <c r="D980" s="1"/>
      <c r="H980" s="1"/>
    </row>
    <row r="981" ht="12.75" customHeight="1">
      <c r="A981" s="1"/>
      <c r="B981" s="1"/>
      <c r="C981" s="1"/>
      <c r="D981" s="1"/>
      <c r="H981" s="1"/>
    </row>
    <row r="982" ht="12.75" customHeight="1">
      <c r="A982" s="1"/>
      <c r="B982" s="1"/>
      <c r="C982" s="1"/>
      <c r="D982" s="1"/>
      <c r="H982" s="1"/>
    </row>
    <row r="983" ht="12.75" customHeight="1">
      <c r="A983" s="1"/>
      <c r="B983" s="1"/>
      <c r="C983" s="1"/>
      <c r="D983" s="1"/>
      <c r="H983" s="1"/>
    </row>
    <row r="984" ht="12.75" customHeight="1">
      <c r="A984" s="1"/>
      <c r="B984" s="1"/>
      <c r="C984" s="1"/>
      <c r="D984" s="1"/>
      <c r="H984" s="1"/>
    </row>
    <row r="985" ht="12.75" customHeight="1">
      <c r="A985" s="1"/>
      <c r="B985" s="1"/>
      <c r="C985" s="1"/>
      <c r="D985" s="1"/>
      <c r="H985" s="1"/>
    </row>
    <row r="986" ht="12.75" customHeight="1">
      <c r="A986" s="1"/>
      <c r="B986" s="1"/>
      <c r="C986" s="1"/>
      <c r="D986" s="1"/>
      <c r="H986" s="1"/>
    </row>
    <row r="987" ht="12.75" customHeight="1">
      <c r="A987" s="1"/>
      <c r="B987" s="1"/>
      <c r="C987" s="1"/>
      <c r="D987" s="1"/>
      <c r="H987" s="1"/>
    </row>
    <row r="988" ht="12.75" customHeight="1">
      <c r="A988" s="1"/>
      <c r="B988" s="1"/>
      <c r="C988" s="1"/>
      <c r="D988" s="1"/>
      <c r="H988" s="1"/>
    </row>
    <row r="989" ht="12.75" customHeight="1">
      <c r="A989" s="1"/>
      <c r="B989" s="1"/>
      <c r="C989" s="1"/>
      <c r="D989" s="1"/>
      <c r="H989" s="1"/>
    </row>
    <row r="990" ht="12.75" customHeight="1">
      <c r="A990" s="1"/>
      <c r="B990" s="1"/>
      <c r="C990" s="1"/>
      <c r="D990" s="1"/>
      <c r="H990" s="1"/>
    </row>
    <row r="991" ht="12.75" customHeight="1">
      <c r="A991" s="1"/>
      <c r="B991" s="1"/>
      <c r="C991" s="1"/>
      <c r="D991" s="1"/>
      <c r="H991" s="1"/>
    </row>
    <row r="992" ht="12.75" customHeight="1">
      <c r="A992" s="1"/>
      <c r="B992" s="1"/>
      <c r="C992" s="1"/>
      <c r="D992" s="1"/>
      <c r="H992" s="1"/>
    </row>
    <row r="993" ht="12.75" customHeight="1">
      <c r="A993" s="1"/>
      <c r="B993" s="1"/>
      <c r="C993" s="1"/>
      <c r="D993" s="1"/>
      <c r="H993" s="1"/>
    </row>
    <row r="994" ht="12.75" customHeight="1">
      <c r="A994" s="1"/>
      <c r="B994" s="1"/>
      <c r="C994" s="1"/>
      <c r="D994" s="1"/>
      <c r="H994" s="1"/>
    </row>
    <row r="995" ht="12.75" customHeight="1">
      <c r="A995" s="1"/>
      <c r="B995" s="1"/>
      <c r="C995" s="1"/>
      <c r="D995" s="1"/>
      <c r="H995" s="1"/>
    </row>
    <row r="996" ht="12.75" customHeight="1">
      <c r="A996" s="1"/>
      <c r="B996" s="1"/>
      <c r="C996" s="1"/>
      <c r="D996" s="1"/>
      <c r="H996" s="1"/>
    </row>
    <row r="997" ht="12.75" customHeight="1">
      <c r="A997" s="1"/>
      <c r="B997" s="1"/>
      <c r="C997" s="1"/>
      <c r="D997" s="1"/>
      <c r="H997" s="1"/>
    </row>
    <row r="998" ht="12.75" customHeight="1">
      <c r="A998" s="1"/>
      <c r="B998" s="1"/>
      <c r="C998" s="1"/>
      <c r="D998" s="1"/>
      <c r="H998" s="1"/>
    </row>
    <row r="999" ht="12.75" customHeight="1">
      <c r="A999" s="1"/>
      <c r="B999" s="1"/>
      <c r="C999" s="1"/>
      <c r="D999" s="1"/>
      <c r="H999" s="1"/>
    </row>
    <row r="1000" ht="12.75" customHeight="1">
      <c r="A1000" s="1"/>
      <c r="B1000" s="1"/>
      <c r="C1000" s="1"/>
      <c r="D1000" s="1"/>
      <c r="H1000" s="1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29"/>
    <col customWidth="1" min="4" max="4" width="11.71"/>
    <col customWidth="1" min="5" max="5" width="14.0"/>
    <col customWidth="1" min="6" max="26" width="8.0"/>
  </cols>
  <sheetData>
    <row r="1" ht="18.75" customHeight="1">
      <c r="A1" s="17" t="s">
        <v>212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12.75" customHeight="1">
      <c r="A3" s="1"/>
      <c r="C3" s="4" t="s">
        <v>645</v>
      </c>
      <c r="D3" s="4" t="s">
        <v>2456</v>
      </c>
      <c r="E3" s="1"/>
    </row>
    <row r="4" ht="12.75" customHeight="1">
      <c r="A4" s="1"/>
      <c r="C4" s="5">
        <v>1.0</v>
      </c>
      <c r="D4" s="6" t="b">
        <f t="shared" ref="D4:D12" si="1">ISEVEN(C4)</f>
        <v>0</v>
      </c>
      <c r="E4" s="71" t="s">
        <v>2457</v>
      </c>
    </row>
    <row r="5" ht="12.75" customHeight="1">
      <c r="A5" s="1"/>
      <c r="C5" s="5">
        <v>2.0</v>
      </c>
      <c r="D5" s="6" t="b">
        <f t="shared" si="1"/>
        <v>1</v>
      </c>
      <c r="E5" s="71" t="s">
        <v>2458</v>
      </c>
    </row>
    <row r="6" ht="12.75" customHeight="1">
      <c r="A6" s="1"/>
      <c r="C6" s="5">
        <v>2.5</v>
      </c>
      <c r="D6" s="6" t="b">
        <f t="shared" si="1"/>
        <v>1</v>
      </c>
      <c r="E6" s="71" t="s">
        <v>2459</v>
      </c>
    </row>
    <row r="7" ht="12.75" customHeight="1">
      <c r="A7" s="1"/>
      <c r="C7" s="5">
        <v>2.6</v>
      </c>
      <c r="D7" s="6" t="b">
        <f t="shared" si="1"/>
        <v>1</v>
      </c>
      <c r="E7" s="71" t="s">
        <v>2460</v>
      </c>
    </row>
    <row r="8" ht="12.75" customHeight="1">
      <c r="A8" s="1"/>
      <c r="C8" s="5">
        <v>3.5</v>
      </c>
      <c r="D8" s="6" t="b">
        <f t="shared" si="1"/>
        <v>0</v>
      </c>
      <c r="E8" s="71" t="s">
        <v>2461</v>
      </c>
    </row>
    <row r="9" ht="12.75" customHeight="1">
      <c r="A9" s="1"/>
      <c r="C9" s="5">
        <v>3.6</v>
      </c>
      <c r="D9" s="6" t="b">
        <f t="shared" si="1"/>
        <v>0</v>
      </c>
      <c r="E9" s="71" t="s">
        <v>2462</v>
      </c>
    </row>
    <row r="10" ht="12.75" customHeight="1">
      <c r="A10" s="1"/>
      <c r="C10" s="5" t="s">
        <v>685</v>
      </c>
      <c r="D10" s="6" t="str">
        <f t="shared" si="1"/>
        <v>#VALUE!</v>
      </c>
      <c r="E10" s="71" t="s">
        <v>2463</v>
      </c>
    </row>
    <row r="11" ht="12.75" customHeight="1">
      <c r="A11" s="1"/>
      <c r="C11" s="193">
        <v>35827.0</v>
      </c>
      <c r="D11" s="6" t="b">
        <f t="shared" si="1"/>
        <v>0</v>
      </c>
      <c r="E11" s="71" t="s">
        <v>2464</v>
      </c>
    </row>
    <row r="12" ht="12.75" customHeight="1">
      <c r="A12" s="1"/>
      <c r="C12" s="193">
        <v>35096.0</v>
      </c>
      <c r="D12" s="6" t="b">
        <f t="shared" si="1"/>
        <v>1</v>
      </c>
      <c r="E12" s="71" t="s">
        <v>2465</v>
      </c>
    </row>
    <row r="13" ht="12.75" customHeight="1">
      <c r="A13" s="1"/>
      <c r="C13" s="1"/>
      <c r="D13" s="1"/>
      <c r="E13" s="1"/>
    </row>
    <row r="14" ht="12.75" customHeight="1">
      <c r="A14" s="1"/>
      <c r="C14" s="1"/>
      <c r="D14" s="1"/>
      <c r="E14" s="1"/>
    </row>
    <row r="15" ht="13.5" customHeight="1">
      <c r="A15" s="1"/>
      <c r="B15" s="3" t="s">
        <v>698</v>
      </c>
      <c r="C15" s="3"/>
      <c r="D15" s="3"/>
      <c r="E15" s="3"/>
      <c r="F15" s="3"/>
    </row>
    <row r="16" ht="12.75" customHeight="1">
      <c r="A16" s="1"/>
      <c r="B16" s="1" t="s">
        <v>2466</v>
      </c>
      <c r="C16" s="1"/>
      <c r="D16" s="1"/>
      <c r="E16" s="1"/>
    </row>
    <row r="17" ht="12.75" customHeight="1">
      <c r="A17" s="1"/>
      <c r="B17" s="1" t="s">
        <v>2467</v>
      </c>
      <c r="C17" s="1"/>
      <c r="D17" s="1"/>
      <c r="E17" s="1"/>
    </row>
    <row r="18" ht="12.75" customHeight="1">
      <c r="A18" s="1"/>
      <c r="B18" s="1" t="s">
        <v>2468</v>
      </c>
      <c r="C18" s="1"/>
      <c r="D18" s="1"/>
      <c r="E18" s="1"/>
    </row>
    <row r="19" ht="12.75" customHeight="1">
      <c r="A19" s="1"/>
      <c r="B19" s="1" t="s">
        <v>2469</v>
      </c>
      <c r="C19" s="1"/>
      <c r="D19" s="1"/>
      <c r="E19" s="1"/>
    </row>
    <row r="20" ht="12.75" customHeight="1">
      <c r="A20" s="1"/>
      <c r="B20" s="1" t="s">
        <v>2470</v>
      </c>
      <c r="C20" s="1"/>
      <c r="D20" s="1"/>
      <c r="E20" s="1"/>
    </row>
    <row r="21" ht="12.75" customHeight="1">
      <c r="A21" s="1"/>
      <c r="C21" s="1"/>
      <c r="D21" s="1"/>
      <c r="E21" s="1"/>
    </row>
    <row r="22" ht="13.5" customHeight="1">
      <c r="A22" s="1"/>
      <c r="B22" s="3" t="s">
        <v>653</v>
      </c>
      <c r="C22" s="3"/>
      <c r="D22" s="3"/>
      <c r="E22" s="3"/>
      <c r="F22" s="3"/>
    </row>
    <row r="23" ht="12.75" customHeight="1">
      <c r="A23" s="1"/>
      <c r="B23" s="1" t="s">
        <v>2471</v>
      </c>
      <c r="C23" s="1"/>
      <c r="D23" s="1"/>
      <c r="E23" s="1"/>
    </row>
    <row r="24" ht="12.75" customHeight="1">
      <c r="A24" s="1"/>
      <c r="C24" s="1"/>
      <c r="D24" s="1"/>
      <c r="E24" s="1"/>
    </row>
    <row r="25" ht="13.5" customHeight="1">
      <c r="A25" s="1"/>
      <c r="B25" s="3" t="s">
        <v>4</v>
      </c>
      <c r="C25" s="3"/>
      <c r="D25" s="3"/>
      <c r="E25" s="3"/>
      <c r="F25" s="3"/>
    </row>
    <row r="26" ht="12.75" customHeight="1">
      <c r="A26" s="1"/>
      <c r="B26" s="1" t="s">
        <v>979</v>
      </c>
      <c r="C26" s="1"/>
      <c r="D26" s="1"/>
      <c r="E26" s="1"/>
    </row>
    <row r="27" ht="12.75" customHeight="1">
      <c r="A27" s="1"/>
      <c r="C27" s="1"/>
      <c r="D27" s="1"/>
      <c r="E27" s="1"/>
    </row>
    <row r="28" ht="12.75" customHeight="1">
      <c r="A28" s="1"/>
      <c r="C28" s="1"/>
      <c r="D28" s="1"/>
      <c r="E28" s="1"/>
    </row>
    <row r="29" ht="12.75" customHeight="1">
      <c r="A29" s="1"/>
      <c r="C29" s="1"/>
      <c r="D29" s="1"/>
      <c r="E29" s="1"/>
    </row>
    <row r="30" ht="12.75" customHeight="1">
      <c r="A30" s="1"/>
      <c r="C30" s="1"/>
      <c r="D30" s="1"/>
      <c r="E30" s="1"/>
    </row>
    <row r="31" ht="12.75" customHeight="1">
      <c r="A31" s="1"/>
      <c r="C31" s="1"/>
      <c r="D31" s="1"/>
      <c r="E31" s="1"/>
    </row>
    <row r="32" ht="12.75" customHeight="1">
      <c r="A32" s="1"/>
      <c r="C32" s="1"/>
      <c r="D32" s="1"/>
      <c r="E32" s="1"/>
    </row>
    <row r="33" ht="12.75" customHeight="1">
      <c r="A33" s="1"/>
      <c r="C33" s="1"/>
      <c r="D33" s="1"/>
      <c r="E33" s="1"/>
    </row>
    <row r="34" ht="12.75" customHeight="1">
      <c r="A34" s="1"/>
      <c r="C34" s="1"/>
      <c r="D34" s="1"/>
      <c r="E34" s="1"/>
    </row>
    <row r="35" ht="12.75" customHeight="1">
      <c r="A35" s="1"/>
      <c r="C35" s="1"/>
      <c r="D35" s="1"/>
      <c r="E35" s="1"/>
    </row>
    <row r="36" ht="12.75" customHeight="1">
      <c r="A36" s="1"/>
      <c r="C36" s="1"/>
      <c r="D36" s="1"/>
      <c r="E36" s="1"/>
    </row>
    <row r="37" ht="12.75" customHeight="1">
      <c r="A37" s="1"/>
      <c r="C37" s="1"/>
      <c r="D37" s="1"/>
      <c r="E37" s="1"/>
    </row>
    <row r="38" ht="12.75" customHeight="1">
      <c r="A38" s="1"/>
      <c r="C38" s="1"/>
      <c r="D38" s="1"/>
      <c r="E38" s="1"/>
    </row>
    <row r="39" ht="12.75" customHeight="1">
      <c r="A39" s="1"/>
      <c r="C39" s="1"/>
      <c r="D39" s="1"/>
      <c r="E39" s="1"/>
    </row>
    <row r="40" ht="12.75" customHeight="1">
      <c r="A40" s="1"/>
      <c r="C40" s="1"/>
      <c r="D40" s="1"/>
      <c r="E40" s="1"/>
    </row>
    <row r="41" ht="12.75" customHeight="1">
      <c r="A41" s="1"/>
      <c r="C41" s="1"/>
      <c r="D41" s="1"/>
      <c r="E41" s="1"/>
    </row>
    <row r="42" ht="12.75" customHeight="1">
      <c r="A42" s="1"/>
      <c r="C42" s="1"/>
      <c r="D42" s="1"/>
      <c r="E42" s="1"/>
    </row>
    <row r="43" ht="12.75" customHeight="1">
      <c r="A43" s="1"/>
      <c r="C43" s="1"/>
      <c r="D43" s="1"/>
      <c r="E43" s="1"/>
    </row>
    <row r="44" ht="12.75" customHeight="1">
      <c r="A44" s="1"/>
      <c r="C44" s="1"/>
      <c r="D44" s="1"/>
      <c r="E44" s="1"/>
    </row>
    <row r="45" ht="12.75" customHeight="1">
      <c r="A45" s="1"/>
      <c r="C45" s="1"/>
      <c r="D45" s="1"/>
      <c r="E45" s="1"/>
    </row>
    <row r="46" ht="12.75" customHeight="1">
      <c r="A46" s="1"/>
      <c r="C46" s="1"/>
      <c r="D46" s="1"/>
      <c r="E46" s="1"/>
    </row>
    <row r="47" ht="12.75" customHeight="1">
      <c r="A47" s="1"/>
      <c r="C47" s="1"/>
      <c r="D47" s="1"/>
      <c r="E47" s="1"/>
    </row>
    <row r="48" ht="12.75" customHeight="1">
      <c r="A48" s="1"/>
      <c r="C48" s="1"/>
      <c r="D48" s="1"/>
      <c r="E48" s="1"/>
    </row>
    <row r="49" ht="12.75" customHeight="1">
      <c r="A49" s="1"/>
      <c r="C49" s="1"/>
      <c r="D49" s="1"/>
      <c r="E49" s="1"/>
    </row>
    <row r="50" ht="12.75" customHeight="1">
      <c r="A50" s="1"/>
      <c r="C50" s="1"/>
      <c r="D50" s="1"/>
      <c r="E50" s="1"/>
    </row>
    <row r="51" ht="12.75" customHeight="1">
      <c r="A51" s="1"/>
      <c r="C51" s="1"/>
      <c r="D51" s="1"/>
      <c r="E51" s="1"/>
    </row>
    <row r="52" ht="12.75" customHeight="1">
      <c r="A52" s="1"/>
      <c r="C52" s="1"/>
      <c r="D52" s="1"/>
      <c r="E52" s="1"/>
    </row>
    <row r="53" ht="12.75" customHeight="1">
      <c r="A53" s="1"/>
      <c r="C53" s="1"/>
      <c r="D53" s="1"/>
      <c r="E53" s="1"/>
    </row>
    <row r="54" ht="12.75" customHeight="1">
      <c r="A54" s="1"/>
      <c r="C54" s="1"/>
      <c r="D54" s="1"/>
      <c r="E54" s="1"/>
    </row>
    <row r="55" ht="12.75" customHeight="1">
      <c r="A55" s="1"/>
      <c r="C55" s="1"/>
      <c r="D55" s="1"/>
      <c r="E55" s="1"/>
    </row>
    <row r="56" ht="12.75" customHeight="1">
      <c r="A56" s="1"/>
      <c r="C56" s="1"/>
      <c r="D56" s="1"/>
      <c r="E56" s="1"/>
    </row>
    <row r="57" ht="12.75" customHeight="1">
      <c r="A57" s="1"/>
      <c r="C57" s="1"/>
      <c r="D57" s="1"/>
      <c r="E57" s="1"/>
    </row>
    <row r="58" ht="12.75" customHeight="1">
      <c r="A58" s="1"/>
      <c r="C58" s="1"/>
      <c r="D58" s="1"/>
      <c r="E58" s="1"/>
    </row>
    <row r="59" ht="12.75" customHeight="1">
      <c r="A59" s="1"/>
      <c r="C59" s="1"/>
      <c r="D59" s="1"/>
      <c r="E59" s="1"/>
    </row>
    <row r="60" ht="12.75" customHeight="1">
      <c r="A60" s="1"/>
      <c r="C60" s="1"/>
      <c r="D60" s="1"/>
      <c r="E60" s="1"/>
    </row>
    <row r="61" ht="12.75" customHeight="1">
      <c r="A61" s="1"/>
      <c r="C61" s="1"/>
      <c r="D61" s="1"/>
      <c r="E61" s="1"/>
    </row>
    <row r="62" ht="12.75" customHeight="1">
      <c r="A62" s="1"/>
      <c r="C62" s="1"/>
      <c r="D62" s="1"/>
      <c r="E62" s="1"/>
    </row>
    <row r="63" ht="12.75" customHeight="1">
      <c r="A63" s="1"/>
      <c r="C63" s="1"/>
      <c r="D63" s="1"/>
      <c r="E63" s="1"/>
    </row>
    <row r="64" ht="12.75" customHeight="1">
      <c r="A64" s="1"/>
      <c r="C64" s="1"/>
      <c r="D64" s="1"/>
      <c r="E64" s="1"/>
    </row>
    <row r="65" ht="12.75" customHeight="1">
      <c r="A65" s="1"/>
      <c r="C65" s="1"/>
      <c r="D65" s="1"/>
      <c r="E65" s="1"/>
    </row>
    <row r="66" ht="12.75" customHeight="1">
      <c r="A66" s="1"/>
      <c r="C66" s="1"/>
      <c r="D66" s="1"/>
      <c r="E66" s="1"/>
    </row>
    <row r="67" ht="12.75" customHeight="1">
      <c r="A67" s="1"/>
      <c r="C67" s="1"/>
      <c r="D67" s="1"/>
      <c r="E67" s="1"/>
    </row>
    <row r="68" ht="12.75" customHeight="1">
      <c r="A68" s="1"/>
      <c r="C68" s="1"/>
      <c r="D68" s="1"/>
      <c r="E68" s="1"/>
    </row>
    <row r="69" ht="12.75" customHeight="1">
      <c r="A69" s="1"/>
      <c r="C69" s="1"/>
      <c r="D69" s="1"/>
      <c r="E69" s="1"/>
    </row>
    <row r="70" ht="12.75" customHeight="1">
      <c r="A70" s="1"/>
      <c r="C70" s="1"/>
      <c r="D70" s="1"/>
      <c r="E70" s="1"/>
    </row>
    <row r="71" ht="12.75" customHeight="1">
      <c r="A71" s="1"/>
      <c r="C71" s="1"/>
      <c r="D71" s="1"/>
      <c r="E71" s="1"/>
    </row>
    <row r="72" ht="12.75" customHeight="1">
      <c r="A72" s="1"/>
      <c r="C72" s="1"/>
      <c r="D72" s="1"/>
      <c r="E72" s="1"/>
    </row>
    <row r="73" ht="12.75" customHeight="1">
      <c r="A73" s="1"/>
      <c r="C73" s="1"/>
      <c r="D73" s="1"/>
      <c r="E73" s="1"/>
    </row>
    <row r="74" ht="12.75" customHeight="1">
      <c r="A74" s="1"/>
      <c r="C74" s="1"/>
      <c r="D74" s="1"/>
      <c r="E74" s="1"/>
    </row>
    <row r="75" ht="12.75" customHeight="1">
      <c r="A75" s="1"/>
      <c r="C75" s="1"/>
      <c r="D75" s="1"/>
      <c r="E75" s="1"/>
    </row>
    <row r="76" ht="12.75" customHeight="1">
      <c r="A76" s="1"/>
      <c r="C76" s="1"/>
      <c r="D76" s="1"/>
      <c r="E76" s="1"/>
    </row>
    <row r="77" ht="12.75" customHeight="1">
      <c r="A77" s="1"/>
      <c r="C77" s="1"/>
      <c r="D77" s="1"/>
      <c r="E77" s="1"/>
    </row>
    <row r="78" ht="12.75" customHeight="1">
      <c r="A78" s="1"/>
      <c r="C78" s="1"/>
      <c r="D78" s="1"/>
      <c r="E78" s="1"/>
    </row>
    <row r="79" ht="12.75" customHeight="1">
      <c r="A79" s="1"/>
      <c r="C79" s="1"/>
      <c r="D79" s="1"/>
      <c r="E79" s="1"/>
    </row>
    <row r="80" ht="12.75" customHeight="1">
      <c r="A80" s="1"/>
      <c r="C80" s="1"/>
      <c r="D80" s="1"/>
      <c r="E80" s="1"/>
    </row>
    <row r="81" ht="12.75" customHeight="1">
      <c r="A81" s="1"/>
      <c r="C81" s="1"/>
      <c r="D81" s="1"/>
      <c r="E81" s="1"/>
    </row>
    <row r="82" ht="12.75" customHeight="1">
      <c r="A82" s="1"/>
      <c r="C82" s="1"/>
      <c r="D82" s="1"/>
      <c r="E82" s="1"/>
    </row>
    <row r="83" ht="12.75" customHeight="1">
      <c r="A83" s="1"/>
      <c r="C83" s="1"/>
      <c r="D83" s="1"/>
      <c r="E83" s="1"/>
    </row>
    <row r="84" ht="12.75" customHeight="1">
      <c r="A84" s="1"/>
      <c r="C84" s="1"/>
      <c r="D84" s="1"/>
      <c r="E84" s="1"/>
    </row>
    <row r="85" ht="12.75" customHeight="1">
      <c r="A85" s="1"/>
      <c r="C85" s="1"/>
      <c r="D85" s="1"/>
      <c r="E85" s="1"/>
    </row>
    <row r="86" ht="12.75" customHeight="1">
      <c r="A86" s="1"/>
      <c r="C86" s="1"/>
      <c r="D86" s="1"/>
      <c r="E86" s="1"/>
    </row>
    <row r="87" ht="12.75" customHeight="1">
      <c r="A87" s="1"/>
      <c r="C87" s="1"/>
      <c r="D87" s="1"/>
      <c r="E87" s="1"/>
    </row>
    <row r="88" ht="12.75" customHeight="1">
      <c r="A88" s="1"/>
      <c r="C88" s="1"/>
      <c r="D88" s="1"/>
      <c r="E88" s="1"/>
    </row>
    <row r="89" ht="12.75" customHeight="1">
      <c r="A89" s="1"/>
      <c r="C89" s="1"/>
      <c r="D89" s="1"/>
      <c r="E89" s="1"/>
    </row>
    <row r="90" ht="12.75" customHeight="1">
      <c r="A90" s="1"/>
      <c r="C90" s="1"/>
      <c r="D90" s="1"/>
      <c r="E90" s="1"/>
    </row>
    <row r="91" ht="12.75" customHeight="1">
      <c r="A91" s="1"/>
      <c r="C91" s="1"/>
      <c r="D91" s="1"/>
      <c r="E91" s="1"/>
    </row>
    <row r="92" ht="12.75" customHeight="1">
      <c r="A92" s="1"/>
      <c r="C92" s="1"/>
      <c r="D92" s="1"/>
      <c r="E92" s="1"/>
    </row>
    <row r="93" ht="12.75" customHeight="1">
      <c r="A93" s="1"/>
      <c r="C93" s="1"/>
      <c r="D93" s="1"/>
      <c r="E93" s="1"/>
    </row>
    <row r="94" ht="12.75" customHeight="1">
      <c r="A94" s="1"/>
      <c r="C94" s="1"/>
      <c r="D94" s="1"/>
      <c r="E94" s="1"/>
    </row>
    <row r="95" ht="12.75" customHeight="1">
      <c r="A95" s="1"/>
      <c r="C95" s="1"/>
      <c r="D95" s="1"/>
      <c r="E95" s="1"/>
    </row>
    <row r="96" ht="12.75" customHeight="1">
      <c r="A96" s="1"/>
      <c r="C96" s="1"/>
      <c r="D96" s="1"/>
      <c r="E96" s="1"/>
    </row>
    <row r="97" ht="12.75" customHeight="1">
      <c r="A97" s="1"/>
      <c r="C97" s="1"/>
      <c r="D97" s="1"/>
      <c r="E97" s="1"/>
    </row>
    <row r="98" ht="12.75" customHeight="1">
      <c r="A98" s="1"/>
      <c r="C98" s="1"/>
      <c r="D98" s="1"/>
      <c r="E98" s="1"/>
    </row>
    <row r="99" ht="12.75" customHeight="1">
      <c r="A99" s="1"/>
      <c r="C99" s="1"/>
      <c r="D99" s="1"/>
      <c r="E99" s="1"/>
    </row>
    <row r="100" ht="12.75" customHeight="1">
      <c r="A100" s="1"/>
      <c r="C100" s="1"/>
      <c r="D100" s="1"/>
      <c r="E100" s="1"/>
    </row>
    <row r="101" ht="12.75" customHeight="1">
      <c r="A101" s="1"/>
      <c r="C101" s="1"/>
      <c r="D101" s="1"/>
      <c r="E101" s="1"/>
    </row>
    <row r="102" ht="12.75" customHeight="1">
      <c r="A102" s="1"/>
      <c r="C102" s="1"/>
      <c r="D102" s="1"/>
      <c r="E102" s="1"/>
    </row>
    <row r="103" ht="12.75" customHeight="1">
      <c r="A103" s="1"/>
      <c r="C103" s="1"/>
      <c r="D103" s="1"/>
      <c r="E103" s="1"/>
    </row>
    <row r="104" ht="12.75" customHeight="1">
      <c r="A104" s="1"/>
      <c r="C104" s="1"/>
      <c r="D104" s="1"/>
      <c r="E104" s="1"/>
    </row>
    <row r="105" ht="12.75" customHeight="1">
      <c r="A105" s="1"/>
      <c r="C105" s="1"/>
      <c r="D105" s="1"/>
      <c r="E105" s="1"/>
    </row>
    <row r="106" ht="12.75" customHeight="1">
      <c r="A106" s="1"/>
      <c r="C106" s="1"/>
      <c r="D106" s="1"/>
      <c r="E106" s="1"/>
    </row>
    <row r="107" ht="12.75" customHeight="1">
      <c r="A107" s="1"/>
      <c r="C107" s="1"/>
      <c r="D107" s="1"/>
      <c r="E107" s="1"/>
    </row>
    <row r="108" ht="12.75" customHeight="1">
      <c r="A108" s="1"/>
      <c r="C108" s="1"/>
      <c r="D108" s="1"/>
      <c r="E108" s="1"/>
    </row>
    <row r="109" ht="12.75" customHeight="1">
      <c r="A109" s="1"/>
      <c r="C109" s="1"/>
      <c r="D109" s="1"/>
      <c r="E109" s="1"/>
    </row>
    <row r="110" ht="12.75" customHeight="1">
      <c r="A110" s="1"/>
      <c r="C110" s="1"/>
      <c r="D110" s="1"/>
      <c r="E110" s="1"/>
    </row>
    <row r="111" ht="12.75" customHeight="1">
      <c r="A111" s="1"/>
      <c r="C111" s="1"/>
      <c r="D111" s="1"/>
      <c r="E111" s="1"/>
    </row>
    <row r="112" ht="12.75" customHeight="1">
      <c r="A112" s="1"/>
      <c r="C112" s="1"/>
      <c r="D112" s="1"/>
      <c r="E112" s="1"/>
    </row>
    <row r="113" ht="12.75" customHeight="1">
      <c r="A113" s="1"/>
      <c r="C113" s="1"/>
      <c r="D113" s="1"/>
      <c r="E113" s="1"/>
    </row>
    <row r="114" ht="12.75" customHeight="1">
      <c r="A114" s="1"/>
      <c r="C114" s="1"/>
      <c r="D114" s="1"/>
      <c r="E114" s="1"/>
    </row>
    <row r="115" ht="12.75" customHeight="1">
      <c r="A115" s="1"/>
      <c r="C115" s="1"/>
      <c r="D115" s="1"/>
      <c r="E115" s="1"/>
    </row>
    <row r="116" ht="12.75" customHeight="1">
      <c r="A116" s="1"/>
      <c r="C116" s="1"/>
      <c r="D116" s="1"/>
      <c r="E116" s="1"/>
    </row>
    <row r="117" ht="12.75" customHeight="1">
      <c r="A117" s="1"/>
      <c r="C117" s="1"/>
      <c r="D117" s="1"/>
      <c r="E117" s="1"/>
    </row>
    <row r="118" ht="12.75" customHeight="1">
      <c r="A118" s="1"/>
      <c r="C118" s="1"/>
      <c r="D118" s="1"/>
      <c r="E118" s="1"/>
    </row>
    <row r="119" ht="12.75" customHeight="1">
      <c r="A119" s="1"/>
      <c r="C119" s="1"/>
      <c r="D119" s="1"/>
      <c r="E119" s="1"/>
    </row>
    <row r="120" ht="12.75" customHeight="1">
      <c r="A120" s="1"/>
      <c r="C120" s="1"/>
      <c r="D120" s="1"/>
      <c r="E120" s="1"/>
    </row>
    <row r="121" ht="12.75" customHeight="1">
      <c r="A121" s="1"/>
      <c r="C121" s="1"/>
      <c r="D121" s="1"/>
      <c r="E121" s="1"/>
    </row>
    <row r="122" ht="12.75" customHeight="1">
      <c r="A122" s="1"/>
      <c r="C122" s="1"/>
      <c r="D122" s="1"/>
      <c r="E122" s="1"/>
    </row>
    <row r="123" ht="12.75" customHeight="1">
      <c r="A123" s="1"/>
      <c r="C123" s="1"/>
      <c r="D123" s="1"/>
      <c r="E123" s="1"/>
    </row>
    <row r="124" ht="12.75" customHeight="1">
      <c r="A124" s="1"/>
      <c r="C124" s="1"/>
      <c r="D124" s="1"/>
      <c r="E124" s="1"/>
    </row>
    <row r="125" ht="12.75" customHeight="1">
      <c r="A125" s="1"/>
      <c r="C125" s="1"/>
      <c r="D125" s="1"/>
      <c r="E125" s="1"/>
    </row>
    <row r="126" ht="12.75" customHeight="1">
      <c r="A126" s="1"/>
      <c r="C126" s="1"/>
      <c r="D126" s="1"/>
      <c r="E126" s="1"/>
    </row>
    <row r="127" ht="12.75" customHeight="1">
      <c r="A127" s="1"/>
      <c r="C127" s="1"/>
      <c r="D127" s="1"/>
      <c r="E127" s="1"/>
    </row>
    <row r="128" ht="12.75" customHeight="1">
      <c r="A128" s="1"/>
      <c r="C128" s="1"/>
      <c r="D128" s="1"/>
      <c r="E128" s="1"/>
    </row>
    <row r="129" ht="12.75" customHeight="1">
      <c r="A129" s="1"/>
      <c r="C129" s="1"/>
      <c r="D129" s="1"/>
      <c r="E129" s="1"/>
    </row>
    <row r="130" ht="12.75" customHeight="1">
      <c r="A130" s="1"/>
      <c r="C130" s="1"/>
      <c r="D130" s="1"/>
      <c r="E130" s="1"/>
    </row>
    <row r="131" ht="12.75" customHeight="1">
      <c r="A131" s="1"/>
      <c r="C131" s="1"/>
      <c r="D131" s="1"/>
      <c r="E131" s="1"/>
    </row>
    <row r="132" ht="12.75" customHeight="1">
      <c r="A132" s="1"/>
      <c r="C132" s="1"/>
      <c r="D132" s="1"/>
      <c r="E132" s="1"/>
    </row>
    <row r="133" ht="12.75" customHeight="1">
      <c r="A133" s="1"/>
      <c r="C133" s="1"/>
      <c r="D133" s="1"/>
      <c r="E133" s="1"/>
    </row>
    <row r="134" ht="12.75" customHeight="1">
      <c r="A134" s="1"/>
      <c r="C134" s="1"/>
      <c r="D134" s="1"/>
      <c r="E134" s="1"/>
    </row>
    <row r="135" ht="12.75" customHeight="1">
      <c r="A135" s="1"/>
      <c r="C135" s="1"/>
      <c r="D135" s="1"/>
      <c r="E135" s="1"/>
    </row>
    <row r="136" ht="12.75" customHeight="1">
      <c r="A136" s="1"/>
      <c r="C136" s="1"/>
      <c r="D136" s="1"/>
      <c r="E136" s="1"/>
    </row>
    <row r="137" ht="12.75" customHeight="1">
      <c r="A137" s="1"/>
      <c r="C137" s="1"/>
      <c r="D137" s="1"/>
      <c r="E137" s="1"/>
    </row>
    <row r="138" ht="12.75" customHeight="1">
      <c r="A138" s="1"/>
      <c r="C138" s="1"/>
      <c r="D138" s="1"/>
      <c r="E138" s="1"/>
    </row>
    <row r="139" ht="12.75" customHeight="1">
      <c r="A139" s="1"/>
      <c r="C139" s="1"/>
      <c r="D139" s="1"/>
      <c r="E139" s="1"/>
    </row>
    <row r="140" ht="12.75" customHeight="1">
      <c r="A140" s="1"/>
      <c r="C140" s="1"/>
      <c r="D140" s="1"/>
      <c r="E140" s="1"/>
    </row>
    <row r="141" ht="12.75" customHeight="1">
      <c r="A141" s="1"/>
      <c r="C141" s="1"/>
      <c r="D141" s="1"/>
      <c r="E141" s="1"/>
    </row>
    <row r="142" ht="12.75" customHeight="1">
      <c r="A142" s="1"/>
      <c r="C142" s="1"/>
      <c r="D142" s="1"/>
      <c r="E142" s="1"/>
    </row>
    <row r="143" ht="12.75" customHeight="1">
      <c r="A143" s="1"/>
      <c r="C143" s="1"/>
      <c r="D143" s="1"/>
      <c r="E143" s="1"/>
    </row>
    <row r="144" ht="12.75" customHeight="1">
      <c r="A144" s="1"/>
      <c r="C144" s="1"/>
      <c r="D144" s="1"/>
      <c r="E144" s="1"/>
    </row>
    <row r="145" ht="12.75" customHeight="1">
      <c r="A145" s="1"/>
      <c r="C145" s="1"/>
      <c r="D145" s="1"/>
      <c r="E145" s="1"/>
    </row>
    <row r="146" ht="12.75" customHeight="1">
      <c r="A146" s="1"/>
      <c r="C146" s="1"/>
      <c r="D146" s="1"/>
      <c r="E146" s="1"/>
    </row>
    <row r="147" ht="12.75" customHeight="1">
      <c r="A147" s="1"/>
      <c r="C147" s="1"/>
      <c r="D147" s="1"/>
      <c r="E147" s="1"/>
    </row>
    <row r="148" ht="12.75" customHeight="1">
      <c r="A148" s="1"/>
      <c r="C148" s="1"/>
      <c r="D148" s="1"/>
      <c r="E148" s="1"/>
    </row>
    <row r="149" ht="12.75" customHeight="1">
      <c r="A149" s="1"/>
      <c r="C149" s="1"/>
      <c r="D149" s="1"/>
      <c r="E149" s="1"/>
    </row>
    <row r="150" ht="12.75" customHeight="1">
      <c r="A150" s="1"/>
      <c r="C150" s="1"/>
      <c r="D150" s="1"/>
      <c r="E150" s="1"/>
    </row>
    <row r="151" ht="12.75" customHeight="1">
      <c r="A151" s="1"/>
      <c r="C151" s="1"/>
      <c r="D151" s="1"/>
      <c r="E151" s="1"/>
    </row>
    <row r="152" ht="12.75" customHeight="1">
      <c r="A152" s="1"/>
      <c r="C152" s="1"/>
      <c r="D152" s="1"/>
      <c r="E152" s="1"/>
    </row>
    <row r="153" ht="12.75" customHeight="1">
      <c r="A153" s="1"/>
      <c r="C153" s="1"/>
      <c r="D153" s="1"/>
      <c r="E153" s="1"/>
    </row>
    <row r="154" ht="12.75" customHeight="1">
      <c r="A154" s="1"/>
      <c r="C154" s="1"/>
      <c r="D154" s="1"/>
      <c r="E154" s="1"/>
    </row>
    <row r="155" ht="12.75" customHeight="1">
      <c r="A155" s="1"/>
      <c r="C155" s="1"/>
      <c r="D155" s="1"/>
      <c r="E155" s="1"/>
    </row>
    <row r="156" ht="12.75" customHeight="1">
      <c r="A156" s="1"/>
      <c r="C156" s="1"/>
      <c r="D156" s="1"/>
      <c r="E156" s="1"/>
    </row>
    <row r="157" ht="12.75" customHeight="1">
      <c r="A157" s="1"/>
      <c r="C157" s="1"/>
      <c r="D157" s="1"/>
      <c r="E157" s="1"/>
    </row>
    <row r="158" ht="12.75" customHeight="1">
      <c r="A158" s="1"/>
      <c r="C158" s="1"/>
      <c r="D158" s="1"/>
      <c r="E158" s="1"/>
    </row>
    <row r="159" ht="12.75" customHeight="1">
      <c r="A159" s="1"/>
      <c r="C159" s="1"/>
      <c r="D159" s="1"/>
      <c r="E159" s="1"/>
    </row>
    <row r="160" ht="12.75" customHeight="1">
      <c r="A160" s="1"/>
      <c r="C160" s="1"/>
      <c r="D160" s="1"/>
      <c r="E160" s="1"/>
    </row>
    <row r="161" ht="12.75" customHeight="1">
      <c r="A161" s="1"/>
      <c r="C161" s="1"/>
      <c r="D161" s="1"/>
      <c r="E161" s="1"/>
    </row>
    <row r="162" ht="12.75" customHeight="1">
      <c r="A162" s="1"/>
      <c r="C162" s="1"/>
      <c r="D162" s="1"/>
      <c r="E162" s="1"/>
    </row>
    <row r="163" ht="12.75" customHeight="1">
      <c r="A163" s="1"/>
      <c r="C163" s="1"/>
      <c r="D163" s="1"/>
      <c r="E163" s="1"/>
    </row>
    <row r="164" ht="12.75" customHeight="1">
      <c r="A164" s="1"/>
      <c r="C164" s="1"/>
      <c r="D164" s="1"/>
      <c r="E164" s="1"/>
    </row>
    <row r="165" ht="12.75" customHeight="1">
      <c r="A165" s="1"/>
      <c r="C165" s="1"/>
      <c r="D165" s="1"/>
      <c r="E165" s="1"/>
    </row>
    <row r="166" ht="12.75" customHeight="1">
      <c r="A166" s="1"/>
      <c r="C166" s="1"/>
      <c r="D166" s="1"/>
      <c r="E166" s="1"/>
    </row>
    <row r="167" ht="12.75" customHeight="1">
      <c r="A167" s="1"/>
      <c r="C167" s="1"/>
      <c r="D167" s="1"/>
      <c r="E167" s="1"/>
    </row>
    <row r="168" ht="12.75" customHeight="1">
      <c r="A168" s="1"/>
      <c r="C168" s="1"/>
      <c r="D168" s="1"/>
      <c r="E168" s="1"/>
    </row>
    <row r="169" ht="12.75" customHeight="1">
      <c r="A169" s="1"/>
      <c r="C169" s="1"/>
      <c r="D169" s="1"/>
      <c r="E169" s="1"/>
    </row>
    <row r="170" ht="12.75" customHeight="1">
      <c r="A170" s="1"/>
      <c r="C170" s="1"/>
      <c r="D170" s="1"/>
      <c r="E170" s="1"/>
    </row>
    <row r="171" ht="12.75" customHeight="1">
      <c r="A171" s="1"/>
      <c r="C171" s="1"/>
      <c r="D171" s="1"/>
      <c r="E171" s="1"/>
    </row>
    <row r="172" ht="12.75" customHeight="1">
      <c r="A172" s="1"/>
      <c r="C172" s="1"/>
      <c r="D172" s="1"/>
      <c r="E172" s="1"/>
    </row>
    <row r="173" ht="12.75" customHeight="1">
      <c r="A173" s="1"/>
      <c r="C173" s="1"/>
      <c r="D173" s="1"/>
      <c r="E173" s="1"/>
    </row>
    <row r="174" ht="12.75" customHeight="1">
      <c r="A174" s="1"/>
      <c r="C174" s="1"/>
      <c r="D174" s="1"/>
      <c r="E174" s="1"/>
    </row>
    <row r="175" ht="12.75" customHeight="1">
      <c r="A175" s="1"/>
      <c r="C175" s="1"/>
      <c r="D175" s="1"/>
      <c r="E175" s="1"/>
    </row>
    <row r="176" ht="12.75" customHeight="1">
      <c r="A176" s="1"/>
      <c r="C176" s="1"/>
      <c r="D176" s="1"/>
      <c r="E176" s="1"/>
    </row>
    <row r="177" ht="12.75" customHeight="1">
      <c r="A177" s="1"/>
      <c r="C177" s="1"/>
      <c r="D177" s="1"/>
      <c r="E177" s="1"/>
    </row>
    <row r="178" ht="12.75" customHeight="1">
      <c r="A178" s="1"/>
      <c r="C178" s="1"/>
      <c r="D178" s="1"/>
      <c r="E178" s="1"/>
    </row>
    <row r="179" ht="12.75" customHeight="1">
      <c r="A179" s="1"/>
      <c r="C179" s="1"/>
      <c r="D179" s="1"/>
      <c r="E179" s="1"/>
    </row>
    <row r="180" ht="12.75" customHeight="1">
      <c r="A180" s="1"/>
      <c r="C180" s="1"/>
      <c r="D180" s="1"/>
      <c r="E180" s="1"/>
    </row>
    <row r="181" ht="12.75" customHeight="1">
      <c r="A181" s="1"/>
      <c r="C181" s="1"/>
      <c r="D181" s="1"/>
      <c r="E181" s="1"/>
    </row>
    <row r="182" ht="12.75" customHeight="1">
      <c r="A182" s="1"/>
      <c r="C182" s="1"/>
      <c r="D182" s="1"/>
      <c r="E182" s="1"/>
    </row>
    <row r="183" ht="12.75" customHeight="1">
      <c r="A183" s="1"/>
      <c r="C183" s="1"/>
      <c r="D183" s="1"/>
      <c r="E183" s="1"/>
    </row>
    <row r="184" ht="12.75" customHeight="1">
      <c r="A184" s="1"/>
      <c r="C184" s="1"/>
      <c r="D184" s="1"/>
      <c r="E184" s="1"/>
    </row>
    <row r="185" ht="12.75" customHeight="1">
      <c r="A185" s="1"/>
      <c r="C185" s="1"/>
      <c r="D185" s="1"/>
      <c r="E185" s="1"/>
    </row>
    <row r="186" ht="12.75" customHeight="1">
      <c r="A186" s="1"/>
      <c r="C186" s="1"/>
      <c r="D186" s="1"/>
      <c r="E186" s="1"/>
    </row>
    <row r="187" ht="12.75" customHeight="1">
      <c r="A187" s="1"/>
      <c r="C187" s="1"/>
      <c r="D187" s="1"/>
      <c r="E187" s="1"/>
    </row>
    <row r="188" ht="12.75" customHeight="1">
      <c r="A188" s="1"/>
      <c r="C188" s="1"/>
      <c r="D188" s="1"/>
      <c r="E188" s="1"/>
    </row>
    <row r="189" ht="12.75" customHeight="1">
      <c r="A189" s="1"/>
      <c r="C189" s="1"/>
      <c r="D189" s="1"/>
      <c r="E189" s="1"/>
    </row>
    <row r="190" ht="12.75" customHeight="1">
      <c r="A190" s="1"/>
      <c r="C190" s="1"/>
      <c r="D190" s="1"/>
      <c r="E190" s="1"/>
    </row>
    <row r="191" ht="12.75" customHeight="1">
      <c r="A191" s="1"/>
      <c r="C191" s="1"/>
      <c r="D191" s="1"/>
      <c r="E191" s="1"/>
    </row>
    <row r="192" ht="12.75" customHeight="1">
      <c r="A192" s="1"/>
      <c r="C192" s="1"/>
      <c r="D192" s="1"/>
      <c r="E192" s="1"/>
    </row>
    <row r="193" ht="12.75" customHeight="1">
      <c r="A193" s="1"/>
      <c r="C193" s="1"/>
      <c r="D193" s="1"/>
      <c r="E193" s="1"/>
    </row>
    <row r="194" ht="12.75" customHeight="1">
      <c r="A194" s="1"/>
      <c r="C194" s="1"/>
      <c r="D194" s="1"/>
      <c r="E194" s="1"/>
    </row>
    <row r="195" ht="12.75" customHeight="1">
      <c r="A195" s="1"/>
      <c r="C195" s="1"/>
      <c r="D195" s="1"/>
      <c r="E195" s="1"/>
    </row>
    <row r="196" ht="12.75" customHeight="1">
      <c r="A196" s="1"/>
      <c r="C196" s="1"/>
      <c r="D196" s="1"/>
      <c r="E196" s="1"/>
    </row>
    <row r="197" ht="12.75" customHeight="1">
      <c r="A197" s="1"/>
      <c r="C197" s="1"/>
      <c r="D197" s="1"/>
      <c r="E197" s="1"/>
    </row>
    <row r="198" ht="12.75" customHeight="1">
      <c r="A198" s="1"/>
      <c r="C198" s="1"/>
      <c r="D198" s="1"/>
      <c r="E198" s="1"/>
    </row>
    <row r="199" ht="12.75" customHeight="1">
      <c r="A199" s="1"/>
      <c r="C199" s="1"/>
      <c r="D199" s="1"/>
      <c r="E199" s="1"/>
    </row>
    <row r="200" ht="12.75" customHeight="1">
      <c r="A200" s="1"/>
      <c r="C200" s="1"/>
      <c r="D200" s="1"/>
      <c r="E200" s="1"/>
    </row>
    <row r="201" ht="12.75" customHeight="1">
      <c r="A201" s="1"/>
      <c r="C201" s="1"/>
      <c r="D201" s="1"/>
      <c r="E201" s="1"/>
    </row>
    <row r="202" ht="12.75" customHeight="1">
      <c r="A202" s="1"/>
      <c r="C202" s="1"/>
      <c r="D202" s="1"/>
      <c r="E202" s="1"/>
    </row>
    <row r="203" ht="12.75" customHeight="1">
      <c r="A203" s="1"/>
      <c r="C203" s="1"/>
      <c r="D203" s="1"/>
      <c r="E203" s="1"/>
    </row>
    <row r="204" ht="12.75" customHeight="1">
      <c r="A204" s="1"/>
      <c r="C204" s="1"/>
      <c r="D204" s="1"/>
      <c r="E204" s="1"/>
    </row>
    <row r="205" ht="12.75" customHeight="1">
      <c r="A205" s="1"/>
      <c r="C205" s="1"/>
      <c r="D205" s="1"/>
      <c r="E205" s="1"/>
    </row>
    <row r="206" ht="12.75" customHeight="1">
      <c r="A206" s="1"/>
      <c r="C206" s="1"/>
      <c r="D206" s="1"/>
      <c r="E206" s="1"/>
    </row>
    <row r="207" ht="12.75" customHeight="1">
      <c r="A207" s="1"/>
      <c r="C207" s="1"/>
      <c r="D207" s="1"/>
      <c r="E207" s="1"/>
    </row>
    <row r="208" ht="12.75" customHeight="1">
      <c r="A208" s="1"/>
      <c r="C208" s="1"/>
      <c r="D208" s="1"/>
      <c r="E208" s="1"/>
    </row>
    <row r="209" ht="12.75" customHeight="1">
      <c r="A209" s="1"/>
      <c r="C209" s="1"/>
      <c r="D209" s="1"/>
      <c r="E209" s="1"/>
    </row>
    <row r="210" ht="12.75" customHeight="1">
      <c r="A210" s="1"/>
      <c r="C210" s="1"/>
      <c r="D210" s="1"/>
      <c r="E210" s="1"/>
    </row>
    <row r="211" ht="12.75" customHeight="1">
      <c r="A211" s="1"/>
      <c r="C211" s="1"/>
      <c r="D211" s="1"/>
      <c r="E211" s="1"/>
    </row>
    <row r="212" ht="12.75" customHeight="1">
      <c r="A212" s="1"/>
      <c r="C212" s="1"/>
      <c r="D212" s="1"/>
      <c r="E212" s="1"/>
    </row>
    <row r="213" ht="12.75" customHeight="1">
      <c r="A213" s="1"/>
      <c r="C213" s="1"/>
      <c r="D213" s="1"/>
      <c r="E213" s="1"/>
    </row>
    <row r="214" ht="12.75" customHeight="1">
      <c r="A214" s="1"/>
      <c r="C214" s="1"/>
      <c r="D214" s="1"/>
      <c r="E214" s="1"/>
    </row>
    <row r="215" ht="12.75" customHeight="1">
      <c r="A215" s="1"/>
      <c r="C215" s="1"/>
      <c r="D215" s="1"/>
      <c r="E215" s="1"/>
    </row>
    <row r="216" ht="12.75" customHeight="1">
      <c r="A216" s="1"/>
      <c r="C216" s="1"/>
      <c r="D216" s="1"/>
      <c r="E216" s="1"/>
    </row>
    <row r="217" ht="12.75" customHeight="1">
      <c r="A217" s="1"/>
      <c r="C217" s="1"/>
      <c r="D217" s="1"/>
      <c r="E217" s="1"/>
    </row>
    <row r="218" ht="12.75" customHeight="1">
      <c r="A218" s="1"/>
      <c r="C218" s="1"/>
      <c r="D218" s="1"/>
      <c r="E218" s="1"/>
    </row>
    <row r="219" ht="12.75" customHeight="1">
      <c r="A219" s="1"/>
      <c r="C219" s="1"/>
      <c r="D219" s="1"/>
      <c r="E219" s="1"/>
    </row>
    <row r="220" ht="12.75" customHeight="1">
      <c r="A220" s="1"/>
      <c r="C220" s="1"/>
      <c r="D220" s="1"/>
      <c r="E220" s="1"/>
    </row>
    <row r="221" ht="12.75" customHeight="1">
      <c r="A221" s="1"/>
      <c r="C221" s="1"/>
      <c r="D221" s="1"/>
      <c r="E221" s="1"/>
    </row>
    <row r="222" ht="12.75" customHeight="1">
      <c r="A222" s="1"/>
      <c r="C222" s="1"/>
      <c r="D222" s="1"/>
      <c r="E222" s="1"/>
    </row>
    <row r="223" ht="12.75" customHeight="1">
      <c r="A223" s="1"/>
      <c r="C223" s="1"/>
      <c r="D223" s="1"/>
      <c r="E223" s="1"/>
    </row>
    <row r="224" ht="12.75" customHeight="1">
      <c r="A224" s="1"/>
      <c r="C224" s="1"/>
      <c r="D224" s="1"/>
      <c r="E224" s="1"/>
    </row>
    <row r="225" ht="12.75" customHeight="1">
      <c r="A225" s="1"/>
      <c r="C225" s="1"/>
      <c r="D225" s="1"/>
      <c r="E225" s="1"/>
    </row>
    <row r="226" ht="12.75" customHeight="1">
      <c r="A226" s="1"/>
      <c r="C226" s="1"/>
      <c r="D226" s="1"/>
      <c r="E226" s="1"/>
    </row>
    <row r="227" ht="12.75" customHeight="1">
      <c r="A227" s="1"/>
      <c r="C227" s="1"/>
      <c r="D227" s="1"/>
      <c r="E227" s="1"/>
    </row>
    <row r="228" ht="12.75" customHeight="1">
      <c r="A228" s="1"/>
      <c r="C228" s="1"/>
      <c r="D228" s="1"/>
      <c r="E228" s="1"/>
    </row>
    <row r="229" ht="12.75" customHeight="1">
      <c r="A229" s="1"/>
      <c r="C229" s="1"/>
      <c r="D229" s="1"/>
      <c r="E229" s="1"/>
    </row>
    <row r="230" ht="12.75" customHeight="1">
      <c r="A230" s="1"/>
      <c r="C230" s="1"/>
      <c r="D230" s="1"/>
      <c r="E230" s="1"/>
    </row>
    <row r="231" ht="12.75" customHeight="1">
      <c r="A231" s="1"/>
      <c r="C231" s="1"/>
      <c r="D231" s="1"/>
      <c r="E231" s="1"/>
    </row>
    <row r="232" ht="12.75" customHeight="1">
      <c r="A232" s="1"/>
      <c r="C232" s="1"/>
      <c r="D232" s="1"/>
      <c r="E232" s="1"/>
    </row>
    <row r="233" ht="12.75" customHeight="1">
      <c r="A233" s="1"/>
      <c r="C233" s="1"/>
      <c r="D233" s="1"/>
      <c r="E233" s="1"/>
    </row>
    <row r="234" ht="12.75" customHeight="1">
      <c r="A234" s="1"/>
      <c r="C234" s="1"/>
      <c r="D234" s="1"/>
      <c r="E234" s="1"/>
    </row>
    <row r="235" ht="12.75" customHeight="1">
      <c r="A235" s="1"/>
      <c r="C235" s="1"/>
      <c r="D235" s="1"/>
      <c r="E235" s="1"/>
    </row>
    <row r="236" ht="12.75" customHeight="1">
      <c r="A236" s="1"/>
      <c r="C236" s="1"/>
      <c r="D236" s="1"/>
      <c r="E236" s="1"/>
    </row>
    <row r="237" ht="12.75" customHeight="1">
      <c r="A237" s="1"/>
      <c r="C237" s="1"/>
      <c r="D237" s="1"/>
      <c r="E237" s="1"/>
    </row>
    <row r="238" ht="12.75" customHeight="1">
      <c r="A238" s="1"/>
      <c r="C238" s="1"/>
      <c r="D238" s="1"/>
      <c r="E238" s="1"/>
    </row>
    <row r="239" ht="12.75" customHeight="1">
      <c r="A239" s="1"/>
      <c r="C239" s="1"/>
      <c r="D239" s="1"/>
      <c r="E239" s="1"/>
    </row>
    <row r="240" ht="12.75" customHeight="1">
      <c r="A240" s="1"/>
      <c r="C240" s="1"/>
      <c r="D240" s="1"/>
      <c r="E240" s="1"/>
    </row>
    <row r="241" ht="12.75" customHeight="1">
      <c r="A241" s="1"/>
      <c r="C241" s="1"/>
      <c r="D241" s="1"/>
      <c r="E241" s="1"/>
    </row>
    <row r="242" ht="12.75" customHeight="1">
      <c r="A242" s="1"/>
      <c r="C242" s="1"/>
      <c r="D242" s="1"/>
      <c r="E242" s="1"/>
    </row>
    <row r="243" ht="12.75" customHeight="1">
      <c r="A243" s="1"/>
      <c r="C243" s="1"/>
      <c r="D243" s="1"/>
      <c r="E243" s="1"/>
    </row>
    <row r="244" ht="12.75" customHeight="1">
      <c r="A244" s="1"/>
      <c r="C244" s="1"/>
      <c r="D244" s="1"/>
      <c r="E244" s="1"/>
    </row>
    <row r="245" ht="12.75" customHeight="1">
      <c r="A245" s="1"/>
      <c r="C245" s="1"/>
      <c r="D245" s="1"/>
      <c r="E245" s="1"/>
    </row>
    <row r="246" ht="12.75" customHeight="1">
      <c r="A246" s="1"/>
      <c r="C246" s="1"/>
      <c r="D246" s="1"/>
      <c r="E246" s="1"/>
    </row>
    <row r="247" ht="12.75" customHeight="1">
      <c r="A247" s="1"/>
      <c r="C247" s="1"/>
      <c r="D247" s="1"/>
      <c r="E247" s="1"/>
    </row>
    <row r="248" ht="12.75" customHeight="1">
      <c r="A248" s="1"/>
      <c r="C248" s="1"/>
      <c r="D248" s="1"/>
      <c r="E248" s="1"/>
    </row>
    <row r="249" ht="12.75" customHeight="1">
      <c r="A249" s="1"/>
      <c r="C249" s="1"/>
      <c r="D249" s="1"/>
      <c r="E249" s="1"/>
    </row>
    <row r="250" ht="12.75" customHeight="1">
      <c r="A250" s="1"/>
      <c r="C250" s="1"/>
      <c r="D250" s="1"/>
      <c r="E250" s="1"/>
    </row>
    <row r="251" ht="12.75" customHeight="1">
      <c r="A251" s="1"/>
      <c r="C251" s="1"/>
      <c r="D251" s="1"/>
      <c r="E251" s="1"/>
    </row>
    <row r="252" ht="12.75" customHeight="1">
      <c r="A252" s="1"/>
      <c r="C252" s="1"/>
      <c r="D252" s="1"/>
      <c r="E252" s="1"/>
    </row>
    <row r="253" ht="12.75" customHeight="1">
      <c r="A253" s="1"/>
      <c r="C253" s="1"/>
      <c r="D253" s="1"/>
      <c r="E253" s="1"/>
    </row>
    <row r="254" ht="12.75" customHeight="1">
      <c r="A254" s="1"/>
      <c r="C254" s="1"/>
      <c r="D254" s="1"/>
      <c r="E254" s="1"/>
    </row>
    <row r="255" ht="12.75" customHeight="1">
      <c r="A255" s="1"/>
      <c r="C255" s="1"/>
      <c r="D255" s="1"/>
      <c r="E255" s="1"/>
    </row>
    <row r="256" ht="12.75" customHeight="1">
      <c r="A256" s="1"/>
      <c r="C256" s="1"/>
      <c r="D256" s="1"/>
      <c r="E256" s="1"/>
    </row>
    <row r="257" ht="12.75" customHeight="1">
      <c r="A257" s="1"/>
      <c r="C257" s="1"/>
      <c r="D257" s="1"/>
      <c r="E257" s="1"/>
    </row>
    <row r="258" ht="12.75" customHeight="1">
      <c r="A258" s="1"/>
      <c r="C258" s="1"/>
      <c r="D258" s="1"/>
      <c r="E258" s="1"/>
    </row>
    <row r="259" ht="12.75" customHeight="1">
      <c r="A259" s="1"/>
      <c r="C259" s="1"/>
      <c r="D259" s="1"/>
      <c r="E259" s="1"/>
    </row>
    <row r="260" ht="12.75" customHeight="1">
      <c r="A260" s="1"/>
      <c r="C260" s="1"/>
      <c r="D260" s="1"/>
      <c r="E260" s="1"/>
    </row>
    <row r="261" ht="12.75" customHeight="1">
      <c r="A261" s="1"/>
      <c r="C261" s="1"/>
      <c r="D261" s="1"/>
      <c r="E261" s="1"/>
    </row>
    <row r="262" ht="12.75" customHeight="1">
      <c r="A262" s="1"/>
      <c r="C262" s="1"/>
      <c r="D262" s="1"/>
      <c r="E262" s="1"/>
    </row>
    <row r="263" ht="12.75" customHeight="1">
      <c r="A263" s="1"/>
      <c r="C263" s="1"/>
      <c r="D263" s="1"/>
      <c r="E263" s="1"/>
    </row>
    <row r="264" ht="12.75" customHeight="1">
      <c r="A264" s="1"/>
      <c r="C264" s="1"/>
      <c r="D264" s="1"/>
      <c r="E264" s="1"/>
    </row>
    <row r="265" ht="12.75" customHeight="1">
      <c r="A265" s="1"/>
      <c r="C265" s="1"/>
      <c r="D265" s="1"/>
      <c r="E265" s="1"/>
    </row>
    <row r="266" ht="12.75" customHeight="1">
      <c r="A266" s="1"/>
      <c r="C266" s="1"/>
      <c r="D266" s="1"/>
      <c r="E266" s="1"/>
    </row>
    <row r="267" ht="12.75" customHeight="1">
      <c r="A267" s="1"/>
      <c r="C267" s="1"/>
      <c r="D267" s="1"/>
      <c r="E267" s="1"/>
    </row>
    <row r="268" ht="12.75" customHeight="1">
      <c r="A268" s="1"/>
      <c r="C268" s="1"/>
      <c r="D268" s="1"/>
      <c r="E268" s="1"/>
    </row>
    <row r="269" ht="12.75" customHeight="1">
      <c r="A269" s="1"/>
      <c r="C269" s="1"/>
      <c r="D269" s="1"/>
      <c r="E269" s="1"/>
    </row>
    <row r="270" ht="12.75" customHeight="1">
      <c r="A270" s="1"/>
      <c r="C270" s="1"/>
      <c r="D270" s="1"/>
      <c r="E270" s="1"/>
    </row>
    <row r="271" ht="12.75" customHeight="1">
      <c r="A271" s="1"/>
      <c r="C271" s="1"/>
      <c r="D271" s="1"/>
      <c r="E271" s="1"/>
    </row>
    <row r="272" ht="12.75" customHeight="1">
      <c r="A272" s="1"/>
      <c r="C272" s="1"/>
      <c r="D272" s="1"/>
      <c r="E272" s="1"/>
    </row>
    <row r="273" ht="12.75" customHeight="1">
      <c r="A273" s="1"/>
      <c r="C273" s="1"/>
      <c r="D273" s="1"/>
      <c r="E273" s="1"/>
    </row>
    <row r="274" ht="12.75" customHeight="1">
      <c r="A274" s="1"/>
      <c r="C274" s="1"/>
      <c r="D274" s="1"/>
      <c r="E274" s="1"/>
    </row>
    <row r="275" ht="12.75" customHeight="1">
      <c r="A275" s="1"/>
      <c r="C275" s="1"/>
      <c r="D275" s="1"/>
      <c r="E275" s="1"/>
    </row>
    <row r="276" ht="12.75" customHeight="1">
      <c r="A276" s="1"/>
      <c r="C276" s="1"/>
      <c r="D276" s="1"/>
      <c r="E276" s="1"/>
    </row>
    <row r="277" ht="12.75" customHeight="1">
      <c r="A277" s="1"/>
      <c r="C277" s="1"/>
      <c r="D277" s="1"/>
      <c r="E277" s="1"/>
    </row>
    <row r="278" ht="12.75" customHeight="1">
      <c r="A278" s="1"/>
      <c r="C278" s="1"/>
      <c r="D278" s="1"/>
      <c r="E278" s="1"/>
    </row>
    <row r="279" ht="12.75" customHeight="1">
      <c r="A279" s="1"/>
      <c r="C279" s="1"/>
      <c r="D279" s="1"/>
      <c r="E279" s="1"/>
    </row>
    <row r="280" ht="12.75" customHeight="1">
      <c r="A280" s="1"/>
      <c r="C280" s="1"/>
      <c r="D280" s="1"/>
      <c r="E280" s="1"/>
    </row>
    <row r="281" ht="12.75" customHeight="1">
      <c r="A281" s="1"/>
      <c r="C281" s="1"/>
      <c r="D281" s="1"/>
      <c r="E281" s="1"/>
    </row>
    <row r="282" ht="12.75" customHeight="1">
      <c r="A282" s="1"/>
      <c r="C282" s="1"/>
      <c r="D282" s="1"/>
      <c r="E282" s="1"/>
    </row>
    <row r="283" ht="12.75" customHeight="1">
      <c r="A283" s="1"/>
      <c r="C283" s="1"/>
      <c r="D283" s="1"/>
      <c r="E283" s="1"/>
    </row>
    <row r="284" ht="12.75" customHeight="1">
      <c r="A284" s="1"/>
      <c r="C284" s="1"/>
      <c r="D284" s="1"/>
      <c r="E284" s="1"/>
    </row>
    <row r="285" ht="12.75" customHeight="1">
      <c r="A285" s="1"/>
      <c r="C285" s="1"/>
      <c r="D285" s="1"/>
      <c r="E285" s="1"/>
    </row>
    <row r="286" ht="12.75" customHeight="1">
      <c r="A286" s="1"/>
      <c r="C286" s="1"/>
      <c r="D286" s="1"/>
      <c r="E286" s="1"/>
    </row>
    <row r="287" ht="12.75" customHeight="1">
      <c r="A287" s="1"/>
      <c r="C287" s="1"/>
      <c r="D287" s="1"/>
      <c r="E287" s="1"/>
    </row>
    <row r="288" ht="12.75" customHeight="1">
      <c r="A288" s="1"/>
      <c r="C288" s="1"/>
      <c r="D288" s="1"/>
      <c r="E288" s="1"/>
    </row>
    <row r="289" ht="12.75" customHeight="1">
      <c r="A289" s="1"/>
      <c r="C289" s="1"/>
      <c r="D289" s="1"/>
      <c r="E289" s="1"/>
    </row>
    <row r="290" ht="12.75" customHeight="1">
      <c r="A290" s="1"/>
      <c r="C290" s="1"/>
      <c r="D290" s="1"/>
      <c r="E290" s="1"/>
    </row>
    <row r="291" ht="12.75" customHeight="1">
      <c r="A291" s="1"/>
      <c r="C291" s="1"/>
      <c r="D291" s="1"/>
      <c r="E291" s="1"/>
    </row>
    <row r="292" ht="12.75" customHeight="1">
      <c r="A292" s="1"/>
      <c r="C292" s="1"/>
      <c r="D292" s="1"/>
      <c r="E292" s="1"/>
    </row>
    <row r="293" ht="12.75" customHeight="1">
      <c r="A293" s="1"/>
      <c r="C293" s="1"/>
      <c r="D293" s="1"/>
      <c r="E293" s="1"/>
    </row>
    <row r="294" ht="12.75" customHeight="1">
      <c r="A294" s="1"/>
      <c r="C294" s="1"/>
      <c r="D294" s="1"/>
      <c r="E294" s="1"/>
    </row>
    <row r="295" ht="12.75" customHeight="1">
      <c r="A295" s="1"/>
      <c r="C295" s="1"/>
      <c r="D295" s="1"/>
      <c r="E295" s="1"/>
    </row>
    <row r="296" ht="12.75" customHeight="1">
      <c r="A296" s="1"/>
      <c r="C296" s="1"/>
      <c r="D296" s="1"/>
      <c r="E296" s="1"/>
    </row>
    <row r="297" ht="12.75" customHeight="1">
      <c r="A297" s="1"/>
      <c r="C297" s="1"/>
      <c r="D297" s="1"/>
      <c r="E297" s="1"/>
    </row>
    <row r="298" ht="12.75" customHeight="1">
      <c r="A298" s="1"/>
      <c r="C298" s="1"/>
      <c r="D298" s="1"/>
      <c r="E298" s="1"/>
    </row>
    <row r="299" ht="12.75" customHeight="1">
      <c r="A299" s="1"/>
      <c r="C299" s="1"/>
      <c r="D299" s="1"/>
      <c r="E299" s="1"/>
    </row>
    <row r="300" ht="12.75" customHeight="1">
      <c r="A300" s="1"/>
      <c r="C300" s="1"/>
      <c r="D300" s="1"/>
      <c r="E300" s="1"/>
    </row>
    <row r="301" ht="12.75" customHeight="1">
      <c r="A301" s="1"/>
      <c r="C301" s="1"/>
      <c r="D301" s="1"/>
      <c r="E301" s="1"/>
    </row>
    <row r="302" ht="12.75" customHeight="1">
      <c r="A302" s="1"/>
      <c r="C302" s="1"/>
      <c r="D302" s="1"/>
      <c r="E302" s="1"/>
    </row>
    <row r="303" ht="12.75" customHeight="1">
      <c r="A303" s="1"/>
      <c r="C303" s="1"/>
      <c r="D303" s="1"/>
      <c r="E303" s="1"/>
    </row>
    <row r="304" ht="12.75" customHeight="1">
      <c r="A304" s="1"/>
      <c r="C304" s="1"/>
      <c r="D304" s="1"/>
      <c r="E304" s="1"/>
    </row>
    <row r="305" ht="12.75" customHeight="1">
      <c r="A305" s="1"/>
      <c r="C305" s="1"/>
      <c r="D305" s="1"/>
      <c r="E305" s="1"/>
    </row>
    <row r="306" ht="12.75" customHeight="1">
      <c r="A306" s="1"/>
      <c r="C306" s="1"/>
      <c r="D306" s="1"/>
      <c r="E306" s="1"/>
    </row>
    <row r="307" ht="12.75" customHeight="1">
      <c r="A307" s="1"/>
      <c r="C307" s="1"/>
      <c r="D307" s="1"/>
      <c r="E307" s="1"/>
    </row>
    <row r="308" ht="12.75" customHeight="1">
      <c r="A308" s="1"/>
      <c r="C308" s="1"/>
      <c r="D308" s="1"/>
      <c r="E308" s="1"/>
    </row>
    <row r="309" ht="12.75" customHeight="1">
      <c r="A309" s="1"/>
      <c r="C309" s="1"/>
      <c r="D309" s="1"/>
      <c r="E309" s="1"/>
    </row>
    <row r="310" ht="12.75" customHeight="1">
      <c r="A310" s="1"/>
      <c r="C310" s="1"/>
      <c r="D310" s="1"/>
      <c r="E310" s="1"/>
    </row>
    <row r="311" ht="12.75" customHeight="1">
      <c r="A311" s="1"/>
      <c r="C311" s="1"/>
      <c r="D311" s="1"/>
      <c r="E311" s="1"/>
    </row>
    <row r="312" ht="12.75" customHeight="1">
      <c r="A312" s="1"/>
      <c r="C312" s="1"/>
      <c r="D312" s="1"/>
      <c r="E312" s="1"/>
    </row>
    <row r="313" ht="12.75" customHeight="1">
      <c r="A313" s="1"/>
      <c r="C313" s="1"/>
      <c r="D313" s="1"/>
      <c r="E313" s="1"/>
    </row>
    <row r="314" ht="12.75" customHeight="1">
      <c r="A314" s="1"/>
      <c r="C314" s="1"/>
      <c r="D314" s="1"/>
      <c r="E314" s="1"/>
    </row>
    <row r="315" ht="12.75" customHeight="1">
      <c r="A315" s="1"/>
      <c r="C315" s="1"/>
      <c r="D315" s="1"/>
      <c r="E315" s="1"/>
    </row>
    <row r="316" ht="12.75" customHeight="1">
      <c r="A316" s="1"/>
      <c r="C316" s="1"/>
      <c r="D316" s="1"/>
      <c r="E316" s="1"/>
    </row>
    <row r="317" ht="12.75" customHeight="1">
      <c r="A317" s="1"/>
      <c r="C317" s="1"/>
      <c r="D317" s="1"/>
      <c r="E317" s="1"/>
    </row>
    <row r="318" ht="12.75" customHeight="1">
      <c r="A318" s="1"/>
      <c r="C318" s="1"/>
      <c r="D318" s="1"/>
      <c r="E318" s="1"/>
    </row>
    <row r="319" ht="12.75" customHeight="1">
      <c r="A319" s="1"/>
      <c r="C319" s="1"/>
      <c r="D319" s="1"/>
      <c r="E319" s="1"/>
    </row>
    <row r="320" ht="12.75" customHeight="1">
      <c r="A320" s="1"/>
      <c r="C320" s="1"/>
      <c r="D320" s="1"/>
      <c r="E320" s="1"/>
    </row>
    <row r="321" ht="12.75" customHeight="1">
      <c r="A321" s="1"/>
      <c r="C321" s="1"/>
      <c r="D321" s="1"/>
      <c r="E321" s="1"/>
    </row>
    <row r="322" ht="12.75" customHeight="1">
      <c r="A322" s="1"/>
      <c r="C322" s="1"/>
      <c r="D322" s="1"/>
      <c r="E322" s="1"/>
    </row>
    <row r="323" ht="12.75" customHeight="1">
      <c r="A323" s="1"/>
      <c r="C323" s="1"/>
      <c r="D323" s="1"/>
      <c r="E323" s="1"/>
    </row>
    <row r="324" ht="12.75" customHeight="1">
      <c r="A324" s="1"/>
      <c r="C324" s="1"/>
      <c r="D324" s="1"/>
      <c r="E324" s="1"/>
    </row>
    <row r="325" ht="12.75" customHeight="1">
      <c r="A325" s="1"/>
      <c r="C325" s="1"/>
      <c r="D325" s="1"/>
      <c r="E325" s="1"/>
    </row>
    <row r="326" ht="12.75" customHeight="1">
      <c r="A326" s="1"/>
      <c r="C326" s="1"/>
      <c r="D326" s="1"/>
      <c r="E326" s="1"/>
    </row>
    <row r="327" ht="12.75" customHeight="1">
      <c r="A327" s="1"/>
      <c r="C327" s="1"/>
      <c r="D327" s="1"/>
      <c r="E327" s="1"/>
    </row>
    <row r="328" ht="12.75" customHeight="1">
      <c r="A328" s="1"/>
      <c r="C328" s="1"/>
      <c r="D328" s="1"/>
      <c r="E328" s="1"/>
    </row>
    <row r="329" ht="12.75" customHeight="1">
      <c r="A329" s="1"/>
      <c r="C329" s="1"/>
      <c r="D329" s="1"/>
      <c r="E329" s="1"/>
    </row>
    <row r="330" ht="12.75" customHeight="1">
      <c r="A330" s="1"/>
      <c r="C330" s="1"/>
      <c r="D330" s="1"/>
      <c r="E330" s="1"/>
    </row>
    <row r="331" ht="12.75" customHeight="1">
      <c r="A331" s="1"/>
      <c r="C331" s="1"/>
      <c r="D331" s="1"/>
      <c r="E331" s="1"/>
    </row>
    <row r="332" ht="12.75" customHeight="1">
      <c r="A332" s="1"/>
      <c r="C332" s="1"/>
      <c r="D332" s="1"/>
      <c r="E332" s="1"/>
    </row>
    <row r="333" ht="12.75" customHeight="1">
      <c r="A333" s="1"/>
      <c r="C333" s="1"/>
      <c r="D333" s="1"/>
      <c r="E333" s="1"/>
    </row>
    <row r="334" ht="12.75" customHeight="1">
      <c r="A334" s="1"/>
      <c r="C334" s="1"/>
      <c r="D334" s="1"/>
      <c r="E334" s="1"/>
    </row>
    <row r="335" ht="12.75" customHeight="1">
      <c r="A335" s="1"/>
      <c r="C335" s="1"/>
      <c r="D335" s="1"/>
      <c r="E335" s="1"/>
    </row>
    <row r="336" ht="12.75" customHeight="1">
      <c r="A336" s="1"/>
      <c r="C336" s="1"/>
      <c r="D336" s="1"/>
      <c r="E336" s="1"/>
    </row>
    <row r="337" ht="12.75" customHeight="1">
      <c r="A337" s="1"/>
      <c r="C337" s="1"/>
      <c r="D337" s="1"/>
      <c r="E337" s="1"/>
    </row>
    <row r="338" ht="12.75" customHeight="1">
      <c r="A338" s="1"/>
      <c r="C338" s="1"/>
      <c r="D338" s="1"/>
      <c r="E338" s="1"/>
    </row>
    <row r="339" ht="12.75" customHeight="1">
      <c r="A339" s="1"/>
      <c r="C339" s="1"/>
      <c r="D339" s="1"/>
      <c r="E339" s="1"/>
    </row>
    <row r="340" ht="12.75" customHeight="1">
      <c r="A340" s="1"/>
      <c r="C340" s="1"/>
      <c r="D340" s="1"/>
      <c r="E340" s="1"/>
    </row>
    <row r="341" ht="12.75" customHeight="1">
      <c r="A341" s="1"/>
      <c r="C341" s="1"/>
      <c r="D341" s="1"/>
      <c r="E341" s="1"/>
    </row>
    <row r="342" ht="12.75" customHeight="1">
      <c r="A342" s="1"/>
      <c r="C342" s="1"/>
      <c r="D342" s="1"/>
      <c r="E342" s="1"/>
    </row>
    <row r="343" ht="12.75" customHeight="1">
      <c r="A343" s="1"/>
      <c r="C343" s="1"/>
      <c r="D343" s="1"/>
      <c r="E343" s="1"/>
    </row>
    <row r="344" ht="12.75" customHeight="1">
      <c r="A344" s="1"/>
      <c r="C344" s="1"/>
      <c r="D344" s="1"/>
      <c r="E344" s="1"/>
    </row>
    <row r="345" ht="12.75" customHeight="1">
      <c r="A345" s="1"/>
      <c r="C345" s="1"/>
      <c r="D345" s="1"/>
      <c r="E345" s="1"/>
    </row>
    <row r="346" ht="12.75" customHeight="1">
      <c r="A346" s="1"/>
      <c r="C346" s="1"/>
      <c r="D346" s="1"/>
      <c r="E346" s="1"/>
    </row>
    <row r="347" ht="12.75" customHeight="1">
      <c r="A347" s="1"/>
      <c r="C347" s="1"/>
      <c r="D347" s="1"/>
      <c r="E347" s="1"/>
    </row>
    <row r="348" ht="12.75" customHeight="1">
      <c r="A348" s="1"/>
      <c r="C348" s="1"/>
      <c r="D348" s="1"/>
      <c r="E348" s="1"/>
    </row>
    <row r="349" ht="12.75" customHeight="1">
      <c r="A349" s="1"/>
      <c r="C349" s="1"/>
      <c r="D349" s="1"/>
      <c r="E349" s="1"/>
    </row>
    <row r="350" ht="12.75" customHeight="1">
      <c r="A350" s="1"/>
      <c r="C350" s="1"/>
      <c r="D350" s="1"/>
      <c r="E350" s="1"/>
    </row>
    <row r="351" ht="12.75" customHeight="1">
      <c r="A351" s="1"/>
      <c r="C351" s="1"/>
      <c r="D351" s="1"/>
      <c r="E351" s="1"/>
    </row>
    <row r="352" ht="12.75" customHeight="1">
      <c r="A352" s="1"/>
      <c r="C352" s="1"/>
      <c r="D352" s="1"/>
      <c r="E352" s="1"/>
    </row>
    <row r="353" ht="12.75" customHeight="1">
      <c r="A353" s="1"/>
      <c r="C353" s="1"/>
      <c r="D353" s="1"/>
      <c r="E353" s="1"/>
    </row>
    <row r="354" ht="12.75" customHeight="1">
      <c r="A354" s="1"/>
      <c r="C354" s="1"/>
      <c r="D354" s="1"/>
      <c r="E354" s="1"/>
    </row>
    <row r="355" ht="12.75" customHeight="1">
      <c r="A355" s="1"/>
      <c r="C355" s="1"/>
      <c r="D355" s="1"/>
      <c r="E355" s="1"/>
    </row>
    <row r="356" ht="12.75" customHeight="1">
      <c r="A356" s="1"/>
      <c r="C356" s="1"/>
      <c r="D356" s="1"/>
      <c r="E356" s="1"/>
    </row>
    <row r="357" ht="12.75" customHeight="1">
      <c r="A357" s="1"/>
      <c r="C357" s="1"/>
      <c r="D357" s="1"/>
      <c r="E357" s="1"/>
    </row>
    <row r="358" ht="12.75" customHeight="1">
      <c r="A358" s="1"/>
      <c r="C358" s="1"/>
      <c r="D358" s="1"/>
      <c r="E358" s="1"/>
    </row>
    <row r="359" ht="12.75" customHeight="1">
      <c r="A359" s="1"/>
      <c r="C359" s="1"/>
      <c r="D359" s="1"/>
      <c r="E359" s="1"/>
    </row>
    <row r="360" ht="12.75" customHeight="1">
      <c r="A360" s="1"/>
      <c r="C360" s="1"/>
      <c r="D360" s="1"/>
      <c r="E360" s="1"/>
    </row>
    <row r="361" ht="12.75" customHeight="1">
      <c r="A361" s="1"/>
      <c r="C361" s="1"/>
      <c r="D361" s="1"/>
      <c r="E361" s="1"/>
    </row>
    <row r="362" ht="12.75" customHeight="1">
      <c r="A362" s="1"/>
      <c r="C362" s="1"/>
      <c r="D362" s="1"/>
      <c r="E362" s="1"/>
    </row>
    <row r="363" ht="12.75" customHeight="1">
      <c r="A363" s="1"/>
      <c r="C363" s="1"/>
      <c r="D363" s="1"/>
      <c r="E363" s="1"/>
    </row>
    <row r="364" ht="12.75" customHeight="1">
      <c r="A364" s="1"/>
      <c r="C364" s="1"/>
      <c r="D364" s="1"/>
      <c r="E364" s="1"/>
    </row>
    <row r="365" ht="12.75" customHeight="1">
      <c r="A365" s="1"/>
      <c r="C365" s="1"/>
      <c r="D365" s="1"/>
      <c r="E365" s="1"/>
    </row>
    <row r="366" ht="12.75" customHeight="1">
      <c r="A366" s="1"/>
      <c r="C366" s="1"/>
      <c r="D366" s="1"/>
      <c r="E366" s="1"/>
    </row>
    <row r="367" ht="12.75" customHeight="1">
      <c r="A367" s="1"/>
      <c r="C367" s="1"/>
      <c r="D367" s="1"/>
      <c r="E367" s="1"/>
    </row>
    <row r="368" ht="12.75" customHeight="1">
      <c r="A368" s="1"/>
      <c r="C368" s="1"/>
      <c r="D368" s="1"/>
      <c r="E368" s="1"/>
    </row>
    <row r="369" ht="12.75" customHeight="1">
      <c r="A369" s="1"/>
      <c r="C369" s="1"/>
      <c r="D369" s="1"/>
      <c r="E369" s="1"/>
    </row>
    <row r="370" ht="12.75" customHeight="1">
      <c r="A370" s="1"/>
      <c r="C370" s="1"/>
      <c r="D370" s="1"/>
      <c r="E370" s="1"/>
    </row>
    <row r="371" ht="12.75" customHeight="1">
      <c r="A371" s="1"/>
      <c r="C371" s="1"/>
      <c r="D371" s="1"/>
      <c r="E371" s="1"/>
    </row>
    <row r="372" ht="12.75" customHeight="1">
      <c r="A372" s="1"/>
      <c r="C372" s="1"/>
      <c r="D372" s="1"/>
      <c r="E372" s="1"/>
    </row>
    <row r="373" ht="12.75" customHeight="1">
      <c r="A373" s="1"/>
      <c r="C373" s="1"/>
      <c r="D373" s="1"/>
      <c r="E373" s="1"/>
    </row>
    <row r="374" ht="12.75" customHeight="1">
      <c r="A374" s="1"/>
      <c r="C374" s="1"/>
      <c r="D374" s="1"/>
      <c r="E374" s="1"/>
    </row>
    <row r="375" ht="12.75" customHeight="1">
      <c r="A375" s="1"/>
      <c r="C375" s="1"/>
      <c r="D375" s="1"/>
      <c r="E375" s="1"/>
    </row>
    <row r="376" ht="12.75" customHeight="1">
      <c r="A376" s="1"/>
      <c r="C376" s="1"/>
      <c r="D376" s="1"/>
      <c r="E376" s="1"/>
    </row>
    <row r="377" ht="12.75" customHeight="1">
      <c r="A377" s="1"/>
      <c r="C377" s="1"/>
      <c r="D377" s="1"/>
      <c r="E377" s="1"/>
    </row>
    <row r="378" ht="12.75" customHeight="1">
      <c r="A378" s="1"/>
      <c r="C378" s="1"/>
      <c r="D378" s="1"/>
      <c r="E378" s="1"/>
    </row>
    <row r="379" ht="12.75" customHeight="1">
      <c r="A379" s="1"/>
      <c r="C379" s="1"/>
      <c r="D379" s="1"/>
      <c r="E379" s="1"/>
    </row>
    <row r="380" ht="12.75" customHeight="1">
      <c r="A380" s="1"/>
      <c r="C380" s="1"/>
      <c r="D380" s="1"/>
      <c r="E380" s="1"/>
    </row>
    <row r="381" ht="12.75" customHeight="1">
      <c r="A381" s="1"/>
      <c r="C381" s="1"/>
      <c r="D381" s="1"/>
      <c r="E381" s="1"/>
    </row>
    <row r="382" ht="12.75" customHeight="1">
      <c r="A382" s="1"/>
      <c r="C382" s="1"/>
      <c r="D382" s="1"/>
      <c r="E382" s="1"/>
    </row>
    <row r="383" ht="12.75" customHeight="1">
      <c r="A383" s="1"/>
      <c r="C383" s="1"/>
      <c r="D383" s="1"/>
      <c r="E383" s="1"/>
    </row>
    <row r="384" ht="12.75" customHeight="1">
      <c r="A384" s="1"/>
      <c r="C384" s="1"/>
      <c r="D384" s="1"/>
      <c r="E384" s="1"/>
    </row>
    <row r="385" ht="12.75" customHeight="1">
      <c r="A385" s="1"/>
      <c r="C385" s="1"/>
      <c r="D385" s="1"/>
      <c r="E385" s="1"/>
    </row>
    <row r="386" ht="12.75" customHeight="1">
      <c r="A386" s="1"/>
      <c r="C386" s="1"/>
      <c r="D386" s="1"/>
      <c r="E386" s="1"/>
    </row>
    <row r="387" ht="12.75" customHeight="1">
      <c r="A387" s="1"/>
      <c r="C387" s="1"/>
      <c r="D387" s="1"/>
      <c r="E387" s="1"/>
    </row>
    <row r="388" ht="12.75" customHeight="1">
      <c r="A388" s="1"/>
      <c r="C388" s="1"/>
      <c r="D388" s="1"/>
      <c r="E388" s="1"/>
    </row>
    <row r="389" ht="12.75" customHeight="1">
      <c r="A389" s="1"/>
      <c r="C389" s="1"/>
      <c r="D389" s="1"/>
      <c r="E389" s="1"/>
    </row>
    <row r="390" ht="12.75" customHeight="1">
      <c r="A390" s="1"/>
      <c r="C390" s="1"/>
      <c r="D390" s="1"/>
      <c r="E390" s="1"/>
    </row>
    <row r="391" ht="12.75" customHeight="1">
      <c r="A391" s="1"/>
      <c r="C391" s="1"/>
      <c r="D391" s="1"/>
      <c r="E391" s="1"/>
    </row>
    <row r="392" ht="12.75" customHeight="1">
      <c r="A392" s="1"/>
      <c r="C392" s="1"/>
      <c r="D392" s="1"/>
      <c r="E392" s="1"/>
    </row>
    <row r="393" ht="12.75" customHeight="1">
      <c r="A393" s="1"/>
      <c r="C393" s="1"/>
      <c r="D393" s="1"/>
      <c r="E393" s="1"/>
    </row>
    <row r="394" ht="12.75" customHeight="1">
      <c r="A394" s="1"/>
      <c r="C394" s="1"/>
      <c r="D394" s="1"/>
      <c r="E394" s="1"/>
    </row>
    <row r="395" ht="12.75" customHeight="1">
      <c r="A395" s="1"/>
      <c r="C395" s="1"/>
      <c r="D395" s="1"/>
      <c r="E395" s="1"/>
    </row>
    <row r="396" ht="12.75" customHeight="1">
      <c r="A396" s="1"/>
      <c r="C396" s="1"/>
      <c r="D396" s="1"/>
      <c r="E396" s="1"/>
    </row>
    <row r="397" ht="12.75" customHeight="1">
      <c r="A397" s="1"/>
      <c r="C397" s="1"/>
      <c r="D397" s="1"/>
      <c r="E397" s="1"/>
    </row>
    <row r="398" ht="12.75" customHeight="1">
      <c r="A398" s="1"/>
      <c r="C398" s="1"/>
      <c r="D398" s="1"/>
      <c r="E398" s="1"/>
    </row>
    <row r="399" ht="12.75" customHeight="1">
      <c r="A399" s="1"/>
      <c r="C399" s="1"/>
      <c r="D399" s="1"/>
      <c r="E399" s="1"/>
    </row>
    <row r="400" ht="12.75" customHeight="1">
      <c r="A400" s="1"/>
      <c r="C400" s="1"/>
      <c r="D400" s="1"/>
      <c r="E400" s="1"/>
    </row>
    <row r="401" ht="12.75" customHeight="1">
      <c r="A401" s="1"/>
      <c r="C401" s="1"/>
      <c r="D401" s="1"/>
      <c r="E401" s="1"/>
    </row>
    <row r="402" ht="12.75" customHeight="1">
      <c r="A402" s="1"/>
      <c r="C402" s="1"/>
      <c r="D402" s="1"/>
      <c r="E402" s="1"/>
    </row>
    <row r="403" ht="12.75" customHeight="1">
      <c r="A403" s="1"/>
      <c r="C403" s="1"/>
      <c r="D403" s="1"/>
      <c r="E403" s="1"/>
    </row>
    <row r="404" ht="12.75" customHeight="1">
      <c r="A404" s="1"/>
      <c r="C404" s="1"/>
      <c r="D404" s="1"/>
      <c r="E404" s="1"/>
    </row>
    <row r="405" ht="12.75" customHeight="1">
      <c r="A405" s="1"/>
      <c r="C405" s="1"/>
      <c r="D405" s="1"/>
      <c r="E405" s="1"/>
    </row>
    <row r="406" ht="12.75" customHeight="1">
      <c r="A406" s="1"/>
      <c r="C406" s="1"/>
      <c r="D406" s="1"/>
      <c r="E406" s="1"/>
    </row>
    <row r="407" ht="12.75" customHeight="1">
      <c r="A407" s="1"/>
      <c r="C407" s="1"/>
      <c r="D407" s="1"/>
      <c r="E407" s="1"/>
    </row>
    <row r="408" ht="12.75" customHeight="1">
      <c r="A408" s="1"/>
      <c r="C408" s="1"/>
      <c r="D408" s="1"/>
      <c r="E408" s="1"/>
    </row>
    <row r="409" ht="12.75" customHeight="1">
      <c r="A409" s="1"/>
      <c r="C409" s="1"/>
      <c r="D409" s="1"/>
      <c r="E409" s="1"/>
    </row>
    <row r="410" ht="12.75" customHeight="1">
      <c r="A410" s="1"/>
      <c r="C410" s="1"/>
      <c r="D410" s="1"/>
      <c r="E410" s="1"/>
    </row>
    <row r="411" ht="12.75" customHeight="1">
      <c r="A411" s="1"/>
      <c r="C411" s="1"/>
      <c r="D411" s="1"/>
      <c r="E411" s="1"/>
    </row>
    <row r="412" ht="12.75" customHeight="1">
      <c r="A412" s="1"/>
      <c r="C412" s="1"/>
      <c r="D412" s="1"/>
      <c r="E412" s="1"/>
    </row>
    <row r="413" ht="12.75" customHeight="1">
      <c r="A413" s="1"/>
      <c r="C413" s="1"/>
      <c r="D413" s="1"/>
      <c r="E413" s="1"/>
    </row>
    <row r="414" ht="12.75" customHeight="1">
      <c r="A414" s="1"/>
      <c r="C414" s="1"/>
      <c r="D414" s="1"/>
      <c r="E414" s="1"/>
    </row>
    <row r="415" ht="12.75" customHeight="1">
      <c r="A415" s="1"/>
      <c r="C415" s="1"/>
      <c r="D415" s="1"/>
      <c r="E415" s="1"/>
    </row>
    <row r="416" ht="12.75" customHeight="1">
      <c r="A416" s="1"/>
      <c r="C416" s="1"/>
      <c r="D416" s="1"/>
      <c r="E416" s="1"/>
    </row>
    <row r="417" ht="12.75" customHeight="1">
      <c r="A417" s="1"/>
      <c r="C417" s="1"/>
      <c r="D417" s="1"/>
      <c r="E417" s="1"/>
    </row>
    <row r="418" ht="12.75" customHeight="1">
      <c r="A418" s="1"/>
      <c r="C418" s="1"/>
      <c r="D418" s="1"/>
      <c r="E418" s="1"/>
    </row>
    <row r="419" ht="12.75" customHeight="1">
      <c r="A419" s="1"/>
      <c r="C419" s="1"/>
      <c r="D419" s="1"/>
      <c r="E419" s="1"/>
    </row>
    <row r="420" ht="12.75" customHeight="1">
      <c r="A420" s="1"/>
      <c r="C420" s="1"/>
      <c r="D420" s="1"/>
      <c r="E420" s="1"/>
    </row>
    <row r="421" ht="12.75" customHeight="1">
      <c r="A421" s="1"/>
      <c r="C421" s="1"/>
      <c r="D421" s="1"/>
      <c r="E421" s="1"/>
    </row>
    <row r="422" ht="12.75" customHeight="1">
      <c r="A422" s="1"/>
      <c r="C422" s="1"/>
      <c r="D422" s="1"/>
      <c r="E422" s="1"/>
    </row>
    <row r="423" ht="12.75" customHeight="1">
      <c r="A423" s="1"/>
      <c r="C423" s="1"/>
      <c r="D423" s="1"/>
      <c r="E423" s="1"/>
    </row>
    <row r="424" ht="12.75" customHeight="1">
      <c r="A424" s="1"/>
      <c r="C424" s="1"/>
      <c r="D424" s="1"/>
      <c r="E424" s="1"/>
    </row>
    <row r="425" ht="12.75" customHeight="1">
      <c r="A425" s="1"/>
      <c r="C425" s="1"/>
      <c r="D425" s="1"/>
      <c r="E425" s="1"/>
    </row>
    <row r="426" ht="12.75" customHeight="1">
      <c r="A426" s="1"/>
      <c r="C426" s="1"/>
      <c r="D426" s="1"/>
      <c r="E426" s="1"/>
    </row>
    <row r="427" ht="12.75" customHeight="1">
      <c r="A427" s="1"/>
      <c r="C427" s="1"/>
      <c r="D427" s="1"/>
      <c r="E427" s="1"/>
    </row>
    <row r="428" ht="12.75" customHeight="1">
      <c r="A428" s="1"/>
      <c r="C428" s="1"/>
      <c r="D428" s="1"/>
      <c r="E428" s="1"/>
    </row>
    <row r="429" ht="12.75" customHeight="1">
      <c r="A429" s="1"/>
      <c r="C429" s="1"/>
      <c r="D429" s="1"/>
      <c r="E429" s="1"/>
    </row>
    <row r="430" ht="12.75" customHeight="1">
      <c r="A430" s="1"/>
      <c r="C430" s="1"/>
      <c r="D430" s="1"/>
      <c r="E430" s="1"/>
    </row>
    <row r="431" ht="12.75" customHeight="1">
      <c r="A431" s="1"/>
      <c r="C431" s="1"/>
      <c r="D431" s="1"/>
      <c r="E431" s="1"/>
    </row>
    <row r="432" ht="12.75" customHeight="1">
      <c r="A432" s="1"/>
      <c r="C432" s="1"/>
      <c r="D432" s="1"/>
      <c r="E432" s="1"/>
    </row>
    <row r="433" ht="12.75" customHeight="1">
      <c r="A433" s="1"/>
      <c r="C433" s="1"/>
      <c r="D433" s="1"/>
      <c r="E433" s="1"/>
    </row>
    <row r="434" ht="12.75" customHeight="1">
      <c r="A434" s="1"/>
      <c r="C434" s="1"/>
      <c r="D434" s="1"/>
      <c r="E434" s="1"/>
    </row>
    <row r="435" ht="12.75" customHeight="1">
      <c r="A435" s="1"/>
      <c r="C435" s="1"/>
      <c r="D435" s="1"/>
      <c r="E435" s="1"/>
    </row>
    <row r="436" ht="12.75" customHeight="1">
      <c r="A436" s="1"/>
      <c r="C436" s="1"/>
      <c r="D436" s="1"/>
      <c r="E436" s="1"/>
    </row>
    <row r="437" ht="12.75" customHeight="1">
      <c r="A437" s="1"/>
      <c r="C437" s="1"/>
      <c r="D437" s="1"/>
      <c r="E437" s="1"/>
    </row>
    <row r="438" ht="12.75" customHeight="1">
      <c r="A438" s="1"/>
      <c r="C438" s="1"/>
      <c r="D438" s="1"/>
      <c r="E438" s="1"/>
    </row>
    <row r="439" ht="12.75" customHeight="1">
      <c r="A439" s="1"/>
      <c r="C439" s="1"/>
      <c r="D439" s="1"/>
      <c r="E439" s="1"/>
    </row>
    <row r="440" ht="12.75" customHeight="1">
      <c r="A440" s="1"/>
      <c r="C440" s="1"/>
      <c r="D440" s="1"/>
      <c r="E440" s="1"/>
    </row>
    <row r="441" ht="12.75" customHeight="1">
      <c r="A441" s="1"/>
      <c r="C441" s="1"/>
      <c r="D441" s="1"/>
      <c r="E441" s="1"/>
    </row>
    <row r="442" ht="12.75" customHeight="1">
      <c r="A442" s="1"/>
      <c r="C442" s="1"/>
      <c r="D442" s="1"/>
      <c r="E442" s="1"/>
    </row>
    <row r="443" ht="12.75" customHeight="1">
      <c r="A443" s="1"/>
      <c r="C443" s="1"/>
      <c r="D443" s="1"/>
      <c r="E443" s="1"/>
    </row>
    <row r="444" ht="12.75" customHeight="1">
      <c r="A444" s="1"/>
      <c r="C444" s="1"/>
      <c r="D444" s="1"/>
      <c r="E444" s="1"/>
    </row>
    <row r="445" ht="12.75" customHeight="1">
      <c r="A445" s="1"/>
      <c r="C445" s="1"/>
      <c r="D445" s="1"/>
      <c r="E445" s="1"/>
    </row>
    <row r="446" ht="12.75" customHeight="1">
      <c r="A446" s="1"/>
      <c r="C446" s="1"/>
      <c r="D446" s="1"/>
      <c r="E446" s="1"/>
    </row>
    <row r="447" ht="12.75" customHeight="1">
      <c r="A447" s="1"/>
      <c r="C447" s="1"/>
      <c r="D447" s="1"/>
      <c r="E447" s="1"/>
    </row>
    <row r="448" ht="12.75" customHeight="1">
      <c r="A448" s="1"/>
      <c r="C448" s="1"/>
      <c r="D448" s="1"/>
      <c r="E448" s="1"/>
    </row>
    <row r="449" ht="12.75" customHeight="1">
      <c r="A449" s="1"/>
      <c r="C449" s="1"/>
      <c r="D449" s="1"/>
      <c r="E449" s="1"/>
    </row>
    <row r="450" ht="12.75" customHeight="1">
      <c r="A450" s="1"/>
      <c r="C450" s="1"/>
      <c r="D450" s="1"/>
      <c r="E450" s="1"/>
    </row>
    <row r="451" ht="12.75" customHeight="1">
      <c r="A451" s="1"/>
      <c r="C451" s="1"/>
      <c r="D451" s="1"/>
      <c r="E451" s="1"/>
    </row>
    <row r="452" ht="12.75" customHeight="1">
      <c r="A452" s="1"/>
      <c r="C452" s="1"/>
      <c r="D452" s="1"/>
      <c r="E452" s="1"/>
    </row>
    <row r="453" ht="12.75" customHeight="1">
      <c r="A453" s="1"/>
      <c r="C453" s="1"/>
      <c r="D453" s="1"/>
      <c r="E453" s="1"/>
    </row>
    <row r="454" ht="12.75" customHeight="1">
      <c r="A454" s="1"/>
      <c r="C454" s="1"/>
      <c r="D454" s="1"/>
      <c r="E454" s="1"/>
    </row>
    <row r="455" ht="12.75" customHeight="1">
      <c r="A455" s="1"/>
      <c r="C455" s="1"/>
      <c r="D455" s="1"/>
      <c r="E455" s="1"/>
    </row>
    <row r="456" ht="12.75" customHeight="1">
      <c r="A456" s="1"/>
      <c r="C456" s="1"/>
      <c r="D456" s="1"/>
      <c r="E456" s="1"/>
    </row>
    <row r="457" ht="12.75" customHeight="1">
      <c r="A457" s="1"/>
      <c r="C457" s="1"/>
      <c r="D457" s="1"/>
      <c r="E457" s="1"/>
    </row>
    <row r="458" ht="12.75" customHeight="1">
      <c r="A458" s="1"/>
      <c r="C458" s="1"/>
      <c r="D458" s="1"/>
      <c r="E458" s="1"/>
    </row>
    <row r="459" ht="12.75" customHeight="1">
      <c r="A459" s="1"/>
      <c r="C459" s="1"/>
      <c r="D459" s="1"/>
      <c r="E459" s="1"/>
    </row>
    <row r="460" ht="12.75" customHeight="1">
      <c r="A460" s="1"/>
      <c r="C460" s="1"/>
      <c r="D460" s="1"/>
      <c r="E460" s="1"/>
    </row>
    <row r="461" ht="12.75" customHeight="1">
      <c r="A461" s="1"/>
      <c r="C461" s="1"/>
      <c r="D461" s="1"/>
      <c r="E461" s="1"/>
    </row>
    <row r="462" ht="12.75" customHeight="1">
      <c r="A462" s="1"/>
      <c r="C462" s="1"/>
      <c r="D462" s="1"/>
      <c r="E462" s="1"/>
    </row>
    <row r="463" ht="12.75" customHeight="1">
      <c r="A463" s="1"/>
      <c r="C463" s="1"/>
      <c r="D463" s="1"/>
      <c r="E463" s="1"/>
    </row>
    <row r="464" ht="12.75" customHeight="1">
      <c r="A464" s="1"/>
      <c r="C464" s="1"/>
      <c r="D464" s="1"/>
      <c r="E464" s="1"/>
    </row>
    <row r="465" ht="12.75" customHeight="1">
      <c r="A465" s="1"/>
      <c r="C465" s="1"/>
      <c r="D465" s="1"/>
      <c r="E465" s="1"/>
    </row>
    <row r="466" ht="12.75" customHeight="1">
      <c r="A466" s="1"/>
      <c r="C466" s="1"/>
      <c r="D466" s="1"/>
      <c r="E466" s="1"/>
    </row>
    <row r="467" ht="12.75" customHeight="1">
      <c r="A467" s="1"/>
      <c r="C467" s="1"/>
      <c r="D467" s="1"/>
      <c r="E467" s="1"/>
    </row>
    <row r="468" ht="12.75" customHeight="1">
      <c r="A468" s="1"/>
      <c r="C468" s="1"/>
      <c r="D468" s="1"/>
      <c r="E468" s="1"/>
    </row>
    <row r="469" ht="12.75" customHeight="1">
      <c r="A469" s="1"/>
      <c r="C469" s="1"/>
      <c r="D469" s="1"/>
      <c r="E469" s="1"/>
    </row>
    <row r="470" ht="12.75" customHeight="1">
      <c r="A470" s="1"/>
      <c r="C470" s="1"/>
      <c r="D470" s="1"/>
      <c r="E470" s="1"/>
    </row>
    <row r="471" ht="12.75" customHeight="1">
      <c r="A471" s="1"/>
      <c r="C471" s="1"/>
      <c r="D471" s="1"/>
      <c r="E471" s="1"/>
    </row>
    <row r="472" ht="12.75" customHeight="1">
      <c r="A472" s="1"/>
      <c r="C472" s="1"/>
      <c r="D472" s="1"/>
      <c r="E472" s="1"/>
    </row>
    <row r="473" ht="12.75" customHeight="1">
      <c r="A473" s="1"/>
      <c r="C473" s="1"/>
      <c r="D473" s="1"/>
      <c r="E473" s="1"/>
    </row>
    <row r="474" ht="12.75" customHeight="1">
      <c r="A474" s="1"/>
      <c r="C474" s="1"/>
      <c r="D474" s="1"/>
      <c r="E474" s="1"/>
    </row>
    <row r="475" ht="12.75" customHeight="1">
      <c r="A475" s="1"/>
      <c r="C475" s="1"/>
      <c r="D475" s="1"/>
      <c r="E475" s="1"/>
    </row>
    <row r="476" ht="12.75" customHeight="1">
      <c r="A476" s="1"/>
      <c r="C476" s="1"/>
      <c r="D476" s="1"/>
      <c r="E476" s="1"/>
    </row>
    <row r="477" ht="12.75" customHeight="1">
      <c r="A477" s="1"/>
      <c r="C477" s="1"/>
      <c r="D477" s="1"/>
      <c r="E477" s="1"/>
    </row>
    <row r="478" ht="12.75" customHeight="1">
      <c r="A478" s="1"/>
      <c r="C478" s="1"/>
      <c r="D478" s="1"/>
      <c r="E478" s="1"/>
    </row>
    <row r="479" ht="12.75" customHeight="1">
      <c r="A479" s="1"/>
      <c r="C479" s="1"/>
      <c r="D479" s="1"/>
      <c r="E479" s="1"/>
    </row>
    <row r="480" ht="12.75" customHeight="1">
      <c r="A480" s="1"/>
      <c r="C480" s="1"/>
      <c r="D480" s="1"/>
      <c r="E480" s="1"/>
    </row>
    <row r="481" ht="12.75" customHeight="1">
      <c r="A481" s="1"/>
      <c r="C481" s="1"/>
      <c r="D481" s="1"/>
      <c r="E481" s="1"/>
    </row>
    <row r="482" ht="12.75" customHeight="1">
      <c r="A482" s="1"/>
      <c r="C482" s="1"/>
      <c r="D482" s="1"/>
      <c r="E482" s="1"/>
    </row>
    <row r="483" ht="12.75" customHeight="1">
      <c r="A483" s="1"/>
      <c r="C483" s="1"/>
      <c r="D483" s="1"/>
      <c r="E483" s="1"/>
    </row>
    <row r="484" ht="12.75" customHeight="1">
      <c r="A484" s="1"/>
      <c r="C484" s="1"/>
      <c r="D484" s="1"/>
      <c r="E484" s="1"/>
    </row>
    <row r="485" ht="12.75" customHeight="1">
      <c r="A485" s="1"/>
      <c r="C485" s="1"/>
      <c r="D485" s="1"/>
      <c r="E485" s="1"/>
    </row>
    <row r="486" ht="12.75" customHeight="1">
      <c r="A486" s="1"/>
      <c r="C486" s="1"/>
      <c r="D486" s="1"/>
      <c r="E486" s="1"/>
    </row>
    <row r="487" ht="12.75" customHeight="1">
      <c r="A487" s="1"/>
      <c r="C487" s="1"/>
      <c r="D487" s="1"/>
      <c r="E487" s="1"/>
    </row>
    <row r="488" ht="12.75" customHeight="1">
      <c r="A488" s="1"/>
      <c r="C488" s="1"/>
      <c r="D488" s="1"/>
      <c r="E488" s="1"/>
    </row>
    <row r="489" ht="12.75" customHeight="1">
      <c r="A489" s="1"/>
      <c r="C489" s="1"/>
      <c r="D489" s="1"/>
      <c r="E489" s="1"/>
    </row>
    <row r="490" ht="12.75" customHeight="1">
      <c r="A490" s="1"/>
      <c r="C490" s="1"/>
      <c r="D490" s="1"/>
      <c r="E490" s="1"/>
    </row>
    <row r="491" ht="12.75" customHeight="1">
      <c r="A491" s="1"/>
      <c r="C491" s="1"/>
      <c r="D491" s="1"/>
      <c r="E491" s="1"/>
    </row>
    <row r="492" ht="12.75" customHeight="1">
      <c r="A492" s="1"/>
      <c r="C492" s="1"/>
      <c r="D492" s="1"/>
      <c r="E492" s="1"/>
    </row>
    <row r="493" ht="12.75" customHeight="1">
      <c r="A493" s="1"/>
      <c r="C493" s="1"/>
      <c r="D493" s="1"/>
      <c r="E493" s="1"/>
    </row>
    <row r="494" ht="12.75" customHeight="1">
      <c r="A494" s="1"/>
      <c r="C494" s="1"/>
      <c r="D494" s="1"/>
      <c r="E494" s="1"/>
    </row>
    <row r="495" ht="12.75" customHeight="1">
      <c r="A495" s="1"/>
      <c r="C495" s="1"/>
      <c r="D495" s="1"/>
      <c r="E495" s="1"/>
    </row>
    <row r="496" ht="12.75" customHeight="1">
      <c r="A496" s="1"/>
      <c r="C496" s="1"/>
      <c r="D496" s="1"/>
      <c r="E496" s="1"/>
    </row>
    <row r="497" ht="12.75" customHeight="1">
      <c r="A497" s="1"/>
      <c r="C497" s="1"/>
      <c r="D497" s="1"/>
      <c r="E497" s="1"/>
    </row>
    <row r="498" ht="12.75" customHeight="1">
      <c r="A498" s="1"/>
      <c r="C498" s="1"/>
      <c r="D498" s="1"/>
      <c r="E498" s="1"/>
    </row>
    <row r="499" ht="12.75" customHeight="1">
      <c r="A499" s="1"/>
      <c r="C499" s="1"/>
      <c r="D499" s="1"/>
      <c r="E499" s="1"/>
    </row>
    <row r="500" ht="12.75" customHeight="1">
      <c r="A500" s="1"/>
      <c r="C500" s="1"/>
      <c r="D500" s="1"/>
      <c r="E500" s="1"/>
    </row>
    <row r="501" ht="12.75" customHeight="1">
      <c r="A501" s="1"/>
      <c r="C501" s="1"/>
      <c r="D501" s="1"/>
      <c r="E501" s="1"/>
    </row>
    <row r="502" ht="12.75" customHeight="1">
      <c r="A502" s="1"/>
      <c r="C502" s="1"/>
      <c r="D502" s="1"/>
      <c r="E502" s="1"/>
    </row>
    <row r="503" ht="12.75" customHeight="1">
      <c r="A503" s="1"/>
      <c r="C503" s="1"/>
      <c r="D503" s="1"/>
      <c r="E503" s="1"/>
    </row>
    <row r="504" ht="12.75" customHeight="1">
      <c r="A504" s="1"/>
      <c r="C504" s="1"/>
      <c r="D504" s="1"/>
      <c r="E504" s="1"/>
    </row>
    <row r="505" ht="12.75" customHeight="1">
      <c r="A505" s="1"/>
      <c r="C505" s="1"/>
      <c r="D505" s="1"/>
      <c r="E505" s="1"/>
    </row>
    <row r="506" ht="12.75" customHeight="1">
      <c r="A506" s="1"/>
      <c r="C506" s="1"/>
      <c r="D506" s="1"/>
      <c r="E506" s="1"/>
    </row>
    <row r="507" ht="12.75" customHeight="1">
      <c r="A507" s="1"/>
      <c r="C507" s="1"/>
      <c r="D507" s="1"/>
      <c r="E507" s="1"/>
    </row>
    <row r="508" ht="12.75" customHeight="1">
      <c r="A508" s="1"/>
      <c r="C508" s="1"/>
      <c r="D508" s="1"/>
      <c r="E508" s="1"/>
    </row>
    <row r="509" ht="12.75" customHeight="1">
      <c r="A509" s="1"/>
      <c r="C509" s="1"/>
      <c r="D509" s="1"/>
      <c r="E509" s="1"/>
    </row>
    <row r="510" ht="12.75" customHeight="1">
      <c r="A510" s="1"/>
      <c r="C510" s="1"/>
      <c r="D510" s="1"/>
      <c r="E510" s="1"/>
    </row>
    <row r="511" ht="12.75" customHeight="1">
      <c r="A511" s="1"/>
      <c r="C511" s="1"/>
      <c r="D511" s="1"/>
      <c r="E511" s="1"/>
    </row>
    <row r="512" ht="12.75" customHeight="1">
      <c r="A512" s="1"/>
      <c r="C512" s="1"/>
      <c r="D512" s="1"/>
      <c r="E512" s="1"/>
    </row>
    <row r="513" ht="12.75" customHeight="1">
      <c r="A513" s="1"/>
      <c r="C513" s="1"/>
      <c r="D513" s="1"/>
      <c r="E513" s="1"/>
    </row>
    <row r="514" ht="12.75" customHeight="1">
      <c r="A514" s="1"/>
      <c r="C514" s="1"/>
      <c r="D514" s="1"/>
      <c r="E514" s="1"/>
    </row>
    <row r="515" ht="12.75" customHeight="1">
      <c r="A515" s="1"/>
      <c r="C515" s="1"/>
      <c r="D515" s="1"/>
      <c r="E515" s="1"/>
    </row>
    <row r="516" ht="12.75" customHeight="1">
      <c r="A516" s="1"/>
      <c r="C516" s="1"/>
      <c r="D516" s="1"/>
      <c r="E516" s="1"/>
    </row>
    <row r="517" ht="12.75" customHeight="1">
      <c r="A517" s="1"/>
      <c r="C517" s="1"/>
      <c r="D517" s="1"/>
      <c r="E517" s="1"/>
    </row>
    <row r="518" ht="12.75" customHeight="1">
      <c r="A518" s="1"/>
      <c r="C518" s="1"/>
      <c r="D518" s="1"/>
      <c r="E518" s="1"/>
    </row>
    <row r="519" ht="12.75" customHeight="1">
      <c r="A519" s="1"/>
      <c r="C519" s="1"/>
      <c r="D519" s="1"/>
      <c r="E519" s="1"/>
    </row>
    <row r="520" ht="12.75" customHeight="1">
      <c r="A520" s="1"/>
      <c r="C520" s="1"/>
      <c r="D520" s="1"/>
      <c r="E520" s="1"/>
    </row>
    <row r="521" ht="12.75" customHeight="1">
      <c r="A521" s="1"/>
      <c r="C521" s="1"/>
      <c r="D521" s="1"/>
      <c r="E521" s="1"/>
    </row>
    <row r="522" ht="12.75" customHeight="1">
      <c r="A522" s="1"/>
      <c r="C522" s="1"/>
      <c r="D522" s="1"/>
      <c r="E522" s="1"/>
    </row>
    <row r="523" ht="12.75" customHeight="1">
      <c r="A523" s="1"/>
      <c r="C523" s="1"/>
      <c r="D523" s="1"/>
      <c r="E523" s="1"/>
    </row>
    <row r="524" ht="12.75" customHeight="1">
      <c r="A524" s="1"/>
      <c r="C524" s="1"/>
      <c r="D524" s="1"/>
      <c r="E524" s="1"/>
    </row>
    <row r="525" ht="12.75" customHeight="1">
      <c r="A525" s="1"/>
      <c r="C525" s="1"/>
      <c r="D525" s="1"/>
      <c r="E525" s="1"/>
    </row>
    <row r="526" ht="12.75" customHeight="1">
      <c r="A526" s="1"/>
      <c r="C526" s="1"/>
      <c r="D526" s="1"/>
      <c r="E526" s="1"/>
    </row>
    <row r="527" ht="12.75" customHeight="1">
      <c r="A527" s="1"/>
      <c r="C527" s="1"/>
      <c r="D527" s="1"/>
      <c r="E527" s="1"/>
    </row>
    <row r="528" ht="12.75" customHeight="1">
      <c r="A528" s="1"/>
      <c r="C528" s="1"/>
      <c r="D528" s="1"/>
      <c r="E528" s="1"/>
    </row>
    <row r="529" ht="12.75" customHeight="1">
      <c r="A529" s="1"/>
      <c r="C529" s="1"/>
      <c r="D529" s="1"/>
      <c r="E529" s="1"/>
    </row>
    <row r="530" ht="12.75" customHeight="1">
      <c r="A530" s="1"/>
      <c r="C530" s="1"/>
      <c r="D530" s="1"/>
      <c r="E530" s="1"/>
    </row>
    <row r="531" ht="12.75" customHeight="1">
      <c r="A531" s="1"/>
      <c r="C531" s="1"/>
      <c r="D531" s="1"/>
      <c r="E531" s="1"/>
    </row>
    <row r="532" ht="12.75" customHeight="1">
      <c r="A532" s="1"/>
      <c r="C532" s="1"/>
      <c r="D532" s="1"/>
      <c r="E532" s="1"/>
    </row>
    <row r="533" ht="12.75" customHeight="1">
      <c r="A533" s="1"/>
      <c r="C533" s="1"/>
      <c r="D533" s="1"/>
      <c r="E533" s="1"/>
    </row>
    <row r="534" ht="12.75" customHeight="1">
      <c r="A534" s="1"/>
      <c r="C534" s="1"/>
      <c r="D534" s="1"/>
      <c r="E534" s="1"/>
    </row>
    <row r="535" ht="12.75" customHeight="1">
      <c r="A535" s="1"/>
      <c r="C535" s="1"/>
      <c r="D535" s="1"/>
      <c r="E535" s="1"/>
    </row>
    <row r="536" ht="12.75" customHeight="1">
      <c r="A536" s="1"/>
      <c r="C536" s="1"/>
      <c r="D536" s="1"/>
      <c r="E536" s="1"/>
    </row>
    <row r="537" ht="12.75" customHeight="1">
      <c r="A537" s="1"/>
      <c r="C537" s="1"/>
      <c r="D537" s="1"/>
      <c r="E537" s="1"/>
    </row>
    <row r="538" ht="12.75" customHeight="1">
      <c r="A538" s="1"/>
      <c r="C538" s="1"/>
      <c r="D538" s="1"/>
      <c r="E538" s="1"/>
    </row>
    <row r="539" ht="12.75" customHeight="1">
      <c r="A539" s="1"/>
      <c r="C539" s="1"/>
      <c r="D539" s="1"/>
      <c r="E539" s="1"/>
    </row>
    <row r="540" ht="12.75" customHeight="1">
      <c r="A540" s="1"/>
      <c r="C540" s="1"/>
      <c r="D540" s="1"/>
      <c r="E540" s="1"/>
    </row>
    <row r="541" ht="12.75" customHeight="1">
      <c r="A541" s="1"/>
      <c r="C541" s="1"/>
      <c r="D541" s="1"/>
      <c r="E541" s="1"/>
    </row>
    <row r="542" ht="12.75" customHeight="1">
      <c r="A542" s="1"/>
      <c r="C542" s="1"/>
      <c r="D542" s="1"/>
      <c r="E542" s="1"/>
    </row>
    <row r="543" ht="12.75" customHeight="1">
      <c r="A543" s="1"/>
      <c r="C543" s="1"/>
      <c r="D543" s="1"/>
      <c r="E543" s="1"/>
    </row>
    <row r="544" ht="12.75" customHeight="1">
      <c r="A544" s="1"/>
      <c r="C544" s="1"/>
      <c r="D544" s="1"/>
      <c r="E544" s="1"/>
    </row>
    <row r="545" ht="12.75" customHeight="1">
      <c r="A545" s="1"/>
      <c r="C545" s="1"/>
      <c r="D545" s="1"/>
      <c r="E545" s="1"/>
    </row>
    <row r="546" ht="12.75" customHeight="1">
      <c r="A546" s="1"/>
      <c r="C546" s="1"/>
      <c r="D546" s="1"/>
      <c r="E546" s="1"/>
    </row>
    <row r="547" ht="12.75" customHeight="1">
      <c r="A547" s="1"/>
      <c r="C547" s="1"/>
      <c r="D547" s="1"/>
      <c r="E547" s="1"/>
    </row>
    <row r="548" ht="12.75" customHeight="1">
      <c r="A548" s="1"/>
      <c r="C548" s="1"/>
      <c r="D548" s="1"/>
      <c r="E548" s="1"/>
    </row>
    <row r="549" ht="12.75" customHeight="1">
      <c r="A549" s="1"/>
      <c r="C549" s="1"/>
      <c r="D549" s="1"/>
      <c r="E549" s="1"/>
    </row>
    <row r="550" ht="12.75" customHeight="1">
      <c r="A550" s="1"/>
      <c r="C550" s="1"/>
      <c r="D550" s="1"/>
      <c r="E550" s="1"/>
    </row>
    <row r="551" ht="12.75" customHeight="1">
      <c r="A551" s="1"/>
      <c r="C551" s="1"/>
      <c r="D551" s="1"/>
      <c r="E551" s="1"/>
    </row>
    <row r="552" ht="12.75" customHeight="1">
      <c r="A552" s="1"/>
      <c r="C552" s="1"/>
      <c r="D552" s="1"/>
      <c r="E552" s="1"/>
    </row>
    <row r="553" ht="12.75" customHeight="1">
      <c r="A553" s="1"/>
      <c r="C553" s="1"/>
      <c r="D553" s="1"/>
      <c r="E553" s="1"/>
    </row>
    <row r="554" ht="12.75" customHeight="1">
      <c r="A554" s="1"/>
      <c r="C554" s="1"/>
      <c r="D554" s="1"/>
      <c r="E554" s="1"/>
    </row>
    <row r="555" ht="12.75" customHeight="1">
      <c r="A555" s="1"/>
      <c r="C555" s="1"/>
      <c r="D555" s="1"/>
      <c r="E555" s="1"/>
    </row>
    <row r="556" ht="12.75" customHeight="1">
      <c r="A556" s="1"/>
      <c r="C556" s="1"/>
      <c r="D556" s="1"/>
      <c r="E556" s="1"/>
    </row>
    <row r="557" ht="12.75" customHeight="1">
      <c r="A557" s="1"/>
      <c r="C557" s="1"/>
      <c r="D557" s="1"/>
      <c r="E557" s="1"/>
    </row>
    <row r="558" ht="12.75" customHeight="1">
      <c r="A558" s="1"/>
      <c r="C558" s="1"/>
      <c r="D558" s="1"/>
      <c r="E558" s="1"/>
    </row>
    <row r="559" ht="12.75" customHeight="1">
      <c r="A559" s="1"/>
      <c r="C559" s="1"/>
      <c r="D559" s="1"/>
      <c r="E559" s="1"/>
    </row>
    <row r="560" ht="12.75" customHeight="1">
      <c r="A560" s="1"/>
      <c r="C560" s="1"/>
      <c r="D560" s="1"/>
      <c r="E560" s="1"/>
    </row>
    <row r="561" ht="12.75" customHeight="1">
      <c r="A561" s="1"/>
      <c r="C561" s="1"/>
      <c r="D561" s="1"/>
      <c r="E561" s="1"/>
    </row>
    <row r="562" ht="12.75" customHeight="1">
      <c r="A562" s="1"/>
      <c r="C562" s="1"/>
      <c r="D562" s="1"/>
      <c r="E562" s="1"/>
    </row>
    <row r="563" ht="12.75" customHeight="1">
      <c r="A563" s="1"/>
      <c r="C563" s="1"/>
      <c r="D563" s="1"/>
      <c r="E563" s="1"/>
    </row>
    <row r="564" ht="12.75" customHeight="1">
      <c r="A564" s="1"/>
      <c r="C564" s="1"/>
      <c r="D564" s="1"/>
      <c r="E564" s="1"/>
    </row>
    <row r="565" ht="12.75" customHeight="1">
      <c r="A565" s="1"/>
      <c r="C565" s="1"/>
      <c r="D565" s="1"/>
      <c r="E565" s="1"/>
    </row>
    <row r="566" ht="12.75" customHeight="1">
      <c r="A566" s="1"/>
      <c r="C566" s="1"/>
      <c r="D566" s="1"/>
      <c r="E566" s="1"/>
    </row>
    <row r="567" ht="12.75" customHeight="1">
      <c r="A567" s="1"/>
      <c r="C567" s="1"/>
      <c r="D567" s="1"/>
      <c r="E567" s="1"/>
    </row>
    <row r="568" ht="12.75" customHeight="1">
      <c r="A568" s="1"/>
      <c r="C568" s="1"/>
      <c r="D568" s="1"/>
      <c r="E568" s="1"/>
    </row>
    <row r="569" ht="12.75" customHeight="1">
      <c r="A569" s="1"/>
      <c r="C569" s="1"/>
      <c r="D569" s="1"/>
      <c r="E569" s="1"/>
    </row>
    <row r="570" ht="12.75" customHeight="1">
      <c r="A570" s="1"/>
      <c r="C570" s="1"/>
      <c r="D570" s="1"/>
      <c r="E570" s="1"/>
    </row>
    <row r="571" ht="12.75" customHeight="1">
      <c r="A571" s="1"/>
      <c r="C571" s="1"/>
      <c r="D571" s="1"/>
      <c r="E571" s="1"/>
    </row>
    <row r="572" ht="12.75" customHeight="1">
      <c r="A572" s="1"/>
      <c r="C572" s="1"/>
      <c r="D572" s="1"/>
      <c r="E572" s="1"/>
    </row>
    <row r="573" ht="12.75" customHeight="1">
      <c r="A573" s="1"/>
      <c r="C573" s="1"/>
      <c r="D573" s="1"/>
      <c r="E573" s="1"/>
    </row>
    <row r="574" ht="12.75" customHeight="1">
      <c r="A574" s="1"/>
      <c r="C574" s="1"/>
      <c r="D574" s="1"/>
      <c r="E574" s="1"/>
    </row>
    <row r="575" ht="12.75" customHeight="1">
      <c r="A575" s="1"/>
      <c r="C575" s="1"/>
      <c r="D575" s="1"/>
      <c r="E575" s="1"/>
    </row>
    <row r="576" ht="12.75" customHeight="1">
      <c r="A576" s="1"/>
      <c r="C576" s="1"/>
      <c r="D576" s="1"/>
      <c r="E576" s="1"/>
    </row>
    <row r="577" ht="12.75" customHeight="1">
      <c r="A577" s="1"/>
      <c r="C577" s="1"/>
      <c r="D577" s="1"/>
      <c r="E577" s="1"/>
    </row>
    <row r="578" ht="12.75" customHeight="1">
      <c r="A578" s="1"/>
      <c r="C578" s="1"/>
      <c r="D578" s="1"/>
      <c r="E578" s="1"/>
    </row>
    <row r="579" ht="12.75" customHeight="1">
      <c r="A579" s="1"/>
      <c r="C579" s="1"/>
      <c r="D579" s="1"/>
      <c r="E579" s="1"/>
    </row>
    <row r="580" ht="12.75" customHeight="1">
      <c r="A580" s="1"/>
      <c r="C580" s="1"/>
      <c r="D580" s="1"/>
      <c r="E580" s="1"/>
    </row>
    <row r="581" ht="12.75" customHeight="1">
      <c r="A581" s="1"/>
      <c r="C581" s="1"/>
      <c r="D581" s="1"/>
      <c r="E581" s="1"/>
    </row>
    <row r="582" ht="12.75" customHeight="1">
      <c r="A582" s="1"/>
      <c r="C582" s="1"/>
      <c r="D582" s="1"/>
      <c r="E582" s="1"/>
    </row>
    <row r="583" ht="12.75" customHeight="1">
      <c r="A583" s="1"/>
      <c r="C583" s="1"/>
      <c r="D583" s="1"/>
      <c r="E583" s="1"/>
    </row>
    <row r="584" ht="12.75" customHeight="1">
      <c r="A584" s="1"/>
      <c r="C584" s="1"/>
      <c r="D584" s="1"/>
      <c r="E584" s="1"/>
    </row>
    <row r="585" ht="12.75" customHeight="1">
      <c r="A585" s="1"/>
      <c r="C585" s="1"/>
      <c r="D585" s="1"/>
      <c r="E585" s="1"/>
    </row>
    <row r="586" ht="12.75" customHeight="1">
      <c r="A586" s="1"/>
      <c r="C586" s="1"/>
      <c r="D586" s="1"/>
      <c r="E586" s="1"/>
    </row>
    <row r="587" ht="12.75" customHeight="1">
      <c r="A587" s="1"/>
      <c r="C587" s="1"/>
      <c r="D587" s="1"/>
      <c r="E587" s="1"/>
    </row>
    <row r="588" ht="12.75" customHeight="1">
      <c r="A588" s="1"/>
      <c r="C588" s="1"/>
      <c r="D588" s="1"/>
      <c r="E588" s="1"/>
    </row>
    <row r="589" ht="12.75" customHeight="1">
      <c r="A589" s="1"/>
      <c r="C589" s="1"/>
      <c r="D589" s="1"/>
      <c r="E589" s="1"/>
    </row>
    <row r="590" ht="12.75" customHeight="1">
      <c r="A590" s="1"/>
      <c r="C590" s="1"/>
      <c r="D590" s="1"/>
      <c r="E590" s="1"/>
    </row>
    <row r="591" ht="12.75" customHeight="1">
      <c r="A591" s="1"/>
      <c r="C591" s="1"/>
      <c r="D591" s="1"/>
      <c r="E591" s="1"/>
    </row>
    <row r="592" ht="12.75" customHeight="1">
      <c r="A592" s="1"/>
      <c r="C592" s="1"/>
      <c r="D592" s="1"/>
      <c r="E592" s="1"/>
    </row>
    <row r="593" ht="12.75" customHeight="1">
      <c r="A593" s="1"/>
      <c r="C593" s="1"/>
      <c r="D593" s="1"/>
      <c r="E593" s="1"/>
    </row>
    <row r="594" ht="12.75" customHeight="1">
      <c r="A594" s="1"/>
      <c r="C594" s="1"/>
      <c r="D594" s="1"/>
      <c r="E594" s="1"/>
    </row>
    <row r="595" ht="12.75" customHeight="1">
      <c r="A595" s="1"/>
      <c r="C595" s="1"/>
      <c r="D595" s="1"/>
      <c r="E595" s="1"/>
    </row>
    <row r="596" ht="12.75" customHeight="1">
      <c r="A596" s="1"/>
      <c r="C596" s="1"/>
      <c r="D596" s="1"/>
      <c r="E596" s="1"/>
    </row>
    <row r="597" ht="12.75" customHeight="1">
      <c r="A597" s="1"/>
      <c r="C597" s="1"/>
      <c r="D597" s="1"/>
      <c r="E597" s="1"/>
    </row>
    <row r="598" ht="12.75" customHeight="1">
      <c r="A598" s="1"/>
      <c r="C598" s="1"/>
      <c r="D598" s="1"/>
      <c r="E598" s="1"/>
    </row>
    <row r="599" ht="12.75" customHeight="1">
      <c r="A599" s="1"/>
      <c r="C599" s="1"/>
      <c r="D599" s="1"/>
      <c r="E599" s="1"/>
    </row>
    <row r="600" ht="12.75" customHeight="1">
      <c r="A600" s="1"/>
      <c r="C600" s="1"/>
      <c r="D600" s="1"/>
      <c r="E600" s="1"/>
    </row>
    <row r="601" ht="12.75" customHeight="1">
      <c r="A601" s="1"/>
      <c r="C601" s="1"/>
      <c r="D601" s="1"/>
      <c r="E601" s="1"/>
    </row>
    <row r="602" ht="12.75" customHeight="1">
      <c r="A602" s="1"/>
      <c r="C602" s="1"/>
      <c r="D602" s="1"/>
      <c r="E602" s="1"/>
    </row>
    <row r="603" ht="12.75" customHeight="1">
      <c r="A603" s="1"/>
      <c r="C603" s="1"/>
      <c r="D603" s="1"/>
      <c r="E603" s="1"/>
    </row>
    <row r="604" ht="12.75" customHeight="1">
      <c r="A604" s="1"/>
      <c r="C604" s="1"/>
      <c r="D604" s="1"/>
      <c r="E604" s="1"/>
    </row>
    <row r="605" ht="12.75" customHeight="1">
      <c r="A605" s="1"/>
      <c r="C605" s="1"/>
      <c r="D605" s="1"/>
      <c r="E605" s="1"/>
    </row>
    <row r="606" ht="12.75" customHeight="1">
      <c r="A606" s="1"/>
      <c r="C606" s="1"/>
      <c r="D606" s="1"/>
      <c r="E606" s="1"/>
    </row>
    <row r="607" ht="12.75" customHeight="1">
      <c r="A607" s="1"/>
      <c r="C607" s="1"/>
      <c r="D607" s="1"/>
      <c r="E607" s="1"/>
    </row>
    <row r="608" ht="12.75" customHeight="1">
      <c r="A608" s="1"/>
      <c r="C608" s="1"/>
      <c r="D608" s="1"/>
      <c r="E608" s="1"/>
    </row>
    <row r="609" ht="12.75" customHeight="1">
      <c r="A609" s="1"/>
      <c r="C609" s="1"/>
      <c r="D609" s="1"/>
      <c r="E609" s="1"/>
    </row>
    <row r="610" ht="12.75" customHeight="1">
      <c r="A610" s="1"/>
      <c r="C610" s="1"/>
      <c r="D610" s="1"/>
      <c r="E610" s="1"/>
    </row>
    <row r="611" ht="12.75" customHeight="1">
      <c r="A611" s="1"/>
      <c r="C611" s="1"/>
      <c r="D611" s="1"/>
      <c r="E611" s="1"/>
    </row>
    <row r="612" ht="12.75" customHeight="1">
      <c r="A612" s="1"/>
      <c r="C612" s="1"/>
      <c r="D612" s="1"/>
      <c r="E612" s="1"/>
    </row>
    <row r="613" ht="12.75" customHeight="1">
      <c r="A613" s="1"/>
      <c r="C613" s="1"/>
      <c r="D613" s="1"/>
      <c r="E613" s="1"/>
    </row>
    <row r="614" ht="12.75" customHeight="1">
      <c r="A614" s="1"/>
      <c r="C614" s="1"/>
      <c r="D614" s="1"/>
      <c r="E614" s="1"/>
    </row>
    <row r="615" ht="12.75" customHeight="1">
      <c r="A615" s="1"/>
      <c r="C615" s="1"/>
      <c r="D615" s="1"/>
      <c r="E615" s="1"/>
    </row>
    <row r="616" ht="12.75" customHeight="1">
      <c r="A616" s="1"/>
      <c r="C616" s="1"/>
      <c r="D616" s="1"/>
      <c r="E616" s="1"/>
    </row>
    <row r="617" ht="12.75" customHeight="1">
      <c r="A617" s="1"/>
      <c r="C617" s="1"/>
      <c r="D617" s="1"/>
      <c r="E617" s="1"/>
    </row>
    <row r="618" ht="12.75" customHeight="1">
      <c r="A618" s="1"/>
      <c r="C618" s="1"/>
      <c r="D618" s="1"/>
      <c r="E618" s="1"/>
    </row>
    <row r="619" ht="12.75" customHeight="1">
      <c r="A619" s="1"/>
      <c r="C619" s="1"/>
      <c r="D619" s="1"/>
      <c r="E619" s="1"/>
    </row>
    <row r="620" ht="12.75" customHeight="1">
      <c r="A620" s="1"/>
      <c r="C620" s="1"/>
      <c r="D620" s="1"/>
      <c r="E620" s="1"/>
    </row>
    <row r="621" ht="12.75" customHeight="1">
      <c r="A621" s="1"/>
      <c r="C621" s="1"/>
      <c r="D621" s="1"/>
      <c r="E621" s="1"/>
    </row>
    <row r="622" ht="12.75" customHeight="1">
      <c r="A622" s="1"/>
      <c r="C622" s="1"/>
      <c r="D622" s="1"/>
      <c r="E622" s="1"/>
    </row>
    <row r="623" ht="12.75" customHeight="1">
      <c r="A623" s="1"/>
      <c r="C623" s="1"/>
      <c r="D623" s="1"/>
      <c r="E623" s="1"/>
    </row>
    <row r="624" ht="12.75" customHeight="1">
      <c r="A624" s="1"/>
      <c r="C624" s="1"/>
      <c r="D624" s="1"/>
      <c r="E624" s="1"/>
    </row>
    <row r="625" ht="12.75" customHeight="1">
      <c r="A625" s="1"/>
      <c r="C625" s="1"/>
      <c r="D625" s="1"/>
      <c r="E625" s="1"/>
    </row>
    <row r="626" ht="12.75" customHeight="1">
      <c r="A626" s="1"/>
      <c r="C626" s="1"/>
      <c r="D626" s="1"/>
      <c r="E626" s="1"/>
    </row>
    <row r="627" ht="12.75" customHeight="1">
      <c r="A627" s="1"/>
      <c r="C627" s="1"/>
      <c r="D627" s="1"/>
      <c r="E627" s="1"/>
    </row>
    <row r="628" ht="12.75" customHeight="1">
      <c r="A628" s="1"/>
      <c r="C628" s="1"/>
      <c r="D628" s="1"/>
      <c r="E628" s="1"/>
    </row>
    <row r="629" ht="12.75" customHeight="1">
      <c r="A629" s="1"/>
      <c r="C629" s="1"/>
      <c r="D629" s="1"/>
      <c r="E629" s="1"/>
    </row>
    <row r="630" ht="12.75" customHeight="1">
      <c r="A630" s="1"/>
      <c r="C630" s="1"/>
      <c r="D630" s="1"/>
      <c r="E630" s="1"/>
    </row>
    <row r="631" ht="12.75" customHeight="1">
      <c r="A631" s="1"/>
      <c r="C631" s="1"/>
      <c r="D631" s="1"/>
      <c r="E631" s="1"/>
    </row>
    <row r="632" ht="12.75" customHeight="1">
      <c r="A632" s="1"/>
      <c r="C632" s="1"/>
      <c r="D632" s="1"/>
      <c r="E632" s="1"/>
    </row>
    <row r="633" ht="12.75" customHeight="1">
      <c r="A633" s="1"/>
      <c r="C633" s="1"/>
      <c r="D633" s="1"/>
      <c r="E633" s="1"/>
    </row>
    <row r="634" ht="12.75" customHeight="1">
      <c r="A634" s="1"/>
      <c r="C634" s="1"/>
      <c r="D634" s="1"/>
      <c r="E634" s="1"/>
    </row>
    <row r="635" ht="12.75" customHeight="1">
      <c r="A635" s="1"/>
      <c r="C635" s="1"/>
      <c r="D635" s="1"/>
      <c r="E635" s="1"/>
    </row>
    <row r="636" ht="12.75" customHeight="1">
      <c r="A636" s="1"/>
      <c r="C636" s="1"/>
      <c r="D636" s="1"/>
      <c r="E636" s="1"/>
    </row>
    <row r="637" ht="12.75" customHeight="1">
      <c r="A637" s="1"/>
      <c r="C637" s="1"/>
      <c r="D637" s="1"/>
      <c r="E637" s="1"/>
    </row>
    <row r="638" ht="12.75" customHeight="1">
      <c r="A638" s="1"/>
      <c r="C638" s="1"/>
      <c r="D638" s="1"/>
      <c r="E638" s="1"/>
    </row>
    <row r="639" ht="12.75" customHeight="1">
      <c r="A639" s="1"/>
      <c r="C639" s="1"/>
      <c r="D639" s="1"/>
      <c r="E639" s="1"/>
    </row>
    <row r="640" ht="12.75" customHeight="1">
      <c r="A640" s="1"/>
      <c r="C640" s="1"/>
      <c r="D640" s="1"/>
      <c r="E640" s="1"/>
    </row>
    <row r="641" ht="12.75" customHeight="1">
      <c r="A641" s="1"/>
      <c r="C641" s="1"/>
      <c r="D641" s="1"/>
      <c r="E641" s="1"/>
    </row>
    <row r="642" ht="12.75" customHeight="1">
      <c r="A642" s="1"/>
      <c r="C642" s="1"/>
      <c r="D642" s="1"/>
      <c r="E642" s="1"/>
    </row>
    <row r="643" ht="12.75" customHeight="1">
      <c r="A643" s="1"/>
      <c r="C643" s="1"/>
      <c r="D643" s="1"/>
      <c r="E643" s="1"/>
    </row>
    <row r="644" ht="12.75" customHeight="1">
      <c r="A644" s="1"/>
      <c r="C644" s="1"/>
      <c r="D644" s="1"/>
      <c r="E644" s="1"/>
    </row>
    <row r="645" ht="12.75" customHeight="1">
      <c r="A645" s="1"/>
      <c r="C645" s="1"/>
      <c r="D645" s="1"/>
      <c r="E645" s="1"/>
    </row>
    <row r="646" ht="12.75" customHeight="1">
      <c r="A646" s="1"/>
      <c r="C646" s="1"/>
      <c r="D646" s="1"/>
      <c r="E646" s="1"/>
    </row>
    <row r="647" ht="12.75" customHeight="1">
      <c r="A647" s="1"/>
      <c r="C647" s="1"/>
      <c r="D647" s="1"/>
      <c r="E647" s="1"/>
    </row>
    <row r="648" ht="12.75" customHeight="1">
      <c r="A648" s="1"/>
      <c r="C648" s="1"/>
      <c r="D648" s="1"/>
      <c r="E648" s="1"/>
    </row>
    <row r="649" ht="12.75" customHeight="1">
      <c r="A649" s="1"/>
      <c r="C649" s="1"/>
      <c r="D649" s="1"/>
      <c r="E649" s="1"/>
    </row>
    <row r="650" ht="12.75" customHeight="1">
      <c r="A650" s="1"/>
      <c r="C650" s="1"/>
      <c r="D650" s="1"/>
      <c r="E650" s="1"/>
    </row>
    <row r="651" ht="12.75" customHeight="1">
      <c r="A651" s="1"/>
      <c r="C651" s="1"/>
      <c r="D651" s="1"/>
      <c r="E651" s="1"/>
    </row>
    <row r="652" ht="12.75" customHeight="1">
      <c r="A652" s="1"/>
      <c r="C652" s="1"/>
      <c r="D652" s="1"/>
      <c r="E652" s="1"/>
    </row>
    <row r="653" ht="12.75" customHeight="1">
      <c r="A653" s="1"/>
      <c r="C653" s="1"/>
      <c r="D653" s="1"/>
      <c r="E653" s="1"/>
    </row>
    <row r="654" ht="12.75" customHeight="1">
      <c r="A654" s="1"/>
      <c r="C654" s="1"/>
      <c r="D654" s="1"/>
      <c r="E654" s="1"/>
    </row>
    <row r="655" ht="12.75" customHeight="1">
      <c r="A655" s="1"/>
      <c r="C655" s="1"/>
      <c r="D655" s="1"/>
      <c r="E655" s="1"/>
    </row>
    <row r="656" ht="12.75" customHeight="1">
      <c r="A656" s="1"/>
      <c r="C656" s="1"/>
      <c r="D656" s="1"/>
      <c r="E656" s="1"/>
    </row>
    <row r="657" ht="12.75" customHeight="1">
      <c r="A657" s="1"/>
      <c r="C657" s="1"/>
      <c r="D657" s="1"/>
      <c r="E657" s="1"/>
    </row>
    <row r="658" ht="12.75" customHeight="1">
      <c r="A658" s="1"/>
      <c r="C658" s="1"/>
      <c r="D658" s="1"/>
      <c r="E658" s="1"/>
    </row>
    <row r="659" ht="12.75" customHeight="1">
      <c r="A659" s="1"/>
      <c r="C659" s="1"/>
      <c r="D659" s="1"/>
      <c r="E659" s="1"/>
    </row>
    <row r="660" ht="12.75" customHeight="1">
      <c r="A660" s="1"/>
      <c r="C660" s="1"/>
      <c r="D660" s="1"/>
      <c r="E660" s="1"/>
    </row>
    <row r="661" ht="12.75" customHeight="1">
      <c r="A661" s="1"/>
      <c r="C661" s="1"/>
      <c r="D661" s="1"/>
      <c r="E661" s="1"/>
    </row>
    <row r="662" ht="12.75" customHeight="1">
      <c r="A662" s="1"/>
      <c r="C662" s="1"/>
      <c r="D662" s="1"/>
      <c r="E662" s="1"/>
    </row>
    <row r="663" ht="12.75" customHeight="1">
      <c r="A663" s="1"/>
      <c r="C663" s="1"/>
      <c r="D663" s="1"/>
      <c r="E663" s="1"/>
    </row>
    <row r="664" ht="12.75" customHeight="1">
      <c r="A664" s="1"/>
      <c r="C664" s="1"/>
      <c r="D664" s="1"/>
      <c r="E664" s="1"/>
    </row>
    <row r="665" ht="12.75" customHeight="1">
      <c r="A665" s="1"/>
      <c r="C665" s="1"/>
      <c r="D665" s="1"/>
      <c r="E665" s="1"/>
    </row>
    <row r="666" ht="12.75" customHeight="1">
      <c r="A666" s="1"/>
      <c r="C666" s="1"/>
      <c r="D666" s="1"/>
      <c r="E666" s="1"/>
    </row>
    <row r="667" ht="12.75" customHeight="1">
      <c r="A667" s="1"/>
      <c r="C667" s="1"/>
      <c r="D667" s="1"/>
      <c r="E667" s="1"/>
    </row>
    <row r="668" ht="12.75" customHeight="1">
      <c r="A668" s="1"/>
      <c r="C668" s="1"/>
      <c r="D668" s="1"/>
      <c r="E668" s="1"/>
    </row>
    <row r="669" ht="12.75" customHeight="1">
      <c r="A669" s="1"/>
      <c r="C669" s="1"/>
      <c r="D669" s="1"/>
      <c r="E669" s="1"/>
    </row>
    <row r="670" ht="12.75" customHeight="1">
      <c r="A670" s="1"/>
      <c r="C670" s="1"/>
      <c r="D670" s="1"/>
      <c r="E670" s="1"/>
    </row>
    <row r="671" ht="12.75" customHeight="1">
      <c r="A671" s="1"/>
      <c r="C671" s="1"/>
      <c r="D671" s="1"/>
      <c r="E671" s="1"/>
    </row>
    <row r="672" ht="12.75" customHeight="1">
      <c r="A672" s="1"/>
      <c r="C672" s="1"/>
      <c r="D672" s="1"/>
      <c r="E672" s="1"/>
    </row>
    <row r="673" ht="12.75" customHeight="1">
      <c r="A673" s="1"/>
      <c r="C673" s="1"/>
      <c r="D673" s="1"/>
      <c r="E673" s="1"/>
    </row>
    <row r="674" ht="12.75" customHeight="1">
      <c r="A674" s="1"/>
      <c r="C674" s="1"/>
      <c r="D674" s="1"/>
      <c r="E674" s="1"/>
    </row>
    <row r="675" ht="12.75" customHeight="1">
      <c r="A675" s="1"/>
      <c r="C675" s="1"/>
      <c r="D675" s="1"/>
      <c r="E675" s="1"/>
    </row>
    <row r="676" ht="12.75" customHeight="1">
      <c r="A676" s="1"/>
      <c r="C676" s="1"/>
      <c r="D676" s="1"/>
      <c r="E676" s="1"/>
    </row>
    <row r="677" ht="12.75" customHeight="1">
      <c r="A677" s="1"/>
      <c r="C677" s="1"/>
      <c r="D677" s="1"/>
      <c r="E677" s="1"/>
    </row>
    <row r="678" ht="12.75" customHeight="1">
      <c r="A678" s="1"/>
      <c r="C678" s="1"/>
      <c r="D678" s="1"/>
      <c r="E678" s="1"/>
    </row>
    <row r="679" ht="12.75" customHeight="1">
      <c r="A679" s="1"/>
      <c r="C679" s="1"/>
      <c r="D679" s="1"/>
      <c r="E679" s="1"/>
    </row>
    <row r="680" ht="12.75" customHeight="1">
      <c r="A680" s="1"/>
      <c r="C680" s="1"/>
      <c r="D680" s="1"/>
      <c r="E680" s="1"/>
    </row>
    <row r="681" ht="12.75" customHeight="1">
      <c r="A681" s="1"/>
      <c r="C681" s="1"/>
      <c r="D681" s="1"/>
      <c r="E681" s="1"/>
    </row>
    <row r="682" ht="12.75" customHeight="1">
      <c r="A682" s="1"/>
      <c r="C682" s="1"/>
      <c r="D682" s="1"/>
      <c r="E682" s="1"/>
    </row>
    <row r="683" ht="12.75" customHeight="1">
      <c r="A683" s="1"/>
      <c r="C683" s="1"/>
      <c r="D683" s="1"/>
      <c r="E683" s="1"/>
    </row>
    <row r="684" ht="12.75" customHeight="1">
      <c r="A684" s="1"/>
      <c r="C684" s="1"/>
      <c r="D684" s="1"/>
      <c r="E684" s="1"/>
    </row>
    <row r="685" ht="12.75" customHeight="1">
      <c r="A685" s="1"/>
      <c r="C685" s="1"/>
      <c r="D685" s="1"/>
      <c r="E685" s="1"/>
    </row>
    <row r="686" ht="12.75" customHeight="1">
      <c r="A686" s="1"/>
      <c r="C686" s="1"/>
      <c r="D686" s="1"/>
      <c r="E686" s="1"/>
    </row>
    <row r="687" ht="12.75" customHeight="1">
      <c r="A687" s="1"/>
      <c r="C687" s="1"/>
      <c r="D687" s="1"/>
      <c r="E687" s="1"/>
    </row>
    <row r="688" ht="12.75" customHeight="1">
      <c r="A688" s="1"/>
      <c r="C688" s="1"/>
      <c r="D688" s="1"/>
      <c r="E688" s="1"/>
    </row>
    <row r="689" ht="12.75" customHeight="1">
      <c r="A689" s="1"/>
      <c r="C689" s="1"/>
      <c r="D689" s="1"/>
      <c r="E689" s="1"/>
    </row>
    <row r="690" ht="12.75" customHeight="1">
      <c r="A690" s="1"/>
      <c r="C690" s="1"/>
      <c r="D690" s="1"/>
      <c r="E690" s="1"/>
    </row>
    <row r="691" ht="12.75" customHeight="1">
      <c r="A691" s="1"/>
      <c r="C691" s="1"/>
      <c r="D691" s="1"/>
      <c r="E691" s="1"/>
    </row>
    <row r="692" ht="12.75" customHeight="1">
      <c r="A692" s="1"/>
      <c r="C692" s="1"/>
      <c r="D692" s="1"/>
      <c r="E692" s="1"/>
    </row>
    <row r="693" ht="12.75" customHeight="1">
      <c r="A693" s="1"/>
      <c r="C693" s="1"/>
      <c r="D693" s="1"/>
      <c r="E693" s="1"/>
    </row>
    <row r="694" ht="12.75" customHeight="1">
      <c r="A694" s="1"/>
      <c r="C694" s="1"/>
      <c r="D694" s="1"/>
      <c r="E694" s="1"/>
    </row>
    <row r="695" ht="12.75" customHeight="1">
      <c r="A695" s="1"/>
      <c r="C695" s="1"/>
      <c r="D695" s="1"/>
      <c r="E695" s="1"/>
    </row>
    <row r="696" ht="12.75" customHeight="1">
      <c r="A696" s="1"/>
      <c r="C696" s="1"/>
      <c r="D696" s="1"/>
      <c r="E696" s="1"/>
    </row>
    <row r="697" ht="12.75" customHeight="1">
      <c r="A697" s="1"/>
      <c r="C697" s="1"/>
      <c r="D697" s="1"/>
      <c r="E697" s="1"/>
    </row>
    <row r="698" ht="12.75" customHeight="1">
      <c r="A698" s="1"/>
      <c r="C698" s="1"/>
      <c r="D698" s="1"/>
      <c r="E698" s="1"/>
    </row>
    <row r="699" ht="12.75" customHeight="1">
      <c r="A699" s="1"/>
      <c r="C699" s="1"/>
      <c r="D699" s="1"/>
      <c r="E699" s="1"/>
    </row>
    <row r="700" ht="12.75" customHeight="1">
      <c r="A700" s="1"/>
      <c r="C700" s="1"/>
      <c r="D700" s="1"/>
      <c r="E700" s="1"/>
    </row>
    <row r="701" ht="12.75" customHeight="1">
      <c r="A701" s="1"/>
      <c r="C701" s="1"/>
      <c r="D701" s="1"/>
      <c r="E701" s="1"/>
    </row>
    <row r="702" ht="12.75" customHeight="1">
      <c r="A702" s="1"/>
      <c r="C702" s="1"/>
      <c r="D702" s="1"/>
      <c r="E702" s="1"/>
    </row>
    <row r="703" ht="12.75" customHeight="1">
      <c r="A703" s="1"/>
      <c r="C703" s="1"/>
      <c r="D703" s="1"/>
      <c r="E703" s="1"/>
    </row>
    <row r="704" ht="12.75" customHeight="1">
      <c r="A704" s="1"/>
      <c r="C704" s="1"/>
      <c r="D704" s="1"/>
      <c r="E704" s="1"/>
    </row>
    <row r="705" ht="12.75" customHeight="1">
      <c r="A705" s="1"/>
      <c r="C705" s="1"/>
      <c r="D705" s="1"/>
      <c r="E705" s="1"/>
    </row>
    <row r="706" ht="12.75" customHeight="1">
      <c r="A706" s="1"/>
      <c r="C706" s="1"/>
      <c r="D706" s="1"/>
      <c r="E706" s="1"/>
    </row>
    <row r="707" ht="12.75" customHeight="1">
      <c r="A707" s="1"/>
      <c r="C707" s="1"/>
      <c r="D707" s="1"/>
      <c r="E707" s="1"/>
    </row>
    <row r="708" ht="12.75" customHeight="1">
      <c r="A708" s="1"/>
      <c r="C708" s="1"/>
      <c r="D708" s="1"/>
      <c r="E708" s="1"/>
    </row>
    <row r="709" ht="12.75" customHeight="1">
      <c r="A709" s="1"/>
      <c r="C709" s="1"/>
      <c r="D709" s="1"/>
      <c r="E709" s="1"/>
    </row>
    <row r="710" ht="12.75" customHeight="1">
      <c r="A710" s="1"/>
      <c r="C710" s="1"/>
      <c r="D710" s="1"/>
      <c r="E710" s="1"/>
    </row>
    <row r="711" ht="12.75" customHeight="1">
      <c r="A711" s="1"/>
      <c r="C711" s="1"/>
      <c r="D711" s="1"/>
      <c r="E711" s="1"/>
    </row>
    <row r="712" ht="12.75" customHeight="1">
      <c r="A712" s="1"/>
      <c r="C712" s="1"/>
      <c r="D712" s="1"/>
      <c r="E712" s="1"/>
    </row>
    <row r="713" ht="12.75" customHeight="1">
      <c r="A713" s="1"/>
      <c r="C713" s="1"/>
      <c r="D713" s="1"/>
      <c r="E713" s="1"/>
    </row>
    <row r="714" ht="12.75" customHeight="1">
      <c r="A714" s="1"/>
      <c r="C714" s="1"/>
      <c r="D714" s="1"/>
      <c r="E714" s="1"/>
    </row>
    <row r="715" ht="12.75" customHeight="1">
      <c r="A715" s="1"/>
      <c r="C715" s="1"/>
      <c r="D715" s="1"/>
      <c r="E715" s="1"/>
    </row>
    <row r="716" ht="12.75" customHeight="1">
      <c r="A716" s="1"/>
      <c r="C716" s="1"/>
      <c r="D716" s="1"/>
      <c r="E716" s="1"/>
    </row>
    <row r="717" ht="12.75" customHeight="1">
      <c r="A717" s="1"/>
      <c r="C717" s="1"/>
      <c r="D717" s="1"/>
      <c r="E717" s="1"/>
    </row>
    <row r="718" ht="12.75" customHeight="1">
      <c r="A718" s="1"/>
      <c r="C718" s="1"/>
      <c r="D718" s="1"/>
      <c r="E718" s="1"/>
    </row>
    <row r="719" ht="12.75" customHeight="1">
      <c r="A719" s="1"/>
      <c r="C719" s="1"/>
      <c r="D719" s="1"/>
      <c r="E719" s="1"/>
    </row>
    <row r="720" ht="12.75" customHeight="1">
      <c r="A720" s="1"/>
      <c r="C720" s="1"/>
      <c r="D720" s="1"/>
      <c r="E720" s="1"/>
    </row>
    <row r="721" ht="12.75" customHeight="1">
      <c r="A721" s="1"/>
      <c r="C721" s="1"/>
      <c r="D721" s="1"/>
      <c r="E721" s="1"/>
    </row>
    <row r="722" ht="12.75" customHeight="1">
      <c r="A722" s="1"/>
      <c r="C722" s="1"/>
      <c r="D722" s="1"/>
      <c r="E722" s="1"/>
    </row>
    <row r="723" ht="12.75" customHeight="1">
      <c r="A723" s="1"/>
      <c r="C723" s="1"/>
      <c r="D723" s="1"/>
      <c r="E723" s="1"/>
    </row>
    <row r="724" ht="12.75" customHeight="1">
      <c r="A724" s="1"/>
      <c r="C724" s="1"/>
      <c r="D724" s="1"/>
      <c r="E724" s="1"/>
    </row>
    <row r="725" ht="12.75" customHeight="1">
      <c r="A725" s="1"/>
      <c r="C725" s="1"/>
      <c r="D725" s="1"/>
      <c r="E725" s="1"/>
    </row>
    <row r="726" ht="12.75" customHeight="1">
      <c r="A726" s="1"/>
      <c r="C726" s="1"/>
      <c r="D726" s="1"/>
      <c r="E726" s="1"/>
    </row>
    <row r="727" ht="12.75" customHeight="1">
      <c r="A727" s="1"/>
      <c r="C727" s="1"/>
      <c r="D727" s="1"/>
      <c r="E727" s="1"/>
    </row>
    <row r="728" ht="12.75" customHeight="1">
      <c r="A728" s="1"/>
      <c r="C728" s="1"/>
      <c r="D728" s="1"/>
      <c r="E728" s="1"/>
    </row>
    <row r="729" ht="12.75" customHeight="1">
      <c r="A729" s="1"/>
      <c r="C729" s="1"/>
      <c r="D729" s="1"/>
      <c r="E729" s="1"/>
    </row>
    <row r="730" ht="12.75" customHeight="1">
      <c r="A730" s="1"/>
      <c r="C730" s="1"/>
      <c r="D730" s="1"/>
      <c r="E730" s="1"/>
    </row>
    <row r="731" ht="12.75" customHeight="1">
      <c r="A731" s="1"/>
      <c r="C731" s="1"/>
      <c r="D731" s="1"/>
      <c r="E731" s="1"/>
    </row>
    <row r="732" ht="12.75" customHeight="1">
      <c r="A732" s="1"/>
      <c r="C732" s="1"/>
      <c r="D732" s="1"/>
      <c r="E732" s="1"/>
    </row>
    <row r="733" ht="12.75" customHeight="1">
      <c r="A733" s="1"/>
      <c r="C733" s="1"/>
      <c r="D733" s="1"/>
      <c r="E733" s="1"/>
    </row>
    <row r="734" ht="12.75" customHeight="1">
      <c r="A734" s="1"/>
      <c r="C734" s="1"/>
      <c r="D734" s="1"/>
      <c r="E734" s="1"/>
    </row>
    <row r="735" ht="12.75" customHeight="1">
      <c r="A735" s="1"/>
      <c r="C735" s="1"/>
      <c r="D735" s="1"/>
      <c r="E735" s="1"/>
    </row>
    <row r="736" ht="12.75" customHeight="1">
      <c r="A736" s="1"/>
      <c r="C736" s="1"/>
      <c r="D736" s="1"/>
      <c r="E736" s="1"/>
    </row>
    <row r="737" ht="12.75" customHeight="1">
      <c r="A737" s="1"/>
      <c r="C737" s="1"/>
      <c r="D737" s="1"/>
      <c r="E737" s="1"/>
    </row>
    <row r="738" ht="12.75" customHeight="1">
      <c r="A738" s="1"/>
      <c r="C738" s="1"/>
      <c r="D738" s="1"/>
      <c r="E738" s="1"/>
    </row>
    <row r="739" ht="12.75" customHeight="1">
      <c r="A739" s="1"/>
      <c r="C739" s="1"/>
      <c r="D739" s="1"/>
      <c r="E739" s="1"/>
    </row>
    <row r="740" ht="12.75" customHeight="1">
      <c r="A740" s="1"/>
      <c r="C740" s="1"/>
      <c r="D740" s="1"/>
      <c r="E740" s="1"/>
    </row>
    <row r="741" ht="12.75" customHeight="1">
      <c r="A741" s="1"/>
      <c r="C741" s="1"/>
      <c r="D741" s="1"/>
      <c r="E741" s="1"/>
    </row>
    <row r="742" ht="12.75" customHeight="1">
      <c r="A742" s="1"/>
      <c r="C742" s="1"/>
      <c r="D742" s="1"/>
      <c r="E742" s="1"/>
    </row>
    <row r="743" ht="12.75" customHeight="1">
      <c r="A743" s="1"/>
      <c r="C743" s="1"/>
      <c r="D743" s="1"/>
      <c r="E743" s="1"/>
    </row>
    <row r="744" ht="12.75" customHeight="1">
      <c r="A744" s="1"/>
      <c r="C744" s="1"/>
      <c r="D744" s="1"/>
      <c r="E744" s="1"/>
    </row>
    <row r="745" ht="12.75" customHeight="1">
      <c r="A745" s="1"/>
      <c r="C745" s="1"/>
      <c r="D745" s="1"/>
      <c r="E745" s="1"/>
    </row>
    <row r="746" ht="12.75" customHeight="1">
      <c r="A746" s="1"/>
      <c r="C746" s="1"/>
      <c r="D746" s="1"/>
      <c r="E746" s="1"/>
    </row>
    <row r="747" ht="12.75" customHeight="1">
      <c r="A747" s="1"/>
      <c r="C747" s="1"/>
      <c r="D747" s="1"/>
      <c r="E747" s="1"/>
    </row>
    <row r="748" ht="12.75" customHeight="1">
      <c r="A748" s="1"/>
      <c r="C748" s="1"/>
      <c r="D748" s="1"/>
      <c r="E748" s="1"/>
    </row>
    <row r="749" ht="12.75" customHeight="1">
      <c r="A749" s="1"/>
      <c r="C749" s="1"/>
      <c r="D749" s="1"/>
      <c r="E749" s="1"/>
    </row>
    <row r="750" ht="12.75" customHeight="1">
      <c r="A750" s="1"/>
      <c r="C750" s="1"/>
      <c r="D750" s="1"/>
      <c r="E750" s="1"/>
    </row>
    <row r="751" ht="12.75" customHeight="1">
      <c r="A751" s="1"/>
      <c r="C751" s="1"/>
      <c r="D751" s="1"/>
      <c r="E751" s="1"/>
    </row>
    <row r="752" ht="12.75" customHeight="1">
      <c r="A752" s="1"/>
      <c r="C752" s="1"/>
      <c r="D752" s="1"/>
      <c r="E752" s="1"/>
    </row>
    <row r="753" ht="12.75" customHeight="1">
      <c r="A753" s="1"/>
      <c r="C753" s="1"/>
      <c r="D753" s="1"/>
      <c r="E753" s="1"/>
    </row>
    <row r="754" ht="12.75" customHeight="1">
      <c r="A754" s="1"/>
      <c r="C754" s="1"/>
      <c r="D754" s="1"/>
      <c r="E754" s="1"/>
    </row>
    <row r="755" ht="12.75" customHeight="1">
      <c r="A755" s="1"/>
      <c r="C755" s="1"/>
      <c r="D755" s="1"/>
      <c r="E755" s="1"/>
    </row>
    <row r="756" ht="12.75" customHeight="1">
      <c r="A756" s="1"/>
      <c r="C756" s="1"/>
      <c r="D756" s="1"/>
      <c r="E756" s="1"/>
    </row>
    <row r="757" ht="12.75" customHeight="1">
      <c r="A757" s="1"/>
      <c r="C757" s="1"/>
      <c r="D757" s="1"/>
      <c r="E757" s="1"/>
    </row>
    <row r="758" ht="12.75" customHeight="1">
      <c r="A758" s="1"/>
      <c r="C758" s="1"/>
      <c r="D758" s="1"/>
      <c r="E758" s="1"/>
    </row>
    <row r="759" ht="12.75" customHeight="1">
      <c r="A759" s="1"/>
      <c r="C759" s="1"/>
      <c r="D759" s="1"/>
      <c r="E759" s="1"/>
    </row>
    <row r="760" ht="12.75" customHeight="1">
      <c r="A760" s="1"/>
      <c r="C760" s="1"/>
      <c r="D760" s="1"/>
      <c r="E760" s="1"/>
    </row>
    <row r="761" ht="12.75" customHeight="1">
      <c r="A761" s="1"/>
      <c r="C761" s="1"/>
      <c r="D761" s="1"/>
      <c r="E761" s="1"/>
    </row>
    <row r="762" ht="12.75" customHeight="1">
      <c r="A762" s="1"/>
      <c r="C762" s="1"/>
      <c r="D762" s="1"/>
      <c r="E762" s="1"/>
    </row>
    <row r="763" ht="12.75" customHeight="1">
      <c r="A763" s="1"/>
      <c r="C763" s="1"/>
      <c r="D763" s="1"/>
      <c r="E763" s="1"/>
    </row>
    <row r="764" ht="12.75" customHeight="1">
      <c r="A764" s="1"/>
      <c r="C764" s="1"/>
      <c r="D764" s="1"/>
      <c r="E764" s="1"/>
    </row>
    <row r="765" ht="12.75" customHeight="1">
      <c r="A765" s="1"/>
      <c r="C765" s="1"/>
      <c r="D765" s="1"/>
      <c r="E765" s="1"/>
    </row>
    <row r="766" ht="12.75" customHeight="1">
      <c r="A766" s="1"/>
      <c r="C766" s="1"/>
      <c r="D766" s="1"/>
      <c r="E766" s="1"/>
    </row>
    <row r="767" ht="12.75" customHeight="1">
      <c r="A767" s="1"/>
      <c r="C767" s="1"/>
      <c r="D767" s="1"/>
      <c r="E767" s="1"/>
    </row>
    <row r="768" ht="12.75" customHeight="1">
      <c r="A768" s="1"/>
      <c r="C768" s="1"/>
      <c r="D768" s="1"/>
      <c r="E768" s="1"/>
    </row>
    <row r="769" ht="12.75" customHeight="1">
      <c r="A769" s="1"/>
      <c r="C769" s="1"/>
      <c r="D769" s="1"/>
      <c r="E769" s="1"/>
    </row>
    <row r="770" ht="12.75" customHeight="1">
      <c r="A770" s="1"/>
      <c r="C770" s="1"/>
      <c r="D770" s="1"/>
      <c r="E770" s="1"/>
    </row>
    <row r="771" ht="12.75" customHeight="1">
      <c r="A771" s="1"/>
      <c r="C771" s="1"/>
      <c r="D771" s="1"/>
      <c r="E771" s="1"/>
    </row>
    <row r="772" ht="12.75" customHeight="1">
      <c r="A772" s="1"/>
      <c r="C772" s="1"/>
      <c r="D772" s="1"/>
      <c r="E772" s="1"/>
    </row>
    <row r="773" ht="12.75" customHeight="1">
      <c r="A773" s="1"/>
      <c r="C773" s="1"/>
      <c r="D773" s="1"/>
      <c r="E773" s="1"/>
    </row>
    <row r="774" ht="12.75" customHeight="1">
      <c r="A774" s="1"/>
      <c r="C774" s="1"/>
      <c r="D774" s="1"/>
      <c r="E774" s="1"/>
    </row>
    <row r="775" ht="12.75" customHeight="1">
      <c r="A775" s="1"/>
      <c r="C775" s="1"/>
      <c r="D775" s="1"/>
      <c r="E775" s="1"/>
    </row>
    <row r="776" ht="12.75" customHeight="1">
      <c r="A776" s="1"/>
      <c r="C776" s="1"/>
      <c r="D776" s="1"/>
      <c r="E776" s="1"/>
    </row>
    <row r="777" ht="12.75" customHeight="1">
      <c r="A777" s="1"/>
      <c r="C777" s="1"/>
      <c r="D777" s="1"/>
      <c r="E777" s="1"/>
    </row>
    <row r="778" ht="12.75" customHeight="1">
      <c r="A778" s="1"/>
      <c r="C778" s="1"/>
      <c r="D778" s="1"/>
      <c r="E778" s="1"/>
    </row>
    <row r="779" ht="12.75" customHeight="1">
      <c r="A779" s="1"/>
      <c r="C779" s="1"/>
      <c r="D779" s="1"/>
      <c r="E779" s="1"/>
    </row>
    <row r="780" ht="12.75" customHeight="1">
      <c r="A780" s="1"/>
      <c r="C780" s="1"/>
      <c r="D780" s="1"/>
      <c r="E780" s="1"/>
    </row>
    <row r="781" ht="12.75" customHeight="1">
      <c r="A781" s="1"/>
      <c r="C781" s="1"/>
      <c r="D781" s="1"/>
      <c r="E781" s="1"/>
    </row>
    <row r="782" ht="12.75" customHeight="1">
      <c r="A782" s="1"/>
      <c r="C782" s="1"/>
      <c r="D782" s="1"/>
      <c r="E782" s="1"/>
    </row>
    <row r="783" ht="12.75" customHeight="1">
      <c r="A783" s="1"/>
      <c r="C783" s="1"/>
      <c r="D783" s="1"/>
      <c r="E783" s="1"/>
    </row>
    <row r="784" ht="12.75" customHeight="1">
      <c r="A784" s="1"/>
      <c r="C784" s="1"/>
      <c r="D784" s="1"/>
      <c r="E784" s="1"/>
    </row>
    <row r="785" ht="12.75" customHeight="1">
      <c r="A785" s="1"/>
      <c r="C785" s="1"/>
      <c r="D785" s="1"/>
      <c r="E785" s="1"/>
    </row>
    <row r="786" ht="12.75" customHeight="1">
      <c r="A786" s="1"/>
      <c r="C786" s="1"/>
      <c r="D786" s="1"/>
      <c r="E786" s="1"/>
    </row>
    <row r="787" ht="12.75" customHeight="1">
      <c r="A787" s="1"/>
      <c r="C787" s="1"/>
      <c r="D787" s="1"/>
      <c r="E787" s="1"/>
    </row>
    <row r="788" ht="12.75" customHeight="1">
      <c r="A788" s="1"/>
      <c r="C788" s="1"/>
      <c r="D788" s="1"/>
      <c r="E788" s="1"/>
    </row>
    <row r="789" ht="12.75" customHeight="1">
      <c r="A789" s="1"/>
      <c r="C789" s="1"/>
      <c r="D789" s="1"/>
      <c r="E789" s="1"/>
    </row>
    <row r="790" ht="12.75" customHeight="1">
      <c r="A790" s="1"/>
      <c r="C790" s="1"/>
      <c r="D790" s="1"/>
      <c r="E790" s="1"/>
    </row>
    <row r="791" ht="12.75" customHeight="1">
      <c r="A791" s="1"/>
      <c r="C791" s="1"/>
      <c r="D791" s="1"/>
      <c r="E791" s="1"/>
    </row>
    <row r="792" ht="12.75" customHeight="1">
      <c r="A792" s="1"/>
      <c r="C792" s="1"/>
      <c r="D792" s="1"/>
      <c r="E792" s="1"/>
    </row>
    <row r="793" ht="12.75" customHeight="1">
      <c r="A793" s="1"/>
      <c r="C793" s="1"/>
      <c r="D793" s="1"/>
      <c r="E793" s="1"/>
    </row>
    <row r="794" ht="12.75" customHeight="1">
      <c r="A794" s="1"/>
      <c r="C794" s="1"/>
      <c r="D794" s="1"/>
      <c r="E794" s="1"/>
    </row>
    <row r="795" ht="12.75" customHeight="1">
      <c r="A795" s="1"/>
      <c r="C795" s="1"/>
      <c r="D795" s="1"/>
      <c r="E795" s="1"/>
    </row>
    <row r="796" ht="12.75" customHeight="1">
      <c r="A796" s="1"/>
      <c r="C796" s="1"/>
      <c r="D796" s="1"/>
      <c r="E796" s="1"/>
    </row>
    <row r="797" ht="12.75" customHeight="1">
      <c r="A797" s="1"/>
      <c r="C797" s="1"/>
      <c r="D797" s="1"/>
      <c r="E797" s="1"/>
    </row>
    <row r="798" ht="12.75" customHeight="1">
      <c r="A798" s="1"/>
      <c r="C798" s="1"/>
      <c r="D798" s="1"/>
      <c r="E798" s="1"/>
    </row>
    <row r="799" ht="12.75" customHeight="1">
      <c r="A799" s="1"/>
      <c r="C799" s="1"/>
      <c r="D799" s="1"/>
      <c r="E799" s="1"/>
    </row>
    <row r="800" ht="12.75" customHeight="1">
      <c r="A800" s="1"/>
      <c r="C800" s="1"/>
      <c r="D800" s="1"/>
      <c r="E800" s="1"/>
    </row>
    <row r="801" ht="12.75" customHeight="1">
      <c r="A801" s="1"/>
      <c r="C801" s="1"/>
      <c r="D801" s="1"/>
      <c r="E801" s="1"/>
    </row>
    <row r="802" ht="12.75" customHeight="1">
      <c r="A802" s="1"/>
      <c r="C802" s="1"/>
      <c r="D802" s="1"/>
      <c r="E802" s="1"/>
    </row>
    <row r="803" ht="12.75" customHeight="1">
      <c r="A803" s="1"/>
      <c r="C803" s="1"/>
      <c r="D803" s="1"/>
      <c r="E803" s="1"/>
    </row>
    <row r="804" ht="12.75" customHeight="1">
      <c r="A804" s="1"/>
      <c r="C804" s="1"/>
      <c r="D804" s="1"/>
      <c r="E804" s="1"/>
    </row>
    <row r="805" ht="12.75" customHeight="1">
      <c r="A805" s="1"/>
      <c r="C805" s="1"/>
      <c r="D805" s="1"/>
      <c r="E805" s="1"/>
    </row>
    <row r="806" ht="12.75" customHeight="1">
      <c r="A806" s="1"/>
      <c r="C806" s="1"/>
      <c r="D806" s="1"/>
      <c r="E806" s="1"/>
    </row>
    <row r="807" ht="12.75" customHeight="1">
      <c r="A807" s="1"/>
      <c r="C807" s="1"/>
      <c r="D807" s="1"/>
      <c r="E807" s="1"/>
    </row>
    <row r="808" ht="12.75" customHeight="1">
      <c r="A808" s="1"/>
      <c r="C808" s="1"/>
      <c r="D808" s="1"/>
      <c r="E808" s="1"/>
    </row>
    <row r="809" ht="12.75" customHeight="1">
      <c r="A809" s="1"/>
      <c r="C809" s="1"/>
      <c r="D809" s="1"/>
      <c r="E809" s="1"/>
    </row>
    <row r="810" ht="12.75" customHeight="1">
      <c r="A810" s="1"/>
      <c r="C810" s="1"/>
      <c r="D810" s="1"/>
      <c r="E810" s="1"/>
    </row>
    <row r="811" ht="12.75" customHeight="1">
      <c r="A811" s="1"/>
      <c r="C811" s="1"/>
      <c r="D811" s="1"/>
      <c r="E811" s="1"/>
    </row>
    <row r="812" ht="12.75" customHeight="1">
      <c r="A812" s="1"/>
      <c r="C812" s="1"/>
      <c r="D812" s="1"/>
      <c r="E812" s="1"/>
    </row>
    <row r="813" ht="12.75" customHeight="1">
      <c r="A813" s="1"/>
      <c r="C813" s="1"/>
      <c r="D813" s="1"/>
      <c r="E813" s="1"/>
    </row>
    <row r="814" ht="12.75" customHeight="1">
      <c r="A814" s="1"/>
      <c r="C814" s="1"/>
      <c r="D814" s="1"/>
      <c r="E814" s="1"/>
    </row>
    <row r="815" ht="12.75" customHeight="1">
      <c r="A815" s="1"/>
      <c r="C815" s="1"/>
      <c r="D815" s="1"/>
      <c r="E815" s="1"/>
    </row>
    <row r="816" ht="12.75" customHeight="1">
      <c r="A816" s="1"/>
      <c r="C816" s="1"/>
      <c r="D816" s="1"/>
      <c r="E816" s="1"/>
    </row>
    <row r="817" ht="12.75" customHeight="1">
      <c r="A817" s="1"/>
      <c r="C817" s="1"/>
      <c r="D817" s="1"/>
      <c r="E817" s="1"/>
    </row>
    <row r="818" ht="12.75" customHeight="1">
      <c r="A818" s="1"/>
      <c r="C818" s="1"/>
      <c r="D818" s="1"/>
      <c r="E818" s="1"/>
    </row>
    <row r="819" ht="12.75" customHeight="1">
      <c r="A819" s="1"/>
      <c r="C819" s="1"/>
      <c r="D819" s="1"/>
      <c r="E819" s="1"/>
    </row>
    <row r="820" ht="12.75" customHeight="1">
      <c r="A820" s="1"/>
      <c r="C820" s="1"/>
      <c r="D820" s="1"/>
      <c r="E820" s="1"/>
    </row>
    <row r="821" ht="12.75" customHeight="1">
      <c r="A821" s="1"/>
      <c r="C821" s="1"/>
      <c r="D821" s="1"/>
      <c r="E821" s="1"/>
    </row>
    <row r="822" ht="12.75" customHeight="1">
      <c r="A822" s="1"/>
      <c r="C822" s="1"/>
      <c r="D822" s="1"/>
      <c r="E822" s="1"/>
    </row>
    <row r="823" ht="12.75" customHeight="1">
      <c r="A823" s="1"/>
      <c r="C823" s="1"/>
      <c r="D823" s="1"/>
      <c r="E823" s="1"/>
    </row>
    <row r="824" ht="12.75" customHeight="1">
      <c r="A824" s="1"/>
      <c r="C824" s="1"/>
      <c r="D824" s="1"/>
      <c r="E824" s="1"/>
    </row>
    <row r="825" ht="12.75" customHeight="1">
      <c r="A825" s="1"/>
      <c r="C825" s="1"/>
      <c r="D825" s="1"/>
      <c r="E825" s="1"/>
    </row>
    <row r="826" ht="12.75" customHeight="1">
      <c r="A826" s="1"/>
      <c r="C826" s="1"/>
      <c r="D826" s="1"/>
      <c r="E826" s="1"/>
    </row>
    <row r="827" ht="12.75" customHeight="1">
      <c r="A827" s="1"/>
      <c r="C827" s="1"/>
      <c r="D827" s="1"/>
      <c r="E827" s="1"/>
    </row>
    <row r="828" ht="12.75" customHeight="1">
      <c r="A828" s="1"/>
      <c r="C828" s="1"/>
      <c r="D828" s="1"/>
      <c r="E828" s="1"/>
    </row>
    <row r="829" ht="12.75" customHeight="1">
      <c r="A829" s="1"/>
      <c r="C829" s="1"/>
      <c r="D829" s="1"/>
      <c r="E829" s="1"/>
    </row>
    <row r="830" ht="12.75" customHeight="1">
      <c r="A830" s="1"/>
      <c r="C830" s="1"/>
      <c r="D830" s="1"/>
      <c r="E830" s="1"/>
    </row>
    <row r="831" ht="12.75" customHeight="1">
      <c r="A831" s="1"/>
      <c r="C831" s="1"/>
      <c r="D831" s="1"/>
      <c r="E831" s="1"/>
    </row>
    <row r="832" ht="12.75" customHeight="1">
      <c r="A832" s="1"/>
      <c r="C832" s="1"/>
      <c r="D832" s="1"/>
      <c r="E832" s="1"/>
    </row>
    <row r="833" ht="12.75" customHeight="1">
      <c r="A833" s="1"/>
      <c r="C833" s="1"/>
      <c r="D833" s="1"/>
      <c r="E833" s="1"/>
    </row>
    <row r="834" ht="12.75" customHeight="1">
      <c r="A834" s="1"/>
      <c r="C834" s="1"/>
      <c r="D834" s="1"/>
      <c r="E834" s="1"/>
    </row>
    <row r="835" ht="12.75" customHeight="1">
      <c r="A835" s="1"/>
      <c r="C835" s="1"/>
      <c r="D835" s="1"/>
      <c r="E835" s="1"/>
    </row>
    <row r="836" ht="12.75" customHeight="1">
      <c r="A836" s="1"/>
      <c r="C836" s="1"/>
      <c r="D836" s="1"/>
      <c r="E836" s="1"/>
    </row>
    <row r="837" ht="12.75" customHeight="1">
      <c r="A837" s="1"/>
      <c r="C837" s="1"/>
      <c r="D837" s="1"/>
      <c r="E837" s="1"/>
    </row>
    <row r="838" ht="12.75" customHeight="1">
      <c r="A838" s="1"/>
      <c r="C838" s="1"/>
      <c r="D838" s="1"/>
      <c r="E838" s="1"/>
    </row>
    <row r="839" ht="12.75" customHeight="1">
      <c r="A839" s="1"/>
      <c r="C839" s="1"/>
      <c r="D839" s="1"/>
      <c r="E839" s="1"/>
    </row>
    <row r="840" ht="12.75" customHeight="1">
      <c r="A840" s="1"/>
      <c r="C840" s="1"/>
      <c r="D840" s="1"/>
      <c r="E840" s="1"/>
    </row>
    <row r="841" ht="12.75" customHeight="1">
      <c r="A841" s="1"/>
      <c r="C841" s="1"/>
      <c r="D841" s="1"/>
      <c r="E841" s="1"/>
    </row>
    <row r="842" ht="12.75" customHeight="1">
      <c r="A842" s="1"/>
      <c r="C842" s="1"/>
      <c r="D842" s="1"/>
      <c r="E842" s="1"/>
    </row>
    <row r="843" ht="12.75" customHeight="1">
      <c r="A843" s="1"/>
      <c r="C843" s="1"/>
      <c r="D843" s="1"/>
      <c r="E843" s="1"/>
    </row>
    <row r="844" ht="12.75" customHeight="1">
      <c r="A844" s="1"/>
      <c r="C844" s="1"/>
      <c r="D844" s="1"/>
      <c r="E844" s="1"/>
    </row>
    <row r="845" ht="12.75" customHeight="1">
      <c r="A845" s="1"/>
      <c r="C845" s="1"/>
      <c r="D845" s="1"/>
      <c r="E845" s="1"/>
    </row>
    <row r="846" ht="12.75" customHeight="1">
      <c r="A846" s="1"/>
      <c r="C846" s="1"/>
      <c r="D846" s="1"/>
      <c r="E846" s="1"/>
    </row>
    <row r="847" ht="12.75" customHeight="1">
      <c r="A847" s="1"/>
      <c r="C847" s="1"/>
      <c r="D847" s="1"/>
      <c r="E847" s="1"/>
    </row>
    <row r="848" ht="12.75" customHeight="1">
      <c r="A848" s="1"/>
      <c r="C848" s="1"/>
      <c r="D848" s="1"/>
      <c r="E848" s="1"/>
    </row>
    <row r="849" ht="12.75" customHeight="1">
      <c r="A849" s="1"/>
      <c r="C849" s="1"/>
      <c r="D849" s="1"/>
      <c r="E849" s="1"/>
    </row>
    <row r="850" ht="12.75" customHeight="1">
      <c r="A850" s="1"/>
      <c r="C850" s="1"/>
      <c r="D850" s="1"/>
      <c r="E850" s="1"/>
    </row>
    <row r="851" ht="12.75" customHeight="1">
      <c r="A851" s="1"/>
      <c r="C851" s="1"/>
      <c r="D851" s="1"/>
      <c r="E851" s="1"/>
    </row>
    <row r="852" ht="12.75" customHeight="1">
      <c r="A852" s="1"/>
      <c r="C852" s="1"/>
      <c r="D852" s="1"/>
      <c r="E852" s="1"/>
    </row>
    <row r="853" ht="12.75" customHeight="1">
      <c r="A853" s="1"/>
      <c r="C853" s="1"/>
      <c r="D853" s="1"/>
      <c r="E853" s="1"/>
    </row>
    <row r="854" ht="12.75" customHeight="1">
      <c r="A854" s="1"/>
      <c r="C854" s="1"/>
      <c r="D854" s="1"/>
      <c r="E854" s="1"/>
    </row>
    <row r="855" ht="12.75" customHeight="1">
      <c r="A855" s="1"/>
      <c r="C855" s="1"/>
      <c r="D855" s="1"/>
      <c r="E855" s="1"/>
    </row>
    <row r="856" ht="12.75" customHeight="1">
      <c r="A856" s="1"/>
      <c r="C856" s="1"/>
      <c r="D856" s="1"/>
      <c r="E856" s="1"/>
    </row>
    <row r="857" ht="12.75" customHeight="1">
      <c r="A857" s="1"/>
      <c r="C857" s="1"/>
      <c r="D857" s="1"/>
      <c r="E857" s="1"/>
    </row>
    <row r="858" ht="12.75" customHeight="1">
      <c r="A858" s="1"/>
      <c r="C858" s="1"/>
      <c r="D858" s="1"/>
      <c r="E858" s="1"/>
    </row>
    <row r="859" ht="12.75" customHeight="1">
      <c r="A859" s="1"/>
      <c r="C859" s="1"/>
      <c r="D859" s="1"/>
      <c r="E859" s="1"/>
    </row>
    <row r="860" ht="12.75" customHeight="1">
      <c r="A860" s="1"/>
      <c r="C860" s="1"/>
      <c r="D860" s="1"/>
      <c r="E860" s="1"/>
    </row>
    <row r="861" ht="12.75" customHeight="1">
      <c r="A861" s="1"/>
      <c r="C861" s="1"/>
      <c r="D861" s="1"/>
      <c r="E861" s="1"/>
    </row>
    <row r="862" ht="12.75" customHeight="1">
      <c r="A862" s="1"/>
      <c r="C862" s="1"/>
      <c r="D862" s="1"/>
      <c r="E862" s="1"/>
    </row>
    <row r="863" ht="12.75" customHeight="1">
      <c r="A863" s="1"/>
      <c r="C863" s="1"/>
      <c r="D863" s="1"/>
      <c r="E863" s="1"/>
    </row>
    <row r="864" ht="12.75" customHeight="1">
      <c r="A864" s="1"/>
      <c r="C864" s="1"/>
      <c r="D864" s="1"/>
      <c r="E864" s="1"/>
    </row>
    <row r="865" ht="12.75" customHeight="1">
      <c r="A865" s="1"/>
      <c r="C865" s="1"/>
      <c r="D865" s="1"/>
      <c r="E865" s="1"/>
    </row>
    <row r="866" ht="12.75" customHeight="1">
      <c r="A866" s="1"/>
      <c r="C866" s="1"/>
      <c r="D866" s="1"/>
      <c r="E866" s="1"/>
    </row>
    <row r="867" ht="12.75" customHeight="1">
      <c r="A867" s="1"/>
      <c r="C867" s="1"/>
      <c r="D867" s="1"/>
      <c r="E867" s="1"/>
    </row>
    <row r="868" ht="12.75" customHeight="1">
      <c r="A868" s="1"/>
      <c r="C868" s="1"/>
      <c r="D868" s="1"/>
      <c r="E868" s="1"/>
    </row>
    <row r="869" ht="12.75" customHeight="1">
      <c r="A869" s="1"/>
      <c r="C869" s="1"/>
      <c r="D869" s="1"/>
      <c r="E869" s="1"/>
    </row>
    <row r="870" ht="12.75" customHeight="1">
      <c r="A870" s="1"/>
      <c r="C870" s="1"/>
      <c r="D870" s="1"/>
      <c r="E870" s="1"/>
    </row>
    <row r="871" ht="12.75" customHeight="1">
      <c r="A871" s="1"/>
      <c r="C871" s="1"/>
      <c r="D871" s="1"/>
      <c r="E871" s="1"/>
    </row>
    <row r="872" ht="12.75" customHeight="1">
      <c r="A872" s="1"/>
      <c r="C872" s="1"/>
      <c r="D872" s="1"/>
      <c r="E872" s="1"/>
    </row>
    <row r="873" ht="12.75" customHeight="1">
      <c r="A873" s="1"/>
      <c r="C873" s="1"/>
      <c r="D873" s="1"/>
      <c r="E873" s="1"/>
    </row>
    <row r="874" ht="12.75" customHeight="1">
      <c r="A874" s="1"/>
      <c r="C874" s="1"/>
      <c r="D874" s="1"/>
      <c r="E874" s="1"/>
    </row>
    <row r="875" ht="12.75" customHeight="1">
      <c r="A875" s="1"/>
      <c r="C875" s="1"/>
      <c r="D875" s="1"/>
      <c r="E875" s="1"/>
    </row>
    <row r="876" ht="12.75" customHeight="1">
      <c r="A876" s="1"/>
      <c r="C876" s="1"/>
      <c r="D876" s="1"/>
      <c r="E876" s="1"/>
    </row>
    <row r="877" ht="12.75" customHeight="1">
      <c r="A877" s="1"/>
      <c r="C877" s="1"/>
      <c r="D877" s="1"/>
      <c r="E877" s="1"/>
    </row>
    <row r="878" ht="12.75" customHeight="1">
      <c r="A878" s="1"/>
      <c r="C878" s="1"/>
      <c r="D878" s="1"/>
      <c r="E878" s="1"/>
    </row>
    <row r="879" ht="12.75" customHeight="1">
      <c r="A879" s="1"/>
      <c r="C879" s="1"/>
      <c r="D879" s="1"/>
      <c r="E879" s="1"/>
    </row>
    <row r="880" ht="12.75" customHeight="1">
      <c r="A880" s="1"/>
      <c r="C880" s="1"/>
      <c r="D880" s="1"/>
      <c r="E880" s="1"/>
    </row>
    <row r="881" ht="12.75" customHeight="1">
      <c r="A881" s="1"/>
      <c r="C881" s="1"/>
      <c r="D881" s="1"/>
      <c r="E881" s="1"/>
    </row>
    <row r="882" ht="12.75" customHeight="1">
      <c r="A882" s="1"/>
      <c r="C882" s="1"/>
      <c r="D882" s="1"/>
      <c r="E882" s="1"/>
    </row>
    <row r="883" ht="12.75" customHeight="1">
      <c r="A883" s="1"/>
      <c r="C883" s="1"/>
      <c r="D883" s="1"/>
      <c r="E883" s="1"/>
    </row>
    <row r="884" ht="12.75" customHeight="1">
      <c r="A884" s="1"/>
      <c r="C884" s="1"/>
      <c r="D884" s="1"/>
      <c r="E884" s="1"/>
    </row>
    <row r="885" ht="12.75" customHeight="1">
      <c r="A885" s="1"/>
      <c r="C885" s="1"/>
      <c r="D885" s="1"/>
      <c r="E885" s="1"/>
    </row>
    <row r="886" ht="12.75" customHeight="1">
      <c r="A886" s="1"/>
      <c r="C886" s="1"/>
      <c r="D886" s="1"/>
      <c r="E886" s="1"/>
    </row>
    <row r="887" ht="12.75" customHeight="1">
      <c r="A887" s="1"/>
      <c r="C887" s="1"/>
      <c r="D887" s="1"/>
      <c r="E887" s="1"/>
    </row>
    <row r="888" ht="12.75" customHeight="1">
      <c r="A888" s="1"/>
      <c r="C888" s="1"/>
      <c r="D888" s="1"/>
      <c r="E888" s="1"/>
    </row>
    <row r="889" ht="12.75" customHeight="1">
      <c r="A889" s="1"/>
      <c r="C889" s="1"/>
      <c r="D889" s="1"/>
      <c r="E889" s="1"/>
    </row>
    <row r="890" ht="12.75" customHeight="1">
      <c r="A890" s="1"/>
      <c r="C890" s="1"/>
      <c r="D890" s="1"/>
      <c r="E890" s="1"/>
    </row>
    <row r="891" ht="12.75" customHeight="1">
      <c r="A891" s="1"/>
      <c r="C891" s="1"/>
      <c r="D891" s="1"/>
      <c r="E891" s="1"/>
    </row>
    <row r="892" ht="12.75" customHeight="1">
      <c r="A892" s="1"/>
      <c r="C892" s="1"/>
      <c r="D892" s="1"/>
      <c r="E892" s="1"/>
    </row>
    <row r="893" ht="12.75" customHeight="1">
      <c r="A893" s="1"/>
      <c r="C893" s="1"/>
      <c r="D893" s="1"/>
      <c r="E893" s="1"/>
    </row>
    <row r="894" ht="12.75" customHeight="1">
      <c r="A894" s="1"/>
      <c r="C894" s="1"/>
      <c r="D894" s="1"/>
      <c r="E894" s="1"/>
    </row>
    <row r="895" ht="12.75" customHeight="1">
      <c r="A895" s="1"/>
      <c r="C895" s="1"/>
      <c r="D895" s="1"/>
      <c r="E895" s="1"/>
    </row>
    <row r="896" ht="12.75" customHeight="1">
      <c r="A896" s="1"/>
      <c r="C896" s="1"/>
      <c r="D896" s="1"/>
      <c r="E896" s="1"/>
    </row>
    <row r="897" ht="12.75" customHeight="1">
      <c r="A897" s="1"/>
      <c r="C897" s="1"/>
      <c r="D897" s="1"/>
      <c r="E897" s="1"/>
    </row>
    <row r="898" ht="12.75" customHeight="1">
      <c r="A898" s="1"/>
      <c r="C898" s="1"/>
      <c r="D898" s="1"/>
      <c r="E898" s="1"/>
    </row>
    <row r="899" ht="12.75" customHeight="1">
      <c r="A899" s="1"/>
      <c r="C899" s="1"/>
      <c r="D899" s="1"/>
      <c r="E899" s="1"/>
    </row>
    <row r="900" ht="12.75" customHeight="1">
      <c r="A900" s="1"/>
      <c r="C900" s="1"/>
      <c r="D900" s="1"/>
      <c r="E900" s="1"/>
    </row>
    <row r="901" ht="12.75" customHeight="1">
      <c r="A901" s="1"/>
      <c r="C901" s="1"/>
      <c r="D901" s="1"/>
      <c r="E901" s="1"/>
    </row>
    <row r="902" ht="12.75" customHeight="1">
      <c r="A902" s="1"/>
      <c r="C902" s="1"/>
      <c r="D902" s="1"/>
      <c r="E902" s="1"/>
    </row>
    <row r="903" ht="12.75" customHeight="1">
      <c r="A903" s="1"/>
      <c r="C903" s="1"/>
      <c r="D903" s="1"/>
      <c r="E903" s="1"/>
    </row>
    <row r="904" ht="12.75" customHeight="1">
      <c r="A904" s="1"/>
      <c r="C904" s="1"/>
      <c r="D904" s="1"/>
      <c r="E904" s="1"/>
    </row>
    <row r="905" ht="12.75" customHeight="1">
      <c r="A905" s="1"/>
      <c r="C905" s="1"/>
      <c r="D905" s="1"/>
      <c r="E905" s="1"/>
    </row>
    <row r="906" ht="12.75" customHeight="1">
      <c r="A906" s="1"/>
      <c r="C906" s="1"/>
      <c r="D906" s="1"/>
      <c r="E906" s="1"/>
    </row>
    <row r="907" ht="12.75" customHeight="1">
      <c r="A907" s="1"/>
      <c r="C907" s="1"/>
      <c r="D907" s="1"/>
      <c r="E907" s="1"/>
    </row>
    <row r="908" ht="12.75" customHeight="1">
      <c r="A908" s="1"/>
      <c r="C908" s="1"/>
      <c r="D908" s="1"/>
      <c r="E908" s="1"/>
    </row>
    <row r="909" ht="12.75" customHeight="1">
      <c r="A909" s="1"/>
      <c r="C909" s="1"/>
      <c r="D909" s="1"/>
      <c r="E909" s="1"/>
    </row>
    <row r="910" ht="12.75" customHeight="1">
      <c r="A910" s="1"/>
      <c r="C910" s="1"/>
      <c r="D910" s="1"/>
      <c r="E910" s="1"/>
    </row>
    <row r="911" ht="12.75" customHeight="1">
      <c r="A911" s="1"/>
      <c r="C911" s="1"/>
      <c r="D911" s="1"/>
      <c r="E911" s="1"/>
    </row>
    <row r="912" ht="12.75" customHeight="1">
      <c r="A912" s="1"/>
      <c r="C912" s="1"/>
      <c r="D912" s="1"/>
      <c r="E912" s="1"/>
    </row>
    <row r="913" ht="12.75" customHeight="1">
      <c r="A913" s="1"/>
      <c r="C913" s="1"/>
      <c r="D913" s="1"/>
      <c r="E913" s="1"/>
    </row>
    <row r="914" ht="12.75" customHeight="1">
      <c r="A914" s="1"/>
      <c r="C914" s="1"/>
      <c r="D914" s="1"/>
      <c r="E914" s="1"/>
    </row>
    <row r="915" ht="12.75" customHeight="1">
      <c r="A915" s="1"/>
      <c r="C915" s="1"/>
      <c r="D915" s="1"/>
      <c r="E915" s="1"/>
    </row>
    <row r="916" ht="12.75" customHeight="1">
      <c r="A916" s="1"/>
      <c r="C916" s="1"/>
      <c r="D916" s="1"/>
      <c r="E916" s="1"/>
    </row>
    <row r="917" ht="12.75" customHeight="1">
      <c r="A917" s="1"/>
      <c r="C917" s="1"/>
      <c r="D917" s="1"/>
      <c r="E917" s="1"/>
    </row>
    <row r="918" ht="12.75" customHeight="1">
      <c r="A918" s="1"/>
      <c r="C918" s="1"/>
      <c r="D918" s="1"/>
      <c r="E918" s="1"/>
    </row>
    <row r="919" ht="12.75" customHeight="1">
      <c r="A919" s="1"/>
      <c r="C919" s="1"/>
      <c r="D919" s="1"/>
      <c r="E919" s="1"/>
    </row>
    <row r="920" ht="12.75" customHeight="1">
      <c r="A920" s="1"/>
      <c r="C920" s="1"/>
      <c r="D920" s="1"/>
      <c r="E920" s="1"/>
    </row>
    <row r="921" ht="12.75" customHeight="1">
      <c r="A921" s="1"/>
      <c r="C921" s="1"/>
      <c r="D921" s="1"/>
      <c r="E921" s="1"/>
    </row>
    <row r="922" ht="12.75" customHeight="1">
      <c r="A922" s="1"/>
      <c r="C922" s="1"/>
      <c r="D922" s="1"/>
      <c r="E922" s="1"/>
    </row>
    <row r="923" ht="12.75" customHeight="1">
      <c r="A923" s="1"/>
      <c r="C923" s="1"/>
      <c r="D923" s="1"/>
      <c r="E923" s="1"/>
    </row>
    <row r="924" ht="12.75" customHeight="1">
      <c r="A924" s="1"/>
      <c r="C924" s="1"/>
      <c r="D924" s="1"/>
      <c r="E924" s="1"/>
    </row>
    <row r="925" ht="12.75" customHeight="1">
      <c r="A925" s="1"/>
      <c r="C925" s="1"/>
      <c r="D925" s="1"/>
      <c r="E925" s="1"/>
    </row>
    <row r="926" ht="12.75" customHeight="1">
      <c r="A926" s="1"/>
      <c r="C926" s="1"/>
      <c r="D926" s="1"/>
      <c r="E926" s="1"/>
    </row>
    <row r="927" ht="12.75" customHeight="1">
      <c r="A927" s="1"/>
      <c r="C927" s="1"/>
      <c r="D927" s="1"/>
      <c r="E927" s="1"/>
    </row>
    <row r="928" ht="12.75" customHeight="1">
      <c r="A928" s="1"/>
      <c r="C928" s="1"/>
      <c r="D928" s="1"/>
      <c r="E928" s="1"/>
    </row>
    <row r="929" ht="12.75" customHeight="1">
      <c r="A929" s="1"/>
      <c r="C929" s="1"/>
      <c r="D929" s="1"/>
      <c r="E929" s="1"/>
    </row>
    <row r="930" ht="12.75" customHeight="1">
      <c r="A930" s="1"/>
      <c r="C930" s="1"/>
      <c r="D930" s="1"/>
      <c r="E930" s="1"/>
    </row>
    <row r="931" ht="12.75" customHeight="1">
      <c r="A931" s="1"/>
      <c r="C931" s="1"/>
      <c r="D931" s="1"/>
      <c r="E931" s="1"/>
    </row>
    <row r="932" ht="12.75" customHeight="1">
      <c r="A932" s="1"/>
      <c r="C932" s="1"/>
      <c r="D932" s="1"/>
      <c r="E932" s="1"/>
    </row>
    <row r="933" ht="12.75" customHeight="1">
      <c r="A933" s="1"/>
      <c r="C933" s="1"/>
      <c r="D933" s="1"/>
      <c r="E933" s="1"/>
    </row>
    <row r="934" ht="12.75" customHeight="1">
      <c r="A934" s="1"/>
      <c r="C934" s="1"/>
      <c r="D934" s="1"/>
      <c r="E934" s="1"/>
    </row>
    <row r="935" ht="12.75" customHeight="1">
      <c r="A935" s="1"/>
      <c r="C935" s="1"/>
      <c r="D935" s="1"/>
      <c r="E935" s="1"/>
    </row>
    <row r="936" ht="12.75" customHeight="1">
      <c r="A936" s="1"/>
      <c r="C936" s="1"/>
      <c r="D936" s="1"/>
      <c r="E936" s="1"/>
    </row>
    <row r="937" ht="12.75" customHeight="1">
      <c r="A937" s="1"/>
      <c r="C937" s="1"/>
      <c r="D937" s="1"/>
      <c r="E937" s="1"/>
    </row>
    <row r="938" ht="12.75" customHeight="1">
      <c r="A938" s="1"/>
      <c r="C938" s="1"/>
      <c r="D938" s="1"/>
      <c r="E938" s="1"/>
    </row>
    <row r="939" ht="12.75" customHeight="1">
      <c r="A939" s="1"/>
      <c r="C939" s="1"/>
      <c r="D939" s="1"/>
      <c r="E939" s="1"/>
    </row>
    <row r="940" ht="12.75" customHeight="1">
      <c r="A940" s="1"/>
      <c r="C940" s="1"/>
      <c r="D940" s="1"/>
      <c r="E940" s="1"/>
    </row>
    <row r="941" ht="12.75" customHeight="1">
      <c r="A941" s="1"/>
      <c r="C941" s="1"/>
      <c r="D941" s="1"/>
      <c r="E941" s="1"/>
    </row>
    <row r="942" ht="12.75" customHeight="1">
      <c r="A942" s="1"/>
      <c r="C942" s="1"/>
      <c r="D942" s="1"/>
      <c r="E942" s="1"/>
    </row>
    <row r="943" ht="12.75" customHeight="1">
      <c r="A943" s="1"/>
      <c r="C943" s="1"/>
      <c r="D943" s="1"/>
      <c r="E943" s="1"/>
    </row>
    <row r="944" ht="12.75" customHeight="1">
      <c r="A944" s="1"/>
      <c r="C944" s="1"/>
      <c r="D944" s="1"/>
      <c r="E944" s="1"/>
    </row>
    <row r="945" ht="12.75" customHeight="1">
      <c r="A945" s="1"/>
      <c r="C945" s="1"/>
      <c r="D945" s="1"/>
      <c r="E945" s="1"/>
    </row>
    <row r="946" ht="12.75" customHeight="1">
      <c r="A946" s="1"/>
      <c r="C946" s="1"/>
      <c r="D946" s="1"/>
      <c r="E946" s="1"/>
    </row>
    <row r="947" ht="12.75" customHeight="1">
      <c r="A947" s="1"/>
      <c r="C947" s="1"/>
      <c r="D947" s="1"/>
      <c r="E947" s="1"/>
    </row>
    <row r="948" ht="12.75" customHeight="1">
      <c r="A948" s="1"/>
      <c r="C948" s="1"/>
      <c r="D948" s="1"/>
      <c r="E948" s="1"/>
    </row>
    <row r="949" ht="12.75" customHeight="1">
      <c r="A949" s="1"/>
      <c r="C949" s="1"/>
      <c r="D949" s="1"/>
      <c r="E949" s="1"/>
    </row>
    <row r="950" ht="12.75" customHeight="1">
      <c r="A950" s="1"/>
      <c r="C950" s="1"/>
      <c r="D950" s="1"/>
      <c r="E950" s="1"/>
    </row>
    <row r="951" ht="12.75" customHeight="1">
      <c r="A951" s="1"/>
      <c r="C951" s="1"/>
      <c r="D951" s="1"/>
      <c r="E951" s="1"/>
    </row>
    <row r="952" ht="12.75" customHeight="1">
      <c r="A952" s="1"/>
      <c r="C952" s="1"/>
      <c r="D952" s="1"/>
      <c r="E952" s="1"/>
    </row>
    <row r="953" ht="12.75" customHeight="1">
      <c r="A953" s="1"/>
      <c r="C953" s="1"/>
      <c r="D953" s="1"/>
      <c r="E953" s="1"/>
    </row>
    <row r="954" ht="12.75" customHeight="1">
      <c r="A954" s="1"/>
      <c r="C954" s="1"/>
      <c r="D954" s="1"/>
      <c r="E954" s="1"/>
    </row>
    <row r="955" ht="12.75" customHeight="1">
      <c r="A955" s="1"/>
      <c r="C955" s="1"/>
      <c r="D955" s="1"/>
      <c r="E955" s="1"/>
    </row>
    <row r="956" ht="12.75" customHeight="1">
      <c r="A956" s="1"/>
      <c r="C956" s="1"/>
      <c r="D956" s="1"/>
      <c r="E956" s="1"/>
    </row>
    <row r="957" ht="12.75" customHeight="1">
      <c r="A957" s="1"/>
      <c r="C957" s="1"/>
      <c r="D957" s="1"/>
      <c r="E957" s="1"/>
    </row>
    <row r="958" ht="12.75" customHeight="1">
      <c r="A958" s="1"/>
      <c r="C958" s="1"/>
      <c r="D958" s="1"/>
      <c r="E958" s="1"/>
    </row>
    <row r="959" ht="12.75" customHeight="1">
      <c r="A959" s="1"/>
      <c r="C959" s="1"/>
      <c r="D959" s="1"/>
      <c r="E959" s="1"/>
    </row>
    <row r="960" ht="12.75" customHeight="1">
      <c r="A960" s="1"/>
      <c r="C960" s="1"/>
      <c r="D960" s="1"/>
      <c r="E960" s="1"/>
    </row>
    <row r="961" ht="12.75" customHeight="1">
      <c r="A961" s="1"/>
      <c r="C961" s="1"/>
      <c r="D961" s="1"/>
      <c r="E961" s="1"/>
    </row>
    <row r="962" ht="12.75" customHeight="1">
      <c r="A962" s="1"/>
      <c r="C962" s="1"/>
      <c r="D962" s="1"/>
      <c r="E962" s="1"/>
    </row>
    <row r="963" ht="12.75" customHeight="1">
      <c r="A963" s="1"/>
      <c r="C963" s="1"/>
      <c r="D963" s="1"/>
      <c r="E963" s="1"/>
    </row>
    <row r="964" ht="12.75" customHeight="1">
      <c r="A964" s="1"/>
      <c r="C964" s="1"/>
      <c r="D964" s="1"/>
      <c r="E964" s="1"/>
    </row>
    <row r="965" ht="12.75" customHeight="1">
      <c r="A965" s="1"/>
      <c r="C965" s="1"/>
      <c r="D965" s="1"/>
      <c r="E965" s="1"/>
    </row>
    <row r="966" ht="12.75" customHeight="1">
      <c r="A966" s="1"/>
      <c r="C966" s="1"/>
      <c r="D966" s="1"/>
      <c r="E966" s="1"/>
    </row>
    <row r="967" ht="12.75" customHeight="1">
      <c r="A967" s="1"/>
      <c r="C967" s="1"/>
      <c r="D967" s="1"/>
      <c r="E967" s="1"/>
    </row>
    <row r="968" ht="12.75" customHeight="1">
      <c r="A968" s="1"/>
      <c r="C968" s="1"/>
      <c r="D968" s="1"/>
      <c r="E968" s="1"/>
    </row>
    <row r="969" ht="12.75" customHeight="1">
      <c r="A969" s="1"/>
      <c r="C969" s="1"/>
      <c r="D969" s="1"/>
      <c r="E969" s="1"/>
    </row>
    <row r="970" ht="12.75" customHeight="1">
      <c r="A970" s="1"/>
      <c r="C970" s="1"/>
      <c r="D970" s="1"/>
      <c r="E970" s="1"/>
    </row>
    <row r="971" ht="12.75" customHeight="1">
      <c r="A971" s="1"/>
      <c r="C971" s="1"/>
      <c r="D971" s="1"/>
      <c r="E971" s="1"/>
    </row>
    <row r="972" ht="12.75" customHeight="1">
      <c r="A972" s="1"/>
      <c r="C972" s="1"/>
      <c r="D972" s="1"/>
      <c r="E972" s="1"/>
    </row>
    <row r="973" ht="12.75" customHeight="1">
      <c r="A973" s="1"/>
      <c r="C973" s="1"/>
      <c r="D973" s="1"/>
      <c r="E973" s="1"/>
    </row>
    <row r="974" ht="12.75" customHeight="1">
      <c r="A974" s="1"/>
      <c r="C974" s="1"/>
      <c r="D974" s="1"/>
      <c r="E974" s="1"/>
    </row>
    <row r="975" ht="12.75" customHeight="1">
      <c r="A975" s="1"/>
      <c r="C975" s="1"/>
      <c r="D975" s="1"/>
      <c r="E975" s="1"/>
    </row>
    <row r="976" ht="12.75" customHeight="1">
      <c r="A976" s="1"/>
      <c r="C976" s="1"/>
      <c r="D976" s="1"/>
      <c r="E976" s="1"/>
    </row>
    <row r="977" ht="12.75" customHeight="1">
      <c r="A977" s="1"/>
      <c r="C977" s="1"/>
      <c r="D977" s="1"/>
      <c r="E977" s="1"/>
    </row>
    <row r="978" ht="12.75" customHeight="1">
      <c r="A978" s="1"/>
      <c r="C978" s="1"/>
      <c r="D978" s="1"/>
      <c r="E978" s="1"/>
    </row>
    <row r="979" ht="12.75" customHeight="1">
      <c r="A979" s="1"/>
      <c r="C979" s="1"/>
      <c r="D979" s="1"/>
      <c r="E979" s="1"/>
    </row>
    <row r="980" ht="12.75" customHeight="1">
      <c r="A980" s="1"/>
      <c r="C980" s="1"/>
      <c r="D980" s="1"/>
      <c r="E980" s="1"/>
    </row>
    <row r="981" ht="12.75" customHeight="1">
      <c r="A981" s="1"/>
      <c r="C981" s="1"/>
      <c r="D981" s="1"/>
      <c r="E981" s="1"/>
    </row>
    <row r="982" ht="12.75" customHeight="1">
      <c r="A982" s="1"/>
      <c r="C982" s="1"/>
      <c r="D982" s="1"/>
      <c r="E982" s="1"/>
    </row>
    <row r="983" ht="12.75" customHeight="1">
      <c r="A983" s="1"/>
      <c r="C983" s="1"/>
      <c r="D983" s="1"/>
      <c r="E983" s="1"/>
    </row>
    <row r="984" ht="12.75" customHeight="1">
      <c r="A984" s="1"/>
      <c r="C984" s="1"/>
      <c r="D984" s="1"/>
      <c r="E984" s="1"/>
    </row>
    <row r="985" ht="12.75" customHeight="1">
      <c r="A985" s="1"/>
      <c r="C985" s="1"/>
      <c r="D985" s="1"/>
      <c r="E985" s="1"/>
    </row>
    <row r="986" ht="12.75" customHeight="1">
      <c r="A986" s="1"/>
      <c r="C986" s="1"/>
      <c r="D986" s="1"/>
      <c r="E986" s="1"/>
    </row>
    <row r="987" ht="12.75" customHeight="1">
      <c r="A987" s="1"/>
      <c r="C987" s="1"/>
      <c r="D987" s="1"/>
      <c r="E987" s="1"/>
    </row>
    <row r="988" ht="12.75" customHeight="1">
      <c r="A988" s="1"/>
      <c r="C988" s="1"/>
      <c r="D988" s="1"/>
      <c r="E988" s="1"/>
    </row>
    <row r="989" ht="12.75" customHeight="1">
      <c r="A989" s="1"/>
      <c r="C989" s="1"/>
      <c r="D989" s="1"/>
      <c r="E989" s="1"/>
    </row>
    <row r="990" ht="12.75" customHeight="1">
      <c r="A990" s="1"/>
      <c r="C990" s="1"/>
      <c r="D990" s="1"/>
      <c r="E990" s="1"/>
    </row>
    <row r="991" ht="12.75" customHeight="1">
      <c r="A991" s="1"/>
      <c r="C991" s="1"/>
      <c r="D991" s="1"/>
      <c r="E991" s="1"/>
    </row>
    <row r="992" ht="12.75" customHeight="1">
      <c r="A992" s="1"/>
      <c r="C992" s="1"/>
      <c r="D992" s="1"/>
      <c r="E992" s="1"/>
    </row>
    <row r="993" ht="12.75" customHeight="1">
      <c r="A993" s="1"/>
      <c r="C993" s="1"/>
      <c r="D993" s="1"/>
      <c r="E993" s="1"/>
    </row>
    <row r="994" ht="12.75" customHeight="1">
      <c r="A994" s="1"/>
      <c r="C994" s="1"/>
      <c r="D994" s="1"/>
      <c r="E994" s="1"/>
    </row>
    <row r="995" ht="12.75" customHeight="1">
      <c r="A995" s="1"/>
      <c r="C995" s="1"/>
      <c r="D995" s="1"/>
      <c r="E995" s="1"/>
    </row>
    <row r="996" ht="12.75" customHeight="1">
      <c r="A996" s="1"/>
      <c r="C996" s="1"/>
      <c r="D996" s="1"/>
      <c r="E996" s="1"/>
    </row>
    <row r="997" ht="12.75" customHeight="1">
      <c r="A997" s="1"/>
      <c r="C997" s="1"/>
      <c r="D997" s="1"/>
      <c r="E997" s="1"/>
    </row>
    <row r="998" ht="12.75" customHeight="1">
      <c r="A998" s="1"/>
      <c r="C998" s="1"/>
      <c r="D998" s="1"/>
      <c r="E998" s="1"/>
    </row>
    <row r="999" ht="12.75" customHeight="1">
      <c r="A999" s="1"/>
      <c r="C999" s="1"/>
      <c r="D999" s="1"/>
      <c r="E999" s="1"/>
    </row>
    <row r="1000" ht="12.75" customHeight="1">
      <c r="A1000" s="1"/>
      <c r="C1000" s="1"/>
      <c r="D1000" s="1"/>
      <c r="E1000" s="1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86"/>
    <col customWidth="1" min="5" max="9" width="8.0"/>
    <col customWidth="1" min="10" max="10" width="6.86"/>
  </cols>
  <sheetData>
    <row r="1" ht="18.75" customHeight="1">
      <c r="A1" s="17" t="s">
        <v>214</v>
      </c>
      <c r="B1" s="17"/>
      <c r="C1" s="17"/>
      <c r="D1" s="17"/>
      <c r="E1" s="17"/>
      <c r="F1" s="17"/>
      <c r="J1" s="1"/>
    </row>
    <row r="2" ht="13.5" customHeight="1">
      <c r="A2" s="1"/>
      <c r="D2" s="1"/>
      <c r="J2" s="1"/>
    </row>
    <row r="3" ht="12.75" customHeight="1">
      <c r="A3" s="1"/>
      <c r="D3" s="4" t="s">
        <v>2472</v>
      </c>
      <c r="E3" s="4" t="s">
        <v>716</v>
      </c>
      <c r="J3" s="1"/>
    </row>
    <row r="4" ht="12.75" customHeight="1">
      <c r="A4" s="1"/>
      <c r="D4" s="5" t="b">
        <f>50&gt;100</f>
        <v>0</v>
      </c>
      <c r="E4" s="6" t="b">
        <f t="shared" ref="E4:E10" si="1">ISLOGICAL(D4)</f>
        <v>1</v>
      </c>
      <c r="F4" s="47" t="s">
        <v>2473</v>
      </c>
      <c r="J4" s="1"/>
    </row>
    <row r="5" ht="12.75" customHeight="1">
      <c r="A5" s="1"/>
      <c r="D5" s="5" t="b">
        <f>50&lt;100</f>
        <v>1</v>
      </c>
      <c r="E5" s="6" t="b">
        <f t="shared" si="1"/>
        <v>1</v>
      </c>
      <c r="F5" s="47" t="s">
        <v>2474</v>
      </c>
      <c r="J5" s="1"/>
    </row>
    <row r="6" ht="12.75" customHeight="1">
      <c r="A6" s="1"/>
      <c r="D6" s="5"/>
      <c r="E6" s="6" t="b">
        <f t="shared" si="1"/>
        <v>0</v>
      </c>
      <c r="F6" s="47" t="s">
        <v>2475</v>
      </c>
      <c r="J6" s="1"/>
    </row>
    <row r="7" ht="12.75" customHeight="1">
      <c r="A7" s="1"/>
      <c r="D7" s="5">
        <v>20.0</v>
      </c>
      <c r="E7" s="6" t="b">
        <f t="shared" si="1"/>
        <v>0</v>
      </c>
      <c r="F7" s="47" t="s">
        <v>2476</v>
      </c>
      <c r="J7" s="1"/>
    </row>
    <row r="8" ht="12.75" customHeight="1">
      <c r="A8" s="1"/>
      <c r="D8" s="193">
        <v>35796.0</v>
      </c>
      <c r="E8" s="6" t="b">
        <f t="shared" si="1"/>
        <v>0</v>
      </c>
      <c r="F8" s="47" t="s">
        <v>2477</v>
      </c>
      <c r="J8" s="1"/>
    </row>
    <row r="9" ht="12.75" customHeight="1">
      <c r="A9" s="1"/>
      <c r="D9" s="5" t="s">
        <v>685</v>
      </c>
      <c r="E9" s="6" t="b">
        <f t="shared" si="1"/>
        <v>0</v>
      </c>
      <c r="F9" s="47" t="s">
        <v>2478</v>
      </c>
      <c r="J9" s="1"/>
    </row>
    <row r="10" ht="12.75" customHeight="1">
      <c r="A10" s="1"/>
      <c r="D10" s="5" t="str">
        <f>B4/0</f>
        <v>#DIV/0!</v>
      </c>
      <c r="E10" s="6" t="b">
        <f t="shared" si="1"/>
        <v>0</v>
      </c>
      <c r="F10" s="47" t="s">
        <v>2479</v>
      </c>
      <c r="J10" s="1"/>
    </row>
    <row r="11" ht="12.75" customHeight="1">
      <c r="A11" s="1"/>
      <c r="D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J12" s="1"/>
    </row>
    <row r="13" ht="12.75" customHeight="1">
      <c r="A13" s="1"/>
      <c r="B13" s="1" t="s">
        <v>2480</v>
      </c>
      <c r="D13" s="1"/>
      <c r="J13" s="1"/>
    </row>
    <row r="14" ht="12.75" customHeight="1">
      <c r="A14" s="1"/>
      <c r="B14" s="1" t="s">
        <v>2481</v>
      </c>
      <c r="D14" s="1"/>
      <c r="J14" s="1"/>
    </row>
    <row r="15" ht="12.75" customHeight="1">
      <c r="A15" s="1"/>
      <c r="B15" s="1" t="s">
        <v>2482</v>
      </c>
      <c r="D15" s="1"/>
      <c r="J15" s="1"/>
    </row>
    <row r="16" ht="12.75" customHeight="1">
      <c r="A16" s="1"/>
      <c r="B16" s="1" t="s">
        <v>2483</v>
      </c>
      <c r="D16" s="1"/>
      <c r="J16" s="1"/>
    </row>
    <row r="17" ht="12.75" customHeight="1">
      <c r="A17" s="1"/>
      <c r="D17" s="1"/>
      <c r="J17" s="1"/>
    </row>
    <row r="18" ht="13.5" customHeight="1">
      <c r="A18" s="1"/>
      <c r="B18" s="3" t="s">
        <v>653</v>
      </c>
      <c r="C18" s="3"/>
      <c r="D18" s="3"/>
      <c r="E18" s="3"/>
      <c r="F18" s="3"/>
      <c r="J18" s="1"/>
    </row>
    <row r="19" ht="12.75" customHeight="1">
      <c r="A19" s="1"/>
      <c r="B19" s="2" t="s">
        <v>2484</v>
      </c>
      <c r="D19" s="1"/>
      <c r="J19" s="1"/>
    </row>
    <row r="20" ht="12.75" customHeight="1">
      <c r="A20" s="1"/>
      <c r="D20" s="1"/>
      <c r="J20" s="1"/>
    </row>
    <row r="21" ht="13.5" customHeight="1">
      <c r="A21" s="1"/>
      <c r="B21" s="3" t="s">
        <v>4</v>
      </c>
      <c r="C21" s="3"/>
      <c r="D21" s="3"/>
      <c r="E21" s="3"/>
      <c r="F21" s="3"/>
      <c r="J21" s="1"/>
    </row>
    <row r="22" ht="12.75" customHeight="1">
      <c r="A22" s="1"/>
      <c r="B22" s="1" t="s">
        <v>788</v>
      </c>
      <c r="D22" s="1"/>
      <c r="J22" s="1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4" width="10.14"/>
    <col customWidth="1" min="5" max="5" width="12.14"/>
    <col customWidth="1" min="6" max="6" width="8.0"/>
  </cols>
  <sheetData>
    <row r="1" ht="18.75" customHeight="1">
      <c r="A1" s="17" t="s">
        <v>216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12.75" customHeight="1">
      <c r="A3" s="1"/>
      <c r="C3" s="4" t="s">
        <v>645</v>
      </c>
      <c r="D3" s="4" t="s">
        <v>716</v>
      </c>
      <c r="E3" s="1"/>
    </row>
    <row r="4" ht="12.75" customHeight="1">
      <c r="A4" s="1"/>
      <c r="C4" s="5">
        <v>1.0</v>
      </c>
      <c r="D4" s="6" t="b">
        <f t="shared" ref="D4:D8" si="1">ISNA(C4)</f>
        <v>0</v>
      </c>
      <c r="E4" s="71" t="s">
        <v>2485</v>
      </c>
    </row>
    <row r="5" ht="12.75" customHeight="1">
      <c r="A5" s="1"/>
      <c r="C5" s="5" t="s">
        <v>685</v>
      </c>
      <c r="D5" s="6" t="b">
        <f t="shared" si="1"/>
        <v>0</v>
      </c>
      <c r="E5" s="71" t="s">
        <v>2486</v>
      </c>
    </row>
    <row r="6" ht="12.75" customHeight="1">
      <c r="A6" s="1"/>
      <c r="C6" s="5"/>
      <c r="D6" s="6" t="b">
        <f t="shared" si="1"/>
        <v>0</v>
      </c>
      <c r="E6" s="71" t="s">
        <v>2487</v>
      </c>
    </row>
    <row r="7" ht="12.75" customHeight="1">
      <c r="A7" s="1"/>
      <c r="C7" s="193">
        <v>35796.0</v>
      </c>
      <c r="D7" s="6" t="b">
        <f t="shared" si="1"/>
        <v>0</v>
      </c>
      <c r="E7" s="71" t="s">
        <v>2488</v>
      </c>
    </row>
    <row r="8" ht="12.75" customHeight="1">
      <c r="A8" s="1"/>
      <c r="C8" s="5" t="str">
        <f>VLOOKUP(A1,A7:A12,1)</f>
        <v>#N/A</v>
      </c>
      <c r="D8" s="6" t="b">
        <f t="shared" si="1"/>
        <v>1</v>
      </c>
      <c r="E8" s="71" t="s">
        <v>2489</v>
      </c>
    </row>
    <row r="9" ht="12.75" customHeight="1">
      <c r="A9" s="1"/>
      <c r="C9" s="1"/>
      <c r="D9" s="1"/>
      <c r="E9" s="1"/>
    </row>
    <row r="10" ht="12.75" customHeight="1">
      <c r="A10" s="1"/>
      <c r="C10" s="1"/>
      <c r="D10" s="1"/>
      <c r="E10" s="1"/>
    </row>
    <row r="11" ht="13.5" customHeight="1">
      <c r="A11" s="1"/>
      <c r="B11" s="3" t="s">
        <v>721</v>
      </c>
      <c r="C11" s="3"/>
      <c r="D11" s="3"/>
      <c r="E11" s="3"/>
      <c r="F11" s="3"/>
    </row>
    <row r="12" ht="12.75" customHeight="1">
      <c r="A12" s="1"/>
      <c r="B12" s="1" t="s">
        <v>2490</v>
      </c>
      <c r="C12" s="1"/>
      <c r="D12" s="1"/>
      <c r="E12" s="1"/>
    </row>
    <row r="13" ht="12.75" customHeight="1">
      <c r="A13" s="1"/>
      <c r="B13" s="1" t="s">
        <v>2491</v>
      </c>
      <c r="C13" s="1"/>
      <c r="D13" s="1"/>
      <c r="E13" s="1"/>
    </row>
    <row r="14" ht="12.75" customHeight="1">
      <c r="A14" s="1"/>
      <c r="B14" s="1" t="s">
        <v>2492</v>
      </c>
      <c r="C14" s="1"/>
      <c r="D14" s="1"/>
      <c r="E14" s="1"/>
    </row>
    <row r="15" ht="12.75" customHeight="1">
      <c r="A15" s="1"/>
      <c r="B15" s="1" t="s">
        <v>2493</v>
      </c>
      <c r="C15" s="1"/>
      <c r="D15" s="1"/>
      <c r="E15" s="1"/>
    </row>
    <row r="16" ht="12.75" customHeight="1">
      <c r="A16" s="1"/>
      <c r="B16" s="1" t="s">
        <v>2494</v>
      </c>
      <c r="C16" s="1"/>
      <c r="D16" s="1"/>
      <c r="E16" s="1"/>
    </row>
    <row r="17" ht="12.75" customHeight="1">
      <c r="A17" s="1"/>
      <c r="C17" s="1"/>
      <c r="D17" s="1"/>
      <c r="E17" s="1"/>
    </row>
    <row r="18" ht="13.5" customHeight="1">
      <c r="A18" s="1"/>
      <c r="B18" s="3" t="s">
        <v>653</v>
      </c>
      <c r="C18" s="3"/>
      <c r="D18" s="3"/>
      <c r="E18" s="3"/>
      <c r="F18" s="3"/>
    </row>
    <row r="19" ht="12.75" customHeight="1">
      <c r="A19" s="1"/>
      <c r="B19" s="1" t="s">
        <v>2495</v>
      </c>
      <c r="C19" s="1"/>
      <c r="D19" s="1"/>
      <c r="E19" s="1"/>
    </row>
    <row r="20" ht="12.75" customHeight="1">
      <c r="A20" s="1"/>
      <c r="C20" s="1"/>
      <c r="D20" s="1"/>
      <c r="E20" s="1"/>
    </row>
    <row r="21" ht="13.5" customHeight="1">
      <c r="A21" s="1"/>
      <c r="B21" s="3" t="s">
        <v>4</v>
      </c>
      <c r="C21" s="3"/>
      <c r="D21" s="3"/>
      <c r="E21" s="3"/>
      <c r="F21" s="3"/>
    </row>
    <row r="22" ht="12.75" customHeight="1">
      <c r="A22" s="1"/>
      <c r="B22" s="1" t="s">
        <v>788</v>
      </c>
      <c r="C22" s="1"/>
      <c r="D22" s="1"/>
      <c r="E22" s="1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86"/>
    <col customWidth="1" min="2" max="2" width="8.0"/>
    <col customWidth="1" min="3" max="3" width="12.29"/>
    <col customWidth="1" min="4" max="4" width="14.71"/>
    <col customWidth="1" min="5" max="5" width="18.0"/>
    <col customWidth="1" min="6" max="6" width="15.71"/>
    <col customWidth="1" min="7" max="7" width="8.0"/>
  </cols>
  <sheetData>
    <row r="1" ht="18.75" customHeight="1">
      <c r="A1" s="17" t="s">
        <v>218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  <c r="F2" s="1"/>
    </row>
    <row r="3" ht="12.75" customHeight="1">
      <c r="A3" s="1"/>
      <c r="C3" s="4" t="s">
        <v>2496</v>
      </c>
      <c r="D3" s="4" t="s">
        <v>2497</v>
      </c>
      <c r="E3" s="1"/>
      <c r="F3" s="1"/>
    </row>
    <row r="4" ht="12.75" customHeight="1">
      <c r="A4" s="1"/>
      <c r="C4" s="5">
        <v>10.0</v>
      </c>
      <c r="D4" s="6" t="b">
        <f t="shared" ref="D4:D8" si="1">ISNONTEXT(C4)</f>
        <v>1</v>
      </c>
      <c r="E4" s="71" t="s">
        <v>2498</v>
      </c>
      <c r="F4" s="1"/>
    </row>
    <row r="5" ht="12.75" customHeight="1">
      <c r="A5" s="1"/>
      <c r="C5" s="5" t="s">
        <v>685</v>
      </c>
      <c r="D5" s="6" t="b">
        <f t="shared" si="1"/>
        <v>0</v>
      </c>
      <c r="E5" s="71" t="s">
        <v>2499</v>
      </c>
      <c r="F5" s="1"/>
    </row>
    <row r="6" ht="12.75" customHeight="1">
      <c r="A6" s="1"/>
      <c r="C6" s="5"/>
      <c r="D6" s="6" t="b">
        <f t="shared" si="1"/>
        <v>1</v>
      </c>
      <c r="E6" s="71" t="s">
        <v>2500</v>
      </c>
      <c r="F6" s="1"/>
    </row>
    <row r="7" ht="12.75" customHeight="1">
      <c r="A7" s="1"/>
      <c r="C7" s="193">
        <v>35796.0</v>
      </c>
      <c r="D7" s="6" t="b">
        <f t="shared" si="1"/>
        <v>1</v>
      </c>
      <c r="E7" s="71" t="s">
        <v>2501</v>
      </c>
      <c r="F7" s="1"/>
    </row>
    <row r="8" ht="12.75" customHeight="1">
      <c r="A8" s="1"/>
      <c r="C8" s="5" t="s">
        <v>2502</v>
      </c>
      <c r="D8" s="6" t="b">
        <f t="shared" si="1"/>
        <v>0</v>
      </c>
      <c r="E8" s="71" t="s">
        <v>2503</v>
      </c>
      <c r="F8" s="1"/>
    </row>
    <row r="9" ht="12.75" customHeight="1">
      <c r="A9" s="1"/>
      <c r="C9" s="1"/>
      <c r="D9" s="1"/>
      <c r="E9" s="1"/>
      <c r="F9" s="1"/>
    </row>
    <row r="10" ht="13.5" customHeight="1">
      <c r="A10" s="1"/>
      <c r="B10" s="3" t="s">
        <v>721</v>
      </c>
      <c r="C10" s="3"/>
      <c r="D10" s="3"/>
      <c r="E10" s="3"/>
      <c r="F10" s="3"/>
      <c r="G10" s="3"/>
    </row>
    <row r="11" ht="12.75" customHeight="1">
      <c r="A11" s="1"/>
      <c r="B11" s="1" t="s">
        <v>2504</v>
      </c>
      <c r="C11" s="1"/>
      <c r="D11" s="1"/>
      <c r="E11" s="1"/>
      <c r="F11" s="1"/>
    </row>
    <row r="12" ht="12.75" customHeight="1">
      <c r="A12" s="1"/>
      <c r="B12" s="1" t="s">
        <v>2505</v>
      </c>
      <c r="C12" s="1"/>
      <c r="D12" s="1"/>
      <c r="E12" s="1"/>
      <c r="F12" s="1"/>
    </row>
    <row r="13" ht="12.75" customHeight="1">
      <c r="A13" s="1"/>
      <c r="B13" s="1" t="s">
        <v>2506</v>
      </c>
      <c r="C13" s="1"/>
      <c r="D13" s="1"/>
      <c r="E13" s="1"/>
      <c r="F13" s="1"/>
    </row>
    <row r="14" ht="12.75" customHeight="1">
      <c r="A14" s="1"/>
      <c r="B14" s="1" t="s">
        <v>2507</v>
      </c>
      <c r="C14" s="1"/>
      <c r="D14" s="1"/>
      <c r="E14" s="1"/>
      <c r="F14" s="1"/>
    </row>
    <row r="15" ht="12.75" customHeight="1">
      <c r="A15" s="1"/>
      <c r="C15" s="1"/>
      <c r="D15" s="1"/>
      <c r="E15" s="1"/>
      <c r="F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</row>
    <row r="17" ht="12.75" customHeight="1">
      <c r="A17" s="1"/>
      <c r="B17" s="1" t="s">
        <v>2508</v>
      </c>
      <c r="C17" s="1"/>
      <c r="D17" s="1"/>
      <c r="E17" s="1"/>
      <c r="F17" s="1"/>
    </row>
    <row r="18" ht="12.75" customHeight="1">
      <c r="A18" s="1"/>
      <c r="C18" s="1"/>
      <c r="D18" s="1"/>
      <c r="E18" s="1"/>
      <c r="F18" s="1"/>
    </row>
    <row r="19" ht="13.5" customHeight="1">
      <c r="A19" s="1"/>
      <c r="B19" s="3" t="s">
        <v>4</v>
      </c>
      <c r="C19" s="3"/>
      <c r="D19" s="3"/>
      <c r="E19" s="3"/>
      <c r="F19" s="3"/>
      <c r="G19" s="3"/>
    </row>
    <row r="20" ht="12.75" customHeight="1">
      <c r="A20" s="1"/>
      <c r="B20" s="1" t="s">
        <v>2509</v>
      </c>
      <c r="C20" s="1"/>
      <c r="D20" s="1"/>
      <c r="E20" s="1"/>
      <c r="F20" s="1"/>
    </row>
    <row r="21" ht="12.75" customHeight="1">
      <c r="A21" s="1"/>
      <c r="C21" s="1"/>
      <c r="D21" s="1"/>
      <c r="E21" s="1"/>
      <c r="F21" s="1"/>
    </row>
    <row r="22" ht="13.5" customHeight="1">
      <c r="A22" s="1"/>
      <c r="B22" s="3" t="s">
        <v>1486</v>
      </c>
      <c r="C22" s="3"/>
      <c r="D22" s="3"/>
      <c r="E22" s="3"/>
      <c r="F22" s="3"/>
      <c r="G22" s="3"/>
    </row>
    <row r="23" ht="12.75" customHeight="1">
      <c r="A23" s="1"/>
      <c r="B23" s="1" t="s">
        <v>2510</v>
      </c>
      <c r="C23" s="1"/>
      <c r="D23" s="1"/>
      <c r="E23" s="1"/>
      <c r="F23" s="1"/>
    </row>
    <row r="24" ht="12.75" customHeight="1">
      <c r="A24" s="1"/>
      <c r="B24" s="1" t="s">
        <v>2511</v>
      </c>
      <c r="C24" s="1"/>
      <c r="D24" s="1"/>
      <c r="E24" s="1"/>
      <c r="F24" s="1"/>
    </row>
    <row r="25" ht="12.75" customHeight="1">
      <c r="A25" s="1"/>
      <c r="C25" s="1"/>
      <c r="D25" s="1"/>
      <c r="E25" s="1"/>
      <c r="F25" s="1"/>
    </row>
    <row r="26" ht="12.75" customHeight="1">
      <c r="A26" s="1"/>
      <c r="C26" s="1" t="s">
        <v>2512</v>
      </c>
      <c r="D26" s="1"/>
      <c r="E26" s="1"/>
      <c r="F26" s="1"/>
    </row>
    <row r="27" ht="12.75" customHeight="1">
      <c r="A27" s="1"/>
      <c r="C27" s="1" t="s">
        <v>2513</v>
      </c>
      <c r="D27" s="1"/>
      <c r="E27" s="1"/>
      <c r="F27" s="1"/>
    </row>
    <row r="28" ht="25.5" customHeight="1">
      <c r="A28" s="1"/>
      <c r="C28" s="49" t="s">
        <v>668</v>
      </c>
      <c r="D28" s="1"/>
      <c r="E28" s="1"/>
      <c r="F28" s="1"/>
    </row>
    <row r="29" ht="12.75" customHeight="1">
      <c r="A29" s="1"/>
      <c r="C29" s="337" t="s">
        <v>841</v>
      </c>
      <c r="D29" s="337" t="s">
        <v>2514</v>
      </c>
      <c r="E29" s="337" t="s">
        <v>2515</v>
      </c>
      <c r="F29" s="337" t="s">
        <v>2516</v>
      </c>
    </row>
    <row r="30" ht="12.75" customHeight="1">
      <c r="A30" s="1"/>
      <c r="C30" s="274" t="s">
        <v>2517</v>
      </c>
      <c r="D30" s="274">
        <v>400.0</v>
      </c>
      <c r="E30" s="338">
        <v>1.5</v>
      </c>
      <c r="F30" s="275">
        <f t="shared" ref="F30:F32" si="2">D30*E30</f>
        <v>600</v>
      </c>
    </row>
    <row r="31" ht="12.75" customHeight="1">
      <c r="A31" s="1"/>
      <c r="C31" s="274" t="s">
        <v>2518</v>
      </c>
      <c r="D31" s="274">
        <v>800.0</v>
      </c>
      <c r="E31" s="338">
        <v>2.0</v>
      </c>
      <c r="F31" s="275">
        <f t="shared" si="2"/>
        <v>1600</v>
      </c>
    </row>
    <row r="32" ht="12.75" customHeight="1">
      <c r="A32" s="1"/>
      <c r="C32" s="274" t="s">
        <v>2519</v>
      </c>
      <c r="D32" s="339" t="s">
        <v>2520</v>
      </c>
      <c r="E32" s="338">
        <v>1.5</v>
      </c>
      <c r="F32" s="275" t="str">
        <f t="shared" si="2"/>
        <v>#VALUE!</v>
      </c>
      <c r="G32" s="1" t="s">
        <v>2521</v>
      </c>
    </row>
    <row r="33" ht="26.25" customHeight="1">
      <c r="A33" s="1"/>
      <c r="C33" s="1"/>
      <c r="D33" s="1"/>
      <c r="E33" s="1"/>
      <c r="F33" s="1"/>
    </row>
    <row r="34" ht="12.75" customHeight="1">
      <c r="A34" s="1"/>
      <c r="C34" s="1" t="s">
        <v>2522</v>
      </c>
      <c r="D34" s="1"/>
      <c r="E34" s="1"/>
      <c r="F34" s="1"/>
    </row>
    <row r="35" ht="12.75" customHeight="1">
      <c r="A35" s="1"/>
      <c r="C35" s="1" t="s">
        <v>2523</v>
      </c>
      <c r="D35" s="1"/>
      <c r="E35" s="1"/>
      <c r="F35" s="1"/>
    </row>
    <row r="36" ht="26.25" customHeight="1">
      <c r="A36" s="1"/>
      <c r="C36" s="49" t="s">
        <v>679</v>
      </c>
      <c r="D36" s="1"/>
      <c r="E36" s="1"/>
      <c r="F36" s="1"/>
    </row>
    <row r="37" ht="12.75" customHeight="1">
      <c r="A37" s="1"/>
      <c r="C37" s="337" t="s">
        <v>841</v>
      </c>
      <c r="D37" s="337" t="s">
        <v>2514</v>
      </c>
      <c r="E37" s="337" t="s">
        <v>2515</v>
      </c>
      <c r="F37" s="337" t="s">
        <v>2516</v>
      </c>
    </row>
    <row r="38" ht="12.75" customHeight="1">
      <c r="A38" s="1"/>
      <c r="C38" s="274" t="s">
        <v>2517</v>
      </c>
      <c r="D38" s="274">
        <v>400.0</v>
      </c>
      <c r="E38" s="338">
        <v>1.5</v>
      </c>
      <c r="F38" s="275">
        <f t="shared" ref="F38:F40" si="3">IF(ISNONTEXT(D38),D38*E38,"Retype the Price")</f>
        <v>600</v>
      </c>
    </row>
    <row r="39" ht="12.75" customHeight="1">
      <c r="A39" s="1"/>
      <c r="C39" s="274" t="s">
        <v>2518</v>
      </c>
      <c r="D39" s="274">
        <v>800.0</v>
      </c>
      <c r="E39" s="338">
        <v>2.0</v>
      </c>
      <c r="F39" s="275">
        <f t="shared" si="3"/>
        <v>1600</v>
      </c>
    </row>
    <row r="40" ht="12.75" customHeight="1">
      <c r="A40" s="1"/>
      <c r="C40" s="274" t="s">
        <v>2519</v>
      </c>
      <c r="D40" s="339" t="s">
        <v>2520</v>
      </c>
      <c r="E40" s="338">
        <v>1.5</v>
      </c>
      <c r="F40" s="275" t="str">
        <f t="shared" si="3"/>
        <v>Retype the Price</v>
      </c>
    </row>
    <row r="41" ht="12.75" customHeight="1">
      <c r="A41" s="1"/>
      <c r="C41" s="1"/>
      <c r="D41" s="1"/>
      <c r="E41" s="1"/>
      <c r="F41" s="129" t="s">
        <v>2524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57"/>
    <col customWidth="1" min="2" max="9" width="8.0"/>
    <col customWidth="1" min="10" max="10" width="7.71"/>
    <col customWidth="1" min="11" max="26" width="8.0"/>
  </cols>
  <sheetData>
    <row r="1" ht="18.75" customHeight="1">
      <c r="A1" s="17" t="s">
        <v>220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12.75" customHeight="1">
      <c r="A3" s="1"/>
      <c r="D3" s="4" t="s">
        <v>2525</v>
      </c>
      <c r="E3" s="4" t="s">
        <v>716</v>
      </c>
      <c r="J3" s="1"/>
    </row>
    <row r="4" ht="12.75" customHeight="1">
      <c r="A4" s="1"/>
      <c r="D4" s="5">
        <v>1.0</v>
      </c>
      <c r="E4" s="6" t="b">
        <f t="shared" ref="E4:E8" si="1">ISNUMBER(D4)</f>
        <v>1</v>
      </c>
      <c r="F4" s="47" t="s">
        <v>2526</v>
      </c>
      <c r="J4" s="1"/>
    </row>
    <row r="5" ht="12.75" customHeight="1">
      <c r="A5" s="1"/>
      <c r="D5" s="193">
        <v>35796.0</v>
      </c>
      <c r="E5" s="6" t="b">
        <f t="shared" si="1"/>
        <v>1</v>
      </c>
      <c r="F5" s="47" t="s">
        <v>2527</v>
      </c>
      <c r="J5" s="1"/>
    </row>
    <row r="6" ht="12.75" customHeight="1">
      <c r="A6" s="1"/>
      <c r="D6" s="193"/>
      <c r="E6" s="6" t="b">
        <f t="shared" si="1"/>
        <v>0</v>
      </c>
      <c r="F6" s="47" t="s">
        <v>2528</v>
      </c>
      <c r="J6" s="1"/>
    </row>
    <row r="7" ht="12.75" customHeight="1">
      <c r="A7" s="1"/>
      <c r="D7" s="5" t="str">
        <f>1/0</f>
        <v>#DIV/0!</v>
      </c>
      <c r="E7" s="6" t="b">
        <f t="shared" si="1"/>
        <v>0</v>
      </c>
      <c r="F7" s="47" t="s">
        <v>2529</v>
      </c>
      <c r="J7" s="1"/>
    </row>
    <row r="8" ht="12.75" customHeight="1">
      <c r="A8" s="1"/>
      <c r="D8" s="5" t="s">
        <v>685</v>
      </c>
      <c r="E8" s="6" t="b">
        <f t="shared" si="1"/>
        <v>0</v>
      </c>
      <c r="F8" s="47" t="s">
        <v>2530</v>
      </c>
      <c r="J8" s="1"/>
    </row>
    <row r="9" ht="12.75" customHeight="1">
      <c r="A9" s="1"/>
      <c r="J9" s="1"/>
    </row>
    <row r="10" ht="13.5" customHeight="1">
      <c r="A10" s="1"/>
      <c r="B10" s="3" t="s">
        <v>698</v>
      </c>
      <c r="C10" s="3"/>
      <c r="D10" s="3"/>
      <c r="E10" s="3"/>
      <c r="F10" s="3"/>
      <c r="J10" s="1"/>
    </row>
    <row r="11" ht="12.75" customHeight="1">
      <c r="A11" s="1"/>
      <c r="B11" s="1" t="s">
        <v>2531</v>
      </c>
      <c r="J11" s="1"/>
    </row>
    <row r="12" ht="12.75" customHeight="1">
      <c r="A12" s="1"/>
      <c r="B12" s="1" t="s">
        <v>2532</v>
      </c>
      <c r="J12" s="1"/>
    </row>
    <row r="13" ht="12.75" customHeight="1">
      <c r="A13" s="1"/>
      <c r="B13" s="1" t="s">
        <v>2533</v>
      </c>
      <c r="J13" s="1"/>
    </row>
    <row r="14" ht="12.75" customHeight="1">
      <c r="A14" s="1"/>
      <c r="J14" s="1"/>
    </row>
    <row r="15" ht="13.5" customHeight="1">
      <c r="A15" s="1"/>
      <c r="B15" s="3" t="s">
        <v>653</v>
      </c>
      <c r="C15" s="3"/>
      <c r="D15" s="3"/>
      <c r="E15" s="3"/>
      <c r="F15" s="3"/>
      <c r="J15" s="1"/>
    </row>
    <row r="16" ht="12.75" customHeight="1">
      <c r="A16" s="1"/>
      <c r="B16" s="2" t="s">
        <v>2534</v>
      </c>
      <c r="J16" s="1"/>
    </row>
    <row r="17" ht="12.75" customHeight="1">
      <c r="A17" s="1"/>
      <c r="B17" s="1" t="s">
        <v>2535</v>
      </c>
      <c r="J17" s="1"/>
    </row>
    <row r="18" ht="12.75" customHeight="1">
      <c r="A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J19" s="1"/>
    </row>
    <row r="20" ht="12.75" customHeight="1">
      <c r="A20" s="1"/>
      <c r="B20" s="1" t="s">
        <v>788</v>
      </c>
      <c r="J20" s="1"/>
    </row>
    <row r="21" ht="12.75" customHeight="1">
      <c r="A21" s="1"/>
      <c r="J21" s="1"/>
    </row>
    <row r="22" ht="13.5" customHeight="1">
      <c r="A22" s="1"/>
      <c r="B22" s="3" t="s">
        <v>656</v>
      </c>
      <c r="C22" s="3"/>
      <c r="D22" s="3"/>
      <c r="E22" s="3"/>
      <c r="F22" s="3"/>
      <c r="J22" s="1"/>
    </row>
    <row r="23" ht="12.75" customHeight="1">
      <c r="A23" s="1"/>
      <c r="B23" s="1" t="s">
        <v>2536</v>
      </c>
      <c r="J23" s="1"/>
    </row>
    <row r="24" ht="12.75" customHeight="1">
      <c r="A24" s="1"/>
      <c r="B24" s="1" t="s">
        <v>2537</v>
      </c>
      <c r="J24" s="1"/>
    </row>
    <row r="25" ht="12.75" customHeight="1">
      <c r="A25" s="1"/>
      <c r="B25" s="1" t="s">
        <v>2538</v>
      </c>
      <c r="J25" s="1"/>
    </row>
    <row r="26" ht="12.75" customHeight="1">
      <c r="A26" s="1"/>
      <c r="B26" s="1" t="s">
        <v>2539</v>
      </c>
      <c r="J26" s="1"/>
    </row>
    <row r="27" ht="12.75" customHeight="1">
      <c r="A27" s="1"/>
      <c r="J27" s="1"/>
    </row>
    <row r="28" ht="12.75" customHeight="1">
      <c r="A28" s="1"/>
      <c r="C28" s="4" t="s">
        <v>2540</v>
      </c>
      <c r="D28" s="4" t="s">
        <v>502</v>
      </c>
      <c r="E28" s="4" t="s">
        <v>2541</v>
      </c>
      <c r="J28" s="1"/>
    </row>
    <row r="29" ht="12.75" customHeight="1">
      <c r="A29" s="1"/>
      <c r="C29" s="5">
        <v>1.0</v>
      </c>
      <c r="D29" s="5" t="s">
        <v>45</v>
      </c>
      <c r="E29" s="340">
        <v>10000.0</v>
      </c>
      <c r="J29" s="1"/>
    </row>
    <row r="30" ht="12.75" customHeight="1">
      <c r="A30" s="1"/>
      <c r="C30" s="5">
        <v>2.0</v>
      </c>
      <c r="D30" s="5" t="s">
        <v>737</v>
      </c>
      <c r="E30" s="340">
        <v>12000.0</v>
      </c>
      <c r="J30" s="1"/>
    </row>
    <row r="31" ht="12.75" customHeight="1">
      <c r="A31" s="1"/>
      <c r="C31" s="5">
        <v>3.0</v>
      </c>
      <c r="D31" s="5" t="s">
        <v>47</v>
      </c>
      <c r="E31" s="340">
        <v>8000.0</v>
      </c>
      <c r="J31" s="1"/>
    </row>
    <row r="32" ht="12.75" customHeight="1">
      <c r="A32" s="1"/>
      <c r="C32" s="5">
        <v>4.0</v>
      </c>
      <c r="D32" s="5" t="s">
        <v>46</v>
      </c>
      <c r="E32" s="340">
        <v>15000.0</v>
      </c>
      <c r="J32" s="1"/>
    </row>
    <row r="33" ht="12.75" customHeight="1">
      <c r="A33" s="1"/>
      <c r="C33" s="5">
        <v>5.0</v>
      </c>
      <c r="D33" s="5" t="s">
        <v>508</v>
      </c>
      <c r="E33" s="340">
        <v>12000.0</v>
      </c>
      <c r="J33" s="1"/>
    </row>
    <row r="34" ht="12.75" customHeight="1">
      <c r="A34" s="1"/>
      <c r="J34" s="1"/>
    </row>
    <row r="35" ht="12.75" customHeight="1">
      <c r="A35" s="1"/>
      <c r="B35" s="69"/>
      <c r="C35" s="194"/>
      <c r="D35" s="70" t="s">
        <v>2542</v>
      </c>
      <c r="E35" s="5" t="s">
        <v>2543</v>
      </c>
      <c r="J35" s="1"/>
    </row>
    <row r="36" ht="12.75" customHeight="1">
      <c r="A36" s="1"/>
      <c r="B36" s="69"/>
      <c r="C36" s="194"/>
      <c r="D36" s="70" t="s">
        <v>2544</v>
      </c>
      <c r="E36" s="311">
        <f>IF(ISNUMBER(E35),VLOOKUP(E35,C29:E33,3,FALSE),VLOOKUP(E35,D29:E33,2,FALSE))</f>
        <v>12000</v>
      </c>
      <c r="J36" s="1"/>
    </row>
    <row r="37" ht="12.75" customHeight="1">
      <c r="A37" s="1"/>
      <c r="B37" s="47" t="s">
        <v>2545</v>
      </c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0"/>
    <col customWidth="1" min="4" max="4" width="10.86"/>
    <col customWidth="1" min="5" max="5" width="12.86"/>
    <col customWidth="1" min="6" max="9" width="8.0"/>
  </cols>
  <sheetData>
    <row r="1" ht="18.75" customHeight="1">
      <c r="A1" s="17" t="s">
        <v>222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E2" s="1"/>
      <c r="I2" s="1"/>
    </row>
    <row r="3" ht="12.75" customHeight="1">
      <c r="A3" s="1"/>
      <c r="C3" s="4" t="s">
        <v>645</v>
      </c>
      <c r="D3" s="4" t="s">
        <v>2546</v>
      </c>
      <c r="E3" s="1"/>
      <c r="I3" s="1"/>
    </row>
    <row r="4" ht="12.75" customHeight="1">
      <c r="A4" s="1"/>
      <c r="C4" s="5">
        <v>1.0</v>
      </c>
      <c r="D4" s="6" t="b">
        <f t="shared" ref="D4:D12" si="1">ISODD(C4)</f>
        <v>1</v>
      </c>
      <c r="E4" s="71" t="s">
        <v>2547</v>
      </c>
      <c r="I4" s="1"/>
    </row>
    <row r="5" ht="12.75" customHeight="1">
      <c r="A5" s="1"/>
      <c r="C5" s="5">
        <v>2.0</v>
      </c>
      <c r="D5" s="6" t="b">
        <f t="shared" si="1"/>
        <v>0</v>
      </c>
      <c r="E5" s="71" t="s">
        <v>2548</v>
      </c>
      <c r="I5" s="1"/>
    </row>
    <row r="6" ht="12.75" customHeight="1">
      <c r="A6" s="1"/>
      <c r="C6" s="5">
        <v>2.5</v>
      </c>
      <c r="D6" s="6" t="b">
        <f t="shared" si="1"/>
        <v>0</v>
      </c>
      <c r="E6" s="71" t="s">
        <v>2549</v>
      </c>
      <c r="I6" s="1"/>
    </row>
    <row r="7" ht="12.75" customHeight="1">
      <c r="A7" s="1"/>
      <c r="C7" s="5">
        <v>2.6</v>
      </c>
      <c r="D7" s="6" t="b">
        <f t="shared" si="1"/>
        <v>0</v>
      </c>
      <c r="E7" s="71" t="s">
        <v>2550</v>
      </c>
      <c r="I7" s="1"/>
    </row>
    <row r="8" ht="12.75" customHeight="1">
      <c r="A8" s="1"/>
      <c r="C8" s="5">
        <v>3.5</v>
      </c>
      <c r="D8" s="6" t="b">
        <f t="shared" si="1"/>
        <v>1</v>
      </c>
      <c r="E8" s="71" t="s">
        <v>2551</v>
      </c>
      <c r="I8" s="1"/>
    </row>
    <row r="9" ht="12.75" customHeight="1">
      <c r="A9" s="1"/>
      <c r="C9" s="5">
        <v>3.6</v>
      </c>
      <c r="D9" s="6" t="b">
        <f t="shared" si="1"/>
        <v>1</v>
      </c>
      <c r="E9" s="71" t="s">
        <v>2552</v>
      </c>
      <c r="I9" s="1"/>
    </row>
    <row r="10" ht="12.75" customHeight="1">
      <c r="A10" s="1"/>
      <c r="C10" s="5" t="s">
        <v>685</v>
      </c>
      <c r="D10" s="6" t="str">
        <f t="shared" si="1"/>
        <v>#VALUE!</v>
      </c>
      <c r="E10" s="71" t="s">
        <v>2553</v>
      </c>
      <c r="I10" s="1"/>
    </row>
    <row r="11" ht="12.75" customHeight="1">
      <c r="A11" s="1"/>
      <c r="C11" s="193">
        <v>35827.0</v>
      </c>
      <c r="D11" s="6" t="b">
        <f t="shared" si="1"/>
        <v>1</v>
      </c>
      <c r="E11" s="71" t="s">
        <v>2554</v>
      </c>
      <c r="I11" s="1"/>
    </row>
    <row r="12" ht="12.75" customHeight="1">
      <c r="A12" s="1"/>
      <c r="C12" s="193">
        <v>35096.0</v>
      </c>
      <c r="D12" s="6" t="b">
        <f t="shared" si="1"/>
        <v>0</v>
      </c>
      <c r="E12" s="71" t="s">
        <v>2555</v>
      </c>
      <c r="I12" s="1"/>
    </row>
    <row r="13" ht="12.75" customHeight="1">
      <c r="A13" s="1"/>
      <c r="C13" s="1"/>
      <c r="D13" s="1"/>
      <c r="E13" s="1"/>
      <c r="I13" s="1"/>
    </row>
    <row r="14" ht="12.75" customHeight="1">
      <c r="A14" s="1"/>
      <c r="C14" s="1"/>
      <c r="D14" s="1"/>
      <c r="E14" s="1"/>
      <c r="I14" s="1"/>
    </row>
    <row r="15" ht="13.5" customHeight="1">
      <c r="A15" s="1"/>
      <c r="B15" s="3" t="s">
        <v>698</v>
      </c>
      <c r="C15" s="3"/>
      <c r="D15" s="3"/>
      <c r="E15" s="3"/>
      <c r="F15" s="3"/>
      <c r="I15" s="1"/>
    </row>
    <row r="16" ht="12.75" customHeight="1">
      <c r="A16" s="1"/>
      <c r="B16" s="1" t="s">
        <v>2556</v>
      </c>
      <c r="C16" s="1"/>
      <c r="D16" s="1"/>
      <c r="E16" s="1"/>
      <c r="I16" s="1"/>
    </row>
    <row r="17" ht="12.75" customHeight="1">
      <c r="A17" s="1"/>
      <c r="B17" s="1" t="s">
        <v>2557</v>
      </c>
      <c r="C17" s="1"/>
      <c r="D17" s="1"/>
      <c r="E17" s="1"/>
      <c r="I17" s="1"/>
    </row>
    <row r="18" ht="12.75" customHeight="1">
      <c r="A18" s="1"/>
      <c r="B18" s="1" t="s">
        <v>2468</v>
      </c>
      <c r="C18" s="1"/>
      <c r="D18" s="1"/>
      <c r="E18" s="1"/>
      <c r="I18" s="1"/>
    </row>
    <row r="19" ht="12.75" customHeight="1">
      <c r="A19" s="1"/>
      <c r="B19" s="1" t="s">
        <v>2558</v>
      </c>
      <c r="C19" s="1"/>
      <c r="D19" s="1"/>
      <c r="E19" s="1"/>
      <c r="I19" s="1"/>
    </row>
    <row r="20" ht="12.75" customHeight="1">
      <c r="A20" s="1"/>
      <c r="B20" s="1" t="s">
        <v>2470</v>
      </c>
      <c r="C20" s="1"/>
      <c r="D20" s="1"/>
      <c r="E20" s="1"/>
      <c r="I20" s="1"/>
    </row>
    <row r="21" ht="12.75" customHeight="1">
      <c r="A21" s="1"/>
      <c r="C21" s="1"/>
      <c r="D21" s="1"/>
      <c r="E21" s="1"/>
      <c r="I21" s="1"/>
    </row>
    <row r="22" ht="13.5" customHeight="1">
      <c r="A22" s="1"/>
      <c r="B22" s="3" t="s">
        <v>653</v>
      </c>
      <c r="C22" s="3"/>
      <c r="D22" s="3"/>
      <c r="E22" s="3"/>
      <c r="F22" s="3"/>
      <c r="I22" s="1"/>
    </row>
    <row r="23" ht="12.75" customHeight="1">
      <c r="A23" s="1"/>
      <c r="B23" s="1" t="s">
        <v>2559</v>
      </c>
      <c r="C23" s="1"/>
      <c r="D23" s="1"/>
      <c r="E23" s="1"/>
      <c r="I23" s="1"/>
    </row>
    <row r="24" ht="12.75" customHeight="1">
      <c r="A24" s="1"/>
      <c r="C24" s="1"/>
      <c r="D24" s="1"/>
      <c r="E24" s="1"/>
      <c r="I24" s="1"/>
    </row>
    <row r="25" ht="13.5" customHeight="1">
      <c r="A25" s="1"/>
      <c r="B25" s="3" t="s">
        <v>4</v>
      </c>
      <c r="C25" s="3"/>
      <c r="D25" s="3"/>
      <c r="E25" s="3"/>
      <c r="F25" s="3"/>
      <c r="I25" s="1"/>
    </row>
    <row r="26" ht="12.75" customHeight="1">
      <c r="A26" s="1"/>
      <c r="B26" s="1" t="s">
        <v>979</v>
      </c>
      <c r="C26" s="1"/>
      <c r="D26" s="1"/>
      <c r="E26" s="1"/>
      <c r="I26" s="1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14"/>
    <col customWidth="1" min="2" max="3" width="8.0"/>
    <col customWidth="1" min="4" max="4" width="13.29"/>
    <col customWidth="1" min="5" max="5" width="15.0"/>
    <col customWidth="1" min="6" max="8" width="8.0"/>
    <col customWidth="1" min="9" max="9" width="7.57"/>
    <col customWidth="1" min="10" max="26" width="8.0"/>
  </cols>
  <sheetData>
    <row r="1" ht="18.75" customHeight="1">
      <c r="A1" s="17" t="s">
        <v>224</v>
      </c>
      <c r="B1" s="17"/>
      <c r="C1" s="17"/>
      <c r="D1" s="17"/>
      <c r="E1" s="17"/>
      <c r="F1" s="17"/>
      <c r="I1" s="1"/>
    </row>
    <row r="2" ht="13.5" customHeight="1">
      <c r="A2" s="1"/>
      <c r="D2" s="1"/>
      <c r="E2" s="1"/>
      <c r="I2" s="1"/>
    </row>
    <row r="3" ht="12.75" customHeight="1">
      <c r="A3" s="1"/>
      <c r="D3" s="76" t="b">
        <f>ISREF(A1)</f>
        <v>1</v>
      </c>
      <c r="E3" s="47" t="s">
        <v>2560</v>
      </c>
      <c r="I3" s="1"/>
    </row>
    <row r="4" ht="12.75" customHeight="1">
      <c r="A4" s="1"/>
      <c r="D4" s="76" t="b">
        <f>ISREF(#REF!)</f>
        <v>0</v>
      </c>
      <c r="E4" s="47" t="s">
        <v>2561</v>
      </c>
      <c r="I4" s="1"/>
    </row>
    <row r="5" ht="12.75" customHeight="1">
      <c r="A5" s="1"/>
      <c r="D5" s="76" t="b">
        <f>ISREF(Hello)</f>
        <v>0</v>
      </c>
      <c r="E5" s="47" t="s">
        <v>2562</v>
      </c>
      <c r="I5" s="1"/>
    </row>
    <row r="6" ht="12.75" customHeight="1">
      <c r="A6" s="1"/>
      <c r="D6" s="76" t="b">
        <f>ISREF(10)</f>
        <v>0</v>
      </c>
      <c r="E6" s="47" t="s">
        <v>2563</v>
      </c>
      <c r="I6" s="1"/>
    </row>
    <row r="7" ht="12.75" customHeight="1">
      <c r="A7" s="1"/>
      <c r="D7" s="76" t="b">
        <f>ISREF(NOW())</f>
        <v>0</v>
      </c>
      <c r="E7" s="47" t="s">
        <v>2564</v>
      </c>
      <c r="I7" s="1"/>
    </row>
    <row r="8" ht="12.75" customHeight="1">
      <c r="A8" s="1"/>
      <c r="D8" s="76" t="b">
        <f>ISREF("A1")</f>
        <v>0</v>
      </c>
      <c r="E8" s="47" t="s">
        <v>2565</v>
      </c>
      <c r="I8" s="1"/>
    </row>
    <row r="9" ht="12.75" customHeight="1">
      <c r="A9" s="1"/>
      <c r="D9" s="76" t="b">
        <f>ISREF(XX99)</f>
        <v>1</v>
      </c>
      <c r="E9" s="47" t="s">
        <v>2566</v>
      </c>
      <c r="I9" s="1"/>
    </row>
    <row r="10" ht="12.75" customHeight="1">
      <c r="A10" s="1"/>
      <c r="D10" s="1"/>
      <c r="E10" s="1"/>
      <c r="I10" s="1"/>
    </row>
    <row r="11" ht="13.5" customHeight="1">
      <c r="A11" s="1"/>
      <c r="B11" s="3" t="s">
        <v>698</v>
      </c>
      <c r="C11" s="3"/>
      <c r="D11" s="3"/>
      <c r="E11" s="3"/>
      <c r="F11" s="3"/>
      <c r="I11" s="1"/>
    </row>
    <row r="12" ht="12.75" customHeight="1">
      <c r="A12" s="1"/>
      <c r="B12" s="1" t="s">
        <v>2567</v>
      </c>
      <c r="D12" s="1"/>
      <c r="E12" s="1"/>
      <c r="I12" s="1"/>
    </row>
    <row r="13" ht="12.75" customHeight="1">
      <c r="A13" s="1"/>
      <c r="B13" s="1" t="s">
        <v>2568</v>
      </c>
      <c r="D13" s="1"/>
      <c r="E13" s="1"/>
      <c r="I13" s="1"/>
    </row>
    <row r="14" ht="12.75" customHeight="1">
      <c r="A14" s="1"/>
      <c r="D14" s="1"/>
      <c r="E14" s="1"/>
      <c r="I14" s="1"/>
    </row>
    <row r="15" ht="13.5" customHeight="1">
      <c r="A15" s="1"/>
      <c r="B15" s="3" t="s">
        <v>653</v>
      </c>
      <c r="C15" s="3"/>
      <c r="D15" s="3"/>
      <c r="E15" s="3"/>
      <c r="F15" s="3"/>
      <c r="I15" s="1"/>
    </row>
    <row r="16" ht="12.75" customHeight="1">
      <c r="A16" s="1"/>
      <c r="B16" s="2" t="s">
        <v>2569</v>
      </c>
      <c r="D16" s="1"/>
      <c r="E16" s="1"/>
      <c r="I16" s="1"/>
    </row>
    <row r="17" ht="12.75" customHeight="1">
      <c r="A17" s="1"/>
      <c r="B17" s="1" t="s">
        <v>2570</v>
      </c>
      <c r="D17" s="1"/>
      <c r="E17" s="1"/>
      <c r="I17" s="1"/>
    </row>
    <row r="18" ht="12.75" customHeight="1">
      <c r="A18" s="1"/>
      <c r="B18" s="1" t="s">
        <v>2571</v>
      </c>
      <c r="D18" s="1"/>
      <c r="E18" s="1"/>
      <c r="I18" s="1"/>
    </row>
    <row r="19" ht="12.75" customHeight="1">
      <c r="A19" s="1"/>
      <c r="D19" s="1"/>
      <c r="E19" s="1"/>
      <c r="I19" s="1"/>
    </row>
    <row r="20" ht="13.5" customHeight="1">
      <c r="A20" s="1"/>
      <c r="B20" s="3" t="s">
        <v>4</v>
      </c>
      <c r="C20" s="3"/>
      <c r="D20" s="3"/>
      <c r="E20" s="3"/>
      <c r="F20" s="3"/>
      <c r="I20" s="1"/>
    </row>
    <row r="21" ht="12.75" customHeight="1">
      <c r="A21" s="1"/>
      <c r="B21" s="1" t="s">
        <v>788</v>
      </c>
      <c r="D21" s="1"/>
      <c r="E21" s="1"/>
      <c r="I21" s="1"/>
    </row>
    <row r="22" ht="12.75" customHeight="1">
      <c r="A22" s="1"/>
      <c r="D22" s="1"/>
      <c r="E22" s="1"/>
      <c r="I22" s="1"/>
    </row>
    <row r="23" ht="12.75" customHeight="1">
      <c r="A23" s="1"/>
      <c r="D23" s="1"/>
      <c r="E23" s="1"/>
      <c r="I23" s="1"/>
    </row>
    <row r="24" ht="12.75" customHeight="1">
      <c r="A24" s="1"/>
      <c r="D24" s="1"/>
      <c r="E24" s="1"/>
      <c r="I24" s="1"/>
    </row>
    <row r="25" ht="12.75" customHeight="1">
      <c r="A25" s="1"/>
      <c r="D25" s="1"/>
      <c r="E25" s="1"/>
      <c r="I25" s="1"/>
    </row>
    <row r="26" ht="12.75" customHeight="1">
      <c r="A26" s="1"/>
      <c r="D26" s="1"/>
      <c r="E26" s="1"/>
      <c r="I26" s="1"/>
    </row>
    <row r="27" ht="12.75" customHeight="1">
      <c r="A27" s="1"/>
      <c r="D27" s="1"/>
      <c r="E27" s="1"/>
      <c r="I27" s="1"/>
    </row>
    <row r="28" ht="12.75" customHeight="1">
      <c r="A28" s="1"/>
      <c r="D28" s="1"/>
      <c r="E28" s="1"/>
      <c r="I28" s="1"/>
    </row>
    <row r="29" ht="12.75" customHeight="1">
      <c r="A29" s="1"/>
      <c r="D29" s="1"/>
      <c r="E29" s="1"/>
      <c r="I29" s="1"/>
    </row>
    <row r="30" ht="12.75" customHeight="1">
      <c r="A30" s="1"/>
      <c r="D30" s="1"/>
      <c r="E30" s="1"/>
      <c r="I30" s="1"/>
    </row>
    <row r="31" ht="12.75" customHeight="1">
      <c r="A31" s="1"/>
      <c r="D31" s="1"/>
      <c r="E31" s="1"/>
      <c r="I31" s="1"/>
    </row>
    <row r="32" ht="12.75" customHeight="1">
      <c r="A32" s="1"/>
      <c r="D32" s="1"/>
      <c r="E32" s="1"/>
      <c r="I32" s="1"/>
    </row>
    <row r="33" ht="12.75" customHeight="1">
      <c r="A33" s="1"/>
      <c r="D33" s="1"/>
      <c r="E33" s="1"/>
      <c r="I33" s="1"/>
    </row>
    <row r="34" ht="12.75" customHeight="1">
      <c r="A34" s="1"/>
      <c r="D34" s="1"/>
      <c r="E34" s="1"/>
      <c r="I34" s="1"/>
    </row>
    <row r="35" ht="12.75" customHeight="1">
      <c r="A35" s="1"/>
      <c r="D35" s="1"/>
      <c r="E35" s="1"/>
      <c r="I35" s="1"/>
    </row>
    <row r="36" ht="12.75" customHeight="1">
      <c r="A36" s="1"/>
      <c r="D36" s="1"/>
      <c r="E36" s="1"/>
      <c r="I36" s="1"/>
    </row>
    <row r="37" ht="12.75" customHeight="1">
      <c r="A37" s="1"/>
      <c r="D37" s="1"/>
      <c r="E37" s="1"/>
      <c r="I37" s="1"/>
    </row>
    <row r="38" ht="12.75" customHeight="1">
      <c r="A38" s="1"/>
      <c r="D38" s="1"/>
      <c r="E38" s="1"/>
      <c r="I38" s="1"/>
    </row>
    <row r="39" ht="12.75" customHeight="1">
      <c r="A39" s="1"/>
      <c r="D39" s="1"/>
      <c r="E39" s="1"/>
      <c r="I39" s="1"/>
    </row>
    <row r="40" ht="12.75" customHeight="1">
      <c r="A40" s="1"/>
      <c r="D40" s="1"/>
      <c r="E40" s="1"/>
      <c r="I40" s="1"/>
    </row>
    <row r="41" ht="12.75" customHeight="1">
      <c r="A41" s="1"/>
      <c r="D41" s="1"/>
      <c r="E41" s="1"/>
      <c r="I41" s="1"/>
    </row>
    <row r="42" ht="12.75" customHeight="1">
      <c r="A42" s="1"/>
      <c r="D42" s="1"/>
      <c r="E42" s="1"/>
      <c r="I42" s="1"/>
    </row>
    <row r="43" ht="12.75" customHeight="1">
      <c r="A43" s="1"/>
      <c r="D43" s="1"/>
      <c r="E43" s="1"/>
      <c r="I43" s="1"/>
    </row>
    <row r="44" ht="12.75" customHeight="1">
      <c r="A44" s="1"/>
      <c r="D44" s="1"/>
      <c r="E44" s="1"/>
      <c r="I44" s="1"/>
    </row>
    <row r="45" ht="12.75" customHeight="1">
      <c r="A45" s="1"/>
      <c r="D45" s="1"/>
      <c r="E45" s="1"/>
      <c r="I45" s="1"/>
    </row>
    <row r="46" ht="12.75" customHeight="1">
      <c r="A46" s="1"/>
      <c r="D46" s="1"/>
      <c r="E46" s="1"/>
      <c r="I46" s="1"/>
    </row>
    <row r="47" ht="12.75" customHeight="1">
      <c r="A47" s="1"/>
      <c r="D47" s="1"/>
      <c r="E47" s="1"/>
      <c r="I47" s="1"/>
    </row>
    <row r="48" ht="12.75" customHeight="1">
      <c r="A48" s="1"/>
      <c r="D48" s="1"/>
      <c r="E48" s="1"/>
      <c r="I48" s="1"/>
    </row>
    <row r="49" ht="12.75" customHeight="1">
      <c r="A49" s="1"/>
      <c r="D49" s="1"/>
      <c r="E49" s="1"/>
      <c r="I49" s="1"/>
    </row>
    <row r="50" ht="12.75" customHeight="1">
      <c r="A50" s="1"/>
      <c r="D50" s="1"/>
      <c r="E50" s="1"/>
      <c r="I50" s="1"/>
    </row>
    <row r="51" ht="12.75" customHeight="1">
      <c r="A51" s="1"/>
      <c r="D51" s="1"/>
      <c r="E51" s="1"/>
      <c r="I51" s="1"/>
    </row>
    <row r="52" ht="12.75" customHeight="1">
      <c r="A52" s="1"/>
      <c r="D52" s="1"/>
      <c r="E52" s="1"/>
      <c r="I52" s="1"/>
    </row>
    <row r="53" ht="12.75" customHeight="1">
      <c r="A53" s="1"/>
      <c r="D53" s="1"/>
      <c r="E53" s="1"/>
      <c r="I53" s="1"/>
    </row>
    <row r="54" ht="12.75" customHeight="1">
      <c r="A54" s="1"/>
      <c r="D54" s="1"/>
      <c r="E54" s="1"/>
      <c r="I54" s="1"/>
    </row>
    <row r="55" ht="12.75" customHeight="1">
      <c r="A55" s="1"/>
      <c r="D55" s="1"/>
      <c r="E55" s="1"/>
      <c r="I55" s="1"/>
    </row>
    <row r="56" ht="12.75" customHeight="1">
      <c r="A56" s="1"/>
      <c r="D56" s="1"/>
      <c r="E56" s="1"/>
      <c r="I56" s="1"/>
    </row>
    <row r="57" ht="12.75" customHeight="1">
      <c r="A57" s="1"/>
      <c r="D57" s="1"/>
      <c r="E57" s="1"/>
      <c r="I57" s="1"/>
    </row>
    <row r="58" ht="12.75" customHeight="1">
      <c r="A58" s="1"/>
      <c r="D58" s="1"/>
      <c r="E58" s="1"/>
      <c r="I58" s="1"/>
    </row>
    <row r="59" ht="12.75" customHeight="1">
      <c r="A59" s="1"/>
      <c r="D59" s="1"/>
      <c r="E59" s="1"/>
      <c r="I59" s="1"/>
    </row>
    <row r="60" ht="12.75" customHeight="1">
      <c r="A60" s="1"/>
      <c r="D60" s="1"/>
      <c r="E60" s="1"/>
      <c r="I60" s="1"/>
    </row>
    <row r="61" ht="12.75" customHeight="1">
      <c r="A61" s="1"/>
      <c r="D61" s="1"/>
      <c r="E61" s="1"/>
      <c r="I61" s="1"/>
    </row>
    <row r="62" ht="12.75" customHeight="1">
      <c r="A62" s="1"/>
      <c r="D62" s="1"/>
      <c r="E62" s="1"/>
      <c r="I62" s="1"/>
    </row>
    <row r="63" ht="12.75" customHeight="1">
      <c r="A63" s="1"/>
      <c r="D63" s="1"/>
      <c r="E63" s="1"/>
      <c r="I63" s="1"/>
    </row>
    <row r="64" ht="12.75" customHeight="1">
      <c r="A64" s="1"/>
      <c r="D64" s="1"/>
      <c r="E64" s="1"/>
      <c r="I64" s="1"/>
    </row>
    <row r="65" ht="12.75" customHeight="1">
      <c r="A65" s="1"/>
      <c r="D65" s="1"/>
      <c r="E65" s="1"/>
      <c r="I65" s="1"/>
    </row>
    <row r="66" ht="12.75" customHeight="1">
      <c r="A66" s="1"/>
      <c r="D66" s="1"/>
      <c r="E66" s="1"/>
      <c r="I66" s="1"/>
    </row>
    <row r="67" ht="12.75" customHeight="1">
      <c r="A67" s="1"/>
      <c r="D67" s="1"/>
      <c r="E67" s="1"/>
      <c r="I67" s="1"/>
    </row>
    <row r="68" ht="12.75" customHeight="1">
      <c r="A68" s="1"/>
      <c r="D68" s="1"/>
      <c r="E68" s="1"/>
      <c r="I68" s="1"/>
    </row>
    <row r="69" ht="12.75" customHeight="1">
      <c r="A69" s="1"/>
      <c r="D69" s="1"/>
      <c r="E69" s="1"/>
      <c r="I69" s="1"/>
    </row>
    <row r="70" ht="12.75" customHeight="1">
      <c r="A70" s="1"/>
      <c r="D70" s="1"/>
      <c r="E70" s="1"/>
      <c r="I70" s="1"/>
    </row>
    <row r="71" ht="12.75" customHeight="1">
      <c r="A71" s="1"/>
      <c r="D71" s="1"/>
      <c r="E71" s="1"/>
      <c r="I71" s="1"/>
    </row>
    <row r="72" ht="12.75" customHeight="1">
      <c r="A72" s="1"/>
      <c r="D72" s="1"/>
      <c r="E72" s="1"/>
      <c r="I72" s="1"/>
    </row>
    <row r="73" ht="12.75" customHeight="1">
      <c r="A73" s="1"/>
      <c r="D73" s="1"/>
      <c r="E73" s="1"/>
      <c r="I73" s="1"/>
    </row>
    <row r="74" ht="12.75" customHeight="1">
      <c r="A74" s="1"/>
      <c r="D74" s="1"/>
      <c r="E74" s="1"/>
      <c r="I74" s="1"/>
    </row>
    <row r="75" ht="12.75" customHeight="1">
      <c r="A75" s="1"/>
      <c r="D75" s="1"/>
      <c r="E75" s="1"/>
      <c r="I75" s="1"/>
    </row>
    <row r="76" ht="12.75" customHeight="1">
      <c r="A76" s="1"/>
      <c r="D76" s="1"/>
      <c r="E76" s="1"/>
      <c r="I76" s="1"/>
    </row>
    <row r="77" ht="12.75" customHeight="1">
      <c r="A77" s="1"/>
      <c r="D77" s="1"/>
      <c r="E77" s="1"/>
      <c r="I77" s="1"/>
    </row>
    <row r="78" ht="12.75" customHeight="1">
      <c r="A78" s="1"/>
      <c r="D78" s="1"/>
      <c r="E78" s="1"/>
      <c r="I78" s="1"/>
    </row>
    <row r="79" ht="12.75" customHeight="1">
      <c r="A79" s="1"/>
      <c r="D79" s="1"/>
      <c r="E79" s="1"/>
      <c r="I79" s="1"/>
    </row>
    <row r="80" ht="12.75" customHeight="1">
      <c r="A80" s="1"/>
      <c r="D80" s="1"/>
      <c r="E80" s="1"/>
      <c r="I80" s="1"/>
    </row>
    <row r="81" ht="12.75" customHeight="1">
      <c r="A81" s="1"/>
      <c r="D81" s="1"/>
      <c r="E81" s="1"/>
      <c r="I81" s="1"/>
    </row>
    <row r="82" ht="12.75" customHeight="1">
      <c r="A82" s="1"/>
      <c r="D82" s="1"/>
      <c r="E82" s="1"/>
      <c r="I82" s="1"/>
    </row>
    <row r="83" ht="12.75" customHeight="1">
      <c r="A83" s="1"/>
      <c r="D83" s="1"/>
      <c r="E83" s="1"/>
      <c r="I83" s="1"/>
    </row>
    <row r="84" ht="12.75" customHeight="1">
      <c r="A84" s="1"/>
      <c r="D84" s="1"/>
      <c r="E84" s="1"/>
      <c r="I84" s="1"/>
    </row>
    <row r="85" ht="12.75" customHeight="1">
      <c r="A85" s="1"/>
      <c r="D85" s="1"/>
      <c r="E85" s="1"/>
      <c r="I85" s="1"/>
    </row>
    <row r="86" ht="12.75" customHeight="1">
      <c r="A86" s="1"/>
      <c r="D86" s="1"/>
      <c r="E86" s="1"/>
      <c r="I86" s="1"/>
    </row>
    <row r="87" ht="12.75" customHeight="1">
      <c r="A87" s="1"/>
      <c r="D87" s="1"/>
      <c r="E87" s="1"/>
      <c r="I87" s="1"/>
    </row>
    <row r="88" ht="12.75" customHeight="1">
      <c r="A88" s="1"/>
      <c r="D88" s="1"/>
      <c r="E88" s="1"/>
      <c r="I88" s="1"/>
    </row>
    <row r="89" ht="12.75" customHeight="1">
      <c r="A89" s="1"/>
      <c r="D89" s="1"/>
      <c r="E89" s="1"/>
      <c r="I89" s="1"/>
    </row>
    <row r="90" ht="12.75" customHeight="1">
      <c r="A90" s="1"/>
      <c r="D90" s="1"/>
      <c r="E90" s="1"/>
      <c r="I90" s="1"/>
    </row>
    <row r="91" ht="12.75" customHeight="1">
      <c r="A91" s="1"/>
      <c r="D91" s="1"/>
      <c r="E91" s="1"/>
      <c r="I91" s="1"/>
    </row>
    <row r="92" ht="12.75" customHeight="1">
      <c r="A92" s="1"/>
      <c r="D92" s="1"/>
      <c r="E92" s="1"/>
      <c r="I92" s="1"/>
    </row>
    <row r="93" ht="12.75" customHeight="1">
      <c r="A93" s="1"/>
      <c r="D93" s="1"/>
      <c r="E93" s="1"/>
      <c r="I93" s="1"/>
    </row>
    <row r="94" ht="12.75" customHeight="1">
      <c r="A94" s="1"/>
      <c r="D94" s="1"/>
      <c r="E94" s="1"/>
      <c r="I94" s="1"/>
    </row>
    <row r="95" ht="12.75" customHeight="1">
      <c r="A95" s="1"/>
      <c r="D95" s="1"/>
      <c r="E95" s="1"/>
      <c r="I95" s="1"/>
    </row>
    <row r="96" ht="12.75" customHeight="1">
      <c r="A96" s="1"/>
      <c r="D96" s="1"/>
      <c r="E96" s="1"/>
      <c r="I96" s="1"/>
    </row>
    <row r="97" ht="12.75" customHeight="1">
      <c r="A97" s="1"/>
      <c r="D97" s="1"/>
      <c r="E97" s="1"/>
      <c r="I97" s="1"/>
    </row>
    <row r="98" ht="12.75" customHeight="1">
      <c r="A98" s="1"/>
      <c r="D98" s="1"/>
      <c r="E98" s="1"/>
      <c r="I98" s="1"/>
    </row>
    <row r="99" ht="12.75" customHeight="1">
      <c r="A99" s="1"/>
      <c r="D99" s="1"/>
      <c r="E99" s="1"/>
      <c r="I99" s="1"/>
    </row>
    <row r="100" ht="12.75" customHeight="1">
      <c r="A100" s="1"/>
      <c r="D100" s="1"/>
      <c r="E100" s="1"/>
      <c r="I100" s="1"/>
    </row>
    <row r="101" ht="12.75" customHeight="1">
      <c r="A101" s="1"/>
      <c r="D101" s="1"/>
      <c r="E101" s="1"/>
      <c r="I101" s="1"/>
    </row>
    <row r="102" ht="12.75" customHeight="1">
      <c r="A102" s="1"/>
      <c r="D102" s="1"/>
      <c r="E102" s="1"/>
      <c r="I102" s="1"/>
    </row>
    <row r="103" ht="12.75" customHeight="1">
      <c r="A103" s="1"/>
      <c r="D103" s="1"/>
      <c r="E103" s="1"/>
      <c r="I103" s="1"/>
    </row>
    <row r="104" ht="12.75" customHeight="1">
      <c r="A104" s="1"/>
      <c r="D104" s="1"/>
      <c r="E104" s="1"/>
      <c r="I104" s="1"/>
    </row>
    <row r="105" ht="12.75" customHeight="1">
      <c r="A105" s="1"/>
      <c r="D105" s="1"/>
      <c r="E105" s="1"/>
      <c r="I105" s="1"/>
    </row>
    <row r="106" ht="12.75" customHeight="1">
      <c r="A106" s="1"/>
      <c r="D106" s="1"/>
      <c r="E106" s="1"/>
      <c r="I106" s="1"/>
    </row>
    <row r="107" ht="12.75" customHeight="1">
      <c r="A107" s="1"/>
      <c r="D107" s="1"/>
      <c r="E107" s="1"/>
      <c r="I107" s="1"/>
    </row>
    <row r="108" ht="12.75" customHeight="1">
      <c r="A108" s="1"/>
      <c r="D108" s="1"/>
      <c r="E108" s="1"/>
      <c r="I108" s="1"/>
    </row>
    <row r="109" ht="12.75" customHeight="1">
      <c r="A109" s="1"/>
      <c r="D109" s="1"/>
      <c r="E109" s="1"/>
      <c r="I109" s="1"/>
    </row>
    <row r="110" ht="12.75" customHeight="1">
      <c r="A110" s="1"/>
      <c r="D110" s="1"/>
      <c r="E110" s="1"/>
      <c r="I110" s="1"/>
    </row>
    <row r="111" ht="12.75" customHeight="1">
      <c r="A111" s="1"/>
      <c r="D111" s="1"/>
      <c r="E111" s="1"/>
      <c r="I111" s="1"/>
    </row>
    <row r="112" ht="12.75" customHeight="1">
      <c r="A112" s="1"/>
      <c r="D112" s="1"/>
      <c r="E112" s="1"/>
      <c r="I112" s="1"/>
    </row>
    <row r="113" ht="12.75" customHeight="1">
      <c r="A113" s="1"/>
      <c r="D113" s="1"/>
      <c r="E113" s="1"/>
      <c r="I113" s="1"/>
    </row>
    <row r="114" ht="12.75" customHeight="1">
      <c r="A114" s="1"/>
      <c r="D114" s="1"/>
      <c r="E114" s="1"/>
      <c r="I114" s="1"/>
    </row>
    <row r="115" ht="12.75" customHeight="1">
      <c r="A115" s="1"/>
      <c r="D115" s="1"/>
      <c r="E115" s="1"/>
      <c r="I115" s="1"/>
    </row>
    <row r="116" ht="12.75" customHeight="1">
      <c r="A116" s="1"/>
      <c r="D116" s="1"/>
      <c r="E116" s="1"/>
      <c r="I116" s="1"/>
    </row>
    <row r="117" ht="12.75" customHeight="1">
      <c r="A117" s="1"/>
      <c r="D117" s="1"/>
      <c r="E117" s="1"/>
      <c r="I117" s="1"/>
    </row>
    <row r="118" ht="12.75" customHeight="1">
      <c r="A118" s="1"/>
      <c r="D118" s="1"/>
      <c r="E118" s="1"/>
      <c r="I118" s="1"/>
    </row>
    <row r="119" ht="12.75" customHeight="1">
      <c r="A119" s="1"/>
      <c r="D119" s="1"/>
      <c r="E119" s="1"/>
      <c r="I119" s="1"/>
    </row>
    <row r="120" ht="12.75" customHeight="1">
      <c r="A120" s="1"/>
      <c r="D120" s="1"/>
      <c r="E120" s="1"/>
      <c r="I120" s="1"/>
    </row>
    <row r="121" ht="12.75" customHeight="1">
      <c r="A121" s="1"/>
      <c r="D121" s="1"/>
      <c r="E121" s="1"/>
      <c r="I121" s="1"/>
    </row>
    <row r="122" ht="12.75" customHeight="1">
      <c r="A122" s="1"/>
      <c r="D122" s="1"/>
      <c r="E122" s="1"/>
      <c r="I122" s="1"/>
    </row>
    <row r="123" ht="12.75" customHeight="1">
      <c r="A123" s="1"/>
      <c r="D123" s="1"/>
      <c r="E123" s="1"/>
      <c r="I123" s="1"/>
    </row>
    <row r="124" ht="12.75" customHeight="1">
      <c r="A124" s="1"/>
      <c r="D124" s="1"/>
      <c r="E124" s="1"/>
      <c r="I124" s="1"/>
    </row>
    <row r="125" ht="12.75" customHeight="1">
      <c r="A125" s="1"/>
      <c r="D125" s="1"/>
      <c r="E125" s="1"/>
      <c r="I125" s="1"/>
    </row>
    <row r="126" ht="12.75" customHeight="1">
      <c r="A126" s="1"/>
      <c r="D126" s="1"/>
      <c r="E126" s="1"/>
      <c r="I126" s="1"/>
    </row>
    <row r="127" ht="12.75" customHeight="1">
      <c r="A127" s="1"/>
      <c r="D127" s="1"/>
      <c r="E127" s="1"/>
      <c r="I127" s="1"/>
    </row>
    <row r="128" ht="12.75" customHeight="1">
      <c r="A128" s="1"/>
      <c r="D128" s="1"/>
      <c r="E128" s="1"/>
      <c r="I128" s="1"/>
    </row>
    <row r="129" ht="12.75" customHeight="1">
      <c r="A129" s="1"/>
      <c r="D129" s="1"/>
      <c r="E129" s="1"/>
      <c r="I129" s="1"/>
    </row>
    <row r="130" ht="12.75" customHeight="1">
      <c r="A130" s="1"/>
      <c r="D130" s="1"/>
      <c r="E130" s="1"/>
      <c r="I130" s="1"/>
    </row>
    <row r="131" ht="12.75" customHeight="1">
      <c r="A131" s="1"/>
      <c r="D131" s="1"/>
      <c r="E131" s="1"/>
      <c r="I131" s="1"/>
    </row>
    <row r="132" ht="12.75" customHeight="1">
      <c r="A132" s="1"/>
      <c r="D132" s="1"/>
      <c r="E132" s="1"/>
      <c r="I132" s="1"/>
    </row>
    <row r="133" ht="12.75" customHeight="1">
      <c r="A133" s="1"/>
      <c r="D133" s="1"/>
      <c r="E133" s="1"/>
      <c r="I133" s="1"/>
    </row>
    <row r="134" ht="12.75" customHeight="1">
      <c r="A134" s="1"/>
      <c r="D134" s="1"/>
      <c r="E134" s="1"/>
      <c r="I134" s="1"/>
    </row>
    <row r="135" ht="12.75" customHeight="1">
      <c r="A135" s="1"/>
      <c r="D135" s="1"/>
      <c r="E135" s="1"/>
      <c r="I135" s="1"/>
    </row>
    <row r="136" ht="12.75" customHeight="1">
      <c r="A136" s="1"/>
      <c r="D136" s="1"/>
      <c r="E136" s="1"/>
      <c r="I136" s="1"/>
    </row>
    <row r="137" ht="12.75" customHeight="1">
      <c r="A137" s="1"/>
      <c r="D137" s="1"/>
      <c r="E137" s="1"/>
      <c r="I137" s="1"/>
    </row>
    <row r="138" ht="12.75" customHeight="1">
      <c r="A138" s="1"/>
      <c r="D138" s="1"/>
      <c r="E138" s="1"/>
      <c r="I138" s="1"/>
    </row>
    <row r="139" ht="12.75" customHeight="1">
      <c r="A139" s="1"/>
      <c r="D139" s="1"/>
      <c r="E139" s="1"/>
      <c r="I139" s="1"/>
    </row>
    <row r="140" ht="12.75" customHeight="1">
      <c r="A140" s="1"/>
      <c r="D140" s="1"/>
      <c r="E140" s="1"/>
      <c r="I140" s="1"/>
    </row>
    <row r="141" ht="12.75" customHeight="1">
      <c r="A141" s="1"/>
      <c r="D141" s="1"/>
      <c r="E141" s="1"/>
      <c r="I141" s="1"/>
    </row>
    <row r="142" ht="12.75" customHeight="1">
      <c r="A142" s="1"/>
      <c r="D142" s="1"/>
      <c r="E142" s="1"/>
      <c r="I142" s="1"/>
    </row>
    <row r="143" ht="12.75" customHeight="1">
      <c r="A143" s="1"/>
      <c r="D143" s="1"/>
      <c r="E143" s="1"/>
      <c r="I143" s="1"/>
    </row>
    <row r="144" ht="12.75" customHeight="1">
      <c r="A144" s="1"/>
      <c r="D144" s="1"/>
      <c r="E144" s="1"/>
      <c r="I144" s="1"/>
    </row>
    <row r="145" ht="12.75" customHeight="1">
      <c r="A145" s="1"/>
      <c r="D145" s="1"/>
      <c r="E145" s="1"/>
      <c r="I145" s="1"/>
    </row>
    <row r="146" ht="12.75" customHeight="1">
      <c r="A146" s="1"/>
      <c r="D146" s="1"/>
      <c r="E146" s="1"/>
      <c r="I146" s="1"/>
    </row>
    <row r="147" ht="12.75" customHeight="1">
      <c r="A147" s="1"/>
      <c r="D147" s="1"/>
      <c r="E147" s="1"/>
      <c r="I147" s="1"/>
    </row>
    <row r="148" ht="12.75" customHeight="1">
      <c r="A148" s="1"/>
      <c r="D148" s="1"/>
      <c r="E148" s="1"/>
      <c r="I148" s="1"/>
    </row>
    <row r="149" ht="12.75" customHeight="1">
      <c r="A149" s="1"/>
      <c r="D149" s="1"/>
      <c r="E149" s="1"/>
      <c r="I149" s="1"/>
    </row>
    <row r="150" ht="12.75" customHeight="1">
      <c r="A150" s="1"/>
      <c r="D150" s="1"/>
      <c r="E150" s="1"/>
      <c r="I150" s="1"/>
    </row>
    <row r="151" ht="12.75" customHeight="1">
      <c r="A151" s="1"/>
      <c r="D151" s="1"/>
      <c r="E151" s="1"/>
      <c r="I151" s="1"/>
    </row>
    <row r="152" ht="12.75" customHeight="1">
      <c r="A152" s="1"/>
      <c r="D152" s="1"/>
      <c r="E152" s="1"/>
      <c r="I152" s="1"/>
    </row>
    <row r="153" ht="12.75" customHeight="1">
      <c r="A153" s="1"/>
      <c r="D153" s="1"/>
      <c r="E153" s="1"/>
      <c r="I153" s="1"/>
    </row>
    <row r="154" ht="12.75" customHeight="1">
      <c r="A154" s="1"/>
      <c r="D154" s="1"/>
      <c r="E154" s="1"/>
      <c r="I154" s="1"/>
    </row>
    <row r="155" ht="12.75" customHeight="1">
      <c r="A155" s="1"/>
      <c r="D155" s="1"/>
      <c r="E155" s="1"/>
      <c r="I155" s="1"/>
    </row>
    <row r="156" ht="12.75" customHeight="1">
      <c r="A156" s="1"/>
      <c r="D156" s="1"/>
      <c r="E156" s="1"/>
      <c r="I156" s="1"/>
    </row>
    <row r="157" ht="12.75" customHeight="1">
      <c r="A157" s="1"/>
      <c r="D157" s="1"/>
      <c r="E157" s="1"/>
      <c r="I157" s="1"/>
    </row>
    <row r="158" ht="12.75" customHeight="1">
      <c r="A158" s="1"/>
      <c r="D158" s="1"/>
      <c r="E158" s="1"/>
      <c r="I158" s="1"/>
    </row>
    <row r="159" ht="12.75" customHeight="1">
      <c r="A159" s="1"/>
      <c r="D159" s="1"/>
      <c r="E159" s="1"/>
      <c r="I159" s="1"/>
    </row>
    <row r="160" ht="12.75" customHeight="1">
      <c r="A160" s="1"/>
      <c r="D160" s="1"/>
      <c r="E160" s="1"/>
      <c r="I160" s="1"/>
    </row>
    <row r="161" ht="12.75" customHeight="1">
      <c r="A161" s="1"/>
      <c r="D161" s="1"/>
      <c r="E161" s="1"/>
      <c r="I161" s="1"/>
    </row>
    <row r="162" ht="12.75" customHeight="1">
      <c r="A162" s="1"/>
      <c r="D162" s="1"/>
      <c r="E162" s="1"/>
      <c r="I162" s="1"/>
    </row>
    <row r="163" ht="12.75" customHeight="1">
      <c r="A163" s="1"/>
      <c r="D163" s="1"/>
      <c r="E163" s="1"/>
      <c r="I163" s="1"/>
    </row>
    <row r="164" ht="12.75" customHeight="1">
      <c r="A164" s="1"/>
      <c r="D164" s="1"/>
      <c r="E164" s="1"/>
      <c r="I164" s="1"/>
    </row>
    <row r="165" ht="12.75" customHeight="1">
      <c r="A165" s="1"/>
      <c r="D165" s="1"/>
      <c r="E165" s="1"/>
      <c r="I165" s="1"/>
    </row>
    <row r="166" ht="12.75" customHeight="1">
      <c r="A166" s="1"/>
      <c r="D166" s="1"/>
      <c r="E166" s="1"/>
      <c r="I166" s="1"/>
    </row>
    <row r="167" ht="12.75" customHeight="1">
      <c r="A167" s="1"/>
      <c r="D167" s="1"/>
      <c r="E167" s="1"/>
      <c r="I167" s="1"/>
    </row>
    <row r="168" ht="12.75" customHeight="1">
      <c r="A168" s="1"/>
      <c r="D168" s="1"/>
      <c r="E168" s="1"/>
      <c r="I168" s="1"/>
    </row>
    <row r="169" ht="12.75" customHeight="1">
      <c r="A169" s="1"/>
      <c r="D169" s="1"/>
      <c r="E169" s="1"/>
      <c r="I169" s="1"/>
    </row>
    <row r="170" ht="12.75" customHeight="1">
      <c r="A170" s="1"/>
      <c r="D170" s="1"/>
      <c r="E170" s="1"/>
      <c r="I170" s="1"/>
    </row>
    <row r="171" ht="12.75" customHeight="1">
      <c r="A171" s="1"/>
      <c r="D171" s="1"/>
      <c r="E171" s="1"/>
      <c r="I171" s="1"/>
    </row>
    <row r="172" ht="12.75" customHeight="1">
      <c r="A172" s="1"/>
      <c r="D172" s="1"/>
      <c r="E172" s="1"/>
      <c r="I172" s="1"/>
    </row>
    <row r="173" ht="12.75" customHeight="1">
      <c r="A173" s="1"/>
      <c r="D173" s="1"/>
      <c r="E173" s="1"/>
      <c r="I173" s="1"/>
    </row>
    <row r="174" ht="12.75" customHeight="1">
      <c r="A174" s="1"/>
      <c r="D174" s="1"/>
      <c r="E174" s="1"/>
      <c r="I174" s="1"/>
    </row>
    <row r="175" ht="12.75" customHeight="1">
      <c r="A175" s="1"/>
      <c r="D175" s="1"/>
      <c r="E175" s="1"/>
      <c r="I175" s="1"/>
    </row>
    <row r="176" ht="12.75" customHeight="1">
      <c r="A176" s="1"/>
      <c r="D176" s="1"/>
      <c r="E176" s="1"/>
      <c r="I176" s="1"/>
    </row>
    <row r="177" ht="12.75" customHeight="1">
      <c r="A177" s="1"/>
      <c r="D177" s="1"/>
      <c r="E177" s="1"/>
      <c r="I177" s="1"/>
    </row>
    <row r="178" ht="12.75" customHeight="1">
      <c r="A178" s="1"/>
      <c r="D178" s="1"/>
      <c r="E178" s="1"/>
      <c r="I178" s="1"/>
    </row>
    <row r="179" ht="12.75" customHeight="1">
      <c r="A179" s="1"/>
      <c r="D179" s="1"/>
      <c r="E179" s="1"/>
      <c r="I179" s="1"/>
    </row>
    <row r="180" ht="12.75" customHeight="1">
      <c r="A180" s="1"/>
      <c r="D180" s="1"/>
      <c r="E180" s="1"/>
      <c r="I180" s="1"/>
    </row>
    <row r="181" ht="12.75" customHeight="1">
      <c r="A181" s="1"/>
      <c r="D181" s="1"/>
      <c r="E181" s="1"/>
      <c r="I181" s="1"/>
    </row>
    <row r="182" ht="12.75" customHeight="1">
      <c r="A182" s="1"/>
      <c r="D182" s="1"/>
      <c r="E182" s="1"/>
      <c r="I182" s="1"/>
    </row>
    <row r="183" ht="12.75" customHeight="1">
      <c r="A183" s="1"/>
      <c r="D183" s="1"/>
      <c r="E183" s="1"/>
      <c r="I183" s="1"/>
    </row>
    <row r="184" ht="12.75" customHeight="1">
      <c r="A184" s="1"/>
      <c r="D184" s="1"/>
      <c r="E184" s="1"/>
      <c r="I184" s="1"/>
    </row>
    <row r="185" ht="12.75" customHeight="1">
      <c r="A185" s="1"/>
      <c r="D185" s="1"/>
      <c r="E185" s="1"/>
      <c r="I185" s="1"/>
    </row>
    <row r="186" ht="12.75" customHeight="1">
      <c r="A186" s="1"/>
      <c r="D186" s="1"/>
      <c r="E186" s="1"/>
      <c r="I186" s="1"/>
    </row>
    <row r="187" ht="12.75" customHeight="1">
      <c r="A187" s="1"/>
      <c r="D187" s="1"/>
      <c r="E187" s="1"/>
      <c r="I187" s="1"/>
    </row>
    <row r="188" ht="12.75" customHeight="1">
      <c r="A188" s="1"/>
      <c r="D188" s="1"/>
      <c r="E188" s="1"/>
      <c r="I188" s="1"/>
    </row>
    <row r="189" ht="12.75" customHeight="1">
      <c r="A189" s="1"/>
      <c r="D189" s="1"/>
      <c r="E189" s="1"/>
      <c r="I189" s="1"/>
    </row>
    <row r="190" ht="12.75" customHeight="1">
      <c r="A190" s="1"/>
      <c r="D190" s="1"/>
      <c r="E190" s="1"/>
      <c r="I190" s="1"/>
    </row>
    <row r="191" ht="12.75" customHeight="1">
      <c r="A191" s="1"/>
      <c r="D191" s="1"/>
      <c r="E191" s="1"/>
      <c r="I191" s="1"/>
    </row>
    <row r="192" ht="12.75" customHeight="1">
      <c r="A192" s="1"/>
      <c r="D192" s="1"/>
      <c r="E192" s="1"/>
      <c r="I192" s="1"/>
    </row>
    <row r="193" ht="12.75" customHeight="1">
      <c r="A193" s="1"/>
      <c r="D193" s="1"/>
      <c r="E193" s="1"/>
      <c r="I193" s="1"/>
    </row>
    <row r="194" ht="12.75" customHeight="1">
      <c r="A194" s="1"/>
      <c r="D194" s="1"/>
      <c r="E194" s="1"/>
      <c r="I194" s="1"/>
    </row>
    <row r="195" ht="12.75" customHeight="1">
      <c r="A195" s="1"/>
      <c r="D195" s="1"/>
      <c r="E195" s="1"/>
      <c r="I195" s="1"/>
    </row>
    <row r="196" ht="12.75" customHeight="1">
      <c r="A196" s="1"/>
      <c r="D196" s="1"/>
      <c r="E196" s="1"/>
      <c r="I196" s="1"/>
    </row>
    <row r="197" ht="12.75" customHeight="1">
      <c r="A197" s="1"/>
      <c r="D197" s="1"/>
      <c r="E197" s="1"/>
      <c r="I197" s="1"/>
    </row>
    <row r="198" ht="12.75" customHeight="1">
      <c r="A198" s="1"/>
      <c r="D198" s="1"/>
      <c r="E198" s="1"/>
      <c r="I198" s="1"/>
    </row>
    <row r="199" ht="12.75" customHeight="1">
      <c r="A199" s="1"/>
      <c r="D199" s="1"/>
      <c r="E199" s="1"/>
      <c r="I199" s="1"/>
    </row>
    <row r="200" ht="12.75" customHeight="1">
      <c r="A200" s="1"/>
      <c r="D200" s="1"/>
      <c r="E200" s="1"/>
      <c r="I200" s="1"/>
    </row>
    <row r="201" ht="12.75" customHeight="1">
      <c r="A201" s="1"/>
      <c r="D201" s="1"/>
      <c r="E201" s="1"/>
      <c r="I201" s="1"/>
    </row>
    <row r="202" ht="12.75" customHeight="1">
      <c r="A202" s="1"/>
      <c r="D202" s="1"/>
      <c r="E202" s="1"/>
      <c r="I202" s="1"/>
    </row>
    <row r="203" ht="12.75" customHeight="1">
      <c r="A203" s="1"/>
      <c r="D203" s="1"/>
      <c r="E203" s="1"/>
      <c r="I203" s="1"/>
    </row>
    <row r="204" ht="12.75" customHeight="1">
      <c r="A204" s="1"/>
      <c r="D204" s="1"/>
      <c r="E204" s="1"/>
      <c r="I204" s="1"/>
    </row>
    <row r="205" ht="12.75" customHeight="1">
      <c r="A205" s="1"/>
      <c r="D205" s="1"/>
      <c r="E205" s="1"/>
      <c r="I205" s="1"/>
    </row>
    <row r="206" ht="12.75" customHeight="1">
      <c r="A206" s="1"/>
      <c r="D206" s="1"/>
      <c r="E206" s="1"/>
      <c r="I206" s="1"/>
    </row>
    <row r="207" ht="12.75" customHeight="1">
      <c r="A207" s="1"/>
      <c r="D207" s="1"/>
      <c r="E207" s="1"/>
      <c r="I207" s="1"/>
    </row>
    <row r="208" ht="12.75" customHeight="1">
      <c r="A208" s="1"/>
      <c r="D208" s="1"/>
      <c r="E208" s="1"/>
      <c r="I208" s="1"/>
    </row>
    <row r="209" ht="12.75" customHeight="1">
      <c r="A209" s="1"/>
      <c r="D209" s="1"/>
      <c r="E209" s="1"/>
      <c r="I209" s="1"/>
    </row>
    <row r="210" ht="12.75" customHeight="1">
      <c r="A210" s="1"/>
      <c r="D210" s="1"/>
      <c r="E210" s="1"/>
      <c r="I210" s="1"/>
    </row>
    <row r="211" ht="12.75" customHeight="1">
      <c r="A211" s="1"/>
      <c r="D211" s="1"/>
      <c r="E211" s="1"/>
      <c r="I211" s="1"/>
    </row>
    <row r="212" ht="12.75" customHeight="1">
      <c r="A212" s="1"/>
      <c r="D212" s="1"/>
      <c r="E212" s="1"/>
      <c r="I212" s="1"/>
    </row>
    <row r="213" ht="12.75" customHeight="1">
      <c r="A213" s="1"/>
      <c r="D213" s="1"/>
      <c r="E213" s="1"/>
      <c r="I213" s="1"/>
    </row>
    <row r="214" ht="12.75" customHeight="1">
      <c r="A214" s="1"/>
      <c r="D214" s="1"/>
      <c r="E214" s="1"/>
      <c r="I214" s="1"/>
    </row>
    <row r="215" ht="12.75" customHeight="1">
      <c r="A215" s="1"/>
      <c r="D215" s="1"/>
      <c r="E215" s="1"/>
      <c r="I215" s="1"/>
    </row>
    <row r="216" ht="12.75" customHeight="1">
      <c r="A216" s="1"/>
      <c r="D216" s="1"/>
      <c r="E216" s="1"/>
      <c r="I216" s="1"/>
    </row>
    <row r="217" ht="12.75" customHeight="1">
      <c r="A217" s="1"/>
      <c r="D217" s="1"/>
      <c r="E217" s="1"/>
      <c r="I217" s="1"/>
    </row>
    <row r="218" ht="12.75" customHeight="1">
      <c r="A218" s="1"/>
      <c r="D218" s="1"/>
      <c r="E218" s="1"/>
      <c r="I218" s="1"/>
    </row>
    <row r="219" ht="12.75" customHeight="1">
      <c r="A219" s="1"/>
      <c r="D219" s="1"/>
      <c r="E219" s="1"/>
      <c r="I219" s="1"/>
    </row>
    <row r="220" ht="12.75" customHeight="1">
      <c r="A220" s="1"/>
      <c r="D220" s="1"/>
      <c r="E220" s="1"/>
      <c r="I220" s="1"/>
    </row>
    <row r="221" ht="12.75" customHeight="1">
      <c r="A221" s="1"/>
      <c r="D221" s="1"/>
      <c r="E221" s="1"/>
      <c r="I221" s="1"/>
    </row>
    <row r="222" ht="12.75" customHeight="1">
      <c r="A222" s="1"/>
      <c r="D222" s="1"/>
      <c r="E222" s="1"/>
      <c r="I222" s="1"/>
    </row>
    <row r="223" ht="12.75" customHeight="1">
      <c r="A223" s="1"/>
      <c r="D223" s="1"/>
      <c r="E223" s="1"/>
      <c r="I223" s="1"/>
    </row>
    <row r="224" ht="12.75" customHeight="1">
      <c r="A224" s="1"/>
      <c r="D224" s="1"/>
      <c r="E224" s="1"/>
      <c r="I224" s="1"/>
    </row>
    <row r="225" ht="12.75" customHeight="1">
      <c r="A225" s="1"/>
      <c r="D225" s="1"/>
      <c r="E225" s="1"/>
      <c r="I225" s="1"/>
    </row>
    <row r="226" ht="12.75" customHeight="1">
      <c r="A226" s="1"/>
      <c r="D226" s="1"/>
      <c r="E226" s="1"/>
      <c r="I226" s="1"/>
    </row>
    <row r="227" ht="12.75" customHeight="1">
      <c r="A227" s="1"/>
      <c r="D227" s="1"/>
      <c r="E227" s="1"/>
      <c r="I227" s="1"/>
    </row>
    <row r="228" ht="12.75" customHeight="1">
      <c r="A228" s="1"/>
      <c r="D228" s="1"/>
      <c r="E228" s="1"/>
      <c r="I228" s="1"/>
    </row>
    <row r="229" ht="12.75" customHeight="1">
      <c r="A229" s="1"/>
      <c r="D229" s="1"/>
      <c r="E229" s="1"/>
      <c r="I229" s="1"/>
    </row>
    <row r="230" ht="12.75" customHeight="1">
      <c r="A230" s="1"/>
      <c r="D230" s="1"/>
      <c r="E230" s="1"/>
      <c r="I230" s="1"/>
    </row>
    <row r="231" ht="12.75" customHeight="1">
      <c r="A231" s="1"/>
      <c r="D231" s="1"/>
      <c r="E231" s="1"/>
      <c r="I231" s="1"/>
    </row>
    <row r="232" ht="12.75" customHeight="1">
      <c r="A232" s="1"/>
      <c r="D232" s="1"/>
      <c r="E232" s="1"/>
      <c r="I232" s="1"/>
    </row>
    <row r="233" ht="12.75" customHeight="1">
      <c r="A233" s="1"/>
      <c r="D233" s="1"/>
      <c r="E233" s="1"/>
      <c r="I233" s="1"/>
    </row>
    <row r="234" ht="12.75" customHeight="1">
      <c r="A234" s="1"/>
      <c r="D234" s="1"/>
      <c r="E234" s="1"/>
      <c r="I234" s="1"/>
    </row>
    <row r="235" ht="12.75" customHeight="1">
      <c r="A235" s="1"/>
      <c r="D235" s="1"/>
      <c r="E235" s="1"/>
      <c r="I235" s="1"/>
    </row>
    <row r="236" ht="12.75" customHeight="1">
      <c r="A236" s="1"/>
      <c r="D236" s="1"/>
      <c r="E236" s="1"/>
      <c r="I236" s="1"/>
    </row>
    <row r="237" ht="12.75" customHeight="1">
      <c r="A237" s="1"/>
      <c r="D237" s="1"/>
      <c r="E237" s="1"/>
      <c r="I237" s="1"/>
    </row>
    <row r="238" ht="12.75" customHeight="1">
      <c r="A238" s="1"/>
      <c r="D238" s="1"/>
      <c r="E238" s="1"/>
      <c r="I238" s="1"/>
    </row>
    <row r="239" ht="12.75" customHeight="1">
      <c r="A239" s="1"/>
      <c r="D239" s="1"/>
      <c r="E239" s="1"/>
      <c r="I239" s="1"/>
    </row>
    <row r="240" ht="12.75" customHeight="1">
      <c r="A240" s="1"/>
      <c r="D240" s="1"/>
      <c r="E240" s="1"/>
      <c r="I240" s="1"/>
    </row>
    <row r="241" ht="12.75" customHeight="1">
      <c r="A241" s="1"/>
      <c r="D241" s="1"/>
      <c r="E241" s="1"/>
      <c r="I241" s="1"/>
    </row>
    <row r="242" ht="12.75" customHeight="1">
      <c r="A242" s="1"/>
      <c r="D242" s="1"/>
      <c r="E242" s="1"/>
      <c r="I242" s="1"/>
    </row>
    <row r="243" ht="12.75" customHeight="1">
      <c r="A243" s="1"/>
      <c r="D243" s="1"/>
      <c r="E243" s="1"/>
      <c r="I243" s="1"/>
    </row>
    <row r="244" ht="12.75" customHeight="1">
      <c r="A244" s="1"/>
      <c r="D244" s="1"/>
      <c r="E244" s="1"/>
      <c r="I244" s="1"/>
    </row>
    <row r="245" ht="12.75" customHeight="1">
      <c r="A245" s="1"/>
      <c r="D245" s="1"/>
      <c r="E245" s="1"/>
      <c r="I245" s="1"/>
    </row>
    <row r="246" ht="12.75" customHeight="1">
      <c r="A246" s="1"/>
      <c r="D246" s="1"/>
      <c r="E246" s="1"/>
      <c r="I246" s="1"/>
    </row>
    <row r="247" ht="12.75" customHeight="1">
      <c r="A247" s="1"/>
      <c r="D247" s="1"/>
      <c r="E247" s="1"/>
      <c r="I247" s="1"/>
    </row>
    <row r="248" ht="12.75" customHeight="1">
      <c r="A248" s="1"/>
      <c r="D248" s="1"/>
      <c r="E248" s="1"/>
      <c r="I248" s="1"/>
    </row>
    <row r="249" ht="12.75" customHeight="1">
      <c r="A249" s="1"/>
      <c r="D249" s="1"/>
      <c r="E249" s="1"/>
      <c r="I249" s="1"/>
    </row>
    <row r="250" ht="12.75" customHeight="1">
      <c r="A250" s="1"/>
      <c r="D250" s="1"/>
      <c r="E250" s="1"/>
      <c r="I250" s="1"/>
    </row>
    <row r="251" ht="12.75" customHeight="1">
      <c r="A251" s="1"/>
      <c r="D251" s="1"/>
      <c r="E251" s="1"/>
      <c r="I251" s="1"/>
    </row>
    <row r="252" ht="12.75" customHeight="1">
      <c r="A252" s="1"/>
      <c r="D252" s="1"/>
      <c r="E252" s="1"/>
      <c r="I252" s="1"/>
    </row>
    <row r="253" ht="12.75" customHeight="1">
      <c r="A253" s="1"/>
      <c r="D253" s="1"/>
      <c r="E253" s="1"/>
      <c r="I253" s="1"/>
    </row>
    <row r="254" ht="12.75" customHeight="1">
      <c r="A254" s="1"/>
      <c r="D254" s="1"/>
      <c r="E254" s="1"/>
      <c r="I254" s="1"/>
    </row>
    <row r="255" ht="12.75" customHeight="1">
      <c r="A255" s="1"/>
      <c r="D255" s="1"/>
      <c r="E255" s="1"/>
      <c r="I255" s="1"/>
    </row>
    <row r="256" ht="12.75" customHeight="1">
      <c r="A256" s="1"/>
      <c r="D256" s="1"/>
      <c r="E256" s="1"/>
      <c r="I256" s="1"/>
    </row>
    <row r="257" ht="12.75" customHeight="1">
      <c r="A257" s="1"/>
      <c r="D257" s="1"/>
      <c r="E257" s="1"/>
      <c r="I257" s="1"/>
    </row>
    <row r="258" ht="12.75" customHeight="1">
      <c r="A258" s="1"/>
      <c r="D258" s="1"/>
      <c r="E258" s="1"/>
      <c r="I258" s="1"/>
    </row>
    <row r="259" ht="12.75" customHeight="1">
      <c r="A259" s="1"/>
      <c r="D259" s="1"/>
      <c r="E259" s="1"/>
      <c r="I259" s="1"/>
    </row>
    <row r="260" ht="12.75" customHeight="1">
      <c r="A260" s="1"/>
      <c r="D260" s="1"/>
      <c r="E260" s="1"/>
      <c r="I260" s="1"/>
    </row>
    <row r="261" ht="12.75" customHeight="1">
      <c r="A261" s="1"/>
      <c r="D261" s="1"/>
      <c r="E261" s="1"/>
      <c r="I261" s="1"/>
    </row>
    <row r="262" ht="12.75" customHeight="1">
      <c r="A262" s="1"/>
      <c r="D262" s="1"/>
      <c r="E262" s="1"/>
      <c r="I262" s="1"/>
    </row>
    <row r="263" ht="12.75" customHeight="1">
      <c r="A263" s="1"/>
      <c r="D263" s="1"/>
      <c r="E263" s="1"/>
      <c r="I263" s="1"/>
    </row>
    <row r="264" ht="12.75" customHeight="1">
      <c r="A264" s="1"/>
      <c r="D264" s="1"/>
      <c r="E264" s="1"/>
      <c r="I264" s="1"/>
    </row>
    <row r="265" ht="12.75" customHeight="1">
      <c r="A265" s="1"/>
      <c r="D265" s="1"/>
      <c r="E265" s="1"/>
      <c r="I265" s="1"/>
    </row>
    <row r="266" ht="12.75" customHeight="1">
      <c r="A266" s="1"/>
      <c r="D266" s="1"/>
      <c r="E266" s="1"/>
      <c r="I266" s="1"/>
    </row>
    <row r="267" ht="12.75" customHeight="1">
      <c r="A267" s="1"/>
      <c r="D267" s="1"/>
      <c r="E267" s="1"/>
      <c r="I267" s="1"/>
    </row>
    <row r="268" ht="12.75" customHeight="1">
      <c r="A268" s="1"/>
      <c r="D268" s="1"/>
      <c r="E268" s="1"/>
      <c r="I268" s="1"/>
    </row>
    <row r="269" ht="12.75" customHeight="1">
      <c r="A269" s="1"/>
      <c r="D269" s="1"/>
      <c r="E269" s="1"/>
      <c r="I269" s="1"/>
    </row>
    <row r="270" ht="12.75" customHeight="1">
      <c r="A270" s="1"/>
      <c r="D270" s="1"/>
      <c r="E270" s="1"/>
      <c r="I270" s="1"/>
    </row>
    <row r="271" ht="12.75" customHeight="1">
      <c r="A271" s="1"/>
      <c r="D271" s="1"/>
      <c r="E271" s="1"/>
      <c r="I271" s="1"/>
    </row>
    <row r="272" ht="12.75" customHeight="1">
      <c r="A272" s="1"/>
      <c r="D272" s="1"/>
      <c r="E272" s="1"/>
      <c r="I272" s="1"/>
    </row>
    <row r="273" ht="12.75" customHeight="1">
      <c r="A273" s="1"/>
      <c r="D273" s="1"/>
      <c r="E273" s="1"/>
      <c r="I273" s="1"/>
    </row>
    <row r="274" ht="12.75" customHeight="1">
      <c r="A274" s="1"/>
      <c r="D274" s="1"/>
      <c r="E274" s="1"/>
      <c r="I274" s="1"/>
    </row>
    <row r="275" ht="12.75" customHeight="1">
      <c r="A275" s="1"/>
      <c r="D275" s="1"/>
      <c r="E275" s="1"/>
      <c r="I275" s="1"/>
    </row>
    <row r="276" ht="12.75" customHeight="1">
      <c r="A276" s="1"/>
      <c r="D276" s="1"/>
      <c r="E276" s="1"/>
      <c r="I276" s="1"/>
    </row>
    <row r="277" ht="12.75" customHeight="1">
      <c r="A277" s="1"/>
      <c r="D277" s="1"/>
      <c r="E277" s="1"/>
      <c r="I277" s="1"/>
    </row>
    <row r="278" ht="12.75" customHeight="1">
      <c r="A278" s="1"/>
      <c r="D278" s="1"/>
      <c r="E278" s="1"/>
      <c r="I278" s="1"/>
    </row>
    <row r="279" ht="12.75" customHeight="1">
      <c r="A279" s="1"/>
      <c r="D279" s="1"/>
      <c r="E279" s="1"/>
      <c r="I279" s="1"/>
    </row>
    <row r="280" ht="12.75" customHeight="1">
      <c r="A280" s="1"/>
      <c r="D280" s="1"/>
      <c r="E280" s="1"/>
      <c r="I280" s="1"/>
    </row>
    <row r="281" ht="12.75" customHeight="1">
      <c r="A281" s="1"/>
      <c r="D281" s="1"/>
      <c r="E281" s="1"/>
      <c r="I281" s="1"/>
    </row>
    <row r="282" ht="12.75" customHeight="1">
      <c r="A282" s="1"/>
      <c r="D282" s="1"/>
      <c r="E282" s="1"/>
      <c r="I282" s="1"/>
    </row>
    <row r="283" ht="12.75" customHeight="1">
      <c r="A283" s="1"/>
      <c r="D283" s="1"/>
      <c r="E283" s="1"/>
      <c r="I283" s="1"/>
    </row>
    <row r="284" ht="12.75" customHeight="1">
      <c r="A284" s="1"/>
      <c r="D284" s="1"/>
      <c r="E284" s="1"/>
      <c r="I284" s="1"/>
    </row>
    <row r="285" ht="12.75" customHeight="1">
      <c r="A285" s="1"/>
      <c r="D285" s="1"/>
      <c r="E285" s="1"/>
      <c r="I285" s="1"/>
    </row>
    <row r="286" ht="12.75" customHeight="1">
      <c r="A286" s="1"/>
      <c r="D286" s="1"/>
      <c r="E286" s="1"/>
      <c r="I286" s="1"/>
    </row>
    <row r="287" ht="12.75" customHeight="1">
      <c r="A287" s="1"/>
      <c r="D287" s="1"/>
      <c r="E287" s="1"/>
      <c r="I287" s="1"/>
    </row>
    <row r="288" ht="12.75" customHeight="1">
      <c r="A288" s="1"/>
      <c r="D288" s="1"/>
      <c r="E288" s="1"/>
      <c r="I288" s="1"/>
    </row>
    <row r="289" ht="12.75" customHeight="1">
      <c r="A289" s="1"/>
      <c r="D289" s="1"/>
      <c r="E289" s="1"/>
      <c r="I289" s="1"/>
    </row>
    <row r="290" ht="12.75" customHeight="1">
      <c r="A290" s="1"/>
      <c r="D290" s="1"/>
      <c r="E290" s="1"/>
      <c r="I290" s="1"/>
    </row>
    <row r="291" ht="12.75" customHeight="1">
      <c r="A291" s="1"/>
      <c r="D291" s="1"/>
      <c r="E291" s="1"/>
      <c r="I291" s="1"/>
    </row>
    <row r="292" ht="12.75" customHeight="1">
      <c r="A292" s="1"/>
      <c r="D292" s="1"/>
      <c r="E292" s="1"/>
      <c r="I292" s="1"/>
    </row>
    <row r="293" ht="12.75" customHeight="1">
      <c r="A293" s="1"/>
      <c r="D293" s="1"/>
      <c r="E293" s="1"/>
      <c r="I293" s="1"/>
    </row>
    <row r="294" ht="12.75" customHeight="1">
      <c r="A294" s="1"/>
      <c r="D294" s="1"/>
      <c r="E294" s="1"/>
      <c r="I294" s="1"/>
    </row>
    <row r="295" ht="12.75" customHeight="1">
      <c r="A295" s="1"/>
      <c r="D295" s="1"/>
      <c r="E295" s="1"/>
      <c r="I295" s="1"/>
    </row>
    <row r="296" ht="12.75" customHeight="1">
      <c r="A296" s="1"/>
      <c r="D296" s="1"/>
      <c r="E296" s="1"/>
      <c r="I296" s="1"/>
    </row>
    <row r="297" ht="12.75" customHeight="1">
      <c r="A297" s="1"/>
      <c r="D297" s="1"/>
      <c r="E297" s="1"/>
      <c r="I297" s="1"/>
    </row>
    <row r="298" ht="12.75" customHeight="1">
      <c r="A298" s="1"/>
      <c r="D298" s="1"/>
      <c r="E298" s="1"/>
      <c r="I298" s="1"/>
    </row>
    <row r="299" ht="12.75" customHeight="1">
      <c r="A299" s="1"/>
      <c r="D299" s="1"/>
      <c r="E299" s="1"/>
      <c r="I299" s="1"/>
    </row>
    <row r="300" ht="12.75" customHeight="1">
      <c r="A300" s="1"/>
      <c r="D300" s="1"/>
      <c r="E300" s="1"/>
      <c r="I300" s="1"/>
    </row>
    <row r="301" ht="12.75" customHeight="1">
      <c r="A301" s="1"/>
      <c r="D301" s="1"/>
      <c r="E301" s="1"/>
      <c r="I301" s="1"/>
    </row>
    <row r="302" ht="12.75" customHeight="1">
      <c r="A302" s="1"/>
      <c r="D302" s="1"/>
      <c r="E302" s="1"/>
      <c r="I302" s="1"/>
    </row>
    <row r="303" ht="12.75" customHeight="1">
      <c r="A303" s="1"/>
      <c r="D303" s="1"/>
      <c r="E303" s="1"/>
      <c r="I303" s="1"/>
    </row>
    <row r="304" ht="12.75" customHeight="1">
      <c r="A304" s="1"/>
      <c r="D304" s="1"/>
      <c r="E304" s="1"/>
      <c r="I304" s="1"/>
    </row>
    <row r="305" ht="12.75" customHeight="1">
      <c r="A305" s="1"/>
      <c r="D305" s="1"/>
      <c r="E305" s="1"/>
      <c r="I305" s="1"/>
    </row>
    <row r="306" ht="12.75" customHeight="1">
      <c r="A306" s="1"/>
      <c r="D306" s="1"/>
      <c r="E306" s="1"/>
      <c r="I306" s="1"/>
    </row>
    <row r="307" ht="12.75" customHeight="1">
      <c r="A307" s="1"/>
      <c r="D307" s="1"/>
      <c r="E307" s="1"/>
      <c r="I307" s="1"/>
    </row>
    <row r="308" ht="12.75" customHeight="1">
      <c r="A308" s="1"/>
      <c r="D308" s="1"/>
      <c r="E308" s="1"/>
      <c r="I308" s="1"/>
    </row>
    <row r="309" ht="12.75" customHeight="1">
      <c r="A309" s="1"/>
      <c r="D309" s="1"/>
      <c r="E309" s="1"/>
      <c r="I309" s="1"/>
    </row>
    <row r="310" ht="12.75" customHeight="1">
      <c r="A310" s="1"/>
      <c r="D310" s="1"/>
      <c r="E310" s="1"/>
      <c r="I310" s="1"/>
    </row>
    <row r="311" ht="12.75" customHeight="1">
      <c r="A311" s="1"/>
      <c r="D311" s="1"/>
      <c r="E311" s="1"/>
      <c r="I311" s="1"/>
    </row>
    <row r="312" ht="12.75" customHeight="1">
      <c r="A312" s="1"/>
      <c r="D312" s="1"/>
      <c r="E312" s="1"/>
      <c r="I312" s="1"/>
    </row>
    <row r="313" ht="12.75" customHeight="1">
      <c r="A313" s="1"/>
      <c r="D313" s="1"/>
      <c r="E313" s="1"/>
      <c r="I313" s="1"/>
    </row>
    <row r="314" ht="12.75" customHeight="1">
      <c r="A314" s="1"/>
      <c r="D314" s="1"/>
      <c r="E314" s="1"/>
      <c r="I314" s="1"/>
    </row>
    <row r="315" ht="12.75" customHeight="1">
      <c r="A315" s="1"/>
      <c r="D315" s="1"/>
      <c r="E315" s="1"/>
      <c r="I315" s="1"/>
    </row>
    <row r="316" ht="12.75" customHeight="1">
      <c r="A316" s="1"/>
      <c r="D316" s="1"/>
      <c r="E316" s="1"/>
      <c r="I316" s="1"/>
    </row>
    <row r="317" ht="12.75" customHeight="1">
      <c r="A317" s="1"/>
      <c r="D317" s="1"/>
      <c r="E317" s="1"/>
      <c r="I317" s="1"/>
    </row>
    <row r="318" ht="12.75" customHeight="1">
      <c r="A318" s="1"/>
      <c r="D318" s="1"/>
      <c r="E318" s="1"/>
      <c r="I318" s="1"/>
    </row>
    <row r="319" ht="12.75" customHeight="1">
      <c r="A319" s="1"/>
      <c r="D319" s="1"/>
      <c r="E319" s="1"/>
      <c r="I319" s="1"/>
    </row>
    <row r="320" ht="12.75" customHeight="1">
      <c r="A320" s="1"/>
      <c r="D320" s="1"/>
      <c r="E320" s="1"/>
      <c r="I320" s="1"/>
    </row>
    <row r="321" ht="12.75" customHeight="1">
      <c r="A321" s="1"/>
      <c r="D321" s="1"/>
      <c r="E321" s="1"/>
      <c r="I321" s="1"/>
    </row>
    <row r="322" ht="12.75" customHeight="1">
      <c r="A322" s="1"/>
      <c r="D322" s="1"/>
      <c r="E322" s="1"/>
      <c r="I322" s="1"/>
    </row>
    <row r="323" ht="12.75" customHeight="1">
      <c r="A323" s="1"/>
      <c r="D323" s="1"/>
      <c r="E323" s="1"/>
      <c r="I323" s="1"/>
    </row>
    <row r="324" ht="12.75" customHeight="1">
      <c r="A324" s="1"/>
      <c r="D324" s="1"/>
      <c r="E324" s="1"/>
      <c r="I324" s="1"/>
    </row>
    <row r="325" ht="12.75" customHeight="1">
      <c r="A325" s="1"/>
      <c r="D325" s="1"/>
      <c r="E325" s="1"/>
      <c r="I325" s="1"/>
    </row>
    <row r="326" ht="12.75" customHeight="1">
      <c r="A326" s="1"/>
      <c r="D326" s="1"/>
      <c r="E326" s="1"/>
      <c r="I326" s="1"/>
    </row>
    <row r="327" ht="12.75" customHeight="1">
      <c r="A327" s="1"/>
      <c r="D327" s="1"/>
      <c r="E327" s="1"/>
      <c r="I327" s="1"/>
    </row>
    <row r="328" ht="12.75" customHeight="1">
      <c r="A328" s="1"/>
      <c r="D328" s="1"/>
      <c r="E328" s="1"/>
      <c r="I328" s="1"/>
    </row>
    <row r="329" ht="12.75" customHeight="1">
      <c r="A329" s="1"/>
      <c r="D329" s="1"/>
      <c r="E329" s="1"/>
      <c r="I329" s="1"/>
    </row>
    <row r="330" ht="12.75" customHeight="1">
      <c r="A330" s="1"/>
      <c r="D330" s="1"/>
      <c r="E330" s="1"/>
      <c r="I330" s="1"/>
    </row>
    <row r="331" ht="12.75" customHeight="1">
      <c r="A331" s="1"/>
      <c r="D331" s="1"/>
      <c r="E331" s="1"/>
      <c r="I331" s="1"/>
    </row>
    <row r="332" ht="12.75" customHeight="1">
      <c r="A332" s="1"/>
      <c r="D332" s="1"/>
      <c r="E332" s="1"/>
      <c r="I332" s="1"/>
    </row>
    <row r="333" ht="12.75" customHeight="1">
      <c r="A333" s="1"/>
      <c r="D333" s="1"/>
      <c r="E333" s="1"/>
      <c r="I333" s="1"/>
    </row>
    <row r="334" ht="12.75" customHeight="1">
      <c r="A334" s="1"/>
      <c r="D334" s="1"/>
      <c r="E334" s="1"/>
      <c r="I334" s="1"/>
    </row>
    <row r="335" ht="12.75" customHeight="1">
      <c r="A335" s="1"/>
      <c r="D335" s="1"/>
      <c r="E335" s="1"/>
      <c r="I335" s="1"/>
    </row>
    <row r="336" ht="12.75" customHeight="1">
      <c r="A336" s="1"/>
      <c r="D336" s="1"/>
      <c r="E336" s="1"/>
      <c r="I336" s="1"/>
    </row>
    <row r="337" ht="12.75" customHeight="1">
      <c r="A337" s="1"/>
      <c r="D337" s="1"/>
      <c r="E337" s="1"/>
      <c r="I337" s="1"/>
    </row>
    <row r="338" ht="12.75" customHeight="1">
      <c r="A338" s="1"/>
      <c r="D338" s="1"/>
      <c r="E338" s="1"/>
      <c r="I338" s="1"/>
    </row>
    <row r="339" ht="12.75" customHeight="1">
      <c r="A339" s="1"/>
      <c r="D339" s="1"/>
      <c r="E339" s="1"/>
      <c r="I339" s="1"/>
    </row>
    <row r="340" ht="12.75" customHeight="1">
      <c r="A340" s="1"/>
      <c r="D340" s="1"/>
      <c r="E340" s="1"/>
      <c r="I340" s="1"/>
    </row>
    <row r="341" ht="12.75" customHeight="1">
      <c r="A341" s="1"/>
      <c r="D341" s="1"/>
      <c r="E341" s="1"/>
      <c r="I341" s="1"/>
    </row>
    <row r="342" ht="12.75" customHeight="1">
      <c r="A342" s="1"/>
      <c r="D342" s="1"/>
      <c r="E342" s="1"/>
      <c r="I342" s="1"/>
    </row>
    <row r="343" ht="12.75" customHeight="1">
      <c r="A343" s="1"/>
      <c r="D343" s="1"/>
      <c r="E343" s="1"/>
      <c r="I343" s="1"/>
    </row>
    <row r="344" ht="12.75" customHeight="1">
      <c r="A344" s="1"/>
      <c r="D344" s="1"/>
      <c r="E344" s="1"/>
      <c r="I344" s="1"/>
    </row>
    <row r="345" ht="12.75" customHeight="1">
      <c r="A345" s="1"/>
      <c r="D345" s="1"/>
      <c r="E345" s="1"/>
      <c r="I345" s="1"/>
    </row>
    <row r="346" ht="12.75" customHeight="1">
      <c r="A346" s="1"/>
      <c r="D346" s="1"/>
      <c r="E346" s="1"/>
      <c r="I346" s="1"/>
    </row>
    <row r="347" ht="12.75" customHeight="1">
      <c r="A347" s="1"/>
      <c r="D347" s="1"/>
      <c r="E347" s="1"/>
      <c r="I347" s="1"/>
    </row>
    <row r="348" ht="12.75" customHeight="1">
      <c r="A348" s="1"/>
      <c r="D348" s="1"/>
      <c r="E348" s="1"/>
      <c r="I348" s="1"/>
    </row>
    <row r="349" ht="12.75" customHeight="1">
      <c r="A349" s="1"/>
      <c r="D349" s="1"/>
      <c r="E349" s="1"/>
      <c r="I349" s="1"/>
    </row>
    <row r="350" ht="12.75" customHeight="1">
      <c r="A350" s="1"/>
      <c r="D350" s="1"/>
      <c r="E350" s="1"/>
      <c r="I350" s="1"/>
    </row>
    <row r="351" ht="12.75" customHeight="1">
      <c r="A351" s="1"/>
      <c r="D351" s="1"/>
      <c r="E351" s="1"/>
      <c r="I351" s="1"/>
    </row>
    <row r="352" ht="12.75" customHeight="1">
      <c r="A352" s="1"/>
      <c r="D352" s="1"/>
      <c r="E352" s="1"/>
      <c r="I352" s="1"/>
    </row>
    <row r="353" ht="12.75" customHeight="1">
      <c r="A353" s="1"/>
      <c r="D353" s="1"/>
      <c r="E353" s="1"/>
      <c r="I353" s="1"/>
    </row>
    <row r="354" ht="12.75" customHeight="1">
      <c r="A354" s="1"/>
      <c r="D354" s="1"/>
      <c r="E354" s="1"/>
      <c r="I354" s="1"/>
    </row>
    <row r="355" ht="12.75" customHeight="1">
      <c r="A355" s="1"/>
      <c r="D355" s="1"/>
      <c r="E355" s="1"/>
      <c r="I355" s="1"/>
    </row>
    <row r="356" ht="12.75" customHeight="1">
      <c r="A356" s="1"/>
      <c r="D356" s="1"/>
      <c r="E356" s="1"/>
      <c r="I356" s="1"/>
    </row>
    <row r="357" ht="12.75" customHeight="1">
      <c r="A357" s="1"/>
      <c r="D357" s="1"/>
      <c r="E357" s="1"/>
      <c r="I357" s="1"/>
    </row>
    <row r="358" ht="12.75" customHeight="1">
      <c r="A358" s="1"/>
      <c r="D358" s="1"/>
      <c r="E358" s="1"/>
      <c r="I358" s="1"/>
    </row>
    <row r="359" ht="12.75" customHeight="1">
      <c r="A359" s="1"/>
      <c r="D359" s="1"/>
      <c r="E359" s="1"/>
      <c r="I359" s="1"/>
    </row>
    <row r="360" ht="12.75" customHeight="1">
      <c r="A360" s="1"/>
      <c r="D360" s="1"/>
      <c r="E360" s="1"/>
      <c r="I360" s="1"/>
    </row>
    <row r="361" ht="12.75" customHeight="1">
      <c r="A361" s="1"/>
      <c r="D361" s="1"/>
      <c r="E361" s="1"/>
      <c r="I361" s="1"/>
    </row>
    <row r="362" ht="12.75" customHeight="1">
      <c r="A362" s="1"/>
      <c r="D362" s="1"/>
      <c r="E362" s="1"/>
      <c r="I362" s="1"/>
    </row>
    <row r="363" ht="12.75" customHeight="1">
      <c r="A363" s="1"/>
      <c r="D363" s="1"/>
      <c r="E363" s="1"/>
      <c r="I363" s="1"/>
    </row>
    <row r="364" ht="12.75" customHeight="1">
      <c r="A364" s="1"/>
      <c r="D364" s="1"/>
      <c r="E364" s="1"/>
      <c r="I364" s="1"/>
    </row>
    <row r="365" ht="12.75" customHeight="1">
      <c r="A365" s="1"/>
      <c r="D365" s="1"/>
      <c r="E365" s="1"/>
      <c r="I365" s="1"/>
    </row>
    <row r="366" ht="12.75" customHeight="1">
      <c r="A366" s="1"/>
      <c r="D366" s="1"/>
      <c r="E366" s="1"/>
      <c r="I366" s="1"/>
    </row>
    <row r="367" ht="12.75" customHeight="1">
      <c r="A367" s="1"/>
      <c r="D367" s="1"/>
      <c r="E367" s="1"/>
      <c r="I367" s="1"/>
    </row>
    <row r="368" ht="12.75" customHeight="1">
      <c r="A368" s="1"/>
      <c r="D368" s="1"/>
      <c r="E368" s="1"/>
      <c r="I368" s="1"/>
    </row>
    <row r="369" ht="12.75" customHeight="1">
      <c r="A369" s="1"/>
      <c r="D369" s="1"/>
      <c r="E369" s="1"/>
      <c r="I369" s="1"/>
    </row>
    <row r="370" ht="12.75" customHeight="1">
      <c r="A370" s="1"/>
      <c r="D370" s="1"/>
      <c r="E370" s="1"/>
      <c r="I370" s="1"/>
    </row>
    <row r="371" ht="12.75" customHeight="1">
      <c r="A371" s="1"/>
      <c r="D371" s="1"/>
      <c r="E371" s="1"/>
      <c r="I371" s="1"/>
    </row>
    <row r="372" ht="12.75" customHeight="1">
      <c r="A372" s="1"/>
      <c r="D372" s="1"/>
      <c r="E372" s="1"/>
      <c r="I372" s="1"/>
    </row>
    <row r="373" ht="12.75" customHeight="1">
      <c r="A373" s="1"/>
      <c r="D373" s="1"/>
      <c r="E373" s="1"/>
      <c r="I373" s="1"/>
    </row>
    <row r="374" ht="12.75" customHeight="1">
      <c r="A374" s="1"/>
      <c r="D374" s="1"/>
      <c r="E374" s="1"/>
      <c r="I374" s="1"/>
    </row>
    <row r="375" ht="12.75" customHeight="1">
      <c r="A375" s="1"/>
      <c r="D375" s="1"/>
      <c r="E375" s="1"/>
      <c r="I375" s="1"/>
    </row>
    <row r="376" ht="12.75" customHeight="1">
      <c r="A376" s="1"/>
      <c r="D376" s="1"/>
      <c r="E376" s="1"/>
      <c r="I376" s="1"/>
    </row>
    <row r="377" ht="12.75" customHeight="1">
      <c r="A377" s="1"/>
      <c r="D377" s="1"/>
      <c r="E377" s="1"/>
      <c r="I377" s="1"/>
    </row>
    <row r="378" ht="12.75" customHeight="1">
      <c r="A378" s="1"/>
      <c r="D378" s="1"/>
      <c r="E378" s="1"/>
      <c r="I378" s="1"/>
    </row>
    <row r="379" ht="12.75" customHeight="1">
      <c r="A379" s="1"/>
      <c r="D379" s="1"/>
      <c r="E379" s="1"/>
      <c r="I379" s="1"/>
    </row>
    <row r="380" ht="12.75" customHeight="1">
      <c r="A380" s="1"/>
      <c r="D380" s="1"/>
      <c r="E380" s="1"/>
      <c r="I380" s="1"/>
    </row>
    <row r="381" ht="12.75" customHeight="1">
      <c r="A381" s="1"/>
      <c r="D381" s="1"/>
      <c r="E381" s="1"/>
      <c r="I381" s="1"/>
    </row>
    <row r="382" ht="12.75" customHeight="1">
      <c r="A382" s="1"/>
      <c r="D382" s="1"/>
      <c r="E382" s="1"/>
      <c r="I382" s="1"/>
    </row>
    <row r="383" ht="12.75" customHeight="1">
      <c r="A383" s="1"/>
      <c r="D383" s="1"/>
      <c r="E383" s="1"/>
      <c r="I383" s="1"/>
    </row>
    <row r="384" ht="12.75" customHeight="1">
      <c r="A384" s="1"/>
      <c r="D384" s="1"/>
      <c r="E384" s="1"/>
      <c r="I384" s="1"/>
    </row>
    <row r="385" ht="12.75" customHeight="1">
      <c r="A385" s="1"/>
      <c r="D385" s="1"/>
      <c r="E385" s="1"/>
      <c r="I385" s="1"/>
    </row>
    <row r="386" ht="12.75" customHeight="1">
      <c r="A386" s="1"/>
      <c r="D386" s="1"/>
      <c r="E386" s="1"/>
      <c r="I386" s="1"/>
    </row>
    <row r="387" ht="12.75" customHeight="1">
      <c r="A387" s="1"/>
      <c r="D387" s="1"/>
      <c r="E387" s="1"/>
      <c r="I387" s="1"/>
    </row>
    <row r="388" ht="12.75" customHeight="1">
      <c r="A388" s="1"/>
      <c r="D388" s="1"/>
      <c r="E388" s="1"/>
      <c r="I388" s="1"/>
    </row>
    <row r="389" ht="12.75" customHeight="1">
      <c r="A389" s="1"/>
      <c r="D389" s="1"/>
      <c r="E389" s="1"/>
      <c r="I389" s="1"/>
    </row>
    <row r="390" ht="12.75" customHeight="1">
      <c r="A390" s="1"/>
      <c r="D390" s="1"/>
      <c r="E390" s="1"/>
      <c r="I390" s="1"/>
    </row>
    <row r="391" ht="12.75" customHeight="1">
      <c r="A391" s="1"/>
      <c r="D391" s="1"/>
      <c r="E391" s="1"/>
      <c r="I391" s="1"/>
    </row>
    <row r="392" ht="12.75" customHeight="1">
      <c r="A392" s="1"/>
      <c r="D392" s="1"/>
      <c r="E392" s="1"/>
      <c r="I392" s="1"/>
    </row>
    <row r="393" ht="12.75" customHeight="1">
      <c r="A393" s="1"/>
      <c r="D393" s="1"/>
      <c r="E393" s="1"/>
      <c r="I393" s="1"/>
    </row>
    <row r="394" ht="12.75" customHeight="1">
      <c r="A394" s="1"/>
      <c r="D394" s="1"/>
      <c r="E394" s="1"/>
      <c r="I394" s="1"/>
    </row>
    <row r="395" ht="12.75" customHeight="1">
      <c r="A395" s="1"/>
      <c r="D395" s="1"/>
      <c r="E395" s="1"/>
      <c r="I395" s="1"/>
    </row>
    <row r="396" ht="12.75" customHeight="1">
      <c r="A396" s="1"/>
      <c r="D396" s="1"/>
      <c r="E396" s="1"/>
      <c r="I396" s="1"/>
    </row>
    <row r="397" ht="12.75" customHeight="1">
      <c r="A397" s="1"/>
      <c r="D397" s="1"/>
      <c r="E397" s="1"/>
      <c r="I397" s="1"/>
    </row>
    <row r="398" ht="12.75" customHeight="1">
      <c r="A398" s="1"/>
      <c r="D398" s="1"/>
      <c r="E398" s="1"/>
      <c r="I398" s="1"/>
    </row>
    <row r="399" ht="12.75" customHeight="1">
      <c r="A399" s="1"/>
      <c r="D399" s="1"/>
      <c r="E399" s="1"/>
      <c r="I399" s="1"/>
    </row>
    <row r="400" ht="12.75" customHeight="1">
      <c r="A400" s="1"/>
      <c r="D400" s="1"/>
      <c r="E400" s="1"/>
      <c r="I400" s="1"/>
    </row>
    <row r="401" ht="12.75" customHeight="1">
      <c r="A401" s="1"/>
      <c r="D401" s="1"/>
      <c r="E401" s="1"/>
      <c r="I401" s="1"/>
    </row>
    <row r="402" ht="12.75" customHeight="1">
      <c r="A402" s="1"/>
      <c r="D402" s="1"/>
      <c r="E402" s="1"/>
      <c r="I402" s="1"/>
    </row>
    <row r="403" ht="12.75" customHeight="1">
      <c r="A403" s="1"/>
      <c r="D403" s="1"/>
      <c r="E403" s="1"/>
      <c r="I403" s="1"/>
    </row>
    <row r="404" ht="12.75" customHeight="1">
      <c r="A404" s="1"/>
      <c r="D404" s="1"/>
      <c r="E404" s="1"/>
      <c r="I404" s="1"/>
    </row>
    <row r="405" ht="12.75" customHeight="1">
      <c r="A405" s="1"/>
      <c r="D405" s="1"/>
      <c r="E405" s="1"/>
      <c r="I405" s="1"/>
    </row>
    <row r="406" ht="12.75" customHeight="1">
      <c r="A406" s="1"/>
      <c r="D406" s="1"/>
      <c r="E406" s="1"/>
      <c r="I406" s="1"/>
    </row>
    <row r="407" ht="12.75" customHeight="1">
      <c r="A407" s="1"/>
      <c r="D407" s="1"/>
      <c r="E407" s="1"/>
      <c r="I407" s="1"/>
    </row>
    <row r="408" ht="12.75" customHeight="1">
      <c r="A408" s="1"/>
      <c r="D408" s="1"/>
      <c r="E408" s="1"/>
      <c r="I408" s="1"/>
    </row>
    <row r="409" ht="12.75" customHeight="1">
      <c r="A409" s="1"/>
      <c r="D409" s="1"/>
      <c r="E409" s="1"/>
      <c r="I409" s="1"/>
    </row>
    <row r="410" ht="12.75" customHeight="1">
      <c r="A410" s="1"/>
      <c r="D410" s="1"/>
      <c r="E410" s="1"/>
      <c r="I410" s="1"/>
    </row>
    <row r="411" ht="12.75" customHeight="1">
      <c r="A411" s="1"/>
      <c r="D411" s="1"/>
      <c r="E411" s="1"/>
      <c r="I411" s="1"/>
    </row>
    <row r="412" ht="12.75" customHeight="1">
      <c r="A412" s="1"/>
      <c r="D412" s="1"/>
      <c r="E412" s="1"/>
      <c r="I412" s="1"/>
    </row>
    <row r="413" ht="12.75" customHeight="1">
      <c r="A413" s="1"/>
      <c r="D413" s="1"/>
      <c r="E413" s="1"/>
      <c r="I413" s="1"/>
    </row>
    <row r="414" ht="12.75" customHeight="1">
      <c r="A414" s="1"/>
      <c r="D414" s="1"/>
      <c r="E414" s="1"/>
      <c r="I414" s="1"/>
    </row>
    <row r="415" ht="12.75" customHeight="1">
      <c r="A415" s="1"/>
      <c r="D415" s="1"/>
      <c r="E415" s="1"/>
      <c r="I415" s="1"/>
    </row>
    <row r="416" ht="12.75" customHeight="1">
      <c r="A416" s="1"/>
      <c r="D416" s="1"/>
      <c r="E416" s="1"/>
      <c r="I416" s="1"/>
    </row>
    <row r="417" ht="12.75" customHeight="1">
      <c r="A417" s="1"/>
      <c r="D417" s="1"/>
      <c r="E417" s="1"/>
      <c r="I417" s="1"/>
    </row>
    <row r="418" ht="12.75" customHeight="1">
      <c r="A418" s="1"/>
      <c r="D418" s="1"/>
      <c r="E418" s="1"/>
      <c r="I418" s="1"/>
    </row>
    <row r="419" ht="12.75" customHeight="1">
      <c r="A419" s="1"/>
      <c r="D419" s="1"/>
      <c r="E419" s="1"/>
      <c r="I419" s="1"/>
    </row>
    <row r="420" ht="12.75" customHeight="1">
      <c r="A420" s="1"/>
      <c r="D420" s="1"/>
      <c r="E420" s="1"/>
      <c r="I420" s="1"/>
    </row>
    <row r="421" ht="12.75" customHeight="1">
      <c r="A421" s="1"/>
      <c r="D421" s="1"/>
      <c r="E421" s="1"/>
      <c r="I421" s="1"/>
    </row>
    <row r="422" ht="12.75" customHeight="1">
      <c r="A422" s="1"/>
      <c r="D422" s="1"/>
      <c r="E422" s="1"/>
      <c r="I422" s="1"/>
    </row>
    <row r="423" ht="12.75" customHeight="1">
      <c r="A423" s="1"/>
      <c r="D423" s="1"/>
      <c r="E423" s="1"/>
      <c r="I423" s="1"/>
    </row>
    <row r="424" ht="12.75" customHeight="1">
      <c r="A424" s="1"/>
      <c r="D424" s="1"/>
      <c r="E424" s="1"/>
      <c r="I424" s="1"/>
    </row>
    <row r="425" ht="12.75" customHeight="1">
      <c r="A425" s="1"/>
      <c r="D425" s="1"/>
      <c r="E425" s="1"/>
      <c r="I425" s="1"/>
    </row>
    <row r="426" ht="12.75" customHeight="1">
      <c r="A426" s="1"/>
      <c r="D426" s="1"/>
      <c r="E426" s="1"/>
      <c r="I426" s="1"/>
    </row>
    <row r="427" ht="12.75" customHeight="1">
      <c r="A427" s="1"/>
      <c r="D427" s="1"/>
      <c r="E427" s="1"/>
      <c r="I427" s="1"/>
    </row>
    <row r="428" ht="12.75" customHeight="1">
      <c r="A428" s="1"/>
      <c r="D428" s="1"/>
      <c r="E428" s="1"/>
      <c r="I428" s="1"/>
    </row>
    <row r="429" ht="12.75" customHeight="1">
      <c r="A429" s="1"/>
      <c r="D429" s="1"/>
      <c r="E429" s="1"/>
      <c r="I429" s="1"/>
    </row>
    <row r="430" ht="12.75" customHeight="1">
      <c r="A430" s="1"/>
      <c r="D430" s="1"/>
      <c r="E430" s="1"/>
      <c r="I430" s="1"/>
    </row>
    <row r="431" ht="12.75" customHeight="1">
      <c r="A431" s="1"/>
      <c r="D431" s="1"/>
      <c r="E431" s="1"/>
      <c r="I431" s="1"/>
    </row>
    <row r="432" ht="12.75" customHeight="1">
      <c r="A432" s="1"/>
      <c r="D432" s="1"/>
      <c r="E432" s="1"/>
      <c r="I432" s="1"/>
    </row>
    <row r="433" ht="12.75" customHeight="1">
      <c r="A433" s="1"/>
      <c r="D433" s="1"/>
      <c r="E433" s="1"/>
      <c r="I433" s="1"/>
    </row>
    <row r="434" ht="12.75" customHeight="1">
      <c r="A434" s="1"/>
      <c r="D434" s="1"/>
      <c r="E434" s="1"/>
      <c r="I434" s="1"/>
    </row>
    <row r="435" ht="12.75" customHeight="1">
      <c r="A435" s="1"/>
      <c r="D435" s="1"/>
      <c r="E435" s="1"/>
      <c r="I435" s="1"/>
    </row>
    <row r="436" ht="12.75" customHeight="1">
      <c r="A436" s="1"/>
      <c r="D436" s="1"/>
      <c r="E436" s="1"/>
      <c r="I436" s="1"/>
    </row>
    <row r="437" ht="12.75" customHeight="1">
      <c r="A437" s="1"/>
      <c r="D437" s="1"/>
      <c r="E437" s="1"/>
      <c r="I437" s="1"/>
    </row>
    <row r="438" ht="12.75" customHeight="1">
      <c r="A438" s="1"/>
      <c r="D438" s="1"/>
      <c r="E438" s="1"/>
      <c r="I438" s="1"/>
    </row>
    <row r="439" ht="12.75" customHeight="1">
      <c r="A439" s="1"/>
      <c r="D439" s="1"/>
      <c r="E439" s="1"/>
      <c r="I439" s="1"/>
    </row>
    <row r="440" ht="12.75" customHeight="1">
      <c r="A440" s="1"/>
      <c r="D440" s="1"/>
      <c r="E440" s="1"/>
      <c r="I440" s="1"/>
    </row>
    <row r="441" ht="12.75" customHeight="1">
      <c r="A441" s="1"/>
      <c r="D441" s="1"/>
      <c r="E441" s="1"/>
      <c r="I441" s="1"/>
    </row>
    <row r="442" ht="12.75" customHeight="1">
      <c r="A442" s="1"/>
      <c r="D442" s="1"/>
      <c r="E442" s="1"/>
      <c r="I442" s="1"/>
    </row>
    <row r="443" ht="12.75" customHeight="1">
      <c r="A443" s="1"/>
      <c r="D443" s="1"/>
      <c r="E443" s="1"/>
      <c r="I443" s="1"/>
    </row>
    <row r="444" ht="12.75" customHeight="1">
      <c r="A444" s="1"/>
      <c r="D444" s="1"/>
      <c r="E444" s="1"/>
      <c r="I444" s="1"/>
    </row>
    <row r="445" ht="12.75" customHeight="1">
      <c r="A445" s="1"/>
      <c r="D445" s="1"/>
      <c r="E445" s="1"/>
      <c r="I445" s="1"/>
    </row>
    <row r="446" ht="12.75" customHeight="1">
      <c r="A446" s="1"/>
      <c r="D446" s="1"/>
      <c r="E446" s="1"/>
      <c r="I446" s="1"/>
    </row>
    <row r="447" ht="12.75" customHeight="1">
      <c r="A447" s="1"/>
      <c r="D447" s="1"/>
      <c r="E447" s="1"/>
      <c r="I447" s="1"/>
    </row>
    <row r="448" ht="12.75" customHeight="1">
      <c r="A448" s="1"/>
      <c r="D448" s="1"/>
      <c r="E448" s="1"/>
      <c r="I448" s="1"/>
    </row>
    <row r="449" ht="12.75" customHeight="1">
      <c r="A449" s="1"/>
      <c r="D449" s="1"/>
      <c r="E449" s="1"/>
      <c r="I449" s="1"/>
    </row>
    <row r="450" ht="12.75" customHeight="1">
      <c r="A450" s="1"/>
      <c r="D450" s="1"/>
      <c r="E450" s="1"/>
      <c r="I450" s="1"/>
    </row>
    <row r="451" ht="12.75" customHeight="1">
      <c r="A451" s="1"/>
      <c r="D451" s="1"/>
      <c r="E451" s="1"/>
      <c r="I451" s="1"/>
    </row>
    <row r="452" ht="12.75" customHeight="1">
      <c r="A452" s="1"/>
      <c r="D452" s="1"/>
      <c r="E452" s="1"/>
      <c r="I452" s="1"/>
    </row>
    <row r="453" ht="12.75" customHeight="1">
      <c r="A453" s="1"/>
      <c r="D453" s="1"/>
      <c r="E453" s="1"/>
      <c r="I453" s="1"/>
    </row>
    <row r="454" ht="12.75" customHeight="1">
      <c r="A454" s="1"/>
      <c r="D454" s="1"/>
      <c r="E454" s="1"/>
      <c r="I454" s="1"/>
    </row>
    <row r="455" ht="12.75" customHeight="1">
      <c r="A455" s="1"/>
      <c r="D455" s="1"/>
      <c r="E455" s="1"/>
      <c r="I455" s="1"/>
    </row>
    <row r="456" ht="12.75" customHeight="1">
      <c r="A456" s="1"/>
      <c r="D456" s="1"/>
      <c r="E456" s="1"/>
      <c r="I456" s="1"/>
    </row>
    <row r="457" ht="12.75" customHeight="1">
      <c r="A457" s="1"/>
      <c r="D457" s="1"/>
      <c r="E457" s="1"/>
      <c r="I457" s="1"/>
    </row>
    <row r="458" ht="12.75" customHeight="1">
      <c r="A458" s="1"/>
      <c r="D458" s="1"/>
      <c r="E458" s="1"/>
      <c r="I458" s="1"/>
    </row>
    <row r="459" ht="12.75" customHeight="1">
      <c r="A459" s="1"/>
      <c r="D459" s="1"/>
      <c r="E459" s="1"/>
      <c r="I459" s="1"/>
    </row>
    <row r="460" ht="12.75" customHeight="1">
      <c r="A460" s="1"/>
      <c r="D460" s="1"/>
      <c r="E460" s="1"/>
      <c r="I460" s="1"/>
    </row>
    <row r="461" ht="12.75" customHeight="1">
      <c r="A461" s="1"/>
      <c r="D461" s="1"/>
      <c r="E461" s="1"/>
      <c r="I461" s="1"/>
    </row>
    <row r="462" ht="12.75" customHeight="1">
      <c r="A462" s="1"/>
      <c r="D462" s="1"/>
      <c r="E462" s="1"/>
      <c r="I462" s="1"/>
    </row>
    <row r="463" ht="12.75" customHeight="1">
      <c r="A463" s="1"/>
      <c r="D463" s="1"/>
      <c r="E463" s="1"/>
      <c r="I463" s="1"/>
    </row>
    <row r="464" ht="12.75" customHeight="1">
      <c r="A464" s="1"/>
      <c r="D464" s="1"/>
      <c r="E464" s="1"/>
      <c r="I464" s="1"/>
    </row>
    <row r="465" ht="12.75" customHeight="1">
      <c r="A465" s="1"/>
      <c r="D465" s="1"/>
      <c r="E465" s="1"/>
      <c r="I465" s="1"/>
    </row>
    <row r="466" ht="12.75" customHeight="1">
      <c r="A466" s="1"/>
      <c r="D466" s="1"/>
      <c r="E466" s="1"/>
      <c r="I466" s="1"/>
    </row>
    <row r="467" ht="12.75" customHeight="1">
      <c r="A467" s="1"/>
      <c r="D467" s="1"/>
      <c r="E467" s="1"/>
      <c r="I467" s="1"/>
    </row>
    <row r="468" ht="12.75" customHeight="1">
      <c r="A468" s="1"/>
      <c r="D468" s="1"/>
      <c r="E468" s="1"/>
      <c r="I468" s="1"/>
    </row>
    <row r="469" ht="12.75" customHeight="1">
      <c r="A469" s="1"/>
      <c r="D469" s="1"/>
      <c r="E469" s="1"/>
      <c r="I469" s="1"/>
    </row>
    <row r="470" ht="12.75" customHeight="1">
      <c r="A470" s="1"/>
      <c r="D470" s="1"/>
      <c r="E470" s="1"/>
      <c r="I470" s="1"/>
    </row>
    <row r="471" ht="12.75" customHeight="1">
      <c r="A471" s="1"/>
      <c r="D471" s="1"/>
      <c r="E471" s="1"/>
      <c r="I471" s="1"/>
    </row>
    <row r="472" ht="12.75" customHeight="1">
      <c r="A472" s="1"/>
      <c r="D472" s="1"/>
      <c r="E472" s="1"/>
      <c r="I472" s="1"/>
    </row>
    <row r="473" ht="12.75" customHeight="1">
      <c r="A473" s="1"/>
      <c r="D473" s="1"/>
      <c r="E473" s="1"/>
      <c r="I473" s="1"/>
    </row>
    <row r="474" ht="12.75" customHeight="1">
      <c r="A474" s="1"/>
      <c r="D474" s="1"/>
      <c r="E474" s="1"/>
      <c r="I474" s="1"/>
    </row>
    <row r="475" ht="12.75" customHeight="1">
      <c r="A475" s="1"/>
      <c r="D475" s="1"/>
      <c r="E475" s="1"/>
      <c r="I475" s="1"/>
    </row>
    <row r="476" ht="12.75" customHeight="1">
      <c r="A476" s="1"/>
      <c r="D476" s="1"/>
      <c r="E476" s="1"/>
      <c r="I476" s="1"/>
    </row>
    <row r="477" ht="12.75" customHeight="1">
      <c r="A477" s="1"/>
      <c r="D477" s="1"/>
      <c r="E477" s="1"/>
      <c r="I477" s="1"/>
    </row>
    <row r="478" ht="12.75" customHeight="1">
      <c r="A478" s="1"/>
      <c r="D478" s="1"/>
      <c r="E478" s="1"/>
      <c r="I478" s="1"/>
    </row>
    <row r="479" ht="12.75" customHeight="1">
      <c r="A479" s="1"/>
      <c r="D479" s="1"/>
      <c r="E479" s="1"/>
      <c r="I479" s="1"/>
    </row>
    <row r="480" ht="12.75" customHeight="1">
      <c r="A480" s="1"/>
      <c r="D480" s="1"/>
      <c r="E480" s="1"/>
      <c r="I480" s="1"/>
    </row>
    <row r="481" ht="12.75" customHeight="1">
      <c r="A481" s="1"/>
      <c r="D481" s="1"/>
      <c r="E481" s="1"/>
      <c r="I481" s="1"/>
    </row>
    <row r="482" ht="12.75" customHeight="1">
      <c r="A482" s="1"/>
      <c r="D482" s="1"/>
      <c r="E482" s="1"/>
      <c r="I482" s="1"/>
    </row>
    <row r="483" ht="12.75" customHeight="1">
      <c r="A483" s="1"/>
      <c r="D483" s="1"/>
      <c r="E483" s="1"/>
      <c r="I483" s="1"/>
    </row>
    <row r="484" ht="12.75" customHeight="1">
      <c r="A484" s="1"/>
      <c r="D484" s="1"/>
      <c r="E484" s="1"/>
      <c r="I484" s="1"/>
    </row>
    <row r="485" ht="12.75" customHeight="1">
      <c r="A485" s="1"/>
      <c r="D485" s="1"/>
      <c r="E485" s="1"/>
      <c r="I485" s="1"/>
    </row>
    <row r="486" ht="12.75" customHeight="1">
      <c r="A486" s="1"/>
      <c r="D486" s="1"/>
      <c r="E486" s="1"/>
      <c r="I486" s="1"/>
    </row>
    <row r="487" ht="12.75" customHeight="1">
      <c r="A487" s="1"/>
      <c r="D487" s="1"/>
      <c r="E487" s="1"/>
      <c r="I487" s="1"/>
    </row>
    <row r="488" ht="12.75" customHeight="1">
      <c r="A488" s="1"/>
      <c r="D488" s="1"/>
      <c r="E488" s="1"/>
      <c r="I488" s="1"/>
    </row>
    <row r="489" ht="12.75" customHeight="1">
      <c r="A489" s="1"/>
      <c r="D489" s="1"/>
      <c r="E489" s="1"/>
      <c r="I489" s="1"/>
    </row>
    <row r="490" ht="12.75" customHeight="1">
      <c r="A490" s="1"/>
      <c r="D490" s="1"/>
      <c r="E490" s="1"/>
      <c r="I490" s="1"/>
    </row>
    <row r="491" ht="12.75" customHeight="1">
      <c r="A491" s="1"/>
      <c r="D491" s="1"/>
      <c r="E491" s="1"/>
      <c r="I491" s="1"/>
    </row>
    <row r="492" ht="12.75" customHeight="1">
      <c r="A492" s="1"/>
      <c r="D492" s="1"/>
      <c r="E492" s="1"/>
      <c r="I492" s="1"/>
    </row>
    <row r="493" ht="12.75" customHeight="1">
      <c r="A493" s="1"/>
      <c r="D493" s="1"/>
      <c r="E493" s="1"/>
      <c r="I493" s="1"/>
    </row>
    <row r="494" ht="12.75" customHeight="1">
      <c r="A494" s="1"/>
      <c r="D494" s="1"/>
      <c r="E494" s="1"/>
      <c r="I494" s="1"/>
    </row>
    <row r="495" ht="12.75" customHeight="1">
      <c r="A495" s="1"/>
      <c r="D495" s="1"/>
      <c r="E495" s="1"/>
      <c r="I495" s="1"/>
    </row>
    <row r="496" ht="12.75" customHeight="1">
      <c r="A496" s="1"/>
      <c r="D496" s="1"/>
      <c r="E496" s="1"/>
      <c r="I496" s="1"/>
    </row>
    <row r="497" ht="12.75" customHeight="1">
      <c r="A497" s="1"/>
      <c r="D497" s="1"/>
      <c r="E497" s="1"/>
      <c r="I497" s="1"/>
    </row>
    <row r="498" ht="12.75" customHeight="1">
      <c r="A498" s="1"/>
      <c r="D498" s="1"/>
      <c r="E498" s="1"/>
      <c r="I498" s="1"/>
    </row>
    <row r="499" ht="12.75" customHeight="1">
      <c r="A499" s="1"/>
      <c r="D499" s="1"/>
      <c r="E499" s="1"/>
      <c r="I499" s="1"/>
    </row>
    <row r="500" ht="12.75" customHeight="1">
      <c r="A500" s="1"/>
      <c r="D500" s="1"/>
      <c r="E500" s="1"/>
      <c r="I500" s="1"/>
    </row>
    <row r="501" ht="12.75" customHeight="1">
      <c r="A501" s="1"/>
      <c r="D501" s="1"/>
      <c r="E501" s="1"/>
      <c r="I501" s="1"/>
    </row>
    <row r="502" ht="12.75" customHeight="1">
      <c r="A502" s="1"/>
      <c r="D502" s="1"/>
      <c r="E502" s="1"/>
      <c r="I502" s="1"/>
    </row>
    <row r="503" ht="12.75" customHeight="1">
      <c r="A503" s="1"/>
      <c r="D503" s="1"/>
      <c r="E503" s="1"/>
      <c r="I503" s="1"/>
    </row>
    <row r="504" ht="12.75" customHeight="1">
      <c r="A504" s="1"/>
      <c r="D504" s="1"/>
      <c r="E504" s="1"/>
      <c r="I504" s="1"/>
    </row>
    <row r="505" ht="12.75" customHeight="1">
      <c r="A505" s="1"/>
      <c r="D505" s="1"/>
      <c r="E505" s="1"/>
      <c r="I505" s="1"/>
    </row>
    <row r="506" ht="12.75" customHeight="1">
      <c r="A506" s="1"/>
      <c r="D506" s="1"/>
      <c r="E506" s="1"/>
      <c r="I506" s="1"/>
    </row>
    <row r="507" ht="12.75" customHeight="1">
      <c r="A507" s="1"/>
      <c r="D507" s="1"/>
      <c r="E507" s="1"/>
      <c r="I507" s="1"/>
    </row>
    <row r="508" ht="12.75" customHeight="1">
      <c r="A508" s="1"/>
      <c r="D508" s="1"/>
      <c r="E508" s="1"/>
      <c r="I508" s="1"/>
    </row>
    <row r="509" ht="12.75" customHeight="1">
      <c r="A509" s="1"/>
      <c r="D509" s="1"/>
      <c r="E509" s="1"/>
      <c r="I509" s="1"/>
    </row>
    <row r="510" ht="12.75" customHeight="1">
      <c r="A510" s="1"/>
      <c r="D510" s="1"/>
      <c r="E510" s="1"/>
      <c r="I510" s="1"/>
    </row>
    <row r="511" ht="12.75" customHeight="1">
      <c r="A511" s="1"/>
      <c r="D511" s="1"/>
      <c r="E511" s="1"/>
      <c r="I511" s="1"/>
    </row>
    <row r="512" ht="12.75" customHeight="1">
      <c r="A512" s="1"/>
      <c r="D512" s="1"/>
      <c r="E512" s="1"/>
      <c r="I512" s="1"/>
    </row>
    <row r="513" ht="12.75" customHeight="1">
      <c r="A513" s="1"/>
      <c r="D513" s="1"/>
      <c r="E513" s="1"/>
      <c r="I513" s="1"/>
    </row>
    <row r="514" ht="12.75" customHeight="1">
      <c r="A514" s="1"/>
      <c r="D514" s="1"/>
      <c r="E514" s="1"/>
      <c r="I514" s="1"/>
    </row>
    <row r="515" ht="12.75" customHeight="1">
      <c r="A515" s="1"/>
      <c r="D515" s="1"/>
      <c r="E515" s="1"/>
      <c r="I515" s="1"/>
    </row>
    <row r="516" ht="12.75" customHeight="1">
      <c r="A516" s="1"/>
      <c r="D516" s="1"/>
      <c r="E516" s="1"/>
      <c r="I516" s="1"/>
    </row>
    <row r="517" ht="12.75" customHeight="1">
      <c r="A517" s="1"/>
      <c r="D517" s="1"/>
      <c r="E517" s="1"/>
      <c r="I517" s="1"/>
    </row>
    <row r="518" ht="12.75" customHeight="1">
      <c r="A518" s="1"/>
      <c r="D518" s="1"/>
      <c r="E518" s="1"/>
      <c r="I518" s="1"/>
    </row>
    <row r="519" ht="12.75" customHeight="1">
      <c r="A519" s="1"/>
      <c r="D519" s="1"/>
      <c r="E519" s="1"/>
      <c r="I519" s="1"/>
    </row>
    <row r="520" ht="12.75" customHeight="1">
      <c r="A520" s="1"/>
      <c r="D520" s="1"/>
      <c r="E520" s="1"/>
      <c r="I520" s="1"/>
    </row>
    <row r="521" ht="12.75" customHeight="1">
      <c r="A521" s="1"/>
      <c r="D521" s="1"/>
      <c r="E521" s="1"/>
      <c r="I521" s="1"/>
    </row>
    <row r="522" ht="12.75" customHeight="1">
      <c r="A522" s="1"/>
      <c r="D522" s="1"/>
      <c r="E522" s="1"/>
      <c r="I522" s="1"/>
    </row>
    <row r="523" ht="12.75" customHeight="1">
      <c r="A523" s="1"/>
      <c r="D523" s="1"/>
      <c r="E523" s="1"/>
      <c r="I523" s="1"/>
    </row>
    <row r="524" ht="12.75" customHeight="1">
      <c r="A524" s="1"/>
      <c r="D524" s="1"/>
      <c r="E524" s="1"/>
      <c r="I524" s="1"/>
    </row>
    <row r="525" ht="12.75" customHeight="1">
      <c r="A525" s="1"/>
      <c r="D525" s="1"/>
      <c r="E525" s="1"/>
      <c r="I525" s="1"/>
    </row>
    <row r="526" ht="12.75" customHeight="1">
      <c r="A526" s="1"/>
      <c r="D526" s="1"/>
      <c r="E526" s="1"/>
      <c r="I526" s="1"/>
    </row>
    <row r="527" ht="12.75" customHeight="1">
      <c r="A527" s="1"/>
      <c r="D527" s="1"/>
      <c r="E527" s="1"/>
      <c r="I527" s="1"/>
    </row>
    <row r="528" ht="12.75" customHeight="1">
      <c r="A528" s="1"/>
      <c r="D528" s="1"/>
      <c r="E528" s="1"/>
      <c r="I528" s="1"/>
    </row>
    <row r="529" ht="12.75" customHeight="1">
      <c r="A529" s="1"/>
      <c r="D529" s="1"/>
      <c r="E529" s="1"/>
      <c r="I529" s="1"/>
    </row>
    <row r="530" ht="12.75" customHeight="1">
      <c r="A530" s="1"/>
      <c r="D530" s="1"/>
      <c r="E530" s="1"/>
      <c r="I530" s="1"/>
    </row>
    <row r="531" ht="12.75" customHeight="1">
      <c r="A531" s="1"/>
      <c r="D531" s="1"/>
      <c r="E531" s="1"/>
      <c r="I531" s="1"/>
    </row>
    <row r="532" ht="12.75" customHeight="1">
      <c r="A532" s="1"/>
      <c r="D532" s="1"/>
      <c r="E532" s="1"/>
      <c r="I532" s="1"/>
    </row>
    <row r="533" ht="12.75" customHeight="1">
      <c r="A533" s="1"/>
      <c r="D533" s="1"/>
      <c r="E533" s="1"/>
      <c r="I533" s="1"/>
    </row>
    <row r="534" ht="12.75" customHeight="1">
      <c r="A534" s="1"/>
      <c r="D534" s="1"/>
      <c r="E534" s="1"/>
      <c r="I534" s="1"/>
    </row>
    <row r="535" ht="12.75" customHeight="1">
      <c r="A535" s="1"/>
      <c r="D535" s="1"/>
      <c r="E535" s="1"/>
      <c r="I535" s="1"/>
    </row>
    <row r="536" ht="12.75" customHeight="1">
      <c r="A536" s="1"/>
      <c r="D536" s="1"/>
      <c r="E536" s="1"/>
      <c r="I536" s="1"/>
    </row>
    <row r="537" ht="12.75" customHeight="1">
      <c r="A537" s="1"/>
      <c r="D537" s="1"/>
      <c r="E537" s="1"/>
      <c r="I537" s="1"/>
    </row>
    <row r="538" ht="12.75" customHeight="1">
      <c r="A538" s="1"/>
      <c r="D538" s="1"/>
      <c r="E538" s="1"/>
      <c r="I538" s="1"/>
    </row>
    <row r="539" ht="12.75" customHeight="1">
      <c r="A539" s="1"/>
      <c r="D539" s="1"/>
      <c r="E539" s="1"/>
      <c r="I539" s="1"/>
    </row>
    <row r="540" ht="12.75" customHeight="1">
      <c r="A540" s="1"/>
      <c r="D540" s="1"/>
      <c r="E540" s="1"/>
      <c r="I540" s="1"/>
    </row>
    <row r="541" ht="12.75" customHeight="1">
      <c r="A541" s="1"/>
      <c r="D541" s="1"/>
      <c r="E541" s="1"/>
      <c r="I541" s="1"/>
    </row>
    <row r="542" ht="12.75" customHeight="1">
      <c r="A542" s="1"/>
      <c r="D542" s="1"/>
      <c r="E542" s="1"/>
      <c r="I542" s="1"/>
    </row>
    <row r="543" ht="12.75" customHeight="1">
      <c r="A543" s="1"/>
      <c r="D543" s="1"/>
      <c r="E543" s="1"/>
      <c r="I543" s="1"/>
    </row>
    <row r="544" ht="12.75" customHeight="1">
      <c r="A544" s="1"/>
      <c r="D544" s="1"/>
      <c r="E544" s="1"/>
      <c r="I544" s="1"/>
    </row>
    <row r="545" ht="12.75" customHeight="1">
      <c r="A545" s="1"/>
      <c r="D545" s="1"/>
      <c r="E545" s="1"/>
      <c r="I545" s="1"/>
    </row>
    <row r="546" ht="12.75" customHeight="1">
      <c r="A546" s="1"/>
      <c r="D546" s="1"/>
      <c r="E546" s="1"/>
      <c r="I546" s="1"/>
    </row>
    <row r="547" ht="12.75" customHeight="1">
      <c r="A547" s="1"/>
      <c r="D547" s="1"/>
      <c r="E547" s="1"/>
      <c r="I547" s="1"/>
    </row>
    <row r="548" ht="12.75" customHeight="1">
      <c r="A548" s="1"/>
      <c r="D548" s="1"/>
      <c r="E548" s="1"/>
      <c r="I548" s="1"/>
    </row>
    <row r="549" ht="12.75" customHeight="1">
      <c r="A549" s="1"/>
      <c r="D549" s="1"/>
      <c r="E549" s="1"/>
      <c r="I549" s="1"/>
    </row>
    <row r="550" ht="12.75" customHeight="1">
      <c r="A550" s="1"/>
      <c r="D550" s="1"/>
      <c r="E550" s="1"/>
      <c r="I550" s="1"/>
    </row>
    <row r="551" ht="12.75" customHeight="1">
      <c r="A551" s="1"/>
      <c r="D551" s="1"/>
      <c r="E551" s="1"/>
      <c r="I551" s="1"/>
    </row>
    <row r="552" ht="12.75" customHeight="1">
      <c r="A552" s="1"/>
      <c r="D552" s="1"/>
      <c r="E552" s="1"/>
      <c r="I552" s="1"/>
    </row>
    <row r="553" ht="12.75" customHeight="1">
      <c r="A553" s="1"/>
      <c r="D553" s="1"/>
      <c r="E553" s="1"/>
      <c r="I553" s="1"/>
    </row>
    <row r="554" ht="12.75" customHeight="1">
      <c r="A554" s="1"/>
      <c r="D554" s="1"/>
      <c r="E554" s="1"/>
      <c r="I554" s="1"/>
    </row>
    <row r="555" ht="12.75" customHeight="1">
      <c r="A555" s="1"/>
      <c r="D555" s="1"/>
      <c r="E555" s="1"/>
      <c r="I555" s="1"/>
    </row>
    <row r="556" ht="12.75" customHeight="1">
      <c r="A556" s="1"/>
      <c r="D556" s="1"/>
      <c r="E556" s="1"/>
      <c r="I556" s="1"/>
    </row>
    <row r="557" ht="12.75" customHeight="1">
      <c r="A557" s="1"/>
      <c r="D557" s="1"/>
      <c r="E557" s="1"/>
      <c r="I557" s="1"/>
    </row>
    <row r="558" ht="12.75" customHeight="1">
      <c r="A558" s="1"/>
      <c r="D558" s="1"/>
      <c r="E558" s="1"/>
      <c r="I558" s="1"/>
    </row>
    <row r="559" ht="12.75" customHeight="1">
      <c r="A559" s="1"/>
      <c r="D559" s="1"/>
      <c r="E559" s="1"/>
      <c r="I559" s="1"/>
    </row>
    <row r="560" ht="12.75" customHeight="1">
      <c r="A560" s="1"/>
      <c r="D560" s="1"/>
      <c r="E560" s="1"/>
      <c r="I560" s="1"/>
    </row>
    <row r="561" ht="12.75" customHeight="1">
      <c r="A561" s="1"/>
      <c r="D561" s="1"/>
      <c r="E561" s="1"/>
      <c r="I561" s="1"/>
    </row>
    <row r="562" ht="12.75" customHeight="1">
      <c r="A562" s="1"/>
      <c r="D562" s="1"/>
      <c r="E562" s="1"/>
      <c r="I562" s="1"/>
    </row>
    <row r="563" ht="12.75" customHeight="1">
      <c r="A563" s="1"/>
      <c r="D563" s="1"/>
      <c r="E563" s="1"/>
      <c r="I563" s="1"/>
    </row>
    <row r="564" ht="12.75" customHeight="1">
      <c r="A564" s="1"/>
      <c r="D564" s="1"/>
      <c r="E564" s="1"/>
      <c r="I564" s="1"/>
    </row>
    <row r="565" ht="12.75" customHeight="1">
      <c r="A565" s="1"/>
      <c r="D565" s="1"/>
      <c r="E565" s="1"/>
      <c r="I565" s="1"/>
    </row>
    <row r="566" ht="12.75" customHeight="1">
      <c r="A566" s="1"/>
      <c r="D566" s="1"/>
      <c r="E566" s="1"/>
      <c r="I566" s="1"/>
    </row>
    <row r="567" ht="12.75" customHeight="1">
      <c r="A567" s="1"/>
      <c r="D567" s="1"/>
      <c r="E567" s="1"/>
      <c r="I567" s="1"/>
    </row>
    <row r="568" ht="12.75" customHeight="1">
      <c r="A568" s="1"/>
      <c r="D568" s="1"/>
      <c r="E568" s="1"/>
      <c r="I568" s="1"/>
    </row>
    <row r="569" ht="12.75" customHeight="1">
      <c r="A569" s="1"/>
      <c r="D569" s="1"/>
      <c r="E569" s="1"/>
      <c r="I569" s="1"/>
    </row>
    <row r="570" ht="12.75" customHeight="1">
      <c r="A570" s="1"/>
      <c r="D570" s="1"/>
      <c r="E570" s="1"/>
      <c r="I570" s="1"/>
    </row>
    <row r="571" ht="12.75" customHeight="1">
      <c r="A571" s="1"/>
      <c r="D571" s="1"/>
      <c r="E571" s="1"/>
      <c r="I571" s="1"/>
    </row>
    <row r="572" ht="12.75" customHeight="1">
      <c r="A572" s="1"/>
      <c r="D572" s="1"/>
      <c r="E572" s="1"/>
      <c r="I572" s="1"/>
    </row>
    <row r="573" ht="12.75" customHeight="1">
      <c r="A573" s="1"/>
      <c r="D573" s="1"/>
      <c r="E573" s="1"/>
      <c r="I573" s="1"/>
    </row>
    <row r="574" ht="12.75" customHeight="1">
      <c r="A574" s="1"/>
      <c r="D574" s="1"/>
      <c r="E574" s="1"/>
      <c r="I574" s="1"/>
    </row>
    <row r="575" ht="12.75" customHeight="1">
      <c r="A575" s="1"/>
      <c r="D575" s="1"/>
      <c r="E575" s="1"/>
      <c r="I575" s="1"/>
    </row>
    <row r="576" ht="12.75" customHeight="1">
      <c r="A576" s="1"/>
      <c r="D576" s="1"/>
      <c r="E576" s="1"/>
      <c r="I576" s="1"/>
    </row>
    <row r="577" ht="12.75" customHeight="1">
      <c r="A577" s="1"/>
      <c r="D577" s="1"/>
      <c r="E577" s="1"/>
      <c r="I577" s="1"/>
    </row>
    <row r="578" ht="12.75" customHeight="1">
      <c r="A578" s="1"/>
      <c r="D578" s="1"/>
      <c r="E578" s="1"/>
      <c r="I578" s="1"/>
    </row>
    <row r="579" ht="12.75" customHeight="1">
      <c r="A579" s="1"/>
      <c r="D579" s="1"/>
      <c r="E579" s="1"/>
      <c r="I579" s="1"/>
    </row>
    <row r="580" ht="12.75" customHeight="1">
      <c r="A580" s="1"/>
      <c r="D580" s="1"/>
      <c r="E580" s="1"/>
      <c r="I580" s="1"/>
    </row>
    <row r="581" ht="12.75" customHeight="1">
      <c r="A581" s="1"/>
      <c r="D581" s="1"/>
      <c r="E581" s="1"/>
      <c r="I581" s="1"/>
    </row>
    <row r="582" ht="12.75" customHeight="1">
      <c r="A582" s="1"/>
      <c r="D582" s="1"/>
      <c r="E582" s="1"/>
      <c r="I582" s="1"/>
    </row>
    <row r="583" ht="12.75" customHeight="1">
      <c r="A583" s="1"/>
      <c r="D583" s="1"/>
      <c r="E583" s="1"/>
      <c r="I583" s="1"/>
    </row>
    <row r="584" ht="12.75" customHeight="1">
      <c r="A584" s="1"/>
      <c r="D584" s="1"/>
      <c r="E584" s="1"/>
      <c r="I584" s="1"/>
    </row>
    <row r="585" ht="12.75" customHeight="1">
      <c r="A585" s="1"/>
      <c r="D585" s="1"/>
      <c r="E585" s="1"/>
      <c r="I585" s="1"/>
    </row>
    <row r="586" ht="12.75" customHeight="1">
      <c r="A586" s="1"/>
      <c r="D586" s="1"/>
      <c r="E586" s="1"/>
      <c r="I586" s="1"/>
    </row>
    <row r="587" ht="12.75" customHeight="1">
      <c r="A587" s="1"/>
      <c r="D587" s="1"/>
      <c r="E587" s="1"/>
      <c r="I587" s="1"/>
    </row>
    <row r="588" ht="12.75" customHeight="1">
      <c r="A588" s="1"/>
      <c r="D588" s="1"/>
      <c r="E588" s="1"/>
      <c r="I588" s="1"/>
    </row>
    <row r="589" ht="12.75" customHeight="1">
      <c r="A589" s="1"/>
      <c r="D589" s="1"/>
      <c r="E589" s="1"/>
      <c r="I589" s="1"/>
    </row>
    <row r="590" ht="12.75" customHeight="1">
      <c r="A590" s="1"/>
      <c r="D590" s="1"/>
      <c r="E590" s="1"/>
      <c r="I590" s="1"/>
    </row>
    <row r="591" ht="12.75" customHeight="1">
      <c r="A591" s="1"/>
      <c r="D591" s="1"/>
      <c r="E591" s="1"/>
      <c r="I591" s="1"/>
    </row>
    <row r="592" ht="12.75" customHeight="1">
      <c r="A592" s="1"/>
      <c r="D592" s="1"/>
      <c r="E592" s="1"/>
      <c r="I592" s="1"/>
    </row>
    <row r="593" ht="12.75" customHeight="1">
      <c r="A593" s="1"/>
      <c r="D593" s="1"/>
      <c r="E593" s="1"/>
      <c r="I593" s="1"/>
    </row>
    <row r="594" ht="12.75" customHeight="1">
      <c r="A594" s="1"/>
      <c r="D594" s="1"/>
      <c r="E594" s="1"/>
      <c r="I594" s="1"/>
    </row>
    <row r="595" ht="12.75" customHeight="1">
      <c r="A595" s="1"/>
      <c r="D595" s="1"/>
      <c r="E595" s="1"/>
      <c r="I595" s="1"/>
    </row>
    <row r="596" ht="12.75" customHeight="1">
      <c r="A596" s="1"/>
      <c r="D596" s="1"/>
      <c r="E596" s="1"/>
      <c r="I596" s="1"/>
    </row>
    <row r="597" ht="12.75" customHeight="1">
      <c r="A597" s="1"/>
      <c r="D597" s="1"/>
      <c r="E597" s="1"/>
      <c r="I597" s="1"/>
    </row>
    <row r="598" ht="12.75" customHeight="1">
      <c r="A598" s="1"/>
      <c r="D598" s="1"/>
      <c r="E598" s="1"/>
      <c r="I598" s="1"/>
    </row>
    <row r="599" ht="12.75" customHeight="1">
      <c r="A599" s="1"/>
      <c r="D599" s="1"/>
      <c r="E599" s="1"/>
      <c r="I599" s="1"/>
    </row>
    <row r="600" ht="12.75" customHeight="1">
      <c r="A600" s="1"/>
      <c r="D600" s="1"/>
      <c r="E600" s="1"/>
      <c r="I600" s="1"/>
    </row>
    <row r="601" ht="12.75" customHeight="1">
      <c r="A601" s="1"/>
      <c r="D601" s="1"/>
      <c r="E601" s="1"/>
      <c r="I601" s="1"/>
    </row>
    <row r="602" ht="12.75" customHeight="1">
      <c r="A602" s="1"/>
      <c r="D602" s="1"/>
      <c r="E602" s="1"/>
      <c r="I602" s="1"/>
    </row>
    <row r="603" ht="12.75" customHeight="1">
      <c r="A603" s="1"/>
      <c r="D603" s="1"/>
      <c r="E603" s="1"/>
      <c r="I603" s="1"/>
    </row>
    <row r="604" ht="12.75" customHeight="1">
      <c r="A604" s="1"/>
      <c r="D604" s="1"/>
      <c r="E604" s="1"/>
      <c r="I604" s="1"/>
    </row>
    <row r="605" ht="12.75" customHeight="1">
      <c r="A605" s="1"/>
      <c r="D605" s="1"/>
      <c r="E605" s="1"/>
      <c r="I605" s="1"/>
    </row>
    <row r="606" ht="12.75" customHeight="1">
      <c r="A606" s="1"/>
      <c r="D606" s="1"/>
      <c r="E606" s="1"/>
      <c r="I606" s="1"/>
    </row>
    <row r="607" ht="12.75" customHeight="1">
      <c r="A607" s="1"/>
      <c r="D607" s="1"/>
      <c r="E607" s="1"/>
      <c r="I607" s="1"/>
    </row>
    <row r="608" ht="12.75" customHeight="1">
      <c r="A608" s="1"/>
      <c r="D608" s="1"/>
      <c r="E608" s="1"/>
      <c r="I608" s="1"/>
    </row>
    <row r="609" ht="12.75" customHeight="1">
      <c r="A609" s="1"/>
      <c r="D609" s="1"/>
      <c r="E609" s="1"/>
      <c r="I609" s="1"/>
    </row>
    <row r="610" ht="12.75" customHeight="1">
      <c r="A610" s="1"/>
      <c r="D610" s="1"/>
      <c r="E610" s="1"/>
      <c r="I610" s="1"/>
    </row>
    <row r="611" ht="12.75" customHeight="1">
      <c r="A611" s="1"/>
      <c r="D611" s="1"/>
      <c r="E611" s="1"/>
      <c r="I611" s="1"/>
    </row>
    <row r="612" ht="12.75" customHeight="1">
      <c r="A612" s="1"/>
      <c r="D612" s="1"/>
      <c r="E612" s="1"/>
      <c r="I612" s="1"/>
    </row>
    <row r="613" ht="12.75" customHeight="1">
      <c r="A613" s="1"/>
      <c r="D613" s="1"/>
      <c r="E613" s="1"/>
      <c r="I613" s="1"/>
    </row>
    <row r="614" ht="12.75" customHeight="1">
      <c r="A614" s="1"/>
      <c r="D614" s="1"/>
      <c r="E614" s="1"/>
      <c r="I614" s="1"/>
    </row>
    <row r="615" ht="12.75" customHeight="1">
      <c r="A615" s="1"/>
      <c r="D615" s="1"/>
      <c r="E615" s="1"/>
      <c r="I615" s="1"/>
    </row>
    <row r="616" ht="12.75" customHeight="1">
      <c r="A616" s="1"/>
      <c r="D616" s="1"/>
      <c r="E616" s="1"/>
      <c r="I616" s="1"/>
    </row>
    <row r="617" ht="12.75" customHeight="1">
      <c r="A617" s="1"/>
      <c r="D617" s="1"/>
      <c r="E617" s="1"/>
      <c r="I617" s="1"/>
    </row>
    <row r="618" ht="12.75" customHeight="1">
      <c r="A618" s="1"/>
      <c r="D618" s="1"/>
      <c r="E618" s="1"/>
      <c r="I618" s="1"/>
    </row>
    <row r="619" ht="12.75" customHeight="1">
      <c r="A619" s="1"/>
      <c r="D619" s="1"/>
      <c r="E619" s="1"/>
      <c r="I619" s="1"/>
    </row>
    <row r="620" ht="12.75" customHeight="1">
      <c r="A620" s="1"/>
      <c r="D620" s="1"/>
      <c r="E620" s="1"/>
      <c r="I620" s="1"/>
    </row>
    <row r="621" ht="12.75" customHeight="1">
      <c r="A621" s="1"/>
      <c r="D621" s="1"/>
      <c r="E621" s="1"/>
      <c r="I621" s="1"/>
    </row>
    <row r="622" ht="12.75" customHeight="1">
      <c r="A622" s="1"/>
      <c r="D622" s="1"/>
      <c r="E622" s="1"/>
      <c r="I622" s="1"/>
    </row>
    <row r="623" ht="12.75" customHeight="1">
      <c r="A623" s="1"/>
      <c r="D623" s="1"/>
      <c r="E623" s="1"/>
      <c r="I623" s="1"/>
    </row>
    <row r="624" ht="12.75" customHeight="1">
      <c r="A624" s="1"/>
      <c r="D624" s="1"/>
      <c r="E624" s="1"/>
      <c r="I624" s="1"/>
    </row>
    <row r="625" ht="12.75" customHeight="1">
      <c r="A625" s="1"/>
      <c r="D625" s="1"/>
      <c r="E625" s="1"/>
      <c r="I625" s="1"/>
    </row>
    <row r="626" ht="12.75" customHeight="1">
      <c r="A626" s="1"/>
      <c r="D626" s="1"/>
      <c r="E626" s="1"/>
      <c r="I626" s="1"/>
    </row>
    <row r="627" ht="12.75" customHeight="1">
      <c r="A627" s="1"/>
      <c r="D627" s="1"/>
      <c r="E627" s="1"/>
      <c r="I627" s="1"/>
    </row>
    <row r="628" ht="12.75" customHeight="1">
      <c r="A628" s="1"/>
      <c r="D628" s="1"/>
      <c r="E628" s="1"/>
      <c r="I628" s="1"/>
    </row>
    <row r="629" ht="12.75" customHeight="1">
      <c r="A629" s="1"/>
      <c r="D629" s="1"/>
      <c r="E629" s="1"/>
      <c r="I629" s="1"/>
    </row>
    <row r="630" ht="12.75" customHeight="1">
      <c r="A630" s="1"/>
      <c r="D630" s="1"/>
      <c r="E630" s="1"/>
      <c r="I630" s="1"/>
    </row>
    <row r="631" ht="12.75" customHeight="1">
      <c r="A631" s="1"/>
      <c r="D631" s="1"/>
      <c r="E631" s="1"/>
      <c r="I631" s="1"/>
    </row>
    <row r="632" ht="12.75" customHeight="1">
      <c r="A632" s="1"/>
      <c r="D632" s="1"/>
      <c r="E632" s="1"/>
      <c r="I632" s="1"/>
    </row>
    <row r="633" ht="12.75" customHeight="1">
      <c r="A633" s="1"/>
      <c r="D633" s="1"/>
      <c r="E633" s="1"/>
      <c r="I633" s="1"/>
    </row>
    <row r="634" ht="12.75" customHeight="1">
      <c r="A634" s="1"/>
      <c r="D634" s="1"/>
      <c r="E634" s="1"/>
      <c r="I634" s="1"/>
    </row>
    <row r="635" ht="12.75" customHeight="1">
      <c r="A635" s="1"/>
      <c r="D635" s="1"/>
      <c r="E635" s="1"/>
      <c r="I635" s="1"/>
    </row>
    <row r="636" ht="12.75" customHeight="1">
      <c r="A636" s="1"/>
      <c r="D636" s="1"/>
      <c r="E636" s="1"/>
      <c r="I636" s="1"/>
    </row>
    <row r="637" ht="12.75" customHeight="1">
      <c r="A637" s="1"/>
      <c r="D637" s="1"/>
      <c r="E637" s="1"/>
      <c r="I637" s="1"/>
    </row>
    <row r="638" ht="12.75" customHeight="1">
      <c r="A638" s="1"/>
      <c r="D638" s="1"/>
      <c r="E638" s="1"/>
      <c r="I638" s="1"/>
    </row>
    <row r="639" ht="12.75" customHeight="1">
      <c r="A639" s="1"/>
      <c r="D639" s="1"/>
      <c r="E639" s="1"/>
      <c r="I639" s="1"/>
    </row>
    <row r="640" ht="12.75" customHeight="1">
      <c r="A640" s="1"/>
      <c r="D640" s="1"/>
      <c r="E640" s="1"/>
      <c r="I640" s="1"/>
    </row>
    <row r="641" ht="12.75" customHeight="1">
      <c r="A641" s="1"/>
      <c r="D641" s="1"/>
      <c r="E641" s="1"/>
      <c r="I641" s="1"/>
    </row>
    <row r="642" ht="12.75" customHeight="1">
      <c r="A642" s="1"/>
      <c r="D642" s="1"/>
      <c r="E642" s="1"/>
      <c r="I642" s="1"/>
    </row>
    <row r="643" ht="12.75" customHeight="1">
      <c r="A643" s="1"/>
      <c r="D643" s="1"/>
      <c r="E643" s="1"/>
      <c r="I643" s="1"/>
    </row>
    <row r="644" ht="12.75" customHeight="1">
      <c r="A644" s="1"/>
      <c r="D644" s="1"/>
      <c r="E644" s="1"/>
      <c r="I644" s="1"/>
    </row>
    <row r="645" ht="12.75" customHeight="1">
      <c r="A645" s="1"/>
      <c r="D645" s="1"/>
      <c r="E645" s="1"/>
      <c r="I645" s="1"/>
    </row>
    <row r="646" ht="12.75" customHeight="1">
      <c r="A646" s="1"/>
      <c r="D646" s="1"/>
      <c r="E646" s="1"/>
      <c r="I646" s="1"/>
    </row>
    <row r="647" ht="12.75" customHeight="1">
      <c r="A647" s="1"/>
      <c r="D647" s="1"/>
      <c r="E647" s="1"/>
      <c r="I647" s="1"/>
    </row>
    <row r="648" ht="12.75" customHeight="1">
      <c r="A648" s="1"/>
      <c r="D648" s="1"/>
      <c r="E648" s="1"/>
      <c r="I648" s="1"/>
    </row>
    <row r="649" ht="12.75" customHeight="1">
      <c r="A649" s="1"/>
      <c r="D649" s="1"/>
      <c r="E649" s="1"/>
      <c r="I649" s="1"/>
    </row>
    <row r="650" ht="12.75" customHeight="1">
      <c r="A650" s="1"/>
      <c r="D650" s="1"/>
      <c r="E650" s="1"/>
      <c r="I650" s="1"/>
    </row>
    <row r="651" ht="12.75" customHeight="1">
      <c r="A651" s="1"/>
      <c r="D651" s="1"/>
      <c r="E651" s="1"/>
      <c r="I651" s="1"/>
    </row>
    <row r="652" ht="12.75" customHeight="1">
      <c r="A652" s="1"/>
      <c r="D652" s="1"/>
      <c r="E652" s="1"/>
      <c r="I652" s="1"/>
    </row>
    <row r="653" ht="12.75" customHeight="1">
      <c r="A653" s="1"/>
      <c r="D653" s="1"/>
      <c r="E653" s="1"/>
      <c r="I653" s="1"/>
    </row>
    <row r="654" ht="12.75" customHeight="1">
      <c r="A654" s="1"/>
      <c r="D654" s="1"/>
      <c r="E654" s="1"/>
      <c r="I654" s="1"/>
    </row>
    <row r="655" ht="12.75" customHeight="1">
      <c r="A655" s="1"/>
      <c r="D655" s="1"/>
      <c r="E655" s="1"/>
      <c r="I655" s="1"/>
    </row>
    <row r="656" ht="12.75" customHeight="1">
      <c r="A656" s="1"/>
      <c r="D656" s="1"/>
      <c r="E656" s="1"/>
      <c r="I656" s="1"/>
    </row>
    <row r="657" ht="12.75" customHeight="1">
      <c r="A657" s="1"/>
      <c r="D657" s="1"/>
      <c r="E657" s="1"/>
      <c r="I657" s="1"/>
    </row>
    <row r="658" ht="12.75" customHeight="1">
      <c r="A658" s="1"/>
      <c r="D658" s="1"/>
      <c r="E658" s="1"/>
      <c r="I658" s="1"/>
    </row>
    <row r="659" ht="12.75" customHeight="1">
      <c r="A659" s="1"/>
      <c r="D659" s="1"/>
      <c r="E659" s="1"/>
      <c r="I659" s="1"/>
    </row>
    <row r="660" ht="12.75" customHeight="1">
      <c r="A660" s="1"/>
      <c r="D660" s="1"/>
      <c r="E660" s="1"/>
      <c r="I660" s="1"/>
    </row>
    <row r="661" ht="12.75" customHeight="1">
      <c r="A661" s="1"/>
      <c r="D661" s="1"/>
      <c r="E661" s="1"/>
      <c r="I661" s="1"/>
    </row>
    <row r="662" ht="12.75" customHeight="1">
      <c r="A662" s="1"/>
      <c r="D662" s="1"/>
      <c r="E662" s="1"/>
      <c r="I662" s="1"/>
    </row>
    <row r="663" ht="12.75" customHeight="1">
      <c r="A663" s="1"/>
      <c r="D663" s="1"/>
      <c r="E663" s="1"/>
      <c r="I663" s="1"/>
    </row>
    <row r="664" ht="12.75" customHeight="1">
      <c r="A664" s="1"/>
      <c r="D664" s="1"/>
      <c r="E664" s="1"/>
      <c r="I664" s="1"/>
    </row>
    <row r="665" ht="12.75" customHeight="1">
      <c r="A665" s="1"/>
      <c r="D665" s="1"/>
      <c r="E665" s="1"/>
      <c r="I665" s="1"/>
    </row>
    <row r="666" ht="12.75" customHeight="1">
      <c r="A666" s="1"/>
      <c r="D666" s="1"/>
      <c r="E666" s="1"/>
      <c r="I666" s="1"/>
    </row>
    <row r="667" ht="12.75" customHeight="1">
      <c r="A667" s="1"/>
      <c r="D667" s="1"/>
      <c r="E667" s="1"/>
      <c r="I667" s="1"/>
    </row>
    <row r="668" ht="12.75" customHeight="1">
      <c r="A668" s="1"/>
      <c r="D668" s="1"/>
      <c r="E668" s="1"/>
      <c r="I668" s="1"/>
    </row>
    <row r="669" ht="12.75" customHeight="1">
      <c r="A669" s="1"/>
      <c r="D669" s="1"/>
      <c r="E669" s="1"/>
      <c r="I669" s="1"/>
    </row>
    <row r="670" ht="12.75" customHeight="1">
      <c r="A670" s="1"/>
      <c r="D670" s="1"/>
      <c r="E670" s="1"/>
      <c r="I670" s="1"/>
    </row>
    <row r="671" ht="12.75" customHeight="1">
      <c r="A671" s="1"/>
      <c r="D671" s="1"/>
      <c r="E671" s="1"/>
      <c r="I671" s="1"/>
    </row>
    <row r="672" ht="12.75" customHeight="1">
      <c r="A672" s="1"/>
      <c r="D672" s="1"/>
      <c r="E672" s="1"/>
      <c r="I672" s="1"/>
    </row>
    <row r="673" ht="12.75" customHeight="1">
      <c r="A673" s="1"/>
      <c r="D673" s="1"/>
      <c r="E673" s="1"/>
      <c r="I673" s="1"/>
    </row>
    <row r="674" ht="12.75" customHeight="1">
      <c r="A674" s="1"/>
      <c r="D674" s="1"/>
      <c r="E674" s="1"/>
      <c r="I674" s="1"/>
    </row>
    <row r="675" ht="12.75" customHeight="1">
      <c r="A675" s="1"/>
      <c r="D675" s="1"/>
      <c r="E675" s="1"/>
      <c r="I675" s="1"/>
    </row>
    <row r="676" ht="12.75" customHeight="1">
      <c r="A676" s="1"/>
      <c r="D676" s="1"/>
      <c r="E676" s="1"/>
      <c r="I676" s="1"/>
    </row>
    <row r="677" ht="12.75" customHeight="1">
      <c r="A677" s="1"/>
      <c r="D677" s="1"/>
      <c r="E677" s="1"/>
      <c r="I677" s="1"/>
    </row>
    <row r="678" ht="12.75" customHeight="1">
      <c r="A678" s="1"/>
      <c r="D678" s="1"/>
      <c r="E678" s="1"/>
      <c r="I678" s="1"/>
    </row>
    <row r="679" ht="12.75" customHeight="1">
      <c r="A679" s="1"/>
      <c r="D679" s="1"/>
      <c r="E679" s="1"/>
      <c r="I679" s="1"/>
    </row>
    <row r="680" ht="12.75" customHeight="1">
      <c r="A680" s="1"/>
      <c r="D680" s="1"/>
      <c r="E680" s="1"/>
      <c r="I680" s="1"/>
    </row>
    <row r="681" ht="12.75" customHeight="1">
      <c r="A681" s="1"/>
      <c r="D681" s="1"/>
      <c r="E681" s="1"/>
      <c r="I681" s="1"/>
    </row>
    <row r="682" ht="12.75" customHeight="1">
      <c r="A682" s="1"/>
      <c r="D682" s="1"/>
      <c r="E682" s="1"/>
      <c r="I682" s="1"/>
    </row>
    <row r="683" ht="12.75" customHeight="1">
      <c r="A683" s="1"/>
      <c r="D683" s="1"/>
      <c r="E683" s="1"/>
      <c r="I683" s="1"/>
    </row>
    <row r="684" ht="12.75" customHeight="1">
      <c r="A684" s="1"/>
      <c r="D684" s="1"/>
      <c r="E684" s="1"/>
      <c r="I684" s="1"/>
    </row>
    <row r="685" ht="12.75" customHeight="1">
      <c r="A685" s="1"/>
      <c r="D685" s="1"/>
      <c r="E685" s="1"/>
      <c r="I685" s="1"/>
    </row>
    <row r="686" ht="12.75" customHeight="1">
      <c r="A686" s="1"/>
      <c r="D686" s="1"/>
      <c r="E686" s="1"/>
      <c r="I686" s="1"/>
    </row>
    <row r="687" ht="12.75" customHeight="1">
      <c r="A687" s="1"/>
      <c r="D687" s="1"/>
      <c r="E687" s="1"/>
      <c r="I687" s="1"/>
    </row>
    <row r="688" ht="12.75" customHeight="1">
      <c r="A688" s="1"/>
      <c r="D688" s="1"/>
      <c r="E688" s="1"/>
      <c r="I688" s="1"/>
    </row>
    <row r="689" ht="12.75" customHeight="1">
      <c r="A689" s="1"/>
      <c r="D689" s="1"/>
      <c r="E689" s="1"/>
      <c r="I689" s="1"/>
    </row>
    <row r="690" ht="12.75" customHeight="1">
      <c r="A690" s="1"/>
      <c r="D690" s="1"/>
      <c r="E690" s="1"/>
      <c r="I690" s="1"/>
    </row>
    <row r="691" ht="12.75" customHeight="1">
      <c r="A691" s="1"/>
      <c r="D691" s="1"/>
      <c r="E691" s="1"/>
      <c r="I691" s="1"/>
    </row>
    <row r="692" ht="12.75" customHeight="1">
      <c r="A692" s="1"/>
      <c r="D692" s="1"/>
      <c r="E692" s="1"/>
      <c r="I692" s="1"/>
    </row>
    <row r="693" ht="12.75" customHeight="1">
      <c r="A693" s="1"/>
      <c r="D693" s="1"/>
      <c r="E693" s="1"/>
      <c r="I693" s="1"/>
    </row>
    <row r="694" ht="12.75" customHeight="1">
      <c r="A694" s="1"/>
      <c r="D694" s="1"/>
      <c r="E694" s="1"/>
      <c r="I694" s="1"/>
    </row>
    <row r="695" ht="12.75" customHeight="1">
      <c r="A695" s="1"/>
      <c r="D695" s="1"/>
      <c r="E695" s="1"/>
      <c r="I695" s="1"/>
    </row>
    <row r="696" ht="12.75" customHeight="1">
      <c r="A696" s="1"/>
      <c r="D696" s="1"/>
      <c r="E696" s="1"/>
      <c r="I696" s="1"/>
    </row>
    <row r="697" ht="12.75" customHeight="1">
      <c r="A697" s="1"/>
      <c r="D697" s="1"/>
      <c r="E697" s="1"/>
      <c r="I697" s="1"/>
    </row>
    <row r="698" ht="12.75" customHeight="1">
      <c r="A698" s="1"/>
      <c r="D698" s="1"/>
      <c r="E698" s="1"/>
      <c r="I698" s="1"/>
    </row>
    <row r="699" ht="12.75" customHeight="1">
      <c r="A699" s="1"/>
      <c r="D699" s="1"/>
      <c r="E699" s="1"/>
      <c r="I699" s="1"/>
    </row>
    <row r="700" ht="12.75" customHeight="1">
      <c r="A700" s="1"/>
      <c r="D700" s="1"/>
      <c r="E700" s="1"/>
      <c r="I700" s="1"/>
    </row>
    <row r="701" ht="12.75" customHeight="1">
      <c r="A701" s="1"/>
      <c r="D701" s="1"/>
      <c r="E701" s="1"/>
      <c r="I701" s="1"/>
    </row>
    <row r="702" ht="12.75" customHeight="1">
      <c r="A702" s="1"/>
      <c r="D702" s="1"/>
      <c r="E702" s="1"/>
      <c r="I702" s="1"/>
    </row>
    <row r="703" ht="12.75" customHeight="1">
      <c r="A703" s="1"/>
      <c r="D703" s="1"/>
      <c r="E703" s="1"/>
      <c r="I703" s="1"/>
    </row>
    <row r="704" ht="12.75" customHeight="1">
      <c r="A704" s="1"/>
      <c r="D704" s="1"/>
      <c r="E704" s="1"/>
      <c r="I704" s="1"/>
    </row>
    <row r="705" ht="12.75" customHeight="1">
      <c r="A705" s="1"/>
      <c r="D705" s="1"/>
      <c r="E705" s="1"/>
      <c r="I705" s="1"/>
    </row>
    <row r="706" ht="12.75" customHeight="1">
      <c r="A706" s="1"/>
      <c r="D706" s="1"/>
      <c r="E706" s="1"/>
      <c r="I706" s="1"/>
    </row>
    <row r="707" ht="12.75" customHeight="1">
      <c r="A707" s="1"/>
      <c r="D707" s="1"/>
      <c r="E707" s="1"/>
      <c r="I707" s="1"/>
    </row>
    <row r="708" ht="12.75" customHeight="1">
      <c r="A708" s="1"/>
      <c r="D708" s="1"/>
      <c r="E708" s="1"/>
      <c r="I708" s="1"/>
    </row>
    <row r="709" ht="12.75" customHeight="1">
      <c r="A709" s="1"/>
      <c r="D709" s="1"/>
      <c r="E709" s="1"/>
      <c r="I709" s="1"/>
    </row>
    <row r="710" ht="12.75" customHeight="1">
      <c r="A710" s="1"/>
      <c r="D710" s="1"/>
      <c r="E710" s="1"/>
      <c r="I710" s="1"/>
    </row>
    <row r="711" ht="12.75" customHeight="1">
      <c r="A711" s="1"/>
      <c r="D711" s="1"/>
      <c r="E711" s="1"/>
      <c r="I711" s="1"/>
    </row>
    <row r="712" ht="12.75" customHeight="1">
      <c r="A712" s="1"/>
      <c r="D712" s="1"/>
      <c r="E712" s="1"/>
      <c r="I712" s="1"/>
    </row>
    <row r="713" ht="12.75" customHeight="1">
      <c r="A713" s="1"/>
      <c r="D713" s="1"/>
      <c r="E713" s="1"/>
      <c r="I713" s="1"/>
    </row>
    <row r="714" ht="12.75" customHeight="1">
      <c r="A714" s="1"/>
      <c r="D714" s="1"/>
      <c r="E714" s="1"/>
      <c r="I714" s="1"/>
    </row>
    <row r="715" ht="12.75" customHeight="1">
      <c r="A715" s="1"/>
      <c r="D715" s="1"/>
      <c r="E715" s="1"/>
      <c r="I715" s="1"/>
    </row>
    <row r="716" ht="12.75" customHeight="1">
      <c r="A716" s="1"/>
      <c r="D716" s="1"/>
      <c r="E716" s="1"/>
      <c r="I716" s="1"/>
    </row>
    <row r="717" ht="12.75" customHeight="1">
      <c r="A717" s="1"/>
      <c r="D717" s="1"/>
      <c r="E717" s="1"/>
      <c r="I717" s="1"/>
    </row>
    <row r="718" ht="12.75" customHeight="1">
      <c r="A718" s="1"/>
      <c r="D718" s="1"/>
      <c r="E718" s="1"/>
      <c r="I718" s="1"/>
    </row>
    <row r="719" ht="12.75" customHeight="1">
      <c r="A719" s="1"/>
      <c r="D719" s="1"/>
      <c r="E719" s="1"/>
      <c r="I719" s="1"/>
    </row>
    <row r="720" ht="12.75" customHeight="1">
      <c r="A720" s="1"/>
      <c r="D720" s="1"/>
      <c r="E720" s="1"/>
      <c r="I720" s="1"/>
    </row>
    <row r="721" ht="12.75" customHeight="1">
      <c r="A721" s="1"/>
      <c r="D721" s="1"/>
      <c r="E721" s="1"/>
      <c r="I721" s="1"/>
    </row>
    <row r="722" ht="12.75" customHeight="1">
      <c r="A722" s="1"/>
      <c r="D722" s="1"/>
      <c r="E722" s="1"/>
      <c r="I722" s="1"/>
    </row>
    <row r="723" ht="12.75" customHeight="1">
      <c r="A723" s="1"/>
      <c r="D723" s="1"/>
      <c r="E723" s="1"/>
      <c r="I723" s="1"/>
    </row>
    <row r="724" ht="12.75" customHeight="1">
      <c r="A724" s="1"/>
      <c r="D724" s="1"/>
      <c r="E724" s="1"/>
      <c r="I724" s="1"/>
    </row>
    <row r="725" ht="12.75" customHeight="1">
      <c r="A725" s="1"/>
      <c r="D725" s="1"/>
      <c r="E725" s="1"/>
      <c r="I725" s="1"/>
    </row>
    <row r="726" ht="12.75" customHeight="1">
      <c r="A726" s="1"/>
      <c r="D726" s="1"/>
      <c r="E726" s="1"/>
      <c r="I726" s="1"/>
    </row>
    <row r="727" ht="12.75" customHeight="1">
      <c r="A727" s="1"/>
      <c r="D727" s="1"/>
      <c r="E727" s="1"/>
      <c r="I727" s="1"/>
    </row>
    <row r="728" ht="12.75" customHeight="1">
      <c r="A728" s="1"/>
      <c r="D728" s="1"/>
      <c r="E728" s="1"/>
      <c r="I728" s="1"/>
    </row>
    <row r="729" ht="12.75" customHeight="1">
      <c r="A729" s="1"/>
      <c r="D729" s="1"/>
      <c r="E729" s="1"/>
      <c r="I729" s="1"/>
    </row>
    <row r="730" ht="12.75" customHeight="1">
      <c r="A730" s="1"/>
      <c r="D730" s="1"/>
      <c r="E730" s="1"/>
      <c r="I730" s="1"/>
    </row>
    <row r="731" ht="12.75" customHeight="1">
      <c r="A731" s="1"/>
      <c r="D731" s="1"/>
      <c r="E731" s="1"/>
      <c r="I731" s="1"/>
    </row>
    <row r="732" ht="12.75" customHeight="1">
      <c r="A732" s="1"/>
      <c r="D732" s="1"/>
      <c r="E732" s="1"/>
      <c r="I732" s="1"/>
    </row>
    <row r="733" ht="12.75" customHeight="1">
      <c r="A733" s="1"/>
      <c r="D733" s="1"/>
      <c r="E733" s="1"/>
      <c r="I733" s="1"/>
    </row>
    <row r="734" ht="12.75" customHeight="1">
      <c r="A734" s="1"/>
      <c r="D734" s="1"/>
      <c r="E734" s="1"/>
      <c r="I734" s="1"/>
    </row>
    <row r="735" ht="12.75" customHeight="1">
      <c r="A735" s="1"/>
      <c r="D735" s="1"/>
      <c r="E735" s="1"/>
      <c r="I735" s="1"/>
    </row>
    <row r="736" ht="12.75" customHeight="1">
      <c r="A736" s="1"/>
      <c r="D736" s="1"/>
      <c r="E736" s="1"/>
      <c r="I736" s="1"/>
    </row>
    <row r="737" ht="12.75" customHeight="1">
      <c r="A737" s="1"/>
      <c r="D737" s="1"/>
      <c r="E737" s="1"/>
      <c r="I737" s="1"/>
    </row>
    <row r="738" ht="12.75" customHeight="1">
      <c r="A738" s="1"/>
      <c r="D738" s="1"/>
      <c r="E738" s="1"/>
      <c r="I738" s="1"/>
    </row>
    <row r="739" ht="12.75" customHeight="1">
      <c r="A739" s="1"/>
      <c r="D739" s="1"/>
      <c r="E739" s="1"/>
      <c r="I739" s="1"/>
    </row>
    <row r="740" ht="12.75" customHeight="1">
      <c r="A740" s="1"/>
      <c r="D740" s="1"/>
      <c r="E740" s="1"/>
      <c r="I740" s="1"/>
    </row>
    <row r="741" ht="12.75" customHeight="1">
      <c r="A741" s="1"/>
      <c r="D741" s="1"/>
      <c r="E741" s="1"/>
      <c r="I741" s="1"/>
    </row>
    <row r="742" ht="12.75" customHeight="1">
      <c r="A742" s="1"/>
      <c r="D742" s="1"/>
      <c r="E742" s="1"/>
      <c r="I742" s="1"/>
    </row>
    <row r="743" ht="12.75" customHeight="1">
      <c r="A743" s="1"/>
      <c r="D743" s="1"/>
      <c r="E743" s="1"/>
      <c r="I743" s="1"/>
    </row>
    <row r="744" ht="12.75" customHeight="1">
      <c r="A744" s="1"/>
      <c r="D744" s="1"/>
      <c r="E744" s="1"/>
      <c r="I744" s="1"/>
    </row>
    <row r="745" ht="12.75" customHeight="1">
      <c r="A745" s="1"/>
      <c r="D745" s="1"/>
      <c r="E745" s="1"/>
      <c r="I745" s="1"/>
    </row>
    <row r="746" ht="12.75" customHeight="1">
      <c r="A746" s="1"/>
      <c r="D746" s="1"/>
      <c r="E746" s="1"/>
      <c r="I746" s="1"/>
    </row>
    <row r="747" ht="12.75" customHeight="1">
      <c r="A747" s="1"/>
      <c r="D747" s="1"/>
      <c r="E747" s="1"/>
      <c r="I747" s="1"/>
    </row>
    <row r="748" ht="12.75" customHeight="1">
      <c r="A748" s="1"/>
      <c r="D748" s="1"/>
      <c r="E748" s="1"/>
      <c r="I748" s="1"/>
    </row>
    <row r="749" ht="12.75" customHeight="1">
      <c r="A749" s="1"/>
      <c r="D749" s="1"/>
      <c r="E749" s="1"/>
      <c r="I749" s="1"/>
    </row>
    <row r="750" ht="12.75" customHeight="1">
      <c r="A750" s="1"/>
      <c r="D750" s="1"/>
      <c r="E750" s="1"/>
      <c r="I750" s="1"/>
    </row>
    <row r="751" ht="12.75" customHeight="1">
      <c r="A751" s="1"/>
      <c r="D751" s="1"/>
      <c r="E751" s="1"/>
      <c r="I751" s="1"/>
    </row>
    <row r="752" ht="12.75" customHeight="1">
      <c r="A752" s="1"/>
      <c r="D752" s="1"/>
      <c r="E752" s="1"/>
      <c r="I752" s="1"/>
    </row>
    <row r="753" ht="12.75" customHeight="1">
      <c r="A753" s="1"/>
      <c r="D753" s="1"/>
      <c r="E753" s="1"/>
      <c r="I753" s="1"/>
    </row>
    <row r="754" ht="12.75" customHeight="1">
      <c r="A754" s="1"/>
      <c r="D754" s="1"/>
      <c r="E754" s="1"/>
      <c r="I754" s="1"/>
    </row>
    <row r="755" ht="12.75" customHeight="1">
      <c r="A755" s="1"/>
      <c r="D755" s="1"/>
      <c r="E755" s="1"/>
      <c r="I755" s="1"/>
    </row>
    <row r="756" ht="12.75" customHeight="1">
      <c r="A756" s="1"/>
      <c r="D756" s="1"/>
      <c r="E756" s="1"/>
      <c r="I756" s="1"/>
    </row>
    <row r="757" ht="12.75" customHeight="1">
      <c r="A757" s="1"/>
      <c r="D757" s="1"/>
      <c r="E757" s="1"/>
      <c r="I757" s="1"/>
    </row>
    <row r="758" ht="12.75" customHeight="1">
      <c r="A758" s="1"/>
      <c r="D758" s="1"/>
      <c r="E758" s="1"/>
      <c r="I758" s="1"/>
    </row>
    <row r="759" ht="12.75" customHeight="1">
      <c r="A759" s="1"/>
      <c r="D759" s="1"/>
      <c r="E759" s="1"/>
      <c r="I759" s="1"/>
    </row>
    <row r="760" ht="12.75" customHeight="1">
      <c r="A760" s="1"/>
      <c r="D760" s="1"/>
      <c r="E760" s="1"/>
      <c r="I760" s="1"/>
    </row>
    <row r="761" ht="12.75" customHeight="1">
      <c r="A761" s="1"/>
      <c r="D761" s="1"/>
      <c r="E761" s="1"/>
      <c r="I761" s="1"/>
    </row>
    <row r="762" ht="12.75" customHeight="1">
      <c r="A762" s="1"/>
      <c r="D762" s="1"/>
      <c r="E762" s="1"/>
      <c r="I762" s="1"/>
    </row>
    <row r="763" ht="12.75" customHeight="1">
      <c r="A763" s="1"/>
      <c r="D763" s="1"/>
      <c r="E763" s="1"/>
      <c r="I763" s="1"/>
    </row>
    <row r="764" ht="12.75" customHeight="1">
      <c r="A764" s="1"/>
      <c r="D764" s="1"/>
      <c r="E764" s="1"/>
      <c r="I764" s="1"/>
    </row>
    <row r="765" ht="12.75" customHeight="1">
      <c r="A765" s="1"/>
      <c r="D765" s="1"/>
      <c r="E765" s="1"/>
      <c r="I765" s="1"/>
    </row>
    <row r="766" ht="12.75" customHeight="1">
      <c r="A766" s="1"/>
      <c r="D766" s="1"/>
      <c r="E766" s="1"/>
      <c r="I766" s="1"/>
    </row>
    <row r="767" ht="12.75" customHeight="1">
      <c r="A767" s="1"/>
      <c r="D767" s="1"/>
      <c r="E767" s="1"/>
      <c r="I767" s="1"/>
    </row>
    <row r="768" ht="12.75" customHeight="1">
      <c r="A768" s="1"/>
      <c r="D768" s="1"/>
      <c r="E768" s="1"/>
      <c r="I768" s="1"/>
    </row>
    <row r="769" ht="12.75" customHeight="1">
      <c r="A769" s="1"/>
      <c r="D769" s="1"/>
      <c r="E769" s="1"/>
      <c r="I769" s="1"/>
    </row>
    <row r="770" ht="12.75" customHeight="1">
      <c r="A770" s="1"/>
      <c r="D770" s="1"/>
      <c r="E770" s="1"/>
      <c r="I770" s="1"/>
    </row>
    <row r="771" ht="12.75" customHeight="1">
      <c r="A771" s="1"/>
      <c r="D771" s="1"/>
      <c r="E771" s="1"/>
      <c r="I771" s="1"/>
    </row>
    <row r="772" ht="12.75" customHeight="1">
      <c r="A772" s="1"/>
      <c r="D772" s="1"/>
      <c r="E772" s="1"/>
      <c r="I772" s="1"/>
    </row>
    <row r="773" ht="12.75" customHeight="1">
      <c r="A773" s="1"/>
      <c r="D773" s="1"/>
      <c r="E773" s="1"/>
      <c r="I773" s="1"/>
    </row>
    <row r="774" ht="12.75" customHeight="1">
      <c r="A774" s="1"/>
      <c r="D774" s="1"/>
      <c r="E774" s="1"/>
      <c r="I774" s="1"/>
    </row>
    <row r="775" ht="12.75" customHeight="1">
      <c r="A775" s="1"/>
      <c r="D775" s="1"/>
      <c r="E775" s="1"/>
      <c r="I775" s="1"/>
    </row>
    <row r="776" ht="12.75" customHeight="1">
      <c r="A776" s="1"/>
      <c r="D776" s="1"/>
      <c r="E776" s="1"/>
      <c r="I776" s="1"/>
    </row>
    <row r="777" ht="12.75" customHeight="1">
      <c r="A777" s="1"/>
      <c r="D777" s="1"/>
      <c r="E777" s="1"/>
      <c r="I777" s="1"/>
    </row>
    <row r="778" ht="12.75" customHeight="1">
      <c r="A778" s="1"/>
      <c r="D778" s="1"/>
      <c r="E778" s="1"/>
      <c r="I778" s="1"/>
    </row>
    <row r="779" ht="12.75" customHeight="1">
      <c r="A779" s="1"/>
      <c r="D779" s="1"/>
      <c r="E779" s="1"/>
      <c r="I779" s="1"/>
    </row>
    <row r="780" ht="12.75" customHeight="1">
      <c r="A780" s="1"/>
      <c r="D780" s="1"/>
      <c r="E780" s="1"/>
      <c r="I780" s="1"/>
    </row>
    <row r="781" ht="12.75" customHeight="1">
      <c r="A781" s="1"/>
      <c r="D781" s="1"/>
      <c r="E781" s="1"/>
      <c r="I781" s="1"/>
    </row>
    <row r="782" ht="12.75" customHeight="1">
      <c r="A782" s="1"/>
      <c r="D782" s="1"/>
      <c r="E782" s="1"/>
      <c r="I782" s="1"/>
    </row>
    <row r="783" ht="12.75" customHeight="1">
      <c r="A783" s="1"/>
      <c r="D783" s="1"/>
      <c r="E783" s="1"/>
      <c r="I783" s="1"/>
    </row>
    <row r="784" ht="12.75" customHeight="1">
      <c r="A784" s="1"/>
      <c r="D784" s="1"/>
      <c r="E784" s="1"/>
      <c r="I784" s="1"/>
    </row>
    <row r="785" ht="12.75" customHeight="1">
      <c r="A785" s="1"/>
      <c r="D785" s="1"/>
      <c r="E785" s="1"/>
      <c r="I785" s="1"/>
    </row>
    <row r="786" ht="12.75" customHeight="1">
      <c r="A786" s="1"/>
      <c r="D786" s="1"/>
      <c r="E786" s="1"/>
      <c r="I786" s="1"/>
    </row>
    <row r="787" ht="12.75" customHeight="1">
      <c r="A787" s="1"/>
      <c r="D787" s="1"/>
      <c r="E787" s="1"/>
      <c r="I787" s="1"/>
    </row>
    <row r="788" ht="12.75" customHeight="1">
      <c r="A788" s="1"/>
      <c r="D788" s="1"/>
      <c r="E788" s="1"/>
      <c r="I788" s="1"/>
    </row>
    <row r="789" ht="12.75" customHeight="1">
      <c r="A789" s="1"/>
      <c r="D789" s="1"/>
      <c r="E789" s="1"/>
      <c r="I789" s="1"/>
    </row>
    <row r="790" ht="12.75" customHeight="1">
      <c r="A790" s="1"/>
      <c r="D790" s="1"/>
      <c r="E790" s="1"/>
      <c r="I790" s="1"/>
    </row>
    <row r="791" ht="12.75" customHeight="1">
      <c r="A791" s="1"/>
      <c r="D791" s="1"/>
      <c r="E791" s="1"/>
      <c r="I791" s="1"/>
    </row>
    <row r="792" ht="12.75" customHeight="1">
      <c r="A792" s="1"/>
      <c r="D792" s="1"/>
      <c r="E792" s="1"/>
      <c r="I792" s="1"/>
    </row>
    <row r="793" ht="12.75" customHeight="1">
      <c r="A793" s="1"/>
      <c r="D793" s="1"/>
      <c r="E793" s="1"/>
      <c r="I793" s="1"/>
    </row>
    <row r="794" ht="12.75" customHeight="1">
      <c r="A794" s="1"/>
      <c r="D794" s="1"/>
      <c r="E794" s="1"/>
      <c r="I794" s="1"/>
    </row>
    <row r="795" ht="12.75" customHeight="1">
      <c r="A795" s="1"/>
      <c r="D795" s="1"/>
      <c r="E795" s="1"/>
      <c r="I795" s="1"/>
    </row>
    <row r="796" ht="12.75" customHeight="1">
      <c r="A796" s="1"/>
      <c r="D796" s="1"/>
      <c r="E796" s="1"/>
      <c r="I796" s="1"/>
    </row>
    <row r="797" ht="12.75" customHeight="1">
      <c r="A797" s="1"/>
      <c r="D797" s="1"/>
      <c r="E797" s="1"/>
      <c r="I797" s="1"/>
    </row>
    <row r="798" ht="12.75" customHeight="1">
      <c r="A798" s="1"/>
      <c r="D798" s="1"/>
      <c r="E798" s="1"/>
      <c r="I798" s="1"/>
    </row>
    <row r="799" ht="12.75" customHeight="1">
      <c r="A799" s="1"/>
      <c r="D799" s="1"/>
      <c r="E799" s="1"/>
      <c r="I799" s="1"/>
    </row>
    <row r="800" ht="12.75" customHeight="1">
      <c r="A800" s="1"/>
      <c r="D800" s="1"/>
      <c r="E800" s="1"/>
      <c r="I800" s="1"/>
    </row>
    <row r="801" ht="12.75" customHeight="1">
      <c r="A801" s="1"/>
      <c r="D801" s="1"/>
      <c r="E801" s="1"/>
      <c r="I801" s="1"/>
    </row>
    <row r="802" ht="12.75" customHeight="1">
      <c r="A802" s="1"/>
      <c r="D802" s="1"/>
      <c r="E802" s="1"/>
      <c r="I802" s="1"/>
    </row>
    <row r="803" ht="12.75" customHeight="1">
      <c r="A803" s="1"/>
      <c r="D803" s="1"/>
      <c r="E803" s="1"/>
      <c r="I803" s="1"/>
    </row>
    <row r="804" ht="12.75" customHeight="1">
      <c r="A804" s="1"/>
      <c r="D804" s="1"/>
      <c r="E804" s="1"/>
      <c r="I804" s="1"/>
    </row>
    <row r="805" ht="12.75" customHeight="1">
      <c r="A805" s="1"/>
      <c r="D805" s="1"/>
      <c r="E805" s="1"/>
      <c r="I805" s="1"/>
    </row>
    <row r="806" ht="12.75" customHeight="1">
      <c r="A806" s="1"/>
      <c r="D806" s="1"/>
      <c r="E806" s="1"/>
      <c r="I806" s="1"/>
    </row>
    <row r="807" ht="12.75" customHeight="1">
      <c r="A807" s="1"/>
      <c r="D807" s="1"/>
      <c r="E807" s="1"/>
      <c r="I807" s="1"/>
    </row>
    <row r="808" ht="12.75" customHeight="1">
      <c r="A808" s="1"/>
      <c r="D808" s="1"/>
      <c r="E808" s="1"/>
      <c r="I808" s="1"/>
    </row>
    <row r="809" ht="12.75" customHeight="1">
      <c r="A809" s="1"/>
      <c r="D809" s="1"/>
      <c r="E809" s="1"/>
      <c r="I809" s="1"/>
    </row>
    <row r="810" ht="12.75" customHeight="1">
      <c r="A810" s="1"/>
      <c r="D810" s="1"/>
      <c r="E810" s="1"/>
      <c r="I810" s="1"/>
    </row>
    <row r="811" ht="12.75" customHeight="1">
      <c r="A811" s="1"/>
      <c r="D811" s="1"/>
      <c r="E811" s="1"/>
      <c r="I811" s="1"/>
    </row>
    <row r="812" ht="12.75" customHeight="1">
      <c r="A812" s="1"/>
      <c r="D812" s="1"/>
      <c r="E812" s="1"/>
      <c r="I812" s="1"/>
    </row>
    <row r="813" ht="12.75" customHeight="1">
      <c r="A813" s="1"/>
      <c r="D813" s="1"/>
      <c r="E813" s="1"/>
      <c r="I813" s="1"/>
    </row>
    <row r="814" ht="12.75" customHeight="1">
      <c r="A814" s="1"/>
      <c r="D814" s="1"/>
      <c r="E814" s="1"/>
      <c r="I814" s="1"/>
    </row>
    <row r="815" ht="12.75" customHeight="1">
      <c r="A815" s="1"/>
      <c r="D815" s="1"/>
      <c r="E815" s="1"/>
      <c r="I815" s="1"/>
    </row>
    <row r="816" ht="12.75" customHeight="1">
      <c r="A816" s="1"/>
      <c r="D816" s="1"/>
      <c r="E816" s="1"/>
      <c r="I816" s="1"/>
    </row>
    <row r="817" ht="12.75" customHeight="1">
      <c r="A817" s="1"/>
      <c r="D817" s="1"/>
      <c r="E817" s="1"/>
      <c r="I817" s="1"/>
    </row>
    <row r="818" ht="12.75" customHeight="1">
      <c r="A818" s="1"/>
      <c r="D818" s="1"/>
      <c r="E818" s="1"/>
      <c r="I818" s="1"/>
    </row>
    <row r="819" ht="12.75" customHeight="1">
      <c r="A819" s="1"/>
      <c r="D819" s="1"/>
      <c r="E819" s="1"/>
      <c r="I819" s="1"/>
    </row>
    <row r="820" ht="12.75" customHeight="1">
      <c r="A820" s="1"/>
      <c r="D820" s="1"/>
      <c r="E820" s="1"/>
      <c r="I820" s="1"/>
    </row>
    <row r="821" ht="12.75" customHeight="1">
      <c r="A821" s="1"/>
      <c r="D821" s="1"/>
      <c r="E821" s="1"/>
      <c r="I821" s="1"/>
    </row>
    <row r="822" ht="12.75" customHeight="1">
      <c r="A822" s="1"/>
      <c r="D822" s="1"/>
      <c r="E822" s="1"/>
      <c r="I822" s="1"/>
    </row>
    <row r="823" ht="12.75" customHeight="1">
      <c r="A823" s="1"/>
      <c r="D823" s="1"/>
      <c r="E823" s="1"/>
      <c r="I823" s="1"/>
    </row>
    <row r="824" ht="12.75" customHeight="1">
      <c r="A824" s="1"/>
      <c r="D824" s="1"/>
      <c r="E824" s="1"/>
      <c r="I824" s="1"/>
    </row>
    <row r="825" ht="12.75" customHeight="1">
      <c r="A825" s="1"/>
      <c r="D825" s="1"/>
      <c r="E825" s="1"/>
      <c r="I825" s="1"/>
    </row>
    <row r="826" ht="12.75" customHeight="1">
      <c r="A826" s="1"/>
      <c r="D826" s="1"/>
      <c r="E826" s="1"/>
      <c r="I826" s="1"/>
    </row>
    <row r="827" ht="12.75" customHeight="1">
      <c r="A827" s="1"/>
      <c r="D827" s="1"/>
      <c r="E827" s="1"/>
      <c r="I827" s="1"/>
    </row>
    <row r="828" ht="12.75" customHeight="1">
      <c r="A828" s="1"/>
      <c r="D828" s="1"/>
      <c r="E828" s="1"/>
      <c r="I828" s="1"/>
    </row>
    <row r="829" ht="12.75" customHeight="1">
      <c r="A829" s="1"/>
      <c r="D829" s="1"/>
      <c r="E829" s="1"/>
      <c r="I829" s="1"/>
    </row>
    <row r="830" ht="12.75" customHeight="1">
      <c r="A830" s="1"/>
      <c r="D830" s="1"/>
      <c r="E830" s="1"/>
      <c r="I830" s="1"/>
    </row>
    <row r="831" ht="12.75" customHeight="1">
      <c r="A831" s="1"/>
      <c r="D831" s="1"/>
      <c r="E831" s="1"/>
      <c r="I831" s="1"/>
    </row>
    <row r="832" ht="12.75" customHeight="1">
      <c r="A832" s="1"/>
      <c r="D832" s="1"/>
      <c r="E832" s="1"/>
      <c r="I832" s="1"/>
    </row>
    <row r="833" ht="12.75" customHeight="1">
      <c r="A833" s="1"/>
      <c r="D833" s="1"/>
      <c r="E833" s="1"/>
      <c r="I833" s="1"/>
    </row>
    <row r="834" ht="12.75" customHeight="1">
      <c r="A834" s="1"/>
      <c r="D834" s="1"/>
      <c r="E834" s="1"/>
      <c r="I834" s="1"/>
    </row>
    <row r="835" ht="12.75" customHeight="1">
      <c r="A835" s="1"/>
      <c r="D835" s="1"/>
      <c r="E835" s="1"/>
      <c r="I835" s="1"/>
    </row>
    <row r="836" ht="12.75" customHeight="1">
      <c r="A836" s="1"/>
      <c r="D836" s="1"/>
      <c r="E836" s="1"/>
      <c r="I836" s="1"/>
    </row>
    <row r="837" ht="12.75" customHeight="1">
      <c r="A837" s="1"/>
      <c r="D837" s="1"/>
      <c r="E837" s="1"/>
      <c r="I837" s="1"/>
    </row>
    <row r="838" ht="12.75" customHeight="1">
      <c r="A838" s="1"/>
      <c r="D838" s="1"/>
      <c r="E838" s="1"/>
      <c r="I838" s="1"/>
    </row>
    <row r="839" ht="12.75" customHeight="1">
      <c r="A839" s="1"/>
      <c r="D839" s="1"/>
      <c r="E839" s="1"/>
      <c r="I839" s="1"/>
    </row>
    <row r="840" ht="12.75" customHeight="1">
      <c r="A840" s="1"/>
      <c r="D840" s="1"/>
      <c r="E840" s="1"/>
      <c r="I840" s="1"/>
    </row>
    <row r="841" ht="12.75" customHeight="1">
      <c r="A841" s="1"/>
      <c r="D841" s="1"/>
      <c r="E841" s="1"/>
      <c r="I841" s="1"/>
    </row>
    <row r="842" ht="12.75" customHeight="1">
      <c r="A842" s="1"/>
      <c r="D842" s="1"/>
      <c r="E842" s="1"/>
      <c r="I842" s="1"/>
    </row>
    <row r="843" ht="12.75" customHeight="1">
      <c r="A843" s="1"/>
      <c r="D843" s="1"/>
      <c r="E843" s="1"/>
      <c r="I843" s="1"/>
    </row>
    <row r="844" ht="12.75" customHeight="1">
      <c r="A844" s="1"/>
      <c r="D844" s="1"/>
      <c r="E844" s="1"/>
      <c r="I844" s="1"/>
    </row>
    <row r="845" ht="12.75" customHeight="1">
      <c r="A845" s="1"/>
      <c r="D845" s="1"/>
      <c r="E845" s="1"/>
      <c r="I845" s="1"/>
    </row>
    <row r="846" ht="12.75" customHeight="1">
      <c r="A846" s="1"/>
      <c r="D846" s="1"/>
      <c r="E846" s="1"/>
      <c r="I846" s="1"/>
    </row>
    <row r="847" ht="12.75" customHeight="1">
      <c r="A847" s="1"/>
      <c r="D847" s="1"/>
      <c r="E847" s="1"/>
      <c r="I847" s="1"/>
    </row>
    <row r="848" ht="12.75" customHeight="1">
      <c r="A848" s="1"/>
      <c r="D848" s="1"/>
      <c r="E848" s="1"/>
      <c r="I848" s="1"/>
    </row>
    <row r="849" ht="12.75" customHeight="1">
      <c r="A849" s="1"/>
      <c r="D849" s="1"/>
      <c r="E849" s="1"/>
      <c r="I849" s="1"/>
    </row>
    <row r="850" ht="12.75" customHeight="1">
      <c r="A850" s="1"/>
      <c r="D850" s="1"/>
      <c r="E850" s="1"/>
      <c r="I850" s="1"/>
    </row>
    <row r="851" ht="12.75" customHeight="1">
      <c r="A851" s="1"/>
      <c r="D851" s="1"/>
      <c r="E851" s="1"/>
      <c r="I851" s="1"/>
    </row>
    <row r="852" ht="12.75" customHeight="1">
      <c r="A852" s="1"/>
      <c r="D852" s="1"/>
      <c r="E852" s="1"/>
      <c r="I852" s="1"/>
    </row>
    <row r="853" ht="12.75" customHeight="1">
      <c r="A853" s="1"/>
      <c r="D853" s="1"/>
      <c r="E853" s="1"/>
      <c r="I853" s="1"/>
    </row>
    <row r="854" ht="12.75" customHeight="1">
      <c r="A854" s="1"/>
      <c r="D854" s="1"/>
      <c r="E854" s="1"/>
      <c r="I854" s="1"/>
    </row>
    <row r="855" ht="12.75" customHeight="1">
      <c r="A855" s="1"/>
      <c r="D855" s="1"/>
      <c r="E855" s="1"/>
      <c r="I855" s="1"/>
    </row>
    <row r="856" ht="12.75" customHeight="1">
      <c r="A856" s="1"/>
      <c r="D856" s="1"/>
      <c r="E856" s="1"/>
      <c r="I856" s="1"/>
    </row>
    <row r="857" ht="12.75" customHeight="1">
      <c r="A857" s="1"/>
      <c r="D857" s="1"/>
      <c r="E857" s="1"/>
      <c r="I857" s="1"/>
    </row>
    <row r="858" ht="12.75" customHeight="1">
      <c r="A858" s="1"/>
      <c r="D858" s="1"/>
      <c r="E858" s="1"/>
      <c r="I858" s="1"/>
    </row>
    <row r="859" ht="12.75" customHeight="1">
      <c r="A859" s="1"/>
      <c r="D859" s="1"/>
      <c r="E859" s="1"/>
      <c r="I859" s="1"/>
    </row>
    <row r="860" ht="12.75" customHeight="1">
      <c r="A860" s="1"/>
      <c r="D860" s="1"/>
      <c r="E860" s="1"/>
      <c r="I860" s="1"/>
    </row>
    <row r="861" ht="12.75" customHeight="1">
      <c r="A861" s="1"/>
      <c r="D861" s="1"/>
      <c r="E861" s="1"/>
      <c r="I861" s="1"/>
    </row>
    <row r="862" ht="12.75" customHeight="1">
      <c r="A862" s="1"/>
      <c r="D862" s="1"/>
      <c r="E862" s="1"/>
      <c r="I862" s="1"/>
    </row>
    <row r="863" ht="12.75" customHeight="1">
      <c r="A863" s="1"/>
      <c r="D863" s="1"/>
      <c r="E863" s="1"/>
      <c r="I863" s="1"/>
    </row>
    <row r="864" ht="12.75" customHeight="1">
      <c r="A864" s="1"/>
      <c r="D864" s="1"/>
      <c r="E864" s="1"/>
      <c r="I864" s="1"/>
    </row>
    <row r="865" ht="12.75" customHeight="1">
      <c r="A865" s="1"/>
      <c r="D865" s="1"/>
      <c r="E865" s="1"/>
      <c r="I865" s="1"/>
    </row>
    <row r="866" ht="12.75" customHeight="1">
      <c r="A866" s="1"/>
      <c r="D866" s="1"/>
      <c r="E866" s="1"/>
      <c r="I866" s="1"/>
    </row>
    <row r="867" ht="12.75" customHeight="1">
      <c r="A867" s="1"/>
      <c r="D867" s="1"/>
      <c r="E867" s="1"/>
      <c r="I867" s="1"/>
    </row>
    <row r="868" ht="12.75" customHeight="1">
      <c r="A868" s="1"/>
      <c r="D868" s="1"/>
      <c r="E868" s="1"/>
      <c r="I868" s="1"/>
    </row>
    <row r="869" ht="12.75" customHeight="1">
      <c r="A869" s="1"/>
      <c r="D869" s="1"/>
      <c r="E869" s="1"/>
      <c r="I869" s="1"/>
    </row>
    <row r="870" ht="12.75" customHeight="1">
      <c r="A870" s="1"/>
      <c r="D870" s="1"/>
      <c r="E870" s="1"/>
      <c r="I870" s="1"/>
    </row>
    <row r="871" ht="12.75" customHeight="1">
      <c r="A871" s="1"/>
      <c r="D871" s="1"/>
      <c r="E871" s="1"/>
      <c r="I871" s="1"/>
    </row>
    <row r="872" ht="12.75" customHeight="1">
      <c r="A872" s="1"/>
      <c r="D872" s="1"/>
      <c r="E872" s="1"/>
      <c r="I872" s="1"/>
    </row>
    <row r="873" ht="12.75" customHeight="1">
      <c r="A873" s="1"/>
      <c r="D873" s="1"/>
      <c r="E873" s="1"/>
      <c r="I873" s="1"/>
    </row>
    <row r="874" ht="12.75" customHeight="1">
      <c r="A874" s="1"/>
      <c r="D874" s="1"/>
      <c r="E874" s="1"/>
      <c r="I874" s="1"/>
    </row>
    <row r="875" ht="12.75" customHeight="1">
      <c r="A875" s="1"/>
      <c r="D875" s="1"/>
      <c r="E875" s="1"/>
      <c r="I875" s="1"/>
    </row>
    <row r="876" ht="12.75" customHeight="1">
      <c r="A876" s="1"/>
      <c r="D876" s="1"/>
      <c r="E876" s="1"/>
      <c r="I876" s="1"/>
    </row>
    <row r="877" ht="12.75" customHeight="1">
      <c r="A877" s="1"/>
      <c r="D877" s="1"/>
      <c r="E877" s="1"/>
      <c r="I877" s="1"/>
    </row>
    <row r="878" ht="12.75" customHeight="1">
      <c r="A878" s="1"/>
      <c r="D878" s="1"/>
      <c r="E878" s="1"/>
      <c r="I878" s="1"/>
    </row>
    <row r="879" ht="12.75" customHeight="1">
      <c r="A879" s="1"/>
      <c r="D879" s="1"/>
      <c r="E879" s="1"/>
      <c r="I879" s="1"/>
    </row>
    <row r="880" ht="12.75" customHeight="1">
      <c r="A880" s="1"/>
      <c r="D880" s="1"/>
      <c r="E880" s="1"/>
      <c r="I880" s="1"/>
    </row>
    <row r="881" ht="12.75" customHeight="1">
      <c r="A881" s="1"/>
      <c r="D881" s="1"/>
      <c r="E881" s="1"/>
      <c r="I881" s="1"/>
    </row>
    <row r="882" ht="12.75" customHeight="1">
      <c r="A882" s="1"/>
      <c r="D882" s="1"/>
      <c r="E882" s="1"/>
      <c r="I882" s="1"/>
    </row>
    <row r="883" ht="12.75" customHeight="1">
      <c r="A883" s="1"/>
      <c r="D883" s="1"/>
      <c r="E883" s="1"/>
      <c r="I883" s="1"/>
    </row>
    <row r="884" ht="12.75" customHeight="1">
      <c r="A884" s="1"/>
      <c r="D884" s="1"/>
      <c r="E884" s="1"/>
      <c r="I884" s="1"/>
    </row>
    <row r="885" ht="12.75" customHeight="1">
      <c r="A885" s="1"/>
      <c r="D885" s="1"/>
      <c r="E885" s="1"/>
      <c r="I885" s="1"/>
    </row>
    <row r="886" ht="12.75" customHeight="1">
      <c r="A886" s="1"/>
      <c r="D886" s="1"/>
      <c r="E886" s="1"/>
      <c r="I886" s="1"/>
    </row>
    <row r="887" ht="12.75" customHeight="1">
      <c r="A887" s="1"/>
      <c r="D887" s="1"/>
      <c r="E887" s="1"/>
      <c r="I887" s="1"/>
    </row>
    <row r="888" ht="12.75" customHeight="1">
      <c r="A888" s="1"/>
      <c r="D888" s="1"/>
      <c r="E888" s="1"/>
      <c r="I888" s="1"/>
    </row>
    <row r="889" ht="12.75" customHeight="1">
      <c r="A889" s="1"/>
      <c r="D889" s="1"/>
      <c r="E889" s="1"/>
      <c r="I889" s="1"/>
    </row>
    <row r="890" ht="12.75" customHeight="1">
      <c r="A890" s="1"/>
      <c r="D890" s="1"/>
      <c r="E890" s="1"/>
      <c r="I890" s="1"/>
    </row>
    <row r="891" ht="12.75" customHeight="1">
      <c r="A891" s="1"/>
      <c r="D891" s="1"/>
      <c r="E891" s="1"/>
      <c r="I891" s="1"/>
    </row>
    <row r="892" ht="12.75" customHeight="1">
      <c r="A892" s="1"/>
      <c r="D892" s="1"/>
      <c r="E892" s="1"/>
      <c r="I892" s="1"/>
    </row>
    <row r="893" ht="12.75" customHeight="1">
      <c r="A893" s="1"/>
      <c r="D893" s="1"/>
      <c r="E893" s="1"/>
      <c r="I893" s="1"/>
    </row>
    <row r="894" ht="12.75" customHeight="1">
      <c r="A894" s="1"/>
      <c r="D894" s="1"/>
      <c r="E894" s="1"/>
      <c r="I894" s="1"/>
    </row>
    <row r="895" ht="12.75" customHeight="1">
      <c r="A895" s="1"/>
      <c r="D895" s="1"/>
      <c r="E895" s="1"/>
      <c r="I895" s="1"/>
    </row>
    <row r="896" ht="12.75" customHeight="1">
      <c r="A896" s="1"/>
      <c r="D896" s="1"/>
      <c r="E896" s="1"/>
      <c r="I896" s="1"/>
    </row>
    <row r="897" ht="12.75" customHeight="1">
      <c r="A897" s="1"/>
      <c r="D897" s="1"/>
      <c r="E897" s="1"/>
      <c r="I897" s="1"/>
    </row>
    <row r="898" ht="12.75" customHeight="1">
      <c r="A898" s="1"/>
      <c r="D898" s="1"/>
      <c r="E898" s="1"/>
      <c r="I898" s="1"/>
    </row>
    <row r="899" ht="12.75" customHeight="1">
      <c r="A899" s="1"/>
      <c r="D899" s="1"/>
      <c r="E899" s="1"/>
      <c r="I899" s="1"/>
    </row>
    <row r="900" ht="12.75" customHeight="1">
      <c r="A900" s="1"/>
      <c r="D900" s="1"/>
      <c r="E900" s="1"/>
      <c r="I900" s="1"/>
    </row>
    <row r="901" ht="12.75" customHeight="1">
      <c r="A901" s="1"/>
      <c r="D901" s="1"/>
      <c r="E901" s="1"/>
      <c r="I901" s="1"/>
    </row>
    <row r="902" ht="12.75" customHeight="1">
      <c r="A902" s="1"/>
      <c r="D902" s="1"/>
      <c r="E902" s="1"/>
      <c r="I902" s="1"/>
    </row>
    <row r="903" ht="12.75" customHeight="1">
      <c r="A903" s="1"/>
      <c r="D903" s="1"/>
      <c r="E903" s="1"/>
      <c r="I903" s="1"/>
    </row>
    <row r="904" ht="12.75" customHeight="1">
      <c r="A904" s="1"/>
      <c r="D904" s="1"/>
      <c r="E904" s="1"/>
      <c r="I904" s="1"/>
    </row>
    <row r="905" ht="12.75" customHeight="1">
      <c r="A905" s="1"/>
      <c r="D905" s="1"/>
      <c r="E905" s="1"/>
      <c r="I905" s="1"/>
    </row>
    <row r="906" ht="12.75" customHeight="1">
      <c r="A906" s="1"/>
      <c r="D906" s="1"/>
      <c r="E906" s="1"/>
      <c r="I906" s="1"/>
    </row>
    <row r="907" ht="12.75" customHeight="1">
      <c r="A907" s="1"/>
      <c r="D907" s="1"/>
      <c r="E907" s="1"/>
      <c r="I907" s="1"/>
    </row>
    <row r="908" ht="12.75" customHeight="1">
      <c r="A908" s="1"/>
      <c r="D908" s="1"/>
      <c r="E908" s="1"/>
      <c r="I908" s="1"/>
    </row>
    <row r="909" ht="12.75" customHeight="1">
      <c r="A909" s="1"/>
      <c r="D909" s="1"/>
      <c r="E909" s="1"/>
      <c r="I909" s="1"/>
    </row>
    <row r="910" ht="12.75" customHeight="1">
      <c r="A910" s="1"/>
      <c r="D910" s="1"/>
      <c r="E910" s="1"/>
      <c r="I910" s="1"/>
    </row>
    <row r="911" ht="12.75" customHeight="1">
      <c r="A911" s="1"/>
      <c r="D911" s="1"/>
      <c r="E911" s="1"/>
      <c r="I911" s="1"/>
    </row>
    <row r="912" ht="12.75" customHeight="1">
      <c r="A912" s="1"/>
      <c r="D912" s="1"/>
      <c r="E912" s="1"/>
      <c r="I912" s="1"/>
    </row>
    <row r="913" ht="12.75" customHeight="1">
      <c r="A913" s="1"/>
      <c r="D913" s="1"/>
      <c r="E913" s="1"/>
      <c r="I913" s="1"/>
    </row>
    <row r="914" ht="12.75" customHeight="1">
      <c r="A914" s="1"/>
      <c r="D914" s="1"/>
      <c r="E914" s="1"/>
      <c r="I914" s="1"/>
    </row>
    <row r="915" ht="12.75" customHeight="1">
      <c r="A915" s="1"/>
      <c r="D915" s="1"/>
      <c r="E915" s="1"/>
      <c r="I915" s="1"/>
    </row>
    <row r="916" ht="12.75" customHeight="1">
      <c r="A916" s="1"/>
      <c r="D916" s="1"/>
      <c r="E916" s="1"/>
      <c r="I916" s="1"/>
    </row>
    <row r="917" ht="12.75" customHeight="1">
      <c r="A917" s="1"/>
      <c r="D917" s="1"/>
      <c r="E917" s="1"/>
      <c r="I917" s="1"/>
    </row>
    <row r="918" ht="12.75" customHeight="1">
      <c r="A918" s="1"/>
      <c r="D918" s="1"/>
      <c r="E918" s="1"/>
      <c r="I918" s="1"/>
    </row>
    <row r="919" ht="12.75" customHeight="1">
      <c r="A919" s="1"/>
      <c r="D919" s="1"/>
      <c r="E919" s="1"/>
      <c r="I919" s="1"/>
    </row>
    <row r="920" ht="12.75" customHeight="1">
      <c r="A920" s="1"/>
      <c r="D920" s="1"/>
      <c r="E920" s="1"/>
      <c r="I920" s="1"/>
    </row>
    <row r="921" ht="12.75" customHeight="1">
      <c r="A921" s="1"/>
      <c r="D921" s="1"/>
      <c r="E921" s="1"/>
      <c r="I921" s="1"/>
    </row>
    <row r="922" ht="12.75" customHeight="1">
      <c r="A922" s="1"/>
      <c r="D922" s="1"/>
      <c r="E922" s="1"/>
      <c r="I922" s="1"/>
    </row>
    <row r="923" ht="12.75" customHeight="1">
      <c r="A923" s="1"/>
      <c r="D923" s="1"/>
      <c r="E923" s="1"/>
      <c r="I923" s="1"/>
    </row>
    <row r="924" ht="12.75" customHeight="1">
      <c r="A924" s="1"/>
      <c r="D924" s="1"/>
      <c r="E924" s="1"/>
      <c r="I924" s="1"/>
    </row>
    <row r="925" ht="12.75" customHeight="1">
      <c r="A925" s="1"/>
      <c r="D925" s="1"/>
      <c r="E925" s="1"/>
      <c r="I925" s="1"/>
    </row>
    <row r="926" ht="12.75" customHeight="1">
      <c r="A926" s="1"/>
      <c r="D926" s="1"/>
      <c r="E926" s="1"/>
      <c r="I926" s="1"/>
    </row>
    <row r="927" ht="12.75" customHeight="1">
      <c r="A927" s="1"/>
      <c r="D927" s="1"/>
      <c r="E927" s="1"/>
      <c r="I927" s="1"/>
    </row>
    <row r="928" ht="12.75" customHeight="1">
      <c r="A928" s="1"/>
      <c r="D928" s="1"/>
      <c r="E928" s="1"/>
      <c r="I928" s="1"/>
    </row>
    <row r="929" ht="12.75" customHeight="1">
      <c r="A929" s="1"/>
      <c r="D929" s="1"/>
      <c r="E929" s="1"/>
      <c r="I929" s="1"/>
    </row>
    <row r="930" ht="12.75" customHeight="1">
      <c r="A930" s="1"/>
      <c r="D930" s="1"/>
      <c r="E930" s="1"/>
      <c r="I930" s="1"/>
    </row>
    <row r="931" ht="12.75" customHeight="1">
      <c r="A931" s="1"/>
      <c r="D931" s="1"/>
      <c r="E931" s="1"/>
      <c r="I931" s="1"/>
    </row>
    <row r="932" ht="12.75" customHeight="1">
      <c r="A932" s="1"/>
      <c r="D932" s="1"/>
      <c r="E932" s="1"/>
      <c r="I932" s="1"/>
    </row>
    <row r="933" ht="12.75" customHeight="1">
      <c r="A933" s="1"/>
      <c r="D933" s="1"/>
      <c r="E933" s="1"/>
      <c r="I933" s="1"/>
    </row>
    <row r="934" ht="12.75" customHeight="1">
      <c r="A934" s="1"/>
      <c r="D934" s="1"/>
      <c r="E934" s="1"/>
      <c r="I934" s="1"/>
    </row>
    <row r="935" ht="12.75" customHeight="1">
      <c r="A935" s="1"/>
      <c r="D935" s="1"/>
      <c r="E935" s="1"/>
      <c r="I935" s="1"/>
    </row>
    <row r="936" ht="12.75" customHeight="1">
      <c r="A936" s="1"/>
      <c r="D936" s="1"/>
      <c r="E936" s="1"/>
      <c r="I936" s="1"/>
    </row>
    <row r="937" ht="12.75" customHeight="1">
      <c r="A937" s="1"/>
      <c r="D937" s="1"/>
      <c r="E937" s="1"/>
      <c r="I937" s="1"/>
    </row>
    <row r="938" ht="12.75" customHeight="1">
      <c r="A938" s="1"/>
      <c r="D938" s="1"/>
      <c r="E938" s="1"/>
      <c r="I938" s="1"/>
    </row>
    <row r="939" ht="12.75" customHeight="1">
      <c r="A939" s="1"/>
      <c r="D939" s="1"/>
      <c r="E939" s="1"/>
      <c r="I939" s="1"/>
    </row>
    <row r="940" ht="12.75" customHeight="1">
      <c r="A940" s="1"/>
      <c r="D940" s="1"/>
      <c r="E940" s="1"/>
      <c r="I940" s="1"/>
    </row>
    <row r="941" ht="12.75" customHeight="1">
      <c r="A941" s="1"/>
      <c r="D941" s="1"/>
      <c r="E941" s="1"/>
      <c r="I941" s="1"/>
    </row>
    <row r="942" ht="12.75" customHeight="1">
      <c r="A942" s="1"/>
      <c r="D942" s="1"/>
      <c r="E942" s="1"/>
      <c r="I942" s="1"/>
    </row>
    <row r="943" ht="12.75" customHeight="1">
      <c r="A943" s="1"/>
      <c r="D943" s="1"/>
      <c r="E943" s="1"/>
      <c r="I943" s="1"/>
    </row>
    <row r="944" ht="12.75" customHeight="1">
      <c r="A944" s="1"/>
      <c r="D944" s="1"/>
      <c r="E944" s="1"/>
      <c r="I944" s="1"/>
    </row>
    <row r="945" ht="12.75" customHeight="1">
      <c r="A945" s="1"/>
      <c r="D945" s="1"/>
      <c r="E945" s="1"/>
      <c r="I945" s="1"/>
    </row>
    <row r="946" ht="12.75" customHeight="1">
      <c r="A946" s="1"/>
      <c r="D946" s="1"/>
      <c r="E946" s="1"/>
      <c r="I946" s="1"/>
    </row>
    <row r="947" ht="12.75" customHeight="1">
      <c r="A947" s="1"/>
      <c r="D947" s="1"/>
      <c r="E947" s="1"/>
      <c r="I947" s="1"/>
    </row>
    <row r="948" ht="12.75" customHeight="1">
      <c r="A948" s="1"/>
      <c r="D948" s="1"/>
      <c r="E948" s="1"/>
      <c r="I948" s="1"/>
    </row>
    <row r="949" ht="12.75" customHeight="1">
      <c r="A949" s="1"/>
      <c r="D949" s="1"/>
      <c r="E949" s="1"/>
      <c r="I949" s="1"/>
    </row>
    <row r="950" ht="12.75" customHeight="1">
      <c r="A950" s="1"/>
      <c r="D950" s="1"/>
      <c r="E950" s="1"/>
      <c r="I950" s="1"/>
    </row>
    <row r="951" ht="12.75" customHeight="1">
      <c r="A951" s="1"/>
      <c r="D951" s="1"/>
      <c r="E951" s="1"/>
      <c r="I951" s="1"/>
    </row>
    <row r="952" ht="12.75" customHeight="1">
      <c r="A952" s="1"/>
      <c r="D952" s="1"/>
      <c r="E952" s="1"/>
      <c r="I952" s="1"/>
    </row>
    <row r="953" ht="12.75" customHeight="1">
      <c r="A953" s="1"/>
      <c r="D953" s="1"/>
      <c r="E953" s="1"/>
      <c r="I953" s="1"/>
    </row>
    <row r="954" ht="12.75" customHeight="1">
      <c r="A954" s="1"/>
      <c r="D954" s="1"/>
      <c r="E954" s="1"/>
      <c r="I954" s="1"/>
    </row>
    <row r="955" ht="12.75" customHeight="1">
      <c r="A955" s="1"/>
      <c r="D955" s="1"/>
      <c r="E955" s="1"/>
      <c r="I955" s="1"/>
    </row>
    <row r="956" ht="12.75" customHeight="1">
      <c r="A956" s="1"/>
      <c r="D956" s="1"/>
      <c r="E956" s="1"/>
      <c r="I956" s="1"/>
    </row>
    <row r="957" ht="12.75" customHeight="1">
      <c r="A957" s="1"/>
      <c r="D957" s="1"/>
      <c r="E957" s="1"/>
      <c r="I957" s="1"/>
    </row>
    <row r="958" ht="12.75" customHeight="1">
      <c r="A958" s="1"/>
      <c r="D958" s="1"/>
      <c r="E958" s="1"/>
      <c r="I958" s="1"/>
    </row>
    <row r="959" ht="12.75" customHeight="1">
      <c r="A959" s="1"/>
      <c r="D959" s="1"/>
      <c r="E959" s="1"/>
      <c r="I959" s="1"/>
    </row>
    <row r="960" ht="12.75" customHeight="1">
      <c r="A960" s="1"/>
      <c r="D960" s="1"/>
      <c r="E960" s="1"/>
      <c r="I960" s="1"/>
    </row>
    <row r="961" ht="12.75" customHeight="1">
      <c r="A961" s="1"/>
      <c r="D961" s="1"/>
      <c r="E961" s="1"/>
      <c r="I961" s="1"/>
    </row>
    <row r="962" ht="12.75" customHeight="1">
      <c r="A962" s="1"/>
      <c r="D962" s="1"/>
      <c r="E962" s="1"/>
      <c r="I962" s="1"/>
    </row>
    <row r="963" ht="12.75" customHeight="1">
      <c r="A963" s="1"/>
      <c r="D963" s="1"/>
      <c r="E963" s="1"/>
      <c r="I963" s="1"/>
    </row>
    <row r="964" ht="12.75" customHeight="1">
      <c r="A964" s="1"/>
      <c r="D964" s="1"/>
      <c r="E964" s="1"/>
      <c r="I964" s="1"/>
    </row>
    <row r="965" ht="12.75" customHeight="1">
      <c r="A965" s="1"/>
      <c r="D965" s="1"/>
      <c r="E965" s="1"/>
      <c r="I965" s="1"/>
    </row>
    <row r="966" ht="12.75" customHeight="1">
      <c r="A966" s="1"/>
      <c r="D966" s="1"/>
      <c r="E966" s="1"/>
      <c r="I966" s="1"/>
    </row>
    <row r="967" ht="12.75" customHeight="1">
      <c r="A967" s="1"/>
      <c r="D967" s="1"/>
      <c r="E967" s="1"/>
      <c r="I967" s="1"/>
    </row>
    <row r="968" ht="12.75" customHeight="1">
      <c r="A968" s="1"/>
      <c r="D968" s="1"/>
      <c r="E968" s="1"/>
      <c r="I968" s="1"/>
    </row>
    <row r="969" ht="12.75" customHeight="1">
      <c r="A969" s="1"/>
      <c r="D969" s="1"/>
      <c r="E969" s="1"/>
      <c r="I969" s="1"/>
    </row>
    <row r="970" ht="12.75" customHeight="1">
      <c r="A970" s="1"/>
      <c r="D970" s="1"/>
      <c r="E970" s="1"/>
      <c r="I970" s="1"/>
    </row>
    <row r="971" ht="12.75" customHeight="1">
      <c r="A971" s="1"/>
      <c r="D971" s="1"/>
      <c r="E971" s="1"/>
      <c r="I971" s="1"/>
    </row>
    <row r="972" ht="12.75" customHeight="1">
      <c r="A972" s="1"/>
      <c r="D972" s="1"/>
      <c r="E972" s="1"/>
      <c r="I972" s="1"/>
    </row>
    <row r="973" ht="12.75" customHeight="1">
      <c r="A973" s="1"/>
      <c r="D973" s="1"/>
      <c r="E973" s="1"/>
      <c r="I973" s="1"/>
    </row>
    <row r="974" ht="12.75" customHeight="1">
      <c r="A974" s="1"/>
      <c r="D974" s="1"/>
      <c r="E974" s="1"/>
      <c r="I974" s="1"/>
    </row>
    <row r="975" ht="12.75" customHeight="1">
      <c r="A975" s="1"/>
      <c r="D975" s="1"/>
      <c r="E975" s="1"/>
      <c r="I975" s="1"/>
    </row>
    <row r="976" ht="12.75" customHeight="1">
      <c r="A976" s="1"/>
      <c r="D976" s="1"/>
      <c r="E976" s="1"/>
      <c r="I976" s="1"/>
    </row>
    <row r="977" ht="12.75" customHeight="1">
      <c r="A977" s="1"/>
      <c r="D977" s="1"/>
      <c r="E977" s="1"/>
      <c r="I977" s="1"/>
    </row>
    <row r="978" ht="12.75" customHeight="1">
      <c r="A978" s="1"/>
      <c r="D978" s="1"/>
      <c r="E978" s="1"/>
      <c r="I978" s="1"/>
    </row>
    <row r="979" ht="12.75" customHeight="1">
      <c r="A979" s="1"/>
      <c r="D979" s="1"/>
      <c r="E979" s="1"/>
      <c r="I979" s="1"/>
    </row>
    <row r="980" ht="12.75" customHeight="1">
      <c r="A980" s="1"/>
      <c r="D980" s="1"/>
      <c r="E980" s="1"/>
      <c r="I980" s="1"/>
    </row>
    <row r="981" ht="12.75" customHeight="1">
      <c r="A981" s="1"/>
      <c r="D981" s="1"/>
      <c r="E981" s="1"/>
      <c r="I981" s="1"/>
    </row>
    <row r="982" ht="12.75" customHeight="1">
      <c r="A982" s="1"/>
      <c r="D982" s="1"/>
      <c r="E982" s="1"/>
      <c r="I982" s="1"/>
    </row>
    <row r="983" ht="12.75" customHeight="1">
      <c r="A983" s="1"/>
      <c r="D983" s="1"/>
      <c r="E983" s="1"/>
      <c r="I983" s="1"/>
    </row>
    <row r="984" ht="12.75" customHeight="1">
      <c r="A984" s="1"/>
      <c r="D984" s="1"/>
      <c r="E984" s="1"/>
      <c r="I984" s="1"/>
    </row>
    <row r="985" ht="12.75" customHeight="1">
      <c r="A985" s="1"/>
      <c r="D985" s="1"/>
      <c r="E985" s="1"/>
      <c r="I985" s="1"/>
    </row>
    <row r="986" ht="12.75" customHeight="1">
      <c r="A986" s="1"/>
      <c r="D986" s="1"/>
      <c r="E986" s="1"/>
      <c r="I986" s="1"/>
    </row>
    <row r="987" ht="12.75" customHeight="1">
      <c r="A987" s="1"/>
      <c r="D987" s="1"/>
      <c r="E987" s="1"/>
      <c r="I987" s="1"/>
    </row>
    <row r="988" ht="12.75" customHeight="1">
      <c r="A988" s="1"/>
      <c r="D988" s="1"/>
      <c r="E988" s="1"/>
      <c r="I988" s="1"/>
    </row>
    <row r="989" ht="12.75" customHeight="1">
      <c r="A989" s="1"/>
      <c r="D989" s="1"/>
      <c r="E989" s="1"/>
      <c r="I989" s="1"/>
    </row>
    <row r="990" ht="12.75" customHeight="1">
      <c r="A990" s="1"/>
      <c r="D990" s="1"/>
      <c r="E990" s="1"/>
      <c r="I990" s="1"/>
    </row>
    <row r="991" ht="12.75" customHeight="1">
      <c r="A991" s="1"/>
      <c r="D991" s="1"/>
      <c r="E991" s="1"/>
      <c r="I991" s="1"/>
    </row>
    <row r="992" ht="12.75" customHeight="1">
      <c r="A992" s="1"/>
      <c r="D992" s="1"/>
      <c r="E992" s="1"/>
      <c r="I992" s="1"/>
    </row>
    <row r="993" ht="12.75" customHeight="1">
      <c r="A993" s="1"/>
      <c r="D993" s="1"/>
      <c r="E993" s="1"/>
      <c r="I993" s="1"/>
    </row>
    <row r="994" ht="12.75" customHeight="1">
      <c r="A994" s="1"/>
      <c r="D994" s="1"/>
      <c r="E994" s="1"/>
      <c r="I994" s="1"/>
    </row>
    <row r="995" ht="12.75" customHeight="1">
      <c r="A995" s="1"/>
      <c r="D995" s="1"/>
      <c r="E995" s="1"/>
      <c r="I995" s="1"/>
    </row>
    <row r="996" ht="12.75" customHeight="1">
      <c r="A996" s="1"/>
      <c r="D996" s="1"/>
      <c r="E996" s="1"/>
      <c r="I996" s="1"/>
    </row>
    <row r="997" ht="12.75" customHeight="1">
      <c r="A997" s="1"/>
      <c r="D997" s="1"/>
      <c r="E997" s="1"/>
      <c r="I997" s="1"/>
    </row>
    <row r="998" ht="12.75" customHeight="1">
      <c r="A998" s="1"/>
      <c r="D998" s="1"/>
      <c r="E998" s="1"/>
      <c r="I998" s="1"/>
    </row>
    <row r="999" ht="12.75" customHeight="1">
      <c r="A999" s="1"/>
      <c r="D999" s="1"/>
      <c r="E999" s="1"/>
      <c r="I999" s="1"/>
    </row>
    <row r="1000" ht="12.75" customHeight="1">
      <c r="A1000" s="1"/>
      <c r="D1000" s="1"/>
      <c r="E1000" s="1"/>
      <c r="I1000" s="1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4.57"/>
    <col customWidth="1" min="2" max="3" width="8.0"/>
    <col customWidth="1" min="4" max="4" width="10.86"/>
    <col customWidth="1" min="5" max="8" width="8.0"/>
    <col customWidth="1" min="9" max="9" width="14.0"/>
    <col customWidth="1" min="10" max="26" width="8.0"/>
  </cols>
  <sheetData>
    <row r="1" ht="18.75" customHeight="1">
      <c r="A1" s="17" t="s">
        <v>226</v>
      </c>
      <c r="B1" s="17"/>
      <c r="C1" s="17"/>
      <c r="D1" s="17"/>
      <c r="E1" s="17"/>
      <c r="F1" s="17"/>
      <c r="I1" s="1"/>
    </row>
    <row r="2" ht="13.5" customHeight="1">
      <c r="A2" s="1"/>
      <c r="D2" s="1"/>
      <c r="I2" s="1"/>
    </row>
    <row r="3" ht="12.75" customHeight="1">
      <c r="A3" s="1"/>
      <c r="D3" s="4" t="s">
        <v>2472</v>
      </c>
      <c r="E3" s="4" t="s">
        <v>716</v>
      </c>
      <c r="I3" s="1"/>
    </row>
    <row r="4" ht="12.75" customHeight="1">
      <c r="A4" s="1"/>
      <c r="D4" s="5" t="s">
        <v>685</v>
      </c>
      <c r="E4" s="6" t="b">
        <f t="shared" ref="E4:E7" si="1">ISTEXT(D4)</f>
        <v>1</v>
      </c>
      <c r="F4" s="47" t="s">
        <v>2572</v>
      </c>
      <c r="I4" s="1"/>
    </row>
    <row r="5" ht="12.75" customHeight="1">
      <c r="A5" s="1"/>
      <c r="D5" s="5">
        <v>1.0</v>
      </c>
      <c r="E5" s="6" t="b">
        <f t="shared" si="1"/>
        <v>0</v>
      </c>
      <c r="F5" s="47" t="s">
        <v>2573</v>
      </c>
      <c r="I5" s="1"/>
    </row>
    <row r="6" ht="12.75" customHeight="1">
      <c r="A6" s="1"/>
      <c r="D6" s="193">
        <v>36154.0</v>
      </c>
      <c r="E6" s="6" t="b">
        <f t="shared" si="1"/>
        <v>0</v>
      </c>
      <c r="F6" s="47" t="s">
        <v>2574</v>
      </c>
      <c r="I6" s="1"/>
    </row>
    <row r="7" ht="12.75" customHeight="1">
      <c r="A7" s="1"/>
      <c r="D7" s="5"/>
      <c r="E7" s="6" t="b">
        <f t="shared" si="1"/>
        <v>0</v>
      </c>
      <c r="F7" s="47" t="s">
        <v>2575</v>
      </c>
      <c r="I7" s="1"/>
    </row>
    <row r="8" ht="12.75" customHeight="1">
      <c r="A8" s="1"/>
      <c r="D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I9" s="1"/>
    </row>
    <row r="10" ht="12.75" customHeight="1">
      <c r="A10" s="1"/>
      <c r="B10" s="1" t="s">
        <v>2576</v>
      </c>
      <c r="D10" s="1"/>
      <c r="I10" s="1"/>
    </row>
    <row r="11" ht="12.75" customHeight="1">
      <c r="A11" s="1"/>
      <c r="B11" s="1" t="s">
        <v>2577</v>
      </c>
      <c r="D11" s="1"/>
      <c r="I11" s="1"/>
    </row>
    <row r="12" ht="12.75" customHeight="1">
      <c r="A12" s="1"/>
      <c r="B12" s="1" t="s">
        <v>2578</v>
      </c>
      <c r="D12" s="1"/>
      <c r="I12" s="1"/>
    </row>
    <row r="13" ht="12.75" customHeight="1">
      <c r="A13" s="1"/>
      <c r="D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I14" s="1"/>
    </row>
    <row r="15" ht="12.75" customHeight="1">
      <c r="A15" s="1"/>
      <c r="B15" s="2" t="s">
        <v>2579</v>
      </c>
      <c r="D15" s="1"/>
      <c r="I15" s="1"/>
    </row>
    <row r="16" ht="12.75" customHeight="1">
      <c r="A16" s="1"/>
      <c r="D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D18" s="1"/>
      <c r="I18" s="1"/>
    </row>
    <row r="19" ht="12.75" customHeight="1">
      <c r="A19" s="1"/>
      <c r="D19" s="1"/>
      <c r="I19" s="1"/>
    </row>
    <row r="20" ht="13.5" customHeight="1">
      <c r="A20" s="1"/>
      <c r="B20" s="3" t="s">
        <v>656</v>
      </c>
      <c r="C20" s="3"/>
      <c r="D20" s="3"/>
      <c r="E20" s="3"/>
      <c r="F20" s="3"/>
      <c r="I20" s="1"/>
    </row>
    <row r="21" ht="12.75" customHeight="1">
      <c r="A21" s="1"/>
      <c r="B21" s="1" t="s">
        <v>2536</v>
      </c>
      <c r="D21" s="1"/>
      <c r="I21" s="1"/>
    </row>
    <row r="22" ht="12.75" customHeight="1">
      <c r="A22" s="1"/>
      <c r="B22" s="1" t="s">
        <v>2537</v>
      </c>
      <c r="D22" s="1"/>
      <c r="I22" s="1"/>
    </row>
    <row r="23" ht="12.75" customHeight="1">
      <c r="A23" s="1"/>
      <c r="B23" s="1" t="s">
        <v>2580</v>
      </c>
      <c r="D23" s="1"/>
      <c r="I23" s="1"/>
    </row>
    <row r="24" ht="12.75" customHeight="1">
      <c r="A24" s="1"/>
      <c r="B24" s="1" t="s">
        <v>2539</v>
      </c>
      <c r="D24" s="1"/>
      <c r="I24" s="1"/>
    </row>
    <row r="25" ht="12.75" customHeight="1">
      <c r="A25" s="1"/>
      <c r="D25" s="1"/>
      <c r="I25" s="1"/>
    </row>
    <row r="26" ht="12.75" customHeight="1">
      <c r="A26" s="1"/>
      <c r="C26" s="4" t="s">
        <v>2540</v>
      </c>
      <c r="D26" s="4" t="s">
        <v>502</v>
      </c>
      <c r="E26" s="4" t="s">
        <v>2541</v>
      </c>
      <c r="I26" s="1"/>
    </row>
    <row r="27" ht="12.75" customHeight="1">
      <c r="A27" s="1"/>
      <c r="C27" s="5">
        <v>1.0</v>
      </c>
      <c r="D27" s="5" t="s">
        <v>45</v>
      </c>
      <c r="E27" s="340">
        <v>10000.0</v>
      </c>
      <c r="I27" s="1"/>
    </row>
    <row r="28" ht="12.75" customHeight="1">
      <c r="A28" s="1"/>
      <c r="C28" s="5">
        <v>2.0</v>
      </c>
      <c r="D28" s="5" t="s">
        <v>737</v>
      </c>
      <c r="E28" s="340">
        <v>12000.0</v>
      </c>
      <c r="I28" s="1"/>
    </row>
    <row r="29" ht="12.75" customHeight="1">
      <c r="A29" s="1"/>
      <c r="C29" s="5">
        <v>3.0</v>
      </c>
      <c r="D29" s="5" t="s">
        <v>47</v>
      </c>
      <c r="E29" s="340">
        <v>8000.0</v>
      </c>
      <c r="I29" s="1"/>
    </row>
    <row r="30" ht="12.75" customHeight="1">
      <c r="A30" s="1"/>
      <c r="C30" s="5">
        <v>4.0</v>
      </c>
      <c r="D30" s="5" t="s">
        <v>46</v>
      </c>
      <c r="E30" s="340">
        <v>15000.0</v>
      </c>
      <c r="I30" s="1"/>
    </row>
    <row r="31" ht="12.75" customHeight="1">
      <c r="A31" s="1"/>
      <c r="C31" s="5">
        <v>5.0</v>
      </c>
      <c r="D31" s="5" t="s">
        <v>508</v>
      </c>
      <c r="E31" s="340">
        <v>12000.0</v>
      </c>
      <c r="I31" s="1"/>
    </row>
    <row r="32" ht="12.75" customHeight="1">
      <c r="A32" s="1"/>
      <c r="D32" s="1"/>
      <c r="I32" s="1"/>
    </row>
    <row r="33" ht="12.75" customHeight="1">
      <c r="A33" s="1"/>
      <c r="B33" s="69"/>
      <c r="C33" s="194"/>
      <c r="D33" s="70" t="s">
        <v>2542</v>
      </c>
      <c r="E33" s="341">
        <v>3.0</v>
      </c>
      <c r="I33" s="1"/>
    </row>
    <row r="34" ht="12.75" customHeight="1">
      <c r="A34" s="1"/>
      <c r="B34" s="69"/>
      <c r="C34" s="194"/>
      <c r="D34" s="70" t="s">
        <v>2544</v>
      </c>
      <c r="E34" s="311">
        <f>IF(ISTEXT(E33),VLOOKUP(E33,D27:E31,2,FALSE),VLOOKUP(E33,C27:E31,3,FALSE))</f>
        <v>8000</v>
      </c>
      <c r="I34" s="1"/>
    </row>
    <row r="35" ht="12.75" customHeight="1">
      <c r="A35" s="1"/>
      <c r="B35" s="47" t="s">
        <v>2581</v>
      </c>
      <c r="D35" s="1"/>
      <c r="I35" s="1"/>
    </row>
    <row r="36" ht="12.75" customHeight="1">
      <c r="A36" s="1"/>
      <c r="D36" s="1"/>
      <c r="I36" s="1"/>
    </row>
    <row r="37" ht="12.75" customHeight="1">
      <c r="A37" s="1"/>
      <c r="D37" s="1"/>
      <c r="I37" s="1"/>
    </row>
    <row r="38" ht="12.75" customHeight="1">
      <c r="A38" s="1"/>
      <c r="D38" s="1"/>
      <c r="I38" s="1"/>
    </row>
    <row r="39" ht="12.75" customHeight="1">
      <c r="A39" s="1"/>
      <c r="D39" s="1"/>
      <c r="I39" s="1"/>
    </row>
    <row r="40" ht="12.75" customHeight="1">
      <c r="A40" s="1"/>
      <c r="D40" s="1"/>
      <c r="I40" s="1"/>
    </row>
    <row r="41" ht="12.75" customHeight="1">
      <c r="A41" s="1"/>
      <c r="D41" s="1"/>
      <c r="I41" s="1"/>
    </row>
    <row r="42" ht="12.75" customHeight="1">
      <c r="A42" s="1"/>
      <c r="D42" s="1"/>
      <c r="I42" s="1"/>
    </row>
    <row r="43" ht="12.75" customHeight="1">
      <c r="A43" s="1"/>
      <c r="D43" s="1"/>
      <c r="I43" s="1"/>
    </row>
    <row r="44" ht="12.75" customHeight="1">
      <c r="A44" s="1"/>
      <c r="D44" s="1"/>
      <c r="I44" s="1"/>
    </row>
    <row r="45" ht="12.75" customHeight="1">
      <c r="A45" s="1"/>
      <c r="D45" s="1"/>
      <c r="I45" s="1"/>
    </row>
    <row r="46" ht="12.75" customHeight="1">
      <c r="A46" s="1"/>
      <c r="D46" s="1"/>
      <c r="I46" s="1"/>
    </row>
    <row r="47" ht="12.75" customHeight="1">
      <c r="A47" s="1"/>
      <c r="D47" s="1"/>
      <c r="I47" s="1"/>
    </row>
    <row r="48" ht="12.75" customHeight="1">
      <c r="A48" s="1"/>
      <c r="D48" s="1"/>
      <c r="I48" s="1"/>
    </row>
    <row r="49" ht="12.75" customHeight="1">
      <c r="A49" s="1"/>
      <c r="D49" s="1"/>
      <c r="I49" s="1"/>
    </row>
    <row r="50" ht="12.75" customHeight="1">
      <c r="A50" s="1"/>
      <c r="D50" s="1"/>
      <c r="I50" s="1"/>
    </row>
    <row r="51" ht="12.75" customHeight="1">
      <c r="A51" s="1"/>
      <c r="D51" s="1"/>
      <c r="I51" s="1"/>
    </row>
    <row r="52" ht="12.75" customHeight="1">
      <c r="A52" s="1"/>
      <c r="D52" s="1"/>
      <c r="I52" s="1"/>
    </row>
    <row r="53" ht="12.75" customHeight="1">
      <c r="A53" s="1"/>
      <c r="D53" s="1"/>
      <c r="I53" s="1"/>
    </row>
    <row r="54" ht="12.75" customHeight="1">
      <c r="A54" s="1"/>
      <c r="D54" s="1"/>
      <c r="I54" s="1"/>
    </row>
    <row r="55" ht="12.75" customHeight="1">
      <c r="A55" s="1"/>
      <c r="D55" s="1"/>
      <c r="I55" s="1"/>
    </row>
    <row r="56" ht="12.75" customHeight="1">
      <c r="A56" s="1"/>
      <c r="D56" s="1"/>
      <c r="I56" s="1"/>
    </row>
    <row r="57" ht="12.75" customHeight="1">
      <c r="A57" s="1"/>
      <c r="D57" s="1"/>
      <c r="I57" s="1"/>
    </row>
    <row r="58" ht="12.75" customHeight="1">
      <c r="A58" s="1"/>
      <c r="D58" s="1"/>
      <c r="I58" s="1"/>
    </row>
    <row r="59" ht="12.75" customHeight="1">
      <c r="A59" s="1"/>
      <c r="D59" s="1"/>
      <c r="I59" s="1"/>
    </row>
    <row r="60" ht="12.75" customHeight="1">
      <c r="A60" s="1"/>
      <c r="D60" s="1"/>
      <c r="I60" s="1"/>
    </row>
    <row r="61" ht="12.75" customHeight="1">
      <c r="A61" s="1"/>
      <c r="D61" s="1"/>
      <c r="I61" s="1"/>
    </row>
    <row r="62" ht="12.75" customHeight="1">
      <c r="A62" s="1"/>
      <c r="D62" s="1"/>
      <c r="I62" s="1"/>
    </row>
    <row r="63" ht="12.75" customHeight="1">
      <c r="A63" s="1"/>
      <c r="D63" s="1"/>
      <c r="I63" s="1"/>
    </row>
    <row r="64" ht="12.75" customHeight="1">
      <c r="A64" s="1"/>
      <c r="D64" s="1"/>
      <c r="I64" s="1"/>
    </row>
    <row r="65" ht="12.75" customHeight="1">
      <c r="A65" s="1"/>
      <c r="D65" s="1"/>
      <c r="I65" s="1"/>
    </row>
    <row r="66" ht="12.75" customHeight="1">
      <c r="A66" s="1"/>
      <c r="D66" s="1"/>
      <c r="I66" s="1"/>
    </row>
    <row r="67" ht="12.75" customHeight="1">
      <c r="A67" s="1"/>
      <c r="D67" s="1"/>
      <c r="I67" s="1"/>
    </row>
    <row r="68" ht="12.75" customHeight="1">
      <c r="A68" s="1"/>
      <c r="D68" s="1"/>
      <c r="I68" s="1"/>
    </row>
    <row r="69" ht="12.75" customHeight="1">
      <c r="A69" s="1"/>
      <c r="D69" s="1"/>
      <c r="I69" s="1"/>
    </row>
    <row r="70" ht="12.75" customHeight="1">
      <c r="A70" s="1"/>
      <c r="D70" s="1"/>
      <c r="I70" s="1"/>
    </row>
    <row r="71" ht="12.75" customHeight="1">
      <c r="A71" s="1"/>
      <c r="D71" s="1"/>
      <c r="I71" s="1"/>
    </row>
    <row r="72" ht="12.75" customHeight="1">
      <c r="A72" s="1"/>
      <c r="D72" s="1"/>
      <c r="I72" s="1"/>
    </row>
    <row r="73" ht="12.75" customHeight="1">
      <c r="A73" s="1"/>
      <c r="D73" s="1"/>
      <c r="I73" s="1"/>
    </row>
    <row r="74" ht="12.75" customHeight="1">
      <c r="A74" s="1"/>
      <c r="D74" s="1"/>
      <c r="I74" s="1"/>
    </row>
    <row r="75" ht="12.75" customHeight="1">
      <c r="A75" s="1"/>
      <c r="D75" s="1"/>
      <c r="I75" s="1"/>
    </row>
    <row r="76" ht="12.75" customHeight="1">
      <c r="A76" s="1"/>
      <c r="D76" s="1"/>
      <c r="I76" s="1"/>
    </row>
    <row r="77" ht="12.75" customHeight="1">
      <c r="A77" s="1"/>
      <c r="D77" s="1"/>
      <c r="I77" s="1"/>
    </row>
    <row r="78" ht="12.75" customHeight="1">
      <c r="A78" s="1"/>
      <c r="D78" s="1"/>
      <c r="I78" s="1"/>
    </row>
    <row r="79" ht="12.75" customHeight="1">
      <c r="A79" s="1"/>
      <c r="D79" s="1"/>
      <c r="I79" s="1"/>
    </row>
    <row r="80" ht="12.75" customHeight="1">
      <c r="A80" s="1"/>
      <c r="D80" s="1"/>
      <c r="I80" s="1"/>
    </row>
    <row r="81" ht="12.75" customHeight="1">
      <c r="A81" s="1"/>
      <c r="D81" s="1"/>
      <c r="I81" s="1"/>
    </row>
    <row r="82" ht="12.75" customHeight="1">
      <c r="A82" s="1"/>
      <c r="D82" s="1"/>
      <c r="I82" s="1"/>
    </row>
    <row r="83" ht="12.75" customHeight="1">
      <c r="A83" s="1"/>
      <c r="D83" s="1"/>
      <c r="I83" s="1"/>
    </row>
    <row r="84" ht="12.75" customHeight="1">
      <c r="A84" s="1"/>
      <c r="D84" s="1"/>
      <c r="I84" s="1"/>
    </row>
    <row r="85" ht="12.75" customHeight="1">
      <c r="A85" s="1"/>
      <c r="D85" s="1"/>
      <c r="I85" s="1"/>
    </row>
    <row r="86" ht="12.75" customHeight="1">
      <c r="A86" s="1"/>
      <c r="D86" s="1"/>
      <c r="I86" s="1"/>
    </row>
    <row r="87" ht="12.75" customHeight="1">
      <c r="A87" s="1"/>
      <c r="D87" s="1"/>
      <c r="I87" s="1"/>
    </row>
    <row r="88" ht="12.75" customHeight="1">
      <c r="A88" s="1"/>
      <c r="D88" s="1"/>
      <c r="I88" s="1"/>
    </row>
    <row r="89" ht="12.75" customHeight="1">
      <c r="A89" s="1"/>
      <c r="D89" s="1"/>
      <c r="I89" s="1"/>
    </row>
    <row r="90" ht="12.75" customHeight="1">
      <c r="A90" s="1"/>
      <c r="D90" s="1"/>
      <c r="I90" s="1"/>
    </row>
    <row r="91" ht="12.75" customHeight="1">
      <c r="A91" s="1"/>
      <c r="D91" s="1"/>
      <c r="I91" s="1"/>
    </row>
    <row r="92" ht="12.75" customHeight="1">
      <c r="A92" s="1"/>
      <c r="D92" s="1"/>
      <c r="I92" s="1"/>
    </row>
    <row r="93" ht="12.75" customHeight="1">
      <c r="A93" s="1"/>
      <c r="D93" s="1"/>
      <c r="I93" s="1"/>
    </row>
    <row r="94" ht="12.75" customHeight="1">
      <c r="A94" s="1"/>
      <c r="D94" s="1"/>
      <c r="I94" s="1"/>
    </row>
    <row r="95" ht="12.75" customHeight="1">
      <c r="A95" s="1"/>
      <c r="D95" s="1"/>
      <c r="I95" s="1"/>
    </row>
    <row r="96" ht="12.75" customHeight="1">
      <c r="A96" s="1"/>
      <c r="D96" s="1"/>
      <c r="I96" s="1"/>
    </row>
    <row r="97" ht="12.75" customHeight="1">
      <c r="A97" s="1"/>
      <c r="D97" s="1"/>
      <c r="I97" s="1"/>
    </row>
    <row r="98" ht="12.75" customHeight="1">
      <c r="A98" s="1"/>
      <c r="D98" s="1"/>
      <c r="I98" s="1"/>
    </row>
    <row r="99" ht="12.75" customHeight="1">
      <c r="A99" s="1"/>
      <c r="D99" s="1"/>
      <c r="I99" s="1"/>
    </row>
    <row r="100" ht="12.75" customHeight="1">
      <c r="A100" s="1"/>
      <c r="D100" s="1"/>
      <c r="I100" s="1"/>
    </row>
    <row r="101" ht="12.75" customHeight="1">
      <c r="A101" s="1"/>
      <c r="D101" s="1"/>
      <c r="I101" s="1"/>
    </row>
    <row r="102" ht="12.75" customHeight="1">
      <c r="A102" s="1"/>
      <c r="D102" s="1"/>
      <c r="I102" s="1"/>
    </row>
    <row r="103" ht="12.75" customHeight="1">
      <c r="A103" s="1"/>
      <c r="D103" s="1"/>
      <c r="I103" s="1"/>
    </row>
    <row r="104" ht="12.75" customHeight="1">
      <c r="A104" s="1"/>
      <c r="D104" s="1"/>
      <c r="I104" s="1"/>
    </row>
    <row r="105" ht="12.75" customHeight="1">
      <c r="A105" s="1"/>
      <c r="D105" s="1"/>
      <c r="I105" s="1"/>
    </row>
    <row r="106" ht="12.75" customHeight="1">
      <c r="A106" s="1"/>
      <c r="D106" s="1"/>
      <c r="I106" s="1"/>
    </row>
    <row r="107" ht="12.75" customHeight="1">
      <c r="A107" s="1"/>
      <c r="D107" s="1"/>
      <c r="I107" s="1"/>
    </row>
    <row r="108" ht="12.75" customHeight="1">
      <c r="A108" s="1"/>
      <c r="D108" s="1"/>
      <c r="I108" s="1"/>
    </row>
    <row r="109" ht="12.75" customHeight="1">
      <c r="A109" s="1"/>
      <c r="D109" s="1"/>
      <c r="I109" s="1"/>
    </row>
    <row r="110" ht="12.75" customHeight="1">
      <c r="A110" s="1"/>
      <c r="D110" s="1"/>
      <c r="I110" s="1"/>
    </row>
    <row r="111" ht="12.75" customHeight="1">
      <c r="A111" s="1"/>
      <c r="D111" s="1"/>
      <c r="I111" s="1"/>
    </row>
    <row r="112" ht="12.75" customHeight="1">
      <c r="A112" s="1"/>
      <c r="D112" s="1"/>
      <c r="I112" s="1"/>
    </row>
    <row r="113" ht="12.75" customHeight="1">
      <c r="A113" s="1"/>
      <c r="D113" s="1"/>
      <c r="I113" s="1"/>
    </row>
    <row r="114" ht="12.75" customHeight="1">
      <c r="A114" s="1"/>
      <c r="D114" s="1"/>
      <c r="I114" s="1"/>
    </row>
    <row r="115" ht="12.75" customHeight="1">
      <c r="A115" s="1"/>
      <c r="D115" s="1"/>
      <c r="I115" s="1"/>
    </row>
    <row r="116" ht="12.75" customHeight="1">
      <c r="A116" s="1"/>
      <c r="D116" s="1"/>
      <c r="I116" s="1"/>
    </row>
    <row r="117" ht="12.75" customHeight="1">
      <c r="A117" s="1"/>
      <c r="D117" s="1"/>
      <c r="I117" s="1"/>
    </row>
    <row r="118" ht="12.75" customHeight="1">
      <c r="A118" s="1"/>
      <c r="D118" s="1"/>
      <c r="I118" s="1"/>
    </row>
    <row r="119" ht="12.75" customHeight="1">
      <c r="A119" s="1"/>
      <c r="D119" s="1"/>
      <c r="I119" s="1"/>
    </row>
    <row r="120" ht="12.75" customHeight="1">
      <c r="A120" s="1"/>
      <c r="D120" s="1"/>
      <c r="I120" s="1"/>
    </row>
    <row r="121" ht="12.75" customHeight="1">
      <c r="A121" s="1"/>
      <c r="D121" s="1"/>
      <c r="I121" s="1"/>
    </row>
    <row r="122" ht="12.75" customHeight="1">
      <c r="A122" s="1"/>
      <c r="D122" s="1"/>
      <c r="I122" s="1"/>
    </row>
    <row r="123" ht="12.75" customHeight="1">
      <c r="A123" s="1"/>
      <c r="D123" s="1"/>
      <c r="I123" s="1"/>
    </row>
    <row r="124" ht="12.75" customHeight="1">
      <c r="A124" s="1"/>
      <c r="D124" s="1"/>
      <c r="I124" s="1"/>
    </row>
    <row r="125" ht="12.75" customHeight="1">
      <c r="A125" s="1"/>
      <c r="D125" s="1"/>
      <c r="I125" s="1"/>
    </row>
    <row r="126" ht="12.75" customHeight="1">
      <c r="A126" s="1"/>
      <c r="D126" s="1"/>
      <c r="I126" s="1"/>
    </row>
    <row r="127" ht="12.75" customHeight="1">
      <c r="A127" s="1"/>
      <c r="D127" s="1"/>
      <c r="I127" s="1"/>
    </row>
    <row r="128" ht="12.75" customHeight="1">
      <c r="A128" s="1"/>
      <c r="D128" s="1"/>
      <c r="I128" s="1"/>
    </row>
    <row r="129" ht="12.75" customHeight="1">
      <c r="A129" s="1"/>
      <c r="D129" s="1"/>
      <c r="I129" s="1"/>
    </row>
    <row r="130" ht="12.75" customHeight="1">
      <c r="A130" s="1"/>
      <c r="D130" s="1"/>
      <c r="I130" s="1"/>
    </row>
    <row r="131" ht="12.75" customHeight="1">
      <c r="A131" s="1"/>
      <c r="D131" s="1"/>
      <c r="I131" s="1"/>
    </row>
    <row r="132" ht="12.75" customHeight="1">
      <c r="A132" s="1"/>
      <c r="D132" s="1"/>
      <c r="I132" s="1"/>
    </row>
    <row r="133" ht="12.75" customHeight="1">
      <c r="A133" s="1"/>
      <c r="D133" s="1"/>
      <c r="I133" s="1"/>
    </row>
    <row r="134" ht="12.75" customHeight="1">
      <c r="A134" s="1"/>
      <c r="D134" s="1"/>
      <c r="I134" s="1"/>
    </row>
    <row r="135" ht="12.75" customHeight="1">
      <c r="A135" s="1"/>
      <c r="D135" s="1"/>
      <c r="I135" s="1"/>
    </row>
    <row r="136" ht="12.75" customHeight="1">
      <c r="A136" s="1"/>
      <c r="D136" s="1"/>
      <c r="I136" s="1"/>
    </row>
    <row r="137" ht="12.75" customHeight="1">
      <c r="A137" s="1"/>
      <c r="D137" s="1"/>
      <c r="I137" s="1"/>
    </row>
    <row r="138" ht="12.75" customHeight="1">
      <c r="A138" s="1"/>
      <c r="D138" s="1"/>
      <c r="I138" s="1"/>
    </row>
    <row r="139" ht="12.75" customHeight="1">
      <c r="A139" s="1"/>
      <c r="D139" s="1"/>
      <c r="I139" s="1"/>
    </row>
    <row r="140" ht="12.75" customHeight="1">
      <c r="A140" s="1"/>
      <c r="D140" s="1"/>
      <c r="I140" s="1"/>
    </row>
    <row r="141" ht="12.75" customHeight="1">
      <c r="A141" s="1"/>
      <c r="D141" s="1"/>
      <c r="I141" s="1"/>
    </row>
    <row r="142" ht="12.75" customHeight="1">
      <c r="A142" s="1"/>
      <c r="D142" s="1"/>
      <c r="I142" s="1"/>
    </row>
    <row r="143" ht="12.75" customHeight="1">
      <c r="A143" s="1"/>
      <c r="D143" s="1"/>
      <c r="I143" s="1"/>
    </row>
    <row r="144" ht="12.75" customHeight="1">
      <c r="A144" s="1"/>
      <c r="D144" s="1"/>
      <c r="I144" s="1"/>
    </row>
    <row r="145" ht="12.75" customHeight="1">
      <c r="A145" s="1"/>
      <c r="D145" s="1"/>
      <c r="I145" s="1"/>
    </row>
    <row r="146" ht="12.75" customHeight="1">
      <c r="A146" s="1"/>
      <c r="D146" s="1"/>
      <c r="I146" s="1"/>
    </row>
    <row r="147" ht="12.75" customHeight="1">
      <c r="A147" s="1"/>
      <c r="D147" s="1"/>
      <c r="I147" s="1"/>
    </row>
    <row r="148" ht="12.75" customHeight="1">
      <c r="A148" s="1"/>
      <c r="D148" s="1"/>
      <c r="I148" s="1"/>
    </row>
    <row r="149" ht="12.75" customHeight="1">
      <c r="A149" s="1"/>
      <c r="D149" s="1"/>
      <c r="I149" s="1"/>
    </row>
    <row r="150" ht="12.75" customHeight="1">
      <c r="A150" s="1"/>
      <c r="D150" s="1"/>
      <c r="I150" s="1"/>
    </row>
    <row r="151" ht="12.75" customHeight="1">
      <c r="A151" s="1"/>
      <c r="D151" s="1"/>
      <c r="I151" s="1"/>
    </row>
    <row r="152" ht="12.75" customHeight="1">
      <c r="A152" s="1"/>
      <c r="D152" s="1"/>
      <c r="I152" s="1"/>
    </row>
    <row r="153" ht="12.75" customHeight="1">
      <c r="A153" s="1"/>
      <c r="D153" s="1"/>
      <c r="I153" s="1"/>
    </row>
    <row r="154" ht="12.75" customHeight="1">
      <c r="A154" s="1"/>
      <c r="D154" s="1"/>
      <c r="I154" s="1"/>
    </row>
    <row r="155" ht="12.75" customHeight="1">
      <c r="A155" s="1"/>
      <c r="D155" s="1"/>
      <c r="I155" s="1"/>
    </row>
    <row r="156" ht="12.75" customHeight="1">
      <c r="A156" s="1"/>
      <c r="D156" s="1"/>
      <c r="I156" s="1"/>
    </row>
    <row r="157" ht="12.75" customHeight="1">
      <c r="A157" s="1"/>
      <c r="D157" s="1"/>
      <c r="I157" s="1"/>
    </row>
    <row r="158" ht="12.75" customHeight="1">
      <c r="A158" s="1"/>
      <c r="D158" s="1"/>
      <c r="I158" s="1"/>
    </row>
    <row r="159" ht="12.75" customHeight="1">
      <c r="A159" s="1"/>
      <c r="D159" s="1"/>
      <c r="I159" s="1"/>
    </row>
    <row r="160" ht="12.75" customHeight="1">
      <c r="A160" s="1"/>
      <c r="D160" s="1"/>
      <c r="I160" s="1"/>
    </row>
    <row r="161" ht="12.75" customHeight="1">
      <c r="A161" s="1"/>
      <c r="D161" s="1"/>
      <c r="I161" s="1"/>
    </row>
    <row r="162" ht="12.75" customHeight="1">
      <c r="A162" s="1"/>
      <c r="D162" s="1"/>
      <c r="I162" s="1"/>
    </row>
    <row r="163" ht="12.75" customHeight="1">
      <c r="A163" s="1"/>
      <c r="D163" s="1"/>
      <c r="I163" s="1"/>
    </row>
    <row r="164" ht="12.75" customHeight="1">
      <c r="A164" s="1"/>
      <c r="D164" s="1"/>
      <c r="I164" s="1"/>
    </row>
    <row r="165" ht="12.75" customHeight="1">
      <c r="A165" s="1"/>
      <c r="D165" s="1"/>
      <c r="I165" s="1"/>
    </row>
    <row r="166" ht="12.75" customHeight="1">
      <c r="A166" s="1"/>
      <c r="D166" s="1"/>
      <c r="I166" s="1"/>
    </row>
    <row r="167" ht="12.75" customHeight="1">
      <c r="A167" s="1"/>
      <c r="D167" s="1"/>
      <c r="I167" s="1"/>
    </row>
    <row r="168" ht="12.75" customHeight="1">
      <c r="A168" s="1"/>
      <c r="D168" s="1"/>
      <c r="I168" s="1"/>
    </row>
    <row r="169" ht="12.75" customHeight="1">
      <c r="A169" s="1"/>
      <c r="D169" s="1"/>
      <c r="I169" s="1"/>
    </row>
    <row r="170" ht="12.75" customHeight="1">
      <c r="A170" s="1"/>
      <c r="D170" s="1"/>
      <c r="I170" s="1"/>
    </row>
    <row r="171" ht="12.75" customHeight="1">
      <c r="A171" s="1"/>
      <c r="D171" s="1"/>
      <c r="I171" s="1"/>
    </row>
    <row r="172" ht="12.75" customHeight="1">
      <c r="A172" s="1"/>
      <c r="D172" s="1"/>
      <c r="I172" s="1"/>
    </row>
    <row r="173" ht="12.75" customHeight="1">
      <c r="A173" s="1"/>
      <c r="D173" s="1"/>
      <c r="I173" s="1"/>
    </row>
    <row r="174" ht="12.75" customHeight="1">
      <c r="A174" s="1"/>
      <c r="D174" s="1"/>
      <c r="I174" s="1"/>
    </row>
    <row r="175" ht="12.75" customHeight="1">
      <c r="A175" s="1"/>
      <c r="D175" s="1"/>
      <c r="I175" s="1"/>
    </row>
    <row r="176" ht="12.75" customHeight="1">
      <c r="A176" s="1"/>
      <c r="D176" s="1"/>
      <c r="I176" s="1"/>
    </row>
    <row r="177" ht="12.75" customHeight="1">
      <c r="A177" s="1"/>
      <c r="D177" s="1"/>
      <c r="I177" s="1"/>
    </row>
    <row r="178" ht="12.75" customHeight="1">
      <c r="A178" s="1"/>
      <c r="D178" s="1"/>
      <c r="I178" s="1"/>
    </row>
    <row r="179" ht="12.75" customHeight="1">
      <c r="A179" s="1"/>
      <c r="D179" s="1"/>
      <c r="I179" s="1"/>
    </row>
    <row r="180" ht="12.75" customHeight="1">
      <c r="A180" s="1"/>
      <c r="D180" s="1"/>
      <c r="I180" s="1"/>
    </row>
    <row r="181" ht="12.75" customHeight="1">
      <c r="A181" s="1"/>
      <c r="D181" s="1"/>
      <c r="I181" s="1"/>
    </row>
    <row r="182" ht="12.75" customHeight="1">
      <c r="A182" s="1"/>
      <c r="D182" s="1"/>
      <c r="I182" s="1"/>
    </row>
    <row r="183" ht="12.75" customHeight="1">
      <c r="A183" s="1"/>
      <c r="D183" s="1"/>
      <c r="I183" s="1"/>
    </row>
    <row r="184" ht="12.75" customHeight="1">
      <c r="A184" s="1"/>
      <c r="D184" s="1"/>
      <c r="I184" s="1"/>
    </row>
    <row r="185" ht="12.75" customHeight="1">
      <c r="A185" s="1"/>
      <c r="D185" s="1"/>
      <c r="I185" s="1"/>
    </row>
    <row r="186" ht="12.75" customHeight="1">
      <c r="A186" s="1"/>
      <c r="D186" s="1"/>
      <c r="I186" s="1"/>
    </row>
    <row r="187" ht="12.75" customHeight="1">
      <c r="A187" s="1"/>
      <c r="D187" s="1"/>
      <c r="I187" s="1"/>
    </row>
    <row r="188" ht="12.75" customHeight="1">
      <c r="A188" s="1"/>
      <c r="D188" s="1"/>
      <c r="I188" s="1"/>
    </row>
    <row r="189" ht="12.75" customHeight="1">
      <c r="A189" s="1"/>
      <c r="D189" s="1"/>
      <c r="I189" s="1"/>
    </row>
    <row r="190" ht="12.75" customHeight="1">
      <c r="A190" s="1"/>
      <c r="D190" s="1"/>
      <c r="I190" s="1"/>
    </row>
    <row r="191" ht="12.75" customHeight="1">
      <c r="A191" s="1"/>
      <c r="D191" s="1"/>
      <c r="I191" s="1"/>
    </row>
    <row r="192" ht="12.75" customHeight="1">
      <c r="A192" s="1"/>
      <c r="D192" s="1"/>
      <c r="I192" s="1"/>
    </row>
    <row r="193" ht="12.75" customHeight="1">
      <c r="A193" s="1"/>
      <c r="D193" s="1"/>
      <c r="I193" s="1"/>
    </row>
    <row r="194" ht="12.75" customHeight="1">
      <c r="A194" s="1"/>
      <c r="D194" s="1"/>
      <c r="I194" s="1"/>
    </row>
    <row r="195" ht="12.75" customHeight="1">
      <c r="A195" s="1"/>
      <c r="D195" s="1"/>
      <c r="I195" s="1"/>
    </row>
    <row r="196" ht="12.75" customHeight="1">
      <c r="A196" s="1"/>
      <c r="D196" s="1"/>
      <c r="I196" s="1"/>
    </row>
    <row r="197" ht="12.75" customHeight="1">
      <c r="A197" s="1"/>
      <c r="D197" s="1"/>
      <c r="I197" s="1"/>
    </row>
    <row r="198" ht="12.75" customHeight="1">
      <c r="A198" s="1"/>
      <c r="D198" s="1"/>
      <c r="I198" s="1"/>
    </row>
    <row r="199" ht="12.75" customHeight="1">
      <c r="A199" s="1"/>
      <c r="D199" s="1"/>
      <c r="I199" s="1"/>
    </row>
    <row r="200" ht="12.75" customHeight="1">
      <c r="A200" s="1"/>
      <c r="D200" s="1"/>
      <c r="I200" s="1"/>
    </row>
    <row r="201" ht="12.75" customHeight="1">
      <c r="A201" s="1"/>
      <c r="D201" s="1"/>
      <c r="I201" s="1"/>
    </row>
    <row r="202" ht="12.75" customHeight="1">
      <c r="A202" s="1"/>
      <c r="D202" s="1"/>
      <c r="I202" s="1"/>
    </row>
    <row r="203" ht="12.75" customHeight="1">
      <c r="A203" s="1"/>
      <c r="D203" s="1"/>
      <c r="I203" s="1"/>
    </row>
    <row r="204" ht="12.75" customHeight="1">
      <c r="A204" s="1"/>
      <c r="D204" s="1"/>
      <c r="I204" s="1"/>
    </row>
    <row r="205" ht="12.75" customHeight="1">
      <c r="A205" s="1"/>
      <c r="D205" s="1"/>
      <c r="I205" s="1"/>
    </row>
    <row r="206" ht="12.75" customHeight="1">
      <c r="A206" s="1"/>
      <c r="D206" s="1"/>
      <c r="I206" s="1"/>
    </row>
    <row r="207" ht="12.75" customHeight="1">
      <c r="A207" s="1"/>
      <c r="D207" s="1"/>
      <c r="I207" s="1"/>
    </row>
    <row r="208" ht="12.75" customHeight="1">
      <c r="A208" s="1"/>
      <c r="D208" s="1"/>
      <c r="I208" s="1"/>
    </row>
    <row r="209" ht="12.75" customHeight="1">
      <c r="A209" s="1"/>
      <c r="D209" s="1"/>
      <c r="I209" s="1"/>
    </row>
    <row r="210" ht="12.75" customHeight="1">
      <c r="A210" s="1"/>
      <c r="D210" s="1"/>
      <c r="I210" s="1"/>
    </row>
    <row r="211" ht="12.75" customHeight="1">
      <c r="A211" s="1"/>
      <c r="D211" s="1"/>
      <c r="I211" s="1"/>
    </row>
    <row r="212" ht="12.75" customHeight="1">
      <c r="A212" s="1"/>
      <c r="D212" s="1"/>
      <c r="I212" s="1"/>
    </row>
    <row r="213" ht="12.75" customHeight="1">
      <c r="A213" s="1"/>
      <c r="D213" s="1"/>
      <c r="I213" s="1"/>
    </row>
    <row r="214" ht="12.75" customHeight="1">
      <c r="A214" s="1"/>
      <c r="D214" s="1"/>
      <c r="I214" s="1"/>
    </row>
    <row r="215" ht="12.75" customHeight="1">
      <c r="A215" s="1"/>
      <c r="D215" s="1"/>
      <c r="I215" s="1"/>
    </row>
    <row r="216" ht="12.75" customHeight="1">
      <c r="A216" s="1"/>
      <c r="D216" s="1"/>
      <c r="I216" s="1"/>
    </row>
    <row r="217" ht="12.75" customHeight="1">
      <c r="A217" s="1"/>
      <c r="D217" s="1"/>
      <c r="I217" s="1"/>
    </row>
    <row r="218" ht="12.75" customHeight="1">
      <c r="A218" s="1"/>
      <c r="D218" s="1"/>
      <c r="I218" s="1"/>
    </row>
    <row r="219" ht="12.75" customHeight="1">
      <c r="A219" s="1"/>
      <c r="D219" s="1"/>
      <c r="I219" s="1"/>
    </row>
    <row r="220" ht="12.75" customHeight="1">
      <c r="A220" s="1"/>
      <c r="D220" s="1"/>
      <c r="I220" s="1"/>
    </row>
    <row r="221" ht="12.75" customHeight="1">
      <c r="A221" s="1"/>
      <c r="D221" s="1"/>
      <c r="I221" s="1"/>
    </row>
    <row r="222" ht="12.75" customHeight="1">
      <c r="A222" s="1"/>
      <c r="D222" s="1"/>
      <c r="I222" s="1"/>
    </row>
    <row r="223" ht="12.75" customHeight="1">
      <c r="A223" s="1"/>
      <c r="D223" s="1"/>
      <c r="I223" s="1"/>
    </row>
    <row r="224" ht="12.75" customHeight="1">
      <c r="A224" s="1"/>
      <c r="D224" s="1"/>
      <c r="I224" s="1"/>
    </row>
    <row r="225" ht="12.75" customHeight="1">
      <c r="A225" s="1"/>
      <c r="D225" s="1"/>
      <c r="I225" s="1"/>
    </row>
    <row r="226" ht="12.75" customHeight="1">
      <c r="A226" s="1"/>
      <c r="D226" s="1"/>
      <c r="I226" s="1"/>
    </row>
    <row r="227" ht="12.75" customHeight="1">
      <c r="A227" s="1"/>
      <c r="D227" s="1"/>
      <c r="I227" s="1"/>
    </row>
    <row r="228" ht="12.75" customHeight="1">
      <c r="A228" s="1"/>
      <c r="D228" s="1"/>
      <c r="I228" s="1"/>
    </row>
    <row r="229" ht="12.75" customHeight="1">
      <c r="A229" s="1"/>
      <c r="D229" s="1"/>
      <c r="I229" s="1"/>
    </row>
    <row r="230" ht="12.75" customHeight="1">
      <c r="A230" s="1"/>
      <c r="D230" s="1"/>
      <c r="I230" s="1"/>
    </row>
    <row r="231" ht="12.75" customHeight="1">
      <c r="A231" s="1"/>
      <c r="D231" s="1"/>
      <c r="I231" s="1"/>
    </row>
    <row r="232" ht="12.75" customHeight="1">
      <c r="A232" s="1"/>
      <c r="D232" s="1"/>
      <c r="I232" s="1"/>
    </row>
    <row r="233" ht="12.75" customHeight="1">
      <c r="A233" s="1"/>
      <c r="D233" s="1"/>
      <c r="I233" s="1"/>
    </row>
    <row r="234" ht="12.75" customHeight="1">
      <c r="A234" s="1"/>
      <c r="D234" s="1"/>
      <c r="I234" s="1"/>
    </row>
    <row r="235" ht="12.75" customHeight="1">
      <c r="A235" s="1"/>
      <c r="D235" s="1"/>
      <c r="I235" s="1"/>
    </row>
    <row r="236" ht="12.75" customHeight="1">
      <c r="A236" s="1"/>
      <c r="D236" s="1"/>
      <c r="I236" s="1"/>
    </row>
    <row r="237" ht="12.75" customHeight="1">
      <c r="A237" s="1"/>
      <c r="D237" s="1"/>
      <c r="I237" s="1"/>
    </row>
    <row r="238" ht="12.75" customHeight="1">
      <c r="A238" s="1"/>
      <c r="D238" s="1"/>
      <c r="I238" s="1"/>
    </row>
    <row r="239" ht="12.75" customHeight="1">
      <c r="A239" s="1"/>
      <c r="D239" s="1"/>
      <c r="I239" s="1"/>
    </row>
    <row r="240" ht="12.75" customHeight="1">
      <c r="A240" s="1"/>
      <c r="D240" s="1"/>
      <c r="I240" s="1"/>
    </row>
    <row r="241" ht="12.75" customHeight="1">
      <c r="A241" s="1"/>
      <c r="D241" s="1"/>
      <c r="I241" s="1"/>
    </row>
    <row r="242" ht="12.75" customHeight="1">
      <c r="A242" s="1"/>
      <c r="D242" s="1"/>
      <c r="I242" s="1"/>
    </row>
    <row r="243" ht="12.75" customHeight="1">
      <c r="A243" s="1"/>
      <c r="D243" s="1"/>
      <c r="I243" s="1"/>
    </row>
    <row r="244" ht="12.75" customHeight="1">
      <c r="A244" s="1"/>
      <c r="D244" s="1"/>
      <c r="I244" s="1"/>
    </row>
    <row r="245" ht="12.75" customHeight="1">
      <c r="A245" s="1"/>
      <c r="D245" s="1"/>
      <c r="I245" s="1"/>
    </row>
    <row r="246" ht="12.75" customHeight="1">
      <c r="A246" s="1"/>
      <c r="D246" s="1"/>
      <c r="I246" s="1"/>
    </row>
    <row r="247" ht="12.75" customHeight="1">
      <c r="A247" s="1"/>
      <c r="D247" s="1"/>
      <c r="I247" s="1"/>
    </row>
    <row r="248" ht="12.75" customHeight="1">
      <c r="A248" s="1"/>
      <c r="D248" s="1"/>
      <c r="I248" s="1"/>
    </row>
    <row r="249" ht="12.75" customHeight="1">
      <c r="A249" s="1"/>
      <c r="D249" s="1"/>
      <c r="I249" s="1"/>
    </row>
    <row r="250" ht="12.75" customHeight="1">
      <c r="A250" s="1"/>
      <c r="D250" s="1"/>
      <c r="I250" s="1"/>
    </row>
    <row r="251" ht="12.75" customHeight="1">
      <c r="A251" s="1"/>
      <c r="D251" s="1"/>
      <c r="I251" s="1"/>
    </row>
    <row r="252" ht="12.75" customHeight="1">
      <c r="A252" s="1"/>
      <c r="D252" s="1"/>
      <c r="I252" s="1"/>
    </row>
    <row r="253" ht="12.75" customHeight="1">
      <c r="A253" s="1"/>
      <c r="D253" s="1"/>
      <c r="I253" s="1"/>
    </row>
    <row r="254" ht="12.75" customHeight="1">
      <c r="A254" s="1"/>
      <c r="D254" s="1"/>
      <c r="I254" s="1"/>
    </row>
    <row r="255" ht="12.75" customHeight="1">
      <c r="A255" s="1"/>
      <c r="D255" s="1"/>
      <c r="I255" s="1"/>
    </row>
    <row r="256" ht="12.75" customHeight="1">
      <c r="A256" s="1"/>
      <c r="D256" s="1"/>
      <c r="I256" s="1"/>
    </row>
    <row r="257" ht="12.75" customHeight="1">
      <c r="A257" s="1"/>
      <c r="D257" s="1"/>
      <c r="I257" s="1"/>
    </row>
    <row r="258" ht="12.75" customHeight="1">
      <c r="A258" s="1"/>
      <c r="D258" s="1"/>
      <c r="I258" s="1"/>
    </row>
    <row r="259" ht="12.75" customHeight="1">
      <c r="A259" s="1"/>
      <c r="D259" s="1"/>
      <c r="I259" s="1"/>
    </row>
    <row r="260" ht="12.75" customHeight="1">
      <c r="A260" s="1"/>
      <c r="D260" s="1"/>
      <c r="I260" s="1"/>
    </row>
    <row r="261" ht="12.75" customHeight="1">
      <c r="A261" s="1"/>
      <c r="D261" s="1"/>
      <c r="I261" s="1"/>
    </row>
    <row r="262" ht="12.75" customHeight="1">
      <c r="A262" s="1"/>
      <c r="D262" s="1"/>
      <c r="I262" s="1"/>
    </row>
    <row r="263" ht="12.75" customHeight="1">
      <c r="A263" s="1"/>
      <c r="D263" s="1"/>
      <c r="I263" s="1"/>
    </row>
    <row r="264" ht="12.75" customHeight="1">
      <c r="A264" s="1"/>
      <c r="D264" s="1"/>
      <c r="I264" s="1"/>
    </row>
    <row r="265" ht="12.75" customHeight="1">
      <c r="A265" s="1"/>
      <c r="D265" s="1"/>
      <c r="I265" s="1"/>
    </row>
    <row r="266" ht="12.75" customHeight="1">
      <c r="A266" s="1"/>
      <c r="D266" s="1"/>
      <c r="I266" s="1"/>
    </row>
    <row r="267" ht="12.75" customHeight="1">
      <c r="A267" s="1"/>
      <c r="D267" s="1"/>
      <c r="I267" s="1"/>
    </row>
    <row r="268" ht="12.75" customHeight="1">
      <c r="A268" s="1"/>
      <c r="D268" s="1"/>
      <c r="I268" s="1"/>
    </row>
    <row r="269" ht="12.75" customHeight="1">
      <c r="A269" s="1"/>
      <c r="D269" s="1"/>
      <c r="I269" s="1"/>
    </row>
    <row r="270" ht="12.75" customHeight="1">
      <c r="A270" s="1"/>
      <c r="D270" s="1"/>
      <c r="I270" s="1"/>
    </row>
    <row r="271" ht="12.75" customHeight="1">
      <c r="A271" s="1"/>
      <c r="D271" s="1"/>
      <c r="I271" s="1"/>
    </row>
    <row r="272" ht="12.75" customHeight="1">
      <c r="A272" s="1"/>
      <c r="D272" s="1"/>
      <c r="I272" s="1"/>
    </row>
    <row r="273" ht="12.75" customHeight="1">
      <c r="A273" s="1"/>
      <c r="D273" s="1"/>
      <c r="I273" s="1"/>
    </row>
    <row r="274" ht="12.75" customHeight="1">
      <c r="A274" s="1"/>
      <c r="D274" s="1"/>
      <c r="I274" s="1"/>
    </row>
    <row r="275" ht="12.75" customHeight="1">
      <c r="A275" s="1"/>
      <c r="D275" s="1"/>
      <c r="I275" s="1"/>
    </row>
    <row r="276" ht="12.75" customHeight="1">
      <c r="A276" s="1"/>
      <c r="D276" s="1"/>
      <c r="I276" s="1"/>
    </row>
    <row r="277" ht="12.75" customHeight="1">
      <c r="A277" s="1"/>
      <c r="D277" s="1"/>
      <c r="I277" s="1"/>
    </row>
    <row r="278" ht="12.75" customHeight="1">
      <c r="A278" s="1"/>
      <c r="D278" s="1"/>
      <c r="I278" s="1"/>
    </row>
    <row r="279" ht="12.75" customHeight="1">
      <c r="A279" s="1"/>
      <c r="D279" s="1"/>
      <c r="I279" s="1"/>
    </row>
    <row r="280" ht="12.75" customHeight="1">
      <c r="A280" s="1"/>
      <c r="D280" s="1"/>
      <c r="I280" s="1"/>
    </row>
    <row r="281" ht="12.75" customHeight="1">
      <c r="A281" s="1"/>
      <c r="D281" s="1"/>
      <c r="I281" s="1"/>
    </row>
    <row r="282" ht="12.75" customHeight="1">
      <c r="A282" s="1"/>
      <c r="D282" s="1"/>
      <c r="I282" s="1"/>
    </row>
    <row r="283" ht="12.75" customHeight="1">
      <c r="A283" s="1"/>
      <c r="D283" s="1"/>
      <c r="I283" s="1"/>
    </row>
    <row r="284" ht="12.75" customHeight="1">
      <c r="A284" s="1"/>
      <c r="D284" s="1"/>
      <c r="I284" s="1"/>
    </row>
    <row r="285" ht="12.75" customHeight="1">
      <c r="A285" s="1"/>
      <c r="D285" s="1"/>
      <c r="I285" s="1"/>
    </row>
    <row r="286" ht="12.75" customHeight="1">
      <c r="A286" s="1"/>
      <c r="D286" s="1"/>
      <c r="I286" s="1"/>
    </row>
    <row r="287" ht="12.75" customHeight="1">
      <c r="A287" s="1"/>
      <c r="D287" s="1"/>
      <c r="I287" s="1"/>
    </row>
    <row r="288" ht="12.75" customHeight="1">
      <c r="A288" s="1"/>
      <c r="D288" s="1"/>
      <c r="I288" s="1"/>
    </row>
    <row r="289" ht="12.75" customHeight="1">
      <c r="A289" s="1"/>
      <c r="D289" s="1"/>
      <c r="I289" s="1"/>
    </row>
    <row r="290" ht="12.75" customHeight="1">
      <c r="A290" s="1"/>
      <c r="D290" s="1"/>
      <c r="I290" s="1"/>
    </row>
    <row r="291" ht="12.75" customHeight="1">
      <c r="A291" s="1"/>
      <c r="D291" s="1"/>
      <c r="I291" s="1"/>
    </row>
    <row r="292" ht="12.75" customHeight="1">
      <c r="A292" s="1"/>
      <c r="D292" s="1"/>
      <c r="I292" s="1"/>
    </row>
    <row r="293" ht="12.75" customHeight="1">
      <c r="A293" s="1"/>
      <c r="D293" s="1"/>
      <c r="I293" s="1"/>
    </row>
    <row r="294" ht="12.75" customHeight="1">
      <c r="A294" s="1"/>
      <c r="D294" s="1"/>
      <c r="I294" s="1"/>
    </row>
    <row r="295" ht="12.75" customHeight="1">
      <c r="A295" s="1"/>
      <c r="D295" s="1"/>
      <c r="I295" s="1"/>
    </row>
    <row r="296" ht="12.75" customHeight="1">
      <c r="A296" s="1"/>
      <c r="D296" s="1"/>
      <c r="I296" s="1"/>
    </row>
    <row r="297" ht="12.75" customHeight="1">
      <c r="A297" s="1"/>
      <c r="D297" s="1"/>
      <c r="I297" s="1"/>
    </row>
    <row r="298" ht="12.75" customHeight="1">
      <c r="A298" s="1"/>
      <c r="D298" s="1"/>
      <c r="I298" s="1"/>
    </row>
    <row r="299" ht="12.75" customHeight="1">
      <c r="A299" s="1"/>
      <c r="D299" s="1"/>
      <c r="I299" s="1"/>
    </row>
    <row r="300" ht="12.75" customHeight="1">
      <c r="A300" s="1"/>
      <c r="D300" s="1"/>
      <c r="I300" s="1"/>
    </row>
    <row r="301" ht="12.75" customHeight="1">
      <c r="A301" s="1"/>
      <c r="D301" s="1"/>
      <c r="I301" s="1"/>
    </row>
    <row r="302" ht="12.75" customHeight="1">
      <c r="A302" s="1"/>
      <c r="D302" s="1"/>
      <c r="I302" s="1"/>
    </row>
    <row r="303" ht="12.75" customHeight="1">
      <c r="A303" s="1"/>
      <c r="D303" s="1"/>
      <c r="I303" s="1"/>
    </row>
    <row r="304" ht="12.75" customHeight="1">
      <c r="A304" s="1"/>
      <c r="D304" s="1"/>
      <c r="I304" s="1"/>
    </row>
    <row r="305" ht="12.75" customHeight="1">
      <c r="A305" s="1"/>
      <c r="D305" s="1"/>
      <c r="I305" s="1"/>
    </row>
    <row r="306" ht="12.75" customHeight="1">
      <c r="A306" s="1"/>
      <c r="D306" s="1"/>
      <c r="I306" s="1"/>
    </row>
    <row r="307" ht="12.75" customHeight="1">
      <c r="A307" s="1"/>
      <c r="D307" s="1"/>
      <c r="I307" s="1"/>
    </row>
    <row r="308" ht="12.75" customHeight="1">
      <c r="A308" s="1"/>
      <c r="D308" s="1"/>
      <c r="I308" s="1"/>
    </row>
    <row r="309" ht="12.75" customHeight="1">
      <c r="A309" s="1"/>
      <c r="D309" s="1"/>
      <c r="I309" s="1"/>
    </row>
    <row r="310" ht="12.75" customHeight="1">
      <c r="A310" s="1"/>
      <c r="D310" s="1"/>
      <c r="I310" s="1"/>
    </row>
    <row r="311" ht="12.75" customHeight="1">
      <c r="A311" s="1"/>
      <c r="D311" s="1"/>
      <c r="I311" s="1"/>
    </row>
    <row r="312" ht="12.75" customHeight="1">
      <c r="A312" s="1"/>
      <c r="D312" s="1"/>
      <c r="I312" s="1"/>
    </row>
    <row r="313" ht="12.75" customHeight="1">
      <c r="A313" s="1"/>
      <c r="D313" s="1"/>
      <c r="I313" s="1"/>
    </row>
    <row r="314" ht="12.75" customHeight="1">
      <c r="A314" s="1"/>
      <c r="D314" s="1"/>
      <c r="I314" s="1"/>
    </row>
    <row r="315" ht="12.75" customHeight="1">
      <c r="A315" s="1"/>
      <c r="D315" s="1"/>
      <c r="I315" s="1"/>
    </row>
    <row r="316" ht="12.75" customHeight="1">
      <c r="A316" s="1"/>
      <c r="D316" s="1"/>
      <c r="I316" s="1"/>
    </row>
    <row r="317" ht="12.75" customHeight="1">
      <c r="A317" s="1"/>
      <c r="D317" s="1"/>
      <c r="I317" s="1"/>
    </row>
    <row r="318" ht="12.75" customHeight="1">
      <c r="A318" s="1"/>
      <c r="D318" s="1"/>
      <c r="I318" s="1"/>
    </row>
    <row r="319" ht="12.75" customHeight="1">
      <c r="A319" s="1"/>
      <c r="D319" s="1"/>
      <c r="I319" s="1"/>
    </row>
    <row r="320" ht="12.75" customHeight="1">
      <c r="A320" s="1"/>
      <c r="D320" s="1"/>
      <c r="I320" s="1"/>
    </row>
    <row r="321" ht="12.75" customHeight="1">
      <c r="A321" s="1"/>
      <c r="D321" s="1"/>
      <c r="I321" s="1"/>
    </row>
    <row r="322" ht="12.75" customHeight="1">
      <c r="A322" s="1"/>
      <c r="D322" s="1"/>
      <c r="I322" s="1"/>
    </row>
    <row r="323" ht="12.75" customHeight="1">
      <c r="A323" s="1"/>
      <c r="D323" s="1"/>
      <c r="I323" s="1"/>
    </row>
    <row r="324" ht="12.75" customHeight="1">
      <c r="A324" s="1"/>
      <c r="D324" s="1"/>
      <c r="I324" s="1"/>
    </row>
    <row r="325" ht="12.75" customHeight="1">
      <c r="A325" s="1"/>
      <c r="D325" s="1"/>
      <c r="I325" s="1"/>
    </row>
    <row r="326" ht="12.75" customHeight="1">
      <c r="A326" s="1"/>
      <c r="D326" s="1"/>
      <c r="I326" s="1"/>
    </row>
    <row r="327" ht="12.75" customHeight="1">
      <c r="A327" s="1"/>
      <c r="D327" s="1"/>
      <c r="I327" s="1"/>
    </row>
    <row r="328" ht="12.75" customHeight="1">
      <c r="A328" s="1"/>
      <c r="D328" s="1"/>
      <c r="I328" s="1"/>
    </row>
    <row r="329" ht="12.75" customHeight="1">
      <c r="A329" s="1"/>
      <c r="D329" s="1"/>
      <c r="I329" s="1"/>
    </row>
    <row r="330" ht="12.75" customHeight="1">
      <c r="A330" s="1"/>
      <c r="D330" s="1"/>
      <c r="I330" s="1"/>
    </row>
    <row r="331" ht="12.75" customHeight="1">
      <c r="A331" s="1"/>
      <c r="D331" s="1"/>
      <c r="I331" s="1"/>
    </row>
    <row r="332" ht="12.75" customHeight="1">
      <c r="A332" s="1"/>
      <c r="D332" s="1"/>
      <c r="I332" s="1"/>
    </row>
    <row r="333" ht="12.75" customHeight="1">
      <c r="A333" s="1"/>
      <c r="D333" s="1"/>
      <c r="I333" s="1"/>
    </row>
    <row r="334" ht="12.75" customHeight="1">
      <c r="A334" s="1"/>
      <c r="D334" s="1"/>
      <c r="I334" s="1"/>
    </row>
    <row r="335" ht="12.75" customHeight="1">
      <c r="A335" s="1"/>
      <c r="D335" s="1"/>
      <c r="I335" s="1"/>
    </row>
    <row r="336" ht="12.75" customHeight="1">
      <c r="A336" s="1"/>
      <c r="D336" s="1"/>
      <c r="I336" s="1"/>
    </row>
    <row r="337" ht="12.75" customHeight="1">
      <c r="A337" s="1"/>
      <c r="D337" s="1"/>
      <c r="I337" s="1"/>
    </row>
    <row r="338" ht="12.75" customHeight="1">
      <c r="A338" s="1"/>
      <c r="D338" s="1"/>
      <c r="I338" s="1"/>
    </row>
    <row r="339" ht="12.75" customHeight="1">
      <c r="A339" s="1"/>
      <c r="D339" s="1"/>
      <c r="I339" s="1"/>
    </row>
    <row r="340" ht="12.75" customHeight="1">
      <c r="A340" s="1"/>
      <c r="D340" s="1"/>
      <c r="I340" s="1"/>
    </row>
    <row r="341" ht="12.75" customHeight="1">
      <c r="A341" s="1"/>
      <c r="D341" s="1"/>
      <c r="I341" s="1"/>
    </row>
    <row r="342" ht="12.75" customHeight="1">
      <c r="A342" s="1"/>
      <c r="D342" s="1"/>
      <c r="I342" s="1"/>
    </row>
    <row r="343" ht="12.75" customHeight="1">
      <c r="A343" s="1"/>
      <c r="D343" s="1"/>
      <c r="I343" s="1"/>
    </row>
    <row r="344" ht="12.75" customHeight="1">
      <c r="A344" s="1"/>
      <c r="D344" s="1"/>
      <c r="I344" s="1"/>
    </row>
    <row r="345" ht="12.75" customHeight="1">
      <c r="A345" s="1"/>
      <c r="D345" s="1"/>
      <c r="I345" s="1"/>
    </row>
    <row r="346" ht="12.75" customHeight="1">
      <c r="A346" s="1"/>
      <c r="D346" s="1"/>
      <c r="I346" s="1"/>
    </row>
    <row r="347" ht="12.75" customHeight="1">
      <c r="A347" s="1"/>
      <c r="D347" s="1"/>
      <c r="I347" s="1"/>
    </row>
    <row r="348" ht="12.75" customHeight="1">
      <c r="A348" s="1"/>
      <c r="D348" s="1"/>
      <c r="I348" s="1"/>
    </row>
    <row r="349" ht="12.75" customHeight="1">
      <c r="A349" s="1"/>
      <c r="D349" s="1"/>
      <c r="I349" s="1"/>
    </row>
    <row r="350" ht="12.75" customHeight="1">
      <c r="A350" s="1"/>
      <c r="D350" s="1"/>
      <c r="I350" s="1"/>
    </row>
    <row r="351" ht="12.75" customHeight="1">
      <c r="A351" s="1"/>
      <c r="D351" s="1"/>
      <c r="I351" s="1"/>
    </row>
    <row r="352" ht="12.75" customHeight="1">
      <c r="A352" s="1"/>
      <c r="D352" s="1"/>
      <c r="I352" s="1"/>
    </row>
    <row r="353" ht="12.75" customHeight="1">
      <c r="A353" s="1"/>
      <c r="D353" s="1"/>
      <c r="I353" s="1"/>
    </row>
    <row r="354" ht="12.75" customHeight="1">
      <c r="A354" s="1"/>
      <c r="D354" s="1"/>
      <c r="I354" s="1"/>
    </row>
    <row r="355" ht="12.75" customHeight="1">
      <c r="A355" s="1"/>
      <c r="D355" s="1"/>
      <c r="I355" s="1"/>
    </row>
    <row r="356" ht="12.75" customHeight="1">
      <c r="A356" s="1"/>
      <c r="D356" s="1"/>
      <c r="I356" s="1"/>
    </row>
    <row r="357" ht="12.75" customHeight="1">
      <c r="A357" s="1"/>
      <c r="D357" s="1"/>
      <c r="I357" s="1"/>
    </row>
    <row r="358" ht="12.75" customHeight="1">
      <c r="A358" s="1"/>
      <c r="D358" s="1"/>
      <c r="I358" s="1"/>
    </row>
    <row r="359" ht="12.75" customHeight="1">
      <c r="A359" s="1"/>
      <c r="D359" s="1"/>
      <c r="I359" s="1"/>
    </row>
    <row r="360" ht="12.75" customHeight="1">
      <c r="A360" s="1"/>
      <c r="D360" s="1"/>
      <c r="I360" s="1"/>
    </row>
    <row r="361" ht="12.75" customHeight="1">
      <c r="A361" s="1"/>
      <c r="D361" s="1"/>
      <c r="I361" s="1"/>
    </row>
    <row r="362" ht="12.75" customHeight="1">
      <c r="A362" s="1"/>
      <c r="D362" s="1"/>
      <c r="I362" s="1"/>
    </row>
    <row r="363" ht="12.75" customHeight="1">
      <c r="A363" s="1"/>
      <c r="D363" s="1"/>
      <c r="I363" s="1"/>
    </row>
    <row r="364" ht="12.75" customHeight="1">
      <c r="A364" s="1"/>
      <c r="D364" s="1"/>
      <c r="I364" s="1"/>
    </row>
    <row r="365" ht="12.75" customHeight="1">
      <c r="A365" s="1"/>
      <c r="D365" s="1"/>
      <c r="I365" s="1"/>
    </row>
    <row r="366" ht="12.75" customHeight="1">
      <c r="A366" s="1"/>
      <c r="D366" s="1"/>
      <c r="I366" s="1"/>
    </row>
    <row r="367" ht="12.75" customHeight="1">
      <c r="A367" s="1"/>
      <c r="D367" s="1"/>
      <c r="I367" s="1"/>
    </row>
    <row r="368" ht="12.75" customHeight="1">
      <c r="A368" s="1"/>
      <c r="D368" s="1"/>
      <c r="I368" s="1"/>
    </row>
    <row r="369" ht="12.75" customHeight="1">
      <c r="A369" s="1"/>
      <c r="D369" s="1"/>
      <c r="I369" s="1"/>
    </row>
    <row r="370" ht="12.75" customHeight="1">
      <c r="A370" s="1"/>
      <c r="D370" s="1"/>
      <c r="I370" s="1"/>
    </row>
    <row r="371" ht="12.75" customHeight="1">
      <c r="A371" s="1"/>
      <c r="D371" s="1"/>
      <c r="I371" s="1"/>
    </row>
    <row r="372" ht="12.75" customHeight="1">
      <c r="A372" s="1"/>
      <c r="D372" s="1"/>
      <c r="I372" s="1"/>
    </row>
    <row r="373" ht="12.75" customHeight="1">
      <c r="A373" s="1"/>
      <c r="D373" s="1"/>
      <c r="I373" s="1"/>
    </row>
    <row r="374" ht="12.75" customHeight="1">
      <c r="A374" s="1"/>
      <c r="D374" s="1"/>
      <c r="I374" s="1"/>
    </row>
    <row r="375" ht="12.75" customHeight="1">
      <c r="A375" s="1"/>
      <c r="D375" s="1"/>
      <c r="I375" s="1"/>
    </row>
    <row r="376" ht="12.75" customHeight="1">
      <c r="A376" s="1"/>
      <c r="D376" s="1"/>
      <c r="I376" s="1"/>
    </row>
    <row r="377" ht="12.75" customHeight="1">
      <c r="A377" s="1"/>
      <c r="D377" s="1"/>
      <c r="I377" s="1"/>
    </row>
    <row r="378" ht="12.75" customHeight="1">
      <c r="A378" s="1"/>
      <c r="D378" s="1"/>
      <c r="I378" s="1"/>
    </row>
    <row r="379" ht="12.75" customHeight="1">
      <c r="A379" s="1"/>
      <c r="D379" s="1"/>
      <c r="I379" s="1"/>
    </row>
    <row r="380" ht="12.75" customHeight="1">
      <c r="A380" s="1"/>
      <c r="D380" s="1"/>
      <c r="I380" s="1"/>
    </row>
    <row r="381" ht="12.75" customHeight="1">
      <c r="A381" s="1"/>
      <c r="D381" s="1"/>
      <c r="I381" s="1"/>
    </row>
    <row r="382" ht="12.75" customHeight="1">
      <c r="A382" s="1"/>
      <c r="D382" s="1"/>
      <c r="I382" s="1"/>
    </row>
    <row r="383" ht="12.75" customHeight="1">
      <c r="A383" s="1"/>
      <c r="D383" s="1"/>
      <c r="I383" s="1"/>
    </row>
    <row r="384" ht="12.75" customHeight="1">
      <c r="A384" s="1"/>
      <c r="D384" s="1"/>
      <c r="I384" s="1"/>
    </row>
    <row r="385" ht="12.75" customHeight="1">
      <c r="A385" s="1"/>
      <c r="D385" s="1"/>
      <c r="I385" s="1"/>
    </row>
    <row r="386" ht="12.75" customHeight="1">
      <c r="A386" s="1"/>
      <c r="D386" s="1"/>
      <c r="I386" s="1"/>
    </row>
    <row r="387" ht="12.75" customHeight="1">
      <c r="A387" s="1"/>
      <c r="D387" s="1"/>
      <c r="I387" s="1"/>
    </row>
    <row r="388" ht="12.75" customHeight="1">
      <c r="A388" s="1"/>
      <c r="D388" s="1"/>
      <c r="I388" s="1"/>
    </row>
    <row r="389" ht="12.75" customHeight="1">
      <c r="A389" s="1"/>
      <c r="D389" s="1"/>
      <c r="I389" s="1"/>
    </row>
    <row r="390" ht="12.75" customHeight="1">
      <c r="A390" s="1"/>
      <c r="D390" s="1"/>
      <c r="I390" s="1"/>
    </row>
    <row r="391" ht="12.75" customHeight="1">
      <c r="A391" s="1"/>
      <c r="D391" s="1"/>
      <c r="I391" s="1"/>
    </row>
    <row r="392" ht="12.75" customHeight="1">
      <c r="A392" s="1"/>
      <c r="D392" s="1"/>
      <c r="I392" s="1"/>
    </row>
    <row r="393" ht="12.75" customHeight="1">
      <c r="A393" s="1"/>
      <c r="D393" s="1"/>
      <c r="I393" s="1"/>
    </row>
    <row r="394" ht="12.75" customHeight="1">
      <c r="A394" s="1"/>
      <c r="D394" s="1"/>
      <c r="I394" s="1"/>
    </row>
    <row r="395" ht="12.75" customHeight="1">
      <c r="A395" s="1"/>
      <c r="D395" s="1"/>
      <c r="I395" s="1"/>
    </row>
    <row r="396" ht="12.75" customHeight="1">
      <c r="A396" s="1"/>
      <c r="D396" s="1"/>
      <c r="I396" s="1"/>
    </row>
    <row r="397" ht="12.75" customHeight="1">
      <c r="A397" s="1"/>
      <c r="D397" s="1"/>
      <c r="I397" s="1"/>
    </row>
    <row r="398" ht="12.75" customHeight="1">
      <c r="A398" s="1"/>
      <c r="D398" s="1"/>
      <c r="I398" s="1"/>
    </row>
    <row r="399" ht="12.75" customHeight="1">
      <c r="A399" s="1"/>
      <c r="D399" s="1"/>
      <c r="I399" s="1"/>
    </row>
    <row r="400" ht="12.75" customHeight="1">
      <c r="A400" s="1"/>
      <c r="D400" s="1"/>
      <c r="I400" s="1"/>
    </row>
    <row r="401" ht="12.75" customHeight="1">
      <c r="A401" s="1"/>
      <c r="D401" s="1"/>
      <c r="I401" s="1"/>
    </row>
    <row r="402" ht="12.75" customHeight="1">
      <c r="A402" s="1"/>
      <c r="D402" s="1"/>
      <c r="I402" s="1"/>
    </row>
    <row r="403" ht="12.75" customHeight="1">
      <c r="A403" s="1"/>
      <c r="D403" s="1"/>
      <c r="I403" s="1"/>
    </row>
    <row r="404" ht="12.75" customHeight="1">
      <c r="A404" s="1"/>
      <c r="D404" s="1"/>
      <c r="I404" s="1"/>
    </row>
    <row r="405" ht="12.75" customHeight="1">
      <c r="A405" s="1"/>
      <c r="D405" s="1"/>
      <c r="I405" s="1"/>
    </row>
    <row r="406" ht="12.75" customHeight="1">
      <c r="A406" s="1"/>
      <c r="D406" s="1"/>
      <c r="I406" s="1"/>
    </row>
    <row r="407" ht="12.75" customHeight="1">
      <c r="A407" s="1"/>
      <c r="D407" s="1"/>
      <c r="I407" s="1"/>
    </row>
    <row r="408" ht="12.75" customHeight="1">
      <c r="A408" s="1"/>
      <c r="D408" s="1"/>
      <c r="I408" s="1"/>
    </row>
    <row r="409" ht="12.75" customHeight="1">
      <c r="A409" s="1"/>
      <c r="D409" s="1"/>
      <c r="I409" s="1"/>
    </row>
    <row r="410" ht="12.75" customHeight="1">
      <c r="A410" s="1"/>
      <c r="D410" s="1"/>
      <c r="I410" s="1"/>
    </row>
    <row r="411" ht="12.75" customHeight="1">
      <c r="A411" s="1"/>
      <c r="D411" s="1"/>
      <c r="I411" s="1"/>
    </row>
    <row r="412" ht="12.75" customHeight="1">
      <c r="A412" s="1"/>
      <c r="D412" s="1"/>
      <c r="I412" s="1"/>
    </row>
    <row r="413" ht="12.75" customHeight="1">
      <c r="A413" s="1"/>
      <c r="D413" s="1"/>
      <c r="I413" s="1"/>
    </row>
    <row r="414" ht="12.75" customHeight="1">
      <c r="A414" s="1"/>
      <c r="D414" s="1"/>
      <c r="I414" s="1"/>
    </row>
    <row r="415" ht="12.75" customHeight="1">
      <c r="A415" s="1"/>
      <c r="D415" s="1"/>
      <c r="I415" s="1"/>
    </row>
    <row r="416" ht="12.75" customHeight="1">
      <c r="A416" s="1"/>
      <c r="D416" s="1"/>
      <c r="I416" s="1"/>
    </row>
    <row r="417" ht="12.75" customHeight="1">
      <c r="A417" s="1"/>
      <c r="D417" s="1"/>
      <c r="I417" s="1"/>
    </row>
    <row r="418" ht="12.75" customHeight="1">
      <c r="A418" s="1"/>
      <c r="D418" s="1"/>
      <c r="I418" s="1"/>
    </row>
    <row r="419" ht="12.75" customHeight="1">
      <c r="A419" s="1"/>
      <c r="D419" s="1"/>
      <c r="I419" s="1"/>
    </row>
    <row r="420" ht="12.75" customHeight="1">
      <c r="A420" s="1"/>
      <c r="D420" s="1"/>
      <c r="I420" s="1"/>
    </row>
    <row r="421" ht="12.75" customHeight="1">
      <c r="A421" s="1"/>
      <c r="D421" s="1"/>
      <c r="I421" s="1"/>
    </row>
    <row r="422" ht="12.75" customHeight="1">
      <c r="A422" s="1"/>
      <c r="D422" s="1"/>
      <c r="I422" s="1"/>
    </row>
    <row r="423" ht="12.75" customHeight="1">
      <c r="A423" s="1"/>
      <c r="D423" s="1"/>
      <c r="I423" s="1"/>
    </row>
    <row r="424" ht="12.75" customHeight="1">
      <c r="A424" s="1"/>
      <c r="D424" s="1"/>
      <c r="I424" s="1"/>
    </row>
    <row r="425" ht="12.75" customHeight="1">
      <c r="A425" s="1"/>
      <c r="D425" s="1"/>
      <c r="I425" s="1"/>
    </row>
    <row r="426" ht="12.75" customHeight="1">
      <c r="A426" s="1"/>
      <c r="D426" s="1"/>
      <c r="I426" s="1"/>
    </row>
    <row r="427" ht="12.75" customHeight="1">
      <c r="A427" s="1"/>
      <c r="D427" s="1"/>
      <c r="I427" s="1"/>
    </row>
    <row r="428" ht="12.75" customHeight="1">
      <c r="A428" s="1"/>
      <c r="D428" s="1"/>
      <c r="I428" s="1"/>
    </row>
    <row r="429" ht="12.75" customHeight="1">
      <c r="A429" s="1"/>
      <c r="D429" s="1"/>
      <c r="I429" s="1"/>
    </row>
    <row r="430" ht="12.75" customHeight="1">
      <c r="A430" s="1"/>
      <c r="D430" s="1"/>
      <c r="I430" s="1"/>
    </row>
    <row r="431" ht="12.75" customHeight="1">
      <c r="A431" s="1"/>
      <c r="D431" s="1"/>
      <c r="I431" s="1"/>
    </row>
    <row r="432" ht="12.75" customHeight="1">
      <c r="A432" s="1"/>
      <c r="D432" s="1"/>
      <c r="I432" s="1"/>
    </row>
    <row r="433" ht="12.75" customHeight="1">
      <c r="A433" s="1"/>
      <c r="D433" s="1"/>
      <c r="I433" s="1"/>
    </row>
    <row r="434" ht="12.75" customHeight="1">
      <c r="A434" s="1"/>
      <c r="D434" s="1"/>
      <c r="I434" s="1"/>
    </row>
    <row r="435" ht="12.75" customHeight="1">
      <c r="A435" s="1"/>
      <c r="D435" s="1"/>
      <c r="I435" s="1"/>
    </row>
    <row r="436" ht="12.75" customHeight="1">
      <c r="A436" s="1"/>
      <c r="D436" s="1"/>
      <c r="I436" s="1"/>
    </row>
    <row r="437" ht="12.75" customHeight="1">
      <c r="A437" s="1"/>
      <c r="D437" s="1"/>
      <c r="I437" s="1"/>
    </row>
    <row r="438" ht="12.75" customHeight="1">
      <c r="A438" s="1"/>
      <c r="D438" s="1"/>
      <c r="I438" s="1"/>
    </row>
    <row r="439" ht="12.75" customHeight="1">
      <c r="A439" s="1"/>
      <c r="D439" s="1"/>
      <c r="I439" s="1"/>
    </row>
    <row r="440" ht="12.75" customHeight="1">
      <c r="A440" s="1"/>
      <c r="D440" s="1"/>
      <c r="I440" s="1"/>
    </row>
    <row r="441" ht="12.75" customHeight="1">
      <c r="A441" s="1"/>
      <c r="D441" s="1"/>
      <c r="I441" s="1"/>
    </row>
    <row r="442" ht="12.75" customHeight="1">
      <c r="A442" s="1"/>
      <c r="D442" s="1"/>
      <c r="I442" s="1"/>
    </row>
    <row r="443" ht="12.75" customHeight="1">
      <c r="A443" s="1"/>
      <c r="D443" s="1"/>
      <c r="I443" s="1"/>
    </row>
    <row r="444" ht="12.75" customHeight="1">
      <c r="A444" s="1"/>
      <c r="D444" s="1"/>
      <c r="I444" s="1"/>
    </row>
    <row r="445" ht="12.75" customHeight="1">
      <c r="A445" s="1"/>
      <c r="D445" s="1"/>
      <c r="I445" s="1"/>
    </row>
    <row r="446" ht="12.75" customHeight="1">
      <c r="A446" s="1"/>
      <c r="D446" s="1"/>
      <c r="I446" s="1"/>
    </row>
    <row r="447" ht="12.75" customHeight="1">
      <c r="A447" s="1"/>
      <c r="D447" s="1"/>
      <c r="I447" s="1"/>
    </row>
    <row r="448" ht="12.75" customHeight="1">
      <c r="A448" s="1"/>
      <c r="D448" s="1"/>
      <c r="I448" s="1"/>
    </row>
    <row r="449" ht="12.75" customHeight="1">
      <c r="A449" s="1"/>
      <c r="D449" s="1"/>
      <c r="I449" s="1"/>
    </row>
    <row r="450" ht="12.75" customHeight="1">
      <c r="A450" s="1"/>
      <c r="D450" s="1"/>
      <c r="I450" s="1"/>
    </row>
    <row r="451" ht="12.75" customHeight="1">
      <c r="A451" s="1"/>
      <c r="D451" s="1"/>
      <c r="I451" s="1"/>
    </row>
    <row r="452" ht="12.75" customHeight="1">
      <c r="A452" s="1"/>
      <c r="D452" s="1"/>
      <c r="I452" s="1"/>
    </row>
    <row r="453" ht="12.75" customHeight="1">
      <c r="A453" s="1"/>
      <c r="D453" s="1"/>
      <c r="I453" s="1"/>
    </row>
    <row r="454" ht="12.75" customHeight="1">
      <c r="A454" s="1"/>
      <c r="D454" s="1"/>
      <c r="I454" s="1"/>
    </row>
    <row r="455" ht="12.75" customHeight="1">
      <c r="A455" s="1"/>
      <c r="D455" s="1"/>
      <c r="I455" s="1"/>
    </row>
    <row r="456" ht="12.75" customHeight="1">
      <c r="A456" s="1"/>
      <c r="D456" s="1"/>
      <c r="I456" s="1"/>
    </row>
    <row r="457" ht="12.75" customHeight="1">
      <c r="A457" s="1"/>
      <c r="D457" s="1"/>
      <c r="I457" s="1"/>
    </row>
    <row r="458" ht="12.75" customHeight="1">
      <c r="A458" s="1"/>
      <c r="D458" s="1"/>
      <c r="I458" s="1"/>
    </row>
    <row r="459" ht="12.75" customHeight="1">
      <c r="A459" s="1"/>
      <c r="D459" s="1"/>
      <c r="I459" s="1"/>
    </row>
    <row r="460" ht="12.75" customHeight="1">
      <c r="A460" s="1"/>
      <c r="D460" s="1"/>
      <c r="I460" s="1"/>
    </row>
    <row r="461" ht="12.75" customHeight="1">
      <c r="A461" s="1"/>
      <c r="D461" s="1"/>
      <c r="I461" s="1"/>
    </row>
    <row r="462" ht="12.75" customHeight="1">
      <c r="A462" s="1"/>
      <c r="D462" s="1"/>
      <c r="I462" s="1"/>
    </row>
    <row r="463" ht="12.75" customHeight="1">
      <c r="A463" s="1"/>
      <c r="D463" s="1"/>
      <c r="I463" s="1"/>
    </row>
    <row r="464" ht="12.75" customHeight="1">
      <c r="A464" s="1"/>
      <c r="D464" s="1"/>
      <c r="I464" s="1"/>
    </row>
    <row r="465" ht="12.75" customHeight="1">
      <c r="A465" s="1"/>
      <c r="D465" s="1"/>
      <c r="I465" s="1"/>
    </row>
    <row r="466" ht="12.75" customHeight="1">
      <c r="A466" s="1"/>
      <c r="D466" s="1"/>
      <c r="I466" s="1"/>
    </row>
    <row r="467" ht="12.75" customHeight="1">
      <c r="A467" s="1"/>
      <c r="D467" s="1"/>
      <c r="I467" s="1"/>
    </row>
    <row r="468" ht="12.75" customHeight="1">
      <c r="A468" s="1"/>
      <c r="D468" s="1"/>
      <c r="I468" s="1"/>
    </row>
    <row r="469" ht="12.75" customHeight="1">
      <c r="A469" s="1"/>
      <c r="D469" s="1"/>
      <c r="I469" s="1"/>
    </row>
    <row r="470" ht="12.75" customHeight="1">
      <c r="A470" s="1"/>
      <c r="D470" s="1"/>
      <c r="I470" s="1"/>
    </row>
    <row r="471" ht="12.75" customHeight="1">
      <c r="A471" s="1"/>
      <c r="D471" s="1"/>
      <c r="I471" s="1"/>
    </row>
    <row r="472" ht="12.75" customHeight="1">
      <c r="A472" s="1"/>
      <c r="D472" s="1"/>
      <c r="I472" s="1"/>
    </row>
    <row r="473" ht="12.75" customHeight="1">
      <c r="A473" s="1"/>
      <c r="D473" s="1"/>
      <c r="I473" s="1"/>
    </row>
    <row r="474" ht="12.75" customHeight="1">
      <c r="A474" s="1"/>
      <c r="D474" s="1"/>
      <c r="I474" s="1"/>
    </row>
    <row r="475" ht="12.75" customHeight="1">
      <c r="A475" s="1"/>
      <c r="D475" s="1"/>
      <c r="I475" s="1"/>
    </row>
    <row r="476" ht="12.75" customHeight="1">
      <c r="A476" s="1"/>
      <c r="D476" s="1"/>
      <c r="I476" s="1"/>
    </row>
    <row r="477" ht="12.75" customHeight="1">
      <c r="A477" s="1"/>
      <c r="D477" s="1"/>
      <c r="I477" s="1"/>
    </row>
    <row r="478" ht="12.75" customHeight="1">
      <c r="A478" s="1"/>
      <c r="D478" s="1"/>
      <c r="I478" s="1"/>
    </row>
    <row r="479" ht="12.75" customHeight="1">
      <c r="A479" s="1"/>
      <c r="D479" s="1"/>
      <c r="I479" s="1"/>
    </row>
    <row r="480" ht="12.75" customHeight="1">
      <c r="A480" s="1"/>
      <c r="D480" s="1"/>
      <c r="I480" s="1"/>
    </row>
    <row r="481" ht="12.75" customHeight="1">
      <c r="A481" s="1"/>
      <c r="D481" s="1"/>
      <c r="I481" s="1"/>
    </row>
    <row r="482" ht="12.75" customHeight="1">
      <c r="A482" s="1"/>
      <c r="D482" s="1"/>
      <c r="I482" s="1"/>
    </row>
    <row r="483" ht="12.75" customHeight="1">
      <c r="A483" s="1"/>
      <c r="D483" s="1"/>
      <c r="I483" s="1"/>
    </row>
    <row r="484" ht="12.75" customHeight="1">
      <c r="A484" s="1"/>
      <c r="D484" s="1"/>
      <c r="I484" s="1"/>
    </row>
    <row r="485" ht="12.75" customHeight="1">
      <c r="A485" s="1"/>
      <c r="D485" s="1"/>
      <c r="I485" s="1"/>
    </row>
    <row r="486" ht="12.75" customHeight="1">
      <c r="A486" s="1"/>
      <c r="D486" s="1"/>
      <c r="I486" s="1"/>
    </row>
    <row r="487" ht="12.75" customHeight="1">
      <c r="A487" s="1"/>
      <c r="D487" s="1"/>
      <c r="I487" s="1"/>
    </row>
    <row r="488" ht="12.75" customHeight="1">
      <c r="A488" s="1"/>
      <c r="D488" s="1"/>
      <c r="I488" s="1"/>
    </row>
    <row r="489" ht="12.75" customHeight="1">
      <c r="A489" s="1"/>
      <c r="D489" s="1"/>
      <c r="I489" s="1"/>
    </row>
    <row r="490" ht="12.75" customHeight="1">
      <c r="A490" s="1"/>
      <c r="D490" s="1"/>
      <c r="I490" s="1"/>
    </row>
    <row r="491" ht="12.75" customHeight="1">
      <c r="A491" s="1"/>
      <c r="D491" s="1"/>
      <c r="I491" s="1"/>
    </row>
    <row r="492" ht="12.75" customHeight="1">
      <c r="A492" s="1"/>
      <c r="D492" s="1"/>
      <c r="I492" s="1"/>
    </row>
    <row r="493" ht="12.75" customHeight="1">
      <c r="A493" s="1"/>
      <c r="D493" s="1"/>
      <c r="I493" s="1"/>
    </row>
    <row r="494" ht="12.75" customHeight="1">
      <c r="A494" s="1"/>
      <c r="D494" s="1"/>
      <c r="I494" s="1"/>
    </row>
    <row r="495" ht="12.75" customHeight="1">
      <c r="A495" s="1"/>
      <c r="D495" s="1"/>
      <c r="I495" s="1"/>
    </row>
    <row r="496" ht="12.75" customHeight="1">
      <c r="A496" s="1"/>
      <c r="D496" s="1"/>
      <c r="I496" s="1"/>
    </row>
    <row r="497" ht="12.75" customHeight="1">
      <c r="A497" s="1"/>
      <c r="D497" s="1"/>
      <c r="I497" s="1"/>
    </row>
    <row r="498" ht="12.75" customHeight="1">
      <c r="A498" s="1"/>
      <c r="D498" s="1"/>
      <c r="I498" s="1"/>
    </row>
    <row r="499" ht="12.75" customHeight="1">
      <c r="A499" s="1"/>
      <c r="D499" s="1"/>
      <c r="I499" s="1"/>
    </row>
    <row r="500" ht="12.75" customHeight="1">
      <c r="A500" s="1"/>
      <c r="D500" s="1"/>
      <c r="I500" s="1"/>
    </row>
    <row r="501" ht="12.75" customHeight="1">
      <c r="A501" s="1"/>
      <c r="D501" s="1"/>
      <c r="I501" s="1"/>
    </row>
    <row r="502" ht="12.75" customHeight="1">
      <c r="A502" s="1"/>
      <c r="D502" s="1"/>
      <c r="I502" s="1"/>
    </row>
    <row r="503" ht="12.75" customHeight="1">
      <c r="A503" s="1"/>
      <c r="D503" s="1"/>
      <c r="I503" s="1"/>
    </row>
    <row r="504" ht="12.75" customHeight="1">
      <c r="A504" s="1"/>
      <c r="D504" s="1"/>
      <c r="I504" s="1"/>
    </row>
    <row r="505" ht="12.75" customHeight="1">
      <c r="A505" s="1"/>
      <c r="D505" s="1"/>
      <c r="I505" s="1"/>
    </row>
    <row r="506" ht="12.75" customHeight="1">
      <c r="A506" s="1"/>
      <c r="D506" s="1"/>
      <c r="I506" s="1"/>
    </row>
    <row r="507" ht="12.75" customHeight="1">
      <c r="A507" s="1"/>
      <c r="D507" s="1"/>
      <c r="I507" s="1"/>
    </row>
    <row r="508" ht="12.75" customHeight="1">
      <c r="A508" s="1"/>
      <c r="D508" s="1"/>
      <c r="I508" s="1"/>
    </row>
    <row r="509" ht="12.75" customHeight="1">
      <c r="A509" s="1"/>
      <c r="D509" s="1"/>
      <c r="I509" s="1"/>
    </row>
    <row r="510" ht="12.75" customHeight="1">
      <c r="A510" s="1"/>
      <c r="D510" s="1"/>
      <c r="I510" s="1"/>
    </row>
    <row r="511" ht="12.75" customHeight="1">
      <c r="A511" s="1"/>
      <c r="D511" s="1"/>
      <c r="I511" s="1"/>
    </row>
    <row r="512" ht="12.75" customHeight="1">
      <c r="A512" s="1"/>
      <c r="D512" s="1"/>
      <c r="I512" s="1"/>
    </row>
    <row r="513" ht="12.75" customHeight="1">
      <c r="A513" s="1"/>
      <c r="D513" s="1"/>
      <c r="I513" s="1"/>
    </row>
    <row r="514" ht="12.75" customHeight="1">
      <c r="A514" s="1"/>
      <c r="D514" s="1"/>
      <c r="I514" s="1"/>
    </row>
    <row r="515" ht="12.75" customHeight="1">
      <c r="A515" s="1"/>
      <c r="D515" s="1"/>
      <c r="I515" s="1"/>
    </row>
    <row r="516" ht="12.75" customHeight="1">
      <c r="A516" s="1"/>
      <c r="D516" s="1"/>
      <c r="I516" s="1"/>
    </row>
    <row r="517" ht="12.75" customHeight="1">
      <c r="A517" s="1"/>
      <c r="D517" s="1"/>
      <c r="I517" s="1"/>
    </row>
    <row r="518" ht="12.75" customHeight="1">
      <c r="A518" s="1"/>
      <c r="D518" s="1"/>
      <c r="I518" s="1"/>
    </row>
    <row r="519" ht="12.75" customHeight="1">
      <c r="A519" s="1"/>
      <c r="D519" s="1"/>
      <c r="I519" s="1"/>
    </row>
    <row r="520" ht="12.75" customHeight="1">
      <c r="A520" s="1"/>
      <c r="D520" s="1"/>
      <c r="I520" s="1"/>
    </row>
    <row r="521" ht="12.75" customHeight="1">
      <c r="A521" s="1"/>
      <c r="D521" s="1"/>
      <c r="I521" s="1"/>
    </row>
    <row r="522" ht="12.75" customHeight="1">
      <c r="A522" s="1"/>
      <c r="D522" s="1"/>
      <c r="I522" s="1"/>
    </row>
    <row r="523" ht="12.75" customHeight="1">
      <c r="A523" s="1"/>
      <c r="D523" s="1"/>
      <c r="I523" s="1"/>
    </row>
    <row r="524" ht="12.75" customHeight="1">
      <c r="A524" s="1"/>
      <c r="D524" s="1"/>
      <c r="I524" s="1"/>
    </row>
    <row r="525" ht="12.75" customHeight="1">
      <c r="A525" s="1"/>
      <c r="D525" s="1"/>
      <c r="I525" s="1"/>
    </row>
    <row r="526" ht="12.75" customHeight="1">
      <c r="A526" s="1"/>
      <c r="D526" s="1"/>
      <c r="I526" s="1"/>
    </row>
    <row r="527" ht="12.75" customHeight="1">
      <c r="A527" s="1"/>
      <c r="D527" s="1"/>
      <c r="I527" s="1"/>
    </row>
    <row r="528" ht="12.75" customHeight="1">
      <c r="A528" s="1"/>
      <c r="D528" s="1"/>
      <c r="I528" s="1"/>
    </row>
    <row r="529" ht="12.75" customHeight="1">
      <c r="A529" s="1"/>
      <c r="D529" s="1"/>
      <c r="I529" s="1"/>
    </row>
    <row r="530" ht="12.75" customHeight="1">
      <c r="A530" s="1"/>
      <c r="D530" s="1"/>
      <c r="I530" s="1"/>
    </row>
    <row r="531" ht="12.75" customHeight="1">
      <c r="A531" s="1"/>
      <c r="D531" s="1"/>
      <c r="I531" s="1"/>
    </row>
    <row r="532" ht="12.75" customHeight="1">
      <c r="A532" s="1"/>
      <c r="D532" s="1"/>
      <c r="I532" s="1"/>
    </row>
    <row r="533" ht="12.75" customHeight="1">
      <c r="A533" s="1"/>
      <c r="D533" s="1"/>
      <c r="I533" s="1"/>
    </row>
    <row r="534" ht="12.75" customHeight="1">
      <c r="A534" s="1"/>
      <c r="D534" s="1"/>
      <c r="I534" s="1"/>
    </row>
    <row r="535" ht="12.75" customHeight="1">
      <c r="A535" s="1"/>
      <c r="D535" s="1"/>
      <c r="I535" s="1"/>
    </row>
    <row r="536" ht="12.75" customHeight="1">
      <c r="A536" s="1"/>
      <c r="D536" s="1"/>
      <c r="I536" s="1"/>
    </row>
    <row r="537" ht="12.75" customHeight="1">
      <c r="A537" s="1"/>
      <c r="D537" s="1"/>
      <c r="I537" s="1"/>
    </row>
    <row r="538" ht="12.75" customHeight="1">
      <c r="A538" s="1"/>
      <c r="D538" s="1"/>
      <c r="I538" s="1"/>
    </row>
    <row r="539" ht="12.75" customHeight="1">
      <c r="A539" s="1"/>
      <c r="D539" s="1"/>
      <c r="I539" s="1"/>
    </row>
    <row r="540" ht="12.75" customHeight="1">
      <c r="A540" s="1"/>
      <c r="D540" s="1"/>
      <c r="I540" s="1"/>
    </row>
    <row r="541" ht="12.75" customHeight="1">
      <c r="A541" s="1"/>
      <c r="D541" s="1"/>
      <c r="I541" s="1"/>
    </row>
    <row r="542" ht="12.75" customHeight="1">
      <c r="A542" s="1"/>
      <c r="D542" s="1"/>
      <c r="I542" s="1"/>
    </row>
    <row r="543" ht="12.75" customHeight="1">
      <c r="A543" s="1"/>
      <c r="D543" s="1"/>
      <c r="I543" s="1"/>
    </row>
    <row r="544" ht="12.75" customHeight="1">
      <c r="A544" s="1"/>
      <c r="D544" s="1"/>
      <c r="I544" s="1"/>
    </row>
    <row r="545" ht="12.75" customHeight="1">
      <c r="A545" s="1"/>
      <c r="D545" s="1"/>
      <c r="I545" s="1"/>
    </row>
    <row r="546" ht="12.75" customHeight="1">
      <c r="A546" s="1"/>
      <c r="D546" s="1"/>
      <c r="I546" s="1"/>
    </row>
    <row r="547" ht="12.75" customHeight="1">
      <c r="A547" s="1"/>
      <c r="D547" s="1"/>
      <c r="I547" s="1"/>
    </row>
    <row r="548" ht="12.75" customHeight="1">
      <c r="A548" s="1"/>
      <c r="D548" s="1"/>
      <c r="I548" s="1"/>
    </row>
    <row r="549" ht="12.75" customHeight="1">
      <c r="A549" s="1"/>
      <c r="D549" s="1"/>
      <c r="I549" s="1"/>
    </row>
    <row r="550" ht="12.75" customHeight="1">
      <c r="A550" s="1"/>
      <c r="D550" s="1"/>
      <c r="I550" s="1"/>
    </row>
    <row r="551" ht="12.75" customHeight="1">
      <c r="A551" s="1"/>
      <c r="D551" s="1"/>
      <c r="I551" s="1"/>
    </row>
    <row r="552" ht="12.75" customHeight="1">
      <c r="A552" s="1"/>
      <c r="D552" s="1"/>
      <c r="I552" s="1"/>
    </row>
    <row r="553" ht="12.75" customHeight="1">
      <c r="A553" s="1"/>
      <c r="D553" s="1"/>
      <c r="I553" s="1"/>
    </row>
    <row r="554" ht="12.75" customHeight="1">
      <c r="A554" s="1"/>
      <c r="D554" s="1"/>
      <c r="I554" s="1"/>
    </row>
    <row r="555" ht="12.75" customHeight="1">
      <c r="A555" s="1"/>
      <c r="D555" s="1"/>
      <c r="I555" s="1"/>
    </row>
    <row r="556" ht="12.75" customHeight="1">
      <c r="A556" s="1"/>
      <c r="D556" s="1"/>
      <c r="I556" s="1"/>
    </row>
    <row r="557" ht="12.75" customHeight="1">
      <c r="A557" s="1"/>
      <c r="D557" s="1"/>
      <c r="I557" s="1"/>
    </row>
    <row r="558" ht="12.75" customHeight="1">
      <c r="A558" s="1"/>
      <c r="D558" s="1"/>
      <c r="I558" s="1"/>
    </row>
    <row r="559" ht="12.75" customHeight="1">
      <c r="A559" s="1"/>
      <c r="D559" s="1"/>
      <c r="I559" s="1"/>
    </row>
    <row r="560" ht="12.75" customHeight="1">
      <c r="A560" s="1"/>
      <c r="D560" s="1"/>
      <c r="I560" s="1"/>
    </row>
    <row r="561" ht="12.75" customHeight="1">
      <c r="A561" s="1"/>
      <c r="D561" s="1"/>
      <c r="I561" s="1"/>
    </row>
    <row r="562" ht="12.75" customHeight="1">
      <c r="A562" s="1"/>
      <c r="D562" s="1"/>
      <c r="I562" s="1"/>
    </row>
    <row r="563" ht="12.75" customHeight="1">
      <c r="A563" s="1"/>
      <c r="D563" s="1"/>
      <c r="I563" s="1"/>
    </row>
    <row r="564" ht="12.75" customHeight="1">
      <c r="A564" s="1"/>
      <c r="D564" s="1"/>
      <c r="I564" s="1"/>
    </row>
    <row r="565" ht="12.75" customHeight="1">
      <c r="A565" s="1"/>
      <c r="D565" s="1"/>
      <c r="I565" s="1"/>
    </row>
    <row r="566" ht="12.75" customHeight="1">
      <c r="A566" s="1"/>
      <c r="D566" s="1"/>
      <c r="I566" s="1"/>
    </row>
    <row r="567" ht="12.75" customHeight="1">
      <c r="A567" s="1"/>
      <c r="D567" s="1"/>
      <c r="I567" s="1"/>
    </row>
    <row r="568" ht="12.75" customHeight="1">
      <c r="A568" s="1"/>
      <c r="D568" s="1"/>
      <c r="I568" s="1"/>
    </row>
    <row r="569" ht="12.75" customHeight="1">
      <c r="A569" s="1"/>
      <c r="D569" s="1"/>
      <c r="I569" s="1"/>
    </row>
    <row r="570" ht="12.75" customHeight="1">
      <c r="A570" s="1"/>
      <c r="D570" s="1"/>
      <c r="I570" s="1"/>
    </row>
    <row r="571" ht="12.75" customHeight="1">
      <c r="A571" s="1"/>
      <c r="D571" s="1"/>
      <c r="I571" s="1"/>
    </row>
    <row r="572" ht="12.75" customHeight="1">
      <c r="A572" s="1"/>
      <c r="D572" s="1"/>
      <c r="I572" s="1"/>
    </row>
    <row r="573" ht="12.75" customHeight="1">
      <c r="A573" s="1"/>
      <c r="D573" s="1"/>
      <c r="I573" s="1"/>
    </row>
    <row r="574" ht="12.75" customHeight="1">
      <c r="A574" s="1"/>
      <c r="D574" s="1"/>
      <c r="I574" s="1"/>
    </row>
    <row r="575" ht="12.75" customHeight="1">
      <c r="A575" s="1"/>
      <c r="D575" s="1"/>
      <c r="I575" s="1"/>
    </row>
    <row r="576" ht="12.75" customHeight="1">
      <c r="A576" s="1"/>
      <c r="D576" s="1"/>
      <c r="I576" s="1"/>
    </row>
    <row r="577" ht="12.75" customHeight="1">
      <c r="A577" s="1"/>
      <c r="D577" s="1"/>
      <c r="I577" s="1"/>
    </row>
    <row r="578" ht="12.75" customHeight="1">
      <c r="A578" s="1"/>
      <c r="D578" s="1"/>
      <c r="I578" s="1"/>
    </row>
    <row r="579" ht="12.75" customHeight="1">
      <c r="A579" s="1"/>
      <c r="D579" s="1"/>
      <c r="I579" s="1"/>
    </row>
    <row r="580" ht="12.75" customHeight="1">
      <c r="A580" s="1"/>
      <c r="D580" s="1"/>
      <c r="I580" s="1"/>
    </row>
    <row r="581" ht="12.75" customHeight="1">
      <c r="A581" s="1"/>
      <c r="D581" s="1"/>
      <c r="I581" s="1"/>
    </row>
    <row r="582" ht="12.75" customHeight="1">
      <c r="A582" s="1"/>
      <c r="D582" s="1"/>
      <c r="I582" s="1"/>
    </row>
    <row r="583" ht="12.75" customHeight="1">
      <c r="A583" s="1"/>
      <c r="D583" s="1"/>
      <c r="I583" s="1"/>
    </row>
    <row r="584" ht="12.75" customHeight="1">
      <c r="A584" s="1"/>
      <c r="D584" s="1"/>
      <c r="I584" s="1"/>
    </row>
    <row r="585" ht="12.75" customHeight="1">
      <c r="A585" s="1"/>
      <c r="D585" s="1"/>
      <c r="I585" s="1"/>
    </row>
    <row r="586" ht="12.75" customHeight="1">
      <c r="A586" s="1"/>
      <c r="D586" s="1"/>
      <c r="I586" s="1"/>
    </row>
    <row r="587" ht="12.75" customHeight="1">
      <c r="A587" s="1"/>
      <c r="D587" s="1"/>
      <c r="I587" s="1"/>
    </row>
    <row r="588" ht="12.75" customHeight="1">
      <c r="A588" s="1"/>
      <c r="D588" s="1"/>
      <c r="I588" s="1"/>
    </row>
    <row r="589" ht="12.75" customHeight="1">
      <c r="A589" s="1"/>
      <c r="D589" s="1"/>
      <c r="I589" s="1"/>
    </row>
    <row r="590" ht="12.75" customHeight="1">
      <c r="A590" s="1"/>
      <c r="D590" s="1"/>
      <c r="I590" s="1"/>
    </row>
    <row r="591" ht="12.75" customHeight="1">
      <c r="A591" s="1"/>
      <c r="D591" s="1"/>
      <c r="I591" s="1"/>
    </row>
    <row r="592" ht="12.75" customHeight="1">
      <c r="A592" s="1"/>
      <c r="D592" s="1"/>
      <c r="I592" s="1"/>
    </row>
    <row r="593" ht="12.75" customHeight="1">
      <c r="A593" s="1"/>
      <c r="D593" s="1"/>
      <c r="I593" s="1"/>
    </row>
    <row r="594" ht="12.75" customHeight="1">
      <c r="A594" s="1"/>
      <c r="D594" s="1"/>
      <c r="I594" s="1"/>
    </row>
    <row r="595" ht="12.75" customHeight="1">
      <c r="A595" s="1"/>
      <c r="D595" s="1"/>
      <c r="I595" s="1"/>
    </row>
    <row r="596" ht="12.75" customHeight="1">
      <c r="A596" s="1"/>
      <c r="D596" s="1"/>
      <c r="I596" s="1"/>
    </row>
    <row r="597" ht="12.75" customHeight="1">
      <c r="A597" s="1"/>
      <c r="D597" s="1"/>
      <c r="I597" s="1"/>
    </row>
    <row r="598" ht="12.75" customHeight="1">
      <c r="A598" s="1"/>
      <c r="D598" s="1"/>
      <c r="I598" s="1"/>
    </row>
    <row r="599" ht="12.75" customHeight="1">
      <c r="A599" s="1"/>
      <c r="D599" s="1"/>
      <c r="I599" s="1"/>
    </row>
    <row r="600" ht="12.75" customHeight="1">
      <c r="A600" s="1"/>
      <c r="D600" s="1"/>
      <c r="I600" s="1"/>
    </row>
    <row r="601" ht="12.75" customHeight="1">
      <c r="A601" s="1"/>
      <c r="D601" s="1"/>
      <c r="I601" s="1"/>
    </row>
    <row r="602" ht="12.75" customHeight="1">
      <c r="A602" s="1"/>
      <c r="D602" s="1"/>
      <c r="I602" s="1"/>
    </row>
    <row r="603" ht="12.75" customHeight="1">
      <c r="A603" s="1"/>
      <c r="D603" s="1"/>
      <c r="I603" s="1"/>
    </row>
    <row r="604" ht="12.75" customHeight="1">
      <c r="A604" s="1"/>
      <c r="D604" s="1"/>
      <c r="I604" s="1"/>
    </row>
    <row r="605" ht="12.75" customHeight="1">
      <c r="A605" s="1"/>
      <c r="D605" s="1"/>
      <c r="I605" s="1"/>
    </row>
    <row r="606" ht="12.75" customHeight="1">
      <c r="A606" s="1"/>
      <c r="D606" s="1"/>
      <c r="I606" s="1"/>
    </row>
    <row r="607" ht="12.75" customHeight="1">
      <c r="A607" s="1"/>
      <c r="D607" s="1"/>
      <c r="I607" s="1"/>
    </row>
    <row r="608" ht="12.75" customHeight="1">
      <c r="A608" s="1"/>
      <c r="D608" s="1"/>
      <c r="I608" s="1"/>
    </row>
    <row r="609" ht="12.75" customHeight="1">
      <c r="A609" s="1"/>
      <c r="D609" s="1"/>
      <c r="I609" s="1"/>
    </row>
    <row r="610" ht="12.75" customHeight="1">
      <c r="A610" s="1"/>
      <c r="D610" s="1"/>
      <c r="I610" s="1"/>
    </row>
    <row r="611" ht="12.75" customHeight="1">
      <c r="A611" s="1"/>
      <c r="D611" s="1"/>
      <c r="I611" s="1"/>
    </row>
    <row r="612" ht="12.75" customHeight="1">
      <c r="A612" s="1"/>
      <c r="D612" s="1"/>
      <c r="I612" s="1"/>
    </row>
    <row r="613" ht="12.75" customHeight="1">
      <c r="A613" s="1"/>
      <c r="D613" s="1"/>
      <c r="I613" s="1"/>
    </row>
    <row r="614" ht="12.75" customHeight="1">
      <c r="A614" s="1"/>
      <c r="D614" s="1"/>
      <c r="I614" s="1"/>
    </row>
    <row r="615" ht="12.75" customHeight="1">
      <c r="A615" s="1"/>
      <c r="D615" s="1"/>
      <c r="I615" s="1"/>
    </row>
    <row r="616" ht="12.75" customHeight="1">
      <c r="A616" s="1"/>
      <c r="D616" s="1"/>
      <c r="I616" s="1"/>
    </row>
    <row r="617" ht="12.75" customHeight="1">
      <c r="A617" s="1"/>
      <c r="D617" s="1"/>
      <c r="I617" s="1"/>
    </row>
    <row r="618" ht="12.75" customHeight="1">
      <c r="A618" s="1"/>
      <c r="D618" s="1"/>
      <c r="I618" s="1"/>
    </row>
    <row r="619" ht="12.75" customHeight="1">
      <c r="A619" s="1"/>
      <c r="D619" s="1"/>
      <c r="I619" s="1"/>
    </row>
    <row r="620" ht="12.75" customHeight="1">
      <c r="A620" s="1"/>
      <c r="D620" s="1"/>
      <c r="I620" s="1"/>
    </row>
    <row r="621" ht="12.75" customHeight="1">
      <c r="A621" s="1"/>
      <c r="D621" s="1"/>
      <c r="I621" s="1"/>
    </row>
    <row r="622" ht="12.75" customHeight="1">
      <c r="A622" s="1"/>
      <c r="D622" s="1"/>
      <c r="I622" s="1"/>
    </row>
    <row r="623" ht="12.75" customHeight="1">
      <c r="A623" s="1"/>
      <c r="D623" s="1"/>
      <c r="I623" s="1"/>
    </row>
    <row r="624" ht="12.75" customHeight="1">
      <c r="A624" s="1"/>
      <c r="D624" s="1"/>
      <c r="I624" s="1"/>
    </row>
    <row r="625" ht="12.75" customHeight="1">
      <c r="A625" s="1"/>
      <c r="D625" s="1"/>
      <c r="I625" s="1"/>
    </row>
    <row r="626" ht="12.75" customHeight="1">
      <c r="A626" s="1"/>
      <c r="D626" s="1"/>
      <c r="I626" s="1"/>
    </row>
    <row r="627" ht="12.75" customHeight="1">
      <c r="A627" s="1"/>
      <c r="D627" s="1"/>
      <c r="I627" s="1"/>
    </row>
    <row r="628" ht="12.75" customHeight="1">
      <c r="A628" s="1"/>
      <c r="D628" s="1"/>
      <c r="I628" s="1"/>
    </row>
    <row r="629" ht="12.75" customHeight="1">
      <c r="A629" s="1"/>
      <c r="D629" s="1"/>
      <c r="I629" s="1"/>
    </row>
    <row r="630" ht="12.75" customHeight="1">
      <c r="A630" s="1"/>
      <c r="D630" s="1"/>
      <c r="I630" s="1"/>
    </row>
    <row r="631" ht="12.75" customHeight="1">
      <c r="A631" s="1"/>
      <c r="D631" s="1"/>
      <c r="I631" s="1"/>
    </row>
    <row r="632" ht="12.75" customHeight="1">
      <c r="A632" s="1"/>
      <c r="D632" s="1"/>
      <c r="I632" s="1"/>
    </row>
    <row r="633" ht="12.75" customHeight="1">
      <c r="A633" s="1"/>
      <c r="D633" s="1"/>
      <c r="I633" s="1"/>
    </row>
    <row r="634" ht="12.75" customHeight="1">
      <c r="A634" s="1"/>
      <c r="D634" s="1"/>
      <c r="I634" s="1"/>
    </row>
    <row r="635" ht="12.75" customHeight="1">
      <c r="A635" s="1"/>
      <c r="D635" s="1"/>
      <c r="I635" s="1"/>
    </row>
    <row r="636" ht="12.75" customHeight="1">
      <c r="A636" s="1"/>
      <c r="D636" s="1"/>
      <c r="I636" s="1"/>
    </row>
    <row r="637" ht="12.75" customHeight="1">
      <c r="A637" s="1"/>
      <c r="D637" s="1"/>
      <c r="I637" s="1"/>
    </row>
    <row r="638" ht="12.75" customHeight="1">
      <c r="A638" s="1"/>
      <c r="D638" s="1"/>
      <c r="I638" s="1"/>
    </row>
    <row r="639" ht="12.75" customHeight="1">
      <c r="A639" s="1"/>
      <c r="D639" s="1"/>
      <c r="I639" s="1"/>
    </row>
    <row r="640" ht="12.75" customHeight="1">
      <c r="A640" s="1"/>
      <c r="D640" s="1"/>
      <c r="I640" s="1"/>
    </row>
    <row r="641" ht="12.75" customHeight="1">
      <c r="A641" s="1"/>
      <c r="D641" s="1"/>
      <c r="I641" s="1"/>
    </row>
    <row r="642" ht="12.75" customHeight="1">
      <c r="A642" s="1"/>
      <c r="D642" s="1"/>
      <c r="I642" s="1"/>
    </row>
    <row r="643" ht="12.75" customHeight="1">
      <c r="A643" s="1"/>
      <c r="D643" s="1"/>
      <c r="I643" s="1"/>
    </row>
    <row r="644" ht="12.75" customHeight="1">
      <c r="A644" s="1"/>
      <c r="D644" s="1"/>
      <c r="I644" s="1"/>
    </row>
    <row r="645" ht="12.75" customHeight="1">
      <c r="A645" s="1"/>
      <c r="D645" s="1"/>
      <c r="I645" s="1"/>
    </row>
    <row r="646" ht="12.75" customHeight="1">
      <c r="A646" s="1"/>
      <c r="D646" s="1"/>
      <c r="I646" s="1"/>
    </row>
    <row r="647" ht="12.75" customHeight="1">
      <c r="A647" s="1"/>
      <c r="D647" s="1"/>
      <c r="I647" s="1"/>
    </row>
    <row r="648" ht="12.75" customHeight="1">
      <c r="A648" s="1"/>
      <c r="D648" s="1"/>
      <c r="I648" s="1"/>
    </row>
    <row r="649" ht="12.75" customHeight="1">
      <c r="A649" s="1"/>
      <c r="D649" s="1"/>
      <c r="I649" s="1"/>
    </row>
    <row r="650" ht="12.75" customHeight="1">
      <c r="A650" s="1"/>
      <c r="D650" s="1"/>
      <c r="I650" s="1"/>
    </row>
    <row r="651" ht="12.75" customHeight="1">
      <c r="A651" s="1"/>
      <c r="D651" s="1"/>
      <c r="I651" s="1"/>
    </row>
    <row r="652" ht="12.75" customHeight="1">
      <c r="A652" s="1"/>
      <c r="D652" s="1"/>
      <c r="I652" s="1"/>
    </row>
    <row r="653" ht="12.75" customHeight="1">
      <c r="A653" s="1"/>
      <c r="D653" s="1"/>
      <c r="I653" s="1"/>
    </row>
    <row r="654" ht="12.75" customHeight="1">
      <c r="A654" s="1"/>
      <c r="D654" s="1"/>
      <c r="I654" s="1"/>
    </row>
    <row r="655" ht="12.75" customHeight="1">
      <c r="A655" s="1"/>
      <c r="D655" s="1"/>
      <c r="I655" s="1"/>
    </row>
    <row r="656" ht="12.75" customHeight="1">
      <c r="A656" s="1"/>
      <c r="D656" s="1"/>
      <c r="I656" s="1"/>
    </row>
    <row r="657" ht="12.75" customHeight="1">
      <c r="A657" s="1"/>
      <c r="D657" s="1"/>
      <c r="I657" s="1"/>
    </row>
    <row r="658" ht="12.75" customHeight="1">
      <c r="A658" s="1"/>
      <c r="D658" s="1"/>
      <c r="I658" s="1"/>
    </row>
    <row r="659" ht="12.75" customHeight="1">
      <c r="A659" s="1"/>
      <c r="D659" s="1"/>
      <c r="I659" s="1"/>
    </row>
    <row r="660" ht="12.75" customHeight="1">
      <c r="A660" s="1"/>
      <c r="D660" s="1"/>
      <c r="I660" s="1"/>
    </row>
    <row r="661" ht="12.75" customHeight="1">
      <c r="A661" s="1"/>
      <c r="D661" s="1"/>
      <c r="I661" s="1"/>
    </row>
    <row r="662" ht="12.75" customHeight="1">
      <c r="A662" s="1"/>
      <c r="D662" s="1"/>
      <c r="I662" s="1"/>
    </row>
    <row r="663" ht="12.75" customHeight="1">
      <c r="A663" s="1"/>
      <c r="D663" s="1"/>
      <c r="I663" s="1"/>
    </row>
    <row r="664" ht="12.75" customHeight="1">
      <c r="A664" s="1"/>
      <c r="D664" s="1"/>
      <c r="I664" s="1"/>
    </row>
    <row r="665" ht="12.75" customHeight="1">
      <c r="A665" s="1"/>
      <c r="D665" s="1"/>
      <c r="I665" s="1"/>
    </row>
    <row r="666" ht="12.75" customHeight="1">
      <c r="A666" s="1"/>
      <c r="D666" s="1"/>
      <c r="I666" s="1"/>
    </row>
    <row r="667" ht="12.75" customHeight="1">
      <c r="A667" s="1"/>
      <c r="D667" s="1"/>
      <c r="I667" s="1"/>
    </row>
    <row r="668" ht="12.75" customHeight="1">
      <c r="A668" s="1"/>
      <c r="D668" s="1"/>
      <c r="I668" s="1"/>
    </row>
    <row r="669" ht="12.75" customHeight="1">
      <c r="A669" s="1"/>
      <c r="D669" s="1"/>
      <c r="I669" s="1"/>
    </row>
    <row r="670" ht="12.75" customHeight="1">
      <c r="A670" s="1"/>
      <c r="D670" s="1"/>
      <c r="I670" s="1"/>
    </row>
    <row r="671" ht="12.75" customHeight="1">
      <c r="A671" s="1"/>
      <c r="D671" s="1"/>
      <c r="I671" s="1"/>
    </row>
    <row r="672" ht="12.75" customHeight="1">
      <c r="A672" s="1"/>
      <c r="D672" s="1"/>
      <c r="I672" s="1"/>
    </row>
    <row r="673" ht="12.75" customHeight="1">
      <c r="A673" s="1"/>
      <c r="D673" s="1"/>
      <c r="I673" s="1"/>
    </row>
    <row r="674" ht="12.75" customHeight="1">
      <c r="A674" s="1"/>
      <c r="D674" s="1"/>
      <c r="I674" s="1"/>
    </row>
    <row r="675" ht="12.75" customHeight="1">
      <c r="A675" s="1"/>
      <c r="D675" s="1"/>
      <c r="I675" s="1"/>
    </row>
    <row r="676" ht="12.75" customHeight="1">
      <c r="A676" s="1"/>
      <c r="D676" s="1"/>
      <c r="I676" s="1"/>
    </row>
    <row r="677" ht="12.75" customHeight="1">
      <c r="A677" s="1"/>
      <c r="D677" s="1"/>
      <c r="I677" s="1"/>
    </row>
    <row r="678" ht="12.75" customHeight="1">
      <c r="A678" s="1"/>
      <c r="D678" s="1"/>
      <c r="I678" s="1"/>
    </row>
    <row r="679" ht="12.75" customHeight="1">
      <c r="A679" s="1"/>
      <c r="D679" s="1"/>
      <c r="I679" s="1"/>
    </row>
    <row r="680" ht="12.75" customHeight="1">
      <c r="A680" s="1"/>
      <c r="D680" s="1"/>
      <c r="I680" s="1"/>
    </row>
    <row r="681" ht="12.75" customHeight="1">
      <c r="A681" s="1"/>
      <c r="D681" s="1"/>
      <c r="I681" s="1"/>
    </row>
    <row r="682" ht="12.75" customHeight="1">
      <c r="A682" s="1"/>
      <c r="D682" s="1"/>
      <c r="I682" s="1"/>
    </row>
    <row r="683" ht="12.75" customHeight="1">
      <c r="A683" s="1"/>
      <c r="D683" s="1"/>
      <c r="I683" s="1"/>
    </row>
    <row r="684" ht="12.75" customHeight="1">
      <c r="A684" s="1"/>
      <c r="D684" s="1"/>
      <c r="I684" s="1"/>
    </row>
    <row r="685" ht="12.75" customHeight="1">
      <c r="A685" s="1"/>
      <c r="D685" s="1"/>
      <c r="I685" s="1"/>
    </row>
    <row r="686" ht="12.75" customHeight="1">
      <c r="A686" s="1"/>
      <c r="D686" s="1"/>
      <c r="I686" s="1"/>
    </row>
    <row r="687" ht="12.75" customHeight="1">
      <c r="A687" s="1"/>
      <c r="D687" s="1"/>
      <c r="I687" s="1"/>
    </row>
    <row r="688" ht="12.75" customHeight="1">
      <c r="A688" s="1"/>
      <c r="D688" s="1"/>
      <c r="I688" s="1"/>
    </row>
    <row r="689" ht="12.75" customHeight="1">
      <c r="A689" s="1"/>
      <c r="D689" s="1"/>
      <c r="I689" s="1"/>
    </row>
    <row r="690" ht="12.75" customHeight="1">
      <c r="A690" s="1"/>
      <c r="D690" s="1"/>
      <c r="I690" s="1"/>
    </row>
    <row r="691" ht="12.75" customHeight="1">
      <c r="A691" s="1"/>
      <c r="D691" s="1"/>
      <c r="I691" s="1"/>
    </row>
    <row r="692" ht="12.75" customHeight="1">
      <c r="A692" s="1"/>
      <c r="D692" s="1"/>
      <c r="I692" s="1"/>
    </row>
    <row r="693" ht="12.75" customHeight="1">
      <c r="A693" s="1"/>
      <c r="D693" s="1"/>
      <c r="I693" s="1"/>
    </row>
    <row r="694" ht="12.75" customHeight="1">
      <c r="A694" s="1"/>
      <c r="D694" s="1"/>
      <c r="I694" s="1"/>
    </row>
    <row r="695" ht="12.75" customHeight="1">
      <c r="A695" s="1"/>
      <c r="D695" s="1"/>
      <c r="I695" s="1"/>
    </row>
    <row r="696" ht="12.75" customHeight="1">
      <c r="A696" s="1"/>
      <c r="D696" s="1"/>
      <c r="I696" s="1"/>
    </row>
    <row r="697" ht="12.75" customHeight="1">
      <c r="A697" s="1"/>
      <c r="D697" s="1"/>
      <c r="I697" s="1"/>
    </row>
    <row r="698" ht="12.75" customHeight="1">
      <c r="A698" s="1"/>
      <c r="D698" s="1"/>
      <c r="I698" s="1"/>
    </row>
    <row r="699" ht="12.75" customHeight="1">
      <c r="A699" s="1"/>
      <c r="D699" s="1"/>
      <c r="I699" s="1"/>
    </row>
    <row r="700" ht="12.75" customHeight="1">
      <c r="A700" s="1"/>
      <c r="D700" s="1"/>
      <c r="I700" s="1"/>
    </row>
    <row r="701" ht="12.75" customHeight="1">
      <c r="A701" s="1"/>
      <c r="D701" s="1"/>
      <c r="I701" s="1"/>
    </row>
    <row r="702" ht="12.75" customHeight="1">
      <c r="A702" s="1"/>
      <c r="D702" s="1"/>
      <c r="I702" s="1"/>
    </row>
    <row r="703" ht="12.75" customHeight="1">
      <c r="A703" s="1"/>
      <c r="D703" s="1"/>
      <c r="I703" s="1"/>
    </row>
    <row r="704" ht="12.75" customHeight="1">
      <c r="A704" s="1"/>
      <c r="D704" s="1"/>
      <c r="I704" s="1"/>
    </row>
    <row r="705" ht="12.75" customHeight="1">
      <c r="A705" s="1"/>
      <c r="D705" s="1"/>
      <c r="I705" s="1"/>
    </row>
    <row r="706" ht="12.75" customHeight="1">
      <c r="A706" s="1"/>
      <c r="D706" s="1"/>
      <c r="I706" s="1"/>
    </row>
    <row r="707" ht="12.75" customHeight="1">
      <c r="A707" s="1"/>
      <c r="D707" s="1"/>
      <c r="I707" s="1"/>
    </row>
    <row r="708" ht="12.75" customHeight="1">
      <c r="A708" s="1"/>
      <c r="D708" s="1"/>
      <c r="I708" s="1"/>
    </row>
    <row r="709" ht="12.75" customHeight="1">
      <c r="A709" s="1"/>
      <c r="D709" s="1"/>
      <c r="I709" s="1"/>
    </row>
    <row r="710" ht="12.75" customHeight="1">
      <c r="A710" s="1"/>
      <c r="D710" s="1"/>
      <c r="I710" s="1"/>
    </row>
    <row r="711" ht="12.75" customHeight="1">
      <c r="A711" s="1"/>
      <c r="D711" s="1"/>
      <c r="I711" s="1"/>
    </row>
    <row r="712" ht="12.75" customHeight="1">
      <c r="A712" s="1"/>
      <c r="D712" s="1"/>
      <c r="I712" s="1"/>
    </row>
    <row r="713" ht="12.75" customHeight="1">
      <c r="A713" s="1"/>
      <c r="D713" s="1"/>
      <c r="I713" s="1"/>
    </row>
    <row r="714" ht="12.75" customHeight="1">
      <c r="A714" s="1"/>
      <c r="D714" s="1"/>
      <c r="I714" s="1"/>
    </row>
    <row r="715" ht="12.75" customHeight="1">
      <c r="A715" s="1"/>
      <c r="D715" s="1"/>
      <c r="I715" s="1"/>
    </row>
    <row r="716" ht="12.75" customHeight="1">
      <c r="A716" s="1"/>
      <c r="D716" s="1"/>
      <c r="I716" s="1"/>
    </row>
    <row r="717" ht="12.75" customHeight="1">
      <c r="A717" s="1"/>
      <c r="D717" s="1"/>
      <c r="I717" s="1"/>
    </row>
    <row r="718" ht="12.75" customHeight="1">
      <c r="A718" s="1"/>
      <c r="D718" s="1"/>
      <c r="I718" s="1"/>
    </row>
    <row r="719" ht="12.75" customHeight="1">
      <c r="A719" s="1"/>
      <c r="D719" s="1"/>
      <c r="I719" s="1"/>
    </row>
    <row r="720" ht="12.75" customHeight="1">
      <c r="A720" s="1"/>
      <c r="D720" s="1"/>
      <c r="I720" s="1"/>
    </row>
    <row r="721" ht="12.75" customHeight="1">
      <c r="A721" s="1"/>
      <c r="D721" s="1"/>
      <c r="I721" s="1"/>
    </row>
    <row r="722" ht="12.75" customHeight="1">
      <c r="A722" s="1"/>
      <c r="D722" s="1"/>
      <c r="I722" s="1"/>
    </row>
    <row r="723" ht="12.75" customHeight="1">
      <c r="A723" s="1"/>
      <c r="D723" s="1"/>
      <c r="I723" s="1"/>
    </row>
    <row r="724" ht="12.75" customHeight="1">
      <c r="A724" s="1"/>
      <c r="D724" s="1"/>
      <c r="I724" s="1"/>
    </row>
    <row r="725" ht="12.75" customHeight="1">
      <c r="A725" s="1"/>
      <c r="D725" s="1"/>
      <c r="I725" s="1"/>
    </row>
    <row r="726" ht="12.75" customHeight="1">
      <c r="A726" s="1"/>
      <c r="D726" s="1"/>
      <c r="I726" s="1"/>
    </row>
    <row r="727" ht="12.75" customHeight="1">
      <c r="A727" s="1"/>
      <c r="D727" s="1"/>
      <c r="I727" s="1"/>
    </row>
    <row r="728" ht="12.75" customHeight="1">
      <c r="A728" s="1"/>
      <c r="D728" s="1"/>
      <c r="I728" s="1"/>
    </row>
    <row r="729" ht="12.75" customHeight="1">
      <c r="A729" s="1"/>
      <c r="D729" s="1"/>
      <c r="I729" s="1"/>
    </row>
    <row r="730" ht="12.75" customHeight="1">
      <c r="A730" s="1"/>
      <c r="D730" s="1"/>
      <c r="I730" s="1"/>
    </row>
    <row r="731" ht="12.75" customHeight="1">
      <c r="A731" s="1"/>
      <c r="D731" s="1"/>
      <c r="I731" s="1"/>
    </row>
    <row r="732" ht="12.75" customHeight="1">
      <c r="A732" s="1"/>
      <c r="D732" s="1"/>
      <c r="I732" s="1"/>
    </row>
    <row r="733" ht="12.75" customHeight="1">
      <c r="A733" s="1"/>
      <c r="D733" s="1"/>
      <c r="I733" s="1"/>
    </row>
    <row r="734" ht="12.75" customHeight="1">
      <c r="A734" s="1"/>
      <c r="D734" s="1"/>
      <c r="I734" s="1"/>
    </row>
    <row r="735" ht="12.75" customHeight="1">
      <c r="A735" s="1"/>
      <c r="D735" s="1"/>
      <c r="I735" s="1"/>
    </row>
    <row r="736" ht="12.75" customHeight="1">
      <c r="A736" s="1"/>
      <c r="D736" s="1"/>
      <c r="I736" s="1"/>
    </row>
    <row r="737" ht="12.75" customHeight="1">
      <c r="A737" s="1"/>
      <c r="D737" s="1"/>
      <c r="I737" s="1"/>
    </row>
    <row r="738" ht="12.75" customHeight="1">
      <c r="A738" s="1"/>
      <c r="D738" s="1"/>
      <c r="I738" s="1"/>
    </row>
    <row r="739" ht="12.75" customHeight="1">
      <c r="A739" s="1"/>
      <c r="D739" s="1"/>
      <c r="I739" s="1"/>
    </row>
    <row r="740" ht="12.75" customHeight="1">
      <c r="A740" s="1"/>
      <c r="D740" s="1"/>
      <c r="I740" s="1"/>
    </row>
    <row r="741" ht="12.75" customHeight="1">
      <c r="A741" s="1"/>
      <c r="D741" s="1"/>
      <c r="I741" s="1"/>
    </row>
    <row r="742" ht="12.75" customHeight="1">
      <c r="A742" s="1"/>
      <c r="D742" s="1"/>
      <c r="I742" s="1"/>
    </row>
    <row r="743" ht="12.75" customHeight="1">
      <c r="A743" s="1"/>
      <c r="D743" s="1"/>
      <c r="I743" s="1"/>
    </row>
    <row r="744" ht="12.75" customHeight="1">
      <c r="A744" s="1"/>
      <c r="D744" s="1"/>
      <c r="I744" s="1"/>
    </row>
    <row r="745" ht="12.75" customHeight="1">
      <c r="A745" s="1"/>
      <c r="D745" s="1"/>
      <c r="I745" s="1"/>
    </row>
    <row r="746" ht="12.75" customHeight="1">
      <c r="A746" s="1"/>
      <c r="D746" s="1"/>
      <c r="I746" s="1"/>
    </row>
    <row r="747" ht="12.75" customHeight="1">
      <c r="A747" s="1"/>
      <c r="D747" s="1"/>
      <c r="I747" s="1"/>
    </row>
    <row r="748" ht="12.75" customHeight="1">
      <c r="A748" s="1"/>
      <c r="D748" s="1"/>
      <c r="I748" s="1"/>
    </row>
    <row r="749" ht="12.75" customHeight="1">
      <c r="A749" s="1"/>
      <c r="D749" s="1"/>
      <c r="I749" s="1"/>
    </row>
    <row r="750" ht="12.75" customHeight="1">
      <c r="A750" s="1"/>
      <c r="D750" s="1"/>
      <c r="I750" s="1"/>
    </row>
    <row r="751" ht="12.75" customHeight="1">
      <c r="A751" s="1"/>
      <c r="D751" s="1"/>
      <c r="I751" s="1"/>
    </row>
    <row r="752" ht="12.75" customHeight="1">
      <c r="A752" s="1"/>
      <c r="D752" s="1"/>
      <c r="I752" s="1"/>
    </row>
    <row r="753" ht="12.75" customHeight="1">
      <c r="A753" s="1"/>
      <c r="D753" s="1"/>
      <c r="I753" s="1"/>
    </row>
    <row r="754" ht="12.75" customHeight="1">
      <c r="A754" s="1"/>
      <c r="D754" s="1"/>
      <c r="I754" s="1"/>
    </row>
    <row r="755" ht="12.75" customHeight="1">
      <c r="A755" s="1"/>
      <c r="D755" s="1"/>
      <c r="I755" s="1"/>
    </row>
    <row r="756" ht="12.75" customHeight="1">
      <c r="A756" s="1"/>
      <c r="D756" s="1"/>
      <c r="I756" s="1"/>
    </row>
    <row r="757" ht="12.75" customHeight="1">
      <c r="A757" s="1"/>
      <c r="D757" s="1"/>
      <c r="I757" s="1"/>
    </row>
    <row r="758" ht="12.75" customHeight="1">
      <c r="A758" s="1"/>
      <c r="D758" s="1"/>
      <c r="I758" s="1"/>
    </row>
    <row r="759" ht="12.75" customHeight="1">
      <c r="A759" s="1"/>
      <c r="D759" s="1"/>
      <c r="I759" s="1"/>
    </row>
    <row r="760" ht="12.75" customHeight="1">
      <c r="A760" s="1"/>
      <c r="D760" s="1"/>
      <c r="I760" s="1"/>
    </row>
    <row r="761" ht="12.75" customHeight="1">
      <c r="A761" s="1"/>
      <c r="D761" s="1"/>
      <c r="I761" s="1"/>
    </row>
    <row r="762" ht="12.75" customHeight="1">
      <c r="A762" s="1"/>
      <c r="D762" s="1"/>
      <c r="I762" s="1"/>
    </row>
    <row r="763" ht="12.75" customHeight="1">
      <c r="A763" s="1"/>
      <c r="D763" s="1"/>
      <c r="I763" s="1"/>
    </row>
    <row r="764" ht="12.75" customHeight="1">
      <c r="A764" s="1"/>
      <c r="D764" s="1"/>
      <c r="I764" s="1"/>
    </row>
    <row r="765" ht="12.75" customHeight="1">
      <c r="A765" s="1"/>
      <c r="D765" s="1"/>
      <c r="I765" s="1"/>
    </row>
    <row r="766" ht="12.75" customHeight="1">
      <c r="A766" s="1"/>
      <c r="D766" s="1"/>
      <c r="I766" s="1"/>
    </row>
    <row r="767" ht="12.75" customHeight="1">
      <c r="A767" s="1"/>
      <c r="D767" s="1"/>
      <c r="I767" s="1"/>
    </row>
    <row r="768" ht="12.75" customHeight="1">
      <c r="A768" s="1"/>
      <c r="D768" s="1"/>
      <c r="I768" s="1"/>
    </row>
    <row r="769" ht="12.75" customHeight="1">
      <c r="A769" s="1"/>
      <c r="D769" s="1"/>
      <c r="I769" s="1"/>
    </row>
    <row r="770" ht="12.75" customHeight="1">
      <c r="A770" s="1"/>
      <c r="D770" s="1"/>
      <c r="I770" s="1"/>
    </row>
    <row r="771" ht="12.75" customHeight="1">
      <c r="A771" s="1"/>
      <c r="D771" s="1"/>
      <c r="I771" s="1"/>
    </row>
    <row r="772" ht="12.75" customHeight="1">
      <c r="A772" s="1"/>
      <c r="D772" s="1"/>
      <c r="I772" s="1"/>
    </row>
    <row r="773" ht="12.75" customHeight="1">
      <c r="A773" s="1"/>
      <c r="D773" s="1"/>
      <c r="I773" s="1"/>
    </row>
    <row r="774" ht="12.75" customHeight="1">
      <c r="A774" s="1"/>
      <c r="D774" s="1"/>
      <c r="I774" s="1"/>
    </row>
    <row r="775" ht="12.75" customHeight="1">
      <c r="A775" s="1"/>
      <c r="D775" s="1"/>
      <c r="I775" s="1"/>
    </row>
    <row r="776" ht="12.75" customHeight="1">
      <c r="A776" s="1"/>
      <c r="D776" s="1"/>
      <c r="I776" s="1"/>
    </row>
    <row r="777" ht="12.75" customHeight="1">
      <c r="A777" s="1"/>
      <c r="D777" s="1"/>
      <c r="I777" s="1"/>
    </row>
    <row r="778" ht="12.75" customHeight="1">
      <c r="A778" s="1"/>
      <c r="D778" s="1"/>
      <c r="I778" s="1"/>
    </row>
    <row r="779" ht="12.75" customHeight="1">
      <c r="A779" s="1"/>
      <c r="D779" s="1"/>
      <c r="I779" s="1"/>
    </row>
    <row r="780" ht="12.75" customHeight="1">
      <c r="A780" s="1"/>
      <c r="D780" s="1"/>
      <c r="I780" s="1"/>
    </row>
    <row r="781" ht="12.75" customHeight="1">
      <c r="A781" s="1"/>
      <c r="D781" s="1"/>
      <c r="I781" s="1"/>
    </row>
    <row r="782" ht="12.75" customHeight="1">
      <c r="A782" s="1"/>
      <c r="D782" s="1"/>
      <c r="I782" s="1"/>
    </row>
    <row r="783" ht="12.75" customHeight="1">
      <c r="A783" s="1"/>
      <c r="D783" s="1"/>
      <c r="I783" s="1"/>
    </row>
    <row r="784" ht="12.75" customHeight="1">
      <c r="A784" s="1"/>
      <c r="D784" s="1"/>
      <c r="I784" s="1"/>
    </row>
    <row r="785" ht="12.75" customHeight="1">
      <c r="A785" s="1"/>
      <c r="D785" s="1"/>
      <c r="I785" s="1"/>
    </row>
    <row r="786" ht="12.75" customHeight="1">
      <c r="A786" s="1"/>
      <c r="D786" s="1"/>
      <c r="I786" s="1"/>
    </row>
    <row r="787" ht="12.75" customHeight="1">
      <c r="A787" s="1"/>
      <c r="D787" s="1"/>
      <c r="I787" s="1"/>
    </row>
    <row r="788" ht="12.75" customHeight="1">
      <c r="A788" s="1"/>
      <c r="D788" s="1"/>
      <c r="I788" s="1"/>
    </row>
    <row r="789" ht="12.75" customHeight="1">
      <c r="A789" s="1"/>
      <c r="D789" s="1"/>
      <c r="I789" s="1"/>
    </row>
    <row r="790" ht="12.75" customHeight="1">
      <c r="A790" s="1"/>
      <c r="D790" s="1"/>
      <c r="I790" s="1"/>
    </row>
    <row r="791" ht="12.75" customHeight="1">
      <c r="A791" s="1"/>
      <c r="D791" s="1"/>
      <c r="I791" s="1"/>
    </row>
    <row r="792" ht="12.75" customHeight="1">
      <c r="A792" s="1"/>
      <c r="D792" s="1"/>
      <c r="I792" s="1"/>
    </row>
    <row r="793" ht="12.75" customHeight="1">
      <c r="A793" s="1"/>
      <c r="D793" s="1"/>
      <c r="I793" s="1"/>
    </row>
    <row r="794" ht="12.75" customHeight="1">
      <c r="A794" s="1"/>
      <c r="D794" s="1"/>
      <c r="I794" s="1"/>
    </row>
    <row r="795" ht="12.75" customHeight="1">
      <c r="A795" s="1"/>
      <c r="D795" s="1"/>
      <c r="I795" s="1"/>
    </row>
    <row r="796" ht="12.75" customHeight="1">
      <c r="A796" s="1"/>
      <c r="D796" s="1"/>
      <c r="I796" s="1"/>
    </row>
    <row r="797" ht="12.75" customHeight="1">
      <c r="A797" s="1"/>
      <c r="D797" s="1"/>
      <c r="I797" s="1"/>
    </row>
    <row r="798" ht="12.75" customHeight="1">
      <c r="A798" s="1"/>
      <c r="D798" s="1"/>
      <c r="I798" s="1"/>
    </row>
    <row r="799" ht="12.75" customHeight="1">
      <c r="A799" s="1"/>
      <c r="D799" s="1"/>
      <c r="I799" s="1"/>
    </row>
    <row r="800" ht="12.75" customHeight="1">
      <c r="A800" s="1"/>
      <c r="D800" s="1"/>
      <c r="I800" s="1"/>
    </row>
    <row r="801" ht="12.75" customHeight="1">
      <c r="A801" s="1"/>
      <c r="D801" s="1"/>
      <c r="I801" s="1"/>
    </row>
    <row r="802" ht="12.75" customHeight="1">
      <c r="A802" s="1"/>
      <c r="D802" s="1"/>
      <c r="I802" s="1"/>
    </row>
    <row r="803" ht="12.75" customHeight="1">
      <c r="A803" s="1"/>
      <c r="D803" s="1"/>
      <c r="I803" s="1"/>
    </row>
    <row r="804" ht="12.75" customHeight="1">
      <c r="A804" s="1"/>
      <c r="D804" s="1"/>
      <c r="I804" s="1"/>
    </row>
    <row r="805" ht="12.75" customHeight="1">
      <c r="A805" s="1"/>
      <c r="D805" s="1"/>
      <c r="I805" s="1"/>
    </row>
    <row r="806" ht="12.75" customHeight="1">
      <c r="A806" s="1"/>
      <c r="D806" s="1"/>
      <c r="I806" s="1"/>
    </row>
    <row r="807" ht="12.75" customHeight="1">
      <c r="A807" s="1"/>
      <c r="D807" s="1"/>
      <c r="I807" s="1"/>
    </row>
    <row r="808" ht="12.75" customHeight="1">
      <c r="A808" s="1"/>
      <c r="D808" s="1"/>
      <c r="I808" s="1"/>
    </row>
    <row r="809" ht="12.75" customHeight="1">
      <c r="A809" s="1"/>
      <c r="D809" s="1"/>
      <c r="I809" s="1"/>
    </row>
    <row r="810" ht="12.75" customHeight="1">
      <c r="A810" s="1"/>
      <c r="D810" s="1"/>
      <c r="I810" s="1"/>
    </row>
    <row r="811" ht="12.75" customHeight="1">
      <c r="A811" s="1"/>
      <c r="D811" s="1"/>
      <c r="I811" s="1"/>
    </row>
    <row r="812" ht="12.75" customHeight="1">
      <c r="A812" s="1"/>
      <c r="D812" s="1"/>
      <c r="I812" s="1"/>
    </row>
    <row r="813" ht="12.75" customHeight="1">
      <c r="A813" s="1"/>
      <c r="D813" s="1"/>
      <c r="I813" s="1"/>
    </row>
    <row r="814" ht="12.75" customHeight="1">
      <c r="A814" s="1"/>
      <c r="D814" s="1"/>
      <c r="I814" s="1"/>
    </row>
    <row r="815" ht="12.75" customHeight="1">
      <c r="A815" s="1"/>
      <c r="D815" s="1"/>
      <c r="I815" s="1"/>
    </row>
    <row r="816" ht="12.75" customHeight="1">
      <c r="A816" s="1"/>
      <c r="D816" s="1"/>
      <c r="I816" s="1"/>
    </row>
    <row r="817" ht="12.75" customHeight="1">
      <c r="A817" s="1"/>
      <c r="D817" s="1"/>
      <c r="I817" s="1"/>
    </row>
    <row r="818" ht="12.75" customHeight="1">
      <c r="A818" s="1"/>
      <c r="D818" s="1"/>
      <c r="I818" s="1"/>
    </row>
    <row r="819" ht="12.75" customHeight="1">
      <c r="A819" s="1"/>
      <c r="D819" s="1"/>
      <c r="I819" s="1"/>
    </row>
    <row r="820" ht="12.75" customHeight="1">
      <c r="A820" s="1"/>
      <c r="D820" s="1"/>
      <c r="I820" s="1"/>
    </row>
    <row r="821" ht="12.75" customHeight="1">
      <c r="A821" s="1"/>
      <c r="D821" s="1"/>
      <c r="I821" s="1"/>
    </row>
    <row r="822" ht="12.75" customHeight="1">
      <c r="A822" s="1"/>
      <c r="D822" s="1"/>
      <c r="I822" s="1"/>
    </row>
    <row r="823" ht="12.75" customHeight="1">
      <c r="A823" s="1"/>
      <c r="D823" s="1"/>
      <c r="I823" s="1"/>
    </row>
    <row r="824" ht="12.75" customHeight="1">
      <c r="A824" s="1"/>
      <c r="D824" s="1"/>
      <c r="I824" s="1"/>
    </row>
    <row r="825" ht="12.75" customHeight="1">
      <c r="A825" s="1"/>
      <c r="D825" s="1"/>
      <c r="I825" s="1"/>
    </row>
    <row r="826" ht="12.75" customHeight="1">
      <c r="A826" s="1"/>
      <c r="D826" s="1"/>
      <c r="I826" s="1"/>
    </row>
    <row r="827" ht="12.75" customHeight="1">
      <c r="A827" s="1"/>
      <c r="D827" s="1"/>
      <c r="I827" s="1"/>
    </row>
    <row r="828" ht="12.75" customHeight="1">
      <c r="A828" s="1"/>
      <c r="D828" s="1"/>
      <c r="I828" s="1"/>
    </row>
    <row r="829" ht="12.75" customHeight="1">
      <c r="A829" s="1"/>
      <c r="D829" s="1"/>
      <c r="I829" s="1"/>
    </row>
    <row r="830" ht="12.75" customHeight="1">
      <c r="A830" s="1"/>
      <c r="D830" s="1"/>
      <c r="I830" s="1"/>
    </row>
    <row r="831" ht="12.75" customHeight="1">
      <c r="A831" s="1"/>
      <c r="D831" s="1"/>
      <c r="I831" s="1"/>
    </row>
    <row r="832" ht="12.75" customHeight="1">
      <c r="A832" s="1"/>
      <c r="D832" s="1"/>
      <c r="I832" s="1"/>
    </row>
    <row r="833" ht="12.75" customHeight="1">
      <c r="A833" s="1"/>
      <c r="D833" s="1"/>
      <c r="I833" s="1"/>
    </row>
    <row r="834" ht="12.75" customHeight="1">
      <c r="A834" s="1"/>
      <c r="D834" s="1"/>
      <c r="I834" s="1"/>
    </row>
    <row r="835" ht="12.75" customHeight="1">
      <c r="A835" s="1"/>
      <c r="D835" s="1"/>
      <c r="I835" s="1"/>
    </row>
    <row r="836" ht="12.75" customHeight="1">
      <c r="A836" s="1"/>
      <c r="D836" s="1"/>
      <c r="I836" s="1"/>
    </row>
    <row r="837" ht="12.75" customHeight="1">
      <c r="A837" s="1"/>
      <c r="D837" s="1"/>
      <c r="I837" s="1"/>
    </row>
    <row r="838" ht="12.75" customHeight="1">
      <c r="A838" s="1"/>
      <c r="D838" s="1"/>
      <c r="I838" s="1"/>
    </row>
    <row r="839" ht="12.75" customHeight="1">
      <c r="A839" s="1"/>
      <c r="D839" s="1"/>
      <c r="I839" s="1"/>
    </row>
    <row r="840" ht="12.75" customHeight="1">
      <c r="A840" s="1"/>
      <c r="D840" s="1"/>
      <c r="I840" s="1"/>
    </row>
    <row r="841" ht="12.75" customHeight="1">
      <c r="A841" s="1"/>
      <c r="D841" s="1"/>
      <c r="I841" s="1"/>
    </row>
    <row r="842" ht="12.75" customHeight="1">
      <c r="A842" s="1"/>
      <c r="D842" s="1"/>
      <c r="I842" s="1"/>
    </row>
    <row r="843" ht="12.75" customHeight="1">
      <c r="A843" s="1"/>
      <c r="D843" s="1"/>
      <c r="I843" s="1"/>
    </row>
    <row r="844" ht="12.75" customHeight="1">
      <c r="A844" s="1"/>
      <c r="D844" s="1"/>
      <c r="I844" s="1"/>
    </row>
    <row r="845" ht="12.75" customHeight="1">
      <c r="A845" s="1"/>
      <c r="D845" s="1"/>
      <c r="I845" s="1"/>
    </row>
    <row r="846" ht="12.75" customHeight="1">
      <c r="A846" s="1"/>
      <c r="D846" s="1"/>
      <c r="I846" s="1"/>
    </row>
    <row r="847" ht="12.75" customHeight="1">
      <c r="A847" s="1"/>
      <c r="D847" s="1"/>
      <c r="I847" s="1"/>
    </row>
    <row r="848" ht="12.75" customHeight="1">
      <c r="A848" s="1"/>
      <c r="D848" s="1"/>
      <c r="I848" s="1"/>
    </row>
    <row r="849" ht="12.75" customHeight="1">
      <c r="A849" s="1"/>
      <c r="D849" s="1"/>
      <c r="I849" s="1"/>
    </row>
    <row r="850" ht="12.75" customHeight="1">
      <c r="A850" s="1"/>
      <c r="D850" s="1"/>
      <c r="I850" s="1"/>
    </row>
    <row r="851" ht="12.75" customHeight="1">
      <c r="A851" s="1"/>
      <c r="D851" s="1"/>
      <c r="I851" s="1"/>
    </row>
    <row r="852" ht="12.75" customHeight="1">
      <c r="A852" s="1"/>
      <c r="D852" s="1"/>
      <c r="I852" s="1"/>
    </row>
    <row r="853" ht="12.75" customHeight="1">
      <c r="A853" s="1"/>
      <c r="D853" s="1"/>
      <c r="I853" s="1"/>
    </row>
    <row r="854" ht="12.75" customHeight="1">
      <c r="A854" s="1"/>
      <c r="D854" s="1"/>
      <c r="I854" s="1"/>
    </row>
    <row r="855" ht="12.75" customHeight="1">
      <c r="A855" s="1"/>
      <c r="D855" s="1"/>
      <c r="I855" s="1"/>
    </row>
    <row r="856" ht="12.75" customHeight="1">
      <c r="A856" s="1"/>
      <c r="D856" s="1"/>
      <c r="I856" s="1"/>
    </row>
    <row r="857" ht="12.75" customHeight="1">
      <c r="A857" s="1"/>
      <c r="D857" s="1"/>
      <c r="I857" s="1"/>
    </row>
    <row r="858" ht="12.75" customHeight="1">
      <c r="A858" s="1"/>
      <c r="D858" s="1"/>
      <c r="I858" s="1"/>
    </row>
    <row r="859" ht="12.75" customHeight="1">
      <c r="A859" s="1"/>
      <c r="D859" s="1"/>
      <c r="I859" s="1"/>
    </row>
    <row r="860" ht="12.75" customHeight="1">
      <c r="A860" s="1"/>
      <c r="D860" s="1"/>
      <c r="I860" s="1"/>
    </row>
    <row r="861" ht="12.75" customHeight="1">
      <c r="A861" s="1"/>
      <c r="D861" s="1"/>
      <c r="I861" s="1"/>
    </row>
    <row r="862" ht="12.75" customHeight="1">
      <c r="A862" s="1"/>
      <c r="D862" s="1"/>
      <c r="I862" s="1"/>
    </row>
    <row r="863" ht="12.75" customHeight="1">
      <c r="A863" s="1"/>
      <c r="D863" s="1"/>
      <c r="I863" s="1"/>
    </row>
    <row r="864" ht="12.75" customHeight="1">
      <c r="A864" s="1"/>
      <c r="D864" s="1"/>
      <c r="I864" s="1"/>
    </row>
    <row r="865" ht="12.75" customHeight="1">
      <c r="A865" s="1"/>
      <c r="D865" s="1"/>
      <c r="I865" s="1"/>
    </row>
    <row r="866" ht="12.75" customHeight="1">
      <c r="A866" s="1"/>
      <c r="D866" s="1"/>
      <c r="I866" s="1"/>
    </row>
    <row r="867" ht="12.75" customHeight="1">
      <c r="A867" s="1"/>
      <c r="D867" s="1"/>
      <c r="I867" s="1"/>
    </row>
    <row r="868" ht="12.75" customHeight="1">
      <c r="A868" s="1"/>
      <c r="D868" s="1"/>
      <c r="I868" s="1"/>
    </row>
    <row r="869" ht="12.75" customHeight="1">
      <c r="A869" s="1"/>
      <c r="D869" s="1"/>
      <c r="I869" s="1"/>
    </row>
    <row r="870" ht="12.75" customHeight="1">
      <c r="A870" s="1"/>
      <c r="D870" s="1"/>
      <c r="I870" s="1"/>
    </row>
    <row r="871" ht="12.75" customHeight="1">
      <c r="A871" s="1"/>
      <c r="D871" s="1"/>
      <c r="I871" s="1"/>
    </row>
    <row r="872" ht="12.75" customHeight="1">
      <c r="A872" s="1"/>
      <c r="D872" s="1"/>
      <c r="I872" s="1"/>
    </row>
    <row r="873" ht="12.75" customHeight="1">
      <c r="A873" s="1"/>
      <c r="D873" s="1"/>
      <c r="I873" s="1"/>
    </row>
    <row r="874" ht="12.75" customHeight="1">
      <c r="A874" s="1"/>
      <c r="D874" s="1"/>
      <c r="I874" s="1"/>
    </row>
    <row r="875" ht="12.75" customHeight="1">
      <c r="A875" s="1"/>
      <c r="D875" s="1"/>
      <c r="I875" s="1"/>
    </row>
    <row r="876" ht="12.75" customHeight="1">
      <c r="A876" s="1"/>
      <c r="D876" s="1"/>
      <c r="I876" s="1"/>
    </row>
    <row r="877" ht="12.75" customHeight="1">
      <c r="A877" s="1"/>
      <c r="D877" s="1"/>
      <c r="I877" s="1"/>
    </row>
    <row r="878" ht="12.75" customHeight="1">
      <c r="A878" s="1"/>
      <c r="D878" s="1"/>
      <c r="I878" s="1"/>
    </row>
    <row r="879" ht="12.75" customHeight="1">
      <c r="A879" s="1"/>
      <c r="D879" s="1"/>
      <c r="I879" s="1"/>
    </row>
    <row r="880" ht="12.75" customHeight="1">
      <c r="A880" s="1"/>
      <c r="D880" s="1"/>
      <c r="I880" s="1"/>
    </row>
    <row r="881" ht="12.75" customHeight="1">
      <c r="A881" s="1"/>
      <c r="D881" s="1"/>
      <c r="I881" s="1"/>
    </row>
    <row r="882" ht="12.75" customHeight="1">
      <c r="A882" s="1"/>
      <c r="D882" s="1"/>
      <c r="I882" s="1"/>
    </row>
    <row r="883" ht="12.75" customHeight="1">
      <c r="A883" s="1"/>
      <c r="D883" s="1"/>
      <c r="I883" s="1"/>
    </row>
    <row r="884" ht="12.75" customHeight="1">
      <c r="A884" s="1"/>
      <c r="D884" s="1"/>
      <c r="I884" s="1"/>
    </row>
    <row r="885" ht="12.75" customHeight="1">
      <c r="A885" s="1"/>
      <c r="D885" s="1"/>
      <c r="I885" s="1"/>
    </row>
    <row r="886" ht="12.75" customHeight="1">
      <c r="A886" s="1"/>
      <c r="D886" s="1"/>
      <c r="I886" s="1"/>
    </row>
    <row r="887" ht="12.75" customHeight="1">
      <c r="A887" s="1"/>
      <c r="D887" s="1"/>
      <c r="I887" s="1"/>
    </row>
    <row r="888" ht="12.75" customHeight="1">
      <c r="A888" s="1"/>
      <c r="D888" s="1"/>
      <c r="I888" s="1"/>
    </row>
    <row r="889" ht="12.75" customHeight="1">
      <c r="A889" s="1"/>
      <c r="D889" s="1"/>
      <c r="I889" s="1"/>
    </row>
    <row r="890" ht="12.75" customHeight="1">
      <c r="A890" s="1"/>
      <c r="D890" s="1"/>
      <c r="I890" s="1"/>
    </row>
    <row r="891" ht="12.75" customHeight="1">
      <c r="A891" s="1"/>
      <c r="D891" s="1"/>
      <c r="I891" s="1"/>
    </row>
    <row r="892" ht="12.75" customHeight="1">
      <c r="A892" s="1"/>
      <c r="D892" s="1"/>
      <c r="I892" s="1"/>
    </row>
    <row r="893" ht="12.75" customHeight="1">
      <c r="A893" s="1"/>
      <c r="D893" s="1"/>
      <c r="I893" s="1"/>
    </row>
    <row r="894" ht="12.75" customHeight="1">
      <c r="A894" s="1"/>
      <c r="D894" s="1"/>
      <c r="I894" s="1"/>
    </row>
    <row r="895" ht="12.75" customHeight="1">
      <c r="A895" s="1"/>
      <c r="D895" s="1"/>
      <c r="I895" s="1"/>
    </row>
    <row r="896" ht="12.75" customHeight="1">
      <c r="A896" s="1"/>
      <c r="D896" s="1"/>
      <c r="I896" s="1"/>
    </row>
    <row r="897" ht="12.75" customHeight="1">
      <c r="A897" s="1"/>
      <c r="D897" s="1"/>
      <c r="I897" s="1"/>
    </row>
    <row r="898" ht="12.75" customHeight="1">
      <c r="A898" s="1"/>
      <c r="D898" s="1"/>
      <c r="I898" s="1"/>
    </row>
    <row r="899" ht="12.75" customHeight="1">
      <c r="A899" s="1"/>
      <c r="D899" s="1"/>
      <c r="I899" s="1"/>
    </row>
    <row r="900" ht="12.75" customHeight="1">
      <c r="A900" s="1"/>
      <c r="D900" s="1"/>
      <c r="I900" s="1"/>
    </row>
    <row r="901" ht="12.75" customHeight="1">
      <c r="A901" s="1"/>
      <c r="D901" s="1"/>
      <c r="I901" s="1"/>
    </row>
    <row r="902" ht="12.75" customHeight="1">
      <c r="A902" s="1"/>
      <c r="D902" s="1"/>
      <c r="I902" s="1"/>
    </row>
    <row r="903" ht="12.75" customHeight="1">
      <c r="A903" s="1"/>
      <c r="D903" s="1"/>
      <c r="I903" s="1"/>
    </row>
    <row r="904" ht="12.75" customHeight="1">
      <c r="A904" s="1"/>
      <c r="D904" s="1"/>
      <c r="I904" s="1"/>
    </row>
    <row r="905" ht="12.75" customHeight="1">
      <c r="A905" s="1"/>
      <c r="D905" s="1"/>
      <c r="I905" s="1"/>
    </row>
    <row r="906" ht="12.75" customHeight="1">
      <c r="A906" s="1"/>
      <c r="D906" s="1"/>
      <c r="I906" s="1"/>
    </row>
    <row r="907" ht="12.75" customHeight="1">
      <c r="A907" s="1"/>
      <c r="D907" s="1"/>
      <c r="I907" s="1"/>
    </row>
    <row r="908" ht="12.75" customHeight="1">
      <c r="A908" s="1"/>
      <c r="D908" s="1"/>
      <c r="I908" s="1"/>
    </row>
    <row r="909" ht="12.75" customHeight="1">
      <c r="A909" s="1"/>
      <c r="D909" s="1"/>
      <c r="I909" s="1"/>
    </row>
    <row r="910" ht="12.75" customHeight="1">
      <c r="A910" s="1"/>
      <c r="D910" s="1"/>
      <c r="I910" s="1"/>
    </row>
    <row r="911" ht="12.75" customHeight="1">
      <c r="A911" s="1"/>
      <c r="D911" s="1"/>
      <c r="I911" s="1"/>
    </row>
    <row r="912" ht="12.75" customHeight="1">
      <c r="A912" s="1"/>
      <c r="D912" s="1"/>
      <c r="I912" s="1"/>
    </row>
    <row r="913" ht="12.75" customHeight="1">
      <c r="A913" s="1"/>
      <c r="D913" s="1"/>
      <c r="I913" s="1"/>
    </row>
    <row r="914" ht="12.75" customHeight="1">
      <c r="A914" s="1"/>
      <c r="D914" s="1"/>
      <c r="I914" s="1"/>
    </row>
    <row r="915" ht="12.75" customHeight="1">
      <c r="A915" s="1"/>
      <c r="D915" s="1"/>
      <c r="I915" s="1"/>
    </row>
    <row r="916" ht="12.75" customHeight="1">
      <c r="A916" s="1"/>
      <c r="D916" s="1"/>
      <c r="I916" s="1"/>
    </row>
    <row r="917" ht="12.75" customHeight="1">
      <c r="A917" s="1"/>
      <c r="D917" s="1"/>
      <c r="I917" s="1"/>
    </row>
    <row r="918" ht="12.75" customHeight="1">
      <c r="A918" s="1"/>
      <c r="D918" s="1"/>
      <c r="I918" s="1"/>
    </row>
    <row r="919" ht="12.75" customHeight="1">
      <c r="A919" s="1"/>
      <c r="D919" s="1"/>
      <c r="I919" s="1"/>
    </row>
    <row r="920" ht="12.75" customHeight="1">
      <c r="A920" s="1"/>
      <c r="D920" s="1"/>
      <c r="I920" s="1"/>
    </row>
    <row r="921" ht="12.75" customHeight="1">
      <c r="A921" s="1"/>
      <c r="D921" s="1"/>
      <c r="I921" s="1"/>
    </row>
    <row r="922" ht="12.75" customHeight="1">
      <c r="A922" s="1"/>
      <c r="D922" s="1"/>
      <c r="I922" s="1"/>
    </row>
    <row r="923" ht="12.75" customHeight="1">
      <c r="A923" s="1"/>
      <c r="D923" s="1"/>
      <c r="I923" s="1"/>
    </row>
    <row r="924" ht="12.75" customHeight="1">
      <c r="A924" s="1"/>
      <c r="D924" s="1"/>
      <c r="I924" s="1"/>
    </row>
    <row r="925" ht="12.75" customHeight="1">
      <c r="A925" s="1"/>
      <c r="D925" s="1"/>
      <c r="I925" s="1"/>
    </row>
    <row r="926" ht="12.75" customHeight="1">
      <c r="A926" s="1"/>
      <c r="D926" s="1"/>
      <c r="I926" s="1"/>
    </row>
    <row r="927" ht="12.75" customHeight="1">
      <c r="A927" s="1"/>
      <c r="D927" s="1"/>
      <c r="I927" s="1"/>
    </row>
    <row r="928" ht="12.75" customHeight="1">
      <c r="A928" s="1"/>
      <c r="D928" s="1"/>
      <c r="I928" s="1"/>
    </row>
    <row r="929" ht="12.75" customHeight="1">
      <c r="A929" s="1"/>
      <c r="D929" s="1"/>
      <c r="I929" s="1"/>
    </row>
    <row r="930" ht="12.75" customHeight="1">
      <c r="A930" s="1"/>
      <c r="D930" s="1"/>
      <c r="I930" s="1"/>
    </row>
    <row r="931" ht="12.75" customHeight="1">
      <c r="A931" s="1"/>
      <c r="D931" s="1"/>
      <c r="I931" s="1"/>
    </row>
    <row r="932" ht="12.75" customHeight="1">
      <c r="A932" s="1"/>
      <c r="D932" s="1"/>
      <c r="I932" s="1"/>
    </row>
    <row r="933" ht="12.75" customHeight="1">
      <c r="A933" s="1"/>
      <c r="D933" s="1"/>
      <c r="I933" s="1"/>
    </row>
    <row r="934" ht="12.75" customHeight="1">
      <c r="A934" s="1"/>
      <c r="D934" s="1"/>
      <c r="I934" s="1"/>
    </row>
    <row r="935" ht="12.75" customHeight="1">
      <c r="A935" s="1"/>
      <c r="D935" s="1"/>
      <c r="I935" s="1"/>
    </row>
    <row r="936" ht="12.75" customHeight="1">
      <c r="A936" s="1"/>
      <c r="D936" s="1"/>
      <c r="I936" s="1"/>
    </row>
    <row r="937" ht="12.75" customHeight="1">
      <c r="A937" s="1"/>
      <c r="D937" s="1"/>
      <c r="I937" s="1"/>
    </row>
    <row r="938" ht="12.75" customHeight="1">
      <c r="A938" s="1"/>
      <c r="D938" s="1"/>
      <c r="I938" s="1"/>
    </row>
    <row r="939" ht="12.75" customHeight="1">
      <c r="A939" s="1"/>
      <c r="D939" s="1"/>
      <c r="I939" s="1"/>
    </row>
    <row r="940" ht="12.75" customHeight="1">
      <c r="A940" s="1"/>
      <c r="D940" s="1"/>
      <c r="I940" s="1"/>
    </row>
    <row r="941" ht="12.75" customHeight="1">
      <c r="A941" s="1"/>
      <c r="D941" s="1"/>
      <c r="I941" s="1"/>
    </row>
    <row r="942" ht="12.75" customHeight="1">
      <c r="A942" s="1"/>
      <c r="D942" s="1"/>
      <c r="I942" s="1"/>
    </row>
    <row r="943" ht="12.75" customHeight="1">
      <c r="A943" s="1"/>
      <c r="D943" s="1"/>
      <c r="I943" s="1"/>
    </row>
    <row r="944" ht="12.75" customHeight="1">
      <c r="A944" s="1"/>
      <c r="D944" s="1"/>
      <c r="I944" s="1"/>
    </row>
    <row r="945" ht="12.75" customHeight="1">
      <c r="A945" s="1"/>
      <c r="D945" s="1"/>
      <c r="I945" s="1"/>
    </row>
    <row r="946" ht="12.75" customHeight="1">
      <c r="A946" s="1"/>
      <c r="D946" s="1"/>
      <c r="I946" s="1"/>
    </row>
    <row r="947" ht="12.75" customHeight="1">
      <c r="A947" s="1"/>
      <c r="D947" s="1"/>
      <c r="I947" s="1"/>
    </row>
    <row r="948" ht="12.75" customHeight="1">
      <c r="A948" s="1"/>
      <c r="D948" s="1"/>
      <c r="I948" s="1"/>
    </row>
    <row r="949" ht="12.75" customHeight="1">
      <c r="A949" s="1"/>
      <c r="D949" s="1"/>
      <c r="I949" s="1"/>
    </row>
    <row r="950" ht="12.75" customHeight="1">
      <c r="A950" s="1"/>
      <c r="D950" s="1"/>
      <c r="I950" s="1"/>
    </row>
    <row r="951" ht="12.75" customHeight="1">
      <c r="A951" s="1"/>
      <c r="D951" s="1"/>
      <c r="I951" s="1"/>
    </row>
    <row r="952" ht="12.75" customHeight="1">
      <c r="A952" s="1"/>
      <c r="D952" s="1"/>
      <c r="I952" s="1"/>
    </row>
    <row r="953" ht="12.75" customHeight="1">
      <c r="A953" s="1"/>
      <c r="D953" s="1"/>
      <c r="I953" s="1"/>
    </row>
    <row r="954" ht="12.75" customHeight="1">
      <c r="A954" s="1"/>
      <c r="D954" s="1"/>
      <c r="I954" s="1"/>
    </row>
    <row r="955" ht="12.75" customHeight="1">
      <c r="A955" s="1"/>
      <c r="D955" s="1"/>
      <c r="I955" s="1"/>
    </row>
    <row r="956" ht="12.75" customHeight="1">
      <c r="A956" s="1"/>
      <c r="D956" s="1"/>
      <c r="I956" s="1"/>
    </row>
    <row r="957" ht="12.75" customHeight="1">
      <c r="A957" s="1"/>
      <c r="D957" s="1"/>
      <c r="I957" s="1"/>
    </row>
    <row r="958" ht="12.75" customHeight="1">
      <c r="A958" s="1"/>
      <c r="D958" s="1"/>
      <c r="I958" s="1"/>
    </row>
    <row r="959" ht="12.75" customHeight="1">
      <c r="A959" s="1"/>
      <c r="D959" s="1"/>
      <c r="I959" s="1"/>
    </row>
    <row r="960" ht="12.75" customHeight="1">
      <c r="A960" s="1"/>
      <c r="D960" s="1"/>
      <c r="I960" s="1"/>
    </row>
    <row r="961" ht="12.75" customHeight="1">
      <c r="A961" s="1"/>
      <c r="D961" s="1"/>
      <c r="I961" s="1"/>
    </row>
    <row r="962" ht="12.75" customHeight="1">
      <c r="A962" s="1"/>
      <c r="D962" s="1"/>
      <c r="I962" s="1"/>
    </row>
    <row r="963" ht="12.75" customHeight="1">
      <c r="A963" s="1"/>
      <c r="D963" s="1"/>
      <c r="I963" s="1"/>
    </row>
    <row r="964" ht="12.75" customHeight="1">
      <c r="A964" s="1"/>
      <c r="D964" s="1"/>
      <c r="I964" s="1"/>
    </row>
    <row r="965" ht="12.75" customHeight="1">
      <c r="A965" s="1"/>
      <c r="D965" s="1"/>
      <c r="I965" s="1"/>
    </row>
    <row r="966" ht="12.75" customHeight="1">
      <c r="A966" s="1"/>
      <c r="D966" s="1"/>
      <c r="I966" s="1"/>
    </row>
    <row r="967" ht="12.75" customHeight="1">
      <c r="A967" s="1"/>
      <c r="D967" s="1"/>
      <c r="I967" s="1"/>
    </row>
    <row r="968" ht="12.75" customHeight="1">
      <c r="A968" s="1"/>
      <c r="D968" s="1"/>
      <c r="I968" s="1"/>
    </row>
    <row r="969" ht="12.75" customHeight="1">
      <c r="A969" s="1"/>
      <c r="D969" s="1"/>
      <c r="I969" s="1"/>
    </row>
    <row r="970" ht="12.75" customHeight="1">
      <c r="A970" s="1"/>
      <c r="D970" s="1"/>
      <c r="I970" s="1"/>
    </row>
    <row r="971" ht="12.75" customHeight="1">
      <c r="A971" s="1"/>
      <c r="D971" s="1"/>
      <c r="I971" s="1"/>
    </row>
    <row r="972" ht="12.75" customHeight="1">
      <c r="A972" s="1"/>
      <c r="D972" s="1"/>
      <c r="I972" s="1"/>
    </row>
    <row r="973" ht="12.75" customHeight="1">
      <c r="A973" s="1"/>
      <c r="D973" s="1"/>
      <c r="I973" s="1"/>
    </row>
    <row r="974" ht="12.75" customHeight="1">
      <c r="A974" s="1"/>
      <c r="D974" s="1"/>
      <c r="I974" s="1"/>
    </row>
    <row r="975" ht="12.75" customHeight="1">
      <c r="A975" s="1"/>
      <c r="D975" s="1"/>
      <c r="I975" s="1"/>
    </row>
    <row r="976" ht="12.75" customHeight="1">
      <c r="A976" s="1"/>
      <c r="D976" s="1"/>
      <c r="I976" s="1"/>
    </row>
    <row r="977" ht="12.75" customHeight="1">
      <c r="A977" s="1"/>
      <c r="D977" s="1"/>
      <c r="I977" s="1"/>
    </row>
    <row r="978" ht="12.75" customHeight="1">
      <c r="A978" s="1"/>
      <c r="D978" s="1"/>
      <c r="I978" s="1"/>
    </row>
    <row r="979" ht="12.75" customHeight="1">
      <c r="A979" s="1"/>
      <c r="D979" s="1"/>
      <c r="I979" s="1"/>
    </row>
    <row r="980" ht="12.75" customHeight="1">
      <c r="A980" s="1"/>
      <c r="D980" s="1"/>
      <c r="I980" s="1"/>
    </row>
    <row r="981" ht="12.75" customHeight="1">
      <c r="A981" s="1"/>
      <c r="D981" s="1"/>
      <c r="I981" s="1"/>
    </row>
    <row r="982" ht="12.75" customHeight="1">
      <c r="A982" s="1"/>
      <c r="D982" s="1"/>
      <c r="I982" s="1"/>
    </row>
    <row r="983" ht="12.75" customHeight="1">
      <c r="A983" s="1"/>
      <c r="D983" s="1"/>
      <c r="I983" s="1"/>
    </row>
    <row r="984" ht="12.75" customHeight="1">
      <c r="A984" s="1"/>
      <c r="D984" s="1"/>
      <c r="I984" s="1"/>
    </row>
    <row r="985" ht="12.75" customHeight="1">
      <c r="A985" s="1"/>
      <c r="D985" s="1"/>
      <c r="I985" s="1"/>
    </row>
    <row r="986" ht="12.75" customHeight="1">
      <c r="A986" s="1"/>
      <c r="D986" s="1"/>
      <c r="I986" s="1"/>
    </row>
    <row r="987" ht="12.75" customHeight="1">
      <c r="A987" s="1"/>
      <c r="D987" s="1"/>
      <c r="I987" s="1"/>
    </row>
    <row r="988" ht="12.75" customHeight="1">
      <c r="A988" s="1"/>
      <c r="D988" s="1"/>
      <c r="I988" s="1"/>
    </row>
    <row r="989" ht="12.75" customHeight="1">
      <c r="A989" s="1"/>
      <c r="D989" s="1"/>
      <c r="I989" s="1"/>
    </row>
    <row r="990" ht="12.75" customHeight="1">
      <c r="A990" s="1"/>
      <c r="D990" s="1"/>
      <c r="I990" s="1"/>
    </row>
    <row r="991" ht="12.75" customHeight="1">
      <c r="A991" s="1"/>
      <c r="D991" s="1"/>
      <c r="I991" s="1"/>
    </row>
    <row r="992" ht="12.75" customHeight="1">
      <c r="A992" s="1"/>
      <c r="D992" s="1"/>
      <c r="I992" s="1"/>
    </row>
    <row r="993" ht="12.75" customHeight="1">
      <c r="A993" s="1"/>
      <c r="D993" s="1"/>
      <c r="I993" s="1"/>
    </row>
    <row r="994" ht="12.75" customHeight="1">
      <c r="A994" s="1"/>
      <c r="D994" s="1"/>
      <c r="I994" s="1"/>
    </row>
    <row r="995" ht="12.75" customHeight="1">
      <c r="A995" s="1"/>
      <c r="D995" s="1"/>
      <c r="I995" s="1"/>
    </row>
    <row r="996" ht="12.75" customHeight="1">
      <c r="A996" s="1"/>
      <c r="D996" s="1"/>
      <c r="I996" s="1"/>
    </row>
    <row r="997" ht="12.75" customHeight="1">
      <c r="A997" s="1"/>
      <c r="D997" s="1"/>
      <c r="I997" s="1"/>
    </row>
    <row r="998" ht="12.75" customHeight="1">
      <c r="A998" s="1"/>
      <c r="D998" s="1"/>
      <c r="I998" s="1"/>
    </row>
    <row r="999" ht="12.75" customHeight="1">
      <c r="A999" s="1"/>
      <c r="D999" s="1"/>
      <c r="I999" s="1"/>
    </row>
    <row r="1000" ht="12.75" customHeight="1">
      <c r="A1000" s="1"/>
      <c r="D1000" s="1"/>
      <c r="I1000" s="1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6.14"/>
    <col customWidth="1" min="6" max="26" width="8.0"/>
  </cols>
  <sheetData>
    <row r="1" ht="18.75" customHeight="1">
      <c r="A1" s="17" t="s">
        <v>228</v>
      </c>
      <c r="B1" s="17"/>
      <c r="C1" s="17"/>
      <c r="D1" s="17"/>
      <c r="E1" s="17"/>
      <c r="F1" s="17"/>
      <c r="G1" s="17"/>
    </row>
    <row r="2" ht="13.5" customHeight="1">
      <c r="A2" s="1"/>
      <c r="E2" s="1"/>
    </row>
    <row r="3" ht="12.75" customHeight="1">
      <c r="A3" s="1"/>
      <c r="C3" s="4" t="s">
        <v>2582</v>
      </c>
      <c r="E3" s="122" t="s">
        <v>2583</v>
      </c>
      <c r="F3" s="6">
        <f>LARGE(C4:C8,1)</f>
        <v>800</v>
      </c>
      <c r="G3" s="47" t="s">
        <v>2584</v>
      </c>
    </row>
    <row r="4" ht="12.75" customHeight="1">
      <c r="A4" s="1"/>
      <c r="C4" s="5">
        <v>120.0</v>
      </c>
      <c r="E4" s="122" t="s">
        <v>2585</v>
      </c>
      <c r="F4" s="6">
        <f>LARGE(C4:C8,2)</f>
        <v>250</v>
      </c>
      <c r="G4" s="47" t="s">
        <v>2586</v>
      </c>
    </row>
    <row r="5" ht="12.75" customHeight="1">
      <c r="A5" s="1"/>
      <c r="C5" s="5">
        <v>800.0</v>
      </c>
      <c r="E5" s="122" t="s">
        <v>2587</v>
      </c>
      <c r="F5" s="6">
        <f>LARGE(C4:C8,3)</f>
        <v>120</v>
      </c>
      <c r="G5" s="47" t="s">
        <v>2588</v>
      </c>
    </row>
    <row r="6" ht="12.75" customHeight="1">
      <c r="A6" s="1"/>
      <c r="C6" s="5">
        <v>100.0</v>
      </c>
      <c r="E6" s="122" t="s">
        <v>2589</v>
      </c>
      <c r="F6" s="6">
        <f>LARGE(C4:C8,4)</f>
        <v>120</v>
      </c>
      <c r="G6" s="47" t="s">
        <v>2590</v>
      </c>
    </row>
    <row r="7" ht="12.75" customHeight="1">
      <c r="A7" s="1"/>
      <c r="C7" s="5">
        <v>120.0</v>
      </c>
      <c r="E7" s="122" t="s">
        <v>2591</v>
      </c>
      <c r="F7" s="6">
        <f>LARGE(C4:C8,5)</f>
        <v>100</v>
      </c>
      <c r="G7" s="47" t="s">
        <v>2592</v>
      </c>
    </row>
    <row r="8" ht="12.75" customHeight="1">
      <c r="A8" s="1"/>
      <c r="C8" s="5">
        <v>250.0</v>
      </c>
      <c r="E8" s="1"/>
    </row>
    <row r="9" ht="12.75" customHeight="1">
      <c r="A9" s="1"/>
      <c r="E9" s="1"/>
    </row>
    <row r="10" ht="13.5" customHeight="1">
      <c r="A10" s="1"/>
      <c r="B10" s="3" t="s">
        <v>698</v>
      </c>
      <c r="C10" s="3"/>
      <c r="D10" s="3"/>
      <c r="E10" s="3"/>
      <c r="F10" s="3"/>
      <c r="G10" s="3"/>
    </row>
    <row r="11" ht="12.75" customHeight="1">
      <c r="A11" s="1"/>
      <c r="B11" s="1" t="s">
        <v>2593</v>
      </c>
      <c r="E11" s="1"/>
    </row>
    <row r="12" ht="12.75" customHeight="1">
      <c r="A12" s="1"/>
      <c r="B12" s="1" t="s">
        <v>2594</v>
      </c>
      <c r="E12" s="1"/>
    </row>
    <row r="13" ht="12.75" customHeight="1">
      <c r="A13" s="1"/>
      <c r="E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</row>
    <row r="15" ht="12.75" customHeight="1">
      <c r="A15" s="1"/>
      <c r="B15" s="2" t="s">
        <v>2595</v>
      </c>
      <c r="E15" s="1"/>
    </row>
    <row r="16" ht="12.75" customHeight="1">
      <c r="A16" s="1"/>
      <c r="E16" s="1"/>
    </row>
    <row r="17" ht="13.5" customHeight="1">
      <c r="A17" s="1"/>
      <c r="B17" s="3" t="s">
        <v>4</v>
      </c>
      <c r="C17" s="3"/>
      <c r="D17" s="3"/>
      <c r="E17" s="3"/>
      <c r="F17" s="3"/>
      <c r="G17" s="3"/>
    </row>
    <row r="18" ht="12.75" customHeight="1">
      <c r="A18" s="1"/>
      <c r="B18" s="1" t="s">
        <v>788</v>
      </c>
      <c r="E18" s="1"/>
    </row>
    <row r="19" ht="12.75" customHeight="1">
      <c r="A19" s="1"/>
      <c r="E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</row>
    <row r="21" ht="12.75" customHeight="1">
      <c r="A21" s="1"/>
      <c r="B21" s="1" t="s">
        <v>2596</v>
      </c>
      <c r="E21" s="1"/>
    </row>
    <row r="22" ht="12.75" customHeight="1">
      <c r="A22" s="1"/>
      <c r="E22" s="1"/>
    </row>
    <row r="23" ht="12.75" customHeight="1">
      <c r="A23" s="1"/>
      <c r="C23" s="4" t="s">
        <v>1272</v>
      </c>
      <c r="D23" s="4" t="s">
        <v>584</v>
      </c>
      <c r="E23" s="4" t="s">
        <v>585</v>
      </c>
      <c r="F23" s="4" t="s">
        <v>586</v>
      </c>
    </row>
    <row r="24" ht="12.75" customHeight="1">
      <c r="A24" s="1"/>
      <c r="C24" s="4" t="s">
        <v>6</v>
      </c>
      <c r="D24" s="125">
        <v>5000.0</v>
      </c>
      <c r="E24" s="125">
        <v>6000.0</v>
      </c>
      <c r="F24" s="125">
        <v>4500.0</v>
      </c>
    </row>
    <row r="25" ht="12.75" customHeight="1">
      <c r="A25" s="1"/>
      <c r="C25" s="4" t="s">
        <v>41</v>
      </c>
      <c r="D25" s="125">
        <v>5800.0</v>
      </c>
      <c r="E25" s="125">
        <v>7000.0</v>
      </c>
      <c r="F25" s="125">
        <v>3000.0</v>
      </c>
    </row>
    <row r="26" ht="12.75" customHeight="1">
      <c r="A26" s="1"/>
      <c r="C26" s="4" t="s">
        <v>42</v>
      </c>
      <c r="D26" s="125">
        <v>3500.0</v>
      </c>
      <c r="E26" s="125">
        <v>2000.0</v>
      </c>
      <c r="F26" s="125">
        <v>10000.0</v>
      </c>
    </row>
    <row r="27" ht="12.75" customHeight="1">
      <c r="A27" s="1"/>
      <c r="C27" s="4" t="s">
        <v>43</v>
      </c>
      <c r="D27" s="125">
        <v>12000.0</v>
      </c>
      <c r="E27" s="125">
        <v>4000.0</v>
      </c>
      <c r="F27" s="125">
        <v>6000.0</v>
      </c>
    </row>
    <row r="28" ht="12.75" customHeight="1">
      <c r="A28" s="1"/>
      <c r="E28" s="1"/>
    </row>
    <row r="29" ht="12.75" customHeight="1">
      <c r="A29" s="1"/>
      <c r="C29" s="69"/>
      <c r="D29" s="70" t="s">
        <v>2583</v>
      </c>
      <c r="E29" s="276">
        <f>LARGE(D24:F27,1)</f>
        <v>12000</v>
      </c>
      <c r="F29" s="47" t="s">
        <v>2597</v>
      </c>
    </row>
    <row r="30" ht="12.75" customHeight="1">
      <c r="A30" s="1"/>
      <c r="C30" s="69"/>
      <c r="D30" s="70" t="s">
        <v>2585</v>
      </c>
      <c r="E30" s="276">
        <f>LARGE(D24:F27,2)</f>
        <v>10000</v>
      </c>
      <c r="F30" s="47" t="s">
        <v>2598</v>
      </c>
    </row>
    <row r="31" ht="12.75" customHeight="1">
      <c r="A31" s="1"/>
      <c r="C31" s="69"/>
      <c r="D31" s="70" t="s">
        <v>2587</v>
      </c>
      <c r="E31" s="276">
        <f>LARGE(D24:F27,3)</f>
        <v>7000</v>
      </c>
      <c r="F31" s="47" t="s">
        <v>2599</v>
      </c>
    </row>
    <row r="32" ht="12.75" customHeight="1">
      <c r="A32" s="1"/>
      <c r="E32" s="1"/>
    </row>
    <row r="33" ht="13.5" customHeight="1">
      <c r="A33" s="1"/>
      <c r="B33" s="3" t="s">
        <v>447</v>
      </c>
      <c r="C33" s="3"/>
      <c r="D33" s="3"/>
      <c r="E33" s="3"/>
      <c r="F33" s="3"/>
      <c r="G33" s="3"/>
    </row>
    <row r="34" ht="12.75" customHeight="1">
      <c r="A34" s="1"/>
      <c r="B34" s="1" t="s">
        <v>2600</v>
      </c>
      <c r="E34" s="1"/>
    </row>
    <row r="35" ht="12.75" customHeight="1">
      <c r="A35" s="1"/>
      <c r="B35" s="1" t="s">
        <v>2601</v>
      </c>
      <c r="E35" s="1"/>
    </row>
    <row r="36" ht="12.75" customHeight="1">
      <c r="A36" s="1"/>
      <c r="E36" s="1"/>
    </row>
    <row r="37" ht="12.75" customHeight="1">
      <c r="A37" s="1"/>
      <c r="D37" s="4" t="s">
        <v>2602</v>
      </c>
      <c r="E37" s="276">
        <f>MAX(D24:F27)</f>
        <v>12000</v>
      </c>
      <c r="F37" s="47" t="s">
        <v>2603</v>
      </c>
    </row>
    <row r="38" ht="12.75" customHeight="1">
      <c r="A38" s="1"/>
      <c r="D38" s="4" t="s">
        <v>2604</v>
      </c>
      <c r="E38" s="276">
        <f>MIN(D24:F27)</f>
        <v>2000</v>
      </c>
      <c r="F38" s="47" t="s">
        <v>2605</v>
      </c>
    </row>
    <row r="39" ht="12.75" customHeight="1">
      <c r="A39" s="1"/>
      <c r="E39" s="1"/>
    </row>
    <row r="40" ht="12.75" customHeight="1">
      <c r="A40" s="1"/>
      <c r="E40" s="1"/>
    </row>
    <row r="41" ht="12.75" customHeight="1">
      <c r="A41" s="1"/>
      <c r="E41" s="1"/>
    </row>
    <row r="42" ht="12.75" customHeight="1">
      <c r="A42" s="1"/>
      <c r="E42" s="1"/>
    </row>
    <row r="43" ht="12.75" customHeight="1">
      <c r="A43" s="1"/>
      <c r="E43" s="1"/>
    </row>
    <row r="44" ht="12.75" customHeight="1">
      <c r="A44" s="1"/>
      <c r="E44" s="1"/>
    </row>
    <row r="45" ht="12.75" customHeight="1">
      <c r="A45" s="1"/>
      <c r="E45" s="1"/>
    </row>
    <row r="46" ht="12.75" customHeight="1">
      <c r="A46" s="1"/>
      <c r="E46" s="1"/>
    </row>
    <row r="47" ht="12.75" customHeight="1">
      <c r="A47" s="1"/>
      <c r="E47" s="1"/>
    </row>
    <row r="48" ht="12.75" customHeight="1">
      <c r="A48" s="1"/>
      <c r="E48" s="1"/>
    </row>
    <row r="49" ht="12.75" customHeight="1">
      <c r="A49" s="1"/>
      <c r="E49" s="1"/>
    </row>
    <row r="50" ht="12.75" customHeight="1">
      <c r="A50" s="1"/>
      <c r="E50" s="1"/>
    </row>
    <row r="51" ht="12.75" customHeight="1">
      <c r="A51" s="1"/>
      <c r="E51" s="1"/>
    </row>
    <row r="52" ht="12.75" customHeight="1">
      <c r="A52" s="1"/>
      <c r="E52" s="1"/>
    </row>
    <row r="53" ht="12.75" customHeight="1">
      <c r="A53" s="1"/>
      <c r="E53" s="1"/>
    </row>
    <row r="54" ht="12.75" customHeight="1">
      <c r="A54" s="1"/>
      <c r="E54" s="1"/>
    </row>
    <row r="55" ht="12.75" customHeight="1">
      <c r="A55" s="1"/>
      <c r="E55" s="1"/>
    </row>
    <row r="56" ht="12.75" customHeight="1">
      <c r="A56" s="1"/>
      <c r="E56" s="1"/>
    </row>
    <row r="57" ht="12.75" customHeight="1">
      <c r="A57" s="1"/>
      <c r="E57" s="1"/>
    </row>
    <row r="58" ht="12.75" customHeight="1">
      <c r="A58" s="1"/>
      <c r="E58" s="1"/>
    </row>
    <row r="59" ht="12.75" customHeight="1">
      <c r="A59" s="1"/>
      <c r="E59" s="1"/>
    </row>
    <row r="60" ht="12.75" customHeight="1">
      <c r="A60" s="1"/>
      <c r="E60" s="1"/>
    </row>
    <row r="61" ht="12.75" customHeight="1">
      <c r="A61" s="1"/>
      <c r="E61" s="1"/>
    </row>
    <row r="62" ht="12.75" customHeight="1">
      <c r="A62" s="1"/>
      <c r="E62" s="1"/>
    </row>
    <row r="63" ht="12.75" customHeight="1">
      <c r="A63" s="1"/>
      <c r="E63" s="1"/>
    </row>
    <row r="64" ht="12.75" customHeight="1">
      <c r="A64" s="1"/>
      <c r="E64" s="1"/>
    </row>
    <row r="65" ht="12.75" customHeight="1">
      <c r="A65" s="1"/>
      <c r="E65" s="1"/>
    </row>
    <row r="66" ht="12.75" customHeight="1">
      <c r="A66" s="1"/>
      <c r="E66" s="1"/>
    </row>
    <row r="67" ht="12.75" customHeight="1">
      <c r="A67" s="1"/>
      <c r="E67" s="1"/>
    </row>
    <row r="68" ht="12.75" customHeight="1">
      <c r="A68" s="1"/>
      <c r="E68" s="1"/>
    </row>
    <row r="69" ht="12.75" customHeight="1">
      <c r="A69" s="1"/>
      <c r="E69" s="1"/>
    </row>
    <row r="70" ht="12.75" customHeight="1">
      <c r="A70" s="1"/>
      <c r="E70" s="1"/>
    </row>
    <row r="71" ht="12.75" customHeight="1">
      <c r="A71" s="1"/>
      <c r="E71" s="1"/>
    </row>
    <row r="72" ht="12.75" customHeight="1">
      <c r="A72" s="1"/>
      <c r="E72" s="1"/>
    </row>
    <row r="73" ht="12.75" customHeight="1">
      <c r="A73" s="1"/>
      <c r="E73" s="1"/>
    </row>
    <row r="74" ht="12.75" customHeight="1">
      <c r="A74" s="1"/>
      <c r="E74" s="1"/>
    </row>
    <row r="75" ht="12.75" customHeight="1">
      <c r="A75" s="1"/>
      <c r="E75" s="1"/>
    </row>
    <row r="76" ht="12.75" customHeight="1">
      <c r="A76" s="1"/>
      <c r="E76" s="1"/>
    </row>
    <row r="77" ht="12.75" customHeight="1">
      <c r="A77" s="1"/>
      <c r="E77" s="1"/>
    </row>
    <row r="78" ht="12.75" customHeight="1">
      <c r="A78" s="1"/>
      <c r="E78" s="1"/>
    </row>
    <row r="79" ht="12.75" customHeight="1">
      <c r="A79" s="1"/>
      <c r="E79" s="1"/>
    </row>
    <row r="80" ht="12.75" customHeight="1">
      <c r="A80" s="1"/>
      <c r="E80" s="1"/>
    </row>
    <row r="81" ht="12.75" customHeight="1">
      <c r="A81" s="1"/>
      <c r="E81" s="1"/>
    </row>
    <row r="82" ht="12.75" customHeight="1">
      <c r="A82" s="1"/>
      <c r="E82" s="1"/>
    </row>
    <row r="83" ht="12.75" customHeight="1">
      <c r="A83" s="1"/>
      <c r="E83" s="1"/>
    </row>
    <row r="84" ht="12.75" customHeight="1">
      <c r="A84" s="1"/>
      <c r="E84" s="1"/>
    </row>
    <row r="85" ht="12.75" customHeight="1">
      <c r="A85" s="1"/>
      <c r="E85" s="1"/>
    </row>
    <row r="86" ht="12.75" customHeight="1">
      <c r="A86" s="1"/>
      <c r="E86" s="1"/>
    </row>
    <row r="87" ht="12.75" customHeight="1">
      <c r="A87" s="1"/>
      <c r="E87" s="1"/>
    </row>
    <row r="88" ht="12.75" customHeight="1">
      <c r="A88" s="1"/>
      <c r="E88" s="1"/>
    </row>
    <row r="89" ht="12.75" customHeight="1">
      <c r="A89" s="1"/>
      <c r="E89" s="1"/>
    </row>
    <row r="90" ht="12.75" customHeight="1">
      <c r="A90" s="1"/>
      <c r="E90" s="1"/>
    </row>
    <row r="91" ht="12.75" customHeight="1">
      <c r="A91" s="1"/>
      <c r="E91" s="1"/>
    </row>
    <row r="92" ht="12.75" customHeight="1">
      <c r="A92" s="1"/>
      <c r="E92" s="1"/>
    </row>
    <row r="93" ht="12.75" customHeight="1">
      <c r="A93" s="1"/>
      <c r="E93" s="1"/>
    </row>
    <row r="94" ht="12.75" customHeight="1">
      <c r="A94" s="1"/>
      <c r="E94" s="1"/>
    </row>
    <row r="95" ht="12.75" customHeight="1">
      <c r="A95" s="1"/>
      <c r="E95" s="1"/>
    </row>
    <row r="96" ht="12.75" customHeight="1">
      <c r="A96" s="1"/>
      <c r="E96" s="1"/>
    </row>
    <row r="97" ht="12.75" customHeight="1">
      <c r="A97" s="1"/>
      <c r="E97" s="1"/>
    </row>
    <row r="98" ht="12.75" customHeight="1">
      <c r="A98" s="1"/>
      <c r="E98" s="1"/>
    </row>
    <row r="99" ht="12.75" customHeight="1">
      <c r="A99" s="1"/>
      <c r="E99" s="1"/>
    </row>
    <row r="100" ht="12.75" customHeight="1">
      <c r="A100" s="1"/>
      <c r="E100" s="1"/>
    </row>
    <row r="101" ht="12.75" customHeight="1">
      <c r="A101" s="1"/>
      <c r="E101" s="1"/>
    </row>
    <row r="102" ht="12.75" customHeight="1">
      <c r="A102" s="1"/>
      <c r="E102" s="1"/>
    </row>
    <row r="103" ht="12.75" customHeight="1">
      <c r="A103" s="1"/>
      <c r="E103" s="1"/>
    </row>
    <row r="104" ht="12.75" customHeight="1">
      <c r="A104" s="1"/>
      <c r="E104" s="1"/>
    </row>
    <row r="105" ht="12.75" customHeight="1">
      <c r="A105" s="1"/>
      <c r="E105" s="1"/>
    </row>
    <row r="106" ht="12.75" customHeight="1">
      <c r="A106" s="1"/>
      <c r="E106" s="1"/>
    </row>
    <row r="107" ht="12.75" customHeight="1">
      <c r="A107" s="1"/>
      <c r="E107" s="1"/>
    </row>
    <row r="108" ht="12.75" customHeight="1">
      <c r="A108" s="1"/>
      <c r="E108" s="1"/>
    </row>
    <row r="109" ht="12.75" customHeight="1">
      <c r="A109" s="1"/>
      <c r="E109" s="1"/>
    </row>
    <row r="110" ht="12.75" customHeight="1">
      <c r="A110" s="1"/>
      <c r="E110" s="1"/>
    </row>
    <row r="111" ht="12.75" customHeight="1">
      <c r="A111" s="1"/>
      <c r="E111" s="1"/>
    </row>
    <row r="112" ht="12.75" customHeight="1">
      <c r="A112" s="1"/>
      <c r="E112" s="1"/>
    </row>
    <row r="113" ht="12.75" customHeight="1">
      <c r="A113" s="1"/>
      <c r="E113" s="1"/>
    </row>
    <row r="114" ht="12.75" customHeight="1">
      <c r="A114" s="1"/>
      <c r="E114" s="1"/>
    </row>
    <row r="115" ht="12.75" customHeight="1">
      <c r="A115" s="1"/>
      <c r="E115" s="1"/>
    </row>
    <row r="116" ht="12.75" customHeight="1">
      <c r="A116" s="1"/>
      <c r="E116" s="1"/>
    </row>
    <row r="117" ht="12.75" customHeight="1">
      <c r="A117" s="1"/>
      <c r="E117" s="1"/>
    </row>
    <row r="118" ht="12.75" customHeight="1">
      <c r="A118" s="1"/>
      <c r="E118" s="1"/>
    </row>
    <row r="119" ht="12.75" customHeight="1">
      <c r="A119" s="1"/>
      <c r="E119" s="1"/>
    </row>
    <row r="120" ht="12.75" customHeight="1">
      <c r="A120" s="1"/>
      <c r="E120" s="1"/>
    </row>
    <row r="121" ht="12.75" customHeight="1">
      <c r="A121" s="1"/>
      <c r="E121" s="1"/>
    </row>
    <row r="122" ht="12.75" customHeight="1">
      <c r="A122" s="1"/>
      <c r="E122" s="1"/>
    </row>
    <row r="123" ht="12.75" customHeight="1">
      <c r="A123" s="1"/>
      <c r="E123" s="1"/>
    </row>
    <row r="124" ht="12.75" customHeight="1">
      <c r="A124" s="1"/>
      <c r="E124" s="1"/>
    </row>
    <row r="125" ht="12.75" customHeight="1">
      <c r="A125" s="1"/>
      <c r="E125" s="1"/>
    </row>
    <row r="126" ht="12.75" customHeight="1">
      <c r="A126" s="1"/>
      <c r="E126" s="1"/>
    </row>
    <row r="127" ht="12.75" customHeight="1">
      <c r="A127" s="1"/>
      <c r="E127" s="1"/>
    </row>
    <row r="128" ht="12.75" customHeight="1">
      <c r="A128" s="1"/>
      <c r="E128" s="1"/>
    </row>
    <row r="129" ht="12.75" customHeight="1">
      <c r="A129" s="1"/>
      <c r="E129" s="1"/>
    </row>
    <row r="130" ht="12.75" customHeight="1">
      <c r="A130" s="1"/>
      <c r="E130" s="1"/>
    </row>
    <row r="131" ht="12.75" customHeight="1">
      <c r="A131" s="1"/>
      <c r="E131" s="1"/>
    </row>
    <row r="132" ht="12.75" customHeight="1">
      <c r="A132" s="1"/>
      <c r="E132" s="1"/>
    </row>
    <row r="133" ht="12.75" customHeight="1">
      <c r="A133" s="1"/>
      <c r="E133" s="1"/>
    </row>
    <row r="134" ht="12.75" customHeight="1">
      <c r="A134" s="1"/>
      <c r="E134" s="1"/>
    </row>
    <row r="135" ht="12.75" customHeight="1">
      <c r="A135" s="1"/>
      <c r="E135" s="1"/>
    </row>
    <row r="136" ht="12.75" customHeight="1">
      <c r="A136" s="1"/>
      <c r="E136" s="1"/>
    </row>
    <row r="137" ht="12.75" customHeight="1">
      <c r="A137" s="1"/>
      <c r="E137" s="1"/>
    </row>
    <row r="138" ht="12.75" customHeight="1">
      <c r="A138" s="1"/>
      <c r="E138" s="1"/>
    </row>
    <row r="139" ht="12.75" customHeight="1">
      <c r="A139" s="1"/>
      <c r="E139" s="1"/>
    </row>
    <row r="140" ht="12.75" customHeight="1">
      <c r="A140" s="1"/>
      <c r="E140" s="1"/>
    </row>
    <row r="141" ht="12.75" customHeight="1">
      <c r="A141" s="1"/>
      <c r="E141" s="1"/>
    </row>
    <row r="142" ht="12.75" customHeight="1">
      <c r="A142" s="1"/>
      <c r="E142" s="1"/>
    </row>
    <row r="143" ht="12.75" customHeight="1">
      <c r="A143" s="1"/>
      <c r="E143" s="1"/>
    </row>
    <row r="144" ht="12.75" customHeight="1">
      <c r="A144" s="1"/>
      <c r="E144" s="1"/>
    </row>
    <row r="145" ht="12.75" customHeight="1">
      <c r="A145" s="1"/>
      <c r="E145" s="1"/>
    </row>
    <row r="146" ht="12.75" customHeight="1">
      <c r="A146" s="1"/>
      <c r="E146" s="1"/>
    </row>
    <row r="147" ht="12.75" customHeight="1">
      <c r="A147" s="1"/>
      <c r="E147" s="1"/>
    </row>
    <row r="148" ht="12.75" customHeight="1">
      <c r="A148" s="1"/>
      <c r="E148" s="1"/>
    </row>
    <row r="149" ht="12.75" customHeight="1">
      <c r="A149" s="1"/>
      <c r="E149" s="1"/>
    </row>
    <row r="150" ht="12.75" customHeight="1">
      <c r="A150" s="1"/>
      <c r="E150" s="1"/>
    </row>
    <row r="151" ht="12.75" customHeight="1">
      <c r="A151" s="1"/>
      <c r="E151" s="1"/>
    </row>
    <row r="152" ht="12.75" customHeight="1">
      <c r="A152" s="1"/>
      <c r="E152" s="1"/>
    </row>
    <row r="153" ht="12.75" customHeight="1">
      <c r="A153" s="1"/>
      <c r="E153" s="1"/>
    </row>
    <row r="154" ht="12.75" customHeight="1">
      <c r="A154" s="1"/>
      <c r="E154" s="1"/>
    </row>
    <row r="155" ht="12.75" customHeight="1">
      <c r="A155" s="1"/>
      <c r="E155" s="1"/>
    </row>
    <row r="156" ht="12.75" customHeight="1">
      <c r="A156" s="1"/>
      <c r="E156" s="1"/>
    </row>
    <row r="157" ht="12.75" customHeight="1">
      <c r="A157" s="1"/>
      <c r="E157" s="1"/>
    </row>
    <row r="158" ht="12.75" customHeight="1">
      <c r="A158" s="1"/>
      <c r="E158" s="1"/>
    </row>
    <row r="159" ht="12.75" customHeight="1">
      <c r="A159" s="1"/>
      <c r="E159" s="1"/>
    </row>
    <row r="160" ht="12.75" customHeight="1">
      <c r="A160" s="1"/>
      <c r="E160" s="1"/>
    </row>
    <row r="161" ht="12.75" customHeight="1">
      <c r="A161" s="1"/>
      <c r="E161" s="1"/>
    </row>
    <row r="162" ht="12.75" customHeight="1">
      <c r="A162" s="1"/>
      <c r="E162" s="1"/>
    </row>
    <row r="163" ht="12.75" customHeight="1">
      <c r="A163" s="1"/>
      <c r="E163" s="1"/>
    </row>
    <row r="164" ht="12.75" customHeight="1">
      <c r="A164" s="1"/>
      <c r="E164" s="1"/>
    </row>
    <row r="165" ht="12.75" customHeight="1">
      <c r="A165" s="1"/>
      <c r="E165" s="1"/>
    </row>
    <row r="166" ht="12.75" customHeight="1">
      <c r="A166" s="1"/>
      <c r="E166" s="1"/>
    </row>
    <row r="167" ht="12.75" customHeight="1">
      <c r="A167" s="1"/>
      <c r="E167" s="1"/>
    </row>
    <row r="168" ht="12.75" customHeight="1">
      <c r="A168" s="1"/>
      <c r="E168" s="1"/>
    </row>
    <row r="169" ht="12.75" customHeight="1">
      <c r="A169" s="1"/>
      <c r="E169" s="1"/>
    </row>
    <row r="170" ht="12.75" customHeight="1">
      <c r="A170" s="1"/>
      <c r="E170" s="1"/>
    </row>
    <row r="171" ht="12.75" customHeight="1">
      <c r="A171" s="1"/>
      <c r="E171" s="1"/>
    </row>
    <row r="172" ht="12.75" customHeight="1">
      <c r="A172" s="1"/>
      <c r="E172" s="1"/>
    </row>
    <row r="173" ht="12.75" customHeight="1">
      <c r="A173" s="1"/>
      <c r="E173" s="1"/>
    </row>
    <row r="174" ht="12.75" customHeight="1">
      <c r="A174" s="1"/>
      <c r="E174" s="1"/>
    </row>
    <row r="175" ht="12.75" customHeight="1">
      <c r="A175" s="1"/>
      <c r="E175" s="1"/>
    </row>
    <row r="176" ht="12.75" customHeight="1">
      <c r="A176" s="1"/>
      <c r="E176" s="1"/>
    </row>
    <row r="177" ht="12.75" customHeight="1">
      <c r="A177" s="1"/>
      <c r="E177" s="1"/>
    </row>
    <row r="178" ht="12.75" customHeight="1">
      <c r="A178" s="1"/>
      <c r="E178" s="1"/>
    </row>
    <row r="179" ht="12.75" customHeight="1">
      <c r="A179" s="1"/>
      <c r="E179" s="1"/>
    </row>
    <row r="180" ht="12.75" customHeight="1">
      <c r="A180" s="1"/>
      <c r="E180" s="1"/>
    </row>
    <row r="181" ht="12.75" customHeight="1">
      <c r="A181" s="1"/>
      <c r="E181" s="1"/>
    </row>
    <row r="182" ht="12.75" customHeight="1">
      <c r="A182" s="1"/>
      <c r="E182" s="1"/>
    </row>
    <row r="183" ht="12.75" customHeight="1">
      <c r="A183" s="1"/>
      <c r="E183" s="1"/>
    </row>
    <row r="184" ht="12.75" customHeight="1">
      <c r="A184" s="1"/>
      <c r="E184" s="1"/>
    </row>
    <row r="185" ht="12.75" customHeight="1">
      <c r="A185" s="1"/>
      <c r="E185" s="1"/>
    </row>
    <row r="186" ht="12.75" customHeight="1">
      <c r="A186" s="1"/>
      <c r="E186" s="1"/>
    </row>
    <row r="187" ht="12.75" customHeight="1">
      <c r="A187" s="1"/>
      <c r="E187" s="1"/>
    </row>
    <row r="188" ht="12.75" customHeight="1">
      <c r="A188" s="1"/>
      <c r="E188" s="1"/>
    </row>
    <row r="189" ht="12.75" customHeight="1">
      <c r="A189" s="1"/>
      <c r="E189" s="1"/>
    </row>
    <row r="190" ht="12.75" customHeight="1">
      <c r="A190" s="1"/>
      <c r="E190" s="1"/>
    </row>
    <row r="191" ht="12.75" customHeight="1">
      <c r="A191" s="1"/>
      <c r="E191" s="1"/>
    </row>
    <row r="192" ht="12.75" customHeight="1">
      <c r="A192" s="1"/>
      <c r="E192" s="1"/>
    </row>
    <row r="193" ht="12.75" customHeight="1">
      <c r="A193" s="1"/>
      <c r="E193" s="1"/>
    </row>
    <row r="194" ht="12.75" customHeight="1">
      <c r="A194" s="1"/>
      <c r="E194" s="1"/>
    </row>
    <row r="195" ht="12.75" customHeight="1">
      <c r="A195" s="1"/>
      <c r="E195" s="1"/>
    </row>
    <row r="196" ht="12.75" customHeight="1">
      <c r="A196" s="1"/>
      <c r="E196" s="1"/>
    </row>
    <row r="197" ht="12.75" customHeight="1">
      <c r="A197" s="1"/>
      <c r="E197" s="1"/>
    </row>
    <row r="198" ht="12.75" customHeight="1">
      <c r="A198" s="1"/>
      <c r="E198" s="1"/>
    </row>
    <row r="199" ht="12.75" customHeight="1">
      <c r="A199" s="1"/>
      <c r="E199" s="1"/>
    </row>
    <row r="200" ht="12.75" customHeight="1">
      <c r="A200" s="1"/>
      <c r="E200" s="1"/>
    </row>
    <row r="201" ht="12.75" customHeight="1">
      <c r="A201" s="1"/>
      <c r="E201" s="1"/>
    </row>
    <row r="202" ht="12.75" customHeight="1">
      <c r="A202" s="1"/>
      <c r="E202" s="1"/>
    </row>
    <row r="203" ht="12.75" customHeight="1">
      <c r="A203" s="1"/>
      <c r="E203" s="1"/>
    </row>
    <row r="204" ht="12.75" customHeight="1">
      <c r="A204" s="1"/>
      <c r="E204" s="1"/>
    </row>
    <row r="205" ht="12.75" customHeight="1">
      <c r="A205" s="1"/>
      <c r="E205" s="1"/>
    </row>
    <row r="206" ht="12.75" customHeight="1">
      <c r="A206" s="1"/>
      <c r="E206" s="1"/>
    </row>
    <row r="207" ht="12.75" customHeight="1">
      <c r="A207" s="1"/>
      <c r="E207" s="1"/>
    </row>
    <row r="208" ht="12.75" customHeight="1">
      <c r="A208" s="1"/>
      <c r="E208" s="1"/>
    </row>
    <row r="209" ht="12.75" customHeight="1">
      <c r="A209" s="1"/>
      <c r="E209" s="1"/>
    </row>
    <row r="210" ht="12.75" customHeight="1">
      <c r="A210" s="1"/>
      <c r="E210" s="1"/>
    </row>
    <row r="211" ht="12.75" customHeight="1">
      <c r="A211" s="1"/>
      <c r="E211" s="1"/>
    </row>
    <row r="212" ht="12.75" customHeight="1">
      <c r="A212" s="1"/>
      <c r="E212" s="1"/>
    </row>
    <row r="213" ht="12.75" customHeight="1">
      <c r="A213" s="1"/>
      <c r="E213" s="1"/>
    </row>
    <row r="214" ht="12.75" customHeight="1">
      <c r="A214" s="1"/>
      <c r="E214" s="1"/>
    </row>
    <row r="215" ht="12.75" customHeight="1">
      <c r="A215" s="1"/>
      <c r="E215" s="1"/>
    </row>
    <row r="216" ht="12.75" customHeight="1">
      <c r="A216" s="1"/>
      <c r="E216" s="1"/>
    </row>
    <row r="217" ht="12.75" customHeight="1">
      <c r="A217" s="1"/>
      <c r="E217" s="1"/>
    </row>
    <row r="218" ht="12.75" customHeight="1">
      <c r="A218" s="1"/>
      <c r="E218" s="1"/>
    </row>
    <row r="219" ht="12.75" customHeight="1">
      <c r="A219" s="1"/>
      <c r="E219" s="1"/>
    </row>
    <row r="220" ht="12.75" customHeight="1">
      <c r="A220" s="1"/>
      <c r="E220" s="1"/>
    </row>
    <row r="221" ht="12.75" customHeight="1">
      <c r="A221" s="1"/>
      <c r="E221" s="1"/>
    </row>
    <row r="222" ht="12.75" customHeight="1">
      <c r="A222" s="1"/>
      <c r="E222" s="1"/>
    </row>
    <row r="223" ht="12.75" customHeight="1">
      <c r="A223" s="1"/>
      <c r="E223" s="1"/>
    </row>
    <row r="224" ht="12.75" customHeight="1">
      <c r="A224" s="1"/>
      <c r="E224" s="1"/>
    </row>
    <row r="225" ht="12.75" customHeight="1">
      <c r="A225" s="1"/>
      <c r="E225" s="1"/>
    </row>
    <row r="226" ht="12.75" customHeight="1">
      <c r="A226" s="1"/>
      <c r="E226" s="1"/>
    </row>
    <row r="227" ht="12.75" customHeight="1">
      <c r="A227" s="1"/>
      <c r="E227" s="1"/>
    </row>
    <row r="228" ht="12.75" customHeight="1">
      <c r="A228" s="1"/>
      <c r="E228" s="1"/>
    </row>
    <row r="229" ht="12.75" customHeight="1">
      <c r="A229" s="1"/>
      <c r="E229" s="1"/>
    </row>
    <row r="230" ht="12.75" customHeight="1">
      <c r="A230" s="1"/>
      <c r="E230" s="1"/>
    </row>
    <row r="231" ht="12.75" customHeight="1">
      <c r="A231" s="1"/>
      <c r="E231" s="1"/>
    </row>
    <row r="232" ht="12.75" customHeight="1">
      <c r="A232" s="1"/>
      <c r="E232" s="1"/>
    </row>
    <row r="233" ht="12.75" customHeight="1">
      <c r="A233" s="1"/>
      <c r="E233" s="1"/>
    </row>
    <row r="234" ht="12.75" customHeight="1">
      <c r="A234" s="1"/>
      <c r="E234" s="1"/>
    </row>
    <row r="235" ht="12.75" customHeight="1">
      <c r="A235" s="1"/>
      <c r="E235" s="1"/>
    </row>
    <row r="236" ht="12.75" customHeight="1">
      <c r="A236" s="1"/>
      <c r="E236" s="1"/>
    </row>
    <row r="237" ht="12.75" customHeight="1">
      <c r="A237" s="1"/>
      <c r="E237" s="1"/>
    </row>
    <row r="238" ht="12.75" customHeight="1">
      <c r="A238" s="1"/>
      <c r="E238" s="1"/>
    </row>
    <row r="239" ht="12.75" customHeight="1">
      <c r="A239" s="1"/>
      <c r="E239" s="1"/>
    </row>
    <row r="240" ht="12.75" customHeight="1">
      <c r="A240" s="1"/>
      <c r="E240" s="1"/>
    </row>
    <row r="241" ht="12.75" customHeight="1">
      <c r="A241" s="1"/>
      <c r="E241" s="1"/>
    </row>
    <row r="242" ht="12.75" customHeight="1">
      <c r="A242" s="1"/>
      <c r="E242" s="1"/>
    </row>
    <row r="243" ht="12.75" customHeight="1">
      <c r="A243" s="1"/>
      <c r="E243" s="1"/>
    </row>
    <row r="244" ht="12.75" customHeight="1">
      <c r="A244" s="1"/>
      <c r="E244" s="1"/>
    </row>
    <row r="245" ht="12.75" customHeight="1">
      <c r="A245" s="1"/>
      <c r="E245" s="1"/>
    </row>
    <row r="246" ht="12.75" customHeight="1">
      <c r="A246" s="1"/>
      <c r="E246" s="1"/>
    </row>
    <row r="247" ht="12.75" customHeight="1">
      <c r="A247" s="1"/>
      <c r="E247" s="1"/>
    </row>
    <row r="248" ht="12.75" customHeight="1">
      <c r="A248" s="1"/>
      <c r="E248" s="1"/>
    </row>
    <row r="249" ht="12.75" customHeight="1">
      <c r="A249" s="1"/>
      <c r="E249" s="1"/>
    </row>
    <row r="250" ht="12.75" customHeight="1">
      <c r="A250" s="1"/>
      <c r="E250" s="1"/>
    </row>
    <row r="251" ht="12.75" customHeight="1">
      <c r="A251" s="1"/>
      <c r="E251" s="1"/>
    </row>
    <row r="252" ht="12.75" customHeight="1">
      <c r="A252" s="1"/>
      <c r="E252" s="1"/>
    </row>
    <row r="253" ht="12.75" customHeight="1">
      <c r="A253" s="1"/>
      <c r="E253" s="1"/>
    </row>
    <row r="254" ht="12.75" customHeight="1">
      <c r="A254" s="1"/>
      <c r="E254" s="1"/>
    </row>
    <row r="255" ht="12.75" customHeight="1">
      <c r="A255" s="1"/>
      <c r="E255" s="1"/>
    </row>
    <row r="256" ht="12.75" customHeight="1">
      <c r="A256" s="1"/>
      <c r="E256" s="1"/>
    </row>
    <row r="257" ht="12.75" customHeight="1">
      <c r="A257" s="1"/>
      <c r="E257" s="1"/>
    </row>
    <row r="258" ht="12.75" customHeight="1">
      <c r="A258" s="1"/>
      <c r="E258" s="1"/>
    </row>
    <row r="259" ht="12.75" customHeight="1">
      <c r="A259" s="1"/>
      <c r="E259" s="1"/>
    </row>
    <row r="260" ht="12.75" customHeight="1">
      <c r="A260" s="1"/>
      <c r="E260" s="1"/>
    </row>
    <row r="261" ht="12.75" customHeight="1">
      <c r="A261" s="1"/>
      <c r="E261" s="1"/>
    </row>
    <row r="262" ht="12.75" customHeight="1">
      <c r="A262" s="1"/>
      <c r="E262" s="1"/>
    </row>
    <row r="263" ht="12.75" customHeight="1">
      <c r="A263" s="1"/>
      <c r="E263" s="1"/>
    </row>
    <row r="264" ht="12.75" customHeight="1">
      <c r="A264" s="1"/>
      <c r="E264" s="1"/>
    </row>
    <row r="265" ht="12.75" customHeight="1">
      <c r="A265" s="1"/>
      <c r="E265" s="1"/>
    </row>
    <row r="266" ht="12.75" customHeight="1">
      <c r="A266" s="1"/>
      <c r="E266" s="1"/>
    </row>
    <row r="267" ht="12.75" customHeight="1">
      <c r="A267" s="1"/>
      <c r="E267" s="1"/>
    </row>
    <row r="268" ht="12.75" customHeight="1">
      <c r="A268" s="1"/>
      <c r="E268" s="1"/>
    </row>
    <row r="269" ht="12.75" customHeight="1">
      <c r="A269" s="1"/>
      <c r="E269" s="1"/>
    </row>
    <row r="270" ht="12.75" customHeight="1">
      <c r="A270" s="1"/>
      <c r="E270" s="1"/>
    </row>
    <row r="271" ht="12.75" customHeight="1">
      <c r="A271" s="1"/>
      <c r="E271" s="1"/>
    </row>
    <row r="272" ht="12.75" customHeight="1">
      <c r="A272" s="1"/>
      <c r="E272" s="1"/>
    </row>
    <row r="273" ht="12.75" customHeight="1">
      <c r="A273" s="1"/>
      <c r="E273" s="1"/>
    </row>
    <row r="274" ht="12.75" customHeight="1">
      <c r="A274" s="1"/>
      <c r="E274" s="1"/>
    </row>
    <row r="275" ht="12.75" customHeight="1">
      <c r="A275" s="1"/>
      <c r="E275" s="1"/>
    </row>
    <row r="276" ht="12.75" customHeight="1">
      <c r="A276" s="1"/>
      <c r="E276" s="1"/>
    </row>
    <row r="277" ht="12.75" customHeight="1">
      <c r="A277" s="1"/>
      <c r="E277" s="1"/>
    </row>
    <row r="278" ht="12.75" customHeight="1">
      <c r="A278" s="1"/>
      <c r="E278" s="1"/>
    </row>
    <row r="279" ht="12.75" customHeight="1">
      <c r="A279" s="1"/>
      <c r="E279" s="1"/>
    </row>
    <row r="280" ht="12.75" customHeight="1">
      <c r="A280" s="1"/>
      <c r="E280" s="1"/>
    </row>
    <row r="281" ht="12.75" customHeight="1">
      <c r="A281" s="1"/>
      <c r="E281" s="1"/>
    </row>
    <row r="282" ht="12.75" customHeight="1">
      <c r="A282" s="1"/>
      <c r="E282" s="1"/>
    </row>
    <row r="283" ht="12.75" customHeight="1">
      <c r="A283" s="1"/>
      <c r="E283" s="1"/>
    </row>
    <row r="284" ht="12.75" customHeight="1">
      <c r="A284" s="1"/>
      <c r="E284" s="1"/>
    </row>
    <row r="285" ht="12.75" customHeight="1">
      <c r="A285" s="1"/>
      <c r="E285" s="1"/>
    </row>
    <row r="286" ht="12.75" customHeight="1">
      <c r="A286" s="1"/>
      <c r="E286" s="1"/>
    </row>
    <row r="287" ht="12.75" customHeight="1">
      <c r="A287" s="1"/>
      <c r="E287" s="1"/>
    </row>
    <row r="288" ht="12.75" customHeight="1">
      <c r="A288" s="1"/>
      <c r="E288" s="1"/>
    </row>
    <row r="289" ht="12.75" customHeight="1">
      <c r="A289" s="1"/>
      <c r="E289" s="1"/>
    </row>
    <row r="290" ht="12.75" customHeight="1">
      <c r="A290" s="1"/>
      <c r="E290" s="1"/>
    </row>
    <row r="291" ht="12.75" customHeight="1">
      <c r="A291" s="1"/>
      <c r="E291" s="1"/>
    </row>
    <row r="292" ht="12.75" customHeight="1">
      <c r="A292" s="1"/>
      <c r="E292" s="1"/>
    </row>
    <row r="293" ht="12.75" customHeight="1">
      <c r="A293" s="1"/>
      <c r="E293" s="1"/>
    </row>
    <row r="294" ht="12.75" customHeight="1">
      <c r="A294" s="1"/>
      <c r="E294" s="1"/>
    </row>
    <row r="295" ht="12.75" customHeight="1">
      <c r="A295" s="1"/>
      <c r="E295" s="1"/>
    </row>
    <row r="296" ht="12.75" customHeight="1">
      <c r="A296" s="1"/>
      <c r="E296" s="1"/>
    </row>
    <row r="297" ht="12.75" customHeight="1">
      <c r="A297" s="1"/>
      <c r="E297" s="1"/>
    </row>
    <row r="298" ht="12.75" customHeight="1">
      <c r="A298" s="1"/>
      <c r="E298" s="1"/>
    </row>
    <row r="299" ht="12.75" customHeight="1">
      <c r="A299" s="1"/>
      <c r="E299" s="1"/>
    </row>
    <row r="300" ht="12.75" customHeight="1">
      <c r="A300" s="1"/>
      <c r="E300" s="1"/>
    </row>
    <row r="301" ht="12.75" customHeight="1">
      <c r="A301" s="1"/>
      <c r="E301" s="1"/>
    </row>
    <row r="302" ht="12.75" customHeight="1">
      <c r="A302" s="1"/>
      <c r="E302" s="1"/>
    </row>
    <row r="303" ht="12.75" customHeight="1">
      <c r="A303" s="1"/>
      <c r="E303" s="1"/>
    </row>
    <row r="304" ht="12.75" customHeight="1">
      <c r="A304" s="1"/>
      <c r="E304" s="1"/>
    </row>
    <row r="305" ht="12.75" customHeight="1">
      <c r="A305" s="1"/>
      <c r="E305" s="1"/>
    </row>
    <row r="306" ht="12.75" customHeight="1">
      <c r="A306" s="1"/>
      <c r="E306" s="1"/>
    </row>
    <row r="307" ht="12.75" customHeight="1">
      <c r="A307" s="1"/>
      <c r="E307" s="1"/>
    </row>
    <row r="308" ht="12.75" customHeight="1">
      <c r="A308" s="1"/>
      <c r="E308" s="1"/>
    </row>
    <row r="309" ht="12.75" customHeight="1">
      <c r="A309" s="1"/>
      <c r="E309" s="1"/>
    </row>
    <row r="310" ht="12.75" customHeight="1">
      <c r="A310" s="1"/>
      <c r="E310" s="1"/>
    </row>
    <row r="311" ht="12.75" customHeight="1">
      <c r="A311" s="1"/>
      <c r="E311" s="1"/>
    </row>
    <row r="312" ht="12.75" customHeight="1">
      <c r="A312" s="1"/>
      <c r="E312" s="1"/>
    </row>
    <row r="313" ht="12.75" customHeight="1">
      <c r="A313" s="1"/>
      <c r="E313" s="1"/>
    </row>
    <row r="314" ht="12.75" customHeight="1">
      <c r="A314" s="1"/>
      <c r="E314" s="1"/>
    </row>
    <row r="315" ht="12.75" customHeight="1">
      <c r="A315" s="1"/>
      <c r="E315" s="1"/>
    </row>
    <row r="316" ht="12.75" customHeight="1">
      <c r="A316" s="1"/>
      <c r="E316" s="1"/>
    </row>
    <row r="317" ht="12.75" customHeight="1">
      <c r="A317" s="1"/>
      <c r="E317" s="1"/>
    </row>
    <row r="318" ht="12.75" customHeight="1">
      <c r="A318" s="1"/>
      <c r="E318" s="1"/>
    </row>
    <row r="319" ht="12.75" customHeight="1">
      <c r="A319" s="1"/>
      <c r="E319" s="1"/>
    </row>
    <row r="320" ht="12.75" customHeight="1">
      <c r="A320" s="1"/>
      <c r="E320" s="1"/>
    </row>
    <row r="321" ht="12.75" customHeight="1">
      <c r="A321" s="1"/>
      <c r="E321" s="1"/>
    </row>
    <row r="322" ht="12.75" customHeight="1">
      <c r="A322" s="1"/>
      <c r="E322" s="1"/>
    </row>
    <row r="323" ht="12.75" customHeight="1">
      <c r="A323" s="1"/>
      <c r="E323" s="1"/>
    </row>
    <row r="324" ht="12.75" customHeight="1">
      <c r="A324" s="1"/>
      <c r="E324" s="1"/>
    </row>
    <row r="325" ht="12.75" customHeight="1">
      <c r="A325" s="1"/>
      <c r="E325" s="1"/>
    </row>
    <row r="326" ht="12.75" customHeight="1">
      <c r="A326" s="1"/>
      <c r="E326" s="1"/>
    </row>
    <row r="327" ht="12.75" customHeight="1">
      <c r="A327" s="1"/>
      <c r="E327" s="1"/>
    </row>
    <row r="328" ht="12.75" customHeight="1">
      <c r="A328" s="1"/>
      <c r="E328" s="1"/>
    </row>
    <row r="329" ht="12.75" customHeight="1">
      <c r="A329" s="1"/>
      <c r="E329" s="1"/>
    </row>
    <row r="330" ht="12.75" customHeight="1">
      <c r="A330" s="1"/>
      <c r="E330" s="1"/>
    </row>
    <row r="331" ht="12.75" customHeight="1">
      <c r="A331" s="1"/>
      <c r="E331" s="1"/>
    </row>
    <row r="332" ht="12.75" customHeight="1">
      <c r="A332" s="1"/>
      <c r="E332" s="1"/>
    </row>
    <row r="333" ht="12.75" customHeight="1">
      <c r="A333" s="1"/>
      <c r="E333" s="1"/>
    </row>
    <row r="334" ht="12.75" customHeight="1">
      <c r="A334" s="1"/>
      <c r="E334" s="1"/>
    </row>
    <row r="335" ht="12.75" customHeight="1">
      <c r="A335" s="1"/>
      <c r="E335" s="1"/>
    </row>
    <row r="336" ht="12.75" customHeight="1">
      <c r="A336" s="1"/>
      <c r="E336" s="1"/>
    </row>
    <row r="337" ht="12.75" customHeight="1">
      <c r="A337" s="1"/>
      <c r="E337" s="1"/>
    </row>
    <row r="338" ht="12.75" customHeight="1">
      <c r="A338" s="1"/>
      <c r="E338" s="1"/>
    </row>
    <row r="339" ht="12.75" customHeight="1">
      <c r="A339" s="1"/>
      <c r="E339" s="1"/>
    </row>
    <row r="340" ht="12.75" customHeight="1">
      <c r="A340" s="1"/>
      <c r="E340" s="1"/>
    </row>
    <row r="341" ht="12.75" customHeight="1">
      <c r="A341" s="1"/>
      <c r="E341" s="1"/>
    </row>
    <row r="342" ht="12.75" customHeight="1">
      <c r="A342" s="1"/>
      <c r="E342" s="1"/>
    </row>
    <row r="343" ht="12.75" customHeight="1">
      <c r="A343" s="1"/>
      <c r="E343" s="1"/>
    </row>
    <row r="344" ht="12.75" customHeight="1">
      <c r="A344" s="1"/>
      <c r="E344" s="1"/>
    </row>
    <row r="345" ht="12.75" customHeight="1">
      <c r="A345" s="1"/>
      <c r="E345" s="1"/>
    </row>
    <row r="346" ht="12.75" customHeight="1">
      <c r="A346" s="1"/>
      <c r="E346" s="1"/>
    </row>
    <row r="347" ht="12.75" customHeight="1">
      <c r="A347" s="1"/>
      <c r="E347" s="1"/>
    </row>
    <row r="348" ht="12.75" customHeight="1">
      <c r="A348" s="1"/>
      <c r="E348" s="1"/>
    </row>
    <row r="349" ht="12.75" customHeight="1">
      <c r="A349" s="1"/>
      <c r="E349" s="1"/>
    </row>
    <row r="350" ht="12.75" customHeight="1">
      <c r="A350" s="1"/>
      <c r="E350" s="1"/>
    </row>
    <row r="351" ht="12.75" customHeight="1">
      <c r="A351" s="1"/>
      <c r="E351" s="1"/>
    </row>
    <row r="352" ht="12.75" customHeight="1">
      <c r="A352" s="1"/>
      <c r="E352" s="1"/>
    </row>
    <row r="353" ht="12.75" customHeight="1">
      <c r="A353" s="1"/>
      <c r="E353" s="1"/>
    </row>
    <row r="354" ht="12.75" customHeight="1">
      <c r="A354" s="1"/>
      <c r="E354" s="1"/>
    </row>
    <row r="355" ht="12.75" customHeight="1">
      <c r="A355" s="1"/>
      <c r="E355" s="1"/>
    </row>
    <row r="356" ht="12.75" customHeight="1">
      <c r="A356" s="1"/>
      <c r="E356" s="1"/>
    </row>
    <row r="357" ht="12.75" customHeight="1">
      <c r="A357" s="1"/>
      <c r="E357" s="1"/>
    </row>
    <row r="358" ht="12.75" customHeight="1">
      <c r="A358" s="1"/>
      <c r="E358" s="1"/>
    </row>
    <row r="359" ht="12.75" customHeight="1">
      <c r="A359" s="1"/>
      <c r="E359" s="1"/>
    </row>
    <row r="360" ht="12.75" customHeight="1">
      <c r="A360" s="1"/>
      <c r="E360" s="1"/>
    </row>
    <row r="361" ht="12.75" customHeight="1">
      <c r="A361" s="1"/>
      <c r="E361" s="1"/>
    </row>
    <row r="362" ht="12.75" customHeight="1">
      <c r="A362" s="1"/>
      <c r="E362" s="1"/>
    </row>
    <row r="363" ht="12.75" customHeight="1">
      <c r="A363" s="1"/>
      <c r="E363" s="1"/>
    </row>
    <row r="364" ht="12.75" customHeight="1">
      <c r="A364" s="1"/>
      <c r="E364" s="1"/>
    </row>
    <row r="365" ht="12.75" customHeight="1">
      <c r="A365" s="1"/>
      <c r="E365" s="1"/>
    </row>
    <row r="366" ht="12.75" customHeight="1">
      <c r="A366" s="1"/>
      <c r="E366" s="1"/>
    </row>
    <row r="367" ht="12.75" customHeight="1">
      <c r="A367" s="1"/>
      <c r="E367" s="1"/>
    </row>
    <row r="368" ht="12.75" customHeight="1">
      <c r="A368" s="1"/>
      <c r="E368" s="1"/>
    </row>
    <row r="369" ht="12.75" customHeight="1">
      <c r="A369" s="1"/>
      <c r="E369" s="1"/>
    </row>
    <row r="370" ht="12.75" customHeight="1">
      <c r="A370" s="1"/>
      <c r="E370" s="1"/>
    </row>
    <row r="371" ht="12.75" customHeight="1">
      <c r="A371" s="1"/>
      <c r="E371" s="1"/>
    </row>
    <row r="372" ht="12.75" customHeight="1">
      <c r="A372" s="1"/>
      <c r="E372" s="1"/>
    </row>
    <row r="373" ht="12.75" customHeight="1">
      <c r="A373" s="1"/>
      <c r="E373" s="1"/>
    </row>
    <row r="374" ht="12.75" customHeight="1">
      <c r="A374" s="1"/>
      <c r="E374" s="1"/>
    </row>
    <row r="375" ht="12.75" customHeight="1">
      <c r="A375" s="1"/>
      <c r="E375" s="1"/>
    </row>
    <row r="376" ht="12.75" customHeight="1">
      <c r="A376" s="1"/>
      <c r="E376" s="1"/>
    </row>
    <row r="377" ht="12.75" customHeight="1">
      <c r="A377" s="1"/>
      <c r="E377" s="1"/>
    </row>
    <row r="378" ht="12.75" customHeight="1">
      <c r="A378" s="1"/>
      <c r="E378" s="1"/>
    </row>
    <row r="379" ht="12.75" customHeight="1">
      <c r="A379" s="1"/>
      <c r="E379" s="1"/>
    </row>
    <row r="380" ht="12.75" customHeight="1">
      <c r="A380" s="1"/>
      <c r="E380" s="1"/>
    </row>
    <row r="381" ht="12.75" customHeight="1">
      <c r="A381" s="1"/>
      <c r="E381" s="1"/>
    </row>
    <row r="382" ht="12.75" customHeight="1">
      <c r="A382" s="1"/>
      <c r="E382" s="1"/>
    </row>
    <row r="383" ht="12.75" customHeight="1">
      <c r="A383" s="1"/>
      <c r="E383" s="1"/>
    </row>
    <row r="384" ht="12.75" customHeight="1">
      <c r="A384" s="1"/>
      <c r="E384" s="1"/>
    </row>
    <row r="385" ht="12.75" customHeight="1">
      <c r="A385" s="1"/>
      <c r="E385" s="1"/>
    </row>
    <row r="386" ht="12.75" customHeight="1">
      <c r="A386" s="1"/>
      <c r="E386" s="1"/>
    </row>
    <row r="387" ht="12.75" customHeight="1">
      <c r="A387" s="1"/>
      <c r="E387" s="1"/>
    </row>
    <row r="388" ht="12.75" customHeight="1">
      <c r="A388" s="1"/>
      <c r="E388" s="1"/>
    </row>
    <row r="389" ht="12.75" customHeight="1">
      <c r="A389" s="1"/>
      <c r="E389" s="1"/>
    </row>
    <row r="390" ht="12.75" customHeight="1">
      <c r="A390" s="1"/>
      <c r="E390" s="1"/>
    </row>
    <row r="391" ht="12.75" customHeight="1">
      <c r="A391" s="1"/>
      <c r="E391" s="1"/>
    </row>
    <row r="392" ht="12.75" customHeight="1">
      <c r="A392" s="1"/>
      <c r="E392" s="1"/>
    </row>
    <row r="393" ht="12.75" customHeight="1">
      <c r="A393" s="1"/>
      <c r="E393" s="1"/>
    </row>
    <row r="394" ht="12.75" customHeight="1">
      <c r="A394" s="1"/>
      <c r="E394" s="1"/>
    </row>
    <row r="395" ht="12.75" customHeight="1">
      <c r="A395" s="1"/>
      <c r="E395" s="1"/>
    </row>
    <row r="396" ht="12.75" customHeight="1">
      <c r="A396" s="1"/>
      <c r="E396" s="1"/>
    </row>
    <row r="397" ht="12.75" customHeight="1">
      <c r="A397" s="1"/>
      <c r="E397" s="1"/>
    </row>
    <row r="398" ht="12.75" customHeight="1">
      <c r="A398" s="1"/>
      <c r="E398" s="1"/>
    </row>
    <row r="399" ht="12.75" customHeight="1">
      <c r="A399" s="1"/>
      <c r="E399" s="1"/>
    </row>
    <row r="400" ht="12.75" customHeight="1">
      <c r="A400" s="1"/>
      <c r="E400" s="1"/>
    </row>
    <row r="401" ht="12.75" customHeight="1">
      <c r="A401" s="1"/>
      <c r="E401" s="1"/>
    </row>
    <row r="402" ht="12.75" customHeight="1">
      <c r="A402" s="1"/>
      <c r="E402" s="1"/>
    </row>
    <row r="403" ht="12.75" customHeight="1">
      <c r="A403" s="1"/>
      <c r="E403" s="1"/>
    </row>
    <row r="404" ht="12.75" customHeight="1">
      <c r="A404" s="1"/>
      <c r="E404" s="1"/>
    </row>
    <row r="405" ht="12.75" customHeight="1">
      <c r="A405" s="1"/>
      <c r="E405" s="1"/>
    </row>
    <row r="406" ht="12.75" customHeight="1">
      <c r="A406" s="1"/>
      <c r="E406" s="1"/>
    </row>
    <row r="407" ht="12.75" customHeight="1">
      <c r="A407" s="1"/>
      <c r="E407" s="1"/>
    </row>
    <row r="408" ht="12.75" customHeight="1">
      <c r="A408" s="1"/>
      <c r="E408" s="1"/>
    </row>
    <row r="409" ht="12.75" customHeight="1">
      <c r="A409" s="1"/>
      <c r="E409" s="1"/>
    </row>
    <row r="410" ht="12.75" customHeight="1">
      <c r="A410" s="1"/>
      <c r="E410" s="1"/>
    </row>
    <row r="411" ht="12.75" customHeight="1">
      <c r="A411" s="1"/>
      <c r="E411" s="1"/>
    </row>
    <row r="412" ht="12.75" customHeight="1">
      <c r="A412" s="1"/>
      <c r="E412" s="1"/>
    </row>
    <row r="413" ht="12.75" customHeight="1">
      <c r="A413" s="1"/>
      <c r="E413" s="1"/>
    </row>
    <row r="414" ht="12.75" customHeight="1">
      <c r="A414" s="1"/>
      <c r="E414" s="1"/>
    </row>
    <row r="415" ht="12.75" customHeight="1">
      <c r="A415" s="1"/>
      <c r="E415" s="1"/>
    </row>
    <row r="416" ht="12.75" customHeight="1">
      <c r="A416" s="1"/>
      <c r="E416" s="1"/>
    </row>
    <row r="417" ht="12.75" customHeight="1">
      <c r="A417" s="1"/>
      <c r="E417" s="1"/>
    </row>
    <row r="418" ht="12.75" customHeight="1">
      <c r="A418" s="1"/>
      <c r="E418" s="1"/>
    </row>
    <row r="419" ht="12.75" customHeight="1">
      <c r="A419" s="1"/>
      <c r="E419" s="1"/>
    </row>
    <row r="420" ht="12.75" customHeight="1">
      <c r="A420" s="1"/>
      <c r="E420" s="1"/>
    </row>
    <row r="421" ht="12.75" customHeight="1">
      <c r="A421" s="1"/>
      <c r="E421" s="1"/>
    </row>
    <row r="422" ht="12.75" customHeight="1">
      <c r="A422" s="1"/>
      <c r="E422" s="1"/>
    </row>
    <row r="423" ht="12.75" customHeight="1">
      <c r="A423" s="1"/>
      <c r="E423" s="1"/>
    </row>
    <row r="424" ht="12.75" customHeight="1">
      <c r="A424" s="1"/>
      <c r="E424" s="1"/>
    </row>
    <row r="425" ht="12.75" customHeight="1">
      <c r="A425" s="1"/>
      <c r="E425" s="1"/>
    </row>
    <row r="426" ht="12.75" customHeight="1">
      <c r="A426" s="1"/>
      <c r="E426" s="1"/>
    </row>
    <row r="427" ht="12.75" customHeight="1">
      <c r="A427" s="1"/>
      <c r="E427" s="1"/>
    </row>
    <row r="428" ht="12.75" customHeight="1">
      <c r="A428" s="1"/>
      <c r="E428" s="1"/>
    </row>
    <row r="429" ht="12.75" customHeight="1">
      <c r="A429" s="1"/>
      <c r="E429" s="1"/>
    </row>
    <row r="430" ht="12.75" customHeight="1">
      <c r="A430" s="1"/>
      <c r="E430" s="1"/>
    </row>
    <row r="431" ht="12.75" customHeight="1">
      <c r="A431" s="1"/>
      <c r="E431" s="1"/>
    </row>
    <row r="432" ht="12.75" customHeight="1">
      <c r="A432" s="1"/>
      <c r="E432" s="1"/>
    </row>
    <row r="433" ht="12.75" customHeight="1">
      <c r="A433" s="1"/>
      <c r="E433" s="1"/>
    </row>
    <row r="434" ht="12.75" customHeight="1">
      <c r="A434" s="1"/>
      <c r="E434" s="1"/>
    </row>
    <row r="435" ht="12.75" customHeight="1">
      <c r="A435" s="1"/>
      <c r="E435" s="1"/>
    </row>
    <row r="436" ht="12.75" customHeight="1">
      <c r="A436" s="1"/>
      <c r="E436" s="1"/>
    </row>
    <row r="437" ht="12.75" customHeight="1">
      <c r="A437" s="1"/>
      <c r="E437" s="1"/>
    </row>
    <row r="438" ht="12.75" customHeight="1">
      <c r="A438" s="1"/>
      <c r="E438" s="1"/>
    </row>
    <row r="439" ht="12.75" customHeight="1">
      <c r="A439" s="1"/>
      <c r="E439" s="1"/>
    </row>
    <row r="440" ht="12.75" customHeight="1">
      <c r="A440" s="1"/>
      <c r="E440" s="1"/>
    </row>
    <row r="441" ht="12.75" customHeight="1">
      <c r="A441" s="1"/>
      <c r="E441" s="1"/>
    </row>
    <row r="442" ht="12.75" customHeight="1">
      <c r="A442" s="1"/>
      <c r="E442" s="1"/>
    </row>
    <row r="443" ht="12.75" customHeight="1">
      <c r="A443" s="1"/>
      <c r="E443" s="1"/>
    </row>
    <row r="444" ht="12.75" customHeight="1">
      <c r="A444" s="1"/>
      <c r="E444" s="1"/>
    </row>
    <row r="445" ht="12.75" customHeight="1">
      <c r="A445" s="1"/>
      <c r="E445" s="1"/>
    </row>
    <row r="446" ht="12.75" customHeight="1">
      <c r="A446" s="1"/>
      <c r="E446" s="1"/>
    </row>
    <row r="447" ht="12.75" customHeight="1">
      <c r="A447" s="1"/>
      <c r="E447" s="1"/>
    </row>
    <row r="448" ht="12.75" customHeight="1">
      <c r="A448" s="1"/>
      <c r="E448" s="1"/>
    </row>
    <row r="449" ht="12.75" customHeight="1">
      <c r="A449" s="1"/>
      <c r="E449" s="1"/>
    </row>
    <row r="450" ht="12.75" customHeight="1">
      <c r="A450" s="1"/>
      <c r="E450" s="1"/>
    </row>
    <row r="451" ht="12.75" customHeight="1">
      <c r="A451" s="1"/>
      <c r="E451" s="1"/>
    </row>
    <row r="452" ht="12.75" customHeight="1">
      <c r="A452" s="1"/>
      <c r="E452" s="1"/>
    </row>
    <row r="453" ht="12.75" customHeight="1">
      <c r="A453" s="1"/>
      <c r="E453" s="1"/>
    </row>
    <row r="454" ht="12.75" customHeight="1">
      <c r="A454" s="1"/>
      <c r="E454" s="1"/>
    </row>
    <row r="455" ht="12.75" customHeight="1">
      <c r="A455" s="1"/>
      <c r="E455" s="1"/>
    </row>
    <row r="456" ht="12.75" customHeight="1">
      <c r="A456" s="1"/>
      <c r="E456" s="1"/>
    </row>
    <row r="457" ht="12.75" customHeight="1">
      <c r="A457" s="1"/>
      <c r="E457" s="1"/>
    </row>
    <row r="458" ht="12.75" customHeight="1">
      <c r="A458" s="1"/>
      <c r="E458" s="1"/>
    </row>
    <row r="459" ht="12.75" customHeight="1">
      <c r="A459" s="1"/>
      <c r="E459" s="1"/>
    </row>
    <row r="460" ht="12.75" customHeight="1">
      <c r="A460" s="1"/>
      <c r="E460" s="1"/>
    </row>
    <row r="461" ht="12.75" customHeight="1">
      <c r="A461" s="1"/>
      <c r="E461" s="1"/>
    </row>
    <row r="462" ht="12.75" customHeight="1">
      <c r="A462" s="1"/>
      <c r="E462" s="1"/>
    </row>
    <row r="463" ht="12.75" customHeight="1">
      <c r="A463" s="1"/>
      <c r="E463" s="1"/>
    </row>
    <row r="464" ht="12.75" customHeight="1">
      <c r="A464" s="1"/>
      <c r="E464" s="1"/>
    </row>
    <row r="465" ht="12.75" customHeight="1">
      <c r="A465" s="1"/>
      <c r="E465" s="1"/>
    </row>
    <row r="466" ht="12.75" customHeight="1">
      <c r="A466" s="1"/>
      <c r="E466" s="1"/>
    </row>
    <row r="467" ht="12.75" customHeight="1">
      <c r="A467" s="1"/>
      <c r="E467" s="1"/>
    </row>
    <row r="468" ht="12.75" customHeight="1">
      <c r="A468" s="1"/>
      <c r="E468" s="1"/>
    </row>
    <row r="469" ht="12.75" customHeight="1">
      <c r="A469" s="1"/>
      <c r="E469" s="1"/>
    </row>
    <row r="470" ht="12.75" customHeight="1">
      <c r="A470" s="1"/>
      <c r="E470" s="1"/>
    </row>
    <row r="471" ht="12.75" customHeight="1">
      <c r="A471" s="1"/>
      <c r="E471" s="1"/>
    </row>
    <row r="472" ht="12.75" customHeight="1">
      <c r="A472" s="1"/>
      <c r="E472" s="1"/>
    </row>
    <row r="473" ht="12.75" customHeight="1">
      <c r="A473" s="1"/>
      <c r="E473" s="1"/>
    </row>
    <row r="474" ht="12.75" customHeight="1">
      <c r="A474" s="1"/>
      <c r="E474" s="1"/>
    </row>
    <row r="475" ht="12.75" customHeight="1">
      <c r="A475" s="1"/>
      <c r="E475" s="1"/>
    </row>
    <row r="476" ht="12.75" customHeight="1">
      <c r="A476" s="1"/>
      <c r="E476" s="1"/>
    </row>
    <row r="477" ht="12.75" customHeight="1">
      <c r="A477" s="1"/>
      <c r="E477" s="1"/>
    </row>
    <row r="478" ht="12.75" customHeight="1">
      <c r="A478" s="1"/>
      <c r="E478" s="1"/>
    </row>
    <row r="479" ht="12.75" customHeight="1">
      <c r="A479" s="1"/>
      <c r="E479" s="1"/>
    </row>
    <row r="480" ht="12.75" customHeight="1">
      <c r="A480" s="1"/>
      <c r="E480" s="1"/>
    </row>
    <row r="481" ht="12.75" customHeight="1">
      <c r="A481" s="1"/>
      <c r="E481" s="1"/>
    </row>
    <row r="482" ht="12.75" customHeight="1">
      <c r="A482" s="1"/>
      <c r="E482" s="1"/>
    </row>
    <row r="483" ht="12.75" customHeight="1">
      <c r="A483" s="1"/>
      <c r="E483" s="1"/>
    </row>
    <row r="484" ht="12.75" customHeight="1">
      <c r="A484" s="1"/>
      <c r="E484" s="1"/>
    </row>
    <row r="485" ht="12.75" customHeight="1">
      <c r="A485" s="1"/>
      <c r="E485" s="1"/>
    </row>
    <row r="486" ht="12.75" customHeight="1">
      <c r="A486" s="1"/>
      <c r="E486" s="1"/>
    </row>
    <row r="487" ht="12.75" customHeight="1">
      <c r="A487" s="1"/>
      <c r="E487" s="1"/>
    </row>
    <row r="488" ht="12.75" customHeight="1">
      <c r="A488" s="1"/>
      <c r="E488" s="1"/>
    </row>
    <row r="489" ht="12.75" customHeight="1">
      <c r="A489" s="1"/>
      <c r="E489" s="1"/>
    </row>
    <row r="490" ht="12.75" customHeight="1">
      <c r="A490" s="1"/>
      <c r="E490" s="1"/>
    </row>
    <row r="491" ht="12.75" customHeight="1">
      <c r="A491" s="1"/>
      <c r="E491" s="1"/>
    </row>
    <row r="492" ht="12.75" customHeight="1">
      <c r="A492" s="1"/>
      <c r="E492" s="1"/>
    </row>
    <row r="493" ht="12.75" customHeight="1">
      <c r="A493" s="1"/>
      <c r="E493" s="1"/>
    </row>
    <row r="494" ht="12.75" customHeight="1">
      <c r="A494" s="1"/>
      <c r="E494" s="1"/>
    </row>
    <row r="495" ht="12.75" customHeight="1">
      <c r="A495" s="1"/>
      <c r="E495" s="1"/>
    </row>
    <row r="496" ht="12.75" customHeight="1">
      <c r="A496" s="1"/>
      <c r="E496" s="1"/>
    </row>
    <row r="497" ht="12.75" customHeight="1">
      <c r="A497" s="1"/>
      <c r="E497" s="1"/>
    </row>
    <row r="498" ht="12.75" customHeight="1">
      <c r="A498" s="1"/>
      <c r="E498" s="1"/>
    </row>
    <row r="499" ht="12.75" customHeight="1">
      <c r="A499" s="1"/>
      <c r="E499" s="1"/>
    </row>
    <row r="500" ht="12.75" customHeight="1">
      <c r="A500" s="1"/>
      <c r="E500" s="1"/>
    </row>
    <row r="501" ht="12.75" customHeight="1">
      <c r="A501" s="1"/>
      <c r="E501" s="1"/>
    </row>
    <row r="502" ht="12.75" customHeight="1">
      <c r="A502" s="1"/>
      <c r="E502" s="1"/>
    </row>
    <row r="503" ht="12.75" customHeight="1">
      <c r="A503" s="1"/>
      <c r="E503" s="1"/>
    </row>
    <row r="504" ht="12.75" customHeight="1">
      <c r="A504" s="1"/>
      <c r="E504" s="1"/>
    </row>
    <row r="505" ht="12.75" customHeight="1">
      <c r="A505" s="1"/>
      <c r="E505" s="1"/>
    </row>
    <row r="506" ht="12.75" customHeight="1">
      <c r="A506" s="1"/>
      <c r="E506" s="1"/>
    </row>
    <row r="507" ht="12.75" customHeight="1">
      <c r="A507" s="1"/>
      <c r="E507" s="1"/>
    </row>
    <row r="508" ht="12.75" customHeight="1">
      <c r="A508" s="1"/>
      <c r="E508" s="1"/>
    </row>
    <row r="509" ht="12.75" customHeight="1">
      <c r="A509" s="1"/>
      <c r="E509" s="1"/>
    </row>
    <row r="510" ht="12.75" customHeight="1">
      <c r="A510" s="1"/>
      <c r="E510" s="1"/>
    </row>
    <row r="511" ht="12.75" customHeight="1">
      <c r="A511" s="1"/>
      <c r="E511" s="1"/>
    </row>
    <row r="512" ht="12.75" customHeight="1">
      <c r="A512" s="1"/>
      <c r="E512" s="1"/>
    </row>
    <row r="513" ht="12.75" customHeight="1">
      <c r="A513" s="1"/>
      <c r="E513" s="1"/>
    </row>
    <row r="514" ht="12.75" customHeight="1">
      <c r="A514" s="1"/>
      <c r="E514" s="1"/>
    </row>
    <row r="515" ht="12.75" customHeight="1">
      <c r="A515" s="1"/>
      <c r="E515" s="1"/>
    </row>
    <row r="516" ht="12.75" customHeight="1">
      <c r="A516" s="1"/>
      <c r="E516" s="1"/>
    </row>
    <row r="517" ht="12.75" customHeight="1">
      <c r="A517" s="1"/>
      <c r="E517" s="1"/>
    </row>
    <row r="518" ht="12.75" customHeight="1">
      <c r="A518" s="1"/>
      <c r="E518" s="1"/>
    </row>
    <row r="519" ht="12.75" customHeight="1">
      <c r="A519" s="1"/>
      <c r="E519" s="1"/>
    </row>
    <row r="520" ht="12.75" customHeight="1">
      <c r="A520" s="1"/>
      <c r="E520" s="1"/>
    </row>
    <row r="521" ht="12.75" customHeight="1">
      <c r="A521" s="1"/>
      <c r="E521" s="1"/>
    </row>
    <row r="522" ht="12.75" customHeight="1">
      <c r="A522" s="1"/>
      <c r="E522" s="1"/>
    </row>
    <row r="523" ht="12.75" customHeight="1">
      <c r="A523" s="1"/>
      <c r="E523" s="1"/>
    </row>
    <row r="524" ht="12.75" customHeight="1">
      <c r="A524" s="1"/>
      <c r="E524" s="1"/>
    </row>
    <row r="525" ht="12.75" customHeight="1">
      <c r="A525" s="1"/>
      <c r="E525" s="1"/>
    </row>
    <row r="526" ht="12.75" customHeight="1">
      <c r="A526" s="1"/>
      <c r="E526" s="1"/>
    </row>
    <row r="527" ht="12.75" customHeight="1">
      <c r="A527" s="1"/>
      <c r="E527" s="1"/>
    </row>
    <row r="528" ht="12.75" customHeight="1">
      <c r="A528" s="1"/>
      <c r="E528" s="1"/>
    </row>
    <row r="529" ht="12.75" customHeight="1">
      <c r="A529" s="1"/>
      <c r="E529" s="1"/>
    </row>
    <row r="530" ht="12.75" customHeight="1">
      <c r="A530" s="1"/>
      <c r="E530" s="1"/>
    </row>
    <row r="531" ht="12.75" customHeight="1">
      <c r="A531" s="1"/>
      <c r="E531" s="1"/>
    </row>
    <row r="532" ht="12.75" customHeight="1">
      <c r="A532" s="1"/>
      <c r="E532" s="1"/>
    </row>
    <row r="533" ht="12.75" customHeight="1">
      <c r="A533" s="1"/>
      <c r="E533" s="1"/>
    </row>
    <row r="534" ht="12.75" customHeight="1">
      <c r="A534" s="1"/>
      <c r="E534" s="1"/>
    </row>
    <row r="535" ht="12.75" customHeight="1">
      <c r="A535" s="1"/>
      <c r="E535" s="1"/>
    </row>
    <row r="536" ht="12.75" customHeight="1">
      <c r="A536" s="1"/>
      <c r="E536" s="1"/>
    </row>
    <row r="537" ht="12.75" customHeight="1">
      <c r="A537" s="1"/>
      <c r="E537" s="1"/>
    </row>
    <row r="538" ht="12.75" customHeight="1">
      <c r="A538" s="1"/>
      <c r="E538" s="1"/>
    </row>
    <row r="539" ht="12.75" customHeight="1">
      <c r="A539" s="1"/>
      <c r="E539" s="1"/>
    </row>
    <row r="540" ht="12.75" customHeight="1">
      <c r="A540" s="1"/>
      <c r="E540" s="1"/>
    </row>
    <row r="541" ht="12.75" customHeight="1">
      <c r="A541" s="1"/>
      <c r="E541" s="1"/>
    </row>
    <row r="542" ht="12.75" customHeight="1">
      <c r="A542" s="1"/>
      <c r="E542" s="1"/>
    </row>
    <row r="543" ht="12.75" customHeight="1">
      <c r="A543" s="1"/>
      <c r="E543" s="1"/>
    </row>
    <row r="544" ht="12.75" customHeight="1">
      <c r="A544" s="1"/>
      <c r="E544" s="1"/>
    </row>
    <row r="545" ht="12.75" customHeight="1">
      <c r="A545" s="1"/>
      <c r="E545" s="1"/>
    </row>
    <row r="546" ht="12.75" customHeight="1">
      <c r="A546" s="1"/>
      <c r="E546" s="1"/>
    </row>
    <row r="547" ht="12.75" customHeight="1">
      <c r="A547" s="1"/>
      <c r="E547" s="1"/>
    </row>
    <row r="548" ht="12.75" customHeight="1">
      <c r="A548" s="1"/>
      <c r="E548" s="1"/>
    </row>
    <row r="549" ht="12.75" customHeight="1">
      <c r="A549" s="1"/>
      <c r="E549" s="1"/>
    </row>
    <row r="550" ht="12.75" customHeight="1">
      <c r="A550" s="1"/>
      <c r="E550" s="1"/>
    </row>
    <row r="551" ht="12.75" customHeight="1">
      <c r="A551" s="1"/>
      <c r="E551" s="1"/>
    </row>
    <row r="552" ht="12.75" customHeight="1">
      <c r="A552" s="1"/>
      <c r="E552" s="1"/>
    </row>
    <row r="553" ht="12.75" customHeight="1">
      <c r="A553" s="1"/>
      <c r="E553" s="1"/>
    </row>
    <row r="554" ht="12.75" customHeight="1">
      <c r="A554" s="1"/>
      <c r="E554" s="1"/>
    </row>
    <row r="555" ht="12.75" customHeight="1">
      <c r="A555" s="1"/>
      <c r="E555" s="1"/>
    </row>
    <row r="556" ht="12.75" customHeight="1">
      <c r="A556" s="1"/>
      <c r="E556" s="1"/>
    </row>
    <row r="557" ht="12.75" customHeight="1">
      <c r="A557" s="1"/>
      <c r="E557" s="1"/>
    </row>
    <row r="558" ht="12.75" customHeight="1">
      <c r="A558" s="1"/>
      <c r="E558" s="1"/>
    </row>
    <row r="559" ht="12.75" customHeight="1">
      <c r="A559" s="1"/>
      <c r="E559" s="1"/>
    </row>
    <row r="560" ht="12.75" customHeight="1">
      <c r="A560" s="1"/>
      <c r="E560" s="1"/>
    </row>
    <row r="561" ht="12.75" customHeight="1">
      <c r="A561" s="1"/>
      <c r="E561" s="1"/>
    </row>
    <row r="562" ht="12.75" customHeight="1">
      <c r="A562" s="1"/>
      <c r="E562" s="1"/>
    </row>
    <row r="563" ht="12.75" customHeight="1">
      <c r="A563" s="1"/>
      <c r="E563" s="1"/>
    </row>
    <row r="564" ht="12.75" customHeight="1">
      <c r="A564" s="1"/>
      <c r="E564" s="1"/>
    </row>
    <row r="565" ht="12.75" customHeight="1">
      <c r="A565" s="1"/>
      <c r="E565" s="1"/>
    </row>
    <row r="566" ht="12.75" customHeight="1">
      <c r="A566" s="1"/>
      <c r="E566" s="1"/>
    </row>
    <row r="567" ht="12.75" customHeight="1">
      <c r="A567" s="1"/>
      <c r="E567" s="1"/>
    </row>
    <row r="568" ht="12.75" customHeight="1">
      <c r="A568" s="1"/>
      <c r="E568" s="1"/>
    </row>
    <row r="569" ht="12.75" customHeight="1">
      <c r="A569" s="1"/>
      <c r="E569" s="1"/>
    </row>
    <row r="570" ht="12.75" customHeight="1">
      <c r="A570" s="1"/>
      <c r="E570" s="1"/>
    </row>
    <row r="571" ht="12.75" customHeight="1">
      <c r="A571" s="1"/>
      <c r="E571" s="1"/>
    </row>
    <row r="572" ht="12.75" customHeight="1">
      <c r="A572" s="1"/>
      <c r="E572" s="1"/>
    </row>
    <row r="573" ht="12.75" customHeight="1">
      <c r="A573" s="1"/>
      <c r="E573" s="1"/>
    </row>
    <row r="574" ht="12.75" customHeight="1">
      <c r="A574" s="1"/>
      <c r="E574" s="1"/>
    </row>
    <row r="575" ht="12.75" customHeight="1">
      <c r="A575" s="1"/>
      <c r="E575" s="1"/>
    </row>
    <row r="576" ht="12.75" customHeight="1">
      <c r="A576" s="1"/>
      <c r="E576" s="1"/>
    </row>
    <row r="577" ht="12.75" customHeight="1">
      <c r="A577" s="1"/>
      <c r="E577" s="1"/>
    </row>
    <row r="578" ht="12.75" customHeight="1">
      <c r="A578" s="1"/>
      <c r="E578" s="1"/>
    </row>
    <row r="579" ht="12.75" customHeight="1">
      <c r="A579" s="1"/>
      <c r="E579" s="1"/>
    </row>
    <row r="580" ht="12.75" customHeight="1">
      <c r="A580" s="1"/>
      <c r="E580" s="1"/>
    </row>
    <row r="581" ht="12.75" customHeight="1">
      <c r="A581" s="1"/>
      <c r="E581" s="1"/>
    </row>
    <row r="582" ht="12.75" customHeight="1">
      <c r="A582" s="1"/>
      <c r="E582" s="1"/>
    </row>
    <row r="583" ht="12.75" customHeight="1">
      <c r="A583" s="1"/>
      <c r="E583" s="1"/>
    </row>
    <row r="584" ht="12.75" customHeight="1">
      <c r="A584" s="1"/>
      <c r="E584" s="1"/>
    </row>
    <row r="585" ht="12.75" customHeight="1">
      <c r="A585" s="1"/>
      <c r="E585" s="1"/>
    </row>
    <row r="586" ht="12.75" customHeight="1">
      <c r="A586" s="1"/>
      <c r="E586" s="1"/>
    </row>
    <row r="587" ht="12.75" customHeight="1">
      <c r="A587" s="1"/>
      <c r="E587" s="1"/>
    </row>
    <row r="588" ht="12.75" customHeight="1">
      <c r="A588" s="1"/>
      <c r="E588" s="1"/>
    </row>
    <row r="589" ht="12.75" customHeight="1">
      <c r="A589" s="1"/>
      <c r="E589" s="1"/>
    </row>
    <row r="590" ht="12.75" customHeight="1">
      <c r="A590" s="1"/>
      <c r="E590" s="1"/>
    </row>
    <row r="591" ht="12.75" customHeight="1">
      <c r="A591" s="1"/>
      <c r="E591" s="1"/>
    </row>
    <row r="592" ht="12.75" customHeight="1">
      <c r="A592" s="1"/>
      <c r="E592" s="1"/>
    </row>
    <row r="593" ht="12.75" customHeight="1">
      <c r="A593" s="1"/>
      <c r="E593" s="1"/>
    </row>
    <row r="594" ht="12.75" customHeight="1">
      <c r="A594" s="1"/>
      <c r="E594" s="1"/>
    </row>
    <row r="595" ht="12.75" customHeight="1">
      <c r="A595" s="1"/>
      <c r="E595" s="1"/>
    </row>
    <row r="596" ht="12.75" customHeight="1">
      <c r="A596" s="1"/>
      <c r="E596" s="1"/>
    </row>
    <row r="597" ht="12.75" customHeight="1">
      <c r="A597" s="1"/>
      <c r="E597" s="1"/>
    </row>
    <row r="598" ht="12.75" customHeight="1">
      <c r="A598" s="1"/>
      <c r="E598" s="1"/>
    </row>
    <row r="599" ht="12.75" customHeight="1">
      <c r="A599" s="1"/>
      <c r="E599" s="1"/>
    </row>
    <row r="600" ht="12.75" customHeight="1">
      <c r="A600" s="1"/>
      <c r="E600" s="1"/>
    </row>
    <row r="601" ht="12.75" customHeight="1">
      <c r="A601" s="1"/>
      <c r="E601" s="1"/>
    </row>
    <row r="602" ht="12.75" customHeight="1">
      <c r="A602" s="1"/>
      <c r="E602" s="1"/>
    </row>
    <row r="603" ht="12.75" customHeight="1">
      <c r="A603" s="1"/>
      <c r="E603" s="1"/>
    </row>
    <row r="604" ht="12.75" customHeight="1">
      <c r="A604" s="1"/>
      <c r="E604" s="1"/>
    </row>
    <row r="605" ht="12.75" customHeight="1">
      <c r="A605" s="1"/>
      <c r="E605" s="1"/>
    </row>
    <row r="606" ht="12.75" customHeight="1">
      <c r="A606" s="1"/>
      <c r="E606" s="1"/>
    </row>
    <row r="607" ht="12.75" customHeight="1">
      <c r="A607" s="1"/>
      <c r="E607" s="1"/>
    </row>
    <row r="608" ht="12.75" customHeight="1">
      <c r="A608" s="1"/>
      <c r="E608" s="1"/>
    </row>
    <row r="609" ht="12.75" customHeight="1">
      <c r="A609" s="1"/>
      <c r="E609" s="1"/>
    </row>
    <row r="610" ht="12.75" customHeight="1">
      <c r="A610" s="1"/>
      <c r="E610" s="1"/>
    </row>
    <row r="611" ht="12.75" customHeight="1">
      <c r="A611" s="1"/>
      <c r="E611" s="1"/>
    </row>
    <row r="612" ht="12.75" customHeight="1">
      <c r="A612" s="1"/>
      <c r="E612" s="1"/>
    </row>
    <row r="613" ht="12.75" customHeight="1">
      <c r="A613" s="1"/>
      <c r="E613" s="1"/>
    </row>
    <row r="614" ht="12.75" customHeight="1">
      <c r="A614" s="1"/>
      <c r="E614" s="1"/>
    </row>
    <row r="615" ht="12.75" customHeight="1">
      <c r="A615" s="1"/>
      <c r="E615" s="1"/>
    </row>
    <row r="616" ht="12.75" customHeight="1">
      <c r="A616" s="1"/>
      <c r="E616" s="1"/>
    </row>
    <row r="617" ht="12.75" customHeight="1">
      <c r="A617" s="1"/>
      <c r="E617" s="1"/>
    </row>
    <row r="618" ht="12.75" customHeight="1">
      <c r="A618" s="1"/>
      <c r="E618" s="1"/>
    </row>
    <row r="619" ht="12.75" customHeight="1">
      <c r="A619" s="1"/>
      <c r="E619" s="1"/>
    </row>
    <row r="620" ht="12.75" customHeight="1">
      <c r="A620" s="1"/>
      <c r="E620" s="1"/>
    </row>
    <row r="621" ht="12.75" customHeight="1">
      <c r="A621" s="1"/>
      <c r="E621" s="1"/>
    </row>
    <row r="622" ht="12.75" customHeight="1">
      <c r="A622" s="1"/>
      <c r="E622" s="1"/>
    </row>
    <row r="623" ht="12.75" customHeight="1">
      <c r="A623" s="1"/>
      <c r="E623" s="1"/>
    </row>
    <row r="624" ht="12.75" customHeight="1">
      <c r="A624" s="1"/>
      <c r="E624" s="1"/>
    </row>
    <row r="625" ht="12.75" customHeight="1">
      <c r="A625" s="1"/>
      <c r="E625" s="1"/>
    </row>
    <row r="626" ht="12.75" customHeight="1">
      <c r="A626" s="1"/>
      <c r="E626" s="1"/>
    </row>
    <row r="627" ht="12.75" customHeight="1">
      <c r="A627" s="1"/>
      <c r="E627" s="1"/>
    </row>
    <row r="628" ht="12.75" customHeight="1">
      <c r="A628" s="1"/>
      <c r="E628" s="1"/>
    </row>
    <row r="629" ht="12.75" customHeight="1">
      <c r="A629" s="1"/>
      <c r="E629" s="1"/>
    </row>
    <row r="630" ht="12.75" customHeight="1">
      <c r="A630" s="1"/>
      <c r="E630" s="1"/>
    </row>
    <row r="631" ht="12.75" customHeight="1">
      <c r="A631" s="1"/>
      <c r="E631" s="1"/>
    </row>
    <row r="632" ht="12.75" customHeight="1">
      <c r="A632" s="1"/>
      <c r="E632" s="1"/>
    </row>
    <row r="633" ht="12.75" customHeight="1">
      <c r="A633" s="1"/>
      <c r="E633" s="1"/>
    </row>
    <row r="634" ht="12.75" customHeight="1">
      <c r="A634" s="1"/>
      <c r="E634" s="1"/>
    </row>
    <row r="635" ht="12.75" customHeight="1">
      <c r="A635" s="1"/>
      <c r="E635" s="1"/>
    </row>
    <row r="636" ht="12.75" customHeight="1">
      <c r="A636" s="1"/>
      <c r="E636" s="1"/>
    </row>
    <row r="637" ht="12.75" customHeight="1">
      <c r="A637" s="1"/>
      <c r="E637" s="1"/>
    </row>
    <row r="638" ht="12.75" customHeight="1">
      <c r="A638" s="1"/>
      <c r="E638" s="1"/>
    </row>
    <row r="639" ht="12.75" customHeight="1">
      <c r="A639" s="1"/>
      <c r="E639" s="1"/>
    </row>
    <row r="640" ht="12.75" customHeight="1">
      <c r="A640" s="1"/>
      <c r="E640" s="1"/>
    </row>
    <row r="641" ht="12.75" customHeight="1">
      <c r="A641" s="1"/>
      <c r="E641" s="1"/>
    </row>
    <row r="642" ht="12.75" customHeight="1">
      <c r="A642" s="1"/>
      <c r="E642" s="1"/>
    </row>
    <row r="643" ht="12.75" customHeight="1">
      <c r="A643" s="1"/>
      <c r="E643" s="1"/>
    </row>
    <row r="644" ht="12.75" customHeight="1">
      <c r="A644" s="1"/>
      <c r="E644" s="1"/>
    </row>
    <row r="645" ht="12.75" customHeight="1">
      <c r="A645" s="1"/>
      <c r="E645" s="1"/>
    </row>
    <row r="646" ht="12.75" customHeight="1">
      <c r="A646" s="1"/>
      <c r="E646" s="1"/>
    </row>
    <row r="647" ht="12.75" customHeight="1">
      <c r="A647" s="1"/>
      <c r="E647" s="1"/>
    </row>
    <row r="648" ht="12.75" customHeight="1">
      <c r="A648" s="1"/>
      <c r="E648" s="1"/>
    </row>
    <row r="649" ht="12.75" customHeight="1">
      <c r="A649" s="1"/>
      <c r="E649" s="1"/>
    </row>
    <row r="650" ht="12.75" customHeight="1">
      <c r="A650" s="1"/>
      <c r="E650" s="1"/>
    </row>
    <row r="651" ht="12.75" customHeight="1">
      <c r="A651" s="1"/>
      <c r="E651" s="1"/>
    </row>
    <row r="652" ht="12.75" customHeight="1">
      <c r="A652" s="1"/>
      <c r="E652" s="1"/>
    </row>
    <row r="653" ht="12.75" customHeight="1">
      <c r="A653" s="1"/>
      <c r="E653" s="1"/>
    </row>
    <row r="654" ht="12.75" customHeight="1">
      <c r="A654" s="1"/>
      <c r="E654" s="1"/>
    </row>
    <row r="655" ht="12.75" customHeight="1">
      <c r="A655" s="1"/>
      <c r="E655" s="1"/>
    </row>
    <row r="656" ht="12.75" customHeight="1">
      <c r="A656" s="1"/>
      <c r="E656" s="1"/>
    </row>
    <row r="657" ht="12.75" customHeight="1">
      <c r="A657" s="1"/>
      <c r="E657" s="1"/>
    </row>
    <row r="658" ht="12.75" customHeight="1">
      <c r="A658" s="1"/>
      <c r="E658" s="1"/>
    </row>
    <row r="659" ht="12.75" customHeight="1">
      <c r="A659" s="1"/>
      <c r="E659" s="1"/>
    </row>
    <row r="660" ht="12.75" customHeight="1">
      <c r="A660" s="1"/>
      <c r="E660" s="1"/>
    </row>
    <row r="661" ht="12.75" customHeight="1">
      <c r="A661" s="1"/>
      <c r="E661" s="1"/>
    </row>
    <row r="662" ht="12.75" customHeight="1">
      <c r="A662" s="1"/>
      <c r="E662" s="1"/>
    </row>
    <row r="663" ht="12.75" customHeight="1">
      <c r="A663" s="1"/>
      <c r="E663" s="1"/>
    </row>
    <row r="664" ht="12.75" customHeight="1">
      <c r="A664" s="1"/>
      <c r="E664" s="1"/>
    </row>
    <row r="665" ht="12.75" customHeight="1">
      <c r="A665" s="1"/>
      <c r="E665" s="1"/>
    </row>
    <row r="666" ht="12.75" customHeight="1">
      <c r="A666" s="1"/>
      <c r="E666" s="1"/>
    </row>
    <row r="667" ht="12.75" customHeight="1">
      <c r="A667" s="1"/>
      <c r="E667" s="1"/>
    </row>
    <row r="668" ht="12.75" customHeight="1">
      <c r="A668" s="1"/>
      <c r="E668" s="1"/>
    </row>
    <row r="669" ht="12.75" customHeight="1">
      <c r="A669" s="1"/>
      <c r="E669" s="1"/>
    </row>
    <row r="670" ht="12.75" customHeight="1">
      <c r="A670" s="1"/>
      <c r="E670" s="1"/>
    </row>
    <row r="671" ht="12.75" customHeight="1">
      <c r="A671" s="1"/>
      <c r="E671" s="1"/>
    </row>
    <row r="672" ht="12.75" customHeight="1">
      <c r="A672" s="1"/>
      <c r="E672" s="1"/>
    </row>
    <row r="673" ht="12.75" customHeight="1">
      <c r="A673" s="1"/>
      <c r="E673" s="1"/>
    </row>
    <row r="674" ht="12.75" customHeight="1">
      <c r="A674" s="1"/>
      <c r="E674" s="1"/>
    </row>
    <row r="675" ht="12.75" customHeight="1">
      <c r="A675" s="1"/>
      <c r="E675" s="1"/>
    </row>
    <row r="676" ht="12.75" customHeight="1">
      <c r="A676" s="1"/>
      <c r="E676" s="1"/>
    </row>
    <row r="677" ht="12.75" customHeight="1">
      <c r="A677" s="1"/>
      <c r="E677" s="1"/>
    </row>
    <row r="678" ht="12.75" customHeight="1">
      <c r="A678" s="1"/>
      <c r="E678" s="1"/>
    </row>
    <row r="679" ht="12.75" customHeight="1">
      <c r="A679" s="1"/>
      <c r="E679" s="1"/>
    </row>
    <row r="680" ht="12.75" customHeight="1">
      <c r="A680" s="1"/>
      <c r="E680" s="1"/>
    </row>
    <row r="681" ht="12.75" customHeight="1">
      <c r="A681" s="1"/>
      <c r="E681" s="1"/>
    </row>
    <row r="682" ht="12.75" customHeight="1">
      <c r="A682" s="1"/>
      <c r="E682" s="1"/>
    </row>
    <row r="683" ht="12.75" customHeight="1">
      <c r="A683" s="1"/>
      <c r="E683" s="1"/>
    </row>
    <row r="684" ht="12.75" customHeight="1">
      <c r="A684" s="1"/>
      <c r="E684" s="1"/>
    </row>
    <row r="685" ht="12.75" customHeight="1">
      <c r="A685" s="1"/>
      <c r="E685" s="1"/>
    </row>
    <row r="686" ht="12.75" customHeight="1">
      <c r="A686" s="1"/>
      <c r="E686" s="1"/>
    </row>
    <row r="687" ht="12.75" customHeight="1">
      <c r="A687" s="1"/>
      <c r="E687" s="1"/>
    </row>
    <row r="688" ht="12.75" customHeight="1">
      <c r="A688" s="1"/>
      <c r="E688" s="1"/>
    </row>
    <row r="689" ht="12.75" customHeight="1">
      <c r="A689" s="1"/>
      <c r="E689" s="1"/>
    </row>
    <row r="690" ht="12.75" customHeight="1">
      <c r="A690" s="1"/>
      <c r="E690" s="1"/>
    </row>
    <row r="691" ht="12.75" customHeight="1">
      <c r="A691" s="1"/>
      <c r="E691" s="1"/>
    </row>
    <row r="692" ht="12.75" customHeight="1">
      <c r="A692" s="1"/>
      <c r="E692" s="1"/>
    </row>
    <row r="693" ht="12.75" customHeight="1">
      <c r="A693" s="1"/>
      <c r="E693" s="1"/>
    </row>
    <row r="694" ht="12.75" customHeight="1">
      <c r="A694" s="1"/>
      <c r="E694" s="1"/>
    </row>
    <row r="695" ht="12.75" customHeight="1">
      <c r="A695" s="1"/>
      <c r="E695" s="1"/>
    </row>
    <row r="696" ht="12.75" customHeight="1">
      <c r="A696" s="1"/>
      <c r="E696" s="1"/>
    </row>
    <row r="697" ht="12.75" customHeight="1">
      <c r="A697" s="1"/>
      <c r="E697" s="1"/>
    </row>
    <row r="698" ht="12.75" customHeight="1">
      <c r="A698" s="1"/>
      <c r="E698" s="1"/>
    </row>
    <row r="699" ht="12.75" customHeight="1">
      <c r="A699" s="1"/>
      <c r="E699" s="1"/>
    </row>
    <row r="700" ht="12.75" customHeight="1">
      <c r="A700" s="1"/>
      <c r="E700" s="1"/>
    </row>
    <row r="701" ht="12.75" customHeight="1">
      <c r="A701" s="1"/>
      <c r="E701" s="1"/>
    </row>
    <row r="702" ht="12.75" customHeight="1">
      <c r="A702" s="1"/>
      <c r="E702" s="1"/>
    </row>
    <row r="703" ht="12.75" customHeight="1">
      <c r="A703" s="1"/>
      <c r="E703" s="1"/>
    </row>
    <row r="704" ht="12.75" customHeight="1">
      <c r="A704" s="1"/>
      <c r="E704" s="1"/>
    </row>
    <row r="705" ht="12.75" customHeight="1">
      <c r="A705" s="1"/>
      <c r="E705" s="1"/>
    </row>
    <row r="706" ht="12.75" customHeight="1">
      <c r="A706" s="1"/>
      <c r="E706" s="1"/>
    </row>
    <row r="707" ht="12.75" customHeight="1">
      <c r="A707" s="1"/>
      <c r="E707" s="1"/>
    </row>
    <row r="708" ht="12.75" customHeight="1">
      <c r="A708" s="1"/>
      <c r="E708" s="1"/>
    </row>
    <row r="709" ht="12.75" customHeight="1">
      <c r="A709" s="1"/>
      <c r="E709" s="1"/>
    </row>
    <row r="710" ht="12.75" customHeight="1">
      <c r="A710" s="1"/>
      <c r="E710" s="1"/>
    </row>
    <row r="711" ht="12.75" customHeight="1">
      <c r="A711" s="1"/>
      <c r="E711" s="1"/>
    </row>
    <row r="712" ht="12.75" customHeight="1">
      <c r="A712" s="1"/>
      <c r="E712" s="1"/>
    </row>
    <row r="713" ht="12.75" customHeight="1">
      <c r="A713" s="1"/>
      <c r="E713" s="1"/>
    </row>
    <row r="714" ht="12.75" customHeight="1">
      <c r="A714" s="1"/>
      <c r="E714" s="1"/>
    </row>
    <row r="715" ht="12.75" customHeight="1">
      <c r="A715" s="1"/>
      <c r="E715" s="1"/>
    </row>
    <row r="716" ht="12.75" customHeight="1">
      <c r="A716" s="1"/>
      <c r="E716" s="1"/>
    </row>
    <row r="717" ht="12.75" customHeight="1">
      <c r="A717" s="1"/>
      <c r="E717" s="1"/>
    </row>
    <row r="718" ht="12.75" customHeight="1">
      <c r="A718" s="1"/>
      <c r="E718" s="1"/>
    </row>
    <row r="719" ht="12.75" customHeight="1">
      <c r="A719" s="1"/>
      <c r="E719" s="1"/>
    </row>
    <row r="720" ht="12.75" customHeight="1">
      <c r="A720" s="1"/>
      <c r="E720" s="1"/>
    </row>
    <row r="721" ht="12.75" customHeight="1">
      <c r="A721" s="1"/>
      <c r="E721" s="1"/>
    </row>
    <row r="722" ht="12.75" customHeight="1">
      <c r="A722" s="1"/>
      <c r="E722" s="1"/>
    </row>
    <row r="723" ht="12.75" customHeight="1">
      <c r="A723" s="1"/>
      <c r="E723" s="1"/>
    </row>
    <row r="724" ht="12.75" customHeight="1">
      <c r="A724" s="1"/>
      <c r="E724" s="1"/>
    </row>
    <row r="725" ht="12.75" customHeight="1">
      <c r="A725" s="1"/>
      <c r="E725" s="1"/>
    </row>
    <row r="726" ht="12.75" customHeight="1">
      <c r="A726" s="1"/>
      <c r="E726" s="1"/>
    </row>
    <row r="727" ht="12.75" customHeight="1">
      <c r="A727" s="1"/>
      <c r="E727" s="1"/>
    </row>
    <row r="728" ht="12.75" customHeight="1">
      <c r="A728" s="1"/>
      <c r="E728" s="1"/>
    </row>
    <row r="729" ht="12.75" customHeight="1">
      <c r="A729" s="1"/>
      <c r="E729" s="1"/>
    </row>
    <row r="730" ht="12.75" customHeight="1">
      <c r="A730" s="1"/>
      <c r="E730" s="1"/>
    </row>
    <row r="731" ht="12.75" customHeight="1">
      <c r="A731" s="1"/>
      <c r="E731" s="1"/>
    </row>
    <row r="732" ht="12.75" customHeight="1">
      <c r="A732" s="1"/>
      <c r="E732" s="1"/>
    </row>
    <row r="733" ht="12.75" customHeight="1">
      <c r="A733" s="1"/>
      <c r="E733" s="1"/>
    </row>
    <row r="734" ht="12.75" customHeight="1">
      <c r="A734" s="1"/>
      <c r="E734" s="1"/>
    </row>
    <row r="735" ht="12.75" customHeight="1">
      <c r="A735" s="1"/>
      <c r="E735" s="1"/>
    </row>
    <row r="736" ht="12.75" customHeight="1">
      <c r="A736" s="1"/>
      <c r="E736" s="1"/>
    </row>
    <row r="737" ht="12.75" customHeight="1">
      <c r="A737" s="1"/>
      <c r="E737" s="1"/>
    </row>
    <row r="738" ht="12.75" customHeight="1">
      <c r="A738" s="1"/>
      <c r="E738" s="1"/>
    </row>
    <row r="739" ht="12.75" customHeight="1">
      <c r="A739" s="1"/>
      <c r="E739" s="1"/>
    </row>
    <row r="740" ht="12.75" customHeight="1">
      <c r="A740" s="1"/>
      <c r="E740" s="1"/>
    </row>
    <row r="741" ht="12.75" customHeight="1">
      <c r="A741" s="1"/>
      <c r="E741" s="1"/>
    </row>
    <row r="742" ht="12.75" customHeight="1">
      <c r="A742" s="1"/>
      <c r="E742" s="1"/>
    </row>
    <row r="743" ht="12.75" customHeight="1">
      <c r="A743" s="1"/>
      <c r="E743" s="1"/>
    </row>
    <row r="744" ht="12.75" customHeight="1">
      <c r="A744" s="1"/>
      <c r="E744" s="1"/>
    </row>
    <row r="745" ht="12.75" customHeight="1">
      <c r="A745" s="1"/>
      <c r="E745" s="1"/>
    </row>
    <row r="746" ht="12.75" customHeight="1">
      <c r="A746" s="1"/>
      <c r="E746" s="1"/>
    </row>
    <row r="747" ht="12.75" customHeight="1">
      <c r="A747" s="1"/>
      <c r="E747" s="1"/>
    </row>
    <row r="748" ht="12.75" customHeight="1">
      <c r="A748" s="1"/>
      <c r="E748" s="1"/>
    </row>
    <row r="749" ht="12.75" customHeight="1">
      <c r="A749" s="1"/>
      <c r="E749" s="1"/>
    </row>
    <row r="750" ht="12.75" customHeight="1">
      <c r="A750" s="1"/>
      <c r="E750" s="1"/>
    </row>
    <row r="751" ht="12.75" customHeight="1">
      <c r="A751" s="1"/>
      <c r="E751" s="1"/>
    </row>
    <row r="752" ht="12.75" customHeight="1">
      <c r="A752" s="1"/>
      <c r="E752" s="1"/>
    </row>
    <row r="753" ht="12.75" customHeight="1">
      <c r="A753" s="1"/>
      <c r="E753" s="1"/>
    </row>
    <row r="754" ht="12.75" customHeight="1">
      <c r="A754" s="1"/>
      <c r="E754" s="1"/>
    </row>
    <row r="755" ht="12.75" customHeight="1">
      <c r="A755" s="1"/>
      <c r="E755" s="1"/>
    </row>
    <row r="756" ht="12.75" customHeight="1">
      <c r="A756" s="1"/>
      <c r="E756" s="1"/>
    </row>
    <row r="757" ht="12.75" customHeight="1">
      <c r="A757" s="1"/>
      <c r="E757" s="1"/>
    </row>
    <row r="758" ht="12.75" customHeight="1">
      <c r="A758" s="1"/>
      <c r="E758" s="1"/>
    </row>
    <row r="759" ht="12.75" customHeight="1">
      <c r="A759" s="1"/>
      <c r="E759" s="1"/>
    </row>
    <row r="760" ht="12.75" customHeight="1">
      <c r="A760" s="1"/>
      <c r="E760" s="1"/>
    </row>
    <row r="761" ht="12.75" customHeight="1">
      <c r="A761" s="1"/>
      <c r="E761" s="1"/>
    </row>
    <row r="762" ht="12.75" customHeight="1">
      <c r="A762" s="1"/>
      <c r="E762" s="1"/>
    </row>
    <row r="763" ht="12.75" customHeight="1">
      <c r="A763" s="1"/>
      <c r="E763" s="1"/>
    </row>
    <row r="764" ht="12.75" customHeight="1">
      <c r="A764" s="1"/>
      <c r="E764" s="1"/>
    </row>
    <row r="765" ht="12.75" customHeight="1">
      <c r="A765" s="1"/>
      <c r="E765" s="1"/>
    </row>
    <row r="766" ht="12.75" customHeight="1">
      <c r="A766" s="1"/>
      <c r="E766" s="1"/>
    </row>
    <row r="767" ht="12.75" customHeight="1">
      <c r="A767" s="1"/>
      <c r="E767" s="1"/>
    </row>
    <row r="768" ht="12.75" customHeight="1">
      <c r="A768" s="1"/>
      <c r="E768" s="1"/>
    </row>
    <row r="769" ht="12.75" customHeight="1">
      <c r="A769" s="1"/>
      <c r="E769" s="1"/>
    </row>
    <row r="770" ht="12.75" customHeight="1">
      <c r="A770" s="1"/>
      <c r="E770" s="1"/>
    </row>
    <row r="771" ht="12.75" customHeight="1">
      <c r="A771" s="1"/>
      <c r="E771" s="1"/>
    </row>
    <row r="772" ht="12.75" customHeight="1">
      <c r="A772" s="1"/>
      <c r="E772" s="1"/>
    </row>
    <row r="773" ht="12.75" customHeight="1">
      <c r="A773" s="1"/>
      <c r="E773" s="1"/>
    </row>
    <row r="774" ht="12.75" customHeight="1">
      <c r="A774" s="1"/>
      <c r="E774" s="1"/>
    </row>
    <row r="775" ht="12.75" customHeight="1">
      <c r="A775" s="1"/>
      <c r="E775" s="1"/>
    </row>
    <row r="776" ht="12.75" customHeight="1">
      <c r="A776" s="1"/>
      <c r="E776" s="1"/>
    </row>
    <row r="777" ht="12.75" customHeight="1">
      <c r="A777" s="1"/>
      <c r="E777" s="1"/>
    </row>
    <row r="778" ht="12.75" customHeight="1">
      <c r="A778" s="1"/>
      <c r="E778" s="1"/>
    </row>
    <row r="779" ht="12.75" customHeight="1">
      <c r="A779" s="1"/>
      <c r="E779" s="1"/>
    </row>
    <row r="780" ht="12.75" customHeight="1">
      <c r="A780" s="1"/>
      <c r="E780" s="1"/>
    </row>
    <row r="781" ht="12.75" customHeight="1">
      <c r="A781" s="1"/>
      <c r="E781" s="1"/>
    </row>
    <row r="782" ht="12.75" customHeight="1">
      <c r="A782" s="1"/>
      <c r="E782" s="1"/>
    </row>
    <row r="783" ht="12.75" customHeight="1">
      <c r="A783" s="1"/>
      <c r="E783" s="1"/>
    </row>
    <row r="784" ht="12.75" customHeight="1">
      <c r="A784" s="1"/>
      <c r="E784" s="1"/>
    </row>
    <row r="785" ht="12.75" customHeight="1">
      <c r="A785" s="1"/>
      <c r="E785" s="1"/>
    </row>
    <row r="786" ht="12.75" customHeight="1">
      <c r="A786" s="1"/>
      <c r="E786" s="1"/>
    </row>
    <row r="787" ht="12.75" customHeight="1">
      <c r="A787" s="1"/>
      <c r="E787" s="1"/>
    </row>
    <row r="788" ht="12.75" customHeight="1">
      <c r="A788" s="1"/>
      <c r="E788" s="1"/>
    </row>
    <row r="789" ht="12.75" customHeight="1">
      <c r="A789" s="1"/>
      <c r="E789" s="1"/>
    </row>
    <row r="790" ht="12.75" customHeight="1">
      <c r="A790" s="1"/>
      <c r="E790" s="1"/>
    </row>
    <row r="791" ht="12.75" customHeight="1">
      <c r="A791" s="1"/>
      <c r="E791" s="1"/>
    </row>
    <row r="792" ht="12.75" customHeight="1">
      <c r="A792" s="1"/>
      <c r="E792" s="1"/>
    </row>
    <row r="793" ht="12.75" customHeight="1">
      <c r="A793" s="1"/>
      <c r="E793" s="1"/>
    </row>
    <row r="794" ht="12.75" customHeight="1">
      <c r="A794" s="1"/>
      <c r="E794" s="1"/>
    </row>
    <row r="795" ht="12.75" customHeight="1">
      <c r="A795" s="1"/>
      <c r="E795" s="1"/>
    </row>
    <row r="796" ht="12.75" customHeight="1">
      <c r="A796" s="1"/>
      <c r="E796" s="1"/>
    </row>
    <row r="797" ht="12.75" customHeight="1">
      <c r="A797" s="1"/>
      <c r="E797" s="1"/>
    </row>
    <row r="798" ht="12.75" customHeight="1">
      <c r="A798" s="1"/>
      <c r="E798" s="1"/>
    </row>
    <row r="799" ht="12.75" customHeight="1">
      <c r="A799" s="1"/>
      <c r="E799" s="1"/>
    </row>
    <row r="800" ht="12.75" customHeight="1">
      <c r="A800" s="1"/>
      <c r="E800" s="1"/>
    </row>
    <row r="801" ht="12.75" customHeight="1">
      <c r="A801" s="1"/>
      <c r="E801" s="1"/>
    </row>
    <row r="802" ht="12.75" customHeight="1">
      <c r="A802" s="1"/>
      <c r="E802" s="1"/>
    </row>
    <row r="803" ht="12.75" customHeight="1">
      <c r="A803" s="1"/>
      <c r="E803" s="1"/>
    </row>
    <row r="804" ht="12.75" customHeight="1">
      <c r="A804" s="1"/>
      <c r="E804" s="1"/>
    </row>
    <row r="805" ht="12.75" customHeight="1">
      <c r="A805" s="1"/>
      <c r="E805" s="1"/>
    </row>
    <row r="806" ht="12.75" customHeight="1">
      <c r="A806" s="1"/>
      <c r="E806" s="1"/>
    </row>
    <row r="807" ht="12.75" customHeight="1">
      <c r="A807" s="1"/>
      <c r="E807" s="1"/>
    </row>
    <row r="808" ht="12.75" customHeight="1">
      <c r="A808" s="1"/>
      <c r="E808" s="1"/>
    </row>
    <row r="809" ht="12.75" customHeight="1">
      <c r="A809" s="1"/>
      <c r="E809" s="1"/>
    </row>
    <row r="810" ht="12.75" customHeight="1">
      <c r="A810" s="1"/>
      <c r="E810" s="1"/>
    </row>
    <row r="811" ht="12.75" customHeight="1">
      <c r="A811" s="1"/>
      <c r="E811" s="1"/>
    </row>
    <row r="812" ht="12.75" customHeight="1">
      <c r="A812" s="1"/>
      <c r="E812" s="1"/>
    </row>
    <row r="813" ht="12.75" customHeight="1">
      <c r="A813" s="1"/>
      <c r="E813" s="1"/>
    </row>
    <row r="814" ht="12.75" customHeight="1">
      <c r="A814" s="1"/>
      <c r="E814" s="1"/>
    </row>
    <row r="815" ht="12.75" customHeight="1">
      <c r="A815" s="1"/>
      <c r="E815" s="1"/>
    </row>
    <row r="816" ht="12.75" customHeight="1">
      <c r="A816" s="1"/>
      <c r="E816" s="1"/>
    </row>
    <row r="817" ht="12.75" customHeight="1">
      <c r="A817" s="1"/>
      <c r="E817" s="1"/>
    </row>
    <row r="818" ht="12.75" customHeight="1">
      <c r="A818" s="1"/>
      <c r="E818" s="1"/>
    </row>
    <row r="819" ht="12.75" customHeight="1">
      <c r="A819" s="1"/>
      <c r="E819" s="1"/>
    </row>
    <row r="820" ht="12.75" customHeight="1">
      <c r="A820" s="1"/>
      <c r="E820" s="1"/>
    </row>
    <row r="821" ht="12.75" customHeight="1">
      <c r="A821" s="1"/>
      <c r="E821" s="1"/>
    </row>
    <row r="822" ht="12.75" customHeight="1">
      <c r="A822" s="1"/>
      <c r="E822" s="1"/>
    </row>
    <row r="823" ht="12.75" customHeight="1">
      <c r="A823" s="1"/>
      <c r="E823" s="1"/>
    </row>
    <row r="824" ht="12.75" customHeight="1">
      <c r="A824" s="1"/>
      <c r="E824" s="1"/>
    </row>
    <row r="825" ht="12.75" customHeight="1">
      <c r="A825" s="1"/>
      <c r="E825" s="1"/>
    </row>
    <row r="826" ht="12.75" customHeight="1">
      <c r="A826" s="1"/>
      <c r="E826" s="1"/>
    </row>
    <row r="827" ht="12.75" customHeight="1">
      <c r="A827" s="1"/>
      <c r="E827" s="1"/>
    </row>
    <row r="828" ht="12.75" customHeight="1">
      <c r="A828" s="1"/>
      <c r="E828" s="1"/>
    </row>
    <row r="829" ht="12.75" customHeight="1">
      <c r="A829" s="1"/>
      <c r="E829" s="1"/>
    </row>
    <row r="830" ht="12.75" customHeight="1">
      <c r="A830" s="1"/>
      <c r="E830" s="1"/>
    </row>
    <row r="831" ht="12.75" customHeight="1">
      <c r="A831" s="1"/>
      <c r="E831" s="1"/>
    </row>
    <row r="832" ht="12.75" customHeight="1">
      <c r="A832" s="1"/>
      <c r="E832" s="1"/>
    </row>
    <row r="833" ht="12.75" customHeight="1">
      <c r="A833" s="1"/>
      <c r="E833" s="1"/>
    </row>
    <row r="834" ht="12.75" customHeight="1">
      <c r="A834" s="1"/>
      <c r="E834" s="1"/>
    </row>
    <row r="835" ht="12.75" customHeight="1">
      <c r="A835" s="1"/>
      <c r="E835" s="1"/>
    </row>
    <row r="836" ht="12.75" customHeight="1">
      <c r="A836" s="1"/>
      <c r="E836" s="1"/>
    </row>
    <row r="837" ht="12.75" customHeight="1">
      <c r="A837" s="1"/>
      <c r="E837" s="1"/>
    </row>
    <row r="838" ht="12.75" customHeight="1">
      <c r="A838" s="1"/>
      <c r="E838" s="1"/>
    </row>
    <row r="839" ht="12.75" customHeight="1">
      <c r="A839" s="1"/>
      <c r="E839" s="1"/>
    </row>
    <row r="840" ht="12.75" customHeight="1">
      <c r="A840" s="1"/>
      <c r="E840" s="1"/>
    </row>
    <row r="841" ht="12.75" customHeight="1">
      <c r="A841" s="1"/>
      <c r="E841" s="1"/>
    </row>
    <row r="842" ht="12.75" customHeight="1">
      <c r="A842" s="1"/>
      <c r="E842" s="1"/>
    </row>
    <row r="843" ht="12.75" customHeight="1">
      <c r="A843" s="1"/>
      <c r="E843" s="1"/>
    </row>
    <row r="844" ht="12.75" customHeight="1">
      <c r="A844" s="1"/>
      <c r="E844" s="1"/>
    </row>
    <row r="845" ht="12.75" customHeight="1">
      <c r="A845" s="1"/>
      <c r="E845" s="1"/>
    </row>
    <row r="846" ht="12.75" customHeight="1">
      <c r="A846" s="1"/>
      <c r="E846" s="1"/>
    </row>
    <row r="847" ht="12.75" customHeight="1">
      <c r="A847" s="1"/>
      <c r="E847" s="1"/>
    </row>
    <row r="848" ht="12.75" customHeight="1">
      <c r="A848" s="1"/>
      <c r="E848" s="1"/>
    </row>
    <row r="849" ht="12.75" customHeight="1">
      <c r="A849" s="1"/>
      <c r="E849" s="1"/>
    </row>
    <row r="850" ht="12.75" customHeight="1">
      <c r="A850" s="1"/>
      <c r="E850" s="1"/>
    </row>
    <row r="851" ht="12.75" customHeight="1">
      <c r="A851" s="1"/>
      <c r="E851" s="1"/>
    </row>
    <row r="852" ht="12.75" customHeight="1">
      <c r="A852" s="1"/>
      <c r="E852" s="1"/>
    </row>
    <row r="853" ht="12.75" customHeight="1">
      <c r="A853" s="1"/>
      <c r="E853" s="1"/>
    </row>
    <row r="854" ht="12.75" customHeight="1">
      <c r="A854" s="1"/>
      <c r="E854" s="1"/>
    </row>
    <row r="855" ht="12.75" customHeight="1">
      <c r="A855" s="1"/>
      <c r="E855" s="1"/>
    </row>
    <row r="856" ht="12.75" customHeight="1">
      <c r="A856" s="1"/>
      <c r="E856" s="1"/>
    </row>
    <row r="857" ht="12.75" customHeight="1">
      <c r="A857" s="1"/>
      <c r="E857" s="1"/>
    </row>
    <row r="858" ht="12.75" customHeight="1">
      <c r="A858" s="1"/>
      <c r="E858" s="1"/>
    </row>
    <row r="859" ht="12.75" customHeight="1">
      <c r="A859" s="1"/>
      <c r="E859" s="1"/>
    </row>
    <row r="860" ht="12.75" customHeight="1">
      <c r="A860" s="1"/>
      <c r="E860" s="1"/>
    </row>
    <row r="861" ht="12.75" customHeight="1">
      <c r="A861" s="1"/>
      <c r="E861" s="1"/>
    </row>
    <row r="862" ht="12.75" customHeight="1">
      <c r="A862" s="1"/>
      <c r="E862" s="1"/>
    </row>
    <row r="863" ht="12.75" customHeight="1">
      <c r="A863" s="1"/>
      <c r="E863" s="1"/>
    </row>
    <row r="864" ht="12.75" customHeight="1">
      <c r="A864" s="1"/>
      <c r="E864" s="1"/>
    </row>
    <row r="865" ht="12.75" customHeight="1">
      <c r="A865" s="1"/>
      <c r="E865" s="1"/>
    </row>
    <row r="866" ht="12.75" customHeight="1">
      <c r="A866" s="1"/>
      <c r="E866" s="1"/>
    </row>
    <row r="867" ht="12.75" customHeight="1">
      <c r="A867" s="1"/>
      <c r="E867" s="1"/>
    </row>
    <row r="868" ht="12.75" customHeight="1">
      <c r="A868" s="1"/>
      <c r="E868" s="1"/>
    </row>
    <row r="869" ht="12.75" customHeight="1">
      <c r="A869" s="1"/>
      <c r="E869" s="1"/>
    </row>
    <row r="870" ht="12.75" customHeight="1">
      <c r="A870" s="1"/>
      <c r="E870" s="1"/>
    </row>
    <row r="871" ht="12.75" customHeight="1">
      <c r="A871" s="1"/>
      <c r="E871" s="1"/>
    </row>
    <row r="872" ht="12.75" customHeight="1">
      <c r="A872" s="1"/>
      <c r="E872" s="1"/>
    </row>
    <row r="873" ht="12.75" customHeight="1">
      <c r="A873" s="1"/>
      <c r="E873" s="1"/>
    </row>
    <row r="874" ht="12.75" customHeight="1">
      <c r="A874" s="1"/>
      <c r="E874" s="1"/>
    </row>
    <row r="875" ht="12.75" customHeight="1">
      <c r="A875" s="1"/>
      <c r="E875" s="1"/>
    </row>
    <row r="876" ht="12.75" customHeight="1">
      <c r="A876" s="1"/>
      <c r="E876" s="1"/>
    </row>
    <row r="877" ht="12.75" customHeight="1">
      <c r="A877" s="1"/>
      <c r="E877" s="1"/>
    </row>
    <row r="878" ht="12.75" customHeight="1">
      <c r="A878" s="1"/>
      <c r="E878" s="1"/>
    </row>
    <row r="879" ht="12.75" customHeight="1">
      <c r="A879" s="1"/>
      <c r="E879" s="1"/>
    </row>
    <row r="880" ht="12.75" customHeight="1">
      <c r="A880" s="1"/>
      <c r="E880" s="1"/>
    </row>
    <row r="881" ht="12.75" customHeight="1">
      <c r="A881" s="1"/>
      <c r="E881" s="1"/>
    </row>
    <row r="882" ht="12.75" customHeight="1">
      <c r="A882" s="1"/>
      <c r="E882" s="1"/>
    </row>
    <row r="883" ht="12.75" customHeight="1">
      <c r="A883" s="1"/>
      <c r="E883" s="1"/>
    </row>
    <row r="884" ht="12.75" customHeight="1">
      <c r="A884" s="1"/>
      <c r="E884" s="1"/>
    </row>
    <row r="885" ht="12.75" customHeight="1">
      <c r="A885" s="1"/>
      <c r="E885" s="1"/>
    </row>
    <row r="886" ht="12.75" customHeight="1">
      <c r="A886" s="1"/>
      <c r="E886" s="1"/>
    </row>
    <row r="887" ht="12.75" customHeight="1">
      <c r="A887" s="1"/>
      <c r="E887" s="1"/>
    </row>
    <row r="888" ht="12.75" customHeight="1">
      <c r="A888" s="1"/>
      <c r="E888" s="1"/>
    </row>
    <row r="889" ht="12.75" customHeight="1">
      <c r="A889" s="1"/>
      <c r="E889" s="1"/>
    </row>
    <row r="890" ht="12.75" customHeight="1">
      <c r="A890" s="1"/>
      <c r="E890" s="1"/>
    </row>
    <row r="891" ht="12.75" customHeight="1">
      <c r="A891" s="1"/>
      <c r="E891" s="1"/>
    </row>
    <row r="892" ht="12.75" customHeight="1">
      <c r="A892" s="1"/>
      <c r="E892" s="1"/>
    </row>
    <row r="893" ht="12.75" customHeight="1">
      <c r="A893" s="1"/>
      <c r="E893" s="1"/>
    </row>
    <row r="894" ht="12.75" customHeight="1">
      <c r="A894" s="1"/>
      <c r="E894" s="1"/>
    </row>
    <row r="895" ht="12.75" customHeight="1">
      <c r="A895" s="1"/>
      <c r="E895" s="1"/>
    </row>
    <row r="896" ht="12.75" customHeight="1">
      <c r="A896" s="1"/>
      <c r="E896" s="1"/>
    </row>
    <row r="897" ht="12.75" customHeight="1">
      <c r="A897" s="1"/>
      <c r="E897" s="1"/>
    </row>
    <row r="898" ht="12.75" customHeight="1">
      <c r="A898" s="1"/>
      <c r="E898" s="1"/>
    </row>
    <row r="899" ht="12.75" customHeight="1">
      <c r="A899" s="1"/>
      <c r="E899" s="1"/>
    </row>
    <row r="900" ht="12.75" customHeight="1">
      <c r="A900" s="1"/>
      <c r="E900" s="1"/>
    </row>
    <row r="901" ht="12.75" customHeight="1">
      <c r="A901" s="1"/>
      <c r="E901" s="1"/>
    </row>
    <row r="902" ht="12.75" customHeight="1">
      <c r="A902" s="1"/>
      <c r="E902" s="1"/>
    </row>
    <row r="903" ht="12.75" customHeight="1">
      <c r="A903" s="1"/>
      <c r="E903" s="1"/>
    </row>
    <row r="904" ht="12.75" customHeight="1">
      <c r="A904" s="1"/>
      <c r="E904" s="1"/>
    </row>
    <row r="905" ht="12.75" customHeight="1">
      <c r="A905" s="1"/>
      <c r="E905" s="1"/>
    </row>
    <row r="906" ht="12.75" customHeight="1">
      <c r="A906" s="1"/>
      <c r="E906" s="1"/>
    </row>
    <row r="907" ht="12.75" customHeight="1">
      <c r="A907" s="1"/>
      <c r="E907" s="1"/>
    </row>
    <row r="908" ht="12.75" customHeight="1">
      <c r="A908" s="1"/>
      <c r="E908" s="1"/>
    </row>
    <row r="909" ht="12.75" customHeight="1">
      <c r="A909" s="1"/>
      <c r="E909" s="1"/>
    </row>
    <row r="910" ht="12.75" customHeight="1">
      <c r="A910" s="1"/>
      <c r="E910" s="1"/>
    </row>
    <row r="911" ht="12.75" customHeight="1">
      <c r="A911" s="1"/>
      <c r="E911" s="1"/>
    </row>
    <row r="912" ht="12.75" customHeight="1">
      <c r="A912" s="1"/>
      <c r="E912" s="1"/>
    </row>
    <row r="913" ht="12.75" customHeight="1">
      <c r="A913" s="1"/>
      <c r="E913" s="1"/>
    </row>
    <row r="914" ht="12.75" customHeight="1">
      <c r="A914" s="1"/>
      <c r="E914" s="1"/>
    </row>
    <row r="915" ht="12.75" customHeight="1">
      <c r="A915" s="1"/>
      <c r="E915" s="1"/>
    </row>
    <row r="916" ht="12.75" customHeight="1">
      <c r="A916" s="1"/>
      <c r="E916" s="1"/>
    </row>
    <row r="917" ht="12.75" customHeight="1">
      <c r="A917" s="1"/>
      <c r="E917" s="1"/>
    </row>
    <row r="918" ht="12.75" customHeight="1">
      <c r="A918" s="1"/>
      <c r="E918" s="1"/>
    </row>
    <row r="919" ht="12.75" customHeight="1">
      <c r="A919" s="1"/>
      <c r="E919" s="1"/>
    </row>
    <row r="920" ht="12.75" customHeight="1">
      <c r="A920" s="1"/>
      <c r="E920" s="1"/>
    </row>
    <row r="921" ht="12.75" customHeight="1">
      <c r="A921" s="1"/>
      <c r="E921" s="1"/>
    </row>
    <row r="922" ht="12.75" customHeight="1">
      <c r="A922" s="1"/>
      <c r="E922" s="1"/>
    </row>
    <row r="923" ht="12.75" customHeight="1">
      <c r="A923" s="1"/>
      <c r="E923" s="1"/>
    </row>
    <row r="924" ht="12.75" customHeight="1">
      <c r="A924" s="1"/>
      <c r="E924" s="1"/>
    </row>
    <row r="925" ht="12.75" customHeight="1">
      <c r="A925" s="1"/>
      <c r="E925" s="1"/>
    </row>
    <row r="926" ht="12.75" customHeight="1">
      <c r="A926" s="1"/>
      <c r="E926" s="1"/>
    </row>
    <row r="927" ht="12.75" customHeight="1">
      <c r="A927" s="1"/>
      <c r="E927" s="1"/>
    </row>
    <row r="928" ht="12.75" customHeight="1">
      <c r="A928" s="1"/>
      <c r="E928" s="1"/>
    </row>
    <row r="929" ht="12.75" customHeight="1">
      <c r="A929" s="1"/>
      <c r="E929" s="1"/>
    </row>
    <row r="930" ht="12.75" customHeight="1">
      <c r="A930" s="1"/>
      <c r="E930" s="1"/>
    </row>
    <row r="931" ht="12.75" customHeight="1">
      <c r="A931" s="1"/>
      <c r="E931" s="1"/>
    </row>
    <row r="932" ht="12.75" customHeight="1">
      <c r="A932" s="1"/>
      <c r="E932" s="1"/>
    </row>
    <row r="933" ht="12.75" customHeight="1">
      <c r="A933" s="1"/>
      <c r="E933" s="1"/>
    </row>
    <row r="934" ht="12.75" customHeight="1">
      <c r="A934" s="1"/>
      <c r="E934" s="1"/>
    </row>
    <row r="935" ht="12.75" customHeight="1">
      <c r="A935" s="1"/>
      <c r="E935" s="1"/>
    </row>
    <row r="936" ht="12.75" customHeight="1">
      <c r="A936" s="1"/>
      <c r="E936" s="1"/>
    </row>
    <row r="937" ht="12.75" customHeight="1">
      <c r="A937" s="1"/>
      <c r="E937" s="1"/>
    </row>
    <row r="938" ht="12.75" customHeight="1">
      <c r="A938" s="1"/>
      <c r="E938" s="1"/>
    </row>
    <row r="939" ht="12.75" customHeight="1">
      <c r="A939" s="1"/>
      <c r="E939" s="1"/>
    </row>
    <row r="940" ht="12.75" customHeight="1">
      <c r="A940" s="1"/>
      <c r="E940" s="1"/>
    </row>
    <row r="941" ht="12.75" customHeight="1">
      <c r="A941" s="1"/>
      <c r="E941" s="1"/>
    </row>
    <row r="942" ht="12.75" customHeight="1">
      <c r="A942" s="1"/>
      <c r="E942" s="1"/>
    </row>
    <row r="943" ht="12.75" customHeight="1">
      <c r="A943" s="1"/>
      <c r="E943" s="1"/>
    </row>
    <row r="944" ht="12.75" customHeight="1">
      <c r="A944" s="1"/>
      <c r="E944" s="1"/>
    </row>
    <row r="945" ht="12.75" customHeight="1">
      <c r="A945" s="1"/>
      <c r="E945" s="1"/>
    </row>
    <row r="946" ht="12.75" customHeight="1">
      <c r="A946" s="1"/>
      <c r="E946" s="1"/>
    </row>
    <row r="947" ht="12.75" customHeight="1">
      <c r="A947" s="1"/>
      <c r="E947" s="1"/>
    </row>
    <row r="948" ht="12.75" customHeight="1">
      <c r="A948" s="1"/>
      <c r="E948" s="1"/>
    </row>
    <row r="949" ht="12.75" customHeight="1">
      <c r="A949" s="1"/>
      <c r="E949" s="1"/>
    </row>
    <row r="950" ht="12.75" customHeight="1">
      <c r="A950" s="1"/>
      <c r="E950" s="1"/>
    </row>
    <row r="951" ht="12.75" customHeight="1">
      <c r="A951" s="1"/>
      <c r="E951" s="1"/>
    </row>
    <row r="952" ht="12.75" customHeight="1">
      <c r="A952" s="1"/>
      <c r="E952" s="1"/>
    </row>
    <row r="953" ht="12.75" customHeight="1">
      <c r="A953" s="1"/>
      <c r="E953" s="1"/>
    </row>
    <row r="954" ht="12.75" customHeight="1">
      <c r="A954" s="1"/>
      <c r="E954" s="1"/>
    </row>
    <row r="955" ht="12.75" customHeight="1">
      <c r="A955" s="1"/>
      <c r="E955" s="1"/>
    </row>
    <row r="956" ht="12.75" customHeight="1">
      <c r="A956" s="1"/>
      <c r="E956" s="1"/>
    </row>
    <row r="957" ht="12.75" customHeight="1">
      <c r="A957" s="1"/>
      <c r="E957" s="1"/>
    </row>
    <row r="958" ht="12.75" customHeight="1">
      <c r="A958" s="1"/>
      <c r="E958" s="1"/>
    </row>
    <row r="959" ht="12.75" customHeight="1">
      <c r="A959" s="1"/>
      <c r="E959" s="1"/>
    </row>
    <row r="960" ht="12.75" customHeight="1">
      <c r="A960" s="1"/>
      <c r="E960" s="1"/>
    </row>
    <row r="961" ht="12.75" customHeight="1">
      <c r="A961" s="1"/>
      <c r="E961" s="1"/>
    </row>
    <row r="962" ht="12.75" customHeight="1">
      <c r="A962" s="1"/>
      <c r="E962" s="1"/>
    </row>
    <row r="963" ht="12.75" customHeight="1">
      <c r="A963" s="1"/>
      <c r="E963" s="1"/>
    </row>
    <row r="964" ht="12.75" customHeight="1">
      <c r="A964" s="1"/>
      <c r="E964" s="1"/>
    </row>
    <row r="965" ht="12.75" customHeight="1">
      <c r="A965" s="1"/>
      <c r="E965" s="1"/>
    </row>
    <row r="966" ht="12.75" customHeight="1">
      <c r="A966" s="1"/>
      <c r="E966" s="1"/>
    </row>
    <row r="967" ht="12.75" customHeight="1">
      <c r="A967" s="1"/>
      <c r="E967" s="1"/>
    </row>
    <row r="968" ht="12.75" customHeight="1">
      <c r="A968" s="1"/>
      <c r="E968" s="1"/>
    </row>
    <row r="969" ht="12.75" customHeight="1">
      <c r="A969" s="1"/>
      <c r="E969" s="1"/>
    </row>
    <row r="970" ht="12.75" customHeight="1">
      <c r="A970" s="1"/>
      <c r="E970" s="1"/>
    </row>
    <row r="971" ht="12.75" customHeight="1">
      <c r="A971" s="1"/>
      <c r="E971" s="1"/>
    </row>
    <row r="972" ht="12.75" customHeight="1">
      <c r="A972" s="1"/>
      <c r="E972" s="1"/>
    </row>
    <row r="973" ht="12.75" customHeight="1">
      <c r="A973" s="1"/>
      <c r="E973" s="1"/>
    </row>
    <row r="974" ht="12.75" customHeight="1">
      <c r="A974" s="1"/>
      <c r="E974" s="1"/>
    </row>
    <row r="975" ht="12.75" customHeight="1">
      <c r="A975" s="1"/>
      <c r="E975" s="1"/>
    </row>
    <row r="976" ht="12.75" customHeight="1">
      <c r="A976" s="1"/>
      <c r="E976" s="1"/>
    </row>
    <row r="977" ht="12.75" customHeight="1">
      <c r="A977" s="1"/>
      <c r="E977" s="1"/>
    </row>
    <row r="978" ht="12.75" customHeight="1">
      <c r="A978" s="1"/>
      <c r="E978" s="1"/>
    </row>
    <row r="979" ht="12.75" customHeight="1">
      <c r="A979" s="1"/>
      <c r="E979" s="1"/>
    </row>
    <row r="980" ht="12.75" customHeight="1">
      <c r="A980" s="1"/>
      <c r="E980" s="1"/>
    </row>
    <row r="981" ht="12.75" customHeight="1">
      <c r="A981" s="1"/>
      <c r="E981" s="1"/>
    </row>
    <row r="982" ht="12.75" customHeight="1">
      <c r="A982" s="1"/>
      <c r="E982" s="1"/>
    </row>
    <row r="983" ht="12.75" customHeight="1">
      <c r="A983" s="1"/>
      <c r="E983" s="1"/>
    </row>
    <row r="984" ht="12.75" customHeight="1">
      <c r="A984" s="1"/>
      <c r="E984" s="1"/>
    </row>
    <row r="985" ht="12.75" customHeight="1">
      <c r="A985" s="1"/>
      <c r="E985" s="1"/>
    </row>
    <row r="986" ht="12.75" customHeight="1">
      <c r="A986" s="1"/>
      <c r="E986" s="1"/>
    </row>
    <row r="987" ht="12.75" customHeight="1">
      <c r="A987" s="1"/>
      <c r="E987" s="1"/>
    </row>
    <row r="988" ht="12.75" customHeight="1">
      <c r="A988" s="1"/>
      <c r="E988" s="1"/>
    </row>
    <row r="989" ht="12.75" customHeight="1">
      <c r="A989" s="1"/>
      <c r="E989" s="1"/>
    </row>
    <row r="990" ht="12.75" customHeight="1">
      <c r="A990" s="1"/>
      <c r="E990" s="1"/>
    </row>
    <row r="991" ht="12.75" customHeight="1">
      <c r="A991" s="1"/>
      <c r="E991" s="1"/>
    </row>
    <row r="992" ht="12.75" customHeight="1">
      <c r="A992" s="1"/>
      <c r="E992" s="1"/>
    </row>
    <row r="993" ht="12.75" customHeight="1">
      <c r="A993" s="1"/>
      <c r="E993" s="1"/>
    </row>
    <row r="994" ht="12.75" customHeight="1">
      <c r="A994" s="1"/>
      <c r="E994" s="1"/>
    </row>
    <row r="995" ht="12.75" customHeight="1">
      <c r="A995" s="1"/>
      <c r="E995" s="1"/>
    </row>
    <row r="996" ht="12.75" customHeight="1">
      <c r="A996" s="1"/>
      <c r="E996" s="1"/>
    </row>
    <row r="997" ht="12.75" customHeight="1">
      <c r="A997" s="1"/>
      <c r="E997" s="1"/>
    </row>
    <row r="998" ht="12.75" customHeight="1">
      <c r="A998" s="1"/>
      <c r="E998" s="1"/>
    </row>
    <row r="999" ht="12.75" customHeight="1">
      <c r="A999" s="1"/>
      <c r="E999" s="1"/>
    </row>
    <row r="1000" ht="12.75" customHeight="1">
      <c r="A1000" s="1"/>
      <c r="E1000" s="1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0.57"/>
    <col customWidth="1" min="6" max="6" width="12.86"/>
  </cols>
  <sheetData>
    <row r="1" ht="18.75" customHeight="1">
      <c r="A1" s="17" t="s">
        <v>230</v>
      </c>
      <c r="B1" s="17"/>
      <c r="C1" s="17"/>
      <c r="D1" s="17"/>
      <c r="E1" s="17"/>
      <c r="F1" s="17"/>
    </row>
    <row r="2" ht="13.5" customHeight="1">
      <c r="A2" s="1"/>
      <c r="E2" s="1"/>
      <c r="F2" s="1"/>
    </row>
    <row r="3" ht="38.25" customHeight="1">
      <c r="A3" s="1"/>
      <c r="C3" s="103" t="s">
        <v>2031</v>
      </c>
      <c r="D3" s="104"/>
      <c r="E3" s="99" t="s">
        <v>2606</v>
      </c>
      <c r="F3" s="1"/>
    </row>
    <row r="4" ht="12.75" customHeight="1">
      <c r="A4" s="1"/>
      <c r="C4" s="5">
        <v>6.0</v>
      </c>
      <c r="D4" s="5">
        <v>20.0</v>
      </c>
      <c r="E4" s="6">
        <f t="shared" ref="E4:E6" si="1">LCM(C4,D4)</f>
        <v>60</v>
      </c>
      <c r="F4" s="47" t="s">
        <v>2607</v>
      </c>
    </row>
    <row r="5" ht="12.75" customHeight="1">
      <c r="A5" s="1"/>
      <c r="C5" s="5">
        <v>12.0</v>
      </c>
      <c r="D5" s="5">
        <v>18.0</v>
      </c>
      <c r="E5" s="6">
        <f t="shared" si="1"/>
        <v>36</v>
      </c>
      <c r="F5" s="47" t="s">
        <v>2608</v>
      </c>
    </row>
    <row r="6" ht="12.75" customHeight="1">
      <c r="A6" s="1"/>
      <c r="C6" s="5">
        <v>34.0</v>
      </c>
      <c r="D6" s="5">
        <v>96.0</v>
      </c>
      <c r="E6" s="6">
        <f t="shared" si="1"/>
        <v>1632</v>
      </c>
      <c r="F6" s="47" t="s">
        <v>2609</v>
      </c>
    </row>
    <row r="7" ht="12.75" customHeight="1">
      <c r="A7" s="1"/>
      <c r="E7" s="1"/>
      <c r="F7" s="1"/>
    </row>
    <row r="8" ht="13.5" customHeight="1">
      <c r="A8" s="1"/>
      <c r="B8" s="3" t="s">
        <v>698</v>
      </c>
      <c r="C8" s="3"/>
      <c r="D8" s="3"/>
      <c r="E8" s="3"/>
      <c r="F8" s="3"/>
    </row>
    <row r="9" ht="12.75" customHeight="1">
      <c r="A9" s="1"/>
      <c r="B9" s="1" t="s">
        <v>2610</v>
      </c>
      <c r="E9" s="1"/>
      <c r="F9" s="1"/>
    </row>
    <row r="10" ht="12.75" customHeight="1">
      <c r="A10" s="1"/>
      <c r="B10" s="1" t="s">
        <v>2611</v>
      </c>
      <c r="E10" s="1"/>
      <c r="F10" s="1"/>
    </row>
    <row r="11" ht="12.75" customHeight="1">
      <c r="A11" s="1"/>
      <c r="E11" s="1"/>
      <c r="F11" s="1"/>
    </row>
    <row r="12" ht="13.5" customHeight="1">
      <c r="A12" s="1"/>
      <c r="B12" s="3" t="s">
        <v>653</v>
      </c>
      <c r="C12" s="3"/>
      <c r="D12" s="3"/>
      <c r="E12" s="3"/>
      <c r="F12" s="3"/>
    </row>
    <row r="13" ht="12.75" customHeight="1">
      <c r="A13" s="1"/>
      <c r="B13" s="2" t="s">
        <v>2612</v>
      </c>
      <c r="E13" s="1"/>
      <c r="F13" s="1"/>
    </row>
    <row r="14" ht="12.75" customHeight="1">
      <c r="A14" s="1"/>
      <c r="E14" s="1"/>
      <c r="F14" s="1"/>
    </row>
    <row r="15" ht="13.5" customHeight="1">
      <c r="A15" s="1"/>
      <c r="B15" s="3" t="s">
        <v>4</v>
      </c>
      <c r="C15" s="3"/>
      <c r="D15" s="3"/>
      <c r="E15" s="3"/>
      <c r="F15" s="3"/>
    </row>
    <row r="16" ht="12.75" customHeight="1">
      <c r="A16" s="1"/>
      <c r="B16" s="1" t="s">
        <v>788</v>
      </c>
      <c r="E16" s="1"/>
      <c r="F16" s="1"/>
    </row>
    <row r="17" ht="12.75" customHeight="1">
      <c r="A17" s="1"/>
      <c r="E17" s="1"/>
      <c r="F17" s="1"/>
    </row>
    <row r="18" ht="12.75" customHeight="1">
      <c r="A18" s="1"/>
      <c r="E18" s="1"/>
      <c r="F18" s="1"/>
    </row>
    <row r="19" ht="12.75" customHeight="1">
      <c r="A19" s="1"/>
      <c r="E19" s="1"/>
      <c r="F19" s="1"/>
    </row>
    <row r="20" ht="12.75" customHeight="1">
      <c r="A20" s="1"/>
      <c r="E20" s="1"/>
      <c r="F20" s="1"/>
    </row>
  </sheetData>
  <mergeCells count="1">
    <mergeCell ref="C3:D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57"/>
    <col customWidth="1" min="2" max="2" width="8.0"/>
    <col customWidth="1" min="3" max="3" width="13.0"/>
    <col customWidth="1" min="4" max="4" width="11.0"/>
    <col customWidth="1" min="5" max="8" width="8.0"/>
    <col customWidth="1" min="9" max="9" width="12.0"/>
    <col customWidth="1" min="10" max="26" width="8.0"/>
  </cols>
  <sheetData>
    <row r="1" ht="18.75" customHeight="1">
      <c r="A1" s="17" t="s">
        <v>232</v>
      </c>
      <c r="B1" s="17"/>
      <c r="C1" s="17"/>
      <c r="D1" s="17"/>
      <c r="E1" s="17"/>
      <c r="F1" s="17"/>
      <c r="G1" s="17"/>
      <c r="I1" s="1"/>
    </row>
    <row r="2" ht="13.5" customHeight="1">
      <c r="A2" s="1"/>
      <c r="C2" s="1"/>
      <c r="D2" s="1"/>
      <c r="I2" s="1"/>
    </row>
    <row r="3" ht="38.25" customHeight="1">
      <c r="A3" s="1"/>
      <c r="C3" s="4" t="s">
        <v>100</v>
      </c>
      <c r="D3" s="99" t="s">
        <v>2613</v>
      </c>
      <c r="E3" s="4" t="s">
        <v>2614</v>
      </c>
      <c r="I3" s="1"/>
    </row>
    <row r="4" ht="12.75" customHeight="1">
      <c r="A4" s="1"/>
      <c r="C4" s="5" t="s">
        <v>463</v>
      </c>
      <c r="D4" s="5">
        <v>1.0</v>
      </c>
      <c r="E4" s="6" t="str">
        <f t="shared" ref="E4:E8" si="1">LEFT(C4,D4)</f>
        <v>A</v>
      </c>
      <c r="F4" s="47" t="s">
        <v>2615</v>
      </c>
      <c r="I4" s="1"/>
    </row>
    <row r="5" ht="12.75" customHeight="1">
      <c r="A5" s="1"/>
      <c r="C5" s="5" t="s">
        <v>463</v>
      </c>
      <c r="D5" s="5">
        <v>2.0</v>
      </c>
      <c r="E5" s="6" t="str">
        <f t="shared" si="1"/>
        <v>Al</v>
      </c>
      <c r="F5" s="47" t="s">
        <v>2616</v>
      </c>
      <c r="I5" s="1"/>
    </row>
    <row r="6" ht="12.75" customHeight="1">
      <c r="A6" s="1"/>
      <c r="C6" s="5" t="s">
        <v>463</v>
      </c>
      <c r="D6" s="5">
        <v>3.0</v>
      </c>
      <c r="E6" s="6" t="str">
        <f t="shared" si="1"/>
        <v>Ala</v>
      </c>
      <c r="F6" s="47" t="s">
        <v>2617</v>
      </c>
      <c r="I6" s="1"/>
    </row>
    <row r="7" ht="12.75" customHeight="1">
      <c r="A7" s="1"/>
      <c r="C7" s="5" t="s">
        <v>2618</v>
      </c>
      <c r="D7" s="5">
        <v>6.0</v>
      </c>
      <c r="E7" s="6" t="str">
        <f t="shared" si="1"/>
        <v>Cardif</v>
      </c>
      <c r="F7" s="47" t="s">
        <v>2619</v>
      </c>
      <c r="I7" s="1"/>
    </row>
    <row r="8" ht="12.75" customHeight="1">
      <c r="A8" s="1"/>
      <c r="C8" s="5" t="s">
        <v>2620</v>
      </c>
      <c r="D8" s="5">
        <v>4.0</v>
      </c>
      <c r="E8" s="6" t="str">
        <f t="shared" si="1"/>
        <v>ABC1</v>
      </c>
      <c r="F8" s="47" t="s">
        <v>2621</v>
      </c>
      <c r="I8" s="1"/>
    </row>
    <row r="9" ht="12.75" customHeight="1">
      <c r="A9" s="1"/>
      <c r="C9" s="1"/>
      <c r="D9" s="1"/>
      <c r="I9" s="1"/>
    </row>
    <row r="10" ht="13.5" customHeight="1">
      <c r="A10" s="1"/>
      <c r="B10" s="3" t="s">
        <v>698</v>
      </c>
      <c r="C10" s="3"/>
      <c r="D10" s="3"/>
      <c r="E10" s="3"/>
      <c r="F10" s="3"/>
      <c r="G10" s="3"/>
      <c r="I10" s="1"/>
    </row>
    <row r="11" ht="12.75" customHeight="1">
      <c r="A11" s="1"/>
      <c r="B11" s="1" t="s">
        <v>2622</v>
      </c>
      <c r="C11" s="1"/>
      <c r="D11" s="1"/>
      <c r="I11" s="1"/>
    </row>
    <row r="12" ht="12.75" customHeight="1">
      <c r="A12" s="1"/>
      <c r="B12" s="1" t="s">
        <v>2623</v>
      </c>
      <c r="C12" s="1"/>
      <c r="D12" s="1"/>
      <c r="I12" s="1"/>
    </row>
    <row r="13" ht="12.75" customHeight="1">
      <c r="A13" s="1"/>
      <c r="C13" s="1"/>
      <c r="D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I14" s="1"/>
    </row>
    <row r="15" ht="12.75" customHeight="1">
      <c r="A15" s="1"/>
      <c r="B15" s="2" t="s">
        <v>2624</v>
      </c>
      <c r="C15" s="1"/>
      <c r="D15" s="1"/>
      <c r="I15" s="1"/>
    </row>
    <row r="16" ht="12.75" customHeight="1">
      <c r="A16" s="1"/>
      <c r="C16" s="1"/>
      <c r="D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G17" s="3"/>
      <c r="I17" s="1"/>
    </row>
    <row r="18" ht="12.75" customHeight="1">
      <c r="A18" s="1"/>
      <c r="B18" s="1" t="s">
        <v>788</v>
      </c>
      <c r="C18" s="1"/>
      <c r="D18" s="1"/>
      <c r="I18" s="1"/>
    </row>
    <row r="19" ht="12.75" customHeight="1">
      <c r="A19" s="1"/>
      <c r="C19" s="1"/>
      <c r="D19" s="1"/>
      <c r="I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  <c r="I20" s="1"/>
    </row>
    <row r="21" ht="12.75" customHeight="1">
      <c r="A21" s="1"/>
      <c r="B21" s="1" t="s">
        <v>2625</v>
      </c>
      <c r="C21" s="1"/>
      <c r="D21" s="1"/>
      <c r="I21" s="1"/>
    </row>
    <row r="22" ht="12.75" customHeight="1">
      <c r="A22" s="1"/>
      <c r="B22" s="1" t="s">
        <v>2626</v>
      </c>
      <c r="C22" s="1"/>
      <c r="D22" s="1"/>
      <c r="I22" s="1"/>
    </row>
    <row r="23" ht="12.75" customHeight="1">
      <c r="A23" s="1"/>
      <c r="B23" s="1" t="s">
        <v>2627</v>
      </c>
      <c r="C23" s="1"/>
      <c r="D23" s="1"/>
      <c r="I23" s="1"/>
    </row>
    <row r="24" ht="12.75" customHeight="1">
      <c r="A24" s="1"/>
      <c r="B24" s="1" t="s">
        <v>2628</v>
      </c>
      <c r="C24" s="1"/>
      <c r="D24" s="1"/>
      <c r="I24" s="1"/>
    </row>
    <row r="25" ht="12.75" customHeight="1">
      <c r="A25" s="1"/>
      <c r="C25" s="1"/>
      <c r="D25" s="1"/>
      <c r="I25" s="1"/>
    </row>
    <row r="26" ht="12.75" customHeight="1">
      <c r="A26" s="1"/>
      <c r="C26" s="4" t="s">
        <v>461</v>
      </c>
      <c r="D26" s="4" t="s">
        <v>462</v>
      </c>
      <c r="I26" s="1"/>
    </row>
    <row r="27" ht="12.75" customHeight="1">
      <c r="A27" s="1"/>
      <c r="C27" s="5" t="s">
        <v>463</v>
      </c>
      <c r="D27" s="6" t="str">
        <f t="shared" ref="D27:D29" si="2">LEFT(C27,FIND(" ",C27)-1)</f>
        <v>Alan</v>
      </c>
      <c r="E27" s="47" t="s">
        <v>2629</v>
      </c>
      <c r="I27" s="1"/>
    </row>
    <row r="28" ht="12.75" customHeight="1">
      <c r="A28" s="1"/>
      <c r="C28" s="5" t="s">
        <v>465</v>
      </c>
      <c r="D28" s="6" t="str">
        <f t="shared" si="2"/>
        <v>Bob</v>
      </c>
      <c r="E28" s="47" t="s">
        <v>2630</v>
      </c>
      <c r="I28" s="1"/>
    </row>
    <row r="29" ht="12.75" customHeight="1">
      <c r="A29" s="1"/>
      <c r="C29" s="5" t="s">
        <v>467</v>
      </c>
      <c r="D29" s="6" t="str">
        <f t="shared" si="2"/>
        <v>Carol</v>
      </c>
      <c r="E29" s="47" t="s">
        <v>2631</v>
      </c>
      <c r="I29" s="1"/>
    </row>
    <row r="30" ht="12.75" customHeight="1">
      <c r="A30" s="1"/>
      <c r="C30" s="1"/>
      <c r="D30" s="1"/>
      <c r="I30" s="1"/>
    </row>
    <row r="31" ht="12.75" customHeight="1">
      <c r="A31" s="1"/>
      <c r="C31" s="1"/>
      <c r="D31" s="1"/>
      <c r="I31" s="1"/>
    </row>
    <row r="32" ht="12.75" customHeight="1">
      <c r="A32" s="1"/>
      <c r="C32" s="1"/>
      <c r="D32" s="1"/>
      <c r="I32" s="1"/>
    </row>
    <row r="33" ht="12.75" customHeight="1">
      <c r="A33" s="1"/>
      <c r="C33" s="1"/>
      <c r="D33" s="1"/>
      <c r="I33" s="1"/>
    </row>
    <row r="34" ht="12.75" customHeight="1">
      <c r="A34" s="1"/>
      <c r="C34" s="1"/>
      <c r="D34" s="1"/>
      <c r="I34" s="1"/>
    </row>
    <row r="35" ht="12.75" customHeight="1">
      <c r="A35" s="1"/>
      <c r="C35" s="1"/>
      <c r="D35" s="1"/>
      <c r="I35" s="1"/>
    </row>
    <row r="36" ht="12.75" customHeight="1">
      <c r="A36" s="1"/>
      <c r="C36" s="1"/>
      <c r="D36" s="1"/>
      <c r="I36" s="1"/>
    </row>
    <row r="37" ht="12.75" customHeight="1">
      <c r="A37" s="1"/>
      <c r="C37" s="1"/>
      <c r="D37" s="1"/>
      <c r="I37" s="1"/>
    </row>
    <row r="38" ht="12.75" customHeight="1">
      <c r="A38" s="1"/>
      <c r="C38" s="1"/>
      <c r="D38" s="1"/>
      <c r="I38" s="1"/>
    </row>
    <row r="39" ht="12.75" customHeight="1">
      <c r="A39" s="1"/>
      <c r="C39" s="1"/>
      <c r="D39" s="1"/>
      <c r="I39" s="1"/>
    </row>
    <row r="40" ht="12.75" customHeight="1">
      <c r="A40" s="1"/>
      <c r="C40" s="1"/>
      <c r="D40" s="1"/>
      <c r="I40" s="1"/>
    </row>
    <row r="41" ht="12.75" customHeight="1">
      <c r="A41" s="1"/>
      <c r="C41" s="1"/>
      <c r="D41" s="1"/>
      <c r="I41" s="1"/>
    </row>
    <row r="42" ht="12.75" customHeight="1">
      <c r="A42" s="1"/>
      <c r="C42" s="1"/>
      <c r="D42" s="1"/>
      <c r="I42" s="1"/>
    </row>
    <row r="43" ht="12.75" customHeight="1">
      <c r="A43" s="1"/>
      <c r="C43" s="1"/>
      <c r="D43" s="1"/>
      <c r="I43" s="1"/>
    </row>
    <row r="44" ht="12.75" customHeight="1">
      <c r="A44" s="1"/>
      <c r="C44" s="1"/>
      <c r="D44" s="1"/>
      <c r="I44" s="1"/>
    </row>
    <row r="45" ht="12.75" customHeight="1">
      <c r="A45" s="1"/>
      <c r="C45" s="1"/>
      <c r="D45" s="1"/>
      <c r="I45" s="1"/>
    </row>
    <row r="46" ht="12.75" customHeight="1">
      <c r="A46" s="1"/>
      <c r="C46" s="1"/>
      <c r="D46" s="1"/>
      <c r="I46" s="1"/>
    </row>
    <row r="47" ht="12.75" customHeight="1">
      <c r="A47" s="1"/>
      <c r="C47" s="1"/>
      <c r="D47" s="1"/>
      <c r="I47" s="1"/>
    </row>
    <row r="48" ht="12.75" customHeight="1">
      <c r="A48" s="1"/>
      <c r="C48" s="1"/>
      <c r="D48" s="1"/>
      <c r="I48" s="1"/>
    </row>
    <row r="49" ht="12.75" customHeight="1">
      <c r="A49" s="1"/>
      <c r="C49" s="1"/>
      <c r="D49" s="1"/>
      <c r="I49" s="1"/>
    </row>
    <row r="50" ht="12.75" customHeight="1">
      <c r="A50" s="1"/>
      <c r="C50" s="1"/>
      <c r="D50" s="1"/>
      <c r="I50" s="1"/>
    </row>
    <row r="51" ht="12.75" customHeight="1">
      <c r="A51" s="1"/>
      <c r="C51" s="1"/>
      <c r="D51" s="1"/>
      <c r="I51" s="1"/>
    </row>
    <row r="52" ht="12.75" customHeight="1">
      <c r="A52" s="1"/>
      <c r="C52" s="1"/>
      <c r="D52" s="1"/>
      <c r="I52" s="1"/>
    </row>
    <row r="53" ht="12.75" customHeight="1">
      <c r="A53" s="1"/>
      <c r="C53" s="1"/>
      <c r="D53" s="1"/>
      <c r="I53" s="1"/>
    </row>
    <row r="54" ht="12.75" customHeight="1">
      <c r="A54" s="1"/>
      <c r="C54" s="1"/>
      <c r="D54" s="1"/>
      <c r="I54" s="1"/>
    </row>
    <row r="55" ht="12.75" customHeight="1">
      <c r="A55" s="1"/>
      <c r="C55" s="1"/>
      <c r="D55" s="1"/>
      <c r="I55" s="1"/>
    </row>
    <row r="56" ht="12.75" customHeight="1">
      <c r="A56" s="1"/>
      <c r="C56" s="1"/>
      <c r="D56" s="1"/>
      <c r="I56" s="1"/>
    </row>
    <row r="57" ht="12.75" customHeight="1">
      <c r="A57" s="1"/>
      <c r="C57" s="1"/>
      <c r="D57" s="1"/>
      <c r="I57" s="1"/>
    </row>
    <row r="58" ht="12.75" customHeight="1">
      <c r="A58" s="1"/>
      <c r="C58" s="1"/>
      <c r="D58" s="1"/>
      <c r="I58" s="1"/>
    </row>
    <row r="59" ht="12.75" customHeight="1">
      <c r="A59" s="1"/>
      <c r="C59" s="1"/>
      <c r="D59" s="1"/>
      <c r="I59" s="1"/>
    </row>
    <row r="60" ht="12.75" customHeight="1">
      <c r="A60" s="1"/>
      <c r="C60" s="1"/>
      <c r="D60" s="1"/>
      <c r="I60" s="1"/>
    </row>
    <row r="61" ht="12.75" customHeight="1">
      <c r="A61" s="1"/>
      <c r="C61" s="1"/>
      <c r="D61" s="1"/>
      <c r="I61" s="1"/>
    </row>
    <row r="62" ht="12.75" customHeight="1">
      <c r="A62" s="1"/>
      <c r="C62" s="1"/>
      <c r="D62" s="1"/>
      <c r="I62" s="1"/>
    </row>
    <row r="63" ht="12.75" customHeight="1">
      <c r="A63" s="1"/>
      <c r="C63" s="1"/>
      <c r="D63" s="1"/>
      <c r="I63" s="1"/>
    </row>
    <row r="64" ht="12.75" customHeight="1">
      <c r="A64" s="1"/>
      <c r="C64" s="1"/>
      <c r="D64" s="1"/>
      <c r="I64" s="1"/>
    </row>
    <row r="65" ht="12.75" customHeight="1">
      <c r="A65" s="1"/>
      <c r="C65" s="1"/>
      <c r="D65" s="1"/>
      <c r="I65" s="1"/>
    </row>
    <row r="66" ht="12.75" customHeight="1">
      <c r="A66" s="1"/>
      <c r="C66" s="1"/>
      <c r="D66" s="1"/>
      <c r="I66" s="1"/>
    </row>
    <row r="67" ht="12.75" customHeight="1">
      <c r="A67" s="1"/>
      <c r="C67" s="1"/>
      <c r="D67" s="1"/>
      <c r="I67" s="1"/>
    </row>
    <row r="68" ht="12.75" customHeight="1">
      <c r="A68" s="1"/>
      <c r="C68" s="1"/>
      <c r="D68" s="1"/>
      <c r="I68" s="1"/>
    </row>
    <row r="69" ht="12.75" customHeight="1">
      <c r="A69" s="1"/>
      <c r="C69" s="1"/>
      <c r="D69" s="1"/>
      <c r="I69" s="1"/>
    </row>
    <row r="70" ht="12.75" customHeight="1">
      <c r="A70" s="1"/>
      <c r="C70" s="1"/>
      <c r="D70" s="1"/>
      <c r="I70" s="1"/>
    </row>
    <row r="71" ht="12.75" customHeight="1">
      <c r="A71" s="1"/>
      <c r="C71" s="1"/>
      <c r="D71" s="1"/>
      <c r="I71" s="1"/>
    </row>
    <row r="72" ht="12.75" customHeight="1">
      <c r="A72" s="1"/>
      <c r="C72" s="1"/>
      <c r="D72" s="1"/>
      <c r="I72" s="1"/>
    </row>
    <row r="73" ht="12.75" customHeight="1">
      <c r="A73" s="1"/>
      <c r="C73" s="1"/>
      <c r="D73" s="1"/>
      <c r="I73" s="1"/>
    </row>
    <row r="74" ht="12.75" customHeight="1">
      <c r="A74" s="1"/>
      <c r="C74" s="1"/>
      <c r="D74" s="1"/>
      <c r="I74" s="1"/>
    </row>
    <row r="75" ht="12.75" customHeight="1">
      <c r="A75" s="1"/>
      <c r="C75" s="1"/>
      <c r="D75" s="1"/>
      <c r="I75" s="1"/>
    </row>
    <row r="76" ht="12.75" customHeight="1">
      <c r="A76" s="1"/>
      <c r="C76" s="1"/>
      <c r="D76" s="1"/>
      <c r="I76" s="1"/>
    </row>
    <row r="77" ht="12.75" customHeight="1">
      <c r="A77" s="1"/>
      <c r="C77" s="1"/>
      <c r="D77" s="1"/>
      <c r="I77" s="1"/>
    </row>
    <row r="78" ht="12.75" customHeight="1">
      <c r="A78" s="1"/>
      <c r="C78" s="1"/>
      <c r="D78" s="1"/>
      <c r="I78" s="1"/>
    </row>
    <row r="79" ht="12.75" customHeight="1">
      <c r="A79" s="1"/>
      <c r="C79" s="1"/>
      <c r="D79" s="1"/>
      <c r="I79" s="1"/>
    </row>
    <row r="80" ht="12.75" customHeight="1">
      <c r="A80" s="1"/>
      <c r="C80" s="1"/>
      <c r="D80" s="1"/>
      <c r="I80" s="1"/>
    </row>
    <row r="81" ht="12.75" customHeight="1">
      <c r="A81" s="1"/>
      <c r="C81" s="1"/>
      <c r="D81" s="1"/>
      <c r="I81" s="1"/>
    </row>
    <row r="82" ht="12.75" customHeight="1">
      <c r="A82" s="1"/>
      <c r="C82" s="1"/>
      <c r="D82" s="1"/>
      <c r="I82" s="1"/>
    </row>
    <row r="83" ht="12.75" customHeight="1">
      <c r="A83" s="1"/>
      <c r="C83" s="1"/>
      <c r="D83" s="1"/>
      <c r="I83" s="1"/>
    </row>
    <row r="84" ht="12.75" customHeight="1">
      <c r="A84" s="1"/>
      <c r="C84" s="1"/>
      <c r="D84" s="1"/>
      <c r="I84" s="1"/>
    </row>
    <row r="85" ht="12.75" customHeight="1">
      <c r="A85" s="1"/>
      <c r="C85" s="1"/>
      <c r="D85" s="1"/>
      <c r="I85" s="1"/>
    </row>
    <row r="86" ht="12.75" customHeight="1">
      <c r="A86" s="1"/>
      <c r="C86" s="1"/>
      <c r="D86" s="1"/>
      <c r="I86" s="1"/>
    </row>
    <row r="87" ht="12.75" customHeight="1">
      <c r="A87" s="1"/>
      <c r="C87" s="1"/>
      <c r="D87" s="1"/>
      <c r="I87" s="1"/>
    </row>
    <row r="88" ht="12.75" customHeight="1">
      <c r="A88" s="1"/>
      <c r="C88" s="1"/>
      <c r="D88" s="1"/>
      <c r="I88" s="1"/>
    </row>
    <row r="89" ht="12.75" customHeight="1">
      <c r="A89" s="1"/>
      <c r="C89" s="1"/>
      <c r="D89" s="1"/>
      <c r="I89" s="1"/>
    </row>
    <row r="90" ht="12.75" customHeight="1">
      <c r="A90" s="1"/>
      <c r="C90" s="1"/>
      <c r="D90" s="1"/>
      <c r="I90" s="1"/>
    </row>
    <row r="91" ht="12.75" customHeight="1">
      <c r="A91" s="1"/>
      <c r="C91" s="1"/>
      <c r="D91" s="1"/>
      <c r="I91" s="1"/>
    </row>
    <row r="92" ht="12.75" customHeight="1">
      <c r="A92" s="1"/>
      <c r="C92" s="1"/>
      <c r="D92" s="1"/>
      <c r="I92" s="1"/>
    </row>
    <row r="93" ht="12.75" customHeight="1">
      <c r="A93" s="1"/>
      <c r="C93" s="1"/>
      <c r="D93" s="1"/>
      <c r="I93" s="1"/>
    </row>
    <row r="94" ht="12.75" customHeight="1">
      <c r="A94" s="1"/>
      <c r="C94" s="1"/>
      <c r="D94" s="1"/>
      <c r="I94" s="1"/>
    </row>
    <row r="95" ht="12.75" customHeight="1">
      <c r="A95" s="1"/>
      <c r="C95" s="1"/>
      <c r="D95" s="1"/>
      <c r="I95" s="1"/>
    </row>
    <row r="96" ht="12.75" customHeight="1">
      <c r="A96" s="1"/>
      <c r="C96" s="1"/>
      <c r="D96" s="1"/>
      <c r="I96" s="1"/>
    </row>
    <row r="97" ht="12.75" customHeight="1">
      <c r="A97" s="1"/>
      <c r="C97" s="1"/>
      <c r="D97" s="1"/>
      <c r="I97" s="1"/>
    </row>
    <row r="98" ht="12.75" customHeight="1">
      <c r="A98" s="1"/>
      <c r="C98" s="1"/>
      <c r="D98" s="1"/>
      <c r="I98" s="1"/>
    </row>
    <row r="99" ht="12.75" customHeight="1">
      <c r="A99" s="1"/>
      <c r="C99" s="1"/>
      <c r="D99" s="1"/>
      <c r="I99" s="1"/>
    </row>
    <row r="100" ht="12.75" customHeight="1">
      <c r="A100" s="1"/>
      <c r="C100" s="1"/>
      <c r="D100" s="1"/>
      <c r="I100" s="1"/>
    </row>
    <row r="101" ht="12.75" customHeight="1">
      <c r="A101" s="1"/>
      <c r="C101" s="1"/>
      <c r="D101" s="1"/>
      <c r="I101" s="1"/>
    </row>
    <row r="102" ht="12.75" customHeight="1">
      <c r="A102" s="1"/>
      <c r="C102" s="1"/>
      <c r="D102" s="1"/>
      <c r="I102" s="1"/>
    </row>
    <row r="103" ht="12.75" customHeight="1">
      <c r="A103" s="1"/>
      <c r="C103" s="1"/>
      <c r="D103" s="1"/>
      <c r="I103" s="1"/>
    </row>
    <row r="104" ht="12.75" customHeight="1">
      <c r="A104" s="1"/>
      <c r="C104" s="1"/>
      <c r="D104" s="1"/>
      <c r="I104" s="1"/>
    </row>
    <row r="105" ht="12.75" customHeight="1">
      <c r="A105" s="1"/>
      <c r="C105" s="1"/>
      <c r="D105" s="1"/>
      <c r="I105" s="1"/>
    </row>
    <row r="106" ht="12.75" customHeight="1">
      <c r="A106" s="1"/>
      <c r="C106" s="1"/>
      <c r="D106" s="1"/>
      <c r="I106" s="1"/>
    </row>
    <row r="107" ht="12.75" customHeight="1">
      <c r="A107" s="1"/>
      <c r="C107" s="1"/>
      <c r="D107" s="1"/>
      <c r="I107" s="1"/>
    </row>
    <row r="108" ht="12.75" customHeight="1">
      <c r="A108" s="1"/>
      <c r="C108" s="1"/>
      <c r="D108" s="1"/>
      <c r="I108" s="1"/>
    </row>
    <row r="109" ht="12.75" customHeight="1">
      <c r="A109" s="1"/>
      <c r="C109" s="1"/>
      <c r="D109" s="1"/>
      <c r="I109" s="1"/>
    </row>
    <row r="110" ht="12.75" customHeight="1">
      <c r="A110" s="1"/>
      <c r="C110" s="1"/>
      <c r="D110" s="1"/>
      <c r="I110" s="1"/>
    </row>
    <row r="111" ht="12.75" customHeight="1">
      <c r="A111" s="1"/>
      <c r="C111" s="1"/>
      <c r="D111" s="1"/>
      <c r="I111" s="1"/>
    </row>
    <row r="112" ht="12.75" customHeight="1">
      <c r="A112" s="1"/>
      <c r="C112" s="1"/>
      <c r="D112" s="1"/>
      <c r="I112" s="1"/>
    </row>
    <row r="113" ht="12.75" customHeight="1">
      <c r="A113" s="1"/>
      <c r="C113" s="1"/>
      <c r="D113" s="1"/>
      <c r="I113" s="1"/>
    </row>
    <row r="114" ht="12.75" customHeight="1">
      <c r="A114" s="1"/>
      <c r="C114" s="1"/>
      <c r="D114" s="1"/>
      <c r="I114" s="1"/>
    </row>
    <row r="115" ht="12.75" customHeight="1">
      <c r="A115" s="1"/>
      <c r="C115" s="1"/>
      <c r="D115" s="1"/>
      <c r="I115" s="1"/>
    </row>
    <row r="116" ht="12.75" customHeight="1">
      <c r="A116" s="1"/>
      <c r="C116" s="1"/>
      <c r="D116" s="1"/>
      <c r="I116" s="1"/>
    </row>
    <row r="117" ht="12.75" customHeight="1">
      <c r="A117" s="1"/>
      <c r="C117" s="1"/>
      <c r="D117" s="1"/>
      <c r="I117" s="1"/>
    </row>
    <row r="118" ht="12.75" customHeight="1">
      <c r="A118" s="1"/>
      <c r="C118" s="1"/>
      <c r="D118" s="1"/>
      <c r="I118" s="1"/>
    </row>
    <row r="119" ht="12.75" customHeight="1">
      <c r="A119" s="1"/>
      <c r="C119" s="1"/>
      <c r="D119" s="1"/>
      <c r="I119" s="1"/>
    </row>
    <row r="120" ht="12.75" customHeight="1">
      <c r="A120" s="1"/>
      <c r="C120" s="1"/>
      <c r="D120" s="1"/>
      <c r="I120" s="1"/>
    </row>
    <row r="121" ht="12.75" customHeight="1">
      <c r="A121" s="1"/>
      <c r="C121" s="1"/>
      <c r="D121" s="1"/>
      <c r="I121" s="1"/>
    </row>
    <row r="122" ht="12.75" customHeight="1">
      <c r="A122" s="1"/>
      <c r="C122" s="1"/>
      <c r="D122" s="1"/>
      <c r="I122" s="1"/>
    </row>
    <row r="123" ht="12.75" customHeight="1">
      <c r="A123" s="1"/>
      <c r="C123" s="1"/>
      <c r="D123" s="1"/>
      <c r="I123" s="1"/>
    </row>
    <row r="124" ht="12.75" customHeight="1">
      <c r="A124" s="1"/>
      <c r="C124" s="1"/>
      <c r="D124" s="1"/>
      <c r="I124" s="1"/>
    </row>
    <row r="125" ht="12.75" customHeight="1">
      <c r="A125" s="1"/>
      <c r="C125" s="1"/>
      <c r="D125" s="1"/>
      <c r="I125" s="1"/>
    </row>
    <row r="126" ht="12.75" customHeight="1">
      <c r="A126" s="1"/>
      <c r="C126" s="1"/>
      <c r="D126" s="1"/>
      <c r="I126" s="1"/>
    </row>
    <row r="127" ht="12.75" customHeight="1">
      <c r="A127" s="1"/>
      <c r="C127" s="1"/>
      <c r="D127" s="1"/>
      <c r="I127" s="1"/>
    </row>
    <row r="128" ht="12.75" customHeight="1">
      <c r="A128" s="1"/>
      <c r="C128" s="1"/>
      <c r="D128" s="1"/>
      <c r="I128" s="1"/>
    </row>
    <row r="129" ht="12.75" customHeight="1">
      <c r="A129" s="1"/>
      <c r="C129" s="1"/>
      <c r="D129" s="1"/>
      <c r="I129" s="1"/>
    </row>
    <row r="130" ht="12.75" customHeight="1">
      <c r="A130" s="1"/>
      <c r="C130" s="1"/>
      <c r="D130" s="1"/>
      <c r="I130" s="1"/>
    </row>
    <row r="131" ht="12.75" customHeight="1">
      <c r="A131" s="1"/>
      <c r="C131" s="1"/>
      <c r="D131" s="1"/>
      <c r="I131" s="1"/>
    </row>
    <row r="132" ht="12.75" customHeight="1">
      <c r="A132" s="1"/>
      <c r="C132" s="1"/>
      <c r="D132" s="1"/>
      <c r="I132" s="1"/>
    </row>
    <row r="133" ht="12.75" customHeight="1">
      <c r="A133" s="1"/>
      <c r="C133" s="1"/>
      <c r="D133" s="1"/>
      <c r="I133" s="1"/>
    </row>
    <row r="134" ht="12.75" customHeight="1">
      <c r="A134" s="1"/>
      <c r="C134" s="1"/>
      <c r="D134" s="1"/>
      <c r="I134" s="1"/>
    </row>
    <row r="135" ht="12.75" customHeight="1">
      <c r="A135" s="1"/>
      <c r="C135" s="1"/>
      <c r="D135" s="1"/>
      <c r="I135" s="1"/>
    </row>
    <row r="136" ht="12.75" customHeight="1">
      <c r="A136" s="1"/>
      <c r="C136" s="1"/>
      <c r="D136" s="1"/>
      <c r="I136" s="1"/>
    </row>
    <row r="137" ht="12.75" customHeight="1">
      <c r="A137" s="1"/>
      <c r="C137" s="1"/>
      <c r="D137" s="1"/>
      <c r="I137" s="1"/>
    </row>
    <row r="138" ht="12.75" customHeight="1">
      <c r="A138" s="1"/>
      <c r="C138" s="1"/>
      <c r="D138" s="1"/>
      <c r="I138" s="1"/>
    </row>
    <row r="139" ht="12.75" customHeight="1">
      <c r="A139" s="1"/>
      <c r="C139" s="1"/>
      <c r="D139" s="1"/>
      <c r="I139" s="1"/>
    </row>
    <row r="140" ht="12.75" customHeight="1">
      <c r="A140" s="1"/>
      <c r="C140" s="1"/>
      <c r="D140" s="1"/>
      <c r="I140" s="1"/>
    </row>
    <row r="141" ht="12.75" customHeight="1">
      <c r="A141" s="1"/>
      <c r="C141" s="1"/>
      <c r="D141" s="1"/>
      <c r="I141" s="1"/>
    </row>
    <row r="142" ht="12.75" customHeight="1">
      <c r="A142" s="1"/>
      <c r="C142" s="1"/>
      <c r="D142" s="1"/>
      <c r="I142" s="1"/>
    </row>
    <row r="143" ht="12.75" customHeight="1">
      <c r="A143" s="1"/>
      <c r="C143" s="1"/>
      <c r="D143" s="1"/>
      <c r="I143" s="1"/>
    </row>
    <row r="144" ht="12.75" customHeight="1">
      <c r="A144" s="1"/>
      <c r="C144" s="1"/>
      <c r="D144" s="1"/>
      <c r="I144" s="1"/>
    </row>
    <row r="145" ht="12.75" customHeight="1">
      <c r="A145" s="1"/>
      <c r="C145" s="1"/>
      <c r="D145" s="1"/>
      <c r="I145" s="1"/>
    </row>
    <row r="146" ht="12.75" customHeight="1">
      <c r="A146" s="1"/>
      <c r="C146" s="1"/>
      <c r="D146" s="1"/>
      <c r="I146" s="1"/>
    </row>
    <row r="147" ht="12.75" customHeight="1">
      <c r="A147" s="1"/>
      <c r="C147" s="1"/>
      <c r="D147" s="1"/>
      <c r="I147" s="1"/>
    </row>
    <row r="148" ht="12.75" customHeight="1">
      <c r="A148" s="1"/>
      <c r="C148" s="1"/>
      <c r="D148" s="1"/>
      <c r="I148" s="1"/>
    </row>
    <row r="149" ht="12.75" customHeight="1">
      <c r="A149" s="1"/>
      <c r="C149" s="1"/>
      <c r="D149" s="1"/>
      <c r="I149" s="1"/>
    </row>
    <row r="150" ht="12.75" customHeight="1">
      <c r="A150" s="1"/>
      <c r="C150" s="1"/>
      <c r="D150" s="1"/>
      <c r="I150" s="1"/>
    </row>
    <row r="151" ht="12.75" customHeight="1">
      <c r="A151" s="1"/>
      <c r="C151" s="1"/>
      <c r="D151" s="1"/>
      <c r="I151" s="1"/>
    </row>
    <row r="152" ht="12.75" customHeight="1">
      <c r="A152" s="1"/>
      <c r="C152" s="1"/>
      <c r="D152" s="1"/>
      <c r="I152" s="1"/>
    </row>
    <row r="153" ht="12.75" customHeight="1">
      <c r="A153" s="1"/>
      <c r="C153" s="1"/>
      <c r="D153" s="1"/>
      <c r="I153" s="1"/>
    </row>
    <row r="154" ht="12.75" customHeight="1">
      <c r="A154" s="1"/>
      <c r="C154" s="1"/>
      <c r="D154" s="1"/>
      <c r="I154" s="1"/>
    </row>
    <row r="155" ht="12.75" customHeight="1">
      <c r="A155" s="1"/>
      <c r="C155" s="1"/>
      <c r="D155" s="1"/>
      <c r="I155" s="1"/>
    </row>
    <row r="156" ht="12.75" customHeight="1">
      <c r="A156" s="1"/>
      <c r="C156" s="1"/>
      <c r="D156" s="1"/>
      <c r="I156" s="1"/>
    </row>
    <row r="157" ht="12.75" customHeight="1">
      <c r="A157" s="1"/>
      <c r="C157" s="1"/>
      <c r="D157" s="1"/>
      <c r="I157" s="1"/>
    </row>
    <row r="158" ht="12.75" customHeight="1">
      <c r="A158" s="1"/>
      <c r="C158" s="1"/>
      <c r="D158" s="1"/>
      <c r="I158" s="1"/>
    </row>
    <row r="159" ht="12.75" customHeight="1">
      <c r="A159" s="1"/>
      <c r="C159" s="1"/>
      <c r="D159" s="1"/>
      <c r="I159" s="1"/>
    </row>
    <row r="160" ht="12.75" customHeight="1">
      <c r="A160" s="1"/>
      <c r="C160" s="1"/>
      <c r="D160" s="1"/>
      <c r="I160" s="1"/>
    </row>
    <row r="161" ht="12.75" customHeight="1">
      <c r="A161" s="1"/>
      <c r="C161" s="1"/>
      <c r="D161" s="1"/>
      <c r="I161" s="1"/>
    </row>
    <row r="162" ht="12.75" customHeight="1">
      <c r="A162" s="1"/>
      <c r="C162" s="1"/>
      <c r="D162" s="1"/>
      <c r="I162" s="1"/>
    </row>
    <row r="163" ht="12.75" customHeight="1">
      <c r="A163" s="1"/>
      <c r="C163" s="1"/>
      <c r="D163" s="1"/>
      <c r="I163" s="1"/>
    </row>
    <row r="164" ht="12.75" customHeight="1">
      <c r="A164" s="1"/>
      <c r="C164" s="1"/>
      <c r="D164" s="1"/>
      <c r="I164" s="1"/>
    </row>
    <row r="165" ht="12.75" customHeight="1">
      <c r="A165" s="1"/>
      <c r="C165" s="1"/>
      <c r="D165" s="1"/>
      <c r="I165" s="1"/>
    </row>
    <row r="166" ht="12.75" customHeight="1">
      <c r="A166" s="1"/>
      <c r="C166" s="1"/>
      <c r="D166" s="1"/>
      <c r="I166" s="1"/>
    </row>
    <row r="167" ht="12.75" customHeight="1">
      <c r="A167" s="1"/>
      <c r="C167" s="1"/>
      <c r="D167" s="1"/>
      <c r="I167" s="1"/>
    </row>
    <row r="168" ht="12.75" customHeight="1">
      <c r="A168" s="1"/>
      <c r="C168" s="1"/>
      <c r="D168" s="1"/>
      <c r="I168" s="1"/>
    </row>
    <row r="169" ht="12.75" customHeight="1">
      <c r="A169" s="1"/>
      <c r="C169" s="1"/>
      <c r="D169" s="1"/>
      <c r="I169" s="1"/>
    </row>
    <row r="170" ht="12.75" customHeight="1">
      <c r="A170" s="1"/>
      <c r="C170" s="1"/>
      <c r="D170" s="1"/>
      <c r="I170" s="1"/>
    </row>
    <row r="171" ht="12.75" customHeight="1">
      <c r="A171" s="1"/>
      <c r="C171" s="1"/>
      <c r="D171" s="1"/>
      <c r="I171" s="1"/>
    </row>
    <row r="172" ht="12.75" customHeight="1">
      <c r="A172" s="1"/>
      <c r="C172" s="1"/>
      <c r="D172" s="1"/>
      <c r="I172" s="1"/>
    </row>
    <row r="173" ht="12.75" customHeight="1">
      <c r="A173" s="1"/>
      <c r="C173" s="1"/>
      <c r="D173" s="1"/>
      <c r="I173" s="1"/>
    </row>
    <row r="174" ht="12.75" customHeight="1">
      <c r="A174" s="1"/>
      <c r="C174" s="1"/>
      <c r="D174" s="1"/>
      <c r="I174" s="1"/>
    </row>
    <row r="175" ht="12.75" customHeight="1">
      <c r="A175" s="1"/>
      <c r="C175" s="1"/>
      <c r="D175" s="1"/>
      <c r="I175" s="1"/>
    </row>
    <row r="176" ht="12.75" customHeight="1">
      <c r="A176" s="1"/>
      <c r="C176" s="1"/>
      <c r="D176" s="1"/>
      <c r="I176" s="1"/>
    </row>
    <row r="177" ht="12.75" customHeight="1">
      <c r="A177" s="1"/>
      <c r="C177" s="1"/>
      <c r="D177" s="1"/>
      <c r="I177" s="1"/>
    </row>
    <row r="178" ht="12.75" customHeight="1">
      <c r="A178" s="1"/>
      <c r="C178" s="1"/>
      <c r="D178" s="1"/>
      <c r="I178" s="1"/>
    </row>
    <row r="179" ht="12.75" customHeight="1">
      <c r="A179" s="1"/>
      <c r="C179" s="1"/>
      <c r="D179" s="1"/>
      <c r="I179" s="1"/>
    </row>
    <row r="180" ht="12.75" customHeight="1">
      <c r="A180" s="1"/>
      <c r="C180" s="1"/>
      <c r="D180" s="1"/>
      <c r="I180" s="1"/>
    </row>
    <row r="181" ht="12.75" customHeight="1">
      <c r="A181" s="1"/>
      <c r="C181" s="1"/>
      <c r="D181" s="1"/>
      <c r="I181" s="1"/>
    </row>
    <row r="182" ht="12.75" customHeight="1">
      <c r="A182" s="1"/>
      <c r="C182" s="1"/>
      <c r="D182" s="1"/>
      <c r="I182" s="1"/>
    </row>
    <row r="183" ht="12.75" customHeight="1">
      <c r="A183" s="1"/>
      <c r="C183" s="1"/>
      <c r="D183" s="1"/>
      <c r="I183" s="1"/>
    </row>
    <row r="184" ht="12.75" customHeight="1">
      <c r="A184" s="1"/>
      <c r="C184" s="1"/>
      <c r="D184" s="1"/>
      <c r="I184" s="1"/>
    </row>
    <row r="185" ht="12.75" customHeight="1">
      <c r="A185" s="1"/>
      <c r="C185" s="1"/>
      <c r="D185" s="1"/>
      <c r="I185" s="1"/>
    </row>
    <row r="186" ht="12.75" customHeight="1">
      <c r="A186" s="1"/>
      <c r="C186" s="1"/>
      <c r="D186" s="1"/>
      <c r="I186" s="1"/>
    </row>
    <row r="187" ht="12.75" customHeight="1">
      <c r="A187" s="1"/>
      <c r="C187" s="1"/>
      <c r="D187" s="1"/>
      <c r="I187" s="1"/>
    </row>
    <row r="188" ht="12.75" customHeight="1">
      <c r="A188" s="1"/>
      <c r="C188" s="1"/>
      <c r="D188" s="1"/>
      <c r="I188" s="1"/>
    </row>
    <row r="189" ht="12.75" customHeight="1">
      <c r="A189" s="1"/>
      <c r="C189" s="1"/>
      <c r="D189" s="1"/>
      <c r="I189" s="1"/>
    </row>
    <row r="190" ht="12.75" customHeight="1">
      <c r="A190" s="1"/>
      <c r="C190" s="1"/>
      <c r="D190" s="1"/>
      <c r="I190" s="1"/>
    </row>
    <row r="191" ht="12.75" customHeight="1">
      <c r="A191" s="1"/>
      <c r="C191" s="1"/>
      <c r="D191" s="1"/>
      <c r="I191" s="1"/>
    </row>
    <row r="192" ht="12.75" customHeight="1">
      <c r="A192" s="1"/>
      <c r="C192" s="1"/>
      <c r="D192" s="1"/>
      <c r="I192" s="1"/>
    </row>
    <row r="193" ht="12.75" customHeight="1">
      <c r="A193" s="1"/>
      <c r="C193" s="1"/>
      <c r="D193" s="1"/>
      <c r="I193" s="1"/>
    </row>
    <row r="194" ht="12.75" customHeight="1">
      <c r="A194" s="1"/>
      <c r="C194" s="1"/>
      <c r="D194" s="1"/>
      <c r="I194" s="1"/>
    </row>
    <row r="195" ht="12.75" customHeight="1">
      <c r="A195" s="1"/>
      <c r="C195" s="1"/>
      <c r="D195" s="1"/>
      <c r="I195" s="1"/>
    </row>
    <row r="196" ht="12.75" customHeight="1">
      <c r="A196" s="1"/>
      <c r="C196" s="1"/>
      <c r="D196" s="1"/>
      <c r="I196" s="1"/>
    </row>
    <row r="197" ht="12.75" customHeight="1">
      <c r="A197" s="1"/>
      <c r="C197" s="1"/>
      <c r="D197" s="1"/>
      <c r="I197" s="1"/>
    </row>
    <row r="198" ht="12.75" customHeight="1">
      <c r="A198" s="1"/>
      <c r="C198" s="1"/>
      <c r="D198" s="1"/>
      <c r="I198" s="1"/>
    </row>
    <row r="199" ht="12.75" customHeight="1">
      <c r="A199" s="1"/>
      <c r="C199" s="1"/>
      <c r="D199" s="1"/>
      <c r="I199" s="1"/>
    </row>
    <row r="200" ht="12.75" customHeight="1">
      <c r="A200" s="1"/>
      <c r="C200" s="1"/>
      <c r="D200" s="1"/>
      <c r="I200" s="1"/>
    </row>
    <row r="201" ht="12.75" customHeight="1">
      <c r="A201" s="1"/>
      <c r="C201" s="1"/>
      <c r="D201" s="1"/>
      <c r="I201" s="1"/>
    </row>
    <row r="202" ht="12.75" customHeight="1">
      <c r="A202" s="1"/>
      <c r="C202" s="1"/>
      <c r="D202" s="1"/>
      <c r="I202" s="1"/>
    </row>
    <row r="203" ht="12.75" customHeight="1">
      <c r="A203" s="1"/>
      <c r="C203" s="1"/>
      <c r="D203" s="1"/>
      <c r="I203" s="1"/>
    </row>
    <row r="204" ht="12.75" customHeight="1">
      <c r="A204" s="1"/>
      <c r="C204" s="1"/>
      <c r="D204" s="1"/>
      <c r="I204" s="1"/>
    </row>
    <row r="205" ht="12.75" customHeight="1">
      <c r="A205" s="1"/>
      <c r="C205" s="1"/>
      <c r="D205" s="1"/>
      <c r="I205" s="1"/>
    </row>
    <row r="206" ht="12.75" customHeight="1">
      <c r="A206" s="1"/>
      <c r="C206" s="1"/>
      <c r="D206" s="1"/>
      <c r="I206" s="1"/>
    </row>
    <row r="207" ht="12.75" customHeight="1">
      <c r="A207" s="1"/>
      <c r="C207" s="1"/>
      <c r="D207" s="1"/>
      <c r="I207" s="1"/>
    </row>
    <row r="208" ht="12.75" customHeight="1">
      <c r="A208" s="1"/>
      <c r="C208" s="1"/>
      <c r="D208" s="1"/>
      <c r="I208" s="1"/>
    </row>
    <row r="209" ht="12.75" customHeight="1">
      <c r="A209" s="1"/>
      <c r="C209" s="1"/>
      <c r="D209" s="1"/>
      <c r="I209" s="1"/>
    </row>
    <row r="210" ht="12.75" customHeight="1">
      <c r="A210" s="1"/>
      <c r="C210" s="1"/>
      <c r="D210" s="1"/>
      <c r="I210" s="1"/>
    </row>
    <row r="211" ht="12.75" customHeight="1">
      <c r="A211" s="1"/>
      <c r="C211" s="1"/>
      <c r="D211" s="1"/>
      <c r="I211" s="1"/>
    </row>
    <row r="212" ht="12.75" customHeight="1">
      <c r="A212" s="1"/>
      <c r="C212" s="1"/>
      <c r="D212" s="1"/>
      <c r="I212" s="1"/>
    </row>
    <row r="213" ht="12.75" customHeight="1">
      <c r="A213" s="1"/>
      <c r="C213" s="1"/>
      <c r="D213" s="1"/>
      <c r="I213" s="1"/>
    </row>
    <row r="214" ht="12.75" customHeight="1">
      <c r="A214" s="1"/>
      <c r="C214" s="1"/>
      <c r="D214" s="1"/>
      <c r="I214" s="1"/>
    </row>
    <row r="215" ht="12.75" customHeight="1">
      <c r="A215" s="1"/>
      <c r="C215" s="1"/>
      <c r="D215" s="1"/>
      <c r="I215" s="1"/>
    </row>
    <row r="216" ht="12.75" customHeight="1">
      <c r="A216" s="1"/>
      <c r="C216" s="1"/>
      <c r="D216" s="1"/>
      <c r="I216" s="1"/>
    </row>
    <row r="217" ht="12.75" customHeight="1">
      <c r="A217" s="1"/>
      <c r="C217" s="1"/>
      <c r="D217" s="1"/>
      <c r="I217" s="1"/>
    </row>
    <row r="218" ht="12.75" customHeight="1">
      <c r="A218" s="1"/>
      <c r="C218" s="1"/>
      <c r="D218" s="1"/>
      <c r="I218" s="1"/>
    </row>
    <row r="219" ht="12.75" customHeight="1">
      <c r="A219" s="1"/>
      <c r="C219" s="1"/>
      <c r="D219" s="1"/>
      <c r="I219" s="1"/>
    </row>
    <row r="220" ht="12.75" customHeight="1">
      <c r="A220" s="1"/>
      <c r="C220" s="1"/>
      <c r="D220" s="1"/>
      <c r="I220" s="1"/>
    </row>
    <row r="221" ht="12.75" customHeight="1">
      <c r="A221" s="1"/>
      <c r="C221" s="1"/>
      <c r="D221" s="1"/>
      <c r="I221" s="1"/>
    </row>
    <row r="222" ht="12.75" customHeight="1">
      <c r="A222" s="1"/>
      <c r="C222" s="1"/>
      <c r="D222" s="1"/>
      <c r="I222" s="1"/>
    </row>
    <row r="223" ht="12.75" customHeight="1">
      <c r="A223" s="1"/>
      <c r="C223" s="1"/>
      <c r="D223" s="1"/>
      <c r="I223" s="1"/>
    </row>
    <row r="224" ht="12.75" customHeight="1">
      <c r="A224" s="1"/>
      <c r="C224" s="1"/>
      <c r="D224" s="1"/>
      <c r="I224" s="1"/>
    </row>
    <row r="225" ht="12.75" customHeight="1">
      <c r="A225" s="1"/>
      <c r="C225" s="1"/>
      <c r="D225" s="1"/>
      <c r="I225" s="1"/>
    </row>
    <row r="226" ht="12.75" customHeight="1">
      <c r="A226" s="1"/>
      <c r="C226" s="1"/>
      <c r="D226" s="1"/>
      <c r="I226" s="1"/>
    </row>
    <row r="227" ht="12.75" customHeight="1">
      <c r="A227" s="1"/>
      <c r="C227" s="1"/>
      <c r="D227" s="1"/>
      <c r="I227" s="1"/>
    </row>
    <row r="228" ht="12.75" customHeight="1">
      <c r="A228" s="1"/>
      <c r="C228" s="1"/>
      <c r="D228" s="1"/>
      <c r="I228" s="1"/>
    </row>
    <row r="229" ht="12.75" customHeight="1">
      <c r="A229" s="1"/>
      <c r="C229" s="1"/>
      <c r="D229" s="1"/>
      <c r="I229" s="1"/>
    </row>
    <row r="230" ht="12.75" customHeight="1">
      <c r="A230" s="1"/>
      <c r="C230" s="1"/>
      <c r="D230" s="1"/>
      <c r="I230" s="1"/>
    </row>
    <row r="231" ht="12.75" customHeight="1">
      <c r="A231" s="1"/>
      <c r="C231" s="1"/>
      <c r="D231" s="1"/>
      <c r="I231" s="1"/>
    </row>
    <row r="232" ht="12.75" customHeight="1">
      <c r="A232" s="1"/>
      <c r="C232" s="1"/>
      <c r="D232" s="1"/>
      <c r="I232" s="1"/>
    </row>
    <row r="233" ht="12.75" customHeight="1">
      <c r="A233" s="1"/>
      <c r="C233" s="1"/>
      <c r="D233" s="1"/>
      <c r="I233" s="1"/>
    </row>
    <row r="234" ht="12.75" customHeight="1">
      <c r="A234" s="1"/>
      <c r="C234" s="1"/>
      <c r="D234" s="1"/>
      <c r="I234" s="1"/>
    </row>
    <row r="235" ht="12.75" customHeight="1">
      <c r="A235" s="1"/>
      <c r="C235" s="1"/>
      <c r="D235" s="1"/>
      <c r="I235" s="1"/>
    </row>
    <row r="236" ht="12.75" customHeight="1">
      <c r="A236" s="1"/>
      <c r="C236" s="1"/>
      <c r="D236" s="1"/>
      <c r="I236" s="1"/>
    </row>
    <row r="237" ht="12.75" customHeight="1">
      <c r="A237" s="1"/>
      <c r="C237" s="1"/>
      <c r="D237" s="1"/>
      <c r="I237" s="1"/>
    </row>
    <row r="238" ht="12.75" customHeight="1">
      <c r="A238" s="1"/>
      <c r="C238" s="1"/>
      <c r="D238" s="1"/>
      <c r="I238" s="1"/>
    </row>
    <row r="239" ht="12.75" customHeight="1">
      <c r="A239" s="1"/>
      <c r="C239" s="1"/>
      <c r="D239" s="1"/>
      <c r="I239" s="1"/>
    </row>
    <row r="240" ht="12.75" customHeight="1">
      <c r="A240" s="1"/>
      <c r="C240" s="1"/>
      <c r="D240" s="1"/>
      <c r="I240" s="1"/>
    </row>
    <row r="241" ht="12.75" customHeight="1">
      <c r="A241" s="1"/>
      <c r="C241" s="1"/>
      <c r="D241" s="1"/>
      <c r="I241" s="1"/>
    </row>
    <row r="242" ht="12.75" customHeight="1">
      <c r="A242" s="1"/>
      <c r="C242" s="1"/>
      <c r="D242" s="1"/>
      <c r="I242" s="1"/>
    </row>
    <row r="243" ht="12.75" customHeight="1">
      <c r="A243" s="1"/>
      <c r="C243" s="1"/>
      <c r="D243" s="1"/>
      <c r="I243" s="1"/>
    </row>
    <row r="244" ht="12.75" customHeight="1">
      <c r="A244" s="1"/>
      <c r="C244" s="1"/>
      <c r="D244" s="1"/>
      <c r="I244" s="1"/>
    </row>
    <row r="245" ht="12.75" customHeight="1">
      <c r="A245" s="1"/>
      <c r="C245" s="1"/>
      <c r="D245" s="1"/>
      <c r="I245" s="1"/>
    </row>
    <row r="246" ht="12.75" customHeight="1">
      <c r="A246" s="1"/>
      <c r="C246" s="1"/>
      <c r="D246" s="1"/>
      <c r="I246" s="1"/>
    </row>
    <row r="247" ht="12.75" customHeight="1">
      <c r="A247" s="1"/>
      <c r="C247" s="1"/>
      <c r="D247" s="1"/>
      <c r="I247" s="1"/>
    </row>
    <row r="248" ht="12.75" customHeight="1">
      <c r="A248" s="1"/>
      <c r="C248" s="1"/>
      <c r="D248" s="1"/>
      <c r="I248" s="1"/>
    </row>
    <row r="249" ht="12.75" customHeight="1">
      <c r="A249" s="1"/>
      <c r="C249" s="1"/>
      <c r="D249" s="1"/>
      <c r="I249" s="1"/>
    </row>
    <row r="250" ht="12.75" customHeight="1">
      <c r="A250" s="1"/>
      <c r="C250" s="1"/>
      <c r="D250" s="1"/>
      <c r="I250" s="1"/>
    </row>
    <row r="251" ht="12.75" customHeight="1">
      <c r="A251" s="1"/>
      <c r="C251" s="1"/>
      <c r="D251" s="1"/>
      <c r="I251" s="1"/>
    </row>
    <row r="252" ht="12.75" customHeight="1">
      <c r="A252" s="1"/>
      <c r="C252" s="1"/>
      <c r="D252" s="1"/>
      <c r="I252" s="1"/>
    </row>
    <row r="253" ht="12.75" customHeight="1">
      <c r="A253" s="1"/>
      <c r="C253" s="1"/>
      <c r="D253" s="1"/>
      <c r="I253" s="1"/>
    </row>
    <row r="254" ht="12.75" customHeight="1">
      <c r="A254" s="1"/>
      <c r="C254" s="1"/>
      <c r="D254" s="1"/>
      <c r="I254" s="1"/>
    </row>
    <row r="255" ht="12.75" customHeight="1">
      <c r="A255" s="1"/>
      <c r="C255" s="1"/>
      <c r="D255" s="1"/>
      <c r="I255" s="1"/>
    </row>
    <row r="256" ht="12.75" customHeight="1">
      <c r="A256" s="1"/>
      <c r="C256" s="1"/>
      <c r="D256" s="1"/>
      <c r="I256" s="1"/>
    </row>
    <row r="257" ht="12.75" customHeight="1">
      <c r="A257" s="1"/>
      <c r="C257" s="1"/>
      <c r="D257" s="1"/>
      <c r="I257" s="1"/>
    </row>
    <row r="258" ht="12.75" customHeight="1">
      <c r="A258" s="1"/>
      <c r="C258" s="1"/>
      <c r="D258" s="1"/>
      <c r="I258" s="1"/>
    </row>
    <row r="259" ht="12.75" customHeight="1">
      <c r="A259" s="1"/>
      <c r="C259" s="1"/>
      <c r="D259" s="1"/>
      <c r="I259" s="1"/>
    </row>
    <row r="260" ht="12.75" customHeight="1">
      <c r="A260" s="1"/>
      <c r="C260" s="1"/>
      <c r="D260" s="1"/>
      <c r="I260" s="1"/>
    </row>
    <row r="261" ht="12.75" customHeight="1">
      <c r="A261" s="1"/>
      <c r="C261" s="1"/>
      <c r="D261" s="1"/>
      <c r="I261" s="1"/>
    </row>
    <row r="262" ht="12.75" customHeight="1">
      <c r="A262" s="1"/>
      <c r="C262" s="1"/>
      <c r="D262" s="1"/>
      <c r="I262" s="1"/>
    </row>
    <row r="263" ht="12.75" customHeight="1">
      <c r="A263" s="1"/>
      <c r="C263" s="1"/>
      <c r="D263" s="1"/>
      <c r="I263" s="1"/>
    </row>
    <row r="264" ht="12.75" customHeight="1">
      <c r="A264" s="1"/>
      <c r="C264" s="1"/>
      <c r="D264" s="1"/>
      <c r="I264" s="1"/>
    </row>
    <row r="265" ht="12.75" customHeight="1">
      <c r="A265" s="1"/>
      <c r="C265" s="1"/>
      <c r="D265" s="1"/>
      <c r="I265" s="1"/>
    </row>
    <row r="266" ht="12.75" customHeight="1">
      <c r="A266" s="1"/>
      <c r="C266" s="1"/>
      <c r="D266" s="1"/>
      <c r="I266" s="1"/>
    </row>
    <row r="267" ht="12.75" customHeight="1">
      <c r="A267" s="1"/>
      <c r="C267" s="1"/>
      <c r="D267" s="1"/>
      <c r="I267" s="1"/>
    </row>
    <row r="268" ht="12.75" customHeight="1">
      <c r="A268" s="1"/>
      <c r="C268" s="1"/>
      <c r="D268" s="1"/>
      <c r="I268" s="1"/>
    </row>
    <row r="269" ht="12.75" customHeight="1">
      <c r="A269" s="1"/>
      <c r="C269" s="1"/>
      <c r="D269" s="1"/>
      <c r="I269" s="1"/>
    </row>
    <row r="270" ht="12.75" customHeight="1">
      <c r="A270" s="1"/>
      <c r="C270" s="1"/>
      <c r="D270" s="1"/>
      <c r="I270" s="1"/>
    </row>
    <row r="271" ht="12.75" customHeight="1">
      <c r="A271" s="1"/>
      <c r="C271" s="1"/>
      <c r="D271" s="1"/>
      <c r="I271" s="1"/>
    </row>
    <row r="272" ht="12.75" customHeight="1">
      <c r="A272" s="1"/>
      <c r="C272" s="1"/>
      <c r="D272" s="1"/>
      <c r="I272" s="1"/>
    </row>
    <row r="273" ht="12.75" customHeight="1">
      <c r="A273" s="1"/>
      <c r="C273" s="1"/>
      <c r="D273" s="1"/>
      <c r="I273" s="1"/>
    </row>
    <row r="274" ht="12.75" customHeight="1">
      <c r="A274" s="1"/>
      <c r="C274" s="1"/>
      <c r="D274" s="1"/>
      <c r="I274" s="1"/>
    </row>
    <row r="275" ht="12.75" customHeight="1">
      <c r="A275" s="1"/>
      <c r="C275" s="1"/>
      <c r="D275" s="1"/>
      <c r="I275" s="1"/>
    </row>
    <row r="276" ht="12.75" customHeight="1">
      <c r="A276" s="1"/>
      <c r="C276" s="1"/>
      <c r="D276" s="1"/>
      <c r="I276" s="1"/>
    </row>
    <row r="277" ht="12.75" customHeight="1">
      <c r="A277" s="1"/>
      <c r="C277" s="1"/>
      <c r="D277" s="1"/>
      <c r="I277" s="1"/>
    </row>
    <row r="278" ht="12.75" customHeight="1">
      <c r="A278" s="1"/>
      <c r="C278" s="1"/>
      <c r="D278" s="1"/>
      <c r="I278" s="1"/>
    </row>
    <row r="279" ht="12.75" customHeight="1">
      <c r="A279" s="1"/>
      <c r="C279" s="1"/>
      <c r="D279" s="1"/>
      <c r="I279" s="1"/>
    </row>
    <row r="280" ht="12.75" customHeight="1">
      <c r="A280" s="1"/>
      <c r="C280" s="1"/>
      <c r="D280" s="1"/>
      <c r="I280" s="1"/>
    </row>
    <row r="281" ht="12.75" customHeight="1">
      <c r="A281" s="1"/>
      <c r="C281" s="1"/>
      <c r="D281" s="1"/>
      <c r="I281" s="1"/>
    </row>
    <row r="282" ht="12.75" customHeight="1">
      <c r="A282" s="1"/>
      <c r="C282" s="1"/>
      <c r="D282" s="1"/>
      <c r="I282" s="1"/>
    </row>
    <row r="283" ht="12.75" customHeight="1">
      <c r="A283" s="1"/>
      <c r="C283" s="1"/>
      <c r="D283" s="1"/>
      <c r="I283" s="1"/>
    </row>
    <row r="284" ht="12.75" customHeight="1">
      <c r="A284" s="1"/>
      <c r="C284" s="1"/>
      <c r="D284" s="1"/>
      <c r="I284" s="1"/>
    </row>
    <row r="285" ht="12.75" customHeight="1">
      <c r="A285" s="1"/>
      <c r="C285" s="1"/>
      <c r="D285" s="1"/>
      <c r="I285" s="1"/>
    </row>
    <row r="286" ht="12.75" customHeight="1">
      <c r="A286" s="1"/>
      <c r="C286" s="1"/>
      <c r="D286" s="1"/>
      <c r="I286" s="1"/>
    </row>
    <row r="287" ht="12.75" customHeight="1">
      <c r="A287" s="1"/>
      <c r="C287" s="1"/>
      <c r="D287" s="1"/>
      <c r="I287" s="1"/>
    </row>
    <row r="288" ht="12.75" customHeight="1">
      <c r="A288" s="1"/>
      <c r="C288" s="1"/>
      <c r="D288" s="1"/>
      <c r="I288" s="1"/>
    </row>
    <row r="289" ht="12.75" customHeight="1">
      <c r="A289" s="1"/>
      <c r="C289" s="1"/>
      <c r="D289" s="1"/>
      <c r="I289" s="1"/>
    </row>
    <row r="290" ht="12.75" customHeight="1">
      <c r="A290" s="1"/>
      <c r="C290" s="1"/>
      <c r="D290" s="1"/>
      <c r="I290" s="1"/>
    </row>
    <row r="291" ht="12.75" customHeight="1">
      <c r="A291" s="1"/>
      <c r="C291" s="1"/>
      <c r="D291" s="1"/>
      <c r="I291" s="1"/>
    </row>
    <row r="292" ht="12.75" customHeight="1">
      <c r="A292" s="1"/>
      <c r="C292" s="1"/>
      <c r="D292" s="1"/>
      <c r="I292" s="1"/>
    </row>
    <row r="293" ht="12.75" customHeight="1">
      <c r="A293" s="1"/>
      <c r="C293" s="1"/>
      <c r="D293" s="1"/>
      <c r="I293" s="1"/>
    </row>
    <row r="294" ht="12.75" customHeight="1">
      <c r="A294" s="1"/>
      <c r="C294" s="1"/>
      <c r="D294" s="1"/>
      <c r="I294" s="1"/>
    </row>
    <row r="295" ht="12.75" customHeight="1">
      <c r="A295" s="1"/>
      <c r="C295" s="1"/>
      <c r="D295" s="1"/>
      <c r="I295" s="1"/>
    </row>
    <row r="296" ht="12.75" customHeight="1">
      <c r="A296" s="1"/>
      <c r="C296" s="1"/>
      <c r="D296" s="1"/>
      <c r="I296" s="1"/>
    </row>
    <row r="297" ht="12.75" customHeight="1">
      <c r="A297" s="1"/>
      <c r="C297" s="1"/>
      <c r="D297" s="1"/>
      <c r="I297" s="1"/>
    </row>
    <row r="298" ht="12.75" customHeight="1">
      <c r="A298" s="1"/>
      <c r="C298" s="1"/>
      <c r="D298" s="1"/>
      <c r="I298" s="1"/>
    </row>
    <row r="299" ht="12.75" customHeight="1">
      <c r="A299" s="1"/>
      <c r="C299" s="1"/>
      <c r="D299" s="1"/>
      <c r="I299" s="1"/>
    </row>
    <row r="300" ht="12.75" customHeight="1">
      <c r="A300" s="1"/>
      <c r="C300" s="1"/>
      <c r="D300" s="1"/>
      <c r="I300" s="1"/>
    </row>
    <row r="301" ht="12.75" customHeight="1">
      <c r="A301" s="1"/>
      <c r="C301" s="1"/>
      <c r="D301" s="1"/>
      <c r="I301" s="1"/>
    </row>
    <row r="302" ht="12.75" customHeight="1">
      <c r="A302" s="1"/>
      <c r="C302" s="1"/>
      <c r="D302" s="1"/>
      <c r="I302" s="1"/>
    </row>
    <row r="303" ht="12.75" customHeight="1">
      <c r="A303" s="1"/>
      <c r="C303" s="1"/>
      <c r="D303" s="1"/>
      <c r="I303" s="1"/>
    </row>
    <row r="304" ht="12.75" customHeight="1">
      <c r="A304" s="1"/>
      <c r="C304" s="1"/>
      <c r="D304" s="1"/>
      <c r="I304" s="1"/>
    </row>
    <row r="305" ht="12.75" customHeight="1">
      <c r="A305" s="1"/>
      <c r="C305" s="1"/>
      <c r="D305" s="1"/>
      <c r="I305" s="1"/>
    </row>
    <row r="306" ht="12.75" customHeight="1">
      <c r="A306" s="1"/>
      <c r="C306" s="1"/>
      <c r="D306" s="1"/>
      <c r="I306" s="1"/>
    </row>
    <row r="307" ht="12.75" customHeight="1">
      <c r="A307" s="1"/>
      <c r="C307" s="1"/>
      <c r="D307" s="1"/>
      <c r="I307" s="1"/>
    </row>
    <row r="308" ht="12.75" customHeight="1">
      <c r="A308" s="1"/>
      <c r="C308" s="1"/>
      <c r="D308" s="1"/>
      <c r="I308" s="1"/>
    </row>
    <row r="309" ht="12.75" customHeight="1">
      <c r="A309" s="1"/>
      <c r="C309" s="1"/>
      <c r="D309" s="1"/>
      <c r="I309" s="1"/>
    </row>
    <row r="310" ht="12.75" customHeight="1">
      <c r="A310" s="1"/>
      <c r="C310" s="1"/>
      <c r="D310" s="1"/>
      <c r="I310" s="1"/>
    </row>
    <row r="311" ht="12.75" customHeight="1">
      <c r="A311" s="1"/>
      <c r="C311" s="1"/>
      <c r="D311" s="1"/>
      <c r="I311" s="1"/>
    </row>
    <row r="312" ht="12.75" customHeight="1">
      <c r="A312" s="1"/>
      <c r="C312" s="1"/>
      <c r="D312" s="1"/>
      <c r="I312" s="1"/>
    </row>
    <row r="313" ht="12.75" customHeight="1">
      <c r="A313" s="1"/>
      <c r="C313" s="1"/>
      <c r="D313" s="1"/>
      <c r="I313" s="1"/>
    </row>
    <row r="314" ht="12.75" customHeight="1">
      <c r="A314" s="1"/>
      <c r="C314" s="1"/>
      <c r="D314" s="1"/>
      <c r="I314" s="1"/>
    </row>
    <row r="315" ht="12.75" customHeight="1">
      <c r="A315" s="1"/>
      <c r="C315" s="1"/>
      <c r="D315" s="1"/>
      <c r="I315" s="1"/>
    </row>
    <row r="316" ht="12.75" customHeight="1">
      <c r="A316" s="1"/>
      <c r="C316" s="1"/>
      <c r="D316" s="1"/>
      <c r="I316" s="1"/>
    </row>
    <row r="317" ht="12.75" customHeight="1">
      <c r="A317" s="1"/>
      <c r="C317" s="1"/>
      <c r="D317" s="1"/>
      <c r="I317" s="1"/>
    </row>
    <row r="318" ht="12.75" customHeight="1">
      <c r="A318" s="1"/>
      <c r="C318" s="1"/>
      <c r="D318" s="1"/>
      <c r="I318" s="1"/>
    </row>
    <row r="319" ht="12.75" customHeight="1">
      <c r="A319" s="1"/>
      <c r="C319" s="1"/>
      <c r="D319" s="1"/>
      <c r="I319" s="1"/>
    </row>
    <row r="320" ht="12.75" customHeight="1">
      <c r="A320" s="1"/>
      <c r="C320" s="1"/>
      <c r="D320" s="1"/>
      <c r="I320" s="1"/>
    </row>
    <row r="321" ht="12.75" customHeight="1">
      <c r="A321" s="1"/>
      <c r="C321" s="1"/>
      <c r="D321" s="1"/>
      <c r="I321" s="1"/>
    </row>
    <row r="322" ht="12.75" customHeight="1">
      <c r="A322" s="1"/>
      <c r="C322" s="1"/>
      <c r="D322" s="1"/>
      <c r="I322" s="1"/>
    </row>
    <row r="323" ht="12.75" customHeight="1">
      <c r="A323" s="1"/>
      <c r="C323" s="1"/>
      <c r="D323" s="1"/>
      <c r="I323" s="1"/>
    </row>
    <row r="324" ht="12.75" customHeight="1">
      <c r="A324" s="1"/>
      <c r="C324" s="1"/>
      <c r="D324" s="1"/>
      <c r="I324" s="1"/>
    </row>
    <row r="325" ht="12.75" customHeight="1">
      <c r="A325" s="1"/>
      <c r="C325" s="1"/>
      <c r="D325" s="1"/>
      <c r="I325" s="1"/>
    </row>
    <row r="326" ht="12.75" customHeight="1">
      <c r="A326" s="1"/>
      <c r="C326" s="1"/>
      <c r="D326" s="1"/>
      <c r="I326" s="1"/>
    </row>
    <row r="327" ht="12.75" customHeight="1">
      <c r="A327" s="1"/>
      <c r="C327" s="1"/>
      <c r="D327" s="1"/>
      <c r="I327" s="1"/>
    </row>
    <row r="328" ht="12.75" customHeight="1">
      <c r="A328" s="1"/>
      <c r="C328" s="1"/>
      <c r="D328" s="1"/>
      <c r="I328" s="1"/>
    </row>
    <row r="329" ht="12.75" customHeight="1">
      <c r="A329" s="1"/>
      <c r="C329" s="1"/>
      <c r="D329" s="1"/>
      <c r="I329" s="1"/>
    </row>
    <row r="330" ht="12.75" customHeight="1">
      <c r="A330" s="1"/>
      <c r="C330" s="1"/>
      <c r="D330" s="1"/>
      <c r="I330" s="1"/>
    </row>
    <row r="331" ht="12.75" customHeight="1">
      <c r="A331" s="1"/>
      <c r="C331" s="1"/>
      <c r="D331" s="1"/>
      <c r="I331" s="1"/>
    </row>
    <row r="332" ht="12.75" customHeight="1">
      <c r="A332" s="1"/>
      <c r="C332" s="1"/>
      <c r="D332" s="1"/>
      <c r="I332" s="1"/>
    </row>
    <row r="333" ht="12.75" customHeight="1">
      <c r="A333" s="1"/>
      <c r="C333" s="1"/>
      <c r="D333" s="1"/>
      <c r="I333" s="1"/>
    </row>
    <row r="334" ht="12.75" customHeight="1">
      <c r="A334" s="1"/>
      <c r="C334" s="1"/>
      <c r="D334" s="1"/>
      <c r="I334" s="1"/>
    </row>
    <row r="335" ht="12.75" customHeight="1">
      <c r="A335" s="1"/>
      <c r="C335" s="1"/>
      <c r="D335" s="1"/>
      <c r="I335" s="1"/>
    </row>
    <row r="336" ht="12.75" customHeight="1">
      <c r="A336" s="1"/>
      <c r="C336" s="1"/>
      <c r="D336" s="1"/>
      <c r="I336" s="1"/>
    </row>
    <row r="337" ht="12.75" customHeight="1">
      <c r="A337" s="1"/>
      <c r="C337" s="1"/>
      <c r="D337" s="1"/>
      <c r="I337" s="1"/>
    </row>
    <row r="338" ht="12.75" customHeight="1">
      <c r="A338" s="1"/>
      <c r="C338" s="1"/>
      <c r="D338" s="1"/>
      <c r="I338" s="1"/>
    </row>
    <row r="339" ht="12.75" customHeight="1">
      <c r="A339" s="1"/>
      <c r="C339" s="1"/>
      <c r="D339" s="1"/>
      <c r="I339" s="1"/>
    </row>
    <row r="340" ht="12.75" customHeight="1">
      <c r="A340" s="1"/>
      <c r="C340" s="1"/>
      <c r="D340" s="1"/>
      <c r="I340" s="1"/>
    </row>
    <row r="341" ht="12.75" customHeight="1">
      <c r="A341" s="1"/>
      <c r="C341" s="1"/>
      <c r="D341" s="1"/>
      <c r="I341" s="1"/>
    </row>
    <row r="342" ht="12.75" customHeight="1">
      <c r="A342" s="1"/>
      <c r="C342" s="1"/>
      <c r="D342" s="1"/>
      <c r="I342" s="1"/>
    </row>
    <row r="343" ht="12.75" customHeight="1">
      <c r="A343" s="1"/>
      <c r="C343" s="1"/>
      <c r="D343" s="1"/>
      <c r="I343" s="1"/>
    </row>
    <row r="344" ht="12.75" customHeight="1">
      <c r="A344" s="1"/>
      <c r="C344" s="1"/>
      <c r="D344" s="1"/>
      <c r="I344" s="1"/>
    </row>
    <row r="345" ht="12.75" customHeight="1">
      <c r="A345" s="1"/>
      <c r="C345" s="1"/>
      <c r="D345" s="1"/>
      <c r="I345" s="1"/>
    </row>
    <row r="346" ht="12.75" customHeight="1">
      <c r="A346" s="1"/>
      <c r="C346" s="1"/>
      <c r="D346" s="1"/>
      <c r="I346" s="1"/>
    </row>
    <row r="347" ht="12.75" customHeight="1">
      <c r="A347" s="1"/>
      <c r="C347" s="1"/>
      <c r="D347" s="1"/>
      <c r="I347" s="1"/>
    </row>
    <row r="348" ht="12.75" customHeight="1">
      <c r="A348" s="1"/>
      <c r="C348" s="1"/>
      <c r="D348" s="1"/>
      <c r="I348" s="1"/>
    </row>
    <row r="349" ht="12.75" customHeight="1">
      <c r="A349" s="1"/>
      <c r="C349" s="1"/>
      <c r="D349" s="1"/>
      <c r="I349" s="1"/>
    </row>
    <row r="350" ht="12.75" customHeight="1">
      <c r="A350" s="1"/>
      <c r="C350" s="1"/>
      <c r="D350" s="1"/>
      <c r="I350" s="1"/>
    </row>
    <row r="351" ht="12.75" customHeight="1">
      <c r="A351" s="1"/>
      <c r="C351" s="1"/>
      <c r="D351" s="1"/>
      <c r="I351" s="1"/>
    </row>
    <row r="352" ht="12.75" customHeight="1">
      <c r="A352" s="1"/>
      <c r="C352" s="1"/>
      <c r="D352" s="1"/>
      <c r="I352" s="1"/>
    </row>
    <row r="353" ht="12.75" customHeight="1">
      <c r="A353" s="1"/>
      <c r="C353" s="1"/>
      <c r="D353" s="1"/>
      <c r="I353" s="1"/>
    </row>
    <row r="354" ht="12.75" customHeight="1">
      <c r="A354" s="1"/>
      <c r="C354" s="1"/>
      <c r="D354" s="1"/>
      <c r="I354" s="1"/>
    </row>
    <row r="355" ht="12.75" customHeight="1">
      <c r="A355" s="1"/>
      <c r="C355" s="1"/>
      <c r="D355" s="1"/>
      <c r="I355" s="1"/>
    </row>
    <row r="356" ht="12.75" customHeight="1">
      <c r="A356" s="1"/>
      <c r="C356" s="1"/>
      <c r="D356" s="1"/>
      <c r="I356" s="1"/>
    </row>
    <row r="357" ht="12.75" customHeight="1">
      <c r="A357" s="1"/>
      <c r="C357" s="1"/>
      <c r="D357" s="1"/>
      <c r="I357" s="1"/>
    </row>
    <row r="358" ht="12.75" customHeight="1">
      <c r="A358" s="1"/>
      <c r="C358" s="1"/>
      <c r="D358" s="1"/>
      <c r="I358" s="1"/>
    </row>
    <row r="359" ht="12.75" customHeight="1">
      <c r="A359" s="1"/>
      <c r="C359" s="1"/>
      <c r="D359" s="1"/>
      <c r="I359" s="1"/>
    </row>
    <row r="360" ht="12.75" customHeight="1">
      <c r="A360" s="1"/>
      <c r="C360" s="1"/>
      <c r="D360" s="1"/>
      <c r="I360" s="1"/>
    </row>
    <row r="361" ht="12.75" customHeight="1">
      <c r="A361" s="1"/>
      <c r="C361" s="1"/>
      <c r="D361" s="1"/>
      <c r="I361" s="1"/>
    </row>
    <row r="362" ht="12.75" customHeight="1">
      <c r="A362" s="1"/>
      <c r="C362" s="1"/>
      <c r="D362" s="1"/>
      <c r="I362" s="1"/>
    </row>
    <row r="363" ht="12.75" customHeight="1">
      <c r="A363" s="1"/>
      <c r="C363" s="1"/>
      <c r="D363" s="1"/>
      <c r="I363" s="1"/>
    </row>
    <row r="364" ht="12.75" customHeight="1">
      <c r="A364" s="1"/>
      <c r="C364" s="1"/>
      <c r="D364" s="1"/>
      <c r="I364" s="1"/>
    </row>
    <row r="365" ht="12.75" customHeight="1">
      <c r="A365" s="1"/>
      <c r="C365" s="1"/>
      <c r="D365" s="1"/>
      <c r="I365" s="1"/>
    </row>
    <row r="366" ht="12.75" customHeight="1">
      <c r="A366" s="1"/>
      <c r="C366" s="1"/>
      <c r="D366" s="1"/>
      <c r="I366" s="1"/>
    </row>
    <row r="367" ht="12.75" customHeight="1">
      <c r="A367" s="1"/>
      <c r="C367" s="1"/>
      <c r="D367" s="1"/>
      <c r="I367" s="1"/>
    </row>
    <row r="368" ht="12.75" customHeight="1">
      <c r="A368" s="1"/>
      <c r="C368" s="1"/>
      <c r="D368" s="1"/>
      <c r="I368" s="1"/>
    </row>
    <row r="369" ht="12.75" customHeight="1">
      <c r="A369" s="1"/>
      <c r="C369" s="1"/>
      <c r="D369" s="1"/>
      <c r="I369" s="1"/>
    </row>
    <row r="370" ht="12.75" customHeight="1">
      <c r="A370" s="1"/>
      <c r="C370" s="1"/>
      <c r="D370" s="1"/>
      <c r="I370" s="1"/>
    </row>
    <row r="371" ht="12.75" customHeight="1">
      <c r="A371" s="1"/>
      <c r="C371" s="1"/>
      <c r="D371" s="1"/>
      <c r="I371" s="1"/>
    </row>
    <row r="372" ht="12.75" customHeight="1">
      <c r="A372" s="1"/>
      <c r="C372" s="1"/>
      <c r="D372" s="1"/>
      <c r="I372" s="1"/>
    </row>
    <row r="373" ht="12.75" customHeight="1">
      <c r="A373" s="1"/>
      <c r="C373" s="1"/>
      <c r="D373" s="1"/>
      <c r="I373" s="1"/>
    </row>
    <row r="374" ht="12.75" customHeight="1">
      <c r="A374" s="1"/>
      <c r="C374" s="1"/>
      <c r="D374" s="1"/>
      <c r="I374" s="1"/>
    </row>
    <row r="375" ht="12.75" customHeight="1">
      <c r="A375" s="1"/>
      <c r="C375" s="1"/>
      <c r="D375" s="1"/>
      <c r="I375" s="1"/>
    </row>
    <row r="376" ht="12.75" customHeight="1">
      <c r="A376" s="1"/>
      <c r="C376" s="1"/>
      <c r="D376" s="1"/>
      <c r="I376" s="1"/>
    </row>
    <row r="377" ht="12.75" customHeight="1">
      <c r="A377" s="1"/>
      <c r="C377" s="1"/>
      <c r="D377" s="1"/>
      <c r="I377" s="1"/>
    </row>
    <row r="378" ht="12.75" customHeight="1">
      <c r="A378" s="1"/>
      <c r="C378" s="1"/>
      <c r="D378" s="1"/>
      <c r="I378" s="1"/>
    </row>
    <row r="379" ht="12.75" customHeight="1">
      <c r="A379" s="1"/>
      <c r="C379" s="1"/>
      <c r="D379" s="1"/>
      <c r="I379" s="1"/>
    </row>
    <row r="380" ht="12.75" customHeight="1">
      <c r="A380" s="1"/>
      <c r="C380" s="1"/>
      <c r="D380" s="1"/>
      <c r="I380" s="1"/>
    </row>
    <row r="381" ht="12.75" customHeight="1">
      <c r="A381" s="1"/>
      <c r="C381" s="1"/>
      <c r="D381" s="1"/>
      <c r="I381" s="1"/>
    </row>
    <row r="382" ht="12.75" customHeight="1">
      <c r="A382" s="1"/>
      <c r="C382" s="1"/>
      <c r="D382" s="1"/>
      <c r="I382" s="1"/>
    </row>
    <row r="383" ht="12.75" customHeight="1">
      <c r="A383" s="1"/>
      <c r="C383" s="1"/>
      <c r="D383" s="1"/>
      <c r="I383" s="1"/>
    </row>
    <row r="384" ht="12.75" customHeight="1">
      <c r="A384" s="1"/>
      <c r="C384" s="1"/>
      <c r="D384" s="1"/>
      <c r="I384" s="1"/>
    </row>
    <row r="385" ht="12.75" customHeight="1">
      <c r="A385" s="1"/>
      <c r="C385" s="1"/>
      <c r="D385" s="1"/>
      <c r="I385" s="1"/>
    </row>
    <row r="386" ht="12.75" customHeight="1">
      <c r="A386" s="1"/>
      <c r="C386" s="1"/>
      <c r="D386" s="1"/>
      <c r="I386" s="1"/>
    </row>
    <row r="387" ht="12.75" customHeight="1">
      <c r="A387" s="1"/>
      <c r="C387" s="1"/>
      <c r="D387" s="1"/>
      <c r="I387" s="1"/>
    </row>
    <row r="388" ht="12.75" customHeight="1">
      <c r="A388" s="1"/>
      <c r="C388" s="1"/>
      <c r="D388" s="1"/>
      <c r="I388" s="1"/>
    </row>
    <row r="389" ht="12.75" customHeight="1">
      <c r="A389" s="1"/>
      <c r="C389" s="1"/>
      <c r="D389" s="1"/>
      <c r="I389" s="1"/>
    </row>
    <row r="390" ht="12.75" customHeight="1">
      <c r="A390" s="1"/>
      <c r="C390" s="1"/>
      <c r="D390" s="1"/>
      <c r="I390" s="1"/>
    </row>
    <row r="391" ht="12.75" customHeight="1">
      <c r="A391" s="1"/>
      <c r="C391" s="1"/>
      <c r="D391" s="1"/>
      <c r="I391" s="1"/>
    </row>
    <row r="392" ht="12.75" customHeight="1">
      <c r="A392" s="1"/>
      <c r="C392" s="1"/>
      <c r="D392" s="1"/>
      <c r="I392" s="1"/>
    </row>
    <row r="393" ht="12.75" customHeight="1">
      <c r="A393" s="1"/>
      <c r="C393" s="1"/>
      <c r="D393" s="1"/>
      <c r="I393" s="1"/>
    </row>
    <row r="394" ht="12.75" customHeight="1">
      <c r="A394" s="1"/>
      <c r="C394" s="1"/>
      <c r="D394" s="1"/>
      <c r="I394" s="1"/>
    </row>
    <row r="395" ht="12.75" customHeight="1">
      <c r="A395" s="1"/>
      <c r="C395" s="1"/>
      <c r="D395" s="1"/>
      <c r="I395" s="1"/>
    </row>
    <row r="396" ht="12.75" customHeight="1">
      <c r="A396" s="1"/>
      <c r="C396" s="1"/>
      <c r="D396" s="1"/>
      <c r="I396" s="1"/>
    </row>
    <row r="397" ht="12.75" customHeight="1">
      <c r="A397" s="1"/>
      <c r="C397" s="1"/>
      <c r="D397" s="1"/>
      <c r="I397" s="1"/>
    </row>
    <row r="398" ht="12.75" customHeight="1">
      <c r="A398" s="1"/>
      <c r="C398" s="1"/>
      <c r="D398" s="1"/>
      <c r="I398" s="1"/>
    </row>
    <row r="399" ht="12.75" customHeight="1">
      <c r="A399" s="1"/>
      <c r="C399" s="1"/>
      <c r="D399" s="1"/>
      <c r="I399" s="1"/>
    </row>
    <row r="400" ht="12.75" customHeight="1">
      <c r="A400" s="1"/>
      <c r="C400" s="1"/>
      <c r="D400" s="1"/>
      <c r="I400" s="1"/>
    </row>
    <row r="401" ht="12.75" customHeight="1">
      <c r="A401" s="1"/>
      <c r="C401" s="1"/>
      <c r="D401" s="1"/>
      <c r="I401" s="1"/>
    </row>
    <row r="402" ht="12.75" customHeight="1">
      <c r="A402" s="1"/>
      <c r="C402" s="1"/>
      <c r="D402" s="1"/>
      <c r="I402" s="1"/>
    </row>
    <row r="403" ht="12.75" customHeight="1">
      <c r="A403" s="1"/>
      <c r="C403" s="1"/>
      <c r="D403" s="1"/>
      <c r="I403" s="1"/>
    </row>
    <row r="404" ht="12.75" customHeight="1">
      <c r="A404" s="1"/>
      <c r="C404" s="1"/>
      <c r="D404" s="1"/>
      <c r="I404" s="1"/>
    </row>
    <row r="405" ht="12.75" customHeight="1">
      <c r="A405" s="1"/>
      <c r="C405" s="1"/>
      <c r="D405" s="1"/>
      <c r="I405" s="1"/>
    </row>
    <row r="406" ht="12.75" customHeight="1">
      <c r="A406" s="1"/>
      <c r="C406" s="1"/>
      <c r="D406" s="1"/>
      <c r="I406" s="1"/>
    </row>
    <row r="407" ht="12.75" customHeight="1">
      <c r="A407" s="1"/>
      <c r="C407" s="1"/>
      <c r="D407" s="1"/>
      <c r="I407" s="1"/>
    </row>
    <row r="408" ht="12.75" customHeight="1">
      <c r="A408" s="1"/>
      <c r="C408" s="1"/>
      <c r="D408" s="1"/>
      <c r="I408" s="1"/>
    </row>
    <row r="409" ht="12.75" customHeight="1">
      <c r="A409" s="1"/>
      <c r="C409" s="1"/>
      <c r="D409" s="1"/>
      <c r="I409" s="1"/>
    </row>
    <row r="410" ht="12.75" customHeight="1">
      <c r="A410" s="1"/>
      <c r="C410" s="1"/>
      <c r="D410" s="1"/>
      <c r="I410" s="1"/>
    </row>
    <row r="411" ht="12.75" customHeight="1">
      <c r="A411" s="1"/>
      <c r="C411" s="1"/>
      <c r="D411" s="1"/>
      <c r="I411" s="1"/>
    </row>
    <row r="412" ht="12.75" customHeight="1">
      <c r="A412" s="1"/>
      <c r="C412" s="1"/>
      <c r="D412" s="1"/>
      <c r="I412" s="1"/>
    </row>
    <row r="413" ht="12.75" customHeight="1">
      <c r="A413" s="1"/>
      <c r="C413" s="1"/>
      <c r="D413" s="1"/>
      <c r="I413" s="1"/>
    </row>
    <row r="414" ht="12.75" customHeight="1">
      <c r="A414" s="1"/>
      <c r="C414" s="1"/>
      <c r="D414" s="1"/>
      <c r="I414" s="1"/>
    </row>
    <row r="415" ht="12.75" customHeight="1">
      <c r="A415" s="1"/>
      <c r="C415" s="1"/>
      <c r="D415" s="1"/>
      <c r="I415" s="1"/>
    </row>
    <row r="416" ht="12.75" customHeight="1">
      <c r="A416" s="1"/>
      <c r="C416" s="1"/>
      <c r="D416" s="1"/>
      <c r="I416" s="1"/>
    </row>
    <row r="417" ht="12.75" customHeight="1">
      <c r="A417" s="1"/>
      <c r="C417" s="1"/>
      <c r="D417" s="1"/>
      <c r="I417" s="1"/>
    </row>
    <row r="418" ht="12.75" customHeight="1">
      <c r="A418" s="1"/>
      <c r="C418" s="1"/>
      <c r="D418" s="1"/>
      <c r="I418" s="1"/>
    </row>
    <row r="419" ht="12.75" customHeight="1">
      <c r="A419" s="1"/>
      <c r="C419" s="1"/>
      <c r="D419" s="1"/>
      <c r="I419" s="1"/>
    </row>
    <row r="420" ht="12.75" customHeight="1">
      <c r="A420" s="1"/>
      <c r="C420" s="1"/>
      <c r="D420" s="1"/>
      <c r="I420" s="1"/>
    </row>
    <row r="421" ht="12.75" customHeight="1">
      <c r="A421" s="1"/>
      <c r="C421" s="1"/>
      <c r="D421" s="1"/>
      <c r="I421" s="1"/>
    </row>
    <row r="422" ht="12.75" customHeight="1">
      <c r="A422" s="1"/>
      <c r="C422" s="1"/>
      <c r="D422" s="1"/>
      <c r="I422" s="1"/>
    </row>
    <row r="423" ht="12.75" customHeight="1">
      <c r="A423" s="1"/>
      <c r="C423" s="1"/>
      <c r="D423" s="1"/>
      <c r="I423" s="1"/>
    </row>
    <row r="424" ht="12.75" customHeight="1">
      <c r="A424" s="1"/>
      <c r="C424" s="1"/>
      <c r="D424" s="1"/>
      <c r="I424" s="1"/>
    </row>
    <row r="425" ht="12.75" customHeight="1">
      <c r="A425" s="1"/>
      <c r="C425" s="1"/>
      <c r="D425" s="1"/>
      <c r="I425" s="1"/>
    </row>
    <row r="426" ht="12.75" customHeight="1">
      <c r="A426" s="1"/>
      <c r="C426" s="1"/>
      <c r="D426" s="1"/>
      <c r="I426" s="1"/>
    </row>
    <row r="427" ht="12.75" customHeight="1">
      <c r="A427" s="1"/>
      <c r="C427" s="1"/>
      <c r="D427" s="1"/>
      <c r="I427" s="1"/>
    </row>
    <row r="428" ht="12.75" customHeight="1">
      <c r="A428" s="1"/>
      <c r="C428" s="1"/>
      <c r="D428" s="1"/>
      <c r="I428" s="1"/>
    </row>
    <row r="429" ht="12.75" customHeight="1">
      <c r="A429" s="1"/>
      <c r="C429" s="1"/>
      <c r="D429" s="1"/>
      <c r="I429" s="1"/>
    </row>
    <row r="430" ht="12.75" customHeight="1">
      <c r="A430" s="1"/>
      <c r="C430" s="1"/>
      <c r="D430" s="1"/>
      <c r="I430" s="1"/>
    </row>
    <row r="431" ht="12.75" customHeight="1">
      <c r="A431" s="1"/>
      <c r="C431" s="1"/>
      <c r="D431" s="1"/>
      <c r="I431" s="1"/>
    </row>
    <row r="432" ht="12.75" customHeight="1">
      <c r="A432" s="1"/>
      <c r="C432" s="1"/>
      <c r="D432" s="1"/>
      <c r="I432" s="1"/>
    </row>
    <row r="433" ht="12.75" customHeight="1">
      <c r="A433" s="1"/>
      <c r="C433" s="1"/>
      <c r="D433" s="1"/>
      <c r="I433" s="1"/>
    </row>
    <row r="434" ht="12.75" customHeight="1">
      <c r="A434" s="1"/>
      <c r="C434" s="1"/>
      <c r="D434" s="1"/>
      <c r="I434" s="1"/>
    </row>
    <row r="435" ht="12.75" customHeight="1">
      <c r="A435" s="1"/>
      <c r="C435" s="1"/>
      <c r="D435" s="1"/>
      <c r="I435" s="1"/>
    </row>
    <row r="436" ht="12.75" customHeight="1">
      <c r="A436" s="1"/>
      <c r="C436" s="1"/>
      <c r="D436" s="1"/>
      <c r="I436" s="1"/>
    </row>
    <row r="437" ht="12.75" customHeight="1">
      <c r="A437" s="1"/>
      <c r="C437" s="1"/>
      <c r="D437" s="1"/>
      <c r="I437" s="1"/>
    </row>
    <row r="438" ht="12.75" customHeight="1">
      <c r="A438" s="1"/>
      <c r="C438" s="1"/>
      <c r="D438" s="1"/>
      <c r="I438" s="1"/>
    </row>
    <row r="439" ht="12.75" customHeight="1">
      <c r="A439" s="1"/>
      <c r="C439" s="1"/>
      <c r="D439" s="1"/>
      <c r="I439" s="1"/>
    </row>
    <row r="440" ht="12.75" customHeight="1">
      <c r="A440" s="1"/>
      <c r="C440" s="1"/>
      <c r="D440" s="1"/>
      <c r="I440" s="1"/>
    </row>
    <row r="441" ht="12.75" customHeight="1">
      <c r="A441" s="1"/>
      <c r="C441" s="1"/>
      <c r="D441" s="1"/>
      <c r="I441" s="1"/>
    </row>
    <row r="442" ht="12.75" customHeight="1">
      <c r="A442" s="1"/>
      <c r="C442" s="1"/>
      <c r="D442" s="1"/>
      <c r="I442" s="1"/>
    </row>
    <row r="443" ht="12.75" customHeight="1">
      <c r="A443" s="1"/>
      <c r="C443" s="1"/>
      <c r="D443" s="1"/>
      <c r="I443" s="1"/>
    </row>
    <row r="444" ht="12.75" customHeight="1">
      <c r="A444" s="1"/>
      <c r="C444" s="1"/>
      <c r="D444" s="1"/>
      <c r="I444" s="1"/>
    </row>
    <row r="445" ht="12.75" customHeight="1">
      <c r="A445" s="1"/>
      <c r="C445" s="1"/>
      <c r="D445" s="1"/>
      <c r="I445" s="1"/>
    </row>
    <row r="446" ht="12.75" customHeight="1">
      <c r="A446" s="1"/>
      <c r="C446" s="1"/>
      <c r="D446" s="1"/>
      <c r="I446" s="1"/>
    </row>
    <row r="447" ht="12.75" customHeight="1">
      <c r="A447" s="1"/>
      <c r="C447" s="1"/>
      <c r="D447" s="1"/>
      <c r="I447" s="1"/>
    </row>
    <row r="448" ht="12.75" customHeight="1">
      <c r="A448" s="1"/>
      <c r="C448" s="1"/>
      <c r="D448" s="1"/>
      <c r="I448" s="1"/>
    </row>
    <row r="449" ht="12.75" customHeight="1">
      <c r="A449" s="1"/>
      <c r="C449" s="1"/>
      <c r="D449" s="1"/>
      <c r="I449" s="1"/>
    </row>
    <row r="450" ht="12.75" customHeight="1">
      <c r="A450" s="1"/>
      <c r="C450" s="1"/>
      <c r="D450" s="1"/>
      <c r="I450" s="1"/>
    </row>
    <row r="451" ht="12.75" customHeight="1">
      <c r="A451" s="1"/>
      <c r="C451" s="1"/>
      <c r="D451" s="1"/>
      <c r="I451" s="1"/>
    </row>
    <row r="452" ht="12.75" customHeight="1">
      <c r="A452" s="1"/>
      <c r="C452" s="1"/>
      <c r="D452" s="1"/>
      <c r="I452" s="1"/>
    </row>
    <row r="453" ht="12.75" customHeight="1">
      <c r="A453" s="1"/>
      <c r="C453" s="1"/>
      <c r="D453" s="1"/>
      <c r="I453" s="1"/>
    </row>
    <row r="454" ht="12.75" customHeight="1">
      <c r="A454" s="1"/>
      <c r="C454" s="1"/>
      <c r="D454" s="1"/>
      <c r="I454" s="1"/>
    </row>
    <row r="455" ht="12.75" customHeight="1">
      <c r="A455" s="1"/>
      <c r="C455" s="1"/>
      <c r="D455" s="1"/>
      <c r="I455" s="1"/>
    </row>
    <row r="456" ht="12.75" customHeight="1">
      <c r="A456" s="1"/>
      <c r="C456" s="1"/>
      <c r="D456" s="1"/>
      <c r="I456" s="1"/>
    </row>
    <row r="457" ht="12.75" customHeight="1">
      <c r="A457" s="1"/>
      <c r="C457" s="1"/>
      <c r="D457" s="1"/>
      <c r="I457" s="1"/>
    </row>
    <row r="458" ht="12.75" customHeight="1">
      <c r="A458" s="1"/>
      <c r="C458" s="1"/>
      <c r="D458" s="1"/>
      <c r="I458" s="1"/>
    </row>
    <row r="459" ht="12.75" customHeight="1">
      <c r="A459" s="1"/>
      <c r="C459" s="1"/>
      <c r="D459" s="1"/>
      <c r="I459" s="1"/>
    </row>
    <row r="460" ht="12.75" customHeight="1">
      <c r="A460" s="1"/>
      <c r="C460" s="1"/>
      <c r="D460" s="1"/>
      <c r="I460" s="1"/>
    </row>
    <row r="461" ht="12.75" customHeight="1">
      <c r="A461" s="1"/>
      <c r="C461" s="1"/>
      <c r="D461" s="1"/>
      <c r="I461" s="1"/>
    </row>
    <row r="462" ht="12.75" customHeight="1">
      <c r="A462" s="1"/>
      <c r="C462" s="1"/>
      <c r="D462" s="1"/>
      <c r="I462" s="1"/>
    </row>
    <row r="463" ht="12.75" customHeight="1">
      <c r="A463" s="1"/>
      <c r="C463" s="1"/>
      <c r="D463" s="1"/>
      <c r="I463" s="1"/>
    </row>
    <row r="464" ht="12.75" customHeight="1">
      <c r="A464" s="1"/>
      <c r="C464" s="1"/>
      <c r="D464" s="1"/>
      <c r="I464" s="1"/>
    </row>
    <row r="465" ht="12.75" customHeight="1">
      <c r="A465" s="1"/>
      <c r="C465" s="1"/>
      <c r="D465" s="1"/>
      <c r="I465" s="1"/>
    </row>
    <row r="466" ht="12.75" customHeight="1">
      <c r="A466" s="1"/>
      <c r="C466" s="1"/>
      <c r="D466" s="1"/>
      <c r="I466" s="1"/>
    </row>
    <row r="467" ht="12.75" customHeight="1">
      <c r="A467" s="1"/>
      <c r="C467" s="1"/>
      <c r="D467" s="1"/>
      <c r="I467" s="1"/>
    </row>
    <row r="468" ht="12.75" customHeight="1">
      <c r="A468" s="1"/>
      <c r="C468" s="1"/>
      <c r="D468" s="1"/>
      <c r="I468" s="1"/>
    </row>
    <row r="469" ht="12.75" customHeight="1">
      <c r="A469" s="1"/>
      <c r="C469" s="1"/>
      <c r="D469" s="1"/>
      <c r="I469" s="1"/>
    </row>
    <row r="470" ht="12.75" customHeight="1">
      <c r="A470" s="1"/>
      <c r="C470" s="1"/>
      <c r="D470" s="1"/>
      <c r="I470" s="1"/>
    </row>
    <row r="471" ht="12.75" customHeight="1">
      <c r="A471" s="1"/>
      <c r="C471" s="1"/>
      <c r="D471" s="1"/>
      <c r="I471" s="1"/>
    </row>
    <row r="472" ht="12.75" customHeight="1">
      <c r="A472" s="1"/>
      <c r="C472" s="1"/>
      <c r="D472" s="1"/>
      <c r="I472" s="1"/>
    </row>
    <row r="473" ht="12.75" customHeight="1">
      <c r="A473" s="1"/>
      <c r="C473" s="1"/>
      <c r="D473" s="1"/>
      <c r="I473" s="1"/>
    </row>
    <row r="474" ht="12.75" customHeight="1">
      <c r="A474" s="1"/>
      <c r="C474" s="1"/>
      <c r="D474" s="1"/>
      <c r="I474" s="1"/>
    </row>
    <row r="475" ht="12.75" customHeight="1">
      <c r="A475" s="1"/>
      <c r="C475" s="1"/>
      <c r="D475" s="1"/>
      <c r="I475" s="1"/>
    </row>
    <row r="476" ht="12.75" customHeight="1">
      <c r="A476" s="1"/>
      <c r="C476" s="1"/>
      <c r="D476" s="1"/>
      <c r="I476" s="1"/>
    </row>
    <row r="477" ht="12.75" customHeight="1">
      <c r="A477" s="1"/>
      <c r="C477" s="1"/>
      <c r="D477" s="1"/>
      <c r="I477" s="1"/>
    </row>
    <row r="478" ht="12.75" customHeight="1">
      <c r="A478" s="1"/>
      <c r="C478" s="1"/>
      <c r="D478" s="1"/>
      <c r="I478" s="1"/>
    </row>
    <row r="479" ht="12.75" customHeight="1">
      <c r="A479" s="1"/>
      <c r="C479" s="1"/>
      <c r="D479" s="1"/>
      <c r="I479" s="1"/>
    </row>
    <row r="480" ht="12.75" customHeight="1">
      <c r="A480" s="1"/>
      <c r="C480" s="1"/>
      <c r="D480" s="1"/>
      <c r="I480" s="1"/>
    </row>
    <row r="481" ht="12.75" customHeight="1">
      <c r="A481" s="1"/>
      <c r="C481" s="1"/>
      <c r="D481" s="1"/>
      <c r="I481" s="1"/>
    </row>
    <row r="482" ht="12.75" customHeight="1">
      <c r="A482" s="1"/>
      <c r="C482" s="1"/>
      <c r="D482" s="1"/>
      <c r="I482" s="1"/>
    </row>
    <row r="483" ht="12.75" customHeight="1">
      <c r="A483" s="1"/>
      <c r="C483" s="1"/>
      <c r="D483" s="1"/>
      <c r="I483" s="1"/>
    </row>
    <row r="484" ht="12.75" customHeight="1">
      <c r="A484" s="1"/>
      <c r="C484" s="1"/>
      <c r="D484" s="1"/>
      <c r="I484" s="1"/>
    </row>
    <row r="485" ht="12.75" customHeight="1">
      <c r="A485" s="1"/>
      <c r="C485" s="1"/>
      <c r="D485" s="1"/>
      <c r="I485" s="1"/>
    </row>
    <row r="486" ht="12.75" customHeight="1">
      <c r="A486" s="1"/>
      <c r="C486" s="1"/>
      <c r="D486" s="1"/>
      <c r="I486" s="1"/>
    </row>
    <row r="487" ht="12.75" customHeight="1">
      <c r="A487" s="1"/>
      <c r="C487" s="1"/>
      <c r="D487" s="1"/>
      <c r="I487" s="1"/>
    </row>
    <row r="488" ht="12.75" customHeight="1">
      <c r="A488" s="1"/>
      <c r="C488" s="1"/>
      <c r="D488" s="1"/>
      <c r="I488" s="1"/>
    </row>
    <row r="489" ht="12.75" customHeight="1">
      <c r="A489" s="1"/>
      <c r="C489" s="1"/>
      <c r="D489" s="1"/>
      <c r="I489" s="1"/>
    </row>
    <row r="490" ht="12.75" customHeight="1">
      <c r="A490" s="1"/>
      <c r="C490" s="1"/>
      <c r="D490" s="1"/>
      <c r="I490" s="1"/>
    </row>
    <row r="491" ht="12.75" customHeight="1">
      <c r="A491" s="1"/>
      <c r="C491" s="1"/>
      <c r="D491" s="1"/>
      <c r="I491" s="1"/>
    </row>
    <row r="492" ht="12.75" customHeight="1">
      <c r="A492" s="1"/>
      <c r="C492" s="1"/>
      <c r="D492" s="1"/>
      <c r="I492" s="1"/>
    </row>
    <row r="493" ht="12.75" customHeight="1">
      <c r="A493" s="1"/>
      <c r="C493" s="1"/>
      <c r="D493" s="1"/>
      <c r="I493" s="1"/>
    </row>
    <row r="494" ht="12.75" customHeight="1">
      <c r="A494" s="1"/>
      <c r="C494" s="1"/>
      <c r="D494" s="1"/>
      <c r="I494" s="1"/>
    </row>
    <row r="495" ht="12.75" customHeight="1">
      <c r="A495" s="1"/>
      <c r="C495" s="1"/>
      <c r="D495" s="1"/>
      <c r="I495" s="1"/>
    </row>
    <row r="496" ht="12.75" customHeight="1">
      <c r="A496" s="1"/>
      <c r="C496" s="1"/>
      <c r="D496" s="1"/>
      <c r="I496" s="1"/>
    </row>
    <row r="497" ht="12.75" customHeight="1">
      <c r="A497" s="1"/>
      <c r="C497" s="1"/>
      <c r="D497" s="1"/>
      <c r="I497" s="1"/>
    </row>
    <row r="498" ht="12.75" customHeight="1">
      <c r="A498" s="1"/>
      <c r="C498" s="1"/>
      <c r="D498" s="1"/>
      <c r="I498" s="1"/>
    </row>
    <row r="499" ht="12.75" customHeight="1">
      <c r="A499" s="1"/>
      <c r="C499" s="1"/>
      <c r="D499" s="1"/>
      <c r="I499" s="1"/>
    </row>
    <row r="500" ht="12.75" customHeight="1">
      <c r="A500" s="1"/>
      <c r="C500" s="1"/>
      <c r="D500" s="1"/>
      <c r="I500" s="1"/>
    </row>
    <row r="501" ht="12.75" customHeight="1">
      <c r="A501" s="1"/>
      <c r="C501" s="1"/>
      <c r="D501" s="1"/>
      <c r="I501" s="1"/>
    </row>
    <row r="502" ht="12.75" customHeight="1">
      <c r="A502" s="1"/>
      <c r="C502" s="1"/>
      <c r="D502" s="1"/>
      <c r="I502" s="1"/>
    </row>
    <row r="503" ht="12.75" customHeight="1">
      <c r="A503" s="1"/>
      <c r="C503" s="1"/>
      <c r="D503" s="1"/>
      <c r="I503" s="1"/>
    </row>
    <row r="504" ht="12.75" customHeight="1">
      <c r="A504" s="1"/>
      <c r="C504" s="1"/>
      <c r="D504" s="1"/>
      <c r="I504" s="1"/>
    </row>
    <row r="505" ht="12.75" customHeight="1">
      <c r="A505" s="1"/>
      <c r="C505" s="1"/>
      <c r="D505" s="1"/>
      <c r="I505" s="1"/>
    </row>
    <row r="506" ht="12.75" customHeight="1">
      <c r="A506" s="1"/>
      <c r="C506" s="1"/>
      <c r="D506" s="1"/>
      <c r="I506" s="1"/>
    </row>
    <row r="507" ht="12.75" customHeight="1">
      <c r="A507" s="1"/>
      <c r="C507" s="1"/>
      <c r="D507" s="1"/>
      <c r="I507" s="1"/>
    </row>
    <row r="508" ht="12.75" customHeight="1">
      <c r="A508" s="1"/>
      <c r="C508" s="1"/>
      <c r="D508" s="1"/>
      <c r="I508" s="1"/>
    </row>
    <row r="509" ht="12.75" customHeight="1">
      <c r="A509" s="1"/>
      <c r="C509" s="1"/>
      <c r="D509" s="1"/>
      <c r="I509" s="1"/>
    </row>
    <row r="510" ht="12.75" customHeight="1">
      <c r="A510" s="1"/>
      <c r="C510" s="1"/>
      <c r="D510" s="1"/>
      <c r="I510" s="1"/>
    </row>
    <row r="511" ht="12.75" customHeight="1">
      <c r="A511" s="1"/>
      <c r="C511" s="1"/>
      <c r="D511" s="1"/>
      <c r="I511" s="1"/>
    </row>
    <row r="512" ht="12.75" customHeight="1">
      <c r="A512" s="1"/>
      <c r="C512" s="1"/>
      <c r="D512" s="1"/>
      <c r="I512" s="1"/>
    </row>
    <row r="513" ht="12.75" customHeight="1">
      <c r="A513" s="1"/>
      <c r="C513" s="1"/>
      <c r="D513" s="1"/>
      <c r="I513" s="1"/>
    </row>
    <row r="514" ht="12.75" customHeight="1">
      <c r="A514" s="1"/>
      <c r="C514" s="1"/>
      <c r="D514" s="1"/>
      <c r="I514" s="1"/>
    </row>
    <row r="515" ht="12.75" customHeight="1">
      <c r="A515" s="1"/>
      <c r="C515" s="1"/>
      <c r="D515" s="1"/>
      <c r="I515" s="1"/>
    </row>
    <row r="516" ht="12.75" customHeight="1">
      <c r="A516" s="1"/>
      <c r="C516" s="1"/>
      <c r="D516" s="1"/>
      <c r="I516" s="1"/>
    </row>
    <row r="517" ht="12.75" customHeight="1">
      <c r="A517" s="1"/>
      <c r="C517" s="1"/>
      <c r="D517" s="1"/>
      <c r="I517" s="1"/>
    </row>
    <row r="518" ht="12.75" customHeight="1">
      <c r="A518" s="1"/>
      <c r="C518" s="1"/>
      <c r="D518" s="1"/>
      <c r="I518" s="1"/>
    </row>
    <row r="519" ht="12.75" customHeight="1">
      <c r="A519" s="1"/>
      <c r="C519" s="1"/>
      <c r="D519" s="1"/>
      <c r="I519" s="1"/>
    </row>
    <row r="520" ht="12.75" customHeight="1">
      <c r="A520" s="1"/>
      <c r="C520" s="1"/>
      <c r="D520" s="1"/>
      <c r="I520" s="1"/>
    </row>
    <row r="521" ht="12.75" customHeight="1">
      <c r="A521" s="1"/>
      <c r="C521" s="1"/>
      <c r="D521" s="1"/>
      <c r="I521" s="1"/>
    </row>
    <row r="522" ht="12.75" customHeight="1">
      <c r="A522" s="1"/>
      <c r="C522" s="1"/>
      <c r="D522" s="1"/>
      <c r="I522" s="1"/>
    </row>
    <row r="523" ht="12.75" customHeight="1">
      <c r="A523" s="1"/>
      <c r="C523" s="1"/>
      <c r="D523" s="1"/>
      <c r="I523" s="1"/>
    </row>
    <row r="524" ht="12.75" customHeight="1">
      <c r="A524" s="1"/>
      <c r="C524" s="1"/>
      <c r="D524" s="1"/>
      <c r="I524" s="1"/>
    </row>
    <row r="525" ht="12.75" customHeight="1">
      <c r="A525" s="1"/>
      <c r="C525" s="1"/>
      <c r="D525" s="1"/>
      <c r="I525" s="1"/>
    </row>
    <row r="526" ht="12.75" customHeight="1">
      <c r="A526" s="1"/>
      <c r="C526" s="1"/>
      <c r="D526" s="1"/>
      <c r="I526" s="1"/>
    </row>
    <row r="527" ht="12.75" customHeight="1">
      <c r="A527" s="1"/>
      <c r="C527" s="1"/>
      <c r="D527" s="1"/>
      <c r="I527" s="1"/>
    </row>
    <row r="528" ht="12.75" customHeight="1">
      <c r="A528" s="1"/>
      <c r="C528" s="1"/>
      <c r="D528" s="1"/>
      <c r="I528" s="1"/>
    </row>
    <row r="529" ht="12.75" customHeight="1">
      <c r="A529" s="1"/>
      <c r="C529" s="1"/>
      <c r="D529" s="1"/>
      <c r="I529" s="1"/>
    </row>
    <row r="530" ht="12.75" customHeight="1">
      <c r="A530" s="1"/>
      <c r="C530" s="1"/>
      <c r="D530" s="1"/>
      <c r="I530" s="1"/>
    </row>
    <row r="531" ht="12.75" customHeight="1">
      <c r="A531" s="1"/>
      <c r="C531" s="1"/>
      <c r="D531" s="1"/>
      <c r="I531" s="1"/>
    </row>
    <row r="532" ht="12.75" customHeight="1">
      <c r="A532" s="1"/>
      <c r="C532" s="1"/>
      <c r="D532" s="1"/>
      <c r="I532" s="1"/>
    </row>
    <row r="533" ht="12.75" customHeight="1">
      <c r="A533" s="1"/>
      <c r="C533" s="1"/>
      <c r="D533" s="1"/>
      <c r="I533" s="1"/>
    </row>
    <row r="534" ht="12.75" customHeight="1">
      <c r="A534" s="1"/>
      <c r="C534" s="1"/>
      <c r="D534" s="1"/>
      <c r="I534" s="1"/>
    </row>
    <row r="535" ht="12.75" customHeight="1">
      <c r="A535" s="1"/>
      <c r="C535" s="1"/>
      <c r="D535" s="1"/>
      <c r="I535" s="1"/>
    </row>
    <row r="536" ht="12.75" customHeight="1">
      <c r="A536" s="1"/>
      <c r="C536" s="1"/>
      <c r="D536" s="1"/>
      <c r="I536" s="1"/>
    </row>
    <row r="537" ht="12.75" customHeight="1">
      <c r="A537" s="1"/>
      <c r="C537" s="1"/>
      <c r="D537" s="1"/>
      <c r="I537" s="1"/>
    </row>
    <row r="538" ht="12.75" customHeight="1">
      <c r="A538" s="1"/>
      <c r="C538" s="1"/>
      <c r="D538" s="1"/>
      <c r="I538" s="1"/>
    </row>
    <row r="539" ht="12.75" customHeight="1">
      <c r="A539" s="1"/>
      <c r="C539" s="1"/>
      <c r="D539" s="1"/>
      <c r="I539" s="1"/>
    </row>
    <row r="540" ht="12.75" customHeight="1">
      <c r="A540" s="1"/>
      <c r="C540" s="1"/>
      <c r="D540" s="1"/>
      <c r="I540" s="1"/>
    </row>
    <row r="541" ht="12.75" customHeight="1">
      <c r="A541" s="1"/>
      <c r="C541" s="1"/>
      <c r="D541" s="1"/>
      <c r="I541" s="1"/>
    </row>
    <row r="542" ht="12.75" customHeight="1">
      <c r="A542" s="1"/>
      <c r="C542" s="1"/>
      <c r="D542" s="1"/>
      <c r="I542" s="1"/>
    </row>
    <row r="543" ht="12.75" customHeight="1">
      <c r="A543" s="1"/>
      <c r="C543" s="1"/>
      <c r="D543" s="1"/>
      <c r="I543" s="1"/>
    </row>
    <row r="544" ht="12.75" customHeight="1">
      <c r="A544" s="1"/>
      <c r="C544" s="1"/>
      <c r="D544" s="1"/>
      <c r="I544" s="1"/>
    </row>
    <row r="545" ht="12.75" customHeight="1">
      <c r="A545" s="1"/>
      <c r="C545" s="1"/>
      <c r="D545" s="1"/>
      <c r="I545" s="1"/>
    </row>
    <row r="546" ht="12.75" customHeight="1">
      <c r="A546" s="1"/>
      <c r="C546" s="1"/>
      <c r="D546" s="1"/>
      <c r="I546" s="1"/>
    </row>
    <row r="547" ht="12.75" customHeight="1">
      <c r="A547" s="1"/>
      <c r="C547" s="1"/>
      <c r="D547" s="1"/>
      <c r="I547" s="1"/>
    </row>
    <row r="548" ht="12.75" customHeight="1">
      <c r="A548" s="1"/>
      <c r="C548" s="1"/>
      <c r="D548" s="1"/>
      <c r="I548" s="1"/>
    </row>
    <row r="549" ht="12.75" customHeight="1">
      <c r="A549" s="1"/>
      <c r="C549" s="1"/>
      <c r="D549" s="1"/>
      <c r="I549" s="1"/>
    </row>
    <row r="550" ht="12.75" customHeight="1">
      <c r="A550" s="1"/>
      <c r="C550" s="1"/>
      <c r="D550" s="1"/>
      <c r="I550" s="1"/>
    </row>
    <row r="551" ht="12.75" customHeight="1">
      <c r="A551" s="1"/>
      <c r="C551" s="1"/>
      <c r="D551" s="1"/>
      <c r="I551" s="1"/>
    </row>
    <row r="552" ht="12.75" customHeight="1">
      <c r="A552" s="1"/>
      <c r="C552" s="1"/>
      <c r="D552" s="1"/>
      <c r="I552" s="1"/>
    </row>
    <row r="553" ht="12.75" customHeight="1">
      <c r="A553" s="1"/>
      <c r="C553" s="1"/>
      <c r="D553" s="1"/>
      <c r="I553" s="1"/>
    </row>
    <row r="554" ht="12.75" customHeight="1">
      <c r="A554" s="1"/>
      <c r="C554" s="1"/>
      <c r="D554" s="1"/>
      <c r="I554" s="1"/>
    </row>
    <row r="555" ht="12.75" customHeight="1">
      <c r="A555" s="1"/>
      <c r="C555" s="1"/>
      <c r="D555" s="1"/>
      <c r="I555" s="1"/>
    </row>
    <row r="556" ht="12.75" customHeight="1">
      <c r="A556" s="1"/>
      <c r="C556" s="1"/>
      <c r="D556" s="1"/>
      <c r="I556" s="1"/>
    </row>
    <row r="557" ht="12.75" customHeight="1">
      <c r="A557" s="1"/>
      <c r="C557" s="1"/>
      <c r="D557" s="1"/>
      <c r="I557" s="1"/>
    </row>
    <row r="558" ht="12.75" customHeight="1">
      <c r="A558" s="1"/>
      <c r="C558" s="1"/>
      <c r="D558" s="1"/>
      <c r="I558" s="1"/>
    </row>
    <row r="559" ht="12.75" customHeight="1">
      <c r="A559" s="1"/>
      <c r="C559" s="1"/>
      <c r="D559" s="1"/>
      <c r="I559" s="1"/>
    </row>
    <row r="560" ht="12.75" customHeight="1">
      <c r="A560" s="1"/>
      <c r="C560" s="1"/>
      <c r="D560" s="1"/>
      <c r="I560" s="1"/>
    </row>
    <row r="561" ht="12.75" customHeight="1">
      <c r="A561" s="1"/>
      <c r="C561" s="1"/>
      <c r="D561" s="1"/>
      <c r="I561" s="1"/>
    </row>
    <row r="562" ht="12.75" customHeight="1">
      <c r="A562" s="1"/>
      <c r="C562" s="1"/>
      <c r="D562" s="1"/>
      <c r="I562" s="1"/>
    </row>
    <row r="563" ht="12.75" customHeight="1">
      <c r="A563" s="1"/>
      <c r="C563" s="1"/>
      <c r="D563" s="1"/>
      <c r="I563" s="1"/>
    </row>
    <row r="564" ht="12.75" customHeight="1">
      <c r="A564" s="1"/>
      <c r="C564" s="1"/>
      <c r="D564" s="1"/>
      <c r="I564" s="1"/>
    </row>
    <row r="565" ht="12.75" customHeight="1">
      <c r="A565" s="1"/>
      <c r="C565" s="1"/>
      <c r="D565" s="1"/>
      <c r="I565" s="1"/>
    </row>
    <row r="566" ht="12.75" customHeight="1">
      <c r="A566" s="1"/>
      <c r="C566" s="1"/>
      <c r="D566" s="1"/>
      <c r="I566" s="1"/>
    </row>
    <row r="567" ht="12.75" customHeight="1">
      <c r="A567" s="1"/>
      <c r="C567" s="1"/>
      <c r="D567" s="1"/>
      <c r="I567" s="1"/>
    </row>
    <row r="568" ht="12.75" customHeight="1">
      <c r="A568" s="1"/>
      <c r="C568" s="1"/>
      <c r="D568" s="1"/>
      <c r="I568" s="1"/>
    </row>
    <row r="569" ht="12.75" customHeight="1">
      <c r="A569" s="1"/>
      <c r="C569" s="1"/>
      <c r="D569" s="1"/>
      <c r="I569" s="1"/>
    </row>
    <row r="570" ht="12.75" customHeight="1">
      <c r="A570" s="1"/>
      <c r="C570" s="1"/>
      <c r="D570" s="1"/>
      <c r="I570" s="1"/>
    </row>
    <row r="571" ht="12.75" customHeight="1">
      <c r="A571" s="1"/>
      <c r="C571" s="1"/>
      <c r="D571" s="1"/>
      <c r="I571" s="1"/>
    </row>
    <row r="572" ht="12.75" customHeight="1">
      <c r="A572" s="1"/>
      <c r="C572" s="1"/>
      <c r="D572" s="1"/>
      <c r="I572" s="1"/>
    </row>
    <row r="573" ht="12.75" customHeight="1">
      <c r="A573" s="1"/>
      <c r="C573" s="1"/>
      <c r="D573" s="1"/>
      <c r="I573" s="1"/>
    </row>
    <row r="574" ht="12.75" customHeight="1">
      <c r="A574" s="1"/>
      <c r="C574" s="1"/>
      <c r="D574" s="1"/>
      <c r="I574" s="1"/>
    </row>
    <row r="575" ht="12.75" customHeight="1">
      <c r="A575" s="1"/>
      <c r="C575" s="1"/>
      <c r="D575" s="1"/>
      <c r="I575" s="1"/>
    </row>
    <row r="576" ht="12.75" customHeight="1">
      <c r="A576" s="1"/>
      <c r="C576" s="1"/>
      <c r="D576" s="1"/>
      <c r="I576" s="1"/>
    </row>
    <row r="577" ht="12.75" customHeight="1">
      <c r="A577" s="1"/>
      <c r="C577" s="1"/>
      <c r="D577" s="1"/>
      <c r="I577" s="1"/>
    </row>
    <row r="578" ht="12.75" customHeight="1">
      <c r="A578" s="1"/>
      <c r="C578" s="1"/>
      <c r="D578" s="1"/>
      <c r="I578" s="1"/>
    </row>
    <row r="579" ht="12.75" customHeight="1">
      <c r="A579" s="1"/>
      <c r="C579" s="1"/>
      <c r="D579" s="1"/>
      <c r="I579" s="1"/>
    </row>
    <row r="580" ht="12.75" customHeight="1">
      <c r="A580" s="1"/>
      <c r="C580" s="1"/>
      <c r="D580" s="1"/>
      <c r="I580" s="1"/>
    </row>
    <row r="581" ht="12.75" customHeight="1">
      <c r="A581" s="1"/>
      <c r="C581" s="1"/>
      <c r="D581" s="1"/>
      <c r="I581" s="1"/>
    </row>
    <row r="582" ht="12.75" customHeight="1">
      <c r="A582" s="1"/>
      <c r="C582" s="1"/>
      <c r="D582" s="1"/>
      <c r="I582" s="1"/>
    </row>
    <row r="583" ht="12.75" customHeight="1">
      <c r="A583" s="1"/>
      <c r="C583" s="1"/>
      <c r="D583" s="1"/>
      <c r="I583" s="1"/>
    </row>
    <row r="584" ht="12.75" customHeight="1">
      <c r="A584" s="1"/>
      <c r="C584" s="1"/>
      <c r="D584" s="1"/>
      <c r="I584" s="1"/>
    </row>
    <row r="585" ht="12.75" customHeight="1">
      <c r="A585" s="1"/>
      <c r="C585" s="1"/>
      <c r="D585" s="1"/>
      <c r="I585" s="1"/>
    </row>
    <row r="586" ht="12.75" customHeight="1">
      <c r="A586" s="1"/>
      <c r="C586" s="1"/>
      <c r="D586" s="1"/>
      <c r="I586" s="1"/>
    </row>
    <row r="587" ht="12.75" customHeight="1">
      <c r="A587" s="1"/>
      <c r="C587" s="1"/>
      <c r="D587" s="1"/>
      <c r="I587" s="1"/>
    </row>
    <row r="588" ht="12.75" customHeight="1">
      <c r="A588" s="1"/>
      <c r="C588" s="1"/>
      <c r="D588" s="1"/>
      <c r="I588" s="1"/>
    </row>
    <row r="589" ht="12.75" customHeight="1">
      <c r="A589" s="1"/>
      <c r="C589" s="1"/>
      <c r="D589" s="1"/>
      <c r="I589" s="1"/>
    </row>
    <row r="590" ht="12.75" customHeight="1">
      <c r="A590" s="1"/>
      <c r="C590" s="1"/>
      <c r="D590" s="1"/>
      <c r="I590" s="1"/>
    </row>
    <row r="591" ht="12.75" customHeight="1">
      <c r="A591" s="1"/>
      <c r="C591" s="1"/>
      <c r="D591" s="1"/>
      <c r="I591" s="1"/>
    </row>
    <row r="592" ht="12.75" customHeight="1">
      <c r="A592" s="1"/>
      <c r="C592" s="1"/>
      <c r="D592" s="1"/>
      <c r="I592" s="1"/>
    </row>
    <row r="593" ht="12.75" customHeight="1">
      <c r="A593" s="1"/>
      <c r="C593" s="1"/>
      <c r="D593" s="1"/>
      <c r="I593" s="1"/>
    </row>
    <row r="594" ht="12.75" customHeight="1">
      <c r="A594" s="1"/>
      <c r="C594" s="1"/>
      <c r="D594" s="1"/>
      <c r="I594" s="1"/>
    </row>
    <row r="595" ht="12.75" customHeight="1">
      <c r="A595" s="1"/>
      <c r="C595" s="1"/>
      <c r="D595" s="1"/>
      <c r="I595" s="1"/>
    </row>
    <row r="596" ht="12.75" customHeight="1">
      <c r="A596" s="1"/>
      <c r="C596" s="1"/>
      <c r="D596" s="1"/>
      <c r="I596" s="1"/>
    </row>
    <row r="597" ht="12.75" customHeight="1">
      <c r="A597" s="1"/>
      <c r="C597" s="1"/>
      <c r="D597" s="1"/>
      <c r="I597" s="1"/>
    </row>
    <row r="598" ht="12.75" customHeight="1">
      <c r="A598" s="1"/>
      <c r="C598" s="1"/>
      <c r="D598" s="1"/>
      <c r="I598" s="1"/>
    </row>
    <row r="599" ht="12.75" customHeight="1">
      <c r="A599" s="1"/>
      <c r="C599" s="1"/>
      <c r="D599" s="1"/>
      <c r="I599" s="1"/>
    </row>
    <row r="600" ht="12.75" customHeight="1">
      <c r="A600" s="1"/>
      <c r="C600" s="1"/>
      <c r="D600" s="1"/>
      <c r="I600" s="1"/>
    </row>
    <row r="601" ht="12.75" customHeight="1">
      <c r="A601" s="1"/>
      <c r="C601" s="1"/>
      <c r="D601" s="1"/>
      <c r="I601" s="1"/>
    </row>
    <row r="602" ht="12.75" customHeight="1">
      <c r="A602" s="1"/>
      <c r="C602" s="1"/>
      <c r="D602" s="1"/>
      <c r="I602" s="1"/>
    </row>
    <row r="603" ht="12.75" customHeight="1">
      <c r="A603" s="1"/>
      <c r="C603" s="1"/>
      <c r="D603" s="1"/>
      <c r="I603" s="1"/>
    </row>
    <row r="604" ht="12.75" customHeight="1">
      <c r="A604" s="1"/>
      <c r="C604" s="1"/>
      <c r="D604" s="1"/>
      <c r="I604" s="1"/>
    </row>
    <row r="605" ht="12.75" customHeight="1">
      <c r="A605" s="1"/>
      <c r="C605" s="1"/>
      <c r="D605" s="1"/>
      <c r="I605" s="1"/>
    </row>
    <row r="606" ht="12.75" customHeight="1">
      <c r="A606" s="1"/>
      <c r="C606" s="1"/>
      <c r="D606" s="1"/>
      <c r="I606" s="1"/>
    </row>
    <row r="607" ht="12.75" customHeight="1">
      <c r="A607" s="1"/>
      <c r="C607" s="1"/>
      <c r="D607" s="1"/>
      <c r="I607" s="1"/>
    </row>
    <row r="608" ht="12.75" customHeight="1">
      <c r="A608" s="1"/>
      <c r="C608" s="1"/>
      <c r="D608" s="1"/>
      <c r="I608" s="1"/>
    </row>
    <row r="609" ht="12.75" customHeight="1">
      <c r="A609" s="1"/>
      <c r="C609" s="1"/>
      <c r="D609" s="1"/>
      <c r="I609" s="1"/>
    </row>
    <row r="610" ht="12.75" customHeight="1">
      <c r="A610" s="1"/>
      <c r="C610" s="1"/>
      <c r="D610" s="1"/>
      <c r="I610" s="1"/>
    </row>
    <row r="611" ht="12.75" customHeight="1">
      <c r="A611" s="1"/>
      <c r="C611" s="1"/>
      <c r="D611" s="1"/>
      <c r="I611" s="1"/>
    </row>
    <row r="612" ht="12.75" customHeight="1">
      <c r="A612" s="1"/>
      <c r="C612" s="1"/>
      <c r="D612" s="1"/>
      <c r="I612" s="1"/>
    </row>
    <row r="613" ht="12.75" customHeight="1">
      <c r="A613" s="1"/>
      <c r="C613" s="1"/>
      <c r="D613" s="1"/>
      <c r="I613" s="1"/>
    </row>
    <row r="614" ht="12.75" customHeight="1">
      <c r="A614" s="1"/>
      <c r="C614" s="1"/>
      <c r="D614" s="1"/>
      <c r="I614" s="1"/>
    </row>
    <row r="615" ht="12.75" customHeight="1">
      <c r="A615" s="1"/>
      <c r="C615" s="1"/>
      <c r="D615" s="1"/>
      <c r="I615" s="1"/>
    </row>
    <row r="616" ht="12.75" customHeight="1">
      <c r="A616" s="1"/>
      <c r="C616" s="1"/>
      <c r="D616" s="1"/>
      <c r="I616" s="1"/>
    </row>
    <row r="617" ht="12.75" customHeight="1">
      <c r="A617" s="1"/>
      <c r="C617" s="1"/>
      <c r="D617" s="1"/>
      <c r="I617" s="1"/>
    </row>
    <row r="618" ht="12.75" customHeight="1">
      <c r="A618" s="1"/>
      <c r="C618" s="1"/>
      <c r="D618" s="1"/>
      <c r="I618" s="1"/>
    </row>
    <row r="619" ht="12.75" customHeight="1">
      <c r="A619" s="1"/>
      <c r="C619" s="1"/>
      <c r="D619" s="1"/>
      <c r="I619" s="1"/>
    </row>
    <row r="620" ht="12.75" customHeight="1">
      <c r="A620" s="1"/>
      <c r="C620" s="1"/>
      <c r="D620" s="1"/>
      <c r="I620" s="1"/>
    </row>
    <row r="621" ht="12.75" customHeight="1">
      <c r="A621" s="1"/>
      <c r="C621" s="1"/>
      <c r="D621" s="1"/>
      <c r="I621" s="1"/>
    </row>
    <row r="622" ht="12.75" customHeight="1">
      <c r="A622" s="1"/>
      <c r="C622" s="1"/>
      <c r="D622" s="1"/>
      <c r="I622" s="1"/>
    </row>
    <row r="623" ht="12.75" customHeight="1">
      <c r="A623" s="1"/>
      <c r="C623" s="1"/>
      <c r="D623" s="1"/>
      <c r="I623" s="1"/>
    </row>
    <row r="624" ht="12.75" customHeight="1">
      <c r="A624" s="1"/>
      <c r="C624" s="1"/>
      <c r="D624" s="1"/>
      <c r="I624" s="1"/>
    </row>
    <row r="625" ht="12.75" customHeight="1">
      <c r="A625" s="1"/>
      <c r="C625" s="1"/>
      <c r="D625" s="1"/>
      <c r="I625" s="1"/>
    </row>
    <row r="626" ht="12.75" customHeight="1">
      <c r="A626" s="1"/>
      <c r="C626" s="1"/>
      <c r="D626" s="1"/>
      <c r="I626" s="1"/>
    </row>
    <row r="627" ht="12.75" customHeight="1">
      <c r="A627" s="1"/>
      <c r="C627" s="1"/>
      <c r="D627" s="1"/>
      <c r="I627" s="1"/>
    </row>
    <row r="628" ht="12.75" customHeight="1">
      <c r="A628" s="1"/>
      <c r="C628" s="1"/>
      <c r="D628" s="1"/>
      <c r="I628" s="1"/>
    </row>
    <row r="629" ht="12.75" customHeight="1">
      <c r="A629" s="1"/>
      <c r="C629" s="1"/>
      <c r="D629" s="1"/>
      <c r="I629" s="1"/>
    </row>
    <row r="630" ht="12.75" customHeight="1">
      <c r="A630" s="1"/>
      <c r="C630" s="1"/>
      <c r="D630" s="1"/>
      <c r="I630" s="1"/>
    </row>
    <row r="631" ht="12.75" customHeight="1">
      <c r="A631" s="1"/>
      <c r="C631" s="1"/>
      <c r="D631" s="1"/>
      <c r="I631" s="1"/>
    </row>
    <row r="632" ht="12.75" customHeight="1">
      <c r="A632" s="1"/>
      <c r="C632" s="1"/>
      <c r="D632" s="1"/>
      <c r="I632" s="1"/>
    </row>
    <row r="633" ht="12.75" customHeight="1">
      <c r="A633" s="1"/>
      <c r="C633" s="1"/>
      <c r="D633" s="1"/>
      <c r="I633" s="1"/>
    </row>
    <row r="634" ht="12.75" customHeight="1">
      <c r="A634" s="1"/>
      <c r="C634" s="1"/>
      <c r="D634" s="1"/>
      <c r="I634" s="1"/>
    </row>
    <row r="635" ht="12.75" customHeight="1">
      <c r="A635" s="1"/>
      <c r="C635" s="1"/>
      <c r="D635" s="1"/>
      <c r="I635" s="1"/>
    </row>
    <row r="636" ht="12.75" customHeight="1">
      <c r="A636" s="1"/>
      <c r="C636" s="1"/>
      <c r="D636" s="1"/>
      <c r="I636" s="1"/>
    </row>
    <row r="637" ht="12.75" customHeight="1">
      <c r="A637" s="1"/>
      <c r="C637" s="1"/>
      <c r="D637" s="1"/>
      <c r="I637" s="1"/>
    </row>
    <row r="638" ht="12.75" customHeight="1">
      <c r="A638" s="1"/>
      <c r="C638" s="1"/>
      <c r="D638" s="1"/>
      <c r="I638" s="1"/>
    </row>
    <row r="639" ht="12.75" customHeight="1">
      <c r="A639" s="1"/>
      <c r="C639" s="1"/>
      <c r="D639" s="1"/>
      <c r="I639" s="1"/>
    </row>
    <row r="640" ht="12.75" customHeight="1">
      <c r="A640" s="1"/>
      <c r="C640" s="1"/>
      <c r="D640" s="1"/>
      <c r="I640" s="1"/>
    </row>
    <row r="641" ht="12.75" customHeight="1">
      <c r="A641" s="1"/>
      <c r="C641" s="1"/>
      <c r="D641" s="1"/>
      <c r="I641" s="1"/>
    </row>
    <row r="642" ht="12.75" customHeight="1">
      <c r="A642" s="1"/>
      <c r="C642" s="1"/>
      <c r="D642" s="1"/>
      <c r="I642" s="1"/>
    </row>
    <row r="643" ht="12.75" customHeight="1">
      <c r="A643" s="1"/>
      <c r="C643" s="1"/>
      <c r="D643" s="1"/>
      <c r="I643" s="1"/>
    </row>
    <row r="644" ht="12.75" customHeight="1">
      <c r="A644" s="1"/>
      <c r="C644" s="1"/>
      <c r="D644" s="1"/>
      <c r="I644" s="1"/>
    </row>
    <row r="645" ht="12.75" customHeight="1">
      <c r="A645" s="1"/>
      <c r="C645" s="1"/>
      <c r="D645" s="1"/>
      <c r="I645" s="1"/>
    </row>
    <row r="646" ht="12.75" customHeight="1">
      <c r="A646" s="1"/>
      <c r="C646" s="1"/>
      <c r="D646" s="1"/>
      <c r="I646" s="1"/>
    </row>
    <row r="647" ht="12.75" customHeight="1">
      <c r="A647" s="1"/>
      <c r="C647" s="1"/>
      <c r="D647" s="1"/>
      <c r="I647" s="1"/>
    </row>
    <row r="648" ht="12.75" customHeight="1">
      <c r="A648" s="1"/>
      <c r="C648" s="1"/>
      <c r="D648" s="1"/>
      <c r="I648" s="1"/>
    </row>
    <row r="649" ht="12.75" customHeight="1">
      <c r="A649" s="1"/>
      <c r="C649" s="1"/>
      <c r="D649" s="1"/>
      <c r="I649" s="1"/>
    </row>
    <row r="650" ht="12.75" customHeight="1">
      <c r="A650" s="1"/>
      <c r="C650" s="1"/>
      <c r="D650" s="1"/>
      <c r="I650" s="1"/>
    </row>
    <row r="651" ht="12.75" customHeight="1">
      <c r="A651" s="1"/>
      <c r="C651" s="1"/>
      <c r="D651" s="1"/>
      <c r="I651" s="1"/>
    </row>
    <row r="652" ht="12.75" customHeight="1">
      <c r="A652" s="1"/>
      <c r="C652" s="1"/>
      <c r="D652" s="1"/>
      <c r="I652" s="1"/>
    </row>
    <row r="653" ht="12.75" customHeight="1">
      <c r="A653" s="1"/>
      <c r="C653" s="1"/>
      <c r="D653" s="1"/>
      <c r="I653" s="1"/>
    </row>
    <row r="654" ht="12.75" customHeight="1">
      <c r="A654" s="1"/>
      <c r="C654" s="1"/>
      <c r="D654" s="1"/>
      <c r="I654" s="1"/>
    </row>
    <row r="655" ht="12.75" customHeight="1">
      <c r="A655" s="1"/>
      <c r="C655" s="1"/>
      <c r="D655" s="1"/>
      <c r="I655" s="1"/>
    </row>
    <row r="656" ht="12.75" customHeight="1">
      <c r="A656" s="1"/>
      <c r="C656" s="1"/>
      <c r="D656" s="1"/>
      <c r="I656" s="1"/>
    </row>
    <row r="657" ht="12.75" customHeight="1">
      <c r="A657" s="1"/>
      <c r="C657" s="1"/>
      <c r="D657" s="1"/>
      <c r="I657" s="1"/>
    </row>
    <row r="658" ht="12.75" customHeight="1">
      <c r="A658" s="1"/>
      <c r="C658" s="1"/>
      <c r="D658" s="1"/>
      <c r="I658" s="1"/>
    </row>
    <row r="659" ht="12.75" customHeight="1">
      <c r="A659" s="1"/>
      <c r="C659" s="1"/>
      <c r="D659" s="1"/>
      <c r="I659" s="1"/>
    </row>
    <row r="660" ht="12.75" customHeight="1">
      <c r="A660" s="1"/>
      <c r="C660" s="1"/>
      <c r="D660" s="1"/>
      <c r="I660" s="1"/>
    </row>
    <row r="661" ht="12.75" customHeight="1">
      <c r="A661" s="1"/>
      <c r="C661" s="1"/>
      <c r="D661" s="1"/>
      <c r="I661" s="1"/>
    </row>
    <row r="662" ht="12.75" customHeight="1">
      <c r="A662" s="1"/>
      <c r="C662" s="1"/>
      <c r="D662" s="1"/>
      <c r="I662" s="1"/>
    </row>
    <row r="663" ht="12.75" customHeight="1">
      <c r="A663" s="1"/>
      <c r="C663" s="1"/>
      <c r="D663" s="1"/>
      <c r="I663" s="1"/>
    </row>
    <row r="664" ht="12.75" customHeight="1">
      <c r="A664" s="1"/>
      <c r="C664" s="1"/>
      <c r="D664" s="1"/>
      <c r="I664" s="1"/>
    </row>
    <row r="665" ht="12.75" customHeight="1">
      <c r="A665" s="1"/>
      <c r="C665" s="1"/>
      <c r="D665" s="1"/>
      <c r="I665" s="1"/>
    </row>
    <row r="666" ht="12.75" customHeight="1">
      <c r="A666" s="1"/>
      <c r="C666" s="1"/>
      <c r="D666" s="1"/>
      <c r="I666" s="1"/>
    </row>
    <row r="667" ht="12.75" customHeight="1">
      <c r="A667" s="1"/>
      <c r="C667" s="1"/>
      <c r="D667" s="1"/>
      <c r="I667" s="1"/>
    </row>
    <row r="668" ht="12.75" customHeight="1">
      <c r="A668" s="1"/>
      <c r="C668" s="1"/>
      <c r="D668" s="1"/>
      <c r="I668" s="1"/>
    </row>
    <row r="669" ht="12.75" customHeight="1">
      <c r="A669" s="1"/>
      <c r="C669" s="1"/>
      <c r="D669" s="1"/>
      <c r="I669" s="1"/>
    </row>
    <row r="670" ht="12.75" customHeight="1">
      <c r="A670" s="1"/>
      <c r="C670" s="1"/>
      <c r="D670" s="1"/>
      <c r="I670" s="1"/>
    </row>
    <row r="671" ht="12.75" customHeight="1">
      <c r="A671" s="1"/>
      <c r="C671" s="1"/>
      <c r="D671" s="1"/>
      <c r="I671" s="1"/>
    </row>
    <row r="672" ht="12.75" customHeight="1">
      <c r="A672" s="1"/>
      <c r="C672" s="1"/>
      <c r="D672" s="1"/>
      <c r="I672" s="1"/>
    </row>
    <row r="673" ht="12.75" customHeight="1">
      <c r="A673" s="1"/>
      <c r="C673" s="1"/>
      <c r="D673" s="1"/>
      <c r="I673" s="1"/>
    </row>
    <row r="674" ht="12.75" customHeight="1">
      <c r="A674" s="1"/>
      <c r="C674" s="1"/>
      <c r="D674" s="1"/>
      <c r="I674" s="1"/>
    </row>
    <row r="675" ht="12.75" customHeight="1">
      <c r="A675" s="1"/>
      <c r="C675" s="1"/>
      <c r="D675" s="1"/>
      <c r="I675" s="1"/>
    </row>
    <row r="676" ht="12.75" customHeight="1">
      <c r="A676" s="1"/>
      <c r="C676" s="1"/>
      <c r="D676" s="1"/>
      <c r="I676" s="1"/>
    </row>
    <row r="677" ht="12.75" customHeight="1">
      <c r="A677" s="1"/>
      <c r="C677" s="1"/>
      <c r="D677" s="1"/>
      <c r="I677" s="1"/>
    </row>
    <row r="678" ht="12.75" customHeight="1">
      <c r="A678" s="1"/>
      <c r="C678" s="1"/>
      <c r="D678" s="1"/>
      <c r="I678" s="1"/>
    </row>
    <row r="679" ht="12.75" customHeight="1">
      <c r="A679" s="1"/>
      <c r="C679" s="1"/>
      <c r="D679" s="1"/>
      <c r="I679" s="1"/>
    </row>
    <row r="680" ht="12.75" customHeight="1">
      <c r="A680" s="1"/>
      <c r="C680" s="1"/>
      <c r="D680" s="1"/>
      <c r="I680" s="1"/>
    </row>
    <row r="681" ht="12.75" customHeight="1">
      <c r="A681" s="1"/>
      <c r="C681" s="1"/>
      <c r="D681" s="1"/>
      <c r="I681" s="1"/>
    </row>
    <row r="682" ht="12.75" customHeight="1">
      <c r="A682" s="1"/>
      <c r="C682" s="1"/>
      <c r="D682" s="1"/>
      <c r="I682" s="1"/>
    </row>
    <row r="683" ht="12.75" customHeight="1">
      <c r="A683" s="1"/>
      <c r="C683" s="1"/>
      <c r="D683" s="1"/>
      <c r="I683" s="1"/>
    </row>
    <row r="684" ht="12.75" customHeight="1">
      <c r="A684" s="1"/>
      <c r="C684" s="1"/>
      <c r="D684" s="1"/>
      <c r="I684" s="1"/>
    </row>
    <row r="685" ht="12.75" customHeight="1">
      <c r="A685" s="1"/>
      <c r="C685" s="1"/>
      <c r="D685" s="1"/>
      <c r="I685" s="1"/>
    </row>
    <row r="686" ht="12.75" customHeight="1">
      <c r="A686" s="1"/>
      <c r="C686" s="1"/>
      <c r="D686" s="1"/>
      <c r="I686" s="1"/>
    </row>
    <row r="687" ht="12.75" customHeight="1">
      <c r="A687" s="1"/>
      <c r="C687" s="1"/>
      <c r="D687" s="1"/>
      <c r="I687" s="1"/>
    </row>
    <row r="688" ht="12.75" customHeight="1">
      <c r="A688" s="1"/>
      <c r="C688" s="1"/>
      <c r="D688" s="1"/>
      <c r="I688" s="1"/>
    </row>
    <row r="689" ht="12.75" customHeight="1">
      <c r="A689" s="1"/>
      <c r="C689" s="1"/>
      <c r="D689" s="1"/>
      <c r="I689" s="1"/>
    </row>
    <row r="690" ht="12.75" customHeight="1">
      <c r="A690" s="1"/>
      <c r="C690" s="1"/>
      <c r="D690" s="1"/>
      <c r="I690" s="1"/>
    </row>
    <row r="691" ht="12.75" customHeight="1">
      <c r="A691" s="1"/>
      <c r="C691" s="1"/>
      <c r="D691" s="1"/>
      <c r="I691" s="1"/>
    </row>
    <row r="692" ht="12.75" customHeight="1">
      <c r="A692" s="1"/>
      <c r="C692" s="1"/>
      <c r="D692" s="1"/>
      <c r="I692" s="1"/>
    </row>
    <row r="693" ht="12.75" customHeight="1">
      <c r="A693" s="1"/>
      <c r="C693" s="1"/>
      <c r="D693" s="1"/>
      <c r="I693" s="1"/>
    </row>
    <row r="694" ht="12.75" customHeight="1">
      <c r="A694" s="1"/>
      <c r="C694" s="1"/>
      <c r="D694" s="1"/>
      <c r="I694" s="1"/>
    </row>
    <row r="695" ht="12.75" customHeight="1">
      <c r="A695" s="1"/>
      <c r="C695" s="1"/>
      <c r="D695" s="1"/>
      <c r="I695" s="1"/>
    </row>
    <row r="696" ht="12.75" customHeight="1">
      <c r="A696" s="1"/>
      <c r="C696" s="1"/>
      <c r="D696" s="1"/>
      <c r="I696" s="1"/>
    </row>
    <row r="697" ht="12.75" customHeight="1">
      <c r="A697" s="1"/>
      <c r="C697" s="1"/>
      <c r="D697" s="1"/>
      <c r="I697" s="1"/>
    </row>
    <row r="698" ht="12.75" customHeight="1">
      <c r="A698" s="1"/>
      <c r="C698" s="1"/>
      <c r="D698" s="1"/>
      <c r="I698" s="1"/>
    </row>
    <row r="699" ht="12.75" customHeight="1">
      <c r="A699" s="1"/>
      <c r="C699" s="1"/>
      <c r="D699" s="1"/>
      <c r="I699" s="1"/>
    </row>
    <row r="700" ht="12.75" customHeight="1">
      <c r="A700" s="1"/>
      <c r="C700" s="1"/>
      <c r="D700" s="1"/>
      <c r="I700" s="1"/>
    </row>
    <row r="701" ht="12.75" customHeight="1">
      <c r="A701" s="1"/>
      <c r="C701" s="1"/>
      <c r="D701" s="1"/>
      <c r="I701" s="1"/>
    </row>
    <row r="702" ht="12.75" customHeight="1">
      <c r="A702" s="1"/>
      <c r="C702" s="1"/>
      <c r="D702" s="1"/>
      <c r="I702" s="1"/>
    </row>
    <row r="703" ht="12.75" customHeight="1">
      <c r="A703" s="1"/>
      <c r="C703" s="1"/>
      <c r="D703" s="1"/>
      <c r="I703" s="1"/>
    </row>
    <row r="704" ht="12.75" customHeight="1">
      <c r="A704" s="1"/>
      <c r="C704" s="1"/>
      <c r="D704" s="1"/>
      <c r="I704" s="1"/>
    </row>
    <row r="705" ht="12.75" customHeight="1">
      <c r="A705" s="1"/>
      <c r="C705" s="1"/>
      <c r="D705" s="1"/>
      <c r="I705" s="1"/>
    </row>
    <row r="706" ht="12.75" customHeight="1">
      <c r="A706" s="1"/>
      <c r="C706" s="1"/>
      <c r="D706" s="1"/>
      <c r="I706" s="1"/>
    </row>
    <row r="707" ht="12.75" customHeight="1">
      <c r="A707" s="1"/>
      <c r="C707" s="1"/>
      <c r="D707" s="1"/>
      <c r="I707" s="1"/>
    </row>
    <row r="708" ht="12.75" customHeight="1">
      <c r="A708" s="1"/>
      <c r="C708" s="1"/>
      <c r="D708" s="1"/>
      <c r="I708" s="1"/>
    </row>
    <row r="709" ht="12.75" customHeight="1">
      <c r="A709" s="1"/>
      <c r="C709" s="1"/>
      <c r="D709" s="1"/>
      <c r="I709" s="1"/>
    </row>
    <row r="710" ht="12.75" customHeight="1">
      <c r="A710" s="1"/>
      <c r="C710" s="1"/>
      <c r="D710" s="1"/>
      <c r="I710" s="1"/>
    </row>
    <row r="711" ht="12.75" customHeight="1">
      <c r="A711" s="1"/>
      <c r="C711" s="1"/>
      <c r="D711" s="1"/>
      <c r="I711" s="1"/>
    </row>
    <row r="712" ht="12.75" customHeight="1">
      <c r="A712" s="1"/>
      <c r="C712" s="1"/>
      <c r="D712" s="1"/>
      <c r="I712" s="1"/>
    </row>
    <row r="713" ht="12.75" customHeight="1">
      <c r="A713" s="1"/>
      <c r="C713" s="1"/>
      <c r="D713" s="1"/>
      <c r="I713" s="1"/>
    </row>
    <row r="714" ht="12.75" customHeight="1">
      <c r="A714" s="1"/>
      <c r="C714" s="1"/>
      <c r="D714" s="1"/>
      <c r="I714" s="1"/>
    </row>
    <row r="715" ht="12.75" customHeight="1">
      <c r="A715" s="1"/>
      <c r="C715" s="1"/>
      <c r="D715" s="1"/>
      <c r="I715" s="1"/>
    </row>
    <row r="716" ht="12.75" customHeight="1">
      <c r="A716" s="1"/>
      <c r="C716" s="1"/>
      <c r="D716" s="1"/>
      <c r="I716" s="1"/>
    </row>
    <row r="717" ht="12.75" customHeight="1">
      <c r="A717" s="1"/>
      <c r="C717" s="1"/>
      <c r="D717" s="1"/>
      <c r="I717" s="1"/>
    </row>
    <row r="718" ht="12.75" customHeight="1">
      <c r="A718" s="1"/>
      <c r="C718" s="1"/>
      <c r="D718" s="1"/>
      <c r="I718" s="1"/>
    </row>
    <row r="719" ht="12.75" customHeight="1">
      <c r="A719" s="1"/>
      <c r="C719" s="1"/>
      <c r="D719" s="1"/>
      <c r="I719" s="1"/>
    </row>
    <row r="720" ht="12.75" customHeight="1">
      <c r="A720" s="1"/>
      <c r="C720" s="1"/>
      <c r="D720" s="1"/>
      <c r="I720" s="1"/>
    </row>
    <row r="721" ht="12.75" customHeight="1">
      <c r="A721" s="1"/>
      <c r="C721" s="1"/>
      <c r="D721" s="1"/>
      <c r="I721" s="1"/>
    </row>
    <row r="722" ht="12.75" customHeight="1">
      <c r="A722" s="1"/>
      <c r="C722" s="1"/>
      <c r="D722" s="1"/>
      <c r="I722" s="1"/>
    </row>
    <row r="723" ht="12.75" customHeight="1">
      <c r="A723" s="1"/>
      <c r="C723" s="1"/>
      <c r="D723" s="1"/>
      <c r="I723" s="1"/>
    </row>
    <row r="724" ht="12.75" customHeight="1">
      <c r="A724" s="1"/>
      <c r="C724" s="1"/>
      <c r="D724" s="1"/>
      <c r="I724" s="1"/>
    </row>
    <row r="725" ht="12.75" customHeight="1">
      <c r="A725" s="1"/>
      <c r="C725" s="1"/>
      <c r="D725" s="1"/>
      <c r="I725" s="1"/>
    </row>
    <row r="726" ht="12.75" customHeight="1">
      <c r="A726" s="1"/>
      <c r="C726" s="1"/>
      <c r="D726" s="1"/>
      <c r="I726" s="1"/>
    </row>
    <row r="727" ht="12.75" customHeight="1">
      <c r="A727" s="1"/>
      <c r="C727" s="1"/>
      <c r="D727" s="1"/>
      <c r="I727" s="1"/>
    </row>
    <row r="728" ht="12.75" customHeight="1">
      <c r="A728" s="1"/>
      <c r="C728" s="1"/>
      <c r="D728" s="1"/>
      <c r="I728" s="1"/>
    </row>
    <row r="729" ht="12.75" customHeight="1">
      <c r="A729" s="1"/>
      <c r="C729" s="1"/>
      <c r="D729" s="1"/>
      <c r="I729" s="1"/>
    </row>
    <row r="730" ht="12.75" customHeight="1">
      <c r="A730" s="1"/>
      <c r="C730" s="1"/>
      <c r="D730" s="1"/>
      <c r="I730" s="1"/>
    </row>
    <row r="731" ht="12.75" customHeight="1">
      <c r="A731" s="1"/>
      <c r="C731" s="1"/>
      <c r="D731" s="1"/>
      <c r="I731" s="1"/>
    </row>
    <row r="732" ht="12.75" customHeight="1">
      <c r="A732" s="1"/>
      <c r="C732" s="1"/>
      <c r="D732" s="1"/>
      <c r="I732" s="1"/>
    </row>
    <row r="733" ht="12.75" customHeight="1">
      <c r="A733" s="1"/>
      <c r="C733" s="1"/>
      <c r="D733" s="1"/>
      <c r="I733" s="1"/>
    </row>
    <row r="734" ht="12.75" customHeight="1">
      <c r="A734" s="1"/>
      <c r="C734" s="1"/>
      <c r="D734" s="1"/>
      <c r="I734" s="1"/>
    </row>
    <row r="735" ht="12.75" customHeight="1">
      <c r="A735" s="1"/>
      <c r="C735" s="1"/>
      <c r="D735" s="1"/>
      <c r="I735" s="1"/>
    </row>
    <row r="736" ht="12.75" customHeight="1">
      <c r="A736" s="1"/>
      <c r="C736" s="1"/>
      <c r="D736" s="1"/>
      <c r="I736" s="1"/>
    </row>
    <row r="737" ht="12.75" customHeight="1">
      <c r="A737" s="1"/>
      <c r="C737" s="1"/>
      <c r="D737" s="1"/>
      <c r="I737" s="1"/>
    </row>
    <row r="738" ht="12.75" customHeight="1">
      <c r="A738" s="1"/>
      <c r="C738" s="1"/>
      <c r="D738" s="1"/>
      <c r="I738" s="1"/>
    </row>
    <row r="739" ht="12.75" customHeight="1">
      <c r="A739" s="1"/>
      <c r="C739" s="1"/>
      <c r="D739" s="1"/>
      <c r="I739" s="1"/>
    </row>
    <row r="740" ht="12.75" customHeight="1">
      <c r="A740" s="1"/>
      <c r="C740" s="1"/>
      <c r="D740" s="1"/>
      <c r="I740" s="1"/>
    </row>
    <row r="741" ht="12.75" customHeight="1">
      <c r="A741" s="1"/>
      <c r="C741" s="1"/>
      <c r="D741" s="1"/>
      <c r="I741" s="1"/>
    </row>
    <row r="742" ht="12.75" customHeight="1">
      <c r="A742" s="1"/>
      <c r="C742" s="1"/>
      <c r="D742" s="1"/>
      <c r="I742" s="1"/>
    </row>
    <row r="743" ht="12.75" customHeight="1">
      <c r="A743" s="1"/>
      <c r="C743" s="1"/>
      <c r="D743" s="1"/>
      <c r="I743" s="1"/>
    </row>
    <row r="744" ht="12.75" customHeight="1">
      <c r="A744" s="1"/>
      <c r="C744" s="1"/>
      <c r="D744" s="1"/>
      <c r="I744" s="1"/>
    </row>
    <row r="745" ht="12.75" customHeight="1">
      <c r="A745" s="1"/>
      <c r="C745" s="1"/>
      <c r="D745" s="1"/>
      <c r="I745" s="1"/>
    </row>
    <row r="746" ht="12.75" customHeight="1">
      <c r="A746" s="1"/>
      <c r="C746" s="1"/>
      <c r="D746" s="1"/>
      <c r="I746" s="1"/>
    </row>
    <row r="747" ht="12.75" customHeight="1">
      <c r="A747" s="1"/>
      <c r="C747" s="1"/>
      <c r="D747" s="1"/>
      <c r="I747" s="1"/>
    </row>
    <row r="748" ht="12.75" customHeight="1">
      <c r="A748" s="1"/>
      <c r="C748" s="1"/>
      <c r="D748" s="1"/>
      <c r="I748" s="1"/>
    </row>
    <row r="749" ht="12.75" customHeight="1">
      <c r="A749" s="1"/>
      <c r="C749" s="1"/>
      <c r="D749" s="1"/>
      <c r="I749" s="1"/>
    </row>
    <row r="750" ht="12.75" customHeight="1">
      <c r="A750" s="1"/>
      <c r="C750" s="1"/>
      <c r="D750" s="1"/>
      <c r="I750" s="1"/>
    </row>
    <row r="751" ht="12.75" customHeight="1">
      <c r="A751" s="1"/>
      <c r="C751" s="1"/>
      <c r="D751" s="1"/>
      <c r="I751" s="1"/>
    </row>
    <row r="752" ht="12.75" customHeight="1">
      <c r="A752" s="1"/>
      <c r="C752" s="1"/>
      <c r="D752" s="1"/>
      <c r="I752" s="1"/>
    </row>
    <row r="753" ht="12.75" customHeight="1">
      <c r="A753" s="1"/>
      <c r="C753" s="1"/>
      <c r="D753" s="1"/>
      <c r="I753" s="1"/>
    </row>
    <row r="754" ht="12.75" customHeight="1">
      <c r="A754" s="1"/>
      <c r="C754" s="1"/>
      <c r="D754" s="1"/>
      <c r="I754" s="1"/>
    </row>
    <row r="755" ht="12.75" customHeight="1">
      <c r="A755" s="1"/>
      <c r="C755" s="1"/>
      <c r="D755" s="1"/>
      <c r="I755" s="1"/>
    </row>
    <row r="756" ht="12.75" customHeight="1">
      <c r="A756" s="1"/>
      <c r="C756" s="1"/>
      <c r="D756" s="1"/>
      <c r="I756" s="1"/>
    </row>
    <row r="757" ht="12.75" customHeight="1">
      <c r="A757" s="1"/>
      <c r="C757" s="1"/>
      <c r="D757" s="1"/>
      <c r="I757" s="1"/>
    </row>
    <row r="758" ht="12.75" customHeight="1">
      <c r="A758" s="1"/>
      <c r="C758" s="1"/>
      <c r="D758" s="1"/>
      <c r="I758" s="1"/>
    </row>
    <row r="759" ht="12.75" customHeight="1">
      <c r="A759" s="1"/>
      <c r="C759" s="1"/>
      <c r="D759" s="1"/>
      <c r="I759" s="1"/>
    </row>
    <row r="760" ht="12.75" customHeight="1">
      <c r="A760" s="1"/>
      <c r="C760" s="1"/>
      <c r="D760" s="1"/>
      <c r="I760" s="1"/>
    </row>
    <row r="761" ht="12.75" customHeight="1">
      <c r="A761" s="1"/>
      <c r="C761" s="1"/>
      <c r="D761" s="1"/>
      <c r="I761" s="1"/>
    </row>
    <row r="762" ht="12.75" customHeight="1">
      <c r="A762" s="1"/>
      <c r="C762" s="1"/>
      <c r="D762" s="1"/>
      <c r="I762" s="1"/>
    </row>
    <row r="763" ht="12.75" customHeight="1">
      <c r="A763" s="1"/>
      <c r="C763" s="1"/>
      <c r="D763" s="1"/>
      <c r="I763" s="1"/>
    </row>
    <row r="764" ht="12.75" customHeight="1">
      <c r="A764" s="1"/>
      <c r="C764" s="1"/>
      <c r="D764" s="1"/>
      <c r="I764" s="1"/>
    </row>
    <row r="765" ht="12.75" customHeight="1">
      <c r="A765" s="1"/>
      <c r="C765" s="1"/>
      <c r="D765" s="1"/>
      <c r="I765" s="1"/>
    </row>
    <row r="766" ht="12.75" customHeight="1">
      <c r="A766" s="1"/>
      <c r="C766" s="1"/>
      <c r="D766" s="1"/>
      <c r="I766" s="1"/>
    </row>
    <row r="767" ht="12.75" customHeight="1">
      <c r="A767" s="1"/>
      <c r="C767" s="1"/>
      <c r="D767" s="1"/>
      <c r="I767" s="1"/>
    </row>
    <row r="768" ht="12.75" customHeight="1">
      <c r="A768" s="1"/>
      <c r="C768" s="1"/>
      <c r="D768" s="1"/>
      <c r="I768" s="1"/>
    </row>
    <row r="769" ht="12.75" customHeight="1">
      <c r="A769" s="1"/>
      <c r="C769" s="1"/>
      <c r="D769" s="1"/>
      <c r="I769" s="1"/>
    </row>
    <row r="770" ht="12.75" customHeight="1">
      <c r="A770" s="1"/>
      <c r="C770" s="1"/>
      <c r="D770" s="1"/>
      <c r="I770" s="1"/>
    </row>
    <row r="771" ht="12.75" customHeight="1">
      <c r="A771" s="1"/>
      <c r="C771" s="1"/>
      <c r="D771" s="1"/>
      <c r="I771" s="1"/>
    </row>
    <row r="772" ht="12.75" customHeight="1">
      <c r="A772" s="1"/>
      <c r="C772" s="1"/>
      <c r="D772" s="1"/>
      <c r="I772" s="1"/>
    </row>
    <row r="773" ht="12.75" customHeight="1">
      <c r="A773" s="1"/>
      <c r="C773" s="1"/>
      <c r="D773" s="1"/>
      <c r="I773" s="1"/>
    </row>
    <row r="774" ht="12.75" customHeight="1">
      <c r="A774" s="1"/>
      <c r="C774" s="1"/>
      <c r="D774" s="1"/>
      <c r="I774" s="1"/>
    </row>
    <row r="775" ht="12.75" customHeight="1">
      <c r="A775" s="1"/>
      <c r="C775" s="1"/>
      <c r="D775" s="1"/>
      <c r="I775" s="1"/>
    </row>
    <row r="776" ht="12.75" customHeight="1">
      <c r="A776" s="1"/>
      <c r="C776" s="1"/>
      <c r="D776" s="1"/>
      <c r="I776" s="1"/>
    </row>
    <row r="777" ht="12.75" customHeight="1">
      <c r="A777" s="1"/>
      <c r="C777" s="1"/>
      <c r="D777" s="1"/>
      <c r="I777" s="1"/>
    </row>
    <row r="778" ht="12.75" customHeight="1">
      <c r="A778" s="1"/>
      <c r="C778" s="1"/>
      <c r="D778" s="1"/>
      <c r="I778" s="1"/>
    </row>
    <row r="779" ht="12.75" customHeight="1">
      <c r="A779" s="1"/>
      <c r="C779" s="1"/>
      <c r="D779" s="1"/>
      <c r="I779" s="1"/>
    </row>
    <row r="780" ht="12.75" customHeight="1">
      <c r="A780" s="1"/>
      <c r="C780" s="1"/>
      <c r="D780" s="1"/>
      <c r="I780" s="1"/>
    </row>
    <row r="781" ht="12.75" customHeight="1">
      <c r="A781" s="1"/>
      <c r="C781" s="1"/>
      <c r="D781" s="1"/>
      <c r="I781" s="1"/>
    </row>
    <row r="782" ht="12.75" customHeight="1">
      <c r="A782" s="1"/>
      <c r="C782" s="1"/>
      <c r="D782" s="1"/>
      <c r="I782" s="1"/>
    </row>
    <row r="783" ht="12.75" customHeight="1">
      <c r="A783" s="1"/>
      <c r="C783" s="1"/>
      <c r="D783" s="1"/>
      <c r="I783" s="1"/>
    </row>
    <row r="784" ht="12.75" customHeight="1">
      <c r="A784" s="1"/>
      <c r="C784" s="1"/>
      <c r="D784" s="1"/>
      <c r="I784" s="1"/>
    </row>
    <row r="785" ht="12.75" customHeight="1">
      <c r="A785" s="1"/>
      <c r="C785" s="1"/>
      <c r="D785" s="1"/>
      <c r="I785" s="1"/>
    </row>
    <row r="786" ht="12.75" customHeight="1">
      <c r="A786" s="1"/>
      <c r="C786" s="1"/>
      <c r="D786" s="1"/>
      <c r="I786" s="1"/>
    </row>
    <row r="787" ht="12.75" customHeight="1">
      <c r="A787" s="1"/>
      <c r="C787" s="1"/>
      <c r="D787" s="1"/>
      <c r="I787" s="1"/>
    </row>
    <row r="788" ht="12.75" customHeight="1">
      <c r="A788" s="1"/>
      <c r="C788" s="1"/>
      <c r="D788" s="1"/>
      <c r="I788" s="1"/>
    </row>
    <row r="789" ht="12.75" customHeight="1">
      <c r="A789" s="1"/>
      <c r="C789" s="1"/>
      <c r="D789" s="1"/>
      <c r="I789" s="1"/>
    </row>
    <row r="790" ht="12.75" customHeight="1">
      <c r="A790" s="1"/>
      <c r="C790" s="1"/>
      <c r="D790" s="1"/>
      <c r="I790" s="1"/>
    </row>
    <row r="791" ht="12.75" customHeight="1">
      <c r="A791" s="1"/>
      <c r="C791" s="1"/>
      <c r="D791" s="1"/>
      <c r="I791" s="1"/>
    </row>
    <row r="792" ht="12.75" customHeight="1">
      <c r="A792" s="1"/>
      <c r="C792" s="1"/>
      <c r="D792" s="1"/>
      <c r="I792" s="1"/>
    </row>
    <row r="793" ht="12.75" customHeight="1">
      <c r="A793" s="1"/>
      <c r="C793" s="1"/>
      <c r="D793" s="1"/>
      <c r="I793" s="1"/>
    </row>
    <row r="794" ht="12.75" customHeight="1">
      <c r="A794" s="1"/>
      <c r="C794" s="1"/>
      <c r="D794" s="1"/>
      <c r="I794" s="1"/>
    </row>
    <row r="795" ht="12.75" customHeight="1">
      <c r="A795" s="1"/>
      <c r="C795" s="1"/>
      <c r="D795" s="1"/>
      <c r="I795" s="1"/>
    </row>
    <row r="796" ht="12.75" customHeight="1">
      <c r="A796" s="1"/>
      <c r="C796" s="1"/>
      <c r="D796" s="1"/>
      <c r="I796" s="1"/>
    </row>
    <row r="797" ht="12.75" customHeight="1">
      <c r="A797" s="1"/>
      <c r="C797" s="1"/>
      <c r="D797" s="1"/>
      <c r="I797" s="1"/>
    </row>
    <row r="798" ht="12.75" customHeight="1">
      <c r="A798" s="1"/>
      <c r="C798" s="1"/>
      <c r="D798" s="1"/>
      <c r="I798" s="1"/>
    </row>
    <row r="799" ht="12.75" customHeight="1">
      <c r="A799" s="1"/>
      <c r="C799" s="1"/>
      <c r="D799" s="1"/>
      <c r="I799" s="1"/>
    </row>
    <row r="800" ht="12.75" customHeight="1">
      <c r="A800" s="1"/>
      <c r="C800" s="1"/>
      <c r="D800" s="1"/>
      <c r="I800" s="1"/>
    </row>
    <row r="801" ht="12.75" customHeight="1">
      <c r="A801" s="1"/>
      <c r="C801" s="1"/>
      <c r="D801" s="1"/>
      <c r="I801" s="1"/>
    </row>
    <row r="802" ht="12.75" customHeight="1">
      <c r="A802" s="1"/>
      <c r="C802" s="1"/>
      <c r="D802" s="1"/>
      <c r="I802" s="1"/>
    </row>
    <row r="803" ht="12.75" customHeight="1">
      <c r="A803" s="1"/>
      <c r="C803" s="1"/>
      <c r="D803" s="1"/>
      <c r="I803" s="1"/>
    </row>
    <row r="804" ht="12.75" customHeight="1">
      <c r="A804" s="1"/>
      <c r="C804" s="1"/>
      <c r="D804" s="1"/>
      <c r="I804" s="1"/>
    </row>
    <row r="805" ht="12.75" customHeight="1">
      <c r="A805" s="1"/>
      <c r="C805" s="1"/>
      <c r="D805" s="1"/>
      <c r="I805" s="1"/>
    </row>
    <row r="806" ht="12.75" customHeight="1">
      <c r="A806" s="1"/>
      <c r="C806" s="1"/>
      <c r="D806" s="1"/>
      <c r="I806" s="1"/>
    </row>
    <row r="807" ht="12.75" customHeight="1">
      <c r="A807" s="1"/>
      <c r="C807" s="1"/>
      <c r="D807" s="1"/>
      <c r="I807" s="1"/>
    </row>
    <row r="808" ht="12.75" customHeight="1">
      <c r="A808" s="1"/>
      <c r="C808" s="1"/>
      <c r="D808" s="1"/>
      <c r="I808" s="1"/>
    </row>
    <row r="809" ht="12.75" customHeight="1">
      <c r="A809" s="1"/>
      <c r="C809" s="1"/>
      <c r="D809" s="1"/>
      <c r="I809" s="1"/>
    </row>
    <row r="810" ht="12.75" customHeight="1">
      <c r="A810" s="1"/>
      <c r="C810" s="1"/>
      <c r="D810" s="1"/>
      <c r="I810" s="1"/>
    </row>
    <row r="811" ht="12.75" customHeight="1">
      <c r="A811" s="1"/>
      <c r="C811" s="1"/>
      <c r="D811" s="1"/>
      <c r="I811" s="1"/>
    </row>
    <row r="812" ht="12.75" customHeight="1">
      <c r="A812" s="1"/>
      <c r="C812" s="1"/>
      <c r="D812" s="1"/>
      <c r="I812" s="1"/>
    </row>
    <row r="813" ht="12.75" customHeight="1">
      <c r="A813" s="1"/>
      <c r="C813" s="1"/>
      <c r="D813" s="1"/>
      <c r="I813" s="1"/>
    </row>
    <row r="814" ht="12.75" customHeight="1">
      <c r="A814" s="1"/>
      <c r="C814" s="1"/>
      <c r="D814" s="1"/>
      <c r="I814" s="1"/>
    </row>
    <row r="815" ht="12.75" customHeight="1">
      <c r="A815" s="1"/>
      <c r="C815" s="1"/>
      <c r="D815" s="1"/>
      <c r="I815" s="1"/>
    </row>
    <row r="816" ht="12.75" customHeight="1">
      <c r="A816" s="1"/>
      <c r="C816" s="1"/>
      <c r="D816" s="1"/>
      <c r="I816" s="1"/>
    </row>
    <row r="817" ht="12.75" customHeight="1">
      <c r="A817" s="1"/>
      <c r="C817" s="1"/>
      <c r="D817" s="1"/>
      <c r="I817" s="1"/>
    </row>
    <row r="818" ht="12.75" customHeight="1">
      <c r="A818" s="1"/>
      <c r="C818" s="1"/>
      <c r="D818" s="1"/>
      <c r="I818" s="1"/>
    </row>
    <row r="819" ht="12.75" customHeight="1">
      <c r="A819" s="1"/>
      <c r="C819" s="1"/>
      <c r="D819" s="1"/>
      <c r="I819" s="1"/>
    </row>
    <row r="820" ht="12.75" customHeight="1">
      <c r="A820" s="1"/>
      <c r="C820" s="1"/>
      <c r="D820" s="1"/>
      <c r="I820" s="1"/>
    </row>
    <row r="821" ht="12.75" customHeight="1">
      <c r="A821" s="1"/>
      <c r="C821" s="1"/>
      <c r="D821" s="1"/>
      <c r="I821" s="1"/>
    </row>
    <row r="822" ht="12.75" customHeight="1">
      <c r="A822" s="1"/>
      <c r="C822" s="1"/>
      <c r="D822" s="1"/>
      <c r="I822" s="1"/>
    </row>
    <row r="823" ht="12.75" customHeight="1">
      <c r="A823" s="1"/>
      <c r="C823" s="1"/>
      <c r="D823" s="1"/>
      <c r="I823" s="1"/>
    </row>
    <row r="824" ht="12.75" customHeight="1">
      <c r="A824" s="1"/>
      <c r="C824" s="1"/>
      <c r="D824" s="1"/>
      <c r="I824" s="1"/>
    </row>
    <row r="825" ht="12.75" customHeight="1">
      <c r="A825" s="1"/>
      <c r="C825" s="1"/>
      <c r="D825" s="1"/>
      <c r="I825" s="1"/>
    </row>
    <row r="826" ht="12.75" customHeight="1">
      <c r="A826" s="1"/>
      <c r="C826" s="1"/>
      <c r="D826" s="1"/>
      <c r="I826" s="1"/>
    </row>
    <row r="827" ht="12.75" customHeight="1">
      <c r="A827" s="1"/>
      <c r="C827" s="1"/>
      <c r="D827" s="1"/>
      <c r="I827" s="1"/>
    </row>
    <row r="828" ht="12.75" customHeight="1">
      <c r="A828" s="1"/>
      <c r="C828" s="1"/>
      <c r="D828" s="1"/>
      <c r="I828" s="1"/>
    </row>
    <row r="829" ht="12.75" customHeight="1">
      <c r="A829" s="1"/>
      <c r="C829" s="1"/>
      <c r="D829" s="1"/>
      <c r="I829" s="1"/>
    </row>
    <row r="830" ht="12.75" customHeight="1">
      <c r="A830" s="1"/>
      <c r="C830" s="1"/>
      <c r="D830" s="1"/>
      <c r="I830" s="1"/>
    </row>
    <row r="831" ht="12.75" customHeight="1">
      <c r="A831" s="1"/>
      <c r="C831" s="1"/>
      <c r="D831" s="1"/>
      <c r="I831" s="1"/>
    </row>
    <row r="832" ht="12.75" customHeight="1">
      <c r="A832" s="1"/>
      <c r="C832" s="1"/>
      <c r="D832" s="1"/>
      <c r="I832" s="1"/>
    </row>
    <row r="833" ht="12.75" customHeight="1">
      <c r="A833" s="1"/>
      <c r="C833" s="1"/>
      <c r="D833" s="1"/>
      <c r="I833" s="1"/>
    </row>
    <row r="834" ht="12.75" customHeight="1">
      <c r="A834" s="1"/>
      <c r="C834" s="1"/>
      <c r="D834" s="1"/>
      <c r="I834" s="1"/>
    </row>
    <row r="835" ht="12.75" customHeight="1">
      <c r="A835" s="1"/>
      <c r="C835" s="1"/>
      <c r="D835" s="1"/>
      <c r="I835" s="1"/>
    </row>
    <row r="836" ht="12.75" customHeight="1">
      <c r="A836" s="1"/>
      <c r="C836" s="1"/>
      <c r="D836" s="1"/>
      <c r="I836" s="1"/>
    </row>
    <row r="837" ht="12.75" customHeight="1">
      <c r="A837" s="1"/>
      <c r="C837" s="1"/>
      <c r="D837" s="1"/>
      <c r="I837" s="1"/>
    </row>
    <row r="838" ht="12.75" customHeight="1">
      <c r="A838" s="1"/>
      <c r="C838" s="1"/>
      <c r="D838" s="1"/>
      <c r="I838" s="1"/>
    </row>
    <row r="839" ht="12.75" customHeight="1">
      <c r="A839" s="1"/>
      <c r="C839" s="1"/>
      <c r="D839" s="1"/>
      <c r="I839" s="1"/>
    </row>
    <row r="840" ht="12.75" customHeight="1">
      <c r="A840" s="1"/>
      <c r="C840" s="1"/>
      <c r="D840" s="1"/>
      <c r="I840" s="1"/>
    </row>
    <row r="841" ht="12.75" customHeight="1">
      <c r="A841" s="1"/>
      <c r="C841" s="1"/>
      <c r="D841" s="1"/>
      <c r="I841" s="1"/>
    </row>
    <row r="842" ht="12.75" customHeight="1">
      <c r="A842" s="1"/>
      <c r="C842" s="1"/>
      <c r="D842" s="1"/>
      <c r="I842" s="1"/>
    </row>
    <row r="843" ht="12.75" customHeight="1">
      <c r="A843" s="1"/>
      <c r="C843" s="1"/>
      <c r="D843" s="1"/>
      <c r="I843" s="1"/>
    </row>
    <row r="844" ht="12.75" customHeight="1">
      <c r="A844" s="1"/>
      <c r="C844" s="1"/>
      <c r="D844" s="1"/>
      <c r="I844" s="1"/>
    </row>
    <row r="845" ht="12.75" customHeight="1">
      <c r="A845" s="1"/>
      <c r="C845" s="1"/>
      <c r="D845" s="1"/>
      <c r="I845" s="1"/>
    </row>
    <row r="846" ht="12.75" customHeight="1">
      <c r="A846" s="1"/>
      <c r="C846" s="1"/>
      <c r="D846" s="1"/>
      <c r="I846" s="1"/>
    </row>
    <row r="847" ht="12.75" customHeight="1">
      <c r="A847" s="1"/>
      <c r="C847" s="1"/>
      <c r="D847" s="1"/>
      <c r="I847" s="1"/>
    </row>
    <row r="848" ht="12.75" customHeight="1">
      <c r="A848" s="1"/>
      <c r="C848" s="1"/>
      <c r="D848" s="1"/>
      <c r="I848" s="1"/>
    </row>
    <row r="849" ht="12.75" customHeight="1">
      <c r="A849" s="1"/>
      <c r="C849" s="1"/>
      <c r="D849" s="1"/>
      <c r="I849" s="1"/>
    </row>
    <row r="850" ht="12.75" customHeight="1">
      <c r="A850" s="1"/>
      <c r="C850" s="1"/>
      <c r="D850" s="1"/>
      <c r="I850" s="1"/>
    </row>
    <row r="851" ht="12.75" customHeight="1">
      <c r="A851" s="1"/>
      <c r="C851" s="1"/>
      <c r="D851" s="1"/>
      <c r="I851" s="1"/>
    </row>
    <row r="852" ht="12.75" customHeight="1">
      <c r="A852" s="1"/>
      <c r="C852" s="1"/>
      <c r="D852" s="1"/>
      <c r="I852" s="1"/>
    </row>
    <row r="853" ht="12.75" customHeight="1">
      <c r="A853" s="1"/>
      <c r="C853" s="1"/>
      <c r="D853" s="1"/>
      <c r="I853" s="1"/>
    </row>
    <row r="854" ht="12.75" customHeight="1">
      <c r="A854" s="1"/>
      <c r="C854" s="1"/>
      <c r="D854" s="1"/>
      <c r="I854" s="1"/>
    </row>
    <row r="855" ht="12.75" customHeight="1">
      <c r="A855" s="1"/>
      <c r="C855" s="1"/>
      <c r="D855" s="1"/>
      <c r="I855" s="1"/>
    </row>
    <row r="856" ht="12.75" customHeight="1">
      <c r="A856" s="1"/>
      <c r="C856" s="1"/>
      <c r="D856" s="1"/>
      <c r="I856" s="1"/>
    </row>
    <row r="857" ht="12.75" customHeight="1">
      <c r="A857" s="1"/>
      <c r="C857" s="1"/>
      <c r="D857" s="1"/>
      <c r="I857" s="1"/>
    </row>
    <row r="858" ht="12.75" customHeight="1">
      <c r="A858" s="1"/>
      <c r="C858" s="1"/>
      <c r="D858" s="1"/>
      <c r="I858" s="1"/>
    </row>
    <row r="859" ht="12.75" customHeight="1">
      <c r="A859" s="1"/>
      <c r="C859" s="1"/>
      <c r="D859" s="1"/>
      <c r="I859" s="1"/>
    </row>
    <row r="860" ht="12.75" customHeight="1">
      <c r="A860" s="1"/>
      <c r="C860" s="1"/>
      <c r="D860" s="1"/>
      <c r="I860" s="1"/>
    </row>
    <row r="861" ht="12.75" customHeight="1">
      <c r="A861" s="1"/>
      <c r="C861" s="1"/>
      <c r="D861" s="1"/>
      <c r="I861" s="1"/>
    </row>
    <row r="862" ht="12.75" customHeight="1">
      <c r="A862" s="1"/>
      <c r="C862" s="1"/>
      <c r="D862" s="1"/>
      <c r="I862" s="1"/>
    </row>
    <row r="863" ht="12.75" customHeight="1">
      <c r="A863" s="1"/>
      <c r="C863" s="1"/>
      <c r="D863" s="1"/>
      <c r="I863" s="1"/>
    </row>
    <row r="864" ht="12.75" customHeight="1">
      <c r="A864" s="1"/>
      <c r="C864" s="1"/>
      <c r="D864" s="1"/>
      <c r="I864" s="1"/>
    </row>
    <row r="865" ht="12.75" customHeight="1">
      <c r="A865" s="1"/>
      <c r="C865" s="1"/>
      <c r="D865" s="1"/>
      <c r="I865" s="1"/>
    </row>
    <row r="866" ht="12.75" customHeight="1">
      <c r="A866" s="1"/>
      <c r="C866" s="1"/>
      <c r="D866" s="1"/>
      <c r="I866" s="1"/>
    </row>
    <row r="867" ht="12.75" customHeight="1">
      <c r="A867" s="1"/>
      <c r="C867" s="1"/>
      <c r="D867" s="1"/>
      <c r="I867" s="1"/>
    </row>
    <row r="868" ht="12.75" customHeight="1">
      <c r="A868" s="1"/>
      <c r="C868" s="1"/>
      <c r="D868" s="1"/>
      <c r="I868" s="1"/>
    </row>
    <row r="869" ht="12.75" customHeight="1">
      <c r="A869" s="1"/>
      <c r="C869" s="1"/>
      <c r="D869" s="1"/>
      <c r="I869" s="1"/>
    </row>
    <row r="870" ht="12.75" customHeight="1">
      <c r="A870" s="1"/>
      <c r="C870" s="1"/>
      <c r="D870" s="1"/>
      <c r="I870" s="1"/>
    </row>
    <row r="871" ht="12.75" customHeight="1">
      <c r="A871" s="1"/>
      <c r="C871" s="1"/>
      <c r="D871" s="1"/>
      <c r="I871" s="1"/>
    </row>
    <row r="872" ht="12.75" customHeight="1">
      <c r="A872" s="1"/>
      <c r="C872" s="1"/>
      <c r="D872" s="1"/>
      <c r="I872" s="1"/>
    </row>
    <row r="873" ht="12.75" customHeight="1">
      <c r="A873" s="1"/>
      <c r="C873" s="1"/>
      <c r="D873" s="1"/>
      <c r="I873" s="1"/>
    </row>
    <row r="874" ht="12.75" customHeight="1">
      <c r="A874" s="1"/>
      <c r="C874" s="1"/>
      <c r="D874" s="1"/>
      <c r="I874" s="1"/>
    </row>
    <row r="875" ht="12.75" customHeight="1">
      <c r="A875" s="1"/>
      <c r="C875" s="1"/>
      <c r="D875" s="1"/>
      <c r="I875" s="1"/>
    </row>
    <row r="876" ht="12.75" customHeight="1">
      <c r="A876" s="1"/>
      <c r="C876" s="1"/>
      <c r="D876" s="1"/>
      <c r="I876" s="1"/>
    </row>
    <row r="877" ht="12.75" customHeight="1">
      <c r="A877" s="1"/>
      <c r="C877" s="1"/>
      <c r="D877" s="1"/>
      <c r="I877" s="1"/>
    </row>
    <row r="878" ht="12.75" customHeight="1">
      <c r="A878" s="1"/>
      <c r="C878" s="1"/>
      <c r="D878" s="1"/>
      <c r="I878" s="1"/>
    </row>
    <row r="879" ht="12.75" customHeight="1">
      <c r="A879" s="1"/>
      <c r="C879" s="1"/>
      <c r="D879" s="1"/>
      <c r="I879" s="1"/>
    </row>
    <row r="880" ht="12.75" customHeight="1">
      <c r="A880" s="1"/>
      <c r="C880" s="1"/>
      <c r="D880" s="1"/>
      <c r="I880" s="1"/>
    </row>
    <row r="881" ht="12.75" customHeight="1">
      <c r="A881" s="1"/>
      <c r="C881" s="1"/>
      <c r="D881" s="1"/>
      <c r="I881" s="1"/>
    </row>
    <row r="882" ht="12.75" customHeight="1">
      <c r="A882" s="1"/>
      <c r="C882" s="1"/>
      <c r="D882" s="1"/>
      <c r="I882" s="1"/>
    </row>
    <row r="883" ht="12.75" customHeight="1">
      <c r="A883" s="1"/>
      <c r="C883" s="1"/>
      <c r="D883" s="1"/>
      <c r="I883" s="1"/>
    </row>
    <row r="884" ht="12.75" customHeight="1">
      <c r="A884" s="1"/>
      <c r="C884" s="1"/>
      <c r="D884" s="1"/>
      <c r="I884" s="1"/>
    </row>
    <row r="885" ht="12.75" customHeight="1">
      <c r="A885" s="1"/>
      <c r="C885" s="1"/>
      <c r="D885" s="1"/>
      <c r="I885" s="1"/>
    </row>
    <row r="886" ht="12.75" customHeight="1">
      <c r="A886" s="1"/>
      <c r="C886" s="1"/>
      <c r="D886" s="1"/>
      <c r="I886" s="1"/>
    </row>
    <row r="887" ht="12.75" customHeight="1">
      <c r="A887" s="1"/>
      <c r="C887" s="1"/>
      <c r="D887" s="1"/>
      <c r="I887" s="1"/>
    </row>
    <row r="888" ht="12.75" customHeight="1">
      <c r="A888" s="1"/>
      <c r="C888" s="1"/>
      <c r="D888" s="1"/>
      <c r="I888" s="1"/>
    </row>
    <row r="889" ht="12.75" customHeight="1">
      <c r="A889" s="1"/>
      <c r="C889" s="1"/>
      <c r="D889" s="1"/>
      <c r="I889" s="1"/>
    </row>
    <row r="890" ht="12.75" customHeight="1">
      <c r="A890" s="1"/>
      <c r="C890" s="1"/>
      <c r="D890" s="1"/>
      <c r="I890" s="1"/>
    </row>
    <row r="891" ht="12.75" customHeight="1">
      <c r="A891" s="1"/>
      <c r="C891" s="1"/>
      <c r="D891" s="1"/>
      <c r="I891" s="1"/>
    </row>
    <row r="892" ht="12.75" customHeight="1">
      <c r="A892" s="1"/>
      <c r="C892" s="1"/>
      <c r="D892" s="1"/>
      <c r="I892" s="1"/>
    </row>
    <row r="893" ht="12.75" customHeight="1">
      <c r="A893" s="1"/>
      <c r="C893" s="1"/>
      <c r="D893" s="1"/>
      <c r="I893" s="1"/>
    </row>
    <row r="894" ht="12.75" customHeight="1">
      <c r="A894" s="1"/>
      <c r="C894" s="1"/>
      <c r="D894" s="1"/>
      <c r="I894" s="1"/>
    </row>
    <row r="895" ht="12.75" customHeight="1">
      <c r="A895" s="1"/>
      <c r="C895" s="1"/>
      <c r="D895" s="1"/>
      <c r="I895" s="1"/>
    </row>
    <row r="896" ht="12.75" customHeight="1">
      <c r="A896" s="1"/>
      <c r="C896" s="1"/>
      <c r="D896" s="1"/>
      <c r="I896" s="1"/>
    </row>
    <row r="897" ht="12.75" customHeight="1">
      <c r="A897" s="1"/>
      <c r="C897" s="1"/>
      <c r="D897" s="1"/>
      <c r="I897" s="1"/>
    </row>
    <row r="898" ht="12.75" customHeight="1">
      <c r="A898" s="1"/>
      <c r="C898" s="1"/>
      <c r="D898" s="1"/>
      <c r="I898" s="1"/>
    </row>
    <row r="899" ht="12.75" customHeight="1">
      <c r="A899" s="1"/>
      <c r="C899" s="1"/>
      <c r="D899" s="1"/>
      <c r="I899" s="1"/>
    </row>
    <row r="900" ht="12.75" customHeight="1">
      <c r="A900" s="1"/>
      <c r="C900" s="1"/>
      <c r="D900" s="1"/>
      <c r="I900" s="1"/>
    </row>
    <row r="901" ht="12.75" customHeight="1">
      <c r="A901" s="1"/>
      <c r="C901" s="1"/>
      <c r="D901" s="1"/>
      <c r="I901" s="1"/>
    </row>
    <row r="902" ht="12.75" customHeight="1">
      <c r="A902" s="1"/>
      <c r="C902" s="1"/>
      <c r="D902" s="1"/>
      <c r="I902" s="1"/>
    </row>
    <row r="903" ht="12.75" customHeight="1">
      <c r="A903" s="1"/>
      <c r="C903" s="1"/>
      <c r="D903" s="1"/>
      <c r="I903" s="1"/>
    </row>
    <row r="904" ht="12.75" customHeight="1">
      <c r="A904" s="1"/>
      <c r="C904" s="1"/>
      <c r="D904" s="1"/>
      <c r="I904" s="1"/>
    </row>
    <row r="905" ht="12.75" customHeight="1">
      <c r="A905" s="1"/>
      <c r="C905" s="1"/>
      <c r="D905" s="1"/>
      <c r="I905" s="1"/>
    </row>
    <row r="906" ht="12.75" customHeight="1">
      <c r="A906" s="1"/>
      <c r="C906" s="1"/>
      <c r="D906" s="1"/>
      <c r="I906" s="1"/>
    </row>
    <row r="907" ht="12.75" customHeight="1">
      <c r="A907" s="1"/>
      <c r="C907" s="1"/>
      <c r="D907" s="1"/>
      <c r="I907" s="1"/>
    </row>
    <row r="908" ht="12.75" customHeight="1">
      <c r="A908" s="1"/>
      <c r="C908" s="1"/>
      <c r="D908" s="1"/>
      <c r="I908" s="1"/>
    </row>
    <row r="909" ht="12.75" customHeight="1">
      <c r="A909" s="1"/>
      <c r="C909" s="1"/>
      <c r="D909" s="1"/>
      <c r="I909" s="1"/>
    </row>
    <row r="910" ht="12.75" customHeight="1">
      <c r="A910" s="1"/>
      <c r="C910" s="1"/>
      <c r="D910" s="1"/>
      <c r="I910" s="1"/>
    </row>
    <row r="911" ht="12.75" customHeight="1">
      <c r="A911" s="1"/>
      <c r="C911" s="1"/>
      <c r="D911" s="1"/>
      <c r="I911" s="1"/>
    </row>
    <row r="912" ht="12.75" customHeight="1">
      <c r="A912" s="1"/>
      <c r="C912" s="1"/>
      <c r="D912" s="1"/>
      <c r="I912" s="1"/>
    </row>
    <row r="913" ht="12.75" customHeight="1">
      <c r="A913" s="1"/>
      <c r="C913" s="1"/>
      <c r="D913" s="1"/>
      <c r="I913" s="1"/>
    </row>
    <row r="914" ht="12.75" customHeight="1">
      <c r="A914" s="1"/>
      <c r="C914" s="1"/>
      <c r="D914" s="1"/>
      <c r="I914" s="1"/>
    </row>
    <row r="915" ht="12.75" customHeight="1">
      <c r="A915" s="1"/>
      <c r="C915" s="1"/>
      <c r="D915" s="1"/>
      <c r="I915" s="1"/>
    </row>
    <row r="916" ht="12.75" customHeight="1">
      <c r="A916" s="1"/>
      <c r="C916" s="1"/>
      <c r="D916" s="1"/>
      <c r="I916" s="1"/>
    </row>
    <row r="917" ht="12.75" customHeight="1">
      <c r="A917" s="1"/>
      <c r="C917" s="1"/>
      <c r="D917" s="1"/>
      <c r="I917" s="1"/>
    </row>
    <row r="918" ht="12.75" customHeight="1">
      <c r="A918" s="1"/>
      <c r="C918" s="1"/>
      <c r="D918" s="1"/>
      <c r="I918" s="1"/>
    </row>
    <row r="919" ht="12.75" customHeight="1">
      <c r="A919" s="1"/>
      <c r="C919" s="1"/>
      <c r="D919" s="1"/>
      <c r="I919" s="1"/>
    </row>
    <row r="920" ht="12.75" customHeight="1">
      <c r="A920" s="1"/>
      <c r="C920" s="1"/>
      <c r="D920" s="1"/>
      <c r="I920" s="1"/>
    </row>
    <row r="921" ht="12.75" customHeight="1">
      <c r="A921" s="1"/>
      <c r="C921" s="1"/>
      <c r="D921" s="1"/>
      <c r="I921" s="1"/>
    </row>
    <row r="922" ht="12.75" customHeight="1">
      <c r="A922" s="1"/>
      <c r="C922" s="1"/>
      <c r="D922" s="1"/>
      <c r="I922" s="1"/>
    </row>
    <row r="923" ht="12.75" customHeight="1">
      <c r="A923" s="1"/>
      <c r="C923" s="1"/>
      <c r="D923" s="1"/>
      <c r="I923" s="1"/>
    </row>
    <row r="924" ht="12.75" customHeight="1">
      <c r="A924" s="1"/>
      <c r="C924" s="1"/>
      <c r="D924" s="1"/>
      <c r="I924" s="1"/>
    </row>
    <row r="925" ht="12.75" customHeight="1">
      <c r="A925" s="1"/>
      <c r="C925" s="1"/>
      <c r="D925" s="1"/>
      <c r="I925" s="1"/>
    </row>
    <row r="926" ht="12.75" customHeight="1">
      <c r="A926" s="1"/>
      <c r="C926" s="1"/>
      <c r="D926" s="1"/>
      <c r="I926" s="1"/>
    </row>
    <row r="927" ht="12.75" customHeight="1">
      <c r="A927" s="1"/>
      <c r="C927" s="1"/>
      <c r="D927" s="1"/>
      <c r="I927" s="1"/>
    </row>
    <row r="928" ht="12.75" customHeight="1">
      <c r="A928" s="1"/>
      <c r="C928" s="1"/>
      <c r="D928" s="1"/>
      <c r="I928" s="1"/>
    </row>
    <row r="929" ht="12.75" customHeight="1">
      <c r="A929" s="1"/>
      <c r="C929" s="1"/>
      <c r="D929" s="1"/>
      <c r="I929" s="1"/>
    </row>
    <row r="930" ht="12.75" customHeight="1">
      <c r="A930" s="1"/>
      <c r="C930" s="1"/>
      <c r="D930" s="1"/>
      <c r="I930" s="1"/>
    </row>
    <row r="931" ht="12.75" customHeight="1">
      <c r="A931" s="1"/>
      <c r="C931" s="1"/>
      <c r="D931" s="1"/>
      <c r="I931" s="1"/>
    </row>
    <row r="932" ht="12.75" customHeight="1">
      <c r="A932" s="1"/>
      <c r="C932" s="1"/>
      <c r="D932" s="1"/>
      <c r="I932" s="1"/>
    </row>
    <row r="933" ht="12.75" customHeight="1">
      <c r="A933" s="1"/>
      <c r="C933" s="1"/>
      <c r="D933" s="1"/>
      <c r="I933" s="1"/>
    </row>
    <row r="934" ht="12.75" customHeight="1">
      <c r="A934" s="1"/>
      <c r="C934" s="1"/>
      <c r="D934" s="1"/>
      <c r="I934" s="1"/>
    </row>
    <row r="935" ht="12.75" customHeight="1">
      <c r="A935" s="1"/>
      <c r="C935" s="1"/>
      <c r="D935" s="1"/>
      <c r="I935" s="1"/>
    </row>
    <row r="936" ht="12.75" customHeight="1">
      <c r="A936" s="1"/>
      <c r="C936" s="1"/>
      <c r="D936" s="1"/>
      <c r="I936" s="1"/>
    </row>
    <row r="937" ht="12.75" customHeight="1">
      <c r="A937" s="1"/>
      <c r="C937" s="1"/>
      <c r="D937" s="1"/>
      <c r="I937" s="1"/>
    </row>
    <row r="938" ht="12.75" customHeight="1">
      <c r="A938" s="1"/>
      <c r="C938" s="1"/>
      <c r="D938" s="1"/>
      <c r="I938" s="1"/>
    </row>
    <row r="939" ht="12.75" customHeight="1">
      <c r="A939" s="1"/>
      <c r="C939" s="1"/>
      <c r="D939" s="1"/>
      <c r="I939" s="1"/>
    </row>
    <row r="940" ht="12.75" customHeight="1">
      <c r="A940" s="1"/>
      <c r="C940" s="1"/>
      <c r="D940" s="1"/>
      <c r="I940" s="1"/>
    </row>
    <row r="941" ht="12.75" customHeight="1">
      <c r="A941" s="1"/>
      <c r="C941" s="1"/>
      <c r="D941" s="1"/>
      <c r="I941" s="1"/>
    </row>
    <row r="942" ht="12.75" customHeight="1">
      <c r="A942" s="1"/>
      <c r="C942" s="1"/>
      <c r="D942" s="1"/>
      <c r="I942" s="1"/>
    </row>
    <row r="943" ht="12.75" customHeight="1">
      <c r="A943" s="1"/>
      <c r="C943" s="1"/>
      <c r="D943" s="1"/>
      <c r="I943" s="1"/>
    </row>
    <row r="944" ht="12.75" customHeight="1">
      <c r="A944" s="1"/>
      <c r="C944" s="1"/>
      <c r="D944" s="1"/>
      <c r="I944" s="1"/>
    </row>
    <row r="945" ht="12.75" customHeight="1">
      <c r="A945" s="1"/>
      <c r="C945" s="1"/>
      <c r="D945" s="1"/>
      <c r="I945" s="1"/>
    </row>
    <row r="946" ht="12.75" customHeight="1">
      <c r="A946" s="1"/>
      <c r="C946" s="1"/>
      <c r="D946" s="1"/>
      <c r="I946" s="1"/>
    </row>
    <row r="947" ht="12.75" customHeight="1">
      <c r="A947" s="1"/>
      <c r="C947" s="1"/>
      <c r="D947" s="1"/>
      <c r="I947" s="1"/>
    </row>
    <row r="948" ht="12.75" customHeight="1">
      <c r="A948" s="1"/>
      <c r="C948" s="1"/>
      <c r="D948" s="1"/>
      <c r="I948" s="1"/>
    </row>
    <row r="949" ht="12.75" customHeight="1">
      <c r="A949" s="1"/>
      <c r="C949" s="1"/>
      <c r="D949" s="1"/>
      <c r="I949" s="1"/>
    </row>
    <row r="950" ht="12.75" customHeight="1">
      <c r="A950" s="1"/>
      <c r="C950" s="1"/>
      <c r="D950" s="1"/>
      <c r="I950" s="1"/>
    </row>
    <row r="951" ht="12.75" customHeight="1">
      <c r="A951" s="1"/>
      <c r="C951" s="1"/>
      <c r="D951" s="1"/>
      <c r="I951" s="1"/>
    </row>
    <row r="952" ht="12.75" customHeight="1">
      <c r="A952" s="1"/>
      <c r="C952" s="1"/>
      <c r="D952" s="1"/>
      <c r="I952" s="1"/>
    </row>
    <row r="953" ht="12.75" customHeight="1">
      <c r="A953" s="1"/>
      <c r="C953" s="1"/>
      <c r="D953" s="1"/>
      <c r="I953" s="1"/>
    </row>
    <row r="954" ht="12.75" customHeight="1">
      <c r="A954" s="1"/>
      <c r="C954" s="1"/>
      <c r="D954" s="1"/>
      <c r="I954" s="1"/>
    </row>
    <row r="955" ht="12.75" customHeight="1">
      <c r="A955" s="1"/>
      <c r="C955" s="1"/>
      <c r="D955" s="1"/>
      <c r="I955" s="1"/>
    </row>
    <row r="956" ht="12.75" customHeight="1">
      <c r="A956" s="1"/>
      <c r="C956" s="1"/>
      <c r="D956" s="1"/>
      <c r="I956" s="1"/>
    </row>
    <row r="957" ht="12.75" customHeight="1">
      <c r="A957" s="1"/>
      <c r="C957" s="1"/>
      <c r="D957" s="1"/>
      <c r="I957" s="1"/>
    </row>
    <row r="958" ht="12.75" customHeight="1">
      <c r="A958" s="1"/>
      <c r="C958" s="1"/>
      <c r="D958" s="1"/>
      <c r="I958" s="1"/>
    </row>
    <row r="959" ht="12.75" customHeight="1">
      <c r="A959" s="1"/>
      <c r="C959" s="1"/>
      <c r="D959" s="1"/>
      <c r="I959" s="1"/>
    </row>
    <row r="960" ht="12.75" customHeight="1">
      <c r="A960" s="1"/>
      <c r="C960" s="1"/>
      <c r="D960" s="1"/>
      <c r="I960" s="1"/>
    </row>
    <row r="961" ht="12.75" customHeight="1">
      <c r="A961" s="1"/>
      <c r="C961" s="1"/>
      <c r="D961" s="1"/>
      <c r="I961" s="1"/>
    </row>
    <row r="962" ht="12.75" customHeight="1">
      <c r="A962" s="1"/>
      <c r="C962" s="1"/>
      <c r="D962" s="1"/>
      <c r="I962" s="1"/>
    </row>
    <row r="963" ht="12.75" customHeight="1">
      <c r="A963" s="1"/>
      <c r="C963" s="1"/>
      <c r="D963" s="1"/>
      <c r="I963" s="1"/>
    </row>
    <row r="964" ht="12.75" customHeight="1">
      <c r="A964" s="1"/>
      <c r="C964" s="1"/>
      <c r="D964" s="1"/>
      <c r="I964" s="1"/>
    </row>
    <row r="965" ht="12.75" customHeight="1">
      <c r="A965" s="1"/>
      <c r="C965" s="1"/>
      <c r="D965" s="1"/>
      <c r="I965" s="1"/>
    </row>
    <row r="966" ht="12.75" customHeight="1">
      <c r="A966" s="1"/>
      <c r="C966" s="1"/>
      <c r="D966" s="1"/>
      <c r="I966" s="1"/>
    </row>
    <row r="967" ht="12.75" customHeight="1">
      <c r="A967" s="1"/>
      <c r="C967" s="1"/>
      <c r="D967" s="1"/>
      <c r="I967" s="1"/>
    </row>
    <row r="968" ht="12.75" customHeight="1">
      <c r="A968" s="1"/>
      <c r="C968" s="1"/>
      <c r="D968" s="1"/>
      <c r="I968" s="1"/>
    </row>
    <row r="969" ht="12.75" customHeight="1">
      <c r="A969" s="1"/>
      <c r="C969" s="1"/>
      <c r="D969" s="1"/>
      <c r="I969" s="1"/>
    </row>
    <row r="970" ht="12.75" customHeight="1">
      <c r="A970" s="1"/>
      <c r="C970" s="1"/>
      <c r="D970" s="1"/>
      <c r="I970" s="1"/>
    </row>
    <row r="971" ht="12.75" customHeight="1">
      <c r="A971" s="1"/>
      <c r="C971" s="1"/>
      <c r="D971" s="1"/>
      <c r="I971" s="1"/>
    </row>
    <row r="972" ht="12.75" customHeight="1">
      <c r="A972" s="1"/>
      <c r="C972" s="1"/>
      <c r="D972" s="1"/>
      <c r="I972" s="1"/>
    </row>
    <row r="973" ht="12.75" customHeight="1">
      <c r="A973" s="1"/>
      <c r="C973" s="1"/>
      <c r="D973" s="1"/>
      <c r="I973" s="1"/>
    </row>
    <row r="974" ht="12.75" customHeight="1">
      <c r="A974" s="1"/>
      <c r="C974" s="1"/>
      <c r="D974" s="1"/>
      <c r="I974" s="1"/>
    </row>
    <row r="975" ht="12.75" customHeight="1">
      <c r="A975" s="1"/>
      <c r="C975" s="1"/>
      <c r="D975" s="1"/>
      <c r="I975" s="1"/>
    </row>
    <row r="976" ht="12.75" customHeight="1">
      <c r="A976" s="1"/>
      <c r="C976" s="1"/>
      <c r="D976" s="1"/>
      <c r="I976" s="1"/>
    </row>
    <row r="977" ht="12.75" customHeight="1">
      <c r="A977" s="1"/>
      <c r="C977" s="1"/>
      <c r="D977" s="1"/>
      <c r="I977" s="1"/>
    </row>
    <row r="978" ht="12.75" customHeight="1">
      <c r="A978" s="1"/>
      <c r="C978" s="1"/>
      <c r="D978" s="1"/>
      <c r="I978" s="1"/>
    </row>
    <row r="979" ht="12.75" customHeight="1">
      <c r="A979" s="1"/>
      <c r="C979" s="1"/>
      <c r="D979" s="1"/>
      <c r="I979" s="1"/>
    </row>
    <row r="980" ht="12.75" customHeight="1">
      <c r="A980" s="1"/>
      <c r="C980" s="1"/>
      <c r="D980" s="1"/>
      <c r="I980" s="1"/>
    </row>
    <row r="981" ht="12.75" customHeight="1">
      <c r="A981" s="1"/>
      <c r="C981" s="1"/>
      <c r="D981" s="1"/>
      <c r="I981" s="1"/>
    </row>
    <row r="982" ht="12.75" customHeight="1">
      <c r="A982" s="1"/>
      <c r="C982" s="1"/>
      <c r="D982" s="1"/>
      <c r="I982" s="1"/>
    </row>
    <row r="983" ht="12.75" customHeight="1">
      <c r="A983" s="1"/>
      <c r="C983" s="1"/>
      <c r="D983" s="1"/>
      <c r="I983" s="1"/>
    </row>
    <row r="984" ht="12.75" customHeight="1">
      <c r="A984" s="1"/>
      <c r="C984" s="1"/>
      <c r="D984" s="1"/>
      <c r="I984" s="1"/>
    </row>
    <row r="985" ht="12.75" customHeight="1">
      <c r="A985" s="1"/>
      <c r="C985" s="1"/>
      <c r="D985" s="1"/>
      <c r="I985" s="1"/>
    </row>
    <row r="986" ht="12.75" customHeight="1">
      <c r="A986" s="1"/>
      <c r="C986" s="1"/>
      <c r="D986" s="1"/>
      <c r="I986" s="1"/>
    </row>
    <row r="987" ht="12.75" customHeight="1">
      <c r="A987" s="1"/>
      <c r="C987" s="1"/>
      <c r="D987" s="1"/>
      <c r="I987" s="1"/>
    </row>
    <row r="988" ht="12.75" customHeight="1">
      <c r="A988" s="1"/>
      <c r="C988" s="1"/>
      <c r="D988" s="1"/>
      <c r="I988" s="1"/>
    </row>
    <row r="989" ht="12.75" customHeight="1">
      <c r="A989" s="1"/>
      <c r="C989" s="1"/>
      <c r="D989" s="1"/>
      <c r="I989" s="1"/>
    </row>
    <row r="990" ht="12.75" customHeight="1">
      <c r="A990" s="1"/>
      <c r="C990" s="1"/>
      <c r="D990" s="1"/>
      <c r="I990" s="1"/>
    </row>
    <row r="991" ht="12.75" customHeight="1">
      <c r="A991" s="1"/>
      <c r="C991" s="1"/>
      <c r="D991" s="1"/>
      <c r="I991" s="1"/>
    </row>
    <row r="992" ht="12.75" customHeight="1">
      <c r="A992" s="1"/>
      <c r="C992" s="1"/>
      <c r="D992" s="1"/>
      <c r="I992" s="1"/>
    </row>
    <row r="993" ht="12.75" customHeight="1">
      <c r="A993" s="1"/>
      <c r="C993" s="1"/>
      <c r="D993" s="1"/>
      <c r="I993" s="1"/>
    </row>
    <row r="994" ht="12.75" customHeight="1">
      <c r="A994" s="1"/>
      <c r="C994" s="1"/>
      <c r="D994" s="1"/>
      <c r="I994" s="1"/>
    </row>
    <row r="995" ht="12.75" customHeight="1">
      <c r="A995" s="1"/>
      <c r="C995" s="1"/>
      <c r="D995" s="1"/>
      <c r="I995" s="1"/>
    </row>
    <row r="996" ht="12.75" customHeight="1">
      <c r="A996" s="1"/>
      <c r="C996" s="1"/>
      <c r="D996" s="1"/>
      <c r="I996" s="1"/>
    </row>
    <row r="997" ht="12.75" customHeight="1">
      <c r="A997" s="1"/>
      <c r="C997" s="1"/>
      <c r="D997" s="1"/>
      <c r="I997" s="1"/>
    </row>
    <row r="998" ht="12.75" customHeight="1">
      <c r="A998" s="1"/>
      <c r="C998" s="1"/>
      <c r="D998" s="1"/>
      <c r="I998" s="1"/>
    </row>
    <row r="999" ht="12.75" customHeight="1">
      <c r="A999" s="1"/>
      <c r="C999" s="1"/>
      <c r="D999" s="1"/>
      <c r="I999" s="1"/>
    </row>
    <row r="1000" ht="12.75" customHeight="1">
      <c r="A1000" s="1"/>
      <c r="C1000" s="1"/>
      <c r="D1000" s="1"/>
      <c r="I1000" s="1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71"/>
    <col customWidth="1" min="4" max="4" width="9.43"/>
    <col customWidth="1" min="5" max="8" width="8.0"/>
    <col customWidth="1" min="9" max="9" width="12.71"/>
  </cols>
  <sheetData>
    <row r="1" ht="18.75" customHeight="1">
      <c r="A1" s="17" t="s">
        <v>234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I2" s="1"/>
    </row>
    <row r="3" ht="12.75" customHeight="1">
      <c r="A3" s="1"/>
      <c r="C3" s="4" t="s">
        <v>100</v>
      </c>
      <c r="D3" s="4" t="s">
        <v>1141</v>
      </c>
      <c r="I3" s="1"/>
    </row>
    <row r="4" ht="12.75" customHeight="1">
      <c r="A4" s="1"/>
      <c r="C4" s="5" t="s">
        <v>463</v>
      </c>
      <c r="D4" s="6">
        <f t="shared" ref="D4:D8" si="1">LEN(C4)</f>
        <v>10</v>
      </c>
      <c r="E4" s="47" t="s">
        <v>2632</v>
      </c>
      <c r="I4" s="1"/>
    </row>
    <row r="5" ht="12.75" customHeight="1">
      <c r="A5" s="1"/>
      <c r="C5" s="5" t="s">
        <v>465</v>
      </c>
      <c r="D5" s="6">
        <f t="shared" si="1"/>
        <v>9</v>
      </c>
      <c r="E5" s="47" t="s">
        <v>2633</v>
      </c>
      <c r="I5" s="1"/>
    </row>
    <row r="6" ht="12.75" customHeight="1">
      <c r="A6" s="1"/>
      <c r="C6" s="5" t="s">
        <v>467</v>
      </c>
      <c r="D6" s="6">
        <f t="shared" si="1"/>
        <v>14</v>
      </c>
      <c r="E6" s="47" t="s">
        <v>2634</v>
      </c>
      <c r="I6" s="1"/>
    </row>
    <row r="7" ht="12.75" customHeight="1">
      <c r="A7" s="1"/>
      <c r="C7" s="5" t="s">
        <v>2618</v>
      </c>
      <c r="D7" s="6">
        <f t="shared" si="1"/>
        <v>7</v>
      </c>
      <c r="E7" s="47" t="s">
        <v>2635</v>
      </c>
      <c r="I7" s="1"/>
    </row>
    <row r="8" ht="12.75" customHeight="1">
      <c r="A8" s="1"/>
      <c r="C8" s="5" t="s">
        <v>2620</v>
      </c>
      <c r="D8" s="6">
        <f t="shared" si="1"/>
        <v>6</v>
      </c>
      <c r="E8" s="47" t="s">
        <v>2636</v>
      </c>
      <c r="I8" s="1"/>
    </row>
    <row r="9" ht="12.75" customHeight="1">
      <c r="A9" s="1"/>
      <c r="C9" s="1"/>
      <c r="D9" s="1"/>
      <c r="I9" s="1"/>
    </row>
    <row r="10" ht="13.5" customHeight="1">
      <c r="A10" s="1"/>
      <c r="B10" s="3" t="s">
        <v>698</v>
      </c>
      <c r="C10" s="3"/>
      <c r="D10" s="3"/>
      <c r="E10" s="3"/>
      <c r="F10" s="3"/>
      <c r="I10" s="1"/>
    </row>
    <row r="11" ht="12.75" customHeight="1">
      <c r="A11" s="1"/>
      <c r="B11" s="1" t="s">
        <v>2637</v>
      </c>
      <c r="C11" s="1"/>
      <c r="D11" s="1"/>
      <c r="I11" s="1"/>
    </row>
    <row r="12" ht="12.75" customHeight="1">
      <c r="A12" s="1"/>
      <c r="C12" s="1"/>
      <c r="D12" s="1"/>
      <c r="I12" s="1"/>
    </row>
    <row r="13" ht="13.5" customHeight="1">
      <c r="A13" s="1"/>
      <c r="B13" s="3" t="s">
        <v>653</v>
      </c>
      <c r="C13" s="3"/>
      <c r="D13" s="3"/>
      <c r="E13" s="3"/>
      <c r="F13" s="3"/>
      <c r="I13" s="1"/>
    </row>
    <row r="14" ht="12.75" customHeight="1">
      <c r="A14" s="1"/>
      <c r="B14" s="2" t="s">
        <v>2638</v>
      </c>
      <c r="C14" s="1"/>
      <c r="D14" s="1"/>
      <c r="I14" s="1"/>
    </row>
    <row r="15" ht="12.75" customHeight="1">
      <c r="A15" s="1"/>
      <c r="C15" s="1"/>
      <c r="D15" s="1"/>
      <c r="I15" s="1"/>
    </row>
    <row r="16" ht="13.5" customHeight="1">
      <c r="A16" s="1"/>
      <c r="B16" s="3" t="s">
        <v>4</v>
      </c>
      <c r="C16" s="3"/>
      <c r="D16" s="3"/>
      <c r="E16" s="3"/>
      <c r="F16" s="3"/>
      <c r="I16" s="1"/>
    </row>
    <row r="17" ht="12.75" customHeight="1">
      <c r="A17" s="1"/>
      <c r="B17" s="1" t="s">
        <v>2639</v>
      </c>
      <c r="C17" s="1"/>
      <c r="D17" s="1"/>
      <c r="I17" s="1"/>
    </row>
    <row r="18" ht="12.75" customHeight="1">
      <c r="A18" s="1"/>
      <c r="C18" s="1"/>
      <c r="D18" s="1"/>
      <c r="I18" s="1"/>
    </row>
    <row r="19" ht="13.5" customHeight="1">
      <c r="A19" s="1"/>
      <c r="B19" s="3" t="s">
        <v>656</v>
      </c>
      <c r="C19" s="3"/>
      <c r="D19" s="3"/>
      <c r="E19" s="3"/>
      <c r="F19" s="3"/>
      <c r="I19" s="1"/>
    </row>
    <row r="20" ht="12.75" customHeight="1">
      <c r="A20" s="1"/>
      <c r="B20" s="1" t="s">
        <v>2640</v>
      </c>
      <c r="C20" s="1"/>
      <c r="D20" s="1"/>
      <c r="I20" s="1"/>
    </row>
    <row r="21" ht="12.75" customHeight="1">
      <c r="A21" s="1"/>
      <c r="B21" s="1" t="s">
        <v>2641</v>
      </c>
      <c r="C21" s="1"/>
      <c r="D21" s="1"/>
      <c r="I21" s="1"/>
    </row>
    <row r="22" ht="12.75" customHeight="1">
      <c r="A22" s="1"/>
      <c r="C22" s="1"/>
      <c r="D22" s="1"/>
      <c r="I22" s="1"/>
    </row>
    <row r="23" ht="12.75" customHeight="1">
      <c r="A23" s="1"/>
      <c r="C23" s="4" t="s">
        <v>2642</v>
      </c>
      <c r="D23" s="1"/>
      <c r="I23" s="1"/>
    </row>
    <row r="24" ht="12.75" customHeight="1">
      <c r="A24" s="1"/>
      <c r="C24" s="5" t="s">
        <v>467</v>
      </c>
      <c r="D24" s="6">
        <f>FIND(" ",C24)</f>
        <v>6</v>
      </c>
      <c r="E24" s="47" t="s">
        <v>2643</v>
      </c>
      <c r="I24" s="1"/>
    </row>
    <row r="25" ht="12.75" customHeight="1">
      <c r="A25" s="1"/>
      <c r="C25" s="1"/>
      <c r="D25" s="1"/>
      <c r="E25" s="1" t="s">
        <v>2644</v>
      </c>
      <c r="I25" s="1"/>
    </row>
    <row r="26" ht="12.75" customHeight="1">
      <c r="A26" s="1"/>
      <c r="C26" s="1"/>
      <c r="D26" s="1"/>
      <c r="I26" s="1"/>
    </row>
    <row r="27" ht="12.75" customHeight="1">
      <c r="A27" s="1"/>
      <c r="C27" s="5" t="s">
        <v>467</v>
      </c>
      <c r="D27" s="6">
        <f>LEN(C24)-FIND(" ",C24)</f>
        <v>8</v>
      </c>
      <c r="E27" s="47" t="s">
        <v>2645</v>
      </c>
      <c r="I27" s="1"/>
    </row>
    <row r="28" ht="12.75" customHeight="1">
      <c r="A28" s="1"/>
      <c r="C28" s="1"/>
      <c r="D28" s="1"/>
      <c r="E28" s="1" t="s">
        <v>2646</v>
      </c>
      <c r="I28" s="1"/>
    </row>
    <row r="29" ht="12.75" customHeight="1">
      <c r="A29" s="1"/>
      <c r="C29" s="1"/>
      <c r="D29" s="1"/>
      <c r="E29" s="1" t="s">
        <v>2647</v>
      </c>
      <c r="I29" s="1"/>
    </row>
    <row r="30" ht="12.75" customHeight="1">
      <c r="A30" s="1"/>
      <c r="C30" s="1"/>
      <c r="D30" s="1"/>
      <c r="E30" s="1" t="s">
        <v>2648</v>
      </c>
      <c r="I30" s="1"/>
    </row>
    <row r="31" ht="12.75" customHeight="1">
      <c r="A31" s="1"/>
      <c r="C31" s="1"/>
      <c r="D31" s="1"/>
      <c r="I31" s="1"/>
    </row>
    <row r="32" ht="12.75" customHeight="1">
      <c r="A32" s="1"/>
      <c r="C32" s="1"/>
      <c r="D32" s="1"/>
      <c r="E32" s="47" t="s">
        <v>473</v>
      </c>
      <c r="I32" s="1"/>
    </row>
    <row r="33" ht="12.75" customHeight="1">
      <c r="A33" s="1"/>
      <c r="C33" s="1"/>
      <c r="D33" s="1"/>
      <c r="E33" s="1" t="s">
        <v>2649</v>
      </c>
      <c r="I33" s="1"/>
    </row>
    <row r="34" ht="12.75" customHeight="1">
      <c r="A34" s="1"/>
      <c r="C34" s="1"/>
      <c r="D34" s="1"/>
      <c r="E34" s="1" t="s">
        <v>2650</v>
      </c>
      <c r="I34" s="1"/>
    </row>
    <row r="35" ht="12.75" customHeight="1">
      <c r="A35" s="1"/>
      <c r="C35" s="1"/>
      <c r="D35" s="1"/>
      <c r="E35" s="1" t="s">
        <v>2651</v>
      </c>
      <c r="I35" s="1"/>
    </row>
    <row r="36" ht="12.75" customHeight="1">
      <c r="A36" s="1"/>
      <c r="C36" s="1"/>
      <c r="D36" s="1"/>
      <c r="E36" s="1" t="s">
        <v>2652</v>
      </c>
      <c r="I36" s="1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10" width="9.0"/>
    <col customWidth="1" min="11" max="26" width="8.0"/>
  </cols>
  <sheetData>
    <row r="1" ht="18.75" customHeight="1">
      <c r="A1" s="17" t="s">
        <v>2653</v>
      </c>
      <c r="B1" s="17"/>
      <c r="C1" s="17"/>
      <c r="D1" s="17"/>
      <c r="E1" s="17"/>
      <c r="F1" s="17"/>
      <c r="G1" s="17"/>
      <c r="H1" s="17"/>
      <c r="I1" s="17"/>
      <c r="J1" s="17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3.5" customHeight="1">
      <c r="A3" s="1"/>
      <c r="B3" s="1"/>
      <c r="C3" s="1"/>
      <c r="D3" s="4" t="s">
        <v>502</v>
      </c>
      <c r="E3" s="4" t="s">
        <v>584</v>
      </c>
      <c r="F3" s="4" t="s">
        <v>585</v>
      </c>
      <c r="G3" s="4" t="s">
        <v>586</v>
      </c>
      <c r="H3" s="1"/>
      <c r="I3" s="1"/>
      <c r="J3" s="1"/>
    </row>
    <row r="4" ht="13.5" customHeight="1">
      <c r="A4" s="1"/>
      <c r="B4" s="1"/>
      <c r="C4" s="1"/>
      <c r="D4" s="342" t="s">
        <v>45</v>
      </c>
      <c r="E4" s="343">
        <v>10.0</v>
      </c>
      <c r="F4" s="343">
        <v>80.0</v>
      </c>
      <c r="G4" s="344">
        <v>97.0</v>
      </c>
      <c r="H4" s="1"/>
      <c r="I4" s="1"/>
      <c r="J4" s="1"/>
    </row>
    <row r="5" ht="12.75" customHeight="1">
      <c r="A5" s="1"/>
      <c r="B5" s="1"/>
      <c r="C5" s="1"/>
      <c r="D5" s="345" t="s">
        <v>46</v>
      </c>
      <c r="E5" s="5">
        <v>20.0</v>
      </c>
      <c r="F5" s="5">
        <v>90.0</v>
      </c>
      <c r="G5" s="346">
        <v>69.0</v>
      </c>
      <c r="H5" s="1"/>
      <c r="I5" s="1"/>
      <c r="J5" s="1"/>
    </row>
    <row r="6" ht="12.75" customHeight="1">
      <c r="A6" s="1"/>
      <c r="B6" s="1"/>
      <c r="C6" s="1"/>
      <c r="D6" s="345" t="s">
        <v>47</v>
      </c>
      <c r="E6" s="5">
        <v>30.0</v>
      </c>
      <c r="F6" s="5">
        <v>100.0</v>
      </c>
      <c r="G6" s="346">
        <v>45.0</v>
      </c>
      <c r="H6" s="1"/>
      <c r="I6" s="1"/>
      <c r="J6" s="1"/>
    </row>
    <row r="7" ht="12.75" customHeight="1">
      <c r="A7" s="1"/>
      <c r="B7" s="1"/>
      <c r="C7" s="1"/>
      <c r="D7" s="345" t="s">
        <v>508</v>
      </c>
      <c r="E7" s="5">
        <v>40.0</v>
      </c>
      <c r="F7" s="5">
        <v>110.0</v>
      </c>
      <c r="G7" s="346">
        <v>51.0</v>
      </c>
      <c r="H7" s="1"/>
      <c r="I7" s="1"/>
      <c r="J7" s="1"/>
    </row>
    <row r="8" ht="12.75" customHeight="1">
      <c r="A8" s="1"/>
      <c r="B8" s="1"/>
      <c r="C8" s="1"/>
      <c r="D8" s="345" t="s">
        <v>737</v>
      </c>
      <c r="E8" s="5">
        <v>50.0</v>
      </c>
      <c r="F8" s="5">
        <v>120.0</v>
      </c>
      <c r="G8" s="346">
        <v>77.0</v>
      </c>
      <c r="H8" s="1"/>
      <c r="I8" s="1"/>
      <c r="J8" s="1"/>
    </row>
    <row r="9" ht="12.75" customHeight="1">
      <c r="A9" s="1"/>
      <c r="B9" s="1"/>
      <c r="C9" s="1"/>
      <c r="D9" s="345" t="s">
        <v>2654</v>
      </c>
      <c r="E9" s="5">
        <v>60.0</v>
      </c>
      <c r="F9" s="5">
        <v>130.0</v>
      </c>
      <c r="G9" s="346">
        <v>28.0</v>
      </c>
      <c r="H9" s="1"/>
      <c r="I9" s="1"/>
      <c r="J9" s="1"/>
    </row>
    <row r="10" ht="13.5" customHeight="1">
      <c r="A10" s="1"/>
      <c r="B10" s="1"/>
      <c r="C10" s="1"/>
      <c r="D10" s="347" t="s">
        <v>740</v>
      </c>
      <c r="E10" s="348">
        <v>70.0</v>
      </c>
      <c r="F10" s="348">
        <v>140.0</v>
      </c>
      <c r="G10" s="349">
        <v>73.0</v>
      </c>
      <c r="H10" s="1"/>
      <c r="I10" s="1"/>
      <c r="J10" s="1"/>
    </row>
    <row r="11" ht="13.5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12.75" customHeight="1">
      <c r="A12" s="1"/>
      <c r="B12" s="69"/>
      <c r="C12" s="194"/>
      <c r="D12" s="194"/>
      <c r="E12" s="70" t="s">
        <v>2655</v>
      </c>
      <c r="F12" s="5" t="s">
        <v>737</v>
      </c>
      <c r="G12" s="1"/>
      <c r="H12" s="1"/>
      <c r="I12" s="1"/>
      <c r="J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ht="12.75" customHeight="1">
      <c r="A14" s="1"/>
      <c r="B14" s="69"/>
      <c r="C14" s="194"/>
      <c r="D14" s="194"/>
      <c r="E14" s="70" t="s">
        <v>2656</v>
      </c>
      <c r="F14" s="6">
        <f>LOOKUP(F12,D4:G10)</f>
        <v>77</v>
      </c>
      <c r="G14" s="47" t="s">
        <v>2657</v>
      </c>
      <c r="H14" s="1"/>
      <c r="I14" s="1"/>
      <c r="J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  <c r="H16" s="3"/>
      <c r="I16" s="3"/>
      <c r="J16" s="3"/>
    </row>
    <row r="17" ht="12.75" customHeight="1">
      <c r="A17" s="1"/>
      <c r="B17" s="1" t="s">
        <v>2658</v>
      </c>
      <c r="C17" s="1"/>
      <c r="D17" s="1"/>
      <c r="E17" s="1"/>
      <c r="F17" s="1"/>
      <c r="G17" s="1"/>
      <c r="H17" s="1"/>
      <c r="I17" s="1"/>
      <c r="J17" s="1"/>
    </row>
    <row r="18" ht="12.75" customHeight="1">
      <c r="A18" s="1"/>
      <c r="B18" s="1" t="s">
        <v>2659</v>
      </c>
      <c r="C18" s="1"/>
      <c r="D18" s="1"/>
      <c r="E18" s="1"/>
      <c r="F18" s="1"/>
      <c r="G18" s="1"/>
      <c r="H18" s="1"/>
      <c r="I18" s="1"/>
      <c r="J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ht="12.75" customHeight="1">
      <c r="A20" s="1"/>
      <c r="B20" s="1" t="s">
        <v>2660</v>
      </c>
      <c r="C20" s="1"/>
      <c r="D20" s="1"/>
      <c r="E20" s="1"/>
      <c r="F20" s="1"/>
      <c r="G20" s="1"/>
      <c r="H20" s="1"/>
      <c r="I20" s="1"/>
      <c r="J20" s="1"/>
    </row>
    <row r="21" ht="12.75" customHeight="1">
      <c r="A21" s="1"/>
      <c r="B21" s="1" t="s">
        <v>2661</v>
      </c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ht="12.75" customHeight="1">
      <c r="A23" s="1"/>
      <c r="B23" s="1" t="s">
        <v>2662</v>
      </c>
      <c r="C23" s="1"/>
      <c r="D23" s="1"/>
      <c r="E23" s="1"/>
      <c r="F23" s="1"/>
      <c r="G23" s="1"/>
      <c r="H23" s="1"/>
      <c r="I23" s="1"/>
      <c r="J23" s="1"/>
    </row>
    <row r="24" ht="12.75" customHeight="1">
      <c r="A24" s="1"/>
      <c r="B24" s="1" t="s">
        <v>2663</v>
      </c>
      <c r="C24" s="1"/>
      <c r="D24" s="1"/>
      <c r="E24" s="1"/>
      <c r="F24" s="1"/>
      <c r="G24" s="1"/>
      <c r="H24" s="1"/>
      <c r="I24" s="1"/>
      <c r="J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ht="12.75" customHeight="1">
      <c r="A26" s="1"/>
      <c r="B26" s="1" t="s">
        <v>2664</v>
      </c>
      <c r="C26" s="1"/>
      <c r="D26" s="1"/>
      <c r="E26" s="1"/>
      <c r="F26" s="1" t="s">
        <v>2665</v>
      </c>
      <c r="G26" s="1"/>
      <c r="H26" s="1"/>
      <c r="I26" s="1"/>
      <c r="J26" s="1"/>
    </row>
    <row r="27" ht="12.75" customHeight="1">
      <c r="A27" s="1"/>
      <c r="B27" s="1"/>
      <c r="C27" s="1"/>
      <c r="D27" s="1"/>
      <c r="E27" s="1"/>
      <c r="F27" s="1" t="s">
        <v>2666</v>
      </c>
      <c r="G27" s="1"/>
      <c r="H27" s="1"/>
      <c r="I27" s="1"/>
      <c r="J27" s="1"/>
    </row>
    <row r="28" ht="12.75" customHeight="1">
      <c r="A28" s="1"/>
      <c r="B28" s="1"/>
      <c r="C28" s="1"/>
      <c r="D28" s="1"/>
      <c r="E28" s="1"/>
      <c r="F28" s="1" t="s">
        <v>2667</v>
      </c>
      <c r="G28" s="1"/>
      <c r="H28" s="1"/>
      <c r="I28" s="1"/>
      <c r="J28" s="1"/>
    </row>
    <row r="29" ht="12.75" customHeight="1">
      <c r="A29" s="1"/>
      <c r="B29" s="1"/>
      <c r="C29" s="1"/>
      <c r="D29" s="1"/>
      <c r="E29" s="1"/>
      <c r="F29" s="1" t="s">
        <v>2668</v>
      </c>
      <c r="G29" s="1"/>
      <c r="H29" s="1"/>
      <c r="I29" s="1"/>
      <c r="J29" s="1"/>
    </row>
    <row r="30" ht="12.75" customHeight="1">
      <c r="A30" s="1"/>
      <c r="B30" s="1"/>
      <c r="C30" s="1"/>
      <c r="D30" s="1"/>
      <c r="E30" s="1"/>
      <c r="F30" s="1" t="s">
        <v>2669</v>
      </c>
      <c r="G30" s="1"/>
      <c r="H30" s="1"/>
      <c r="I30" s="1"/>
      <c r="J30" s="1"/>
    </row>
    <row r="31" ht="12.75" customHeight="1">
      <c r="A31" s="1"/>
      <c r="B31" s="1"/>
      <c r="C31" s="1"/>
      <c r="D31" s="1"/>
      <c r="E31" s="1"/>
      <c r="F31" s="1" t="s">
        <v>2670</v>
      </c>
      <c r="G31" s="1"/>
      <c r="H31" s="1"/>
      <c r="I31" s="1"/>
      <c r="J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ht="12.75" customHeight="1">
      <c r="A33" s="1"/>
      <c r="B33" s="1" t="s">
        <v>2671</v>
      </c>
      <c r="C33" s="1"/>
      <c r="D33" s="1"/>
      <c r="E33" s="1"/>
      <c r="F33" s="1"/>
      <c r="G33" s="1"/>
      <c r="H33" s="1"/>
      <c r="I33" s="1"/>
      <c r="J33" s="1"/>
    </row>
    <row r="34" ht="12.75" customHeight="1">
      <c r="A34" s="1"/>
      <c r="B34" s="1"/>
      <c r="C34" s="1"/>
      <c r="D34" s="1"/>
      <c r="E34" s="1"/>
      <c r="F34" s="1" t="s">
        <v>2672</v>
      </c>
      <c r="G34" s="1"/>
      <c r="H34" s="1"/>
      <c r="I34" s="1"/>
      <c r="J34" s="1"/>
    </row>
    <row r="35" ht="12.75" customHeight="1">
      <c r="A35" s="1"/>
      <c r="B35" s="1"/>
      <c r="C35" s="1"/>
      <c r="D35" s="1"/>
      <c r="E35" s="1"/>
      <c r="F35" s="1" t="s">
        <v>2673</v>
      </c>
      <c r="G35" s="1"/>
      <c r="H35" s="1"/>
      <c r="I35" s="1"/>
      <c r="J35" s="1"/>
    </row>
    <row r="36" ht="12.75" customHeight="1">
      <c r="A36" s="1"/>
      <c r="B36" s="1"/>
      <c r="C36" s="1"/>
      <c r="D36" s="1"/>
      <c r="E36" s="1"/>
      <c r="F36" s="1" t="s">
        <v>2674</v>
      </c>
      <c r="G36" s="1"/>
      <c r="H36" s="1"/>
      <c r="I36" s="1"/>
      <c r="J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ht="12.75" customHeight="1">
      <c r="A38" s="1"/>
      <c r="B38" s="1" t="s">
        <v>2675</v>
      </c>
      <c r="C38" s="1"/>
      <c r="D38" s="1"/>
      <c r="E38" s="1"/>
      <c r="F38" s="1" t="s">
        <v>2676</v>
      </c>
      <c r="G38" s="1"/>
      <c r="H38" s="1"/>
      <c r="I38" s="1"/>
      <c r="J38" s="1"/>
    </row>
    <row r="39" ht="12.75" customHeight="1">
      <c r="A39" s="1"/>
      <c r="B39" s="1"/>
      <c r="C39" s="1"/>
      <c r="D39" s="1"/>
      <c r="E39" s="1"/>
      <c r="F39" s="1" t="s">
        <v>2677</v>
      </c>
      <c r="G39" s="1"/>
      <c r="H39" s="1"/>
      <c r="I39" s="1"/>
      <c r="J39" s="1"/>
    </row>
    <row r="40" ht="12.75" customHeight="1">
      <c r="A40" s="1"/>
      <c r="B40" s="1"/>
      <c r="C40" s="1"/>
      <c r="D40" s="1"/>
      <c r="E40" s="1"/>
      <c r="F40" s="1" t="s">
        <v>2678</v>
      </c>
      <c r="G40" s="1"/>
      <c r="H40" s="1"/>
      <c r="I40" s="1"/>
      <c r="J40" s="1"/>
    </row>
    <row r="41" ht="12.75" customHeight="1">
      <c r="A41" s="1"/>
      <c r="B41" s="1"/>
      <c r="C41" s="1"/>
      <c r="D41" s="1"/>
      <c r="E41" s="1"/>
      <c r="F41" s="1" t="s">
        <v>2679</v>
      </c>
      <c r="G41" s="1"/>
      <c r="H41" s="1"/>
      <c r="I41" s="1"/>
      <c r="J41" s="1"/>
    </row>
    <row r="42" ht="12.75" customHeight="1">
      <c r="A42" s="1"/>
      <c r="B42" s="1"/>
      <c r="C42" s="1"/>
      <c r="D42" s="1"/>
      <c r="E42" s="1"/>
      <c r="F42" s="1" t="s">
        <v>2680</v>
      </c>
      <c r="G42" s="1"/>
      <c r="H42" s="1"/>
      <c r="I42" s="1"/>
      <c r="J42" s="1"/>
    </row>
    <row r="43" ht="12.75" customHeight="1">
      <c r="A43" s="1"/>
      <c r="B43" s="1"/>
      <c r="C43" s="1"/>
      <c r="D43" s="1"/>
      <c r="E43" s="1"/>
      <c r="F43" s="1" t="s">
        <v>2681</v>
      </c>
      <c r="G43" s="1"/>
      <c r="H43" s="1"/>
      <c r="I43" s="1"/>
      <c r="J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ht="13.5" customHeight="1">
      <c r="A45" s="1"/>
      <c r="B45" s="3" t="s">
        <v>653</v>
      </c>
      <c r="C45" s="3"/>
      <c r="D45" s="3"/>
      <c r="E45" s="3"/>
      <c r="F45" s="3"/>
      <c r="G45" s="3"/>
      <c r="H45" s="3"/>
      <c r="I45" s="3"/>
      <c r="J45" s="3"/>
    </row>
    <row r="46" ht="12.75" customHeight="1">
      <c r="A46" s="1"/>
      <c r="B46" s="2" t="s">
        <v>2682</v>
      </c>
      <c r="C46" s="1"/>
      <c r="D46" s="1"/>
      <c r="E46" s="1"/>
      <c r="F46" s="1"/>
      <c r="G46" s="1"/>
      <c r="H46" s="1"/>
      <c r="I46" s="1"/>
      <c r="J46" s="1"/>
    </row>
    <row r="47" ht="12.75" customHeight="1">
      <c r="A47" s="1"/>
      <c r="B47" s="1" t="s">
        <v>2683</v>
      </c>
      <c r="C47" s="1"/>
      <c r="D47" s="1"/>
      <c r="E47" s="1"/>
      <c r="F47" s="1"/>
      <c r="G47" s="1"/>
      <c r="H47" s="1"/>
      <c r="I47" s="1"/>
      <c r="J47" s="1"/>
    </row>
    <row r="48" ht="12.75" customHeight="1">
      <c r="A48" s="1"/>
      <c r="B48" s="1" t="s">
        <v>2684</v>
      </c>
      <c r="C48" s="1"/>
      <c r="D48" s="1"/>
      <c r="E48" s="1"/>
      <c r="F48" s="1"/>
      <c r="G48" s="1"/>
      <c r="H48" s="1"/>
      <c r="I48" s="1"/>
      <c r="J48" s="1"/>
    </row>
    <row r="49" ht="12.75" customHeight="1">
      <c r="A49" s="1"/>
      <c r="B49" s="1" t="s">
        <v>2685</v>
      </c>
      <c r="C49" s="1"/>
      <c r="D49" s="1"/>
      <c r="E49" s="1"/>
      <c r="F49" s="1"/>
      <c r="G49" s="1"/>
      <c r="H49" s="1"/>
      <c r="I49" s="1"/>
      <c r="J49" s="1"/>
    </row>
    <row r="50" ht="12.75" customHeight="1">
      <c r="A50" s="1"/>
      <c r="B50" s="2"/>
      <c r="C50" s="1"/>
      <c r="D50" s="1"/>
      <c r="E50" s="1"/>
      <c r="F50" s="1"/>
      <c r="G50" s="1"/>
      <c r="H50" s="1"/>
      <c r="I50" s="1"/>
      <c r="J50" s="1"/>
    </row>
    <row r="51" ht="13.5" customHeight="1">
      <c r="A51" s="1"/>
      <c r="B51" s="3" t="s">
        <v>493</v>
      </c>
      <c r="C51" s="3"/>
      <c r="D51" s="3"/>
      <c r="E51" s="1"/>
      <c r="F51" s="3" t="s">
        <v>518</v>
      </c>
      <c r="G51" s="3"/>
      <c r="H51" s="3"/>
      <c r="I51" s="3"/>
      <c r="J51" s="3"/>
    </row>
    <row r="52" ht="12.75" customHeight="1">
      <c r="A52" s="1"/>
      <c r="B52" s="1" t="s">
        <v>2686</v>
      </c>
      <c r="C52" s="1"/>
      <c r="D52" s="1"/>
      <c r="E52" s="1"/>
      <c r="F52" s="1" t="s">
        <v>2687</v>
      </c>
      <c r="G52" s="1"/>
      <c r="H52" s="1"/>
      <c r="I52" s="1"/>
      <c r="J52" s="1"/>
    </row>
    <row r="53" ht="12.75" customHeight="1">
      <c r="A53" s="1"/>
      <c r="B53" s="1" t="s">
        <v>2688</v>
      </c>
      <c r="C53" s="1"/>
      <c r="D53" s="1"/>
      <c r="E53" s="1"/>
      <c r="F53" s="1" t="s">
        <v>2689</v>
      </c>
      <c r="G53" s="1"/>
      <c r="H53" s="1"/>
      <c r="I53" s="1"/>
      <c r="J53" s="1"/>
    </row>
    <row r="54" ht="12.75" customHeight="1">
      <c r="A54" s="1"/>
      <c r="B54" s="1" t="s">
        <v>2690</v>
      </c>
      <c r="C54" s="1"/>
      <c r="D54" s="1"/>
      <c r="E54" s="1"/>
      <c r="F54" s="1" t="s">
        <v>2691</v>
      </c>
      <c r="G54" s="1"/>
      <c r="H54" s="1"/>
      <c r="I54" s="1"/>
      <c r="J54" s="1"/>
    </row>
    <row r="55" ht="13.5" customHeight="1">
      <c r="A55" s="1"/>
      <c r="B55" s="1" t="s">
        <v>2692</v>
      </c>
      <c r="C55" s="1"/>
      <c r="D55" s="1"/>
      <c r="E55" s="1"/>
      <c r="F55" s="1"/>
      <c r="G55" s="1"/>
      <c r="H55" s="1"/>
      <c r="I55" s="1"/>
      <c r="J55" s="1"/>
    </row>
    <row r="56" ht="13.5" customHeight="1">
      <c r="A56" s="1"/>
      <c r="B56" s="1" t="s">
        <v>2693</v>
      </c>
      <c r="C56" s="1"/>
      <c r="D56" s="1"/>
      <c r="E56" s="1"/>
      <c r="F56" s="16"/>
      <c r="G56" s="350" t="s">
        <v>45</v>
      </c>
      <c r="H56" s="351" t="s">
        <v>46</v>
      </c>
      <c r="I56" s="351" t="s">
        <v>47</v>
      </c>
      <c r="J56" s="352" t="s">
        <v>508</v>
      </c>
    </row>
    <row r="57" ht="13.5" customHeight="1">
      <c r="A57" s="1"/>
      <c r="B57" s="16"/>
      <c r="C57" s="353" t="s">
        <v>584</v>
      </c>
      <c r="D57" s="1"/>
      <c r="E57" s="1"/>
      <c r="F57" s="353" t="s">
        <v>584</v>
      </c>
      <c r="G57" s="354">
        <v>100.0</v>
      </c>
      <c r="H57" s="355">
        <v>100.0</v>
      </c>
      <c r="I57" s="355">
        <v>100.0</v>
      </c>
      <c r="J57" s="356">
        <v>100.0</v>
      </c>
    </row>
    <row r="58" ht="13.5" customHeight="1">
      <c r="A58" s="1"/>
      <c r="B58" s="350" t="s">
        <v>45</v>
      </c>
      <c r="C58" s="352">
        <v>100.0</v>
      </c>
      <c r="D58" s="1"/>
      <c r="E58" s="1"/>
      <c r="F58" s="1"/>
      <c r="G58" s="1"/>
      <c r="H58" s="1"/>
      <c r="I58" s="1"/>
      <c r="J58" s="1"/>
    </row>
    <row r="59" ht="12.75" customHeight="1">
      <c r="A59" s="1"/>
      <c r="B59" s="357" t="s">
        <v>46</v>
      </c>
      <c r="C59" s="358">
        <v>100.0</v>
      </c>
      <c r="D59" s="1"/>
      <c r="E59" s="1"/>
      <c r="F59" s="1"/>
      <c r="G59" s="1"/>
      <c r="H59" s="1"/>
      <c r="I59" s="1"/>
      <c r="J59" s="1"/>
    </row>
    <row r="60" ht="12.75" customHeight="1">
      <c r="A60" s="1"/>
      <c r="B60" s="357" t="s">
        <v>47</v>
      </c>
      <c r="C60" s="358">
        <v>100.0</v>
      </c>
      <c r="D60" s="1"/>
      <c r="E60" s="1"/>
      <c r="F60" s="1"/>
      <c r="G60" s="1"/>
      <c r="H60" s="1"/>
      <c r="I60" s="1"/>
      <c r="J60" s="1"/>
    </row>
    <row r="61" ht="12.75" customHeight="1">
      <c r="A61" s="1"/>
      <c r="B61" s="357" t="s">
        <v>508</v>
      </c>
      <c r="C61" s="358">
        <v>100.0</v>
      </c>
      <c r="D61" s="1"/>
      <c r="E61" s="1"/>
      <c r="F61" s="1"/>
      <c r="G61" s="1"/>
      <c r="H61" s="1"/>
      <c r="I61" s="1"/>
      <c r="J61" s="1"/>
    </row>
    <row r="62" ht="12.75" customHeight="1">
      <c r="A62" s="1"/>
      <c r="B62" s="357" t="s">
        <v>737</v>
      </c>
      <c r="C62" s="358">
        <v>100.0</v>
      </c>
      <c r="D62" s="1"/>
      <c r="E62" s="1"/>
      <c r="F62" s="1"/>
      <c r="G62" s="1"/>
      <c r="H62" s="1"/>
      <c r="I62" s="1"/>
      <c r="J62" s="1"/>
    </row>
    <row r="63" ht="13.5" customHeight="1">
      <c r="A63" s="1"/>
      <c r="B63" s="354" t="s">
        <v>739</v>
      </c>
      <c r="C63" s="356">
        <v>100.0</v>
      </c>
      <c r="D63" s="1"/>
      <c r="E63" s="1"/>
      <c r="F63" s="1"/>
      <c r="G63" s="1"/>
      <c r="H63" s="1"/>
      <c r="I63" s="1"/>
      <c r="J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ht="13.5" customHeight="1">
      <c r="A65" s="1"/>
      <c r="B65" s="3" t="s">
        <v>4</v>
      </c>
      <c r="C65" s="3"/>
      <c r="D65" s="3"/>
      <c r="E65" s="3"/>
      <c r="F65" s="3"/>
      <c r="G65" s="3"/>
      <c r="H65" s="3"/>
      <c r="I65" s="3"/>
      <c r="J65" s="3"/>
    </row>
    <row r="66" ht="12.75" customHeight="1">
      <c r="A66" s="1"/>
      <c r="B66" s="1" t="s">
        <v>788</v>
      </c>
      <c r="C66" s="1"/>
      <c r="D66" s="1"/>
      <c r="E66" s="1"/>
      <c r="F66" s="1"/>
      <c r="G66" s="1"/>
      <c r="H66" s="1"/>
      <c r="I66" s="1"/>
      <c r="J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ht="13.5" customHeight="1">
      <c r="A68" s="1"/>
      <c r="B68" s="3" t="s">
        <v>2694</v>
      </c>
      <c r="C68" s="3"/>
      <c r="D68" s="3"/>
      <c r="E68" s="3"/>
      <c r="F68" s="3"/>
      <c r="G68" s="3"/>
      <c r="H68" s="3"/>
      <c r="I68" s="3"/>
      <c r="J68" s="3"/>
    </row>
    <row r="69" ht="12.75" customHeight="1">
      <c r="A69" s="1"/>
      <c r="B69" s="1" t="s">
        <v>2695</v>
      </c>
      <c r="C69" s="1"/>
      <c r="D69" s="1"/>
      <c r="E69" s="1"/>
      <c r="F69" s="1"/>
      <c r="G69" s="1"/>
      <c r="H69" s="1"/>
      <c r="I69" s="1"/>
      <c r="J69" s="1"/>
    </row>
    <row r="70" ht="12.75" customHeight="1">
      <c r="A70" s="1"/>
      <c r="B70" s="1" t="s">
        <v>2696</v>
      </c>
      <c r="C70" s="1"/>
      <c r="D70" s="1"/>
      <c r="E70" s="1"/>
      <c r="F70" s="1"/>
      <c r="G70" s="1"/>
      <c r="H70" s="1"/>
      <c r="I70" s="1"/>
      <c r="J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ht="12.75" customHeight="1">
      <c r="A72" s="1"/>
      <c r="B72" s="1" t="s">
        <v>2697</v>
      </c>
      <c r="C72" s="1"/>
      <c r="D72" s="1"/>
      <c r="E72" s="1"/>
      <c r="F72" s="1"/>
      <c r="G72" s="1"/>
      <c r="H72" s="1"/>
      <c r="I72" s="1"/>
      <c r="J72" s="1"/>
    </row>
    <row r="73" ht="12.75" customHeight="1">
      <c r="A73" s="1"/>
      <c r="B73" s="1" t="s">
        <v>2698</v>
      </c>
      <c r="C73" s="1"/>
      <c r="D73" s="1"/>
      <c r="E73" s="1"/>
      <c r="F73" s="1"/>
      <c r="G73" s="1"/>
      <c r="H73" s="1"/>
      <c r="I73" s="1"/>
      <c r="J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ht="12.75" customHeight="1">
      <c r="A75" s="1"/>
      <c r="B75" s="1" t="s">
        <v>2699</v>
      </c>
      <c r="C75" s="1"/>
      <c r="D75" s="1"/>
      <c r="E75" s="1"/>
      <c r="F75" s="1"/>
      <c r="G75" s="1"/>
      <c r="H75" s="1"/>
      <c r="I75" s="1"/>
      <c r="J75" s="1"/>
    </row>
    <row r="76" ht="12.75" customHeight="1">
      <c r="A76" s="1"/>
      <c r="B76" s="1" t="s">
        <v>2700</v>
      </c>
      <c r="C76" s="1"/>
      <c r="D76" s="1"/>
      <c r="E76" s="1"/>
      <c r="F76" s="1"/>
      <c r="G76" s="1"/>
      <c r="H76" s="1"/>
      <c r="I76" s="1"/>
      <c r="J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ht="12.75" customHeight="1">
      <c r="A78" s="1"/>
      <c r="B78" s="49" t="s">
        <v>668</v>
      </c>
      <c r="C78" s="1"/>
      <c r="D78" s="1"/>
      <c r="E78" s="1"/>
      <c r="F78" s="1"/>
      <c r="G78" s="49" t="s">
        <v>679</v>
      </c>
      <c r="H78" s="1"/>
      <c r="I78" s="1"/>
      <c r="J78" s="1"/>
    </row>
    <row r="79" ht="13.5" customHeight="1">
      <c r="A79" s="1"/>
      <c r="B79" s="4" t="s">
        <v>502</v>
      </c>
      <c r="C79" s="4" t="s">
        <v>584</v>
      </c>
      <c r="D79" s="4" t="s">
        <v>585</v>
      </c>
      <c r="E79" s="4" t="s">
        <v>586</v>
      </c>
      <c r="F79" s="1"/>
      <c r="G79" s="4" t="s">
        <v>502</v>
      </c>
      <c r="H79" s="4" t="s">
        <v>584</v>
      </c>
      <c r="I79" s="4" t="s">
        <v>585</v>
      </c>
      <c r="J79" s="4" t="s">
        <v>586</v>
      </c>
    </row>
    <row r="80" ht="13.5" customHeight="1">
      <c r="A80" s="1"/>
      <c r="B80" s="342" t="s">
        <v>45</v>
      </c>
      <c r="C80" s="343">
        <v>10.0</v>
      </c>
      <c r="D80" s="343">
        <v>80.0</v>
      </c>
      <c r="E80" s="344">
        <v>97.0</v>
      </c>
      <c r="F80" s="1"/>
      <c r="G80" s="342" t="s">
        <v>508</v>
      </c>
      <c r="H80" s="343">
        <v>40.0</v>
      </c>
      <c r="I80" s="343">
        <v>110.0</v>
      </c>
      <c r="J80" s="344">
        <v>51.0</v>
      </c>
    </row>
    <row r="81" ht="12.75" customHeight="1">
      <c r="A81" s="1"/>
      <c r="B81" s="345" t="s">
        <v>46</v>
      </c>
      <c r="C81" s="5">
        <v>20.0</v>
      </c>
      <c r="D81" s="5">
        <v>90.0</v>
      </c>
      <c r="E81" s="346">
        <v>69.0</v>
      </c>
      <c r="F81" s="1"/>
      <c r="G81" s="345" t="s">
        <v>737</v>
      </c>
      <c r="H81" s="5">
        <v>50.0</v>
      </c>
      <c r="I81" s="5">
        <v>120.0</v>
      </c>
      <c r="J81" s="346">
        <v>77.0</v>
      </c>
    </row>
    <row r="82" ht="12.75" customHeight="1">
      <c r="A82" s="1"/>
      <c r="B82" s="345" t="s">
        <v>47</v>
      </c>
      <c r="C82" s="5">
        <v>30.0</v>
      </c>
      <c r="D82" s="5">
        <v>100.0</v>
      </c>
      <c r="E82" s="346">
        <v>45.0</v>
      </c>
      <c r="F82" s="1"/>
      <c r="G82" s="345" t="s">
        <v>45</v>
      </c>
      <c r="H82" s="5">
        <v>10.0</v>
      </c>
      <c r="I82" s="5">
        <v>80.0</v>
      </c>
      <c r="J82" s="346">
        <v>97.0</v>
      </c>
    </row>
    <row r="83" ht="12.75" customHeight="1">
      <c r="A83" s="1"/>
      <c r="B83" s="345" t="s">
        <v>508</v>
      </c>
      <c r="C83" s="5">
        <v>40.0</v>
      </c>
      <c r="D83" s="5">
        <v>110.0</v>
      </c>
      <c r="E83" s="346">
        <v>51.0</v>
      </c>
      <c r="F83" s="1"/>
      <c r="G83" s="345" t="s">
        <v>46</v>
      </c>
      <c r="H83" s="5">
        <v>20.0</v>
      </c>
      <c r="I83" s="5">
        <v>90.0</v>
      </c>
      <c r="J83" s="346">
        <v>69.0</v>
      </c>
    </row>
    <row r="84" ht="12.75" customHeight="1">
      <c r="A84" s="1"/>
      <c r="B84" s="345" t="s">
        <v>737</v>
      </c>
      <c r="C84" s="5">
        <v>50.0</v>
      </c>
      <c r="D84" s="5">
        <v>120.0</v>
      </c>
      <c r="E84" s="346">
        <v>77.0</v>
      </c>
      <c r="F84" s="1"/>
      <c r="G84" s="345" t="s">
        <v>47</v>
      </c>
      <c r="H84" s="5">
        <v>30.0</v>
      </c>
      <c r="I84" s="5">
        <v>100.0</v>
      </c>
      <c r="J84" s="346">
        <v>45.0</v>
      </c>
    </row>
    <row r="85" ht="12.75" customHeight="1">
      <c r="A85" s="1"/>
      <c r="B85" s="345" t="s">
        <v>2654</v>
      </c>
      <c r="C85" s="5">
        <v>60.0</v>
      </c>
      <c r="D85" s="5">
        <v>130.0</v>
      </c>
      <c r="E85" s="346">
        <v>28.0</v>
      </c>
      <c r="F85" s="1"/>
      <c r="G85" s="345" t="s">
        <v>2654</v>
      </c>
      <c r="H85" s="5">
        <v>60.0</v>
      </c>
      <c r="I85" s="5">
        <v>130.0</v>
      </c>
      <c r="J85" s="346">
        <v>28.0</v>
      </c>
    </row>
    <row r="86" ht="13.5" customHeight="1">
      <c r="A86" s="1"/>
      <c r="B86" s="347" t="s">
        <v>740</v>
      </c>
      <c r="C86" s="348">
        <v>70.0</v>
      </c>
      <c r="D86" s="348">
        <v>140.0</v>
      </c>
      <c r="E86" s="349">
        <v>73.0</v>
      </c>
      <c r="F86" s="1"/>
      <c r="G86" s="347" t="s">
        <v>740</v>
      </c>
      <c r="H86" s="348">
        <v>70.0</v>
      </c>
      <c r="I86" s="348">
        <v>140.0</v>
      </c>
      <c r="J86" s="349">
        <v>73.0</v>
      </c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ht="12.75" customHeight="1">
      <c r="A88" s="1"/>
      <c r="B88" s="122" t="s">
        <v>2701</v>
      </c>
      <c r="C88" s="5" t="s">
        <v>737</v>
      </c>
      <c r="D88" s="1"/>
      <c r="E88" s="1"/>
      <c r="F88" s="1"/>
      <c r="G88" s="122" t="s">
        <v>2701</v>
      </c>
      <c r="H88" s="5" t="s">
        <v>737</v>
      </c>
      <c r="I88" s="1"/>
      <c r="J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ht="12.75" customHeight="1">
      <c r="A90" s="1"/>
      <c r="B90" s="122" t="s">
        <v>2702</v>
      </c>
      <c r="C90" s="6">
        <f>LOOKUP(C88,B80:E86)</f>
        <v>77</v>
      </c>
      <c r="D90" s="1"/>
      <c r="E90" s="1"/>
      <c r="F90" s="1"/>
      <c r="G90" s="122" t="s">
        <v>2702</v>
      </c>
      <c r="H90" s="6">
        <f>LOOKUP(H88,G80:J86)</f>
        <v>45</v>
      </c>
      <c r="I90" s="1"/>
      <c r="J90" s="1"/>
    </row>
    <row r="91" ht="12.75" customHeight="1">
      <c r="A91" s="1"/>
      <c r="B91" s="1"/>
      <c r="C91" s="47" t="s">
        <v>2703</v>
      </c>
      <c r="D91" s="1"/>
      <c r="E91" s="1"/>
      <c r="F91" s="1"/>
      <c r="G91" s="1"/>
      <c r="H91" s="47" t="s">
        <v>2704</v>
      </c>
      <c r="I91" s="1"/>
      <c r="J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9.0"/>
    <col customWidth="1" min="3" max="3" width="13.29"/>
    <col customWidth="1" min="4" max="10" width="9.0"/>
    <col customWidth="1" min="11" max="26" width="8.0"/>
  </cols>
  <sheetData>
    <row r="1" ht="18.75" customHeight="1">
      <c r="A1" s="17" t="s">
        <v>2705</v>
      </c>
      <c r="B1" s="17"/>
      <c r="C1" s="17"/>
      <c r="D1" s="17"/>
      <c r="E1" s="17"/>
      <c r="F1" s="17"/>
      <c r="G1" s="17"/>
      <c r="H1" s="17"/>
      <c r="I1" s="17"/>
      <c r="J1" s="17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3.5" customHeight="1">
      <c r="A3" s="1"/>
      <c r="B3" s="1"/>
      <c r="C3" s="1"/>
      <c r="D3" s="4" t="s">
        <v>502</v>
      </c>
      <c r="E3" s="4" t="s">
        <v>584</v>
      </c>
      <c r="F3" s="4" t="s">
        <v>585</v>
      </c>
      <c r="G3" s="4" t="s">
        <v>586</v>
      </c>
      <c r="H3" s="1"/>
      <c r="I3" s="1"/>
      <c r="J3" s="1"/>
    </row>
    <row r="4" ht="13.5" customHeight="1">
      <c r="A4" s="1"/>
      <c r="B4" s="1"/>
      <c r="C4" s="1"/>
      <c r="D4" s="342" t="s">
        <v>45</v>
      </c>
      <c r="E4" s="343">
        <v>10.0</v>
      </c>
      <c r="F4" s="359">
        <v>80.0</v>
      </c>
      <c r="G4" s="360">
        <v>97.0</v>
      </c>
      <c r="H4" s="1"/>
      <c r="I4" s="1"/>
      <c r="J4" s="1"/>
    </row>
    <row r="5" ht="12.75" customHeight="1">
      <c r="A5" s="1"/>
      <c r="B5" s="1"/>
      <c r="C5" s="1"/>
      <c r="D5" s="345" t="s">
        <v>46</v>
      </c>
      <c r="E5" s="5">
        <v>20.0</v>
      </c>
      <c r="F5" s="341">
        <v>90.0</v>
      </c>
      <c r="G5" s="361">
        <v>69.0</v>
      </c>
      <c r="H5" s="1"/>
      <c r="I5" s="1"/>
      <c r="J5" s="1"/>
    </row>
    <row r="6" ht="12.75" customHeight="1">
      <c r="A6" s="1"/>
      <c r="B6" s="1"/>
      <c r="C6" s="1"/>
      <c r="D6" s="345" t="s">
        <v>47</v>
      </c>
      <c r="E6" s="5">
        <v>30.0</v>
      </c>
      <c r="F6" s="341">
        <v>100.0</v>
      </c>
      <c r="G6" s="361">
        <v>45.0</v>
      </c>
      <c r="H6" s="1"/>
      <c r="I6" s="1"/>
      <c r="J6" s="1"/>
    </row>
    <row r="7" ht="12.75" customHeight="1">
      <c r="A7" s="1"/>
      <c r="B7" s="1"/>
      <c r="C7" s="1"/>
      <c r="D7" s="345" t="s">
        <v>508</v>
      </c>
      <c r="E7" s="5">
        <v>40.0</v>
      </c>
      <c r="F7" s="341">
        <v>110.0</v>
      </c>
      <c r="G7" s="361">
        <v>51.0</v>
      </c>
      <c r="H7" s="1"/>
      <c r="I7" s="1"/>
      <c r="J7" s="1"/>
    </row>
    <row r="8" ht="12.75" customHeight="1">
      <c r="A8" s="1"/>
      <c r="B8" s="1"/>
      <c r="C8" s="1"/>
      <c r="D8" s="345" t="s">
        <v>737</v>
      </c>
      <c r="E8" s="5">
        <v>50.0</v>
      </c>
      <c r="F8" s="341">
        <v>120.0</v>
      </c>
      <c r="G8" s="361">
        <v>77.0</v>
      </c>
      <c r="H8" s="1"/>
      <c r="I8" s="1"/>
      <c r="J8" s="1"/>
    </row>
    <row r="9" ht="12.75" customHeight="1">
      <c r="A9" s="1"/>
      <c r="B9" s="1"/>
      <c r="C9" s="1"/>
      <c r="D9" s="345" t="s">
        <v>2654</v>
      </c>
      <c r="E9" s="5">
        <v>60.0</v>
      </c>
      <c r="F9" s="341">
        <v>130.0</v>
      </c>
      <c r="G9" s="361">
        <v>28.0</v>
      </c>
      <c r="H9" s="1"/>
      <c r="I9" s="1"/>
      <c r="J9" s="1"/>
    </row>
    <row r="10" ht="13.5" customHeight="1">
      <c r="A10" s="1"/>
      <c r="B10" s="1"/>
      <c r="C10" s="1"/>
      <c r="D10" s="347" t="s">
        <v>740</v>
      </c>
      <c r="E10" s="348">
        <v>70.0</v>
      </c>
      <c r="F10" s="362">
        <v>140.0</v>
      </c>
      <c r="G10" s="363">
        <v>73.0</v>
      </c>
      <c r="H10" s="1"/>
      <c r="I10" s="1"/>
      <c r="J10" s="1"/>
    </row>
    <row r="11" ht="13.5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12.75" customHeight="1">
      <c r="A12" s="1"/>
      <c r="B12" s="69"/>
      <c r="C12" s="194"/>
      <c r="D12" s="194"/>
      <c r="E12" s="70" t="s">
        <v>2655</v>
      </c>
      <c r="F12" s="5" t="s">
        <v>737</v>
      </c>
      <c r="G12" s="1"/>
      <c r="H12" s="1"/>
      <c r="I12" s="1"/>
      <c r="J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ht="12.75" customHeight="1">
      <c r="A14" s="1"/>
      <c r="B14" s="69"/>
      <c r="C14" s="194"/>
      <c r="D14" s="194"/>
      <c r="E14" s="70" t="s">
        <v>2706</v>
      </c>
      <c r="F14" s="6">
        <f>LOOKUP(F12,D4:G10,F4:F10)</f>
        <v>120</v>
      </c>
      <c r="G14" s="47" t="s">
        <v>2707</v>
      </c>
      <c r="H14" s="1"/>
      <c r="I14" s="1"/>
      <c r="J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  <c r="H16" s="3"/>
      <c r="I16" s="3"/>
      <c r="J16" s="3"/>
    </row>
    <row r="17" ht="12.75" customHeight="1">
      <c r="A17" s="1"/>
      <c r="B17" s="1" t="s">
        <v>2708</v>
      </c>
      <c r="C17" s="1"/>
      <c r="D17" s="1"/>
      <c r="E17" s="1"/>
      <c r="F17" s="1"/>
      <c r="G17" s="1"/>
      <c r="H17" s="1"/>
      <c r="I17" s="1"/>
      <c r="J17" s="1"/>
    </row>
    <row r="18" ht="12.75" customHeight="1">
      <c r="A18" s="1"/>
      <c r="B18" s="1" t="s">
        <v>2709</v>
      </c>
      <c r="C18" s="1"/>
      <c r="D18" s="1"/>
      <c r="E18" s="1"/>
      <c r="F18" s="1"/>
      <c r="G18" s="1"/>
      <c r="H18" s="1"/>
      <c r="I18" s="1"/>
      <c r="J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ht="13.5" customHeight="1">
      <c r="A20" s="1"/>
      <c r="B20" s="3" t="s">
        <v>653</v>
      </c>
      <c r="C20" s="3"/>
      <c r="D20" s="3"/>
      <c r="E20" s="3"/>
      <c r="F20" s="3"/>
      <c r="G20" s="3"/>
      <c r="H20" s="3"/>
      <c r="I20" s="3"/>
      <c r="J20" s="3"/>
    </row>
    <row r="21" ht="12.75" customHeight="1">
      <c r="A21" s="1"/>
      <c r="B21" s="2" t="s">
        <v>2710</v>
      </c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1" t="s">
        <v>2683</v>
      </c>
      <c r="C22" s="1"/>
      <c r="D22" s="1"/>
      <c r="E22" s="1"/>
      <c r="F22" s="1"/>
      <c r="G22" s="1"/>
      <c r="H22" s="1"/>
      <c r="I22" s="1"/>
      <c r="J22" s="1"/>
    </row>
    <row r="23" ht="12.75" customHeight="1">
      <c r="A23" s="1"/>
      <c r="B23" s="1" t="s">
        <v>2684</v>
      </c>
      <c r="C23" s="1"/>
      <c r="D23" s="1"/>
      <c r="E23" s="1"/>
      <c r="F23" s="1"/>
      <c r="G23" s="1"/>
      <c r="H23" s="1"/>
      <c r="I23" s="1"/>
      <c r="J23" s="1"/>
    </row>
    <row r="24" ht="12.75" customHeight="1">
      <c r="A24" s="1"/>
      <c r="B24" s="1" t="s">
        <v>2711</v>
      </c>
      <c r="C24" s="1"/>
      <c r="D24" s="1"/>
      <c r="E24" s="1"/>
      <c r="F24" s="1"/>
      <c r="G24" s="1"/>
      <c r="H24" s="1"/>
      <c r="I24" s="1"/>
      <c r="J24" s="1"/>
    </row>
    <row r="25" ht="12.75" customHeight="1">
      <c r="A25" s="1"/>
      <c r="B25" s="1" t="s">
        <v>2712</v>
      </c>
      <c r="C25" s="1"/>
      <c r="D25" s="1"/>
      <c r="E25" s="1"/>
      <c r="F25" s="1"/>
      <c r="G25" s="1"/>
      <c r="H25" s="1"/>
      <c r="I25" s="1"/>
      <c r="J25" s="1"/>
    </row>
    <row r="26" ht="12.75" customHeight="1">
      <c r="A26" s="1"/>
      <c r="B26" s="2"/>
      <c r="C26" s="1"/>
      <c r="D26" s="1"/>
      <c r="E26" s="1"/>
      <c r="F26" s="1"/>
      <c r="G26" s="1"/>
      <c r="H26" s="1"/>
      <c r="I26" s="1"/>
      <c r="J26" s="1"/>
    </row>
    <row r="27" ht="13.5" customHeight="1">
      <c r="A27" s="1"/>
      <c r="B27" s="3" t="s">
        <v>4</v>
      </c>
      <c r="C27" s="3"/>
      <c r="D27" s="3"/>
      <c r="E27" s="3"/>
      <c r="F27" s="3"/>
      <c r="G27" s="3"/>
      <c r="H27" s="3"/>
      <c r="I27" s="3"/>
      <c r="J27" s="3"/>
    </row>
    <row r="28" ht="12.75" customHeight="1">
      <c r="A28" s="1"/>
      <c r="B28" s="1" t="s">
        <v>788</v>
      </c>
      <c r="C28" s="1"/>
      <c r="D28" s="1"/>
      <c r="E28" s="1"/>
      <c r="F28" s="1"/>
      <c r="G28" s="1"/>
      <c r="H28" s="1"/>
      <c r="I28" s="1"/>
      <c r="J28" s="1"/>
    </row>
    <row r="29" ht="12.75" customHeight="1">
      <c r="A29" s="1"/>
      <c r="B29" s="2"/>
      <c r="C29" s="1"/>
      <c r="D29" s="1"/>
      <c r="E29" s="1"/>
      <c r="F29" s="1"/>
      <c r="G29" s="1"/>
      <c r="H29" s="1"/>
      <c r="I29" s="1"/>
      <c r="J29" s="1"/>
    </row>
    <row r="30" ht="13.5" customHeight="1">
      <c r="A30" s="1"/>
      <c r="B30" s="3" t="s">
        <v>656</v>
      </c>
      <c r="C30" s="3"/>
      <c r="D30" s="3"/>
      <c r="E30" s="3"/>
      <c r="F30" s="3"/>
      <c r="G30" s="3"/>
      <c r="H30" s="3"/>
      <c r="I30" s="3"/>
      <c r="J30" s="3"/>
    </row>
    <row r="31" ht="12.75" customHeight="1">
      <c r="A31" s="1"/>
      <c r="B31" s="1" t="s">
        <v>2713</v>
      </c>
      <c r="C31" s="1"/>
      <c r="D31" s="1"/>
      <c r="E31" s="1"/>
      <c r="F31" s="1"/>
      <c r="G31" s="1"/>
      <c r="H31" s="1"/>
      <c r="I31" s="1"/>
      <c r="J31" s="1"/>
    </row>
    <row r="32" ht="12.75" customHeight="1">
      <c r="A32" s="1"/>
      <c r="B32" s="1" t="s">
        <v>2714</v>
      </c>
      <c r="C32" s="1"/>
      <c r="D32" s="1"/>
      <c r="E32" s="1"/>
      <c r="F32" s="1"/>
      <c r="G32" s="1"/>
      <c r="H32" s="1"/>
      <c r="I32" s="1"/>
      <c r="J32" s="1"/>
    </row>
    <row r="33" ht="12.75" customHeight="1">
      <c r="A33" s="1"/>
      <c r="B33" s="1" t="s">
        <v>2715</v>
      </c>
      <c r="C33" s="1"/>
      <c r="D33" s="1"/>
      <c r="E33" s="1"/>
      <c r="F33" s="1"/>
      <c r="G33" s="1"/>
      <c r="H33" s="1"/>
      <c r="I33" s="1"/>
      <c r="J33" s="1"/>
    </row>
    <row r="34" ht="12.75" customHeight="1">
      <c r="A34" s="1"/>
      <c r="B34" s="1" t="s">
        <v>2716</v>
      </c>
      <c r="C34" s="1"/>
      <c r="D34" s="1"/>
      <c r="E34" s="1"/>
      <c r="F34" s="1"/>
      <c r="G34" s="1"/>
      <c r="H34" s="1"/>
      <c r="I34" s="1"/>
      <c r="J34" s="1"/>
    </row>
    <row r="35" ht="12.75" customHeight="1">
      <c r="A35" s="1"/>
      <c r="B35" s="1" t="s">
        <v>2717</v>
      </c>
      <c r="C35" s="1"/>
      <c r="D35" s="1"/>
      <c r="E35" s="1"/>
      <c r="F35" s="1"/>
      <c r="G35" s="1"/>
      <c r="H35" s="1"/>
      <c r="I35" s="1"/>
      <c r="J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ht="13.5" customHeight="1">
      <c r="A37" s="1"/>
      <c r="B37" s="1"/>
      <c r="C37" s="353" t="s">
        <v>2718</v>
      </c>
      <c r="D37" s="1"/>
      <c r="E37" s="305" t="s">
        <v>2719</v>
      </c>
      <c r="F37" s="306"/>
      <c r="G37" s="306"/>
      <c r="H37" s="306"/>
      <c r="I37" s="306"/>
      <c r="J37" s="307"/>
    </row>
    <row r="38" ht="14.25" customHeight="1">
      <c r="A38" s="1"/>
      <c r="B38" s="1"/>
      <c r="C38" s="364" t="s">
        <v>45</v>
      </c>
      <c r="D38" s="1"/>
      <c r="E38" s="365">
        <v>5.0</v>
      </c>
      <c r="F38" s="366">
        <v>10.0</v>
      </c>
      <c r="G38" s="366">
        <v>15.0</v>
      </c>
      <c r="H38" s="366">
        <v>20.0</v>
      </c>
      <c r="I38" s="366">
        <v>25.0</v>
      </c>
      <c r="J38" s="367">
        <v>30.0</v>
      </c>
    </row>
    <row r="39" ht="13.5" customHeight="1">
      <c r="A39" s="1"/>
      <c r="B39" s="1"/>
      <c r="C39" s="368" t="s">
        <v>46</v>
      </c>
      <c r="D39" s="1"/>
      <c r="E39" s="1"/>
      <c r="F39" s="1"/>
      <c r="G39" s="1"/>
      <c r="H39" s="1"/>
      <c r="I39" s="1"/>
      <c r="J39" s="1"/>
    </row>
    <row r="40" ht="12.75" customHeight="1">
      <c r="A40" s="1"/>
      <c r="B40" s="1"/>
      <c r="C40" s="368" t="s">
        <v>47</v>
      </c>
      <c r="D40" s="1"/>
      <c r="E40" s="1"/>
      <c r="F40" s="1"/>
      <c r="G40" s="1"/>
      <c r="H40" s="1"/>
      <c r="I40" s="1"/>
      <c r="J40" s="1"/>
    </row>
    <row r="41" ht="12.75" customHeight="1">
      <c r="A41" s="1"/>
      <c r="B41" s="16"/>
      <c r="C41" s="368" t="s">
        <v>508</v>
      </c>
      <c r="D41" s="1"/>
      <c r="E41" s="69"/>
      <c r="F41" s="102" t="s">
        <v>2720</v>
      </c>
      <c r="G41" s="5" t="s">
        <v>47</v>
      </c>
      <c r="H41" s="1"/>
      <c r="I41" s="1"/>
      <c r="J41" s="1"/>
    </row>
    <row r="42" ht="12.75" customHeight="1">
      <c r="A42" s="1"/>
      <c r="B42" s="1"/>
      <c r="C42" s="368" t="s">
        <v>737</v>
      </c>
      <c r="D42" s="1"/>
      <c r="E42" s="69"/>
      <c r="F42" s="102" t="s">
        <v>2721</v>
      </c>
      <c r="G42" s="6">
        <f>LOOKUP(G41,C38:C43,E38:J38)</f>
        <v>15</v>
      </c>
      <c r="H42" s="1"/>
      <c r="I42" s="1"/>
      <c r="J42" s="1"/>
    </row>
    <row r="43" ht="13.5" customHeight="1">
      <c r="A43" s="1"/>
      <c r="B43" s="1"/>
      <c r="C43" s="369" t="s">
        <v>739</v>
      </c>
      <c r="D43" s="1"/>
      <c r="E43" s="1"/>
      <c r="F43" s="1"/>
      <c r="G43" s="47" t="s">
        <v>2722</v>
      </c>
      <c r="H43" s="1"/>
      <c r="I43" s="1"/>
      <c r="J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ht="13.5" customHeight="1">
      <c r="A46" s="1"/>
      <c r="B46" s="3" t="s">
        <v>2694</v>
      </c>
      <c r="C46" s="3"/>
      <c r="D46" s="3"/>
      <c r="E46" s="3"/>
      <c r="F46" s="3"/>
      <c r="G46" s="3"/>
      <c r="H46" s="3"/>
      <c r="I46" s="3"/>
      <c r="J46" s="3"/>
    </row>
    <row r="47" ht="12.75" customHeight="1">
      <c r="A47" s="1"/>
      <c r="B47" s="1" t="s">
        <v>2695</v>
      </c>
      <c r="C47" s="1"/>
      <c r="D47" s="1"/>
      <c r="E47" s="1"/>
      <c r="F47" s="1"/>
      <c r="G47" s="1"/>
      <c r="H47" s="1"/>
      <c r="I47" s="1"/>
      <c r="J47" s="1"/>
    </row>
    <row r="48" ht="12.75" customHeight="1">
      <c r="A48" s="1"/>
      <c r="B48" s="1" t="s">
        <v>2696</v>
      </c>
      <c r="C48" s="1"/>
      <c r="D48" s="1"/>
      <c r="E48" s="1"/>
      <c r="F48" s="1"/>
      <c r="G48" s="1"/>
      <c r="H48" s="1"/>
      <c r="I48" s="1"/>
      <c r="J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mergeCells count="1">
    <mergeCell ref="E37:J3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6.71"/>
    <col customWidth="1" min="4" max="4" width="13.86"/>
    <col customWidth="1" min="5" max="7" width="8.0"/>
    <col customWidth="1" min="8" max="8" width="14.43"/>
    <col customWidth="1" min="9" max="26" width="8.0"/>
  </cols>
  <sheetData>
    <row r="1" ht="18.75" customHeight="1">
      <c r="A1" s="17" t="s">
        <v>238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H2" s="1"/>
    </row>
    <row r="3" ht="12.75" customHeight="1">
      <c r="A3" s="1"/>
      <c r="C3" s="4" t="s">
        <v>2723</v>
      </c>
      <c r="D3" s="4" t="s">
        <v>2724</v>
      </c>
      <c r="H3" s="1"/>
    </row>
    <row r="4" ht="12.75" customHeight="1">
      <c r="A4" s="1"/>
      <c r="C4" s="5" t="s">
        <v>2725</v>
      </c>
      <c r="D4" s="6" t="str">
        <f t="shared" ref="D4:D8" si="1">LOWER(C4)</f>
        <v>alan jones</v>
      </c>
      <c r="E4" s="47" t="s">
        <v>2726</v>
      </c>
      <c r="H4" s="1"/>
    </row>
    <row r="5" ht="12.75" customHeight="1">
      <c r="A5" s="1"/>
      <c r="C5" s="5" t="s">
        <v>2727</v>
      </c>
      <c r="D5" s="6" t="str">
        <f t="shared" si="1"/>
        <v>bob smith</v>
      </c>
      <c r="E5" s="47" t="s">
        <v>2728</v>
      </c>
      <c r="H5" s="1"/>
    </row>
    <row r="6" ht="12.75" customHeight="1">
      <c r="A6" s="1"/>
      <c r="C6" s="5" t="s">
        <v>2729</v>
      </c>
      <c r="D6" s="6" t="str">
        <f t="shared" si="1"/>
        <v>carol williams</v>
      </c>
      <c r="E6" s="47" t="s">
        <v>2730</v>
      </c>
      <c r="H6" s="1"/>
    </row>
    <row r="7" ht="12.75" customHeight="1">
      <c r="A7" s="1"/>
      <c r="C7" s="5" t="s">
        <v>2731</v>
      </c>
      <c r="D7" s="6" t="str">
        <f t="shared" si="1"/>
        <v>cardiff</v>
      </c>
      <c r="E7" s="47" t="s">
        <v>2732</v>
      </c>
      <c r="H7" s="1"/>
    </row>
    <row r="8" ht="12.75" customHeight="1">
      <c r="A8" s="1"/>
      <c r="C8" s="5" t="s">
        <v>2620</v>
      </c>
      <c r="D8" s="6" t="str">
        <f t="shared" si="1"/>
        <v>abc123</v>
      </c>
      <c r="E8" s="47" t="s">
        <v>2733</v>
      </c>
      <c r="H8" s="1"/>
    </row>
    <row r="9" ht="12.75" customHeight="1">
      <c r="A9" s="1"/>
      <c r="C9" s="1"/>
      <c r="D9" s="1"/>
      <c r="H9" s="1"/>
    </row>
    <row r="10" ht="13.5" customHeight="1">
      <c r="A10" s="1"/>
      <c r="B10" s="3" t="s">
        <v>698</v>
      </c>
      <c r="C10" s="3"/>
      <c r="D10" s="3"/>
      <c r="E10" s="3"/>
      <c r="F10" s="3"/>
      <c r="H10" s="1"/>
    </row>
    <row r="11" ht="12.75" customHeight="1">
      <c r="A11" s="1"/>
      <c r="B11" s="1" t="s">
        <v>2734</v>
      </c>
      <c r="C11" s="1"/>
      <c r="D11" s="1"/>
      <c r="H11" s="1"/>
    </row>
    <row r="12" ht="12.75" customHeight="1">
      <c r="A12" s="1"/>
      <c r="C12" s="1"/>
      <c r="D12" s="1"/>
      <c r="H12" s="1"/>
    </row>
    <row r="13" ht="13.5" customHeight="1">
      <c r="A13" s="1"/>
      <c r="B13" s="3" t="s">
        <v>653</v>
      </c>
      <c r="C13" s="3"/>
      <c r="D13" s="3"/>
      <c r="E13" s="3"/>
      <c r="F13" s="3"/>
      <c r="H13" s="1"/>
    </row>
    <row r="14" ht="12.75" customHeight="1">
      <c r="A14" s="1"/>
      <c r="B14" s="2" t="s">
        <v>2735</v>
      </c>
      <c r="C14" s="1"/>
      <c r="D14" s="1"/>
      <c r="H14" s="1"/>
    </row>
    <row r="15" ht="12.75" customHeight="1">
      <c r="A15" s="1"/>
      <c r="C15" s="1"/>
      <c r="D15" s="1"/>
      <c r="H15" s="1"/>
    </row>
    <row r="16" ht="13.5" customHeight="1">
      <c r="A16" s="1"/>
      <c r="B16" s="3" t="s">
        <v>4</v>
      </c>
      <c r="C16" s="3"/>
      <c r="D16" s="3"/>
      <c r="E16" s="3"/>
      <c r="F16" s="3"/>
      <c r="H16" s="1"/>
    </row>
    <row r="17" ht="12.75" customHeight="1">
      <c r="A17" s="1"/>
      <c r="B17" s="1" t="s">
        <v>788</v>
      </c>
      <c r="C17" s="1"/>
      <c r="D17" s="1"/>
      <c r="H17" s="1"/>
    </row>
    <row r="18" ht="12.75" customHeight="1">
      <c r="A18" s="1"/>
      <c r="C18" s="1"/>
      <c r="D18" s="1"/>
      <c r="H18" s="1"/>
    </row>
    <row r="19" ht="12.75" customHeight="1">
      <c r="A19" s="1"/>
      <c r="C19" s="1"/>
      <c r="D19" s="1"/>
      <c r="H19" s="1"/>
    </row>
    <row r="20" ht="12.75" customHeight="1">
      <c r="A20" s="1"/>
      <c r="C20" s="1"/>
      <c r="D20" s="1"/>
      <c r="H20" s="1"/>
    </row>
    <row r="21" ht="12.75" customHeight="1">
      <c r="A21" s="1"/>
      <c r="C21" s="1"/>
      <c r="D21" s="1"/>
      <c r="H21" s="1"/>
    </row>
    <row r="22" ht="12.75" customHeight="1">
      <c r="A22" s="1"/>
      <c r="C22" s="1"/>
      <c r="D22" s="1"/>
      <c r="H22" s="1"/>
    </row>
    <row r="23" ht="12.75" customHeight="1">
      <c r="A23" s="1"/>
      <c r="C23" s="1"/>
      <c r="D23" s="1"/>
      <c r="H23" s="1"/>
    </row>
    <row r="24" ht="12.75" customHeight="1">
      <c r="A24" s="1"/>
      <c r="C24" s="1"/>
      <c r="D24" s="1"/>
      <c r="H24" s="1"/>
    </row>
    <row r="25" ht="12.75" customHeight="1">
      <c r="A25" s="1"/>
      <c r="C25" s="1"/>
      <c r="D25" s="1"/>
      <c r="H25" s="1"/>
    </row>
    <row r="26" ht="12.75" customHeight="1">
      <c r="A26" s="1"/>
      <c r="C26" s="1"/>
      <c r="D26" s="1"/>
      <c r="H26" s="1"/>
    </row>
    <row r="27" ht="12.75" customHeight="1">
      <c r="A27" s="1"/>
      <c r="C27" s="1"/>
      <c r="D27" s="1"/>
      <c r="H27" s="1"/>
    </row>
    <row r="28" ht="12.75" customHeight="1">
      <c r="A28" s="1"/>
      <c r="C28" s="1"/>
      <c r="D28" s="1"/>
      <c r="H28" s="1"/>
    </row>
    <row r="29" ht="12.75" customHeight="1">
      <c r="A29" s="1"/>
      <c r="C29" s="1"/>
      <c r="D29" s="1"/>
      <c r="H29" s="1"/>
    </row>
    <row r="30" ht="12.75" customHeight="1">
      <c r="A30" s="1"/>
      <c r="C30" s="1"/>
      <c r="D30" s="1"/>
      <c r="H30" s="1"/>
    </row>
    <row r="31" ht="12.75" customHeight="1">
      <c r="A31" s="1"/>
      <c r="C31" s="1"/>
      <c r="D31" s="1"/>
      <c r="H31" s="1"/>
    </row>
    <row r="32" ht="12.75" customHeight="1">
      <c r="A32" s="1"/>
      <c r="C32" s="1"/>
      <c r="D32" s="1"/>
      <c r="H32" s="1"/>
    </row>
    <row r="33" ht="12.75" customHeight="1">
      <c r="A33" s="1"/>
      <c r="C33" s="1"/>
      <c r="D33" s="1"/>
      <c r="H33" s="1"/>
    </row>
    <row r="34" ht="12.75" customHeight="1">
      <c r="A34" s="1"/>
      <c r="C34" s="1"/>
      <c r="D34" s="1"/>
      <c r="H34" s="1"/>
    </row>
    <row r="35" ht="12.75" customHeight="1">
      <c r="A35" s="1"/>
      <c r="C35" s="1"/>
      <c r="D35" s="1"/>
      <c r="H35" s="1"/>
    </row>
    <row r="36" ht="12.75" customHeight="1">
      <c r="A36" s="1"/>
      <c r="C36" s="1"/>
      <c r="D36" s="1"/>
      <c r="H36" s="1"/>
    </row>
    <row r="37" ht="12.75" customHeight="1">
      <c r="A37" s="1"/>
      <c r="C37" s="1"/>
      <c r="D37" s="1"/>
      <c r="H37" s="1"/>
    </row>
    <row r="38" ht="12.75" customHeight="1">
      <c r="A38" s="1"/>
      <c r="C38" s="1"/>
      <c r="D38" s="1"/>
      <c r="H38" s="1"/>
    </row>
    <row r="39" ht="12.75" customHeight="1">
      <c r="A39" s="1"/>
      <c r="C39" s="1"/>
      <c r="D39" s="1"/>
      <c r="H39" s="1"/>
    </row>
    <row r="40" ht="12.75" customHeight="1">
      <c r="A40" s="1"/>
      <c r="C40" s="1"/>
      <c r="D40" s="1"/>
      <c r="H40" s="1"/>
    </row>
    <row r="41" ht="12.75" customHeight="1">
      <c r="A41" s="1"/>
      <c r="C41" s="1"/>
      <c r="D41" s="1"/>
      <c r="H41" s="1"/>
    </row>
    <row r="42" ht="12.75" customHeight="1">
      <c r="A42" s="1"/>
      <c r="C42" s="1"/>
      <c r="D42" s="1"/>
      <c r="H42" s="1"/>
    </row>
    <row r="43" ht="12.75" customHeight="1">
      <c r="A43" s="1"/>
      <c r="C43" s="1"/>
      <c r="D43" s="1"/>
      <c r="H43" s="1"/>
    </row>
    <row r="44" ht="12.75" customHeight="1">
      <c r="A44" s="1"/>
      <c r="C44" s="1"/>
      <c r="D44" s="1"/>
      <c r="H44" s="1"/>
    </row>
    <row r="45" ht="12.75" customHeight="1">
      <c r="A45" s="1"/>
      <c r="C45" s="1"/>
      <c r="D45" s="1"/>
      <c r="H45" s="1"/>
    </row>
    <row r="46" ht="12.75" customHeight="1">
      <c r="A46" s="1"/>
      <c r="C46" s="1"/>
      <c r="D46" s="1"/>
      <c r="H46" s="1"/>
    </row>
    <row r="47" ht="12.75" customHeight="1">
      <c r="A47" s="1"/>
      <c r="C47" s="1"/>
      <c r="D47" s="1"/>
      <c r="H47" s="1"/>
    </row>
    <row r="48" ht="12.75" customHeight="1">
      <c r="A48" s="1"/>
      <c r="C48" s="1"/>
      <c r="D48" s="1"/>
      <c r="H48" s="1"/>
    </row>
    <row r="49" ht="12.75" customHeight="1">
      <c r="A49" s="1"/>
      <c r="C49" s="1"/>
      <c r="D49" s="1"/>
      <c r="H49" s="1"/>
    </row>
    <row r="50" ht="12.75" customHeight="1">
      <c r="A50" s="1"/>
      <c r="C50" s="1"/>
      <c r="D50" s="1"/>
      <c r="H50" s="1"/>
    </row>
    <row r="51" ht="12.75" customHeight="1">
      <c r="A51" s="1"/>
      <c r="C51" s="1"/>
      <c r="D51" s="1"/>
      <c r="H51" s="1"/>
    </row>
    <row r="52" ht="12.75" customHeight="1">
      <c r="A52" s="1"/>
      <c r="C52" s="1"/>
      <c r="D52" s="1"/>
      <c r="H52" s="1"/>
    </row>
    <row r="53" ht="12.75" customHeight="1">
      <c r="A53" s="1"/>
      <c r="C53" s="1"/>
      <c r="D53" s="1"/>
      <c r="H53" s="1"/>
    </row>
    <row r="54" ht="12.75" customHeight="1">
      <c r="A54" s="1"/>
      <c r="C54" s="1"/>
      <c r="D54" s="1"/>
      <c r="H54" s="1"/>
    </row>
    <row r="55" ht="12.75" customHeight="1">
      <c r="A55" s="1"/>
      <c r="C55" s="1"/>
      <c r="D55" s="1"/>
      <c r="H55" s="1"/>
    </row>
    <row r="56" ht="12.75" customHeight="1">
      <c r="A56" s="1"/>
      <c r="C56" s="1"/>
      <c r="D56" s="1"/>
      <c r="H56" s="1"/>
    </row>
    <row r="57" ht="12.75" customHeight="1">
      <c r="A57" s="1"/>
      <c r="C57" s="1"/>
      <c r="D57" s="1"/>
      <c r="H57" s="1"/>
    </row>
    <row r="58" ht="12.75" customHeight="1">
      <c r="A58" s="1"/>
      <c r="C58" s="1"/>
      <c r="D58" s="1"/>
      <c r="H58" s="1"/>
    </row>
    <row r="59" ht="12.75" customHeight="1">
      <c r="A59" s="1"/>
      <c r="C59" s="1"/>
      <c r="D59" s="1"/>
      <c r="H59" s="1"/>
    </row>
    <row r="60" ht="12.75" customHeight="1">
      <c r="A60" s="1"/>
      <c r="C60" s="1"/>
      <c r="D60" s="1"/>
      <c r="H60" s="1"/>
    </row>
    <row r="61" ht="12.75" customHeight="1">
      <c r="A61" s="1"/>
      <c r="C61" s="1"/>
      <c r="D61" s="1"/>
      <c r="H61" s="1"/>
    </row>
    <row r="62" ht="12.75" customHeight="1">
      <c r="A62" s="1"/>
      <c r="C62" s="1"/>
      <c r="D62" s="1"/>
      <c r="H62" s="1"/>
    </row>
    <row r="63" ht="12.75" customHeight="1">
      <c r="A63" s="1"/>
      <c r="C63" s="1"/>
      <c r="D63" s="1"/>
      <c r="H63" s="1"/>
    </row>
    <row r="64" ht="12.75" customHeight="1">
      <c r="A64" s="1"/>
      <c r="C64" s="1"/>
      <c r="D64" s="1"/>
      <c r="H64" s="1"/>
    </row>
    <row r="65" ht="12.75" customHeight="1">
      <c r="A65" s="1"/>
      <c r="C65" s="1"/>
      <c r="D65" s="1"/>
      <c r="H65" s="1"/>
    </row>
    <row r="66" ht="12.75" customHeight="1">
      <c r="A66" s="1"/>
      <c r="C66" s="1"/>
      <c r="D66" s="1"/>
      <c r="H66" s="1"/>
    </row>
    <row r="67" ht="12.75" customHeight="1">
      <c r="A67" s="1"/>
      <c r="C67" s="1"/>
      <c r="D67" s="1"/>
      <c r="H67" s="1"/>
    </row>
    <row r="68" ht="12.75" customHeight="1">
      <c r="A68" s="1"/>
      <c r="C68" s="1"/>
      <c r="D68" s="1"/>
      <c r="H68" s="1"/>
    </row>
    <row r="69" ht="12.75" customHeight="1">
      <c r="A69" s="1"/>
      <c r="C69" s="1"/>
      <c r="D69" s="1"/>
      <c r="H69" s="1"/>
    </row>
    <row r="70" ht="12.75" customHeight="1">
      <c r="A70" s="1"/>
      <c r="C70" s="1"/>
      <c r="D70" s="1"/>
      <c r="H70" s="1"/>
    </row>
    <row r="71" ht="12.75" customHeight="1">
      <c r="A71" s="1"/>
      <c r="C71" s="1"/>
      <c r="D71" s="1"/>
      <c r="H71" s="1"/>
    </row>
    <row r="72" ht="12.75" customHeight="1">
      <c r="A72" s="1"/>
      <c r="C72" s="1"/>
      <c r="D72" s="1"/>
      <c r="H72" s="1"/>
    </row>
    <row r="73" ht="12.75" customHeight="1">
      <c r="A73" s="1"/>
      <c r="C73" s="1"/>
      <c r="D73" s="1"/>
      <c r="H73" s="1"/>
    </row>
    <row r="74" ht="12.75" customHeight="1">
      <c r="A74" s="1"/>
      <c r="C74" s="1"/>
      <c r="D74" s="1"/>
      <c r="H74" s="1"/>
    </row>
    <row r="75" ht="12.75" customHeight="1">
      <c r="A75" s="1"/>
      <c r="C75" s="1"/>
      <c r="D75" s="1"/>
      <c r="H75" s="1"/>
    </row>
    <row r="76" ht="12.75" customHeight="1">
      <c r="A76" s="1"/>
      <c r="C76" s="1"/>
      <c r="D76" s="1"/>
      <c r="H76" s="1"/>
    </row>
    <row r="77" ht="12.75" customHeight="1">
      <c r="A77" s="1"/>
      <c r="C77" s="1"/>
      <c r="D77" s="1"/>
      <c r="H77" s="1"/>
    </row>
    <row r="78" ht="12.75" customHeight="1">
      <c r="A78" s="1"/>
      <c r="C78" s="1"/>
      <c r="D78" s="1"/>
      <c r="H78" s="1"/>
    </row>
    <row r="79" ht="12.75" customHeight="1">
      <c r="A79" s="1"/>
      <c r="C79" s="1"/>
      <c r="D79" s="1"/>
      <c r="H79" s="1"/>
    </row>
    <row r="80" ht="12.75" customHeight="1">
      <c r="A80" s="1"/>
      <c r="C80" s="1"/>
      <c r="D80" s="1"/>
      <c r="H80" s="1"/>
    </row>
    <row r="81" ht="12.75" customHeight="1">
      <c r="A81" s="1"/>
      <c r="C81" s="1"/>
      <c r="D81" s="1"/>
      <c r="H81" s="1"/>
    </row>
    <row r="82" ht="12.75" customHeight="1">
      <c r="A82" s="1"/>
      <c r="C82" s="1"/>
      <c r="D82" s="1"/>
      <c r="H82" s="1"/>
    </row>
    <row r="83" ht="12.75" customHeight="1">
      <c r="A83" s="1"/>
      <c r="C83" s="1"/>
      <c r="D83" s="1"/>
      <c r="H83" s="1"/>
    </row>
    <row r="84" ht="12.75" customHeight="1">
      <c r="A84" s="1"/>
      <c r="C84" s="1"/>
      <c r="D84" s="1"/>
      <c r="H84" s="1"/>
    </row>
    <row r="85" ht="12.75" customHeight="1">
      <c r="A85" s="1"/>
      <c r="C85" s="1"/>
      <c r="D85" s="1"/>
      <c r="H85" s="1"/>
    </row>
    <row r="86" ht="12.75" customHeight="1">
      <c r="A86" s="1"/>
      <c r="C86" s="1"/>
      <c r="D86" s="1"/>
      <c r="H86" s="1"/>
    </row>
    <row r="87" ht="12.75" customHeight="1">
      <c r="A87" s="1"/>
      <c r="C87" s="1"/>
      <c r="D87" s="1"/>
      <c r="H87" s="1"/>
    </row>
    <row r="88" ht="12.75" customHeight="1">
      <c r="A88" s="1"/>
      <c r="C88" s="1"/>
      <c r="D88" s="1"/>
      <c r="H88" s="1"/>
    </row>
    <row r="89" ht="12.75" customHeight="1">
      <c r="A89" s="1"/>
      <c r="C89" s="1"/>
      <c r="D89" s="1"/>
      <c r="H89" s="1"/>
    </row>
    <row r="90" ht="12.75" customHeight="1">
      <c r="A90" s="1"/>
      <c r="C90" s="1"/>
      <c r="D90" s="1"/>
      <c r="H90" s="1"/>
    </row>
    <row r="91" ht="12.75" customHeight="1">
      <c r="A91" s="1"/>
      <c r="C91" s="1"/>
      <c r="D91" s="1"/>
      <c r="H91" s="1"/>
    </row>
    <row r="92" ht="12.75" customHeight="1">
      <c r="A92" s="1"/>
      <c r="C92" s="1"/>
      <c r="D92" s="1"/>
      <c r="H92" s="1"/>
    </row>
    <row r="93" ht="12.75" customHeight="1">
      <c r="A93" s="1"/>
      <c r="C93" s="1"/>
      <c r="D93" s="1"/>
      <c r="H93" s="1"/>
    </row>
    <row r="94" ht="12.75" customHeight="1">
      <c r="A94" s="1"/>
      <c r="C94" s="1"/>
      <c r="D94" s="1"/>
      <c r="H94" s="1"/>
    </row>
    <row r="95" ht="12.75" customHeight="1">
      <c r="A95" s="1"/>
      <c r="C95" s="1"/>
      <c r="D95" s="1"/>
      <c r="H95" s="1"/>
    </row>
    <row r="96" ht="12.75" customHeight="1">
      <c r="A96" s="1"/>
      <c r="C96" s="1"/>
      <c r="D96" s="1"/>
      <c r="H96" s="1"/>
    </row>
    <row r="97" ht="12.75" customHeight="1">
      <c r="A97" s="1"/>
      <c r="C97" s="1"/>
      <c r="D97" s="1"/>
      <c r="H97" s="1"/>
    </row>
    <row r="98" ht="12.75" customHeight="1">
      <c r="A98" s="1"/>
      <c r="C98" s="1"/>
      <c r="D98" s="1"/>
      <c r="H98" s="1"/>
    </row>
    <row r="99" ht="12.75" customHeight="1">
      <c r="A99" s="1"/>
      <c r="C99" s="1"/>
      <c r="D99" s="1"/>
      <c r="H99" s="1"/>
    </row>
    <row r="100" ht="12.75" customHeight="1">
      <c r="A100" s="1"/>
      <c r="C100" s="1"/>
      <c r="D100" s="1"/>
      <c r="H100" s="1"/>
    </row>
    <row r="101" ht="12.75" customHeight="1">
      <c r="A101" s="1"/>
      <c r="C101" s="1"/>
      <c r="D101" s="1"/>
      <c r="H101" s="1"/>
    </row>
    <row r="102" ht="12.75" customHeight="1">
      <c r="A102" s="1"/>
      <c r="C102" s="1"/>
      <c r="D102" s="1"/>
      <c r="H102" s="1"/>
    </row>
    <row r="103" ht="12.75" customHeight="1">
      <c r="A103" s="1"/>
      <c r="C103" s="1"/>
      <c r="D103" s="1"/>
      <c r="H103" s="1"/>
    </row>
    <row r="104" ht="12.75" customHeight="1">
      <c r="A104" s="1"/>
      <c r="C104" s="1"/>
      <c r="D104" s="1"/>
      <c r="H104" s="1"/>
    </row>
    <row r="105" ht="12.75" customHeight="1">
      <c r="A105" s="1"/>
      <c r="C105" s="1"/>
      <c r="D105" s="1"/>
      <c r="H105" s="1"/>
    </row>
    <row r="106" ht="12.75" customHeight="1">
      <c r="A106" s="1"/>
      <c r="C106" s="1"/>
      <c r="D106" s="1"/>
      <c r="H106" s="1"/>
    </row>
    <row r="107" ht="12.75" customHeight="1">
      <c r="A107" s="1"/>
      <c r="C107" s="1"/>
      <c r="D107" s="1"/>
      <c r="H107" s="1"/>
    </row>
    <row r="108" ht="12.75" customHeight="1">
      <c r="A108" s="1"/>
      <c r="C108" s="1"/>
      <c r="D108" s="1"/>
      <c r="H108" s="1"/>
    </row>
    <row r="109" ht="12.75" customHeight="1">
      <c r="A109" s="1"/>
      <c r="C109" s="1"/>
      <c r="D109" s="1"/>
      <c r="H109" s="1"/>
    </row>
    <row r="110" ht="12.75" customHeight="1">
      <c r="A110" s="1"/>
      <c r="C110" s="1"/>
      <c r="D110" s="1"/>
      <c r="H110" s="1"/>
    </row>
    <row r="111" ht="12.75" customHeight="1">
      <c r="A111" s="1"/>
      <c r="C111" s="1"/>
      <c r="D111" s="1"/>
      <c r="H111" s="1"/>
    </row>
    <row r="112" ht="12.75" customHeight="1">
      <c r="A112" s="1"/>
      <c r="C112" s="1"/>
      <c r="D112" s="1"/>
      <c r="H112" s="1"/>
    </row>
    <row r="113" ht="12.75" customHeight="1">
      <c r="A113" s="1"/>
      <c r="C113" s="1"/>
      <c r="D113" s="1"/>
      <c r="H113" s="1"/>
    </row>
    <row r="114" ht="12.75" customHeight="1">
      <c r="A114" s="1"/>
      <c r="C114" s="1"/>
      <c r="D114" s="1"/>
      <c r="H114" s="1"/>
    </row>
    <row r="115" ht="12.75" customHeight="1">
      <c r="A115" s="1"/>
      <c r="C115" s="1"/>
      <c r="D115" s="1"/>
      <c r="H115" s="1"/>
    </row>
    <row r="116" ht="12.75" customHeight="1">
      <c r="A116" s="1"/>
      <c r="C116" s="1"/>
      <c r="D116" s="1"/>
      <c r="H116" s="1"/>
    </row>
    <row r="117" ht="12.75" customHeight="1">
      <c r="A117" s="1"/>
      <c r="C117" s="1"/>
      <c r="D117" s="1"/>
      <c r="H117" s="1"/>
    </row>
    <row r="118" ht="12.75" customHeight="1">
      <c r="A118" s="1"/>
      <c r="C118" s="1"/>
      <c r="D118" s="1"/>
      <c r="H118" s="1"/>
    </row>
    <row r="119" ht="12.75" customHeight="1">
      <c r="A119" s="1"/>
      <c r="C119" s="1"/>
      <c r="D119" s="1"/>
      <c r="H119" s="1"/>
    </row>
    <row r="120" ht="12.75" customHeight="1">
      <c r="A120" s="1"/>
      <c r="C120" s="1"/>
      <c r="D120" s="1"/>
      <c r="H120" s="1"/>
    </row>
    <row r="121" ht="12.75" customHeight="1">
      <c r="A121" s="1"/>
      <c r="C121" s="1"/>
      <c r="D121" s="1"/>
      <c r="H121" s="1"/>
    </row>
    <row r="122" ht="12.75" customHeight="1">
      <c r="A122" s="1"/>
      <c r="C122" s="1"/>
      <c r="D122" s="1"/>
      <c r="H122" s="1"/>
    </row>
    <row r="123" ht="12.75" customHeight="1">
      <c r="A123" s="1"/>
      <c r="C123" s="1"/>
      <c r="D123" s="1"/>
      <c r="H123" s="1"/>
    </row>
    <row r="124" ht="12.75" customHeight="1">
      <c r="A124" s="1"/>
      <c r="C124" s="1"/>
      <c r="D124" s="1"/>
      <c r="H124" s="1"/>
    </row>
    <row r="125" ht="12.75" customHeight="1">
      <c r="A125" s="1"/>
      <c r="C125" s="1"/>
      <c r="D125" s="1"/>
      <c r="H125" s="1"/>
    </row>
    <row r="126" ht="12.75" customHeight="1">
      <c r="A126" s="1"/>
      <c r="C126" s="1"/>
      <c r="D126" s="1"/>
      <c r="H126" s="1"/>
    </row>
    <row r="127" ht="12.75" customHeight="1">
      <c r="A127" s="1"/>
      <c r="C127" s="1"/>
      <c r="D127" s="1"/>
      <c r="H127" s="1"/>
    </row>
    <row r="128" ht="12.75" customHeight="1">
      <c r="A128" s="1"/>
      <c r="C128" s="1"/>
      <c r="D128" s="1"/>
      <c r="H128" s="1"/>
    </row>
    <row r="129" ht="12.75" customHeight="1">
      <c r="A129" s="1"/>
      <c r="C129" s="1"/>
      <c r="D129" s="1"/>
      <c r="H129" s="1"/>
    </row>
    <row r="130" ht="12.75" customHeight="1">
      <c r="A130" s="1"/>
      <c r="C130" s="1"/>
      <c r="D130" s="1"/>
      <c r="H130" s="1"/>
    </row>
    <row r="131" ht="12.75" customHeight="1">
      <c r="A131" s="1"/>
      <c r="C131" s="1"/>
      <c r="D131" s="1"/>
      <c r="H131" s="1"/>
    </row>
    <row r="132" ht="12.75" customHeight="1">
      <c r="A132" s="1"/>
      <c r="C132" s="1"/>
      <c r="D132" s="1"/>
      <c r="H132" s="1"/>
    </row>
    <row r="133" ht="12.75" customHeight="1">
      <c r="A133" s="1"/>
      <c r="C133" s="1"/>
      <c r="D133" s="1"/>
      <c r="H133" s="1"/>
    </row>
    <row r="134" ht="12.75" customHeight="1">
      <c r="A134" s="1"/>
      <c r="C134" s="1"/>
      <c r="D134" s="1"/>
      <c r="H134" s="1"/>
    </row>
    <row r="135" ht="12.75" customHeight="1">
      <c r="A135" s="1"/>
      <c r="C135" s="1"/>
      <c r="D135" s="1"/>
      <c r="H135" s="1"/>
    </row>
    <row r="136" ht="12.75" customHeight="1">
      <c r="A136" s="1"/>
      <c r="C136" s="1"/>
      <c r="D136" s="1"/>
      <c r="H136" s="1"/>
    </row>
    <row r="137" ht="12.75" customHeight="1">
      <c r="A137" s="1"/>
      <c r="C137" s="1"/>
      <c r="D137" s="1"/>
      <c r="H137" s="1"/>
    </row>
    <row r="138" ht="12.75" customHeight="1">
      <c r="A138" s="1"/>
      <c r="C138" s="1"/>
      <c r="D138" s="1"/>
      <c r="H138" s="1"/>
    </row>
    <row r="139" ht="12.75" customHeight="1">
      <c r="A139" s="1"/>
      <c r="C139" s="1"/>
      <c r="D139" s="1"/>
      <c r="H139" s="1"/>
    </row>
    <row r="140" ht="12.75" customHeight="1">
      <c r="A140" s="1"/>
      <c r="C140" s="1"/>
      <c r="D140" s="1"/>
      <c r="H140" s="1"/>
    </row>
    <row r="141" ht="12.75" customHeight="1">
      <c r="A141" s="1"/>
      <c r="C141" s="1"/>
      <c r="D141" s="1"/>
      <c r="H141" s="1"/>
    </row>
    <row r="142" ht="12.75" customHeight="1">
      <c r="A142" s="1"/>
      <c r="C142" s="1"/>
      <c r="D142" s="1"/>
      <c r="H142" s="1"/>
    </row>
    <row r="143" ht="12.75" customHeight="1">
      <c r="A143" s="1"/>
      <c r="C143" s="1"/>
      <c r="D143" s="1"/>
      <c r="H143" s="1"/>
    </row>
    <row r="144" ht="12.75" customHeight="1">
      <c r="A144" s="1"/>
      <c r="C144" s="1"/>
      <c r="D144" s="1"/>
      <c r="H144" s="1"/>
    </row>
    <row r="145" ht="12.75" customHeight="1">
      <c r="A145" s="1"/>
      <c r="C145" s="1"/>
      <c r="D145" s="1"/>
      <c r="H145" s="1"/>
    </row>
    <row r="146" ht="12.75" customHeight="1">
      <c r="A146" s="1"/>
      <c r="C146" s="1"/>
      <c r="D146" s="1"/>
      <c r="H146" s="1"/>
    </row>
    <row r="147" ht="12.75" customHeight="1">
      <c r="A147" s="1"/>
      <c r="C147" s="1"/>
      <c r="D147" s="1"/>
      <c r="H147" s="1"/>
    </row>
    <row r="148" ht="12.75" customHeight="1">
      <c r="A148" s="1"/>
      <c r="C148" s="1"/>
      <c r="D148" s="1"/>
      <c r="H148" s="1"/>
    </row>
    <row r="149" ht="12.75" customHeight="1">
      <c r="A149" s="1"/>
      <c r="C149" s="1"/>
      <c r="D149" s="1"/>
      <c r="H149" s="1"/>
    </row>
    <row r="150" ht="12.75" customHeight="1">
      <c r="A150" s="1"/>
      <c r="C150" s="1"/>
      <c r="D150" s="1"/>
      <c r="H150" s="1"/>
    </row>
    <row r="151" ht="12.75" customHeight="1">
      <c r="A151" s="1"/>
      <c r="C151" s="1"/>
      <c r="D151" s="1"/>
      <c r="H151" s="1"/>
    </row>
    <row r="152" ht="12.75" customHeight="1">
      <c r="A152" s="1"/>
      <c r="C152" s="1"/>
      <c r="D152" s="1"/>
      <c r="H152" s="1"/>
    </row>
    <row r="153" ht="12.75" customHeight="1">
      <c r="A153" s="1"/>
      <c r="C153" s="1"/>
      <c r="D153" s="1"/>
      <c r="H153" s="1"/>
    </row>
    <row r="154" ht="12.75" customHeight="1">
      <c r="A154" s="1"/>
      <c r="C154" s="1"/>
      <c r="D154" s="1"/>
      <c r="H154" s="1"/>
    </row>
    <row r="155" ht="12.75" customHeight="1">
      <c r="A155" s="1"/>
      <c r="C155" s="1"/>
      <c r="D155" s="1"/>
      <c r="H155" s="1"/>
    </row>
    <row r="156" ht="12.75" customHeight="1">
      <c r="A156" s="1"/>
      <c r="C156" s="1"/>
      <c r="D156" s="1"/>
      <c r="H156" s="1"/>
    </row>
    <row r="157" ht="12.75" customHeight="1">
      <c r="A157" s="1"/>
      <c r="C157" s="1"/>
      <c r="D157" s="1"/>
      <c r="H157" s="1"/>
    </row>
    <row r="158" ht="12.75" customHeight="1">
      <c r="A158" s="1"/>
      <c r="C158" s="1"/>
      <c r="D158" s="1"/>
      <c r="H158" s="1"/>
    </row>
    <row r="159" ht="12.75" customHeight="1">
      <c r="A159" s="1"/>
      <c r="C159" s="1"/>
      <c r="D159" s="1"/>
      <c r="H159" s="1"/>
    </row>
    <row r="160" ht="12.75" customHeight="1">
      <c r="A160" s="1"/>
      <c r="C160" s="1"/>
      <c r="D160" s="1"/>
      <c r="H160" s="1"/>
    </row>
    <row r="161" ht="12.75" customHeight="1">
      <c r="A161" s="1"/>
      <c r="C161" s="1"/>
      <c r="D161" s="1"/>
      <c r="H161" s="1"/>
    </row>
    <row r="162" ht="12.75" customHeight="1">
      <c r="A162" s="1"/>
      <c r="C162" s="1"/>
      <c r="D162" s="1"/>
      <c r="H162" s="1"/>
    </row>
    <row r="163" ht="12.75" customHeight="1">
      <c r="A163" s="1"/>
      <c r="C163" s="1"/>
      <c r="D163" s="1"/>
      <c r="H163" s="1"/>
    </row>
    <row r="164" ht="12.75" customHeight="1">
      <c r="A164" s="1"/>
      <c r="C164" s="1"/>
      <c r="D164" s="1"/>
      <c r="H164" s="1"/>
    </row>
    <row r="165" ht="12.75" customHeight="1">
      <c r="A165" s="1"/>
      <c r="C165" s="1"/>
      <c r="D165" s="1"/>
      <c r="H165" s="1"/>
    </row>
    <row r="166" ht="12.75" customHeight="1">
      <c r="A166" s="1"/>
      <c r="C166" s="1"/>
      <c r="D166" s="1"/>
      <c r="H166" s="1"/>
    </row>
    <row r="167" ht="12.75" customHeight="1">
      <c r="A167" s="1"/>
      <c r="C167" s="1"/>
      <c r="D167" s="1"/>
      <c r="H167" s="1"/>
    </row>
    <row r="168" ht="12.75" customHeight="1">
      <c r="A168" s="1"/>
      <c r="C168" s="1"/>
      <c r="D168" s="1"/>
      <c r="H168" s="1"/>
    </row>
    <row r="169" ht="12.75" customHeight="1">
      <c r="A169" s="1"/>
      <c r="C169" s="1"/>
      <c r="D169" s="1"/>
      <c r="H169" s="1"/>
    </row>
    <row r="170" ht="12.75" customHeight="1">
      <c r="A170" s="1"/>
      <c r="C170" s="1"/>
      <c r="D170" s="1"/>
      <c r="H170" s="1"/>
    </row>
    <row r="171" ht="12.75" customHeight="1">
      <c r="A171" s="1"/>
      <c r="C171" s="1"/>
      <c r="D171" s="1"/>
      <c r="H171" s="1"/>
    </row>
    <row r="172" ht="12.75" customHeight="1">
      <c r="A172" s="1"/>
      <c r="C172" s="1"/>
      <c r="D172" s="1"/>
      <c r="H172" s="1"/>
    </row>
    <row r="173" ht="12.75" customHeight="1">
      <c r="A173" s="1"/>
      <c r="C173" s="1"/>
      <c r="D173" s="1"/>
      <c r="H173" s="1"/>
    </row>
    <row r="174" ht="12.75" customHeight="1">
      <c r="A174" s="1"/>
      <c r="C174" s="1"/>
      <c r="D174" s="1"/>
      <c r="H174" s="1"/>
    </row>
    <row r="175" ht="12.75" customHeight="1">
      <c r="A175" s="1"/>
      <c r="C175" s="1"/>
      <c r="D175" s="1"/>
      <c r="H175" s="1"/>
    </row>
    <row r="176" ht="12.75" customHeight="1">
      <c r="A176" s="1"/>
      <c r="C176" s="1"/>
      <c r="D176" s="1"/>
      <c r="H176" s="1"/>
    </row>
    <row r="177" ht="12.75" customHeight="1">
      <c r="A177" s="1"/>
      <c r="C177" s="1"/>
      <c r="D177" s="1"/>
      <c r="H177" s="1"/>
    </row>
    <row r="178" ht="12.75" customHeight="1">
      <c r="A178" s="1"/>
      <c r="C178" s="1"/>
      <c r="D178" s="1"/>
      <c r="H178" s="1"/>
    </row>
    <row r="179" ht="12.75" customHeight="1">
      <c r="A179" s="1"/>
      <c r="C179" s="1"/>
      <c r="D179" s="1"/>
      <c r="H179" s="1"/>
    </row>
    <row r="180" ht="12.75" customHeight="1">
      <c r="A180" s="1"/>
      <c r="C180" s="1"/>
      <c r="D180" s="1"/>
      <c r="H180" s="1"/>
    </row>
    <row r="181" ht="12.75" customHeight="1">
      <c r="A181" s="1"/>
      <c r="C181" s="1"/>
      <c r="D181" s="1"/>
      <c r="H181" s="1"/>
    </row>
    <row r="182" ht="12.75" customHeight="1">
      <c r="A182" s="1"/>
      <c r="C182" s="1"/>
      <c r="D182" s="1"/>
      <c r="H182" s="1"/>
    </row>
    <row r="183" ht="12.75" customHeight="1">
      <c r="A183" s="1"/>
      <c r="C183" s="1"/>
      <c r="D183" s="1"/>
      <c r="H183" s="1"/>
    </row>
    <row r="184" ht="12.75" customHeight="1">
      <c r="A184" s="1"/>
      <c r="C184" s="1"/>
      <c r="D184" s="1"/>
      <c r="H184" s="1"/>
    </row>
    <row r="185" ht="12.75" customHeight="1">
      <c r="A185" s="1"/>
      <c r="C185" s="1"/>
      <c r="D185" s="1"/>
      <c r="H185" s="1"/>
    </row>
    <row r="186" ht="12.75" customHeight="1">
      <c r="A186" s="1"/>
      <c r="C186" s="1"/>
      <c r="D186" s="1"/>
      <c r="H186" s="1"/>
    </row>
    <row r="187" ht="12.75" customHeight="1">
      <c r="A187" s="1"/>
      <c r="C187" s="1"/>
      <c r="D187" s="1"/>
      <c r="H187" s="1"/>
    </row>
    <row r="188" ht="12.75" customHeight="1">
      <c r="A188" s="1"/>
      <c r="C188" s="1"/>
      <c r="D188" s="1"/>
      <c r="H188" s="1"/>
    </row>
    <row r="189" ht="12.75" customHeight="1">
      <c r="A189" s="1"/>
      <c r="C189" s="1"/>
      <c r="D189" s="1"/>
      <c r="H189" s="1"/>
    </row>
    <row r="190" ht="12.75" customHeight="1">
      <c r="A190" s="1"/>
      <c r="C190" s="1"/>
      <c r="D190" s="1"/>
      <c r="H190" s="1"/>
    </row>
    <row r="191" ht="12.75" customHeight="1">
      <c r="A191" s="1"/>
      <c r="C191" s="1"/>
      <c r="D191" s="1"/>
      <c r="H191" s="1"/>
    </row>
    <row r="192" ht="12.75" customHeight="1">
      <c r="A192" s="1"/>
      <c r="C192" s="1"/>
      <c r="D192" s="1"/>
      <c r="H192" s="1"/>
    </row>
    <row r="193" ht="12.75" customHeight="1">
      <c r="A193" s="1"/>
      <c r="C193" s="1"/>
      <c r="D193" s="1"/>
      <c r="H193" s="1"/>
    </row>
    <row r="194" ht="12.75" customHeight="1">
      <c r="A194" s="1"/>
      <c r="C194" s="1"/>
      <c r="D194" s="1"/>
      <c r="H194" s="1"/>
    </row>
    <row r="195" ht="12.75" customHeight="1">
      <c r="A195" s="1"/>
      <c r="C195" s="1"/>
      <c r="D195" s="1"/>
      <c r="H195" s="1"/>
    </row>
    <row r="196" ht="12.75" customHeight="1">
      <c r="A196" s="1"/>
      <c r="C196" s="1"/>
      <c r="D196" s="1"/>
      <c r="H196" s="1"/>
    </row>
    <row r="197" ht="12.75" customHeight="1">
      <c r="A197" s="1"/>
      <c r="C197" s="1"/>
      <c r="D197" s="1"/>
      <c r="H197" s="1"/>
    </row>
    <row r="198" ht="12.75" customHeight="1">
      <c r="A198" s="1"/>
      <c r="C198" s="1"/>
      <c r="D198" s="1"/>
      <c r="H198" s="1"/>
    </row>
    <row r="199" ht="12.75" customHeight="1">
      <c r="A199" s="1"/>
      <c r="C199" s="1"/>
      <c r="D199" s="1"/>
      <c r="H199" s="1"/>
    </row>
    <row r="200" ht="12.75" customHeight="1">
      <c r="A200" s="1"/>
      <c r="C200" s="1"/>
      <c r="D200" s="1"/>
      <c r="H200" s="1"/>
    </row>
    <row r="201" ht="12.75" customHeight="1">
      <c r="A201" s="1"/>
      <c r="C201" s="1"/>
      <c r="D201" s="1"/>
      <c r="H201" s="1"/>
    </row>
    <row r="202" ht="12.75" customHeight="1">
      <c r="A202" s="1"/>
      <c r="C202" s="1"/>
      <c r="D202" s="1"/>
      <c r="H202" s="1"/>
    </row>
    <row r="203" ht="12.75" customHeight="1">
      <c r="A203" s="1"/>
      <c r="C203" s="1"/>
      <c r="D203" s="1"/>
      <c r="H203" s="1"/>
    </row>
    <row r="204" ht="12.75" customHeight="1">
      <c r="A204" s="1"/>
      <c r="C204" s="1"/>
      <c r="D204" s="1"/>
      <c r="H204" s="1"/>
    </row>
    <row r="205" ht="12.75" customHeight="1">
      <c r="A205" s="1"/>
      <c r="C205" s="1"/>
      <c r="D205" s="1"/>
      <c r="H205" s="1"/>
    </row>
    <row r="206" ht="12.75" customHeight="1">
      <c r="A206" s="1"/>
      <c r="C206" s="1"/>
      <c r="D206" s="1"/>
      <c r="H206" s="1"/>
    </row>
    <row r="207" ht="12.75" customHeight="1">
      <c r="A207" s="1"/>
      <c r="C207" s="1"/>
      <c r="D207" s="1"/>
      <c r="H207" s="1"/>
    </row>
    <row r="208" ht="12.75" customHeight="1">
      <c r="A208" s="1"/>
      <c r="C208" s="1"/>
      <c r="D208" s="1"/>
      <c r="H208" s="1"/>
    </row>
    <row r="209" ht="12.75" customHeight="1">
      <c r="A209" s="1"/>
      <c r="C209" s="1"/>
      <c r="D209" s="1"/>
      <c r="H209" s="1"/>
    </row>
    <row r="210" ht="12.75" customHeight="1">
      <c r="A210" s="1"/>
      <c r="C210" s="1"/>
      <c r="D210" s="1"/>
      <c r="H210" s="1"/>
    </row>
    <row r="211" ht="12.75" customHeight="1">
      <c r="A211" s="1"/>
      <c r="C211" s="1"/>
      <c r="D211" s="1"/>
      <c r="H211" s="1"/>
    </row>
    <row r="212" ht="12.75" customHeight="1">
      <c r="A212" s="1"/>
      <c r="C212" s="1"/>
      <c r="D212" s="1"/>
      <c r="H212" s="1"/>
    </row>
    <row r="213" ht="12.75" customHeight="1">
      <c r="A213" s="1"/>
      <c r="C213" s="1"/>
      <c r="D213" s="1"/>
      <c r="H213" s="1"/>
    </row>
    <row r="214" ht="12.75" customHeight="1">
      <c r="A214" s="1"/>
      <c r="C214" s="1"/>
      <c r="D214" s="1"/>
      <c r="H214" s="1"/>
    </row>
    <row r="215" ht="12.75" customHeight="1">
      <c r="A215" s="1"/>
      <c r="C215" s="1"/>
      <c r="D215" s="1"/>
      <c r="H215" s="1"/>
    </row>
    <row r="216" ht="12.75" customHeight="1">
      <c r="A216" s="1"/>
      <c r="C216" s="1"/>
      <c r="D216" s="1"/>
      <c r="H216" s="1"/>
    </row>
    <row r="217" ht="12.75" customHeight="1">
      <c r="A217" s="1"/>
      <c r="C217" s="1"/>
      <c r="D217" s="1"/>
      <c r="H217" s="1"/>
    </row>
    <row r="218" ht="12.75" customHeight="1">
      <c r="A218" s="1"/>
      <c r="C218" s="1"/>
      <c r="D218" s="1"/>
      <c r="H218" s="1"/>
    </row>
    <row r="219" ht="12.75" customHeight="1">
      <c r="A219" s="1"/>
      <c r="C219" s="1"/>
      <c r="D219" s="1"/>
      <c r="H219" s="1"/>
    </row>
    <row r="220" ht="12.75" customHeight="1">
      <c r="A220" s="1"/>
      <c r="C220" s="1"/>
      <c r="D220" s="1"/>
      <c r="H220" s="1"/>
    </row>
    <row r="221" ht="12.75" customHeight="1">
      <c r="A221" s="1"/>
      <c r="C221" s="1"/>
      <c r="D221" s="1"/>
      <c r="H221" s="1"/>
    </row>
    <row r="222" ht="12.75" customHeight="1">
      <c r="A222" s="1"/>
      <c r="C222" s="1"/>
      <c r="D222" s="1"/>
      <c r="H222" s="1"/>
    </row>
    <row r="223" ht="12.75" customHeight="1">
      <c r="A223" s="1"/>
      <c r="C223" s="1"/>
      <c r="D223" s="1"/>
      <c r="H223" s="1"/>
    </row>
    <row r="224" ht="12.75" customHeight="1">
      <c r="A224" s="1"/>
      <c r="C224" s="1"/>
      <c r="D224" s="1"/>
      <c r="H224" s="1"/>
    </row>
    <row r="225" ht="12.75" customHeight="1">
      <c r="A225" s="1"/>
      <c r="C225" s="1"/>
      <c r="D225" s="1"/>
      <c r="H225" s="1"/>
    </row>
    <row r="226" ht="12.75" customHeight="1">
      <c r="A226" s="1"/>
      <c r="C226" s="1"/>
      <c r="D226" s="1"/>
      <c r="H226" s="1"/>
    </row>
    <row r="227" ht="12.75" customHeight="1">
      <c r="A227" s="1"/>
      <c r="C227" s="1"/>
      <c r="D227" s="1"/>
      <c r="H227" s="1"/>
    </row>
    <row r="228" ht="12.75" customHeight="1">
      <c r="A228" s="1"/>
      <c r="C228" s="1"/>
      <c r="D228" s="1"/>
      <c r="H228" s="1"/>
    </row>
    <row r="229" ht="12.75" customHeight="1">
      <c r="A229" s="1"/>
      <c r="C229" s="1"/>
      <c r="D229" s="1"/>
      <c r="H229" s="1"/>
    </row>
    <row r="230" ht="12.75" customHeight="1">
      <c r="A230" s="1"/>
      <c r="C230" s="1"/>
      <c r="D230" s="1"/>
      <c r="H230" s="1"/>
    </row>
    <row r="231" ht="12.75" customHeight="1">
      <c r="A231" s="1"/>
      <c r="C231" s="1"/>
      <c r="D231" s="1"/>
      <c r="H231" s="1"/>
    </row>
    <row r="232" ht="12.75" customHeight="1">
      <c r="A232" s="1"/>
      <c r="C232" s="1"/>
      <c r="D232" s="1"/>
      <c r="H232" s="1"/>
    </row>
    <row r="233" ht="12.75" customHeight="1">
      <c r="A233" s="1"/>
      <c r="C233" s="1"/>
      <c r="D233" s="1"/>
      <c r="H233" s="1"/>
    </row>
    <row r="234" ht="12.75" customHeight="1">
      <c r="A234" s="1"/>
      <c r="C234" s="1"/>
      <c r="D234" s="1"/>
      <c r="H234" s="1"/>
    </row>
    <row r="235" ht="12.75" customHeight="1">
      <c r="A235" s="1"/>
      <c r="C235" s="1"/>
      <c r="D235" s="1"/>
      <c r="H235" s="1"/>
    </row>
    <row r="236" ht="12.75" customHeight="1">
      <c r="A236" s="1"/>
      <c r="C236" s="1"/>
      <c r="D236" s="1"/>
      <c r="H236" s="1"/>
    </row>
    <row r="237" ht="12.75" customHeight="1">
      <c r="A237" s="1"/>
      <c r="C237" s="1"/>
      <c r="D237" s="1"/>
      <c r="H237" s="1"/>
    </row>
    <row r="238" ht="12.75" customHeight="1">
      <c r="A238" s="1"/>
      <c r="C238" s="1"/>
      <c r="D238" s="1"/>
      <c r="H238" s="1"/>
    </row>
    <row r="239" ht="12.75" customHeight="1">
      <c r="A239" s="1"/>
      <c r="C239" s="1"/>
      <c r="D239" s="1"/>
      <c r="H239" s="1"/>
    </row>
    <row r="240" ht="12.75" customHeight="1">
      <c r="A240" s="1"/>
      <c r="C240" s="1"/>
      <c r="D240" s="1"/>
      <c r="H240" s="1"/>
    </row>
    <row r="241" ht="12.75" customHeight="1">
      <c r="A241" s="1"/>
      <c r="C241" s="1"/>
      <c r="D241" s="1"/>
      <c r="H241" s="1"/>
    </row>
    <row r="242" ht="12.75" customHeight="1">
      <c r="A242" s="1"/>
      <c r="C242" s="1"/>
      <c r="D242" s="1"/>
      <c r="H242" s="1"/>
    </row>
    <row r="243" ht="12.75" customHeight="1">
      <c r="A243" s="1"/>
      <c r="C243" s="1"/>
      <c r="D243" s="1"/>
      <c r="H243" s="1"/>
    </row>
    <row r="244" ht="12.75" customHeight="1">
      <c r="A244" s="1"/>
      <c r="C244" s="1"/>
      <c r="D244" s="1"/>
      <c r="H244" s="1"/>
    </row>
    <row r="245" ht="12.75" customHeight="1">
      <c r="A245" s="1"/>
      <c r="C245" s="1"/>
      <c r="D245" s="1"/>
      <c r="H245" s="1"/>
    </row>
    <row r="246" ht="12.75" customHeight="1">
      <c r="A246" s="1"/>
      <c r="C246" s="1"/>
      <c r="D246" s="1"/>
      <c r="H246" s="1"/>
    </row>
    <row r="247" ht="12.75" customHeight="1">
      <c r="A247" s="1"/>
      <c r="C247" s="1"/>
      <c r="D247" s="1"/>
      <c r="H247" s="1"/>
    </row>
    <row r="248" ht="12.75" customHeight="1">
      <c r="A248" s="1"/>
      <c r="C248" s="1"/>
      <c r="D248" s="1"/>
      <c r="H248" s="1"/>
    </row>
    <row r="249" ht="12.75" customHeight="1">
      <c r="A249" s="1"/>
      <c r="C249" s="1"/>
      <c r="D249" s="1"/>
      <c r="H249" s="1"/>
    </row>
    <row r="250" ht="12.75" customHeight="1">
      <c r="A250" s="1"/>
      <c r="C250" s="1"/>
      <c r="D250" s="1"/>
      <c r="H250" s="1"/>
    </row>
    <row r="251" ht="12.75" customHeight="1">
      <c r="A251" s="1"/>
      <c r="C251" s="1"/>
      <c r="D251" s="1"/>
      <c r="H251" s="1"/>
    </row>
    <row r="252" ht="12.75" customHeight="1">
      <c r="A252" s="1"/>
      <c r="C252" s="1"/>
      <c r="D252" s="1"/>
      <c r="H252" s="1"/>
    </row>
    <row r="253" ht="12.75" customHeight="1">
      <c r="A253" s="1"/>
      <c r="C253" s="1"/>
      <c r="D253" s="1"/>
      <c r="H253" s="1"/>
    </row>
    <row r="254" ht="12.75" customHeight="1">
      <c r="A254" s="1"/>
      <c r="C254" s="1"/>
      <c r="D254" s="1"/>
      <c r="H254" s="1"/>
    </row>
    <row r="255" ht="12.75" customHeight="1">
      <c r="A255" s="1"/>
      <c r="C255" s="1"/>
      <c r="D255" s="1"/>
      <c r="H255" s="1"/>
    </row>
    <row r="256" ht="12.75" customHeight="1">
      <c r="A256" s="1"/>
      <c r="C256" s="1"/>
      <c r="D256" s="1"/>
      <c r="H256" s="1"/>
    </row>
    <row r="257" ht="12.75" customHeight="1">
      <c r="A257" s="1"/>
      <c r="C257" s="1"/>
      <c r="D257" s="1"/>
      <c r="H257" s="1"/>
    </row>
    <row r="258" ht="12.75" customHeight="1">
      <c r="A258" s="1"/>
      <c r="C258" s="1"/>
      <c r="D258" s="1"/>
      <c r="H258" s="1"/>
    </row>
    <row r="259" ht="12.75" customHeight="1">
      <c r="A259" s="1"/>
      <c r="C259" s="1"/>
      <c r="D259" s="1"/>
      <c r="H259" s="1"/>
    </row>
    <row r="260" ht="12.75" customHeight="1">
      <c r="A260" s="1"/>
      <c r="C260" s="1"/>
      <c r="D260" s="1"/>
      <c r="H260" s="1"/>
    </row>
    <row r="261" ht="12.75" customHeight="1">
      <c r="A261" s="1"/>
      <c r="C261" s="1"/>
      <c r="D261" s="1"/>
      <c r="H261" s="1"/>
    </row>
    <row r="262" ht="12.75" customHeight="1">
      <c r="A262" s="1"/>
      <c r="C262" s="1"/>
      <c r="D262" s="1"/>
      <c r="H262" s="1"/>
    </row>
    <row r="263" ht="12.75" customHeight="1">
      <c r="A263" s="1"/>
      <c r="C263" s="1"/>
      <c r="D263" s="1"/>
      <c r="H263" s="1"/>
    </row>
    <row r="264" ht="12.75" customHeight="1">
      <c r="A264" s="1"/>
      <c r="C264" s="1"/>
      <c r="D264" s="1"/>
      <c r="H264" s="1"/>
    </row>
    <row r="265" ht="12.75" customHeight="1">
      <c r="A265" s="1"/>
      <c r="C265" s="1"/>
      <c r="D265" s="1"/>
      <c r="H265" s="1"/>
    </row>
    <row r="266" ht="12.75" customHeight="1">
      <c r="A266" s="1"/>
      <c r="C266" s="1"/>
      <c r="D266" s="1"/>
      <c r="H266" s="1"/>
    </row>
    <row r="267" ht="12.75" customHeight="1">
      <c r="A267" s="1"/>
      <c r="C267" s="1"/>
      <c r="D267" s="1"/>
      <c r="H267" s="1"/>
    </row>
    <row r="268" ht="12.75" customHeight="1">
      <c r="A268" s="1"/>
      <c r="C268" s="1"/>
      <c r="D268" s="1"/>
      <c r="H268" s="1"/>
    </row>
    <row r="269" ht="12.75" customHeight="1">
      <c r="A269" s="1"/>
      <c r="C269" s="1"/>
      <c r="D269" s="1"/>
      <c r="H269" s="1"/>
    </row>
    <row r="270" ht="12.75" customHeight="1">
      <c r="A270" s="1"/>
      <c r="C270" s="1"/>
      <c r="D270" s="1"/>
      <c r="H270" s="1"/>
    </row>
    <row r="271" ht="12.75" customHeight="1">
      <c r="A271" s="1"/>
      <c r="C271" s="1"/>
      <c r="D271" s="1"/>
      <c r="H271" s="1"/>
    </row>
    <row r="272" ht="12.75" customHeight="1">
      <c r="A272" s="1"/>
      <c r="C272" s="1"/>
      <c r="D272" s="1"/>
      <c r="H272" s="1"/>
    </row>
    <row r="273" ht="12.75" customHeight="1">
      <c r="A273" s="1"/>
      <c r="C273" s="1"/>
      <c r="D273" s="1"/>
      <c r="H273" s="1"/>
    </row>
    <row r="274" ht="12.75" customHeight="1">
      <c r="A274" s="1"/>
      <c r="C274" s="1"/>
      <c r="D274" s="1"/>
      <c r="H274" s="1"/>
    </row>
    <row r="275" ht="12.75" customHeight="1">
      <c r="A275" s="1"/>
      <c r="C275" s="1"/>
      <c r="D275" s="1"/>
      <c r="H275" s="1"/>
    </row>
    <row r="276" ht="12.75" customHeight="1">
      <c r="A276" s="1"/>
      <c r="C276" s="1"/>
      <c r="D276" s="1"/>
      <c r="H276" s="1"/>
    </row>
    <row r="277" ht="12.75" customHeight="1">
      <c r="A277" s="1"/>
      <c r="C277" s="1"/>
      <c r="D277" s="1"/>
      <c r="H277" s="1"/>
    </row>
    <row r="278" ht="12.75" customHeight="1">
      <c r="A278" s="1"/>
      <c r="C278" s="1"/>
      <c r="D278" s="1"/>
      <c r="H278" s="1"/>
    </row>
    <row r="279" ht="12.75" customHeight="1">
      <c r="A279" s="1"/>
      <c r="C279" s="1"/>
      <c r="D279" s="1"/>
      <c r="H279" s="1"/>
    </row>
    <row r="280" ht="12.75" customHeight="1">
      <c r="A280" s="1"/>
      <c r="C280" s="1"/>
      <c r="D280" s="1"/>
      <c r="H280" s="1"/>
    </row>
    <row r="281" ht="12.75" customHeight="1">
      <c r="A281" s="1"/>
      <c r="C281" s="1"/>
      <c r="D281" s="1"/>
      <c r="H281" s="1"/>
    </row>
    <row r="282" ht="12.75" customHeight="1">
      <c r="A282" s="1"/>
      <c r="C282" s="1"/>
      <c r="D282" s="1"/>
      <c r="H282" s="1"/>
    </row>
    <row r="283" ht="12.75" customHeight="1">
      <c r="A283" s="1"/>
      <c r="C283" s="1"/>
      <c r="D283" s="1"/>
      <c r="H283" s="1"/>
    </row>
    <row r="284" ht="12.75" customHeight="1">
      <c r="A284" s="1"/>
      <c r="C284" s="1"/>
      <c r="D284" s="1"/>
      <c r="H284" s="1"/>
    </row>
    <row r="285" ht="12.75" customHeight="1">
      <c r="A285" s="1"/>
      <c r="C285" s="1"/>
      <c r="D285" s="1"/>
      <c r="H285" s="1"/>
    </row>
    <row r="286" ht="12.75" customHeight="1">
      <c r="A286" s="1"/>
      <c r="C286" s="1"/>
      <c r="D286" s="1"/>
      <c r="H286" s="1"/>
    </row>
    <row r="287" ht="12.75" customHeight="1">
      <c r="A287" s="1"/>
      <c r="C287" s="1"/>
      <c r="D287" s="1"/>
      <c r="H287" s="1"/>
    </row>
    <row r="288" ht="12.75" customHeight="1">
      <c r="A288" s="1"/>
      <c r="C288" s="1"/>
      <c r="D288" s="1"/>
      <c r="H288" s="1"/>
    </row>
    <row r="289" ht="12.75" customHeight="1">
      <c r="A289" s="1"/>
      <c r="C289" s="1"/>
      <c r="D289" s="1"/>
      <c r="H289" s="1"/>
    </row>
    <row r="290" ht="12.75" customHeight="1">
      <c r="A290" s="1"/>
      <c r="C290" s="1"/>
      <c r="D290" s="1"/>
      <c r="H290" s="1"/>
    </row>
    <row r="291" ht="12.75" customHeight="1">
      <c r="A291" s="1"/>
      <c r="C291" s="1"/>
      <c r="D291" s="1"/>
      <c r="H291" s="1"/>
    </row>
    <row r="292" ht="12.75" customHeight="1">
      <c r="A292" s="1"/>
      <c r="C292" s="1"/>
      <c r="D292" s="1"/>
      <c r="H292" s="1"/>
    </row>
    <row r="293" ht="12.75" customHeight="1">
      <c r="A293" s="1"/>
      <c r="C293" s="1"/>
      <c r="D293" s="1"/>
      <c r="H293" s="1"/>
    </row>
    <row r="294" ht="12.75" customHeight="1">
      <c r="A294" s="1"/>
      <c r="C294" s="1"/>
      <c r="D294" s="1"/>
      <c r="H294" s="1"/>
    </row>
    <row r="295" ht="12.75" customHeight="1">
      <c r="A295" s="1"/>
      <c r="C295" s="1"/>
      <c r="D295" s="1"/>
      <c r="H295" s="1"/>
    </row>
    <row r="296" ht="12.75" customHeight="1">
      <c r="A296" s="1"/>
      <c r="C296" s="1"/>
      <c r="D296" s="1"/>
      <c r="H296" s="1"/>
    </row>
    <row r="297" ht="12.75" customHeight="1">
      <c r="A297" s="1"/>
      <c r="C297" s="1"/>
      <c r="D297" s="1"/>
      <c r="H297" s="1"/>
    </row>
    <row r="298" ht="12.75" customHeight="1">
      <c r="A298" s="1"/>
      <c r="C298" s="1"/>
      <c r="D298" s="1"/>
      <c r="H298" s="1"/>
    </row>
    <row r="299" ht="12.75" customHeight="1">
      <c r="A299" s="1"/>
      <c r="C299" s="1"/>
      <c r="D299" s="1"/>
      <c r="H299" s="1"/>
    </row>
    <row r="300" ht="12.75" customHeight="1">
      <c r="A300" s="1"/>
      <c r="C300" s="1"/>
      <c r="D300" s="1"/>
      <c r="H300" s="1"/>
    </row>
    <row r="301" ht="12.75" customHeight="1">
      <c r="A301" s="1"/>
      <c r="C301" s="1"/>
      <c r="D301" s="1"/>
      <c r="H301" s="1"/>
    </row>
    <row r="302" ht="12.75" customHeight="1">
      <c r="A302" s="1"/>
      <c r="C302" s="1"/>
      <c r="D302" s="1"/>
      <c r="H302" s="1"/>
    </row>
    <row r="303" ht="12.75" customHeight="1">
      <c r="A303" s="1"/>
      <c r="C303" s="1"/>
      <c r="D303" s="1"/>
      <c r="H303" s="1"/>
    </row>
    <row r="304" ht="12.75" customHeight="1">
      <c r="A304" s="1"/>
      <c r="C304" s="1"/>
      <c r="D304" s="1"/>
      <c r="H304" s="1"/>
    </row>
    <row r="305" ht="12.75" customHeight="1">
      <c r="A305" s="1"/>
      <c r="C305" s="1"/>
      <c r="D305" s="1"/>
      <c r="H305" s="1"/>
    </row>
    <row r="306" ht="12.75" customHeight="1">
      <c r="A306" s="1"/>
      <c r="C306" s="1"/>
      <c r="D306" s="1"/>
      <c r="H306" s="1"/>
    </row>
    <row r="307" ht="12.75" customHeight="1">
      <c r="A307" s="1"/>
      <c r="C307" s="1"/>
      <c r="D307" s="1"/>
      <c r="H307" s="1"/>
    </row>
    <row r="308" ht="12.75" customHeight="1">
      <c r="A308" s="1"/>
      <c r="C308" s="1"/>
      <c r="D308" s="1"/>
      <c r="H308" s="1"/>
    </row>
    <row r="309" ht="12.75" customHeight="1">
      <c r="A309" s="1"/>
      <c r="C309" s="1"/>
      <c r="D309" s="1"/>
      <c r="H309" s="1"/>
    </row>
    <row r="310" ht="12.75" customHeight="1">
      <c r="A310" s="1"/>
      <c r="C310" s="1"/>
      <c r="D310" s="1"/>
      <c r="H310" s="1"/>
    </row>
    <row r="311" ht="12.75" customHeight="1">
      <c r="A311" s="1"/>
      <c r="C311" s="1"/>
      <c r="D311" s="1"/>
      <c r="H311" s="1"/>
    </row>
    <row r="312" ht="12.75" customHeight="1">
      <c r="A312" s="1"/>
      <c r="C312" s="1"/>
      <c r="D312" s="1"/>
      <c r="H312" s="1"/>
    </row>
    <row r="313" ht="12.75" customHeight="1">
      <c r="A313" s="1"/>
      <c r="C313" s="1"/>
      <c r="D313" s="1"/>
      <c r="H313" s="1"/>
    </row>
    <row r="314" ht="12.75" customHeight="1">
      <c r="A314" s="1"/>
      <c r="C314" s="1"/>
      <c r="D314" s="1"/>
      <c r="H314" s="1"/>
    </row>
    <row r="315" ht="12.75" customHeight="1">
      <c r="A315" s="1"/>
      <c r="C315" s="1"/>
      <c r="D315" s="1"/>
      <c r="H315" s="1"/>
    </row>
    <row r="316" ht="12.75" customHeight="1">
      <c r="A316" s="1"/>
      <c r="C316" s="1"/>
      <c r="D316" s="1"/>
      <c r="H316" s="1"/>
    </row>
    <row r="317" ht="12.75" customHeight="1">
      <c r="A317" s="1"/>
      <c r="C317" s="1"/>
      <c r="D317" s="1"/>
      <c r="H317" s="1"/>
    </row>
    <row r="318" ht="12.75" customHeight="1">
      <c r="A318" s="1"/>
      <c r="C318" s="1"/>
      <c r="D318" s="1"/>
      <c r="H318" s="1"/>
    </row>
    <row r="319" ht="12.75" customHeight="1">
      <c r="A319" s="1"/>
      <c r="C319" s="1"/>
      <c r="D319" s="1"/>
      <c r="H319" s="1"/>
    </row>
    <row r="320" ht="12.75" customHeight="1">
      <c r="A320" s="1"/>
      <c r="C320" s="1"/>
      <c r="D320" s="1"/>
      <c r="H320" s="1"/>
    </row>
    <row r="321" ht="12.75" customHeight="1">
      <c r="A321" s="1"/>
      <c r="C321" s="1"/>
      <c r="D321" s="1"/>
      <c r="H321" s="1"/>
    </row>
    <row r="322" ht="12.75" customHeight="1">
      <c r="A322" s="1"/>
      <c r="C322" s="1"/>
      <c r="D322" s="1"/>
      <c r="H322" s="1"/>
    </row>
    <row r="323" ht="12.75" customHeight="1">
      <c r="A323" s="1"/>
      <c r="C323" s="1"/>
      <c r="D323" s="1"/>
      <c r="H323" s="1"/>
    </row>
    <row r="324" ht="12.75" customHeight="1">
      <c r="A324" s="1"/>
      <c r="C324" s="1"/>
      <c r="D324" s="1"/>
      <c r="H324" s="1"/>
    </row>
    <row r="325" ht="12.75" customHeight="1">
      <c r="A325" s="1"/>
      <c r="C325" s="1"/>
      <c r="D325" s="1"/>
      <c r="H325" s="1"/>
    </row>
    <row r="326" ht="12.75" customHeight="1">
      <c r="A326" s="1"/>
      <c r="C326" s="1"/>
      <c r="D326" s="1"/>
      <c r="H326" s="1"/>
    </row>
    <row r="327" ht="12.75" customHeight="1">
      <c r="A327" s="1"/>
      <c r="C327" s="1"/>
      <c r="D327" s="1"/>
      <c r="H327" s="1"/>
    </row>
    <row r="328" ht="12.75" customHeight="1">
      <c r="A328" s="1"/>
      <c r="C328" s="1"/>
      <c r="D328" s="1"/>
      <c r="H328" s="1"/>
    </row>
    <row r="329" ht="12.75" customHeight="1">
      <c r="A329" s="1"/>
      <c r="C329" s="1"/>
      <c r="D329" s="1"/>
      <c r="H329" s="1"/>
    </row>
    <row r="330" ht="12.75" customHeight="1">
      <c r="A330" s="1"/>
      <c r="C330" s="1"/>
      <c r="D330" s="1"/>
      <c r="H330" s="1"/>
    </row>
    <row r="331" ht="12.75" customHeight="1">
      <c r="A331" s="1"/>
      <c r="C331" s="1"/>
      <c r="D331" s="1"/>
      <c r="H331" s="1"/>
    </row>
    <row r="332" ht="12.75" customHeight="1">
      <c r="A332" s="1"/>
      <c r="C332" s="1"/>
      <c r="D332" s="1"/>
      <c r="H332" s="1"/>
    </row>
    <row r="333" ht="12.75" customHeight="1">
      <c r="A333" s="1"/>
      <c r="C333" s="1"/>
      <c r="D333" s="1"/>
      <c r="H333" s="1"/>
    </row>
    <row r="334" ht="12.75" customHeight="1">
      <c r="A334" s="1"/>
      <c r="C334" s="1"/>
      <c r="D334" s="1"/>
      <c r="H334" s="1"/>
    </row>
    <row r="335" ht="12.75" customHeight="1">
      <c r="A335" s="1"/>
      <c r="C335" s="1"/>
      <c r="D335" s="1"/>
      <c r="H335" s="1"/>
    </row>
    <row r="336" ht="12.75" customHeight="1">
      <c r="A336" s="1"/>
      <c r="C336" s="1"/>
      <c r="D336" s="1"/>
      <c r="H336" s="1"/>
    </row>
    <row r="337" ht="12.75" customHeight="1">
      <c r="A337" s="1"/>
      <c r="C337" s="1"/>
      <c r="D337" s="1"/>
      <c r="H337" s="1"/>
    </row>
    <row r="338" ht="12.75" customHeight="1">
      <c r="A338" s="1"/>
      <c r="C338" s="1"/>
      <c r="D338" s="1"/>
      <c r="H338" s="1"/>
    </row>
    <row r="339" ht="12.75" customHeight="1">
      <c r="A339" s="1"/>
      <c r="C339" s="1"/>
      <c r="D339" s="1"/>
      <c r="H339" s="1"/>
    </row>
    <row r="340" ht="12.75" customHeight="1">
      <c r="A340" s="1"/>
      <c r="C340" s="1"/>
      <c r="D340" s="1"/>
      <c r="H340" s="1"/>
    </row>
    <row r="341" ht="12.75" customHeight="1">
      <c r="A341" s="1"/>
      <c r="C341" s="1"/>
      <c r="D341" s="1"/>
      <c r="H341" s="1"/>
    </row>
    <row r="342" ht="12.75" customHeight="1">
      <c r="A342" s="1"/>
      <c r="C342" s="1"/>
      <c r="D342" s="1"/>
      <c r="H342" s="1"/>
    </row>
    <row r="343" ht="12.75" customHeight="1">
      <c r="A343" s="1"/>
      <c r="C343" s="1"/>
      <c r="D343" s="1"/>
      <c r="H343" s="1"/>
    </row>
    <row r="344" ht="12.75" customHeight="1">
      <c r="A344" s="1"/>
      <c r="C344" s="1"/>
      <c r="D344" s="1"/>
      <c r="H344" s="1"/>
    </row>
    <row r="345" ht="12.75" customHeight="1">
      <c r="A345" s="1"/>
      <c r="C345" s="1"/>
      <c r="D345" s="1"/>
      <c r="H345" s="1"/>
    </row>
    <row r="346" ht="12.75" customHeight="1">
      <c r="A346" s="1"/>
      <c r="C346" s="1"/>
      <c r="D346" s="1"/>
      <c r="H346" s="1"/>
    </row>
    <row r="347" ht="12.75" customHeight="1">
      <c r="A347" s="1"/>
      <c r="C347" s="1"/>
      <c r="D347" s="1"/>
      <c r="H347" s="1"/>
    </row>
    <row r="348" ht="12.75" customHeight="1">
      <c r="A348" s="1"/>
      <c r="C348" s="1"/>
      <c r="D348" s="1"/>
      <c r="H348" s="1"/>
    </row>
    <row r="349" ht="12.75" customHeight="1">
      <c r="A349" s="1"/>
      <c r="C349" s="1"/>
      <c r="D349" s="1"/>
      <c r="H349" s="1"/>
    </row>
    <row r="350" ht="12.75" customHeight="1">
      <c r="A350" s="1"/>
      <c r="C350" s="1"/>
      <c r="D350" s="1"/>
      <c r="H350" s="1"/>
    </row>
    <row r="351" ht="12.75" customHeight="1">
      <c r="A351" s="1"/>
      <c r="C351" s="1"/>
      <c r="D351" s="1"/>
      <c r="H351" s="1"/>
    </row>
    <row r="352" ht="12.75" customHeight="1">
      <c r="A352" s="1"/>
      <c r="C352" s="1"/>
      <c r="D352" s="1"/>
      <c r="H352" s="1"/>
    </row>
    <row r="353" ht="12.75" customHeight="1">
      <c r="A353" s="1"/>
      <c r="C353" s="1"/>
      <c r="D353" s="1"/>
      <c r="H353" s="1"/>
    </row>
    <row r="354" ht="12.75" customHeight="1">
      <c r="A354" s="1"/>
      <c r="C354" s="1"/>
      <c r="D354" s="1"/>
      <c r="H354" s="1"/>
    </row>
    <row r="355" ht="12.75" customHeight="1">
      <c r="A355" s="1"/>
      <c r="C355" s="1"/>
      <c r="D355" s="1"/>
      <c r="H355" s="1"/>
    </row>
    <row r="356" ht="12.75" customHeight="1">
      <c r="A356" s="1"/>
      <c r="C356" s="1"/>
      <c r="D356" s="1"/>
      <c r="H356" s="1"/>
    </row>
    <row r="357" ht="12.75" customHeight="1">
      <c r="A357" s="1"/>
      <c r="C357" s="1"/>
      <c r="D357" s="1"/>
      <c r="H357" s="1"/>
    </row>
    <row r="358" ht="12.75" customHeight="1">
      <c r="A358" s="1"/>
      <c r="C358" s="1"/>
      <c r="D358" s="1"/>
      <c r="H358" s="1"/>
    </row>
    <row r="359" ht="12.75" customHeight="1">
      <c r="A359" s="1"/>
      <c r="C359" s="1"/>
      <c r="D359" s="1"/>
      <c r="H359" s="1"/>
    </row>
    <row r="360" ht="12.75" customHeight="1">
      <c r="A360" s="1"/>
      <c r="C360" s="1"/>
      <c r="D360" s="1"/>
      <c r="H360" s="1"/>
    </row>
    <row r="361" ht="12.75" customHeight="1">
      <c r="A361" s="1"/>
      <c r="C361" s="1"/>
      <c r="D361" s="1"/>
      <c r="H361" s="1"/>
    </row>
    <row r="362" ht="12.75" customHeight="1">
      <c r="A362" s="1"/>
      <c r="C362" s="1"/>
      <c r="D362" s="1"/>
      <c r="H362" s="1"/>
    </row>
    <row r="363" ht="12.75" customHeight="1">
      <c r="A363" s="1"/>
      <c r="C363" s="1"/>
      <c r="D363" s="1"/>
      <c r="H363" s="1"/>
    </row>
    <row r="364" ht="12.75" customHeight="1">
      <c r="A364" s="1"/>
      <c r="C364" s="1"/>
      <c r="D364" s="1"/>
      <c r="H364" s="1"/>
    </row>
    <row r="365" ht="12.75" customHeight="1">
      <c r="A365" s="1"/>
      <c r="C365" s="1"/>
      <c r="D365" s="1"/>
      <c r="H365" s="1"/>
    </row>
    <row r="366" ht="12.75" customHeight="1">
      <c r="A366" s="1"/>
      <c r="C366" s="1"/>
      <c r="D366" s="1"/>
      <c r="H366" s="1"/>
    </row>
    <row r="367" ht="12.75" customHeight="1">
      <c r="A367" s="1"/>
      <c r="C367" s="1"/>
      <c r="D367" s="1"/>
      <c r="H367" s="1"/>
    </row>
    <row r="368" ht="12.75" customHeight="1">
      <c r="A368" s="1"/>
      <c r="C368" s="1"/>
      <c r="D368" s="1"/>
      <c r="H368" s="1"/>
    </row>
    <row r="369" ht="12.75" customHeight="1">
      <c r="A369" s="1"/>
      <c r="C369" s="1"/>
      <c r="D369" s="1"/>
      <c r="H369" s="1"/>
    </row>
    <row r="370" ht="12.75" customHeight="1">
      <c r="A370" s="1"/>
      <c r="C370" s="1"/>
      <c r="D370" s="1"/>
      <c r="H370" s="1"/>
    </row>
    <row r="371" ht="12.75" customHeight="1">
      <c r="A371" s="1"/>
      <c r="C371" s="1"/>
      <c r="D371" s="1"/>
      <c r="H371" s="1"/>
    </row>
    <row r="372" ht="12.75" customHeight="1">
      <c r="A372" s="1"/>
      <c r="C372" s="1"/>
      <c r="D372" s="1"/>
      <c r="H372" s="1"/>
    </row>
    <row r="373" ht="12.75" customHeight="1">
      <c r="A373" s="1"/>
      <c r="C373" s="1"/>
      <c r="D373" s="1"/>
      <c r="H373" s="1"/>
    </row>
    <row r="374" ht="12.75" customHeight="1">
      <c r="A374" s="1"/>
      <c r="C374" s="1"/>
      <c r="D374" s="1"/>
      <c r="H374" s="1"/>
    </row>
    <row r="375" ht="12.75" customHeight="1">
      <c r="A375" s="1"/>
      <c r="C375" s="1"/>
      <c r="D375" s="1"/>
      <c r="H375" s="1"/>
    </row>
    <row r="376" ht="12.75" customHeight="1">
      <c r="A376" s="1"/>
      <c r="C376" s="1"/>
      <c r="D376" s="1"/>
      <c r="H376" s="1"/>
    </row>
    <row r="377" ht="12.75" customHeight="1">
      <c r="A377" s="1"/>
      <c r="C377" s="1"/>
      <c r="D377" s="1"/>
      <c r="H377" s="1"/>
    </row>
    <row r="378" ht="12.75" customHeight="1">
      <c r="A378" s="1"/>
      <c r="C378" s="1"/>
      <c r="D378" s="1"/>
      <c r="H378" s="1"/>
    </row>
    <row r="379" ht="12.75" customHeight="1">
      <c r="A379" s="1"/>
      <c r="C379" s="1"/>
      <c r="D379" s="1"/>
      <c r="H379" s="1"/>
    </row>
    <row r="380" ht="12.75" customHeight="1">
      <c r="A380" s="1"/>
      <c r="C380" s="1"/>
      <c r="D380" s="1"/>
      <c r="H380" s="1"/>
    </row>
    <row r="381" ht="12.75" customHeight="1">
      <c r="A381" s="1"/>
      <c r="C381" s="1"/>
      <c r="D381" s="1"/>
      <c r="H381" s="1"/>
    </row>
    <row r="382" ht="12.75" customHeight="1">
      <c r="A382" s="1"/>
      <c r="C382" s="1"/>
      <c r="D382" s="1"/>
      <c r="H382" s="1"/>
    </row>
    <row r="383" ht="12.75" customHeight="1">
      <c r="A383" s="1"/>
      <c r="C383" s="1"/>
      <c r="D383" s="1"/>
      <c r="H383" s="1"/>
    </row>
    <row r="384" ht="12.75" customHeight="1">
      <c r="A384" s="1"/>
      <c r="C384" s="1"/>
      <c r="D384" s="1"/>
      <c r="H384" s="1"/>
    </row>
    <row r="385" ht="12.75" customHeight="1">
      <c r="A385" s="1"/>
      <c r="C385" s="1"/>
      <c r="D385" s="1"/>
      <c r="H385" s="1"/>
    </row>
    <row r="386" ht="12.75" customHeight="1">
      <c r="A386" s="1"/>
      <c r="C386" s="1"/>
      <c r="D386" s="1"/>
      <c r="H386" s="1"/>
    </row>
    <row r="387" ht="12.75" customHeight="1">
      <c r="A387" s="1"/>
      <c r="C387" s="1"/>
      <c r="D387" s="1"/>
      <c r="H387" s="1"/>
    </row>
    <row r="388" ht="12.75" customHeight="1">
      <c r="A388" s="1"/>
      <c r="C388" s="1"/>
      <c r="D388" s="1"/>
      <c r="H388" s="1"/>
    </row>
    <row r="389" ht="12.75" customHeight="1">
      <c r="A389" s="1"/>
      <c r="C389" s="1"/>
      <c r="D389" s="1"/>
      <c r="H389" s="1"/>
    </row>
    <row r="390" ht="12.75" customHeight="1">
      <c r="A390" s="1"/>
      <c r="C390" s="1"/>
      <c r="D390" s="1"/>
      <c r="H390" s="1"/>
    </row>
    <row r="391" ht="12.75" customHeight="1">
      <c r="A391" s="1"/>
      <c r="C391" s="1"/>
      <c r="D391" s="1"/>
      <c r="H391" s="1"/>
    </row>
    <row r="392" ht="12.75" customHeight="1">
      <c r="A392" s="1"/>
      <c r="C392" s="1"/>
      <c r="D392" s="1"/>
      <c r="H392" s="1"/>
    </row>
    <row r="393" ht="12.75" customHeight="1">
      <c r="A393" s="1"/>
      <c r="C393" s="1"/>
      <c r="D393" s="1"/>
      <c r="H393" s="1"/>
    </row>
    <row r="394" ht="12.75" customHeight="1">
      <c r="A394" s="1"/>
      <c r="C394" s="1"/>
      <c r="D394" s="1"/>
      <c r="H394" s="1"/>
    </row>
    <row r="395" ht="12.75" customHeight="1">
      <c r="A395" s="1"/>
      <c r="C395" s="1"/>
      <c r="D395" s="1"/>
      <c r="H395" s="1"/>
    </row>
    <row r="396" ht="12.75" customHeight="1">
      <c r="A396" s="1"/>
      <c r="C396" s="1"/>
      <c r="D396" s="1"/>
      <c r="H396" s="1"/>
    </row>
    <row r="397" ht="12.75" customHeight="1">
      <c r="A397" s="1"/>
      <c r="C397" s="1"/>
      <c r="D397" s="1"/>
      <c r="H397" s="1"/>
    </row>
    <row r="398" ht="12.75" customHeight="1">
      <c r="A398" s="1"/>
      <c r="C398" s="1"/>
      <c r="D398" s="1"/>
      <c r="H398" s="1"/>
    </row>
    <row r="399" ht="12.75" customHeight="1">
      <c r="A399" s="1"/>
      <c r="C399" s="1"/>
      <c r="D399" s="1"/>
      <c r="H399" s="1"/>
    </row>
    <row r="400" ht="12.75" customHeight="1">
      <c r="A400" s="1"/>
      <c r="C400" s="1"/>
      <c r="D400" s="1"/>
      <c r="H400" s="1"/>
    </row>
    <row r="401" ht="12.75" customHeight="1">
      <c r="A401" s="1"/>
      <c r="C401" s="1"/>
      <c r="D401" s="1"/>
      <c r="H401" s="1"/>
    </row>
    <row r="402" ht="12.75" customHeight="1">
      <c r="A402" s="1"/>
      <c r="C402" s="1"/>
      <c r="D402" s="1"/>
      <c r="H402" s="1"/>
    </row>
    <row r="403" ht="12.75" customHeight="1">
      <c r="A403" s="1"/>
      <c r="C403" s="1"/>
      <c r="D403" s="1"/>
      <c r="H403" s="1"/>
    </row>
    <row r="404" ht="12.75" customHeight="1">
      <c r="A404" s="1"/>
      <c r="C404" s="1"/>
      <c r="D404" s="1"/>
      <c r="H404" s="1"/>
    </row>
    <row r="405" ht="12.75" customHeight="1">
      <c r="A405" s="1"/>
      <c r="C405" s="1"/>
      <c r="D405" s="1"/>
      <c r="H405" s="1"/>
    </row>
    <row r="406" ht="12.75" customHeight="1">
      <c r="A406" s="1"/>
      <c r="C406" s="1"/>
      <c r="D406" s="1"/>
      <c r="H406" s="1"/>
    </row>
    <row r="407" ht="12.75" customHeight="1">
      <c r="A407" s="1"/>
      <c r="C407" s="1"/>
      <c r="D407" s="1"/>
      <c r="H407" s="1"/>
    </row>
    <row r="408" ht="12.75" customHeight="1">
      <c r="A408" s="1"/>
      <c r="C408" s="1"/>
      <c r="D408" s="1"/>
      <c r="H408" s="1"/>
    </row>
    <row r="409" ht="12.75" customHeight="1">
      <c r="A409" s="1"/>
      <c r="C409" s="1"/>
      <c r="D409" s="1"/>
      <c r="H409" s="1"/>
    </row>
    <row r="410" ht="12.75" customHeight="1">
      <c r="A410" s="1"/>
      <c r="C410" s="1"/>
      <c r="D410" s="1"/>
      <c r="H410" s="1"/>
    </row>
    <row r="411" ht="12.75" customHeight="1">
      <c r="A411" s="1"/>
      <c r="C411" s="1"/>
      <c r="D411" s="1"/>
      <c r="H411" s="1"/>
    </row>
    <row r="412" ht="12.75" customHeight="1">
      <c r="A412" s="1"/>
      <c r="C412" s="1"/>
      <c r="D412" s="1"/>
      <c r="H412" s="1"/>
    </row>
    <row r="413" ht="12.75" customHeight="1">
      <c r="A413" s="1"/>
      <c r="C413" s="1"/>
      <c r="D413" s="1"/>
      <c r="H413" s="1"/>
    </row>
    <row r="414" ht="12.75" customHeight="1">
      <c r="A414" s="1"/>
      <c r="C414" s="1"/>
      <c r="D414" s="1"/>
      <c r="H414" s="1"/>
    </row>
    <row r="415" ht="12.75" customHeight="1">
      <c r="A415" s="1"/>
      <c r="C415" s="1"/>
      <c r="D415" s="1"/>
      <c r="H415" s="1"/>
    </row>
    <row r="416" ht="12.75" customHeight="1">
      <c r="A416" s="1"/>
      <c r="C416" s="1"/>
      <c r="D416" s="1"/>
      <c r="H416" s="1"/>
    </row>
    <row r="417" ht="12.75" customHeight="1">
      <c r="A417" s="1"/>
      <c r="C417" s="1"/>
      <c r="D417" s="1"/>
      <c r="H417" s="1"/>
    </row>
    <row r="418" ht="12.75" customHeight="1">
      <c r="A418" s="1"/>
      <c r="C418" s="1"/>
      <c r="D418" s="1"/>
      <c r="H418" s="1"/>
    </row>
    <row r="419" ht="12.75" customHeight="1">
      <c r="A419" s="1"/>
      <c r="C419" s="1"/>
      <c r="D419" s="1"/>
      <c r="H419" s="1"/>
    </row>
    <row r="420" ht="12.75" customHeight="1">
      <c r="A420" s="1"/>
      <c r="C420" s="1"/>
      <c r="D420" s="1"/>
      <c r="H420" s="1"/>
    </row>
    <row r="421" ht="12.75" customHeight="1">
      <c r="A421" s="1"/>
      <c r="C421" s="1"/>
      <c r="D421" s="1"/>
      <c r="H421" s="1"/>
    </row>
    <row r="422" ht="12.75" customHeight="1">
      <c r="A422" s="1"/>
      <c r="C422" s="1"/>
      <c r="D422" s="1"/>
      <c r="H422" s="1"/>
    </row>
    <row r="423" ht="12.75" customHeight="1">
      <c r="A423" s="1"/>
      <c r="C423" s="1"/>
      <c r="D423" s="1"/>
      <c r="H423" s="1"/>
    </row>
    <row r="424" ht="12.75" customHeight="1">
      <c r="A424" s="1"/>
      <c r="C424" s="1"/>
      <c r="D424" s="1"/>
      <c r="H424" s="1"/>
    </row>
    <row r="425" ht="12.75" customHeight="1">
      <c r="A425" s="1"/>
      <c r="C425" s="1"/>
      <c r="D425" s="1"/>
      <c r="H425" s="1"/>
    </row>
    <row r="426" ht="12.75" customHeight="1">
      <c r="A426" s="1"/>
      <c r="C426" s="1"/>
      <c r="D426" s="1"/>
      <c r="H426" s="1"/>
    </row>
    <row r="427" ht="12.75" customHeight="1">
      <c r="A427" s="1"/>
      <c r="C427" s="1"/>
      <c r="D427" s="1"/>
      <c r="H427" s="1"/>
    </row>
    <row r="428" ht="12.75" customHeight="1">
      <c r="A428" s="1"/>
      <c r="C428" s="1"/>
      <c r="D428" s="1"/>
      <c r="H428" s="1"/>
    </row>
    <row r="429" ht="12.75" customHeight="1">
      <c r="A429" s="1"/>
      <c r="C429" s="1"/>
      <c r="D429" s="1"/>
      <c r="H429" s="1"/>
    </row>
    <row r="430" ht="12.75" customHeight="1">
      <c r="A430" s="1"/>
      <c r="C430" s="1"/>
      <c r="D430" s="1"/>
      <c r="H430" s="1"/>
    </row>
    <row r="431" ht="12.75" customHeight="1">
      <c r="A431" s="1"/>
      <c r="C431" s="1"/>
      <c r="D431" s="1"/>
      <c r="H431" s="1"/>
    </row>
    <row r="432" ht="12.75" customHeight="1">
      <c r="A432" s="1"/>
      <c r="C432" s="1"/>
      <c r="D432" s="1"/>
      <c r="H432" s="1"/>
    </row>
    <row r="433" ht="12.75" customHeight="1">
      <c r="A433" s="1"/>
      <c r="C433" s="1"/>
      <c r="D433" s="1"/>
      <c r="H433" s="1"/>
    </row>
    <row r="434" ht="12.75" customHeight="1">
      <c r="A434" s="1"/>
      <c r="C434" s="1"/>
      <c r="D434" s="1"/>
      <c r="H434" s="1"/>
    </row>
    <row r="435" ht="12.75" customHeight="1">
      <c r="A435" s="1"/>
      <c r="C435" s="1"/>
      <c r="D435" s="1"/>
      <c r="H435" s="1"/>
    </row>
    <row r="436" ht="12.75" customHeight="1">
      <c r="A436" s="1"/>
      <c r="C436" s="1"/>
      <c r="D436" s="1"/>
      <c r="H436" s="1"/>
    </row>
    <row r="437" ht="12.75" customHeight="1">
      <c r="A437" s="1"/>
      <c r="C437" s="1"/>
      <c r="D437" s="1"/>
      <c r="H437" s="1"/>
    </row>
    <row r="438" ht="12.75" customHeight="1">
      <c r="A438" s="1"/>
      <c r="C438" s="1"/>
      <c r="D438" s="1"/>
      <c r="H438" s="1"/>
    </row>
    <row r="439" ht="12.75" customHeight="1">
      <c r="A439" s="1"/>
      <c r="C439" s="1"/>
      <c r="D439" s="1"/>
      <c r="H439" s="1"/>
    </row>
    <row r="440" ht="12.75" customHeight="1">
      <c r="A440" s="1"/>
      <c r="C440" s="1"/>
      <c r="D440" s="1"/>
      <c r="H440" s="1"/>
    </row>
    <row r="441" ht="12.75" customHeight="1">
      <c r="A441" s="1"/>
      <c r="C441" s="1"/>
      <c r="D441" s="1"/>
      <c r="H441" s="1"/>
    </row>
    <row r="442" ht="12.75" customHeight="1">
      <c r="A442" s="1"/>
      <c r="C442" s="1"/>
      <c r="D442" s="1"/>
      <c r="H442" s="1"/>
    </row>
    <row r="443" ht="12.75" customHeight="1">
      <c r="A443" s="1"/>
      <c r="C443" s="1"/>
      <c r="D443" s="1"/>
      <c r="H443" s="1"/>
    </row>
    <row r="444" ht="12.75" customHeight="1">
      <c r="A444" s="1"/>
      <c r="C444" s="1"/>
      <c r="D444" s="1"/>
      <c r="H444" s="1"/>
    </row>
    <row r="445" ht="12.75" customHeight="1">
      <c r="A445" s="1"/>
      <c r="C445" s="1"/>
      <c r="D445" s="1"/>
      <c r="H445" s="1"/>
    </row>
    <row r="446" ht="12.75" customHeight="1">
      <c r="A446" s="1"/>
      <c r="C446" s="1"/>
      <c r="D446" s="1"/>
      <c r="H446" s="1"/>
    </row>
    <row r="447" ht="12.75" customHeight="1">
      <c r="A447" s="1"/>
      <c r="C447" s="1"/>
      <c r="D447" s="1"/>
      <c r="H447" s="1"/>
    </row>
    <row r="448" ht="12.75" customHeight="1">
      <c r="A448" s="1"/>
      <c r="C448" s="1"/>
      <c r="D448" s="1"/>
      <c r="H448" s="1"/>
    </row>
    <row r="449" ht="12.75" customHeight="1">
      <c r="A449" s="1"/>
      <c r="C449" s="1"/>
      <c r="D449" s="1"/>
      <c r="H449" s="1"/>
    </row>
    <row r="450" ht="12.75" customHeight="1">
      <c r="A450" s="1"/>
      <c r="C450" s="1"/>
      <c r="D450" s="1"/>
      <c r="H450" s="1"/>
    </row>
    <row r="451" ht="12.75" customHeight="1">
      <c r="A451" s="1"/>
      <c r="C451" s="1"/>
      <c r="D451" s="1"/>
      <c r="H451" s="1"/>
    </row>
    <row r="452" ht="12.75" customHeight="1">
      <c r="A452" s="1"/>
      <c r="C452" s="1"/>
      <c r="D452" s="1"/>
      <c r="H452" s="1"/>
    </row>
    <row r="453" ht="12.75" customHeight="1">
      <c r="A453" s="1"/>
      <c r="C453" s="1"/>
      <c r="D453" s="1"/>
      <c r="H453" s="1"/>
    </row>
    <row r="454" ht="12.75" customHeight="1">
      <c r="A454" s="1"/>
      <c r="C454" s="1"/>
      <c r="D454" s="1"/>
      <c r="H454" s="1"/>
    </row>
    <row r="455" ht="12.75" customHeight="1">
      <c r="A455" s="1"/>
      <c r="C455" s="1"/>
      <c r="D455" s="1"/>
      <c r="H455" s="1"/>
    </row>
    <row r="456" ht="12.75" customHeight="1">
      <c r="A456" s="1"/>
      <c r="C456" s="1"/>
      <c r="D456" s="1"/>
      <c r="H456" s="1"/>
    </row>
    <row r="457" ht="12.75" customHeight="1">
      <c r="A457" s="1"/>
      <c r="C457" s="1"/>
      <c r="D457" s="1"/>
      <c r="H457" s="1"/>
    </row>
    <row r="458" ht="12.75" customHeight="1">
      <c r="A458" s="1"/>
      <c r="C458" s="1"/>
      <c r="D458" s="1"/>
      <c r="H458" s="1"/>
    </row>
    <row r="459" ht="12.75" customHeight="1">
      <c r="A459" s="1"/>
      <c r="C459" s="1"/>
      <c r="D459" s="1"/>
      <c r="H459" s="1"/>
    </row>
    <row r="460" ht="12.75" customHeight="1">
      <c r="A460" s="1"/>
      <c r="C460" s="1"/>
      <c r="D460" s="1"/>
      <c r="H460" s="1"/>
    </row>
    <row r="461" ht="12.75" customHeight="1">
      <c r="A461" s="1"/>
      <c r="C461" s="1"/>
      <c r="D461" s="1"/>
      <c r="H461" s="1"/>
    </row>
    <row r="462" ht="12.75" customHeight="1">
      <c r="A462" s="1"/>
      <c r="C462" s="1"/>
      <c r="D462" s="1"/>
      <c r="H462" s="1"/>
    </row>
    <row r="463" ht="12.75" customHeight="1">
      <c r="A463" s="1"/>
      <c r="C463" s="1"/>
      <c r="D463" s="1"/>
      <c r="H463" s="1"/>
    </row>
    <row r="464" ht="12.75" customHeight="1">
      <c r="A464" s="1"/>
      <c r="C464" s="1"/>
      <c r="D464" s="1"/>
      <c r="H464" s="1"/>
    </row>
    <row r="465" ht="12.75" customHeight="1">
      <c r="A465" s="1"/>
      <c r="C465" s="1"/>
      <c r="D465" s="1"/>
      <c r="H465" s="1"/>
    </row>
    <row r="466" ht="12.75" customHeight="1">
      <c r="A466" s="1"/>
      <c r="C466" s="1"/>
      <c r="D466" s="1"/>
      <c r="H466" s="1"/>
    </row>
    <row r="467" ht="12.75" customHeight="1">
      <c r="A467" s="1"/>
      <c r="C467" s="1"/>
      <c r="D467" s="1"/>
      <c r="H467" s="1"/>
    </row>
    <row r="468" ht="12.75" customHeight="1">
      <c r="A468" s="1"/>
      <c r="C468" s="1"/>
      <c r="D468" s="1"/>
      <c r="H468" s="1"/>
    </row>
    <row r="469" ht="12.75" customHeight="1">
      <c r="A469" s="1"/>
      <c r="C469" s="1"/>
      <c r="D469" s="1"/>
      <c r="H469" s="1"/>
    </row>
    <row r="470" ht="12.75" customHeight="1">
      <c r="A470" s="1"/>
      <c r="C470" s="1"/>
      <c r="D470" s="1"/>
      <c r="H470" s="1"/>
    </row>
    <row r="471" ht="12.75" customHeight="1">
      <c r="A471" s="1"/>
      <c r="C471" s="1"/>
      <c r="D471" s="1"/>
      <c r="H471" s="1"/>
    </row>
    <row r="472" ht="12.75" customHeight="1">
      <c r="A472" s="1"/>
      <c r="C472" s="1"/>
      <c r="D472" s="1"/>
      <c r="H472" s="1"/>
    </row>
    <row r="473" ht="12.75" customHeight="1">
      <c r="A473" s="1"/>
      <c r="C473" s="1"/>
      <c r="D473" s="1"/>
      <c r="H473" s="1"/>
    </row>
    <row r="474" ht="12.75" customHeight="1">
      <c r="A474" s="1"/>
      <c r="C474" s="1"/>
      <c r="D474" s="1"/>
      <c r="H474" s="1"/>
    </row>
    <row r="475" ht="12.75" customHeight="1">
      <c r="A475" s="1"/>
      <c r="C475" s="1"/>
      <c r="D475" s="1"/>
      <c r="H475" s="1"/>
    </row>
    <row r="476" ht="12.75" customHeight="1">
      <c r="A476" s="1"/>
      <c r="C476" s="1"/>
      <c r="D476" s="1"/>
      <c r="H476" s="1"/>
    </row>
    <row r="477" ht="12.75" customHeight="1">
      <c r="A477" s="1"/>
      <c r="C477" s="1"/>
      <c r="D477" s="1"/>
      <c r="H477" s="1"/>
    </row>
    <row r="478" ht="12.75" customHeight="1">
      <c r="A478" s="1"/>
      <c r="C478" s="1"/>
      <c r="D478" s="1"/>
      <c r="H478" s="1"/>
    </row>
    <row r="479" ht="12.75" customHeight="1">
      <c r="A479" s="1"/>
      <c r="C479" s="1"/>
      <c r="D479" s="1"/>
      <c r="H479" s="1"/>
    </row>
    <row r="480" ht="12.75" customHeight="1">
      <c r="A480" s="1"/>
      <c r="C480" s="1"/>
      <c r="D480" s="1"/>
      <c r="H480" s="1"/>
    </row>
    <row r="481" ht="12.75" customHeight="1">
      <c r="A481" s="1"/>
      <c r="C481" s="1"/>
      <c r="D481" s="1"/>
      <c r="H481" s="1"/>
    </row>
    <row r="482" ht="12.75" customHeight="1">
      <c r="A482" s="1"/>
      <c r="C482" s="1"/>
      <c r="D482" s="1"/>
      <c r="H482" s="1"/>
    </row>
    <row r="483" ht="12.75" customHeight="1">
      <c r="A483" s="1"/>
      <c r="C483" s="1"/>
      <c r="D483" s="1"/>
      <c r="H483" s="1"/>
    </row>
    <row r="484" ht="12.75" customHeight="1">
      <c r="A484" s="1"/>
      <c r="C484" s="1"/>
      <c r="D484" s="1"/>
      <c r="H484" s="1"/>
    </row>
    <row r="485" ht="12.75" customHeight="1">
      <c r="A485" s="1"/>
      <c r="C485" s="1"/>
      <c r="D485" s="1"/>
      <c r="H485" s="1"/>
    </row>
    <row r="486" ht="12.75" customHeight="1">
      <c r="A486" s="1"/>
      <c r="C486" s="1"/>
      <c r="D486" s="1"/>
      <c r="H486" s="1"/>
    </row>
    <row r="487" ht="12.75" customHeight="1">
      <c r="A487" s="1"/>
      <c r="C487" s="1"/>
      <c r="D487" s="1"/>
      <c r="H487" s="1"/>
    </row>
    <row r="488" ht="12.75" customHeight="1">
      <c r="A488" s="1"/>
      <c r="C488" s="1"/>
      <c r="D488" s="1"/>
      <c r="H488" s="1"/>
    </row>
    <row r="489" ht="12.75" customHeight="1">
      <c r="A489" s="1"/>
      <c r="C489" s="1"/>
      <c r="D489" s="1"/>
      <c r="H489" s="1"/>
    </row>
    <row r="490" ht="12.75" customHeight="1">
      <c r="A490" s="1"/>
      <c r="C490" s="1"/>
      <c r="D490" s="1"/>
      <c r="H490" s="1"/>
    </row>
    <row r="491" ht="12.75" customHeight="1">
      <c r="A491" s="1"/>
      <c r="C491" s="1"/>
      <c r="D491" s="1"/>
      <c r="H491" s="1"/>
    </row>
    <row r="492" ht="12.75" customHeight="1">
      <c r="A492" s="1"/>
      <c r="C492" s="1"/>
      <c r="D492" s="1"/>
      <c r="H492" s="1"/>
    </row>
    <row r="493" ht="12.75" customHeight="1">
      <c r="A493" s="1"/>
      <c r="C493" s="1"/>
      <c r="D493" s="1"/>
      <c r="H493" s="1"/>
    </row>
    <row r="494" ht="12.75" customHeight="1">
      <c r="A494" s="1"/>
      <c r="C494" s="1"/>
      <c r="D494" s="1"/>
      <c r="H494" s="1"/>
    </row>
    <row r="495" ht="12.75" customHeight="1">
      <c r="A495" s="1"/>
      <c r="C495" s="1"/>
      <c r="D495" s="1"/>
      <c r="H495" s="1"/>
    </row>
    <row r="496" ht="12.75" customHeight="1">
      <c r="A496" s="1"/>
      <c r="C496" s="1"/>
      <c r="D496" s="1"/>
      <c r="H496" s="1"/>
    </row>
    <row r="497" ht="12.75" customHeight="1">
      <c r="A497" s="1"/>
      <c r="C497" s="1"/>
      <c r="D497" s="1"/>
      <c r="H497" s="1"/>
    </row>
    <row r="498" ht="12.75" customHeight="1">
      <c r="A498" s="1"/>
      <c r="C498" s="1"/>
      <c r="D498" s="1"/>
      <c r="H498" s="1"/>
    </row>
    <row r="499" ht="12.75" customHeight="1">
      <c r="A499" s="1"/>
      <c r="C499" s="1"/>
      <c r="D499" s="1"/>
      <c r="H499" s="1"/>
    </row>
    <row r="500" ht="12.75" customHeight="1">
      <c r="A500" s="1"/>
      <c r="C500" s="1"/>
      <c r="D500" s="1"/>
      <c r="H500" s="1"/>
    </row>
    <row r="501" ht="12.75" customHeight="1">
      <c r="A501" s="1"/>
      <c r="C501" s="1"/>
      <c r="D501" s="1"/>
      <c r="H501" s="1"/>
    </row>
    <row r="502" ht="12.75" customHeight="1">
      <c r="A502" s="1"/>
      <c r="C502" s="1"/>
      <c r="D502" s="1"/>
      <c r="H502" s="1"/>
    </row>
    <row r="503" ht="12.75" customHeight="1">
      <c r="A503" s="1"/>
      <c r="C503" s="1"/>
      <c r="D503" s="1"/>
      <c r="H503" s="1"/>
    </row>
    <row r="504" ht="12.75" customHeight="1">
      <c r="A504" s="1"/>
      <c r="C504" s="1"/>
      <c r="D504" s="1"/>
      <c r="H504" s="1"/>
    </row>
    <row r="505" ht="12.75" customHeight="1">
      <c r="A505" s="1"/>
      <c r="C505" s="1"/>
      <c r="D505" s="1"/>
      <c r="H505" s="1"/>
    </row>
    <row r="506" ht="12.75" customHeight="1">
      <c r="A506" s="1"/>
      <c r="C506" s="1"/>
      <c r="D506" s="1"/>
      <c r="H506" s="1"/>
    </row>
    <row r="507" ht="12.75" customHeight="1">
      <c r="A507" s="1"/>
      <c r="C507" s="1"/>
      <c r="D507" s="1"/>
      <c r="H507" s="1"/>
    </row>
    <row r="508" ht="12.75" customHeight="1">
      <c r="A508" s="1"/>
      <c r="C508" s="1"/>
      <c r="D508" s="1"/>
      <c r="H508" s="1"/>
    </row>
    <row r="509" ht="12.75" customHeight="1">
      <c r="A509" s="1"/>
      <c r="C509" s="1"/>
      <c r="D509" s="1"/>
      <c r="H509" s="1"/>
    </row>
    <row r="510" ht="12.75" customHeight="1">
      <c r="A510" s="1"/>
      <c r="C510" s="1"/>
      <c r="D510" s="1"/>
      <c r="H510" s="1"/>
    </row>
    <row r="511" ht="12.75" customHeight="1">
      <c r="A511" s="1"/>
      <c r="C511" s="1"/>
      <c r="D511" s="1"/>
      <c r="H511" s="1"/>
    </row>
    <row r="512" ht="12.75" customHeight="1">
      <c r="A512" s="1"/>
      <c r="C512" s="1"/>
      <c r="D512" s="1"/>
      <c r="H512" s="1"/>
    </row>
    <row r="513" ht="12.75" customHeight="1">
      <c r="A513" s="1"/>
      <c r="C513" s="1"/>
      <c r="D513" s="1"/>
      <c r="H513" s="1"/>
    </row>
    <row r="514" ht="12.75" customHeight="1">
      <c r="A514" s="1"/>
      <c r="C514" s="1"/>
      <c r="D514" s="1"/>
      <c r="H514" s="1"/>
    </row>
    <row r="515" ht="12.75" customHeight="1">
      <c r="A515" s="1"/>
      <c r="C515" s="1"/>
      <c r="D515" s="1"/>
      <c r="H515" s="1"/>
    </row>
    <row r="516" ht="12.75" customHeight="1">
      <c r="A516" s="1"/>
      <c r="C516" s="1"/>
      <c r="D516" s="1"/>
      <c r="H516" s="1"/>
    </row>
    <row r="517" ht="12.75" customHeight="1">
      <c r="A517" s="1"/>
      <c r="C517" s="1"/>
      <c r="D517" s="1"/>
      <c r="H517" s="1"/>
    </row>
    <row r="518" ht="12.75" customHeight="1">
      <c r="A518" s="1"/>
      <c r="C518" s="1"/>
      <c r="D518" s="1"/>
      <c r="H518" s="1"/>
    </row>
    <row r="519" ht="12.75" customHeight="1">
      <c r="A519" s="1"/>
      <c r="C519" s="1"/>
      <c r="D519" s="1"/>
      <c r="H519" s="1"/>
    </row>
    <row r="520" ht="12.75" customHeight="1">
      <c r="A520" s="1"/>
      <c r="C520" s="1"/>
      <c r="D520" s="1"/>
      <c r="H520" s="1"/>
    </row>
    <row r="521" ht="12.75" customHeight="1">
      <c r="A521" s="1"/>
      <c r="C521" s="1"/>
      <c r="D521" s="1"/>
      <c r="H521" s="1"/>
    </row>
    <row r="522" ht="12.75" customHeight="1">
      <c r="A522" s="1"/>
      <c r="C522" s="1"/>
      <c r="D522" s="1"/>
      <c r="H522" s="1"/>
    </row>
    <row r="523" ht="12.75" customHeight="1">
      <c r="A523" s="1"/>
      <c r="C523" s="1"/>
      <c r="D523" s="1"/>
      <c r="H523" s="1"/>
    </row>
    <row r="524" ht="12.75" customHeight="1">
      <c r="A524" s="1"/>
      <c r="C524" s="1"/>
      <c r="D524" s="1"/>
      <c r="H524" s="1"/>
    </row>
    <row r="525" ht="12.75" customHeight="1">
      <c r="A525" s="1"/>
      <c r="C525" s="1"/>
      <c r="D525" s="1"/>
      <c r="H525" s="1"/>
    </row>
    <row r="526" ht="12.75" customHeight="1">
      <c r="A526" s="1"/>
      <c r="C526" s="1"/>
      <c r="D526" s="1"/>
      <c r="H526" s="1"/>
    </row>
    <row r="527" ht="12.75" customHeight="1">
      <c r="A527" s="1"/>
      <c r="C527" s="1"/>
      <c r="D527" s="1"/>
      <c r="H527" s="1"/>
    </row>
    <row r="528" ht="12.75" customHeight="1">
      <c r="A528" s="1"/>
      <c r="C528" s="1"/>
      <c r="D528" s="1"/>
      <c r="H528" s="1"/>
    </row>
    <row r="529" ht="12.75" customHeight="1">
      <c r="A529" s="1"/>
      <c r="C529" s="1"/>
      <c r="D529" s="1"/>
      <c r="H529" s="1"/>
    </row>
    <row r="530" ht="12.75" customHeight="1">
      <c r="A530" s="1"/>
      <c r="C530" s="1"/>
      <c r="D530" s="1"/>
      <c r="H530" s="1"/>
    </row>
    <row r="531" ht="12.75" customHeight="1">
      <c r="A531" s="1"/>
      <c r="C531" s="1"/>
      <c r="D531" s="1"/>
      <c r="H531" s="1"/>
    </row>
    <row r="532" ht="12.75" customHeight="1">
      <c r="A532" s="1"/>
      <c r="C532" s="1"/>
      <c r="D532" s="1"/>
      <c r="H532" s="1"/>
    </row>
    <row r="533" ht="12.75" customHeight="1">
      <c r="A533" s="1"/>
      <c r="C533" s="1"/>
      <c r="D533" s="1"/>
      <c r="H533" s="1"/>
    </row>
    <row r="534" ht="12.75" customHeight="1">
      <c r="A534" s="1"/>
      <c r="C534" s="1"/>
      <c r="D534" s="1"/>
      <c r="H534" s="1"/>
    </row>
    <row r="535" ht="12.75" customHeight="1">
      <c r="A535" s="1"/>
      <c r="C535" s="1"/>
      <c r="D535" s="1"/>
      <c r="H535" s="1"/>
    </row>
    <row r="536" ht="12.75" customHeight="1">
      <c r="A536" s="1"/>
      <c r="C536" s="1"/>
      <c r="D536" s="1"/>
      <c r="H536" s="1"/>
    </row>
    <row r="537" ht="12.75" customHeight="1">
      <c r="A537" s="1"/>
      <c r="C537" s="1"/>
      <c r="D537" s="1"/>
      <c r="H537" s="1"/>
    </row>
    <row r="538" ht="12.75" customHeight="1">
      <c r="A538" s="1"/>
      <c r="C538" s="1"/>
      <c r="D538" s="1"/>
      <c r="H538" s="1"/>
    </row>
    <row r="539" ht="12.75" customHeight="1">
      <c r="A539" s="1"/>
      <c r="C539" s="1"/>
      <c r="D539" s="1"/>
      <c r="H539" s="1"/>
    </row>
    <row r="540" ht="12.75" customHeight="1">
      <c r="A540" s="1"/>
      <c r="C540" s="1"/>
      <c r="D540" s="1"/>
      <c r="H540" s="1"/>
    </row>
    <row r="541" ht="12.75" customHeight="1">
      <c r="A541" s="1"/>
      <c r="C541" s="1"/>
      <c r="D541" s="1"/>
      <c r="H541" s="1"/>
    </row>
    <row r="542" ht="12.75" customHeight="1">
      <c r="A542" s="1"/>
      <c r="C542" s="1"/>
      <c r="D542" s="1"/>
      <c r="H542" s="1"/>
    </row>
    <row r="543" ht="12.75" customHeight="1">
      <c r="A543" s="1"/>
      <c r="C543" s="1"/>
      <c r="D543" s="1"/>
      <c r="H543" s="1"/>
    </row>
    <row r="544" ht="12.75" customHeight="1">
      <c r="A544" s="1"/>
      <c r="C544" s="1"/>
      <c r="D544" s="1"/>
      <c r="H544" s="1"/>
    </row>
    <row r="545" ht="12.75" customHeight="1">
      <c r="A545" s="1"/>
      <c r="C545" s="1"/>
      <c r="D545" s="1"/>
      <c r="H545" s="1"/>
    </row>
    <row r="546" ht="12.75" customHeight="1">
      <c r="A546" s="1"/>
      <c r="C546" s="1"/>
      <c r="D546" s="1"/>
      <c r="H546" s="1"/>
    </row>
    <row r="547" ht="12.75" customHeight="1">
      <c r="A547" s="1"/>
      <c r="C547" s="1"/>
      <c r="D547" s="1"/>
      <c r="H547" s="1"/>
    </row>
    <row r="548" ht="12.75" customHeight="1">
      <c r="A548" s="1"/>
      <c r="C548" s="1"/>
      <c r="D548" s="1"/>
      <c r="H548" s="1"/>
    </row>
    <row r="549" ht="12.75" customHeight="1">
      <c r="A549" s="1"/>
      <c r="C549" s="1"/>
      <c r="D549" s="1"/>
      <c r="H549" s="1"/>
    </row>
    <row r="550" ht="12.75" customHeight="1">
      <c r="A550" s="1"/>
      <c r="C550" s="1"/>
      <c r="D550" s="1"/>
      <c r="H550" s="1"/>
    </row>
    <row r="551" ht="12.75" customHeight="1">
      <c r="A551" s="1"/>
      <c r="C551" s="1"/>
      <c r="D551" s="1"/>
      <c r="H551" s="1"/>
    </row>
    <row r="552" ht="12.75" customHeight="1">
      <c r="A552" s="1"/>
      <c r="C552" s="1"/>
      <c r="D552" s="1"/>
      <c r="H552" s="1"/>
    </row>
    <row r="553" ht="12.75" customHeight="1">
      <c r="A553" s="1"/>
      <c r="C553" s="1"/>
      <c r="D553" s="1"/>
      <c r="H553" s="1"/>
    </row>
    <row r="554" ht="12.75" customHeight="1">
      <c r="A554" s="1"/>
      <c r="C554" s="1"/>
      <c r="D554" s="1"/>
      <c r="H554" s="1"/>
    </row>
    <row r="555" ht="12.75" customHeight="1">
      <c r="A555" s="1"/>
      <c r="C555" s="1"/>
      <c r="D555" s="1"/>
      <c r="H555" s="1"/>
    </row>
    <row r="556" ht="12.75" customHeight="1">
      <c r="A556" s="1"/>
      <c r="C556" s="1"/>
      <c r="D556" s="1"/>
      <c r="H556" s="1"/>
    </row>
    <row r="557" ht="12.75" customHeight="1">
      <c r="A557" s="1"/>
      <c r="C557" s="1"/>
      <c r="D557" s="1"/>
      <c r="H557" s="1"/>
    </row>
    <row r="558" ht="12.75" customHeight="1">
      <c r="A558" s="1"/>
      <c r="C558" s="1"/>
      <c r="D558" s="1"/>
      <c r="H558" s="1"/>
    </row>
    <row r="559" ht="12.75" customHeight="1">
      <c r="A559" s="1"/>
      <c r="C559" s="1"/>
      <c r="D559" s="1"/>
      <c r="H559" s="1"/>
    </row>
    <row r="560" ht="12.75" customHeight="1">
      <c r="A560" s="1"/>
      <c r="C560" s="1"/>
      <c r="D560" s="1"/>
      <c r="H560" s="1"/>
    </row>
    <row r="561" ht="12.75" customHeight="1">
      <c r="A561" s="1"/>
      <c r="C561" s="1"/>
      <c r="D561" s="1"/>
      <c r="H561" s="1"/>
    </row>
    <row r="562" ht="12.75" customHeight="1">
      <c r="A562" s="1"/>
      <c r="C562" s="1"/>
      <c r="D562" s="1"/>
      <c r="H562" s="1"/>
    </row>
    <row r="563" ht="12.75" customHeight="1">
      <c r="A563" s="1"/>
      <c r="C563" s="1"/>
      <c r="D563" s="1"/>
      <c r="H563" s="1"/>
    </row>
    <row r="564" ht="12.75" customHeight="1">
      <c r="A564" s="1"/>
      <c r="C564" s="1"/>
      <c r="D564" s="1"/>
      <c r="H564" s="1"/>
    </row>
    <row r="565" ht="12.75" customHeight="1">
      <c r="A565" s="1"/>
      <c r="C565" s="1"/>
      <c r="D565" s="1"/>
      <c r="H565" s="1"/>
    </row>
    <row r="566" ht="12.75" customHeight="1">
      <c r="A566" s="1"/>
      <c r="C566" s="1"/>
      <c r="D566" s="1"/>
      <c r="H566" s="1"/>
    </row>
    <row r="567" ht="12.75" customHeight="1">
      <c r="A567" s="1"/>
      <c r="C567" s="1"/>
      <c r="D567" s="1"/>
      <c r="H567" s="1"/>
    </row>
    <row r="568" ht="12.75" customHeight="1">
      <c r="A568" s="1"/>
      <c r="C568" s="1"/>
      <c r="D568" s="1"/>
      <c r="H568" s="1"/>
    </row>
    <row r="569" ht="12.75" customHeight="1">
      <c r="A569" s="1"/>
      <c r="C569" s="1"/>
      <c r="D569" s="1"/>
      <c r="H569" s="1"/>
    </row>
    <row r="570" ht="12.75" customHeight="1">
      <c r="A570" s="1"/>
      <c r="C570" s="1"/>
      <c r="D570" s="1"/>
      <c r="H570" s="1"/>
    </row>
    <row r="571" ht="12.75" customHeight="1">
      <c r="A571" s="1"/>
      <c r="C571" s="1"/>
      <c r="D571" s="1"/>
      <c r="H571" s="1"/>
    </row>
    <row r="572" ht="12.75" customHeight="1">
      <c r="A572" s="1"/>
      <c r="C572" s="1"/>
      <c r="D572" s="1"/>
      <c r="H572" s="1"/>
    </row>
    <row r="573" ht="12.75" customHeight="1">
      <c r="A573" s="1"/>
      <c r="C573" s="1"/>
      <c r="D573" s="1"/>
      <c r="H573" s="1"/>
    </row>
    <row r="574" ht="12.75" customHeight="1">
      <c r="A574" s="1"/>
      <c r="C574" s="1"/>
      <c r="D574" s="1"/>
      <c r="H574" s="1"/>
    </row>
    <row r="575" ht="12.75" customHeight="1">
      <c r="A575" s="1"/>
      <c r="C575" s="1"/>
      <c r="D575" s="1"/>
      <c r="H575" s="1"/>
    </row>
    <row r="576" ht="12.75" customHeight="1">
      <c r="A576" s="1"/>
      <c r="C576" s="1"/>
      <c r="D576" s="1"/>
      <c r="H576" s="1"/>
    </row>
    <row r="577" ht="12.75" customHeight="1">
      <c r="A577" s="1"/>
      <c r="C577" s="1"/>
      <c r="D577" s="1"/>
      <c r="H577" s="1"/>
    </row>
    <row r="578" ht="12.75" customHeight="1">
      <c r="A578" s="1"/>
      <c r="C578" s="1"/>
      <c r="D578" s="1"/>
      <c r="H578" s="1"/>
    </row>
    <row r="579" ht="12.75" customHeight="1">
      <c r="A579" s="1"/>
      <c r="C579" s="1"/>
      <c r="D579" s="1"/>
      <c r="H579" s="1"/>
    </row>
    <row r="580" ht="12.75" customHeight="1">
      <c r="A580" s="1"/>
      <c r="C580" s="1"/>
      <c r="D580" s="1"/>
      <c r="H580" s="1"/>
    </row>
    <row r="581" ht="12.75" customHeight="1">
      <c r="A581" s="1"/>
      <c r="C581" s="1"/>
      <c r="D581" s="1"/>
      <c r="H581" s="1"/>
    </row>
    <row r="582" ht="12.75" customHeight="1">
      <c r="A582" s="1"/>
      <c r="C582" s="1"/>
      <c r="D582" s="1"/>
      <c r="H582" s="1"/>
    </row>
    <row r="583" ht="12.75" customHeight="1">
      <c r="A583" s="1"/>
      <c r="C583" s="1"/>
      <c r="D583" s="1"/>
      <c r="H583" s="1"/>
    </row>
    <row r="584" ht="12.75" customHeight="1">
      <c r="A584" s="1"/>
      <c r="C584" s="1"/>
      <c r="D584" s="1"/>
      <c r="H584" s="1"/>
    </row>
    <row r="585" ht="12.75" customHeight="1">
      <c r="A585" s="1"/>
      <c r="C585" s="1"/>
      <c r="D585" s="1"/>
      <c r="H585" s="1"/>
    </row>
    <row r="586" ht="12.75" customHeight="1">
      <c r="A586" s="1"/>
      <c r="C586" s="1"/>
      <c r="D586" s="1"/>
      <c r="H586" s="1"/>
    </row>
    <row r="587" ht="12.75" customHeight="1">
      <c r="A587" s="1"/>
      <c r="C587" s="1"/>
      <c r="D587" s="1"/>
      <c r="H587" s="1"/>
    </row>
    <row r="588" ht="12.75" customHeight="1">
      <c r="A588" s="1"/>
      <c r="C588" s="1"/>
      <c r="D588" s="1"/>
      <c r="H588" s="1"/>
    </row>
    <row r="589" ht="12.75" customHeight="1">
      <c r="A589" s="1"/>
      <c r="C589" s="1"/>
      <c r="D589" s="1"/>
      <c r="H589" s="1"/>
    </row>
    <row r="590" ht="12.75" customHeight="1">
      <c r="A590" s="1"/>
      <c r="C590" s="1"/>
      <c r="D590" s="1"/>
      <c r="H590" s="1"/>
    </row>
    <row r="591" ht="12.75" customHeight="1">
      <c r="A591" s="1"/>
      <c r="C591" s="1"/>
      <c r="D591" s="1"/>
      <c r="H591" s="1"/>
    </row>
    <row r="592" ht="12.75" customHeight="1">
      <c r="A592" s="1"/>
      <c r="C592" s="1"/>
      <c r="D592" s="1"/>
      <c r="H592" s="1"/>
    </row>
    <row r="593" ht="12.75" customHeight="1">
      <c r="A593" s="1"/>
      <c r="C593" s="1"/>
      <c r="D593" s="1"/>
      <c r="H593" s="1"/>
    </row>
    <row r="594" ht="12.75" customHeight="1">
      <c r="A594" s="1"/>
      <c r="C594" s="1"/>
      <c r="D594" s="1"/>
      <c r="H594" s="1"/>
    </row>
    <row r="595" ht="12.75" customHeight="1">
      <c r="A595" s="1"/>
      <c r="C595" s="1"/>
      <c r="D595" s="1"/>
      <c r="H595" s="1"/>
    </row>
    <row r="596" ht="12.75" customHeight="1">
      <c r="A596" s="1"/>
      <c r="C596" s="1"/>
      <c r="D596" s="1"/>
      <c r="H596" s="1"/>
    </row>
    <row r="597" ht="12.75" customHeight="1">
      <c r="A597" s="1"/>
      <c r="C597" s="1"/>
      <c r="D597" s="1"/>
      <c r="H597" s="1"/>
    </row>
    <row r="598" ht="12.75" customHeight="1">
      <c r="A598" s="1"/>
      <c r="C598" s="1"/>
      <c r="D598" s="1"/>
      <c r="H598" s="1"/>
    </row>
    <row r="599" ht="12.75" customHeight="1">
      <c r="A599" s="1"/>
      <c r="C599" s="1"/>
      <c r="D599" s="1"/>
      <c r="H599" s="1"/>
    </row>
    <row r="600" ht="12.75" customHeight="1">
      <c r="A600" s="1"/>
      <c r="C600" s="1"/>
      <c r="D600" s="1"/>
      <c r="H600" s="1"/>
    </row>
    <row r="601" ht="12.75" customHeight="1">
      <c r="A601" s="1"/>
      <c r="C601" s="1"/>
      <c r="D601" s="1"/>
      <c r="H601" s="1"/>
    </row>
    <row r="602" ht="12.75" customHeight="1">
      <c r="A602" s="1"/>
      <c r="C602" s="1"/>
      <c r="D602" s="1"/>
      <c r="H602" s="1"/>
    </row>
    <row r="603" ht="12.75" customHeight="1">
      <c r="A603" s="1"/>
      <c r="C603" s="1"/>
      <c r="D603" s="1"/>
      <c r="H603" s="1"/>
    </row>
    <row r="604" ht="12.75" customHeight="1">
      <c r="A604" s="1"/>
      <c r="C604" s="1"/>
      <c r="D604" s="1"/>
      <c r="H604" s="1"/>
    </row>
    <row r="605" ht="12.75" customHeight="1">
      <c r="A605" s="1"/>
      <c r="C605" s="1"/>
      <c r="D605" s="1"/>
      <c r="H605" s="1"/>
    </row>
    <row r="606" ht="12.75" customHeight="1">
      <c r="A606" s="1"/>
      <c r="C606" s="1"/>
      <c r="D606" s="1"/>
      <c r="H606" s="1"/>
    </row>
    <row r="607" ht="12.75" customHeight="1">
      <c r="A607" s="1"/>
      <c r="C607" s="1"/>
      <c r="D607" s="1"/>
      <c r="H607" s="1"/>
    </row>
    <row r="608" ht="12.75" customHeight="1">
      <c r="A608" s="1"/>
      <c r="C608" s="1"/>
      <c r="D608" s="1"/>
      <c r="H608" s="1"/>
    </row>
    <row r="609" ht="12.75" customHeight="1">
      <c r="A609" s="1"/>
      <c r="C609" s="1"/>
      <c r="D609" s="1"/>
      <c r="H609" s="1"/>
    </row>
    <row r="610" ht="12.75" customHeight="1">
      <c r="A610" s="1"/>
      <c r="C610" s="1"/>
      <c r="D610" s="1"/>
      <c r="H610" s="1"/>
    </row>
    <row r="611" ht="12.75" customHeight="1">
      <c r="A611" s="1"/>
      <c r="C611" s="1"/>
      <c r="D611" s="1"/>
      <c r="H611" s="1"/>
    </row>
    <row r="612" ht="12.75" customHeight="1">
      <c r="A612" s="1"/>
      <c r="C612" s="1"/>
      <c r="D612" s="1"/>
      <c r="H612" s="1"/>
    </row>
    <row r="613" ht="12.75" customHeight="1">
      <c r="A613" s="1"/>
      <c r="C613" s="1"/>
      <c r="D613" s="1"/>
      <c r="H613" s="1"/>
    </row>
    <row r="614" ht="12.75" customHeight="1">
      <c r="A614" s="1"/>
      <c r="C614" s="1"/>
      <c r="D614" s="1"/>
      <c r="H614" s="1"/>
    </row>
    <row r="615" ht="12.75" customHeight="1">
      <c r="A615" s="1"/>
      <c r="C615" s="1"/>
      <c r="D615" s="1"/>
      <c r="H615" s="1"/>
    </row>
    <row r="616" ht="12.75" customHeight="1">
      <c r="A616" s="1"/>
      <c r="C616" s="1"/>
      <c r="D616" s="1"/>
      <c r="H616" s="1"/>
    </row>
    <row r="617" ht="12.75" customHeight="1">
      <c r="A617" s="1"/>
      <c r="C617" s="1"/>
      <c r="D617" s="1"/>
      <c r="H617" s="1"/>
    </row>
    <row r="618" ht="12.75" customHeight="1">
      <c r="A618" s="1"/>
      <c r="C618" s="1"/>
      <c r="D618" s="1"/>
      <c r="H618" s="1"/>
    </row>
    <row r="619" ht="12.75" customHeight="1">
      <c r="A619" s="1"/>
      <c r="C619" s="1"/>
      <c r="D619" s="1"/>
      <c r="H619" s="1"/>
    </row>
    <row r="620" ht="12.75" customHeight="1">
      <c r="A620" s="1"/>
      <c r="C620" s="1"/>
      <c r="D620" s="1"/>
      <c r="H620" s="1"/>
    </row>
    <row r="621" ht="12.75" customHeight="1">
      <c r="A621" s="1"/>
      <c r="C621" s="1"/>
      <c r="D621" s="1"/>
      <c r="H621" s="1"/>
    </row>
    <row r="622" ht="12.75" customHeight="1">
      <c r="A622" s="1"/>
      <c r="C622" s="1"/>
      <c r="D622" s="1"/>
      <c r="H622" s="1"/>
    </row>
    <row r="623" ht="12.75" customHeight="1">
      <c r="A623" s="1"/>
      <c r="C623" s="1"/>
      <c r="D623" s="1"/>
      <c r="H623" s="1"/>
    </row>
    <row r="624" ht="12.75" customHeight="1">
      <c r="A624" s="1"/>
      <c r="C624" s="1"/>
      <c r="D624" s="1"/>
      <c r="H624" s="1"/>
    </row>
    <row r="625" ht="12.75" customHeight="1">
      <c r="A625" s="1"/>
      <c r="C625" s="1"/>
      <c r="D625" s="1"/>
      <c r="H625" s="1"/>
    </row>
    <row r="626" ht="12.75" customHeight="1">
      <c r="A626" s="1"/>
      <c r="C626" s="1"/>
      <c r="D626" s="1"/>
      <c r="H626" s="1"/>
    </row>
    <row r="627" ht="12.75" customHeight="1">
      <c r="A627" s="1"/>
      <c r="C627" s="1"/>
      <c r="D627" s="1"/>
      <c r="H627" s="1"/>
    </row>
    <row r="628" ht="12.75" customHeight="1">
      <c r="A628" s="1"/>
      <c r="C628" s="1"/>
      <c r="D628" s="1"/>
      <c r="H628" s="1"/>
    </row>
    <row r="629" ht="12.75" customHeight="1">
      <c r="A629" s="1"/>
      <c r="C629" s="1"/>
      <c r="D629" s="1"/>
      <c r="H629" s="1"/>
    </row>
    <row r="630" ht="12.75" customHeight="1">
      <c r="A630" s="1"/>
      <c r="C630" s="1"/>
      <c r="D630" s="1"/>
      <c r="H630" s="1"/>
    </row>
    <row r="631" ht="12.75" customHeight="1">
      <c r="A631" s="1"/>
      <c r="C631" s="1"/>
      <c r="D631" s="1"/>
      <c r="H631" s="1"/>
    </row>
    <row r="632" ht="12.75" customHeight="1">
      <c r="A632" s="1"/>
      <c r="C632" s="1"/>
      <c r="D632" s="1"/>
      <c r="H632" s="1"/>
    </row>
    <row r="633" ht="12.75" customHeight="1">
      <c r="A633" s="1"/>
      <c r="C633" s="1"/>
      <c r="D633" s="1"/>
      <c r="H633" s="1"/>
    </row>
    <row r="634" ht="12.75" customHeight="1">
      <c r="A634" s="1"/>
      <c r="C634" s="1"/>
      <c r="D634" s="1"/>
      <c r="H634" s="1"/>
    </row>
    <row r="635" ht="12.75" customHeight="1">
      <c r="A635" s="1"/>
      <c r="C635" s="1"/>
      <c r="D635" s="1"/>
      <c r="H635" s="1"/>
    </row>
    <row r="636" ht="12.75" customHeight="1">
      <c r="A636" s="1"/>
      <c r="C636" s="1"/>
      <c r="D636" s="1"/>
      <c r="H636" s="1"/>
    </row>
    <row r="637" ht="12.75" customHeight="1">
      <c r="A637" s="1"/>
      <c r="C637" s="1"/>
      <c r="D637" s="1"/>
      <c r="H637" s="1"/>
    </row>
    <row r="638" ht="12.75" customHeight="1">
      <c r="A638" s="1"/>
      <c r="C638" s="1"/>
      <c r="D638" s="1"/>
      <c r="H638" s="1"/>
    </row>
    <row r="639" ht="12.75" customHeight="1">
      <c r="A639" s="1"/>
      <c r="C639" s="1"/>
      <c r="D639" s="1"/>
      <c r="H639" s="1"/>
    </row>
    <row r="640" ht="12.75" customHeight="1">
      <c r="A640" s="1"/>
      <c r="C640" s="1"/>
      <c r="D640" s="1"/>
      <c r="H640" s="1"/>
    </row>
    <row r="641" ht="12.75" customHeight="1">
      <c r="A641" s="1"/>
      <c r="C641" s="1"/>
      <c r="D641" s="1"/>
      <c r="H641" s="1"/>
    </row>
    <row r="642" ht="12.75" customHeight="1">
      <c r="A642" s="1"/>
      <c r="C642" s="1"/>
      <c r="D642" s="1"/>
      <c r="H642" s="1"/>
    </row>
    <row r="643" ht="12.75" customHeight="1">
      <c r="A643" s="1"/>
      <c r="C643" s="1"/>
      <c r="D643" s="1"/>
      <c r="H643" s="1"/>
    </row>
    <row r="644" ht="12.75" customHeight="1">
      <c r="A644" s="1"/>
      <c r="C644" s="1"/>
      <c r="D644" s="1"/>
      <c r="H644" s="1"/>
    </row>
    <row r="645" ht="12.75" customHeight="1">
      <c r="A645" s="1"/>
      <c r="C645" s="1"/>
      <c r="D645" s="1"/>
      <c r="H645" s="1"/>
    </row>
    <row r="646" ht="12.75" customHeight="1">
      <c r="A646" s="1"/>
      <c r="C646" s="1"/>
      <c r="D646" s="1"/>
      <c r="H646" s="1"/>
    </row>
    <row r="647" ht="12.75" customHeight="1">
      <c r="A647" s="1"/>
      <c r="C647" s="1"/>
      <c r="D647" s="1"/>
      <c r="H647" s="1"/>
    </row>
    <row r="648" ht="12.75" customHeight="1">
      <c r="A648" s="1"/>
      <c r="C648" s="1"/>
      <c r="D648" s="1"/>
      <c r="H648" s="1"/>
    </row>
    <row r="649" ht="12.75" customHeight="1">
      <c r="A649" s="1"/>
      <c r="C649" s="1"/>
      <c r="D649" s="1"/>
      <c r="H649" s="1"/>
    </row>
    <row r="650" ht="12.75" customHeight="1">
      <c r="A650" s="1"/>
      <c r="C650" s="1"/>
      <c r="D650" s="1"/>
      <c r="H650" s="1"/>
    </row>
    <row r="651" ht="12.75" customHeight="1">
      <c r="A651" s="1"/>
      <c r="C651" s="1"/>
      <c r="D651" s="1"/>
      <c r="H651" s="1"/>
    </row>
    <row r="652" ht="12.75" customHeight="1">
      <c r="A652" s="1"/>
      <c r="C652" s="1"/>
      <c r="D652" s="1"/>
      <c r="H652" s="1"/>
    </row>
    <row r="653" ht="12.75" customHeight="1">
      <c r="A653" s="1"/>
      <c r="C653" s="1"/>
      <c r="D653" s="1"/>
      <c r="H653" s="1"/>
    </row>
    <row r="654" ht="12.75" customHeight="1">
      <c r="A654" s="1"/>
      <c r="C654" s="1"/>
      <c r="D654" s="1"/>
      <c r="H654" s="1"/>
    </row>
    <row r="655" ht="12.75" customHeight="1">
      <c r="A655" s="1"/>
      <c r="C655" s="1"/>
      <c r="D655" s="1"/>
      <c r="H655" s="1"/>
    </row>
    <row r="656" ht="12.75" customHeight="1">
      <c r="A656" s="1"/>
      <c r="C656" s="1"/>
      <c r="D656" s="1"/>
      <c r="H656" s="1"/>
    </row>
    <row r="657" ht="12.75" customHeight="1">
      <c r="A657" s="1"/>
      <c r="C657" s="1"/>
      <c r="D657" s="1"/>
      <c r="H657" s="1"/>
    </row>
    <row r="658" ht="12.75" customHeight="1">
      <c r="A658" s="1"/>
      <c r="C658" s="1"/>
      <c r="D658" s="1"/>
      <c r="H658" s="1"/>
    </row>
    <row r="659" ht="12.75" customHeight="1">
      <c r="A659" s="1"/>
      <c r="C659" s="1"/>
      <c r="D659" s="1"/>
      <c r="H659" s="1"/>
    </row>
    <row r="660" ht="12.75" customHeight="1">
      <c r="A660" s="1"/>
      <c r="C660" s="1"/>
      <c r="D660" s="1"/>
      <c r="H660" s="1"/>
    </row>
    <row r="661" ht="12.75" customHeight="1">
      <c r="A661" s="1"/>
      <c r="C661" s="1"/>
      <c r="D661" s="1"/>
      <c r="H661" s="1"/>
    </row>
    <row r="662" ht="12.75" customHeight="1">
      <c r="A662" s="1"/>
      <c r="C662" s="1"/>
      <c r="D662" s="1"/>
      <c r="H662" s="1"/>
    </row>
    <row r="663" ht="12.75" customHeight="1">
      <c r="A663" s="1"/>
      <c r="C663" s="1"/>
      <c r="D663" s="1"/>
      <c r="H663" s="1"/>
    </row>
    <row r="664" ht="12.75" customHeight="1">
      <c r="A664" s="1"/>
      <c r="C664" s="1"/>
      <c r="D664" s="1"/>
      <c r="H664" s="1"/>
    </row>
    <row r="665" ht="12.75" customHeight="1">
      <c r="A665" s="1"/>
      <c r="C665" s="1"/>
      <c r="D665" s="1"/>
      <c r="H665" s="1"/>
    </row>
    <row r="666" ht="12.75" customHeight="1">
      <c r="A666" s="1"/>
      <c r="C666" s="1"/>
      <c r="D666" s="1"/>
      <c r="H666" s="1"/>
    </row>
    <row r="667" ht="12.75" customHeight="1">
      <c r="A667" s="1"/>
      <c r="C667" s="1"/>
      <c r="D667" s="1"/>
      <c r="H667" s="1"/>
    </row>
    <row r="668" ht="12.75" customHeight="1">
      <c r="A668" s="1"/>
      <c r="C668" s="1"/>
      <c r="D668" s="1"/>
      <c r="H668" s="1"/>
    </row>
    <row r="669" ht="12.75" customHeight="1">
      <c r="A669" s="1"/>
      <c r="C669" s="1"/>
      <c r="D669" s="1"/>
      <c r="H669" s="1"/>
    </row>
    <row r="670" ht="12.75" customHeight="1">
      <c r="A670" s="1"/>
      <c r="C670" s="1"/>
      <c r="D670" s="1"/>
      <c r="H670" s="1"/>
    </row>
    <row r="671" ht="12.75" customHeight="1">
      <c r="A671" s="1"/>
      <c r="C671" s="1"/>
      <c r="D671" s="1"/>
      <c r="H671" s="1"/>
    </row>
    <row r="672" ht="12.75" customHeight="1">
      <c r="A672" s="1"/>
      <c r="C672" s="1"/>
      <c r="D672" s="1"/>
      <c r="H672" s="1"/>
    </row>
    <row r="673" ht="12.75" customHeight="1">
      <c r="A673" s="1"/>
      <c r="C673" s="1"/>
      <c r="D673" s="1"/>
      <c r="H673" s="1"/>
    </row>
    <row r="674" ht="12.75" customHeight="1">
      <c r="A674" s="1"/>
      <c r="C674" s="1"/>
      <c r="D674" s="1"/>
      <c r="H674" s="1"/>
    </row>
    <row r="675" ht="12.75" customHeight="1">
      <c r="A675" s="1"/>
      <c r="C675" s="1"/>
      <c r="D675" s="1"/>
      <c r="H675" s="1"/>
    </row>
    <row r="676" ht="12.75" customHeight="1">
      <c r="A676" s="1"/>
      <c r="C676" s="1"/>
      <c r="D676" s="1"/>
      <c r="H676" s="1"/>
    </row>
    <row r="677" ht="12.75" customHeight="1">
      <c r="A677" s="1"/>
      <c r="C677" s="1"/>
      <c r="D677" s="1"/>
      <c r="H677" s="1"/>
    </row>
    <row r="678" ht="12.75" customHeight="1">
      <c r="A678" s="1"/>
      <c r="C678" s="1"/>
      <c r="D678" s="1"/>
      <c r="H678" s="1"/>
    </row>
    <row r="679" ht="12.75" customHeight="1">
      <c r="A679" s="1"/>
      <c r="C679" s="1"/>
      <c r="D679" s="1"/>
      <c r="H679" s="1"/>
    </row>
    <row r="680" ht="12.75" customHeight="1">
      <c r="A680" s="1"/>
      <c r="C680" s="1"/>
      <c r="D680" s="1"/>
      <c r="H680" s="1"/>
    </row>
    <row r="681" ht="12.75" customHeight="1">
      <c r="A681" s="1"/>
      <c r="C681" s="1"/>
      <c r="D681" s="1"/>
      <c r="H681" s="1"/>
    </row>
    <row r="682" ht="12.75" customHeight="1">
      <c r="A682" s="1"/>
      <c r="C682" s="1"/>
      <c r="D682" s="1"/>
      <c r="H682" s="1"/>
    </row>
    <row r="683" ht="12.75" customHeight="1">
      <c r="A683" s="1"/>
      <c r="C683" s="1"/>
      <c r="D683" s="1"/>
      <c r="H683" s="1"/>
    </row>
    <row r="684" ht="12.75" customHeight="1">
      <c r="A684" s="1"/>
      <c r="C684" s="1"/>
      <c r="D684" s="1"/>
      <c r="H684" s="1"/>
    </row>
    <row r="685" ht="12.75" customHeight="1">
      <c r="A685" s="1"/>
      <c r="C685" s="1"/>
      <c r="D685" s="1"/>
      <c r="H685" s="1"/>
    </row>
    <row r="686" ht="12.75" customHeight="1">
      <c r="A686" s="1"/>
      <c r="C686" s="1"/>
      <c r="D686" s="1"/>
      <c r="H686" s="1"/>
    </row>
    <row r="687" ht="12.75" customHeight="1">
      <c r="A687" s="1"/>
      <c r="C687" s="1"/>
      <c r="D687" s="1"/>
      <c r="H687" s="1"/>
    </row>
    <row r="688" ht="12.75" customHeight="1">
      <c r="A688" s="1"/>
      <c r="C688" s="1"/>
      <c r="D688" s="1"/>
      <c r="H688" s="1"/>
    </row>
    <row r="689" ht="12.75" customHeight="1">
      <c r="A689" s="1"/>
      <c r="C689" s="1"/>
      <c r="D689" s="1"/>
      <c r="H689" s="1"/>
    </row>
    <row r="690" ht="12.75" customHeight="1">
      <c r="A690" s="1"/>
      <c r="C690" s="1"/>
      <c r="D690" s="1"/>
      <c r="H690" s="1"/>
    </row>
    <row r="691" ht="12.75" customHeight="1">
      <c r="A691" s="1"/>
      <c r="C691" s="1"/>
      <c r="D691" s="1"/>
      <c r="H691" s="1"/>
    </row>
    <row r="692" ht="12.75" customHeight="1">
      <c r="A692" s="1"/>
      <c r="C692" s="1"/>
      <c r="D692" s="1"/>
      <c r="H692" s="1"/>
    </row>
    <row r="693" ht="12.75" customHeight="1">
      <c r="A693" s="1"/>
      <c r="C693" s="1"/>
      <c r="D693" s="1"/>
      <c r="H693" s="1"/>
    </row>
    <row r="694" ht="12.75" customHeight="1">
      <c r="A694" s="1"/>
      <c r="C694" s="1"/>
      <c r="D694" s="1"/>
      <c r="H694" s="1"/>
    </row>
    <row r="695" ht="12.75" customHeight="1">
      <c r="A695" s="1"/>
      <c r="C695" s="1"/>
      <c r="D695" s="1"/>
      <c r="H695" s="1"/>
    </row>
    <row r="696" ht="12.75" customHeight="1">
      <c r="A696" s="1"/>
      <c r="C696" s="1"/>
      <c r="D696" s="1"/>
      <c r="H696" s="1"/>
    </row>
    <row r="697" ht="12.75" customHeight="1">
      <c r="A697" s="1"/>
      <c r="C697" s="1"/>
      <c r="D697" s="1"/>
      <c r="H697" s="1"/>
    </row>
    <row r="698" ht="12.75" customHeight="1">
      <c r="A698" s="1"/>
      <c r="C698" s="1"/>
      <c r="D698" s="1"/>
      <c r="H698" s="1"/>
    </row>
    <row r="699" ht="12.75" customHeight="1">
      <c r="A699" s="1"/>
      <c r="C699" s="1"/>
      <c r="D699" s="1"/>
      <c r="H699" s="1"/>
    </row>
    <row r="700" ht="12.75" customHeight="1">
      <c r="A700" s="1"/>
      <c r="C700" s="1"/>
      <c r="D700" s="1"/>
      <c r="H700" s="1"/>
    </row>
    <row r="701" ht="12.75" customHeight="1">
      <c r="A701" s="1"/>
      <c r="C701" s="1"/>
      <c r="D701" s="1"/>
      <c r="H701" s="1"/>
    </row>
    <row r="702" ht="12.75" customHeight="1">
      <c r="A702" s="1"/>
      <c r="C702" s="1"/>
      <c r="D702" s="1"/>
      <c r="H702" s="1"/>
    </row>
    <row r="703" ht="12.75" customHeight="1">
      <c r="A703" s="1"/>
      <c r="C703" s="1"/>
      <c r="D703" s="1"/>
      <c r="H703" s="1"/>
    </row>
    <row r="704" ht="12.75" customHeight="1">
      <c r="A704" s="1"/>
      <c r="C704" s="1"/>
      <c r="D704" s="1"/>
      <c r="H704" s="1"/>
    </row>
    <row r="705" ht="12.75" customHeight="1">
      <c r="A705" s="1"/>
      <c r="C705" s="1"/>
      <c r="D705" s="1"/>
      <c r="H705" s="1"/>
    </row>
    <row r="706" ht="12.75" customHeight="1">
      <c r="A706" s="1"/>
      <c r="C706" s="1"/>
      <c r="D706" s="1"/>
      <c r="H706" s="1"/>
    </row>
    <row r="707" ht="12.75" customHeight="1">
      <c r="A707" s="1"/>
      <c r="C707" s="1"/>
      <c r="D707" s="1"/>
      <c r="H707" s="1"/>
    </row>
    <row r="708" ht="12.75" customHeight="1">
      <c r="A708" s="1"/>
      <c r="C708" s="1"/>
      <c r="D708" s="1"/>
      <c r="H708" s="1"/>
    </row>
    <row r="709" ht="12.75" customHeight="1">
      <c r="A709" s="1"/>
      <c r="C709" s="1"/>
      <c r="D709" s="1"/>
      <c r="H709" s="1"/>
    </row>
    <row r="710" ht="12.75" customHeight="1">
      <c r="A710" s="1"/>
      <c r="C710" s="1"/>
      <c r="D710" s="1"/>
      <c r="H710" s="1"/>
    </row>
    <row r="711" ht="12.75" customHeight="1">
      <c r="A711" s="1"/>
      <c r="C711" s="1"/>
      <c r="D711" s="1"/>
      <c r="H711" s="1"/>
    </row>
    <row r="712" ht="12.75" customHeight="1">
      <c r="A712" s="1"/>
      <c r="C712" s="1"/>
      <c r="D712" s="1"/>
      <c r="H712" s="1"/>
    </row>
    <row r="713" ht="12.75" customHeight="1">
      <c r="A713" s="1"/>
      <c r="C713" s="1"/>
      <c r="D713" s="1"/>
      <c r="H713" s="1"/>
    </row>
    <row r="714" ht="12.75" customHeight="1">
      <c r="A714" s="1"/>
      <c r="C714" s="1"/>
      <c r="D714" s="1"/>
      <c r="H714" s="1"/>
    </row>
    <row r="715" ht="12.75" customHeight="1">
      <c r="A715" s="1"/>
      <c r="C715" s="1"/>
      <c r="D715" s="1"/>
      <c r="H715" s="1"/>
    </row>
    <row r="716" ht="12.75" customHeight="1">
      <c r="A716" s="1"/>
      <c r="C716" s="1"/>
      <c r="D716" s="1"/>
      <c r="H716" s="1"/>
    </row>
    <row r="717" ht="12.75" customHeight="1">
      <c r="A717" s="1"/>
      <c r="C717" s="1"/>
      <c r="D717" s="1"/>
      <c r="H717" s="1"/>
    </row>
    <row r="718" ht="12.75" customHeight="1">
      <c r="A718" s="1"/>
      <c r="C718" s="1"/>
      <c r="D718" s="1"/>
      <c r="H718" s="1"/>
    </row>
    <row r="719" ht="12.75" customHeight="1">
      <c r="A719" s="1"/>
      <c r="C719" s="1"/>
      <c r="D719" s="1"/>
      <c r="H719" s="1"/>
    </row>
    <row r="720" ht="12.75" customHeight="1">
      <c r="A720" s="1"/>
      <c r="C720" s="1"/>
      <c r="D720" s="1"/>
      <c r="H720" s="1"/>
    </row>
    <row r="721" ht="12.75" customHeight="1">
      <c r="A721" s="1"/>
      <c r="C721" s="1"/>
      <c r="D721" s="1"/>
      <c r="H721" s="1"/>
    </row>
    <row r="722" ht="12.75" customHeight="1">
      <c r="A722" s="1"/>
      <c r="C722" s="1"/>
      <c r="D722" s="1"/>
      <c r="H722" s="1"/>
    </row>
    <row r="723" ht="12.75" customHeight="1">
      <c r="A723" s="1"/>
      <c r="C723" s="1"/>
      <c r="D723" s="1"/>
      <c r="H723" s="1"/>
    </row>
    <row r="724" ht="12.75" customHeight="1">
      <c r="A724" s="1"/>
      <c r="C724" s="1"/>
      <c r="D724" s="1"/>
      <c r="H724" s="1"/>
    </row>
    <row r="725" ht="12.75" customHeight="1">
      <c r="A725" s="1"/>
      <c r="C725" s="1"/>
      <c r="D725" s="1"/>
      <c r="H725" s="1"/>
    </row>
    <row r="726" ht="12.75" customHeight="1">
      <c r="A726" s="1"/>
      <c r="C726" s="1"/>
      <c r="D726" s="1"/>
      <c r="H726" s="1"/>
    </row>
    <row r="727" ht="12.75" customHeight="1">
      <c r="A727" s="1"/>
      <c r="C727" s="1"/>
      <c r="D727" s="1"/>
      <c r="H727" s="1"/>
    </row>
    <row r="728" ht="12.75" customHeight="1">
      <c r="A728" s="1"/>
      <c r="C728" s="1"/>
      <c r="D728" s="1"/>
      <c r="H728" s="1"/>
    </row>
    <row r="729" ht="12.75" customHeight="1">
      <c r="A729" s="1"/>
      <c r="C729" s="1"/>
      <c r="D729" s="1"/>
      <c r="H729" s="1"/>
    </row>
    <row r="730" ht="12.75" customHeight="1">
      <c r="A730" s="1"/>
      <c r="C730" s="1"/>
      <c r="D730" s="1"/>
      <c r="H730" s="1"/>
    </row>
    <row r="731" ht="12.75" customHeight="1">
      <c r="A731" s="1"/>
      <c r="C731" s="1"/>
      <c r="D731" s="1"/>
      <c r="H731" s="1"/>
    </row>
    <row r="732" ht="12.75" customHeight="1">
      <c r="A732" s="1"/>
      <c r="C732" s="1"/>
      <c r="D732" s="1"/>
      <c r="H732" s="1"/>
    </row>
    <row r="733" ht="12.75" customHeight="1">
      <c r="A733" s="1"/>
      <c r="C733" s="1"/>
      <c r="D733" s="1"/>
      <c r="H733" s="1"/>
    </row>
    <row r="734" ht="12.75" customHeight="1">
      <c r="A734" s="1"/>
      <c r="C734" s="1"/>
      <c r="D734" s="1"/>
      <c r="H734" s="1"/>
    </row>
    <row r="735" ht="12.75" customHeight="1">
      <c r="A735" s="1"/>
      <c r="C735" s="1"/>
      <c r="D735" s="1"/>
      <c r="H735" s="1"/>
    </row>
    <row r="736" ht="12.75" customHeight="1">
      <c r="A736" s="1"/>
      <c r="C736" s="1"/>
      <c r="D736" s="1"/>
      <c r="H736" s="1"/>
    </row>
    <row r="737" ht="12.75" customHeight="1">
      <c r="A737" s="1"/>
      <c r="C737" s="1"/>
      <c r="D737" s="1"/>
      <c r="H737" s="1"/>
    </row>
    <row r="738" ht="12.75" customHeight="1">
      <c r="A738" s="1"/>
      <c r="C738" s="1"/>
      <c r="D738" s="1"/>
      <c r="H738" s="1"/>
    </row>
    <row r="739" ht="12.75" customHeight="1">
      <c r="A739" s="1"/>
      <c r="C739" s="1"/>
      <c r="D739" s="1"/>
      <c r="H739" s="1"/>
    </row>
    <row r="740" ht="12.75" customHeight="1">
      <c r="A740" s="1"/>
      <c r="C740" s="1"/>
      <c r="D740" s="1"/>
      <c r="H740" s="1"/>
    </row>
    <row r="741" ht="12.75" customHeight="1">
      <c r="A741" s="1"/>
      <c r="C741" s="1"/>
      <c r="D741" s="1"/>
      <c r="H741" s="1"/>
    </row>
    <row r="742" ht="12.75" customHeight="1">
      <c r="A742" s="1"/>
      <c r="C742" s="1"/>
      <c r="D742" s="1"/>
      <c r="H742" s="1"/>
    </row>
    <row r="743" ht="12.75" customHeight="1">
      <c r="A743" s="1"/>
      <c r="C743" s="1"/>
      <c r="D743" s="1"/>
      <c r="H743" s="1"/>
    </row>
    <row r="744" ht="12.75" customHeight="1">
      <c r="A744" s="1"/>
      <c r="C744" s="1"/>
      <c r="D744" s="1"/>
      <c r="H744" s="1"/>
    </row>
    <row r="745" ht="12.75" customHeight="1">
      <c r="A745" s="1"/>
      <c r="C745" s="1"/>
      <c r="D745" s="1"/>
      <c r="H745" s="1"/>
    </row>
    <row r="746" ht="12.75" customHeight="1">
      <c r="A746" s="1"/>
      <c r="C746" s="1"/>
      <c r="D746" s="1"/>
      <c r="H746" s="1"/>
    </row>
    <row r="747" ht="12.75" customHeight="1">
      <c r="A747" s="1"/>
      <c r="C747" s="1"/>
      <c r="D747" s="1"/>
      <c r="H747" s="1"/>
    </row>
    <row r="748" ht="12.75" customHeight="1">
      <c r="A748" s="1"/>
      <c r="C748" s="1"/>
      <c r="D748" s="1"/>
      <c r="H748" s="1"/>
    </row>
    <row r="749" ht="12.75" customHeight="1">
      <c r="A749" s="1"/>
      <c r="C749" s="1"/>
      <c r="D749" s="1"/>
      <c r="H749" s="1"/>
    </row>
    <row r="750" ht="12.75" customHeight="1">
      <c r="A750" s="1"/>
      <c r="C750" s="1"/>
      <c r="D750" s="1"/>
      <c r="H750" s="1"/>
    </row>
    <row r="751" ht="12.75" customHeight="1">
      <c r="A751" s="1"/>
      <c r="C751" s="1"/>
      <c r="D751" s="1"/>
      <c r="H751" s="1"/>
    </row>
    <row r="752" ht="12.75" customHeight="1">
      <c r="A752" s="1"/>
      <c r="C752" s="1"/>
      <c r="D752" s="1"/>
      <c r="H752" s="1"/>
    </row>
    <row r="753" ht="12.75" customHeight="1">
      <c r="A753" s="1"/>
      <c r="C753" s="1"/>
      <c r="D753" s="1"/>
      <c r="H753" s="1"/>
    </row>
    <row r="754" ht="12.75" customHeight="1">
      <c r="A754" s="1"/>
      <c r="C754" s="1"/>
      <c r="D754" s="1"/>
      <c r="H754" s="1"/>
    </row>
    <row r="755" ht="12.75" customHeight="1">
      <c r="A755" s="1"/>
      <c r="C755" s="1"/>
      <c r="D755" s="1"/>
      <c r="H755" s="1"/>
    </row>
    <row r="756" ht="12.75" customHeight="1">
      <c r="A756" s="1"/>
      <c r="C756" s="1"/>
      <c r="D756" s="1"/>
      <c r="H756" s="1"/>
    </row>
    <row r="757" ht="12.75" customHeight="1">
      <c r="A757" s="1"/>
      <c r="C757" s="1"/>
      <c r="D757" s="1"/>
      <c r="H757" s="1"/>
    </row>
    <row r="758" ht="12.75" customHeight="1">
      <c r="A758" s="1"/>
      <c r="C758" s="1"/>
      <c r="D758" s="1"/>
      <c r="H758" s="1"/>
    </row>
    <row r="759" ht="12.75" customHeight="1">
      <c r="A759" s="1"/>
      <c r="C759" s="1"/>
      <c r="D759" s="1"/>
      <c r="H759" s="1"/>
    </row>
    <row r="760" ht="12.75" customHeight="1">
      <c r="A760" s="1"/>
      <c r="C760" s="1"/>
      <c r="D760" s="1"/>
      <c r="H760" s="1"/>
    </row>
    <row r="761" ht="12.75" customHeight="1">
      <c r="A761" s="1"/>
      <c r="C761" s="1"/>
      <c r="D761" s="1"/>
      <c r="H761" s="1"/>
    </row>
    <row r="762" ht="12.75" customHeight="1">
      <c r="A762" s="1"/>
      <c r="C762" s="1"/>
      <c r="D762" s="1"/>
      <c r="H762" s="1"/>
    </row>
    <row r="763" ht="12.75" customHeight="1">
      <c r="A763" s="1"/>
      <c r="C763" s="1"/>
      <c r="D763" s="1"/>
      <c r="H763" s="1"/>
    </row>
    <row r="764" ht="12.75" customHeight="1">
      <c r="A764" s="1"/>
      <c r="C764" s="1"/>
      <c r="D764" s="1"/>
      <c r="H764" s="1"/>
    </row>
    <row r="765" ht="12.75" customHeight="1">
      <c r="A765" s="1"/>
      <c r="C765" s="1"/>
      <c r="D765" s="1"/>
      <c r="H765" s="1"/>
    </row>
    <row r="766" ht="12.75" customHeight="1">
      <c r="A766" s="1"/>
      <c r="C766" s="1"/>
      <c r="D766" s="1"/>
      <c r="H766" s="1"/>
    </row>
    <row r="767" ht="12.75" customHeight="1">
      <c r="A767" s="1"/>
      <c r="C767" s="1"/>
      <c r="D767" s="1"/>
      <c r="H767" s="1"/>
    </row>
    <row r="768" ht="12.75" customHeight="1">
      <c r="A768" s="1"/>
      <c r="C768" s="1"/>
      <c r="D768" s="1"/>
      <c r="H768" s="1"/>
    </row>
    <row r="769" ht="12.75" customHeight="1">
      <c r="A769" s="1"/>
      <c r="C769" s="1"/>
      <c r="D769" s="1"/>
      <c r="H769" s="1"/>
    </row>
    <row r="770" ht="12.75" customHeight="1">
      <c r="A770" s="1"/>
      <c r="C770" s="1"/>
      <c r="D770" s="1"/>
      <c r="H770" s="1"/>
    </row>
    <row r="771" ht="12.75" customHeight="1">
      <c r="A771" s="1"/>
      <c r="C771" s="1"/>
      <c r="D771" s="1"/>
      <c r="H771" s="1"/>
    </row>
    <row r="772" ht="12.75" customHeight="1">
      <c r="A772" s="1"/>
      <c r="C772" s="1"/>
      <c r="D772" s="1"/>
      <c r="H772" s="1"/>
    </row>
    <row r="773" ht="12.75" customHeight="1">
      <c r="A773" s="1"/>
      <c r="C773" s="1"/>
      <c r="D773" s="1"/>
      <c r="H773" s="1"/>
    </row>
    <row r="774" ht="12.75" customHeight="1">
      <c r="A774" s="1"/>
      <c r="C774" s="1"/>
      <c r="D774" s="1"/>
      <c r="H774" s="1"/>
    </row>
    <row r="775" ht="12.75" customHeight="1">
      <c r="A775" s="1"/>
      <c r="C775" s="1"/>
      <c r="D775" s="1"/>
      <c r="H775" s="1"/>
    </row>
    <row r="776" ht="12.75" customHeight="1">
      <c r="A776" s="1"/>
      <c r="C776" s="1"/>
      <c r="D776" s="1"/>
      <c r="H776" s="1"/>
    </row>
    <row r="777" ht="12.75" customHeight="1">
      <c r="A777" s="1"/>
      <c r="C777" s="1"/>
      <c r="D777" s="1"/>
      <c r="H777" s="1"/>
    </row>
    <row r="778" ht="12.75" customHeight="1">
      <c r="A778" s="1"/>
      <c r="C778" s="1"/>
      <c r="D778" s="1"/>
      <c r="H778" s="1"/>
    </row>
    <row r="779" ht="12.75" customHeight="1">
      <c r="A779" s="1"/>
      <c r="C779" s="1"/>
      <c r="D779" s="1"/>
      <c r="H779" s="1"/>
    </row>
    <row r="780" ht="12.75" customHeight="1">
      <c r="A780" s="1"/>
      <c r="C780" s="1"/>
      <c r="D780" s="1"/>
      <c r="H780" s="1"/>
    </row>
    <row r="781" ht="12.75" customHeight="1">
      <c r="A781" s="1"/>
      <c r="C781" s="1"/>
      <c r="D781" s="1"/>
      <c r="H781" s="1"/>
    </row>
    <row r="782" ht="12.75" customHeight="1">
      <c r="A782" s="1"/>
      <c r="C782" s="1"/>
      <c r="D782" s="1"/>
      <c r="H782" s="1"/>
    </row>
    <row r="783" ht="12.75" customHeight="1">
      <c r="A783" s="1"/>
      <c r="C783" s="1"/>
      <c r="D783" s="1"/>
      <c r="H783" s="1"/>
    </row>
    <row r="784" ht="12.75" customHeight="1">
      <c r="A784" s="1"/>
      <c r="C784" s="1"/>
      <c r="D784" s="1"/>
      <c r="H784" s="1"/>
    </row>
    <row r="785" ht="12.75" customHeight="1">
      <c r="A785" s="1"/>
      <c r="C785" s="1"/>
      <c r="D785" s="1"/>
      <c r="H785" s="1"/>
    </row>
    <row r="786" ht="12.75" customHeight="1">
      <c r="A786" s="1"/>
      <c r="C786" s="1"/>
      <c r="D786" s="1"/>
      <c r="H786" s="1"/>
    </row>
    <row r="787" ht="12.75" customHeight="1">
      <c r="A787" s="1"/>
      <c r="C787" s="1"/>
      <c r="D787" s="1"/>
      <c r="H787" s="1"/>
    </row>
    <row r="788" ht="12.75" customHeight="1">
      <c r="A788" s="1"/>
      <c r="C788" s="1"/>
      <c r="D788" s="1"/>
      <c r="H788" s="1"/>
    </row>
    <row r="789" ht="12.75" customHeight="1">
      <c r="A789" s="1"/>
      <c r="C789" s="1"/>
      <c r="D789" s="1"/>
      <c r="H789" s="1"/>
    </row>
    <row r="790" ht="12.75" customHeight="1">
      <c r="A790" s="1"/>
      <c r="C790" s="1"/>
      <c r="D790" s="1"/>
      <c r="H790" s="1"/>
    </row>
    <row r="791" ht="12.75" customHeight="1">
      <c r="A791" s="1"/>
      <c r="C791" s="1"/>
      <c r="D791" s="1"/>
      <c r="H791" s="1"/>
    </row>
    <row r="792" ht="12.75" customHeight="1">
      <c r="A792" s="1"/>
      <c r="C792" s="1"/>
      <c r="D792" s="1"/>
      <c r="H792" s="1"/>
    </row>
    <row r="793" ht="12.75" customHeight="1">
      <c r="A793" s="1"/>
      <c r="C793" s="1"/>
      <c r="D793" s="1"/>
      <c r="H793" s="1"/>
    </row>
    <row r="794" ht="12.75" customHeight="1">
      <c r="A794" s="1"/>
      <c r="C794" s="1"/>
      <c r="D794" s="1"/>
      <c r="H794" s="1"/>
    </row>
    <row r="795" ht="12.75" customHeight="1">
      <c r="A795" s="1"/>
      <c r="C795" s="1"/>
      <c r="D795" s="1"/>
      <c r="H795" s="1"/>
    </row>
    <row r="796" ht="12.75" customHeight="1">
      <c r="A796" s="1"/>
      <c r="C796" s="1"/>
      <c r="D796" s="1"/>
      <c r="H796" s="1"/>
    </row>
    <row r="797" ht="12.75" customHeight="1">
      <c r="A797" s="1"/>
      <c r="C797" s="1"/>
      <c r="D797" s="1"/>
      <c r="H797" s="1"/>
    </row>
    <row r="798" ht="12.75" customHeight="1">
      <c r="A798" s="1"/>
      <c r="C798" s="1"/>
      <c r="D798" s="1"/>
      <c r="H798" s="1"/>
    </row>
    <row r="799" ht="12.75" customHeight="1">
      <c r="A799" s="1"/>
      <c r="C799" s="1"/>
      <c r="D799" s="1"/>
      <c r="H799" s="1"/>
    </row>
    <row r="800" ht="12.75" customHeight="1">
      <c r="A800" s="1"/>
      <c r="C800" s="1"/>
      <c r="D800" s="1"/>
      <c r="H800" s="1"/>
    </row>
    <row r="801" ht="12.75" customHeight="1">
      <c r="A801" s="1"/>
      <c r="C801" s="1"/>
      <c r="D801" s="1"/>
      <c r="H801" s="1"/>
    </row>
    <row r="802" ht="12.75" customHeight="1">
      <c r="A802" s="1"/>
      <c r="C802" s="1"/>
      <c r="D802" s="1"/>
      <c r="H802" s="1"/>
    </row>
    <row r="803" ht="12.75" customHeight="1">
      <c r="A803" s="1"/>
      <c r="C803" s="1"/>
      <c r="D803" s="1"/>
      <c r="H803" s="1"/>
    </row>
    <row r="804" ht="12.75" customHeight="1">
      <c r="A804" s="1"/>
      <c r="C804" s="1"/>
      <c r="D804" s="1"/>
      <c r="H804" s="1"/>
    </row>
    <row r="805" ht="12.75" customHeight="1">
      <c r="A805" s="1"/>
      <c r="C805" s="1"/>
      <c r="D805" s="1"/>
      <c r="H805" s="1"/>
    </row>
    <row r="806" ht="12.75" customHeight="1">
      <c r="A806" s="1"/>
      <c r="C806" s="1"/>
      <c r="D806" s="1"/>
      <c r="H806" s="1"/>
    </row>
    <row r="807" ht="12.75" customHeight="1">
      <c r="A807" s="1"/>
      <c r="C807" s="1"/>
      <c r="D807" s="1"/>
      <c r="H807" s="1"/>
    </row>
    <row r="808" ht="12.75" customHeight="1">
      <c r="A808" s="1"/>
      <c r="C808" s="1"/>
      <c r="D808" s="1"/>
      <c r="H808" s="1"/>
    </row>
    <row r="809" ht="12.75" customHeight="1">
      <c r="A809" s="1"/>
      <c r="C809" s="1"/>
      <c r="D809" s="1"/>
      <c r="H809" s="1"/>
    </row>
    <row r="810" ht="12.75" customHeight="1">
      <c r="A810" s="1"/>
      <c r="C810" s="1"/>
      <c r="D810" s="1"/>
      <c r="H810" s="1"/>
    </row>
    <row r="811" ht="12.75" customHeight="1">
      <c r="A811" s="1"/>
      <c r="C811" s="1"/>
      <c r="D811" s="1"/>
      <c r="H811" s="1"/>
    </row>
    <row r="812" ht="12.75" customHeight="1">
      <c r="A812" s="1"/>
      <c r="C812" s="1"/>
      <c r="D812" s="1"/>
      <c r="H812" s="1"/>
    </row>
    <row r="813" ht="12.75" customHeight="1">
      <c r="A813" s="1"/>
      <c r="C813" s="1"/>
      <c r="D813" s="1"/>
      <c r="H813" s="1"/>
    </row>
    <row r="814" ht="12.75" customHeight="1">
      <c r="A814" s="1"/>
      <c r="C814" s="1"/>
      <c r="D814" s="1"/>
      <c r="H814" s="1"/>
    </row>
    <row r="815" ht="12.75" customHeight="1">
      <c r="A815" s="1"/>
      <c r="C815" s="1"/>
      <c r="D815" s="1"/>
      <c r="H815" s="1"/>
    </row>
    <row r="816" ht="12.75" customHeight="1">
      <c r="A816" s="1"/>
      <c r="C816" s="1"/>
      <c r="D816" s="1"/>
      <c r="H816" s="1"/>
    </row>
    <row r="817" ht="12.75" customHeight="1">
      <c r="A817" s="1"/>
      <c r="C817" s="1"/>
      <c r="D817" s="1"/>
      <c r="H817" s="1"/>
    </row>
    <row r="818" ht="12.75" customHeight="1">
      <c r="A818" s="1"/>
      <c r="C818" s="1"/>
      <c r="D818" s="1"/>
      <c r="H818" s="1"/>
    </row>
    <row r="819" ht="12.75" customHeight="1">
      <c r="A819" s="1"/>
      <c r="C819" s="1"/>
      <c r="D819" s="1"/>
      <c r="H819" s="1"/>
    </row>
    <row r="820" ht="12.75" customHeight="1">
      <c r="A820" s="1"/>
      <c r="C820" s="1"/>
      <c r="D820" s="1"/>
      <c r="H820" s="1"/>
    </row>
    <row r="821" ht="12.75" customHeight="1">
      <c r="A821" s="1"/>
      <c r="C821" s="1"/>
      <c r="D821" s="1"/>
      <c r="H821" s="1"/>
    </row>
    <row r="822" ht="12.75" customHeight="1">
      <c r="A822" s="1"/>
      <c r="C822" s="1"/>
      <c r="D822" s="1"/>
      <c r="H822" s="1"/>
    </row>
    <row r="823" ht="12.75" customHeight="1">
      <c r="A823" s="1"/>
      <c r="C823" s="1"/>
      <c r="D823" s="1"/>
      <c r="H823" s="1"/>
    </row>
    <row r="824" ht="12.75" customHeight="1">
      <c r="A824" s="1"/>
      <c r="C824" s="1"/>
      <c r="D824" s="1"/>
      <c r="H824" s="1"/>
    </row>
    <row r="825" ht="12.75" customHeight="1">
      <c r="A825" s="1"/>
      <c r="C825" s="1"/>
      <c r="D825" s="1"/>
      <c r="H825" s="1"/>
    </row>
    <row r="826" ht="12.75" customHeight="1">
      <c r="A826" s="1"/>
      <c r="C826" s="1"/>
      <c r="D826" s="1"/>
      <c r="H826" s="1"/>
    </row>
    <row r="827" ht="12.75" customHeight="1">
      <c r="A827" s="1"/>
      <c r="C827" s="1"/>
      <c r="D827" s="1"/>
      <c r="H827" s="1"/>
    </row>
    <row r="828" ht="12.75" customHeight="1">
      <c r="A828" s="1"/>
      <c r="C828" s="1"/>
      <c r="D828" s="1"/>
      <c r="H828" s="1"/>
    </row>
    <row r="829" ht="12.75" customHeight="1">
      <c r="A829" s="1"/>
      <c r="C829" s="1"/>
      <c r="D829" s="1"/>
      <c r="H829" s="1"/>
    </row>
    <row r="830" ht="12.75" customHeight="1">
      <c r="A830" s="1"/>
      <c r="C830" s="1"/>
      <c r="D830" s="1"/>
      <c r="H830" s="1"/>
    </row>
    <row r="831" ht="12.75" customHeight="1">
      <c r="A831" s="1"/>
      <c r="C831" s="1"/>
      <c r="D831" s="1"/>
      <c r="H831" s="1"/>
    </row>
    <row r="832" ht="12.75" customHeight="1">
      <c r="A832" s="1"/>
      <c r="C832" s="1"/>
      <c r="D832" s="1"/>
      <c r="H832" s="1"/>
    </row>
    <row r="833" ht="12.75" customHeight="1">
      <c r="A833" s="1"/>
      <c r="C833" s="1"/>
      <c r="D833" s="1"/>
      <c r="H833" s="1"/>
    </row>
    <row r="834" ht="12.75" customHeight="1">
      <c r="A834" s="1"/>
      <c r="C834" s="1"/>
      <c r="D834" s="1"/>
      <c r="H834" s="1"/>
    </row>
    <row r="835" ht="12.75" customHeight="1">
      <c r="A835" s="1"/>
      <c r="C835" s="1"/>
      <c r="D835" s="1"/>
      <c r="H835" s="1"/>
    </row>
    <row r="836" ht="12.75" customHeight="1">
      <c r="A836" s="1"/>
      <c r="C836" s="1"/>
      <c r="D836" s="1"/>
      <c r="H836" s="1"/>
    </row>
    <row r="837" ht="12.75" customHeight="1">
      <c r="A837" s="1"/>
      <c r="C837" s="1"/>
      <c r="D837" s="1"/>
      <c r="H837" s="1"/>
    </row>
    <row r="838" ht="12.75" customHeight="1">
      <c r="A838" s="1"/>
      <c r="C838" s="1"/>
      <c r="D838" s="1"/>
      <c r="H838" s="1"/>
    </row>
    <row r="839" ht="12.75" customHeight="1">
      <c r="A839" s="1"/>
      <c r="C839" s="1"/>
      <c r="D839" s="1"/>
      <c r="H839" s="1"/>
    </row>
    <row r="840" ht="12.75" customHeight="1">
      <c r="A840" s="1"/>
      <c r="C840" s="1"/>
      <c r="D840" s="1"/>
      <c r="H840" s="1"/>
    </row>
    <row r="841" ht="12.75" customHeight="1">
      <c r="A841" s="1"/>
      <c r="C841" s="1"/>
      <c r="D841" s="1"/>
      <c r="H841" s="1"/>
    </row>
    <row r="842" ht="12.75" customHeight="1">
      <c r="A842" s="1"/>
      <c r="C842" s="1"/>
      <c r="D842" s="1"/>
      <c r="H842" s="1"/>
    </row>
    <row r="843" ht="12.75" customHeight="1">
      <c r="A843" s="1"/>
      <c r="C843" s="1"/>
      <c r="D843" s="1"/>
      <c r="H843" s="1"/>
    </row>
    <row r="844" ht="12.75" customHeight="1">
      <c r="A844" s="1"/>
      <c r="C844" s="1"/>
      <c r="D844" s="1"/>
      <c r="H844" s="1"/>
    </row>
    <row r="845" ht="12.75" customHeight="1">
      <c r="A845" s="1"/>
      <c r="C845" s="1"/>
      <c r="D845" s="1"/>
      <c r="H845" s="1"/>
    </row>
    <row r="846" ht="12.75" customHeight="1">
      <c r="A846" s="1"/>
      <c r="C846" s="1"/>
      <c r="D846" s="1"/>
      <c r="H846" s="1"/>
    </row>
    <row r="847" ht="12.75" customHeight="1">
      <c r="A847" s="1"/>
      <c r="C847" s="1"/>
      <c r="D847" s="1"/>
      <c r="H847" s="1"/>
    </row>
    <row r="848" ht="12.75" customHeight="1">
      <c r="A848" s="1"/>
      <c r="C848" s="1"/>
      <c r="D848" s="1"/>
      <c r="H848" s="1"/>
    </row>
    <row r="849" ht="12.75" customHeight="1">
      <c r="A849" s="1"/>
      <c r="C849" s="1"/>
      <c r="D849" s="1"/>
      <c r="H849" s="1"/>
    </row>
    <row r="850" ht="12.75" customHeight="1">
      <c r="A850" s="1"/>
      <c r="C850" s="1"/>
      <c r="D850" s="1"/>
      <c r="H850" s="1"/>
    </row>
    <row r="851" ht="12.75" customHeight="1">
      <c r="A851" s="1"/>
      <c r="C851" s="1"/>
      <c r="D851" s="1"/>
      <c r="H851" s="1"/>
    </row>
    <row r="852" ht="12.75" customHeight="1">
      <c r="A852" s="1"/>
      <c r="C852" s="1"/>
      <c r="D852" s="1"/>
      <c r="H852" s="1"/>
    </row>
    <row r="853" ht="12.75" customHeight="1">
      <c r="A853" s="1"/>
      <c r="C853" s="1"/>
      <c r="D853" s="1"/>
      <c r="H853" s="1"/>
    </row>
    <row r="854" ht="12.75" customHeight="1">
      <c r="A854" s="1"/>
      <c r="C854" s="1"/>
      <c r="D854" s="1"/>
      <c r="H854" s="1"/>
    </row>
    <row r="855" ht="12.75" customHeight="1">
      <c r="A855" s="1"/>
      <c r="C855" s="1"/>
      <c r="D855" s="1"/>
      <c r="H855" s="1"/>
    </row>
    <row r="856" ht="12.75" customHeight="1">
      <c r="A856" s="1"/>
      <c r="C856" s="1"/>
      <c r="D856" s="1"/>
      <c r="H856" s="1"/>
    </row>
    <row r="857" ht="12.75" customHeight="1">
      <c r="A857" s="1"/>
      <c r="C857" s="1"/>
      <c r="D857" s="1"/>
      <c r="H857" s="1"/>
    </row>
    <row r="858" ht="12.75" customHeight="1">
      <c r="A858" s="1"/>
      <c r="C858" s="1"/>
      <c r="D858" s="1"/>
      <c r="H858" s="1"/>
    </row>
    <row r="859" ht="12.75" customHeight="1">
      <c r="A859" s="1"/>
      <c r="C859" s="1"/>
      <c r="D859" s="1"/>
      <c r="H859" s="1"/>
    </row>
    <row r="860" ht="12.75" customHeight="1">
      <c r="A860" s="1"/>
      <c r="C860" s="1"/>
      <c r="D860" s="1"/>
      <c r="H860" s="1"/>
    </row>
    <row r="861" ht="12.75" customHeight="1">
      <c r="A861" s="1"/>
      <c r="C861" s="1"/>
      <c r="D861" s="1"/>
      <c r="H861" s="1"/>
    </row>
    <row r="862" ht="12.75" customHeight="1">
      <c r="A862" s="1"/>
      <c r="C862" s="1"/>
      <c r="D862" s="1"/>
      <c r="H862" s="1"/>
    </row>
    <row r="863" ht="12.75" customHeight="1">
      <c r="A863" s="1"/>
      <c r="C863" s="1"/>
      <c r="D863" s="1"/>
      <c r="H863" s="1"/>
    </row>
    <row r="864" ht="12.75" customHeight="1">
      <c r="A864" s="1"/>
      <c r="C864" s="1"/>
      <c r="D864" s="1"/>
      <c r="H864" s="1"/>
    </row>
    <row r="865" ht="12.75" customHeight="1">
      <c r="A865" s="1"/>
      <c r="C865" s="1"/>
      <c r="D865" s="1"/>
      <c r="H865" s="1"/>
    </row>
    <row r="866" ht="12.75" customHeight="1">
      <c r="A866" s="1"/>
      <c r="C866" s="1"/>
      <c r="D866" s="1"/>
      <c r="H866" s="1"/>
    </row>
    <row r="867" ht="12.75" customHeight="1">
      <c r="A867" s="1"/>
      <c r="C867" s="1"/>
      <c r="D867" s="1"/>
      <c r="H867" s="1"/>
    </row>
    <row r="868" ht="12.75" customHeight="1">
      <c r="A868" s="1"/>
      <c r="C868" s="1"/>
      <c r="D868" s="1"/>
      <c r="H868" s="1"/>
    </row>
    <row r="869" ht="12.75" customHeight="1">
      <c r="A869" s="1"/>
      <c r="C869" s="1"/>
      <c r="D869" s="1"/>
      <c r="H869" s="1"/>
    </row>
    <row r="870" ht="12.75" customHeight="1">
      <c r="A870" s="1"/>
      <c r="C870" s="1"/>
      <c r="D870" s="1"/>
      <c r="H870" s="1"/>
    </row>
    <row r="871" ht="12.75" customHeight="1">
      <c r="A871" s="1"/>
      <c r="C871" s="1"/>
      <c r="D871" s="1"/>
      <c r="H871" s="1"/>
    </row>
    <row r="872" ht="12.75" customHeight="1">
      <c r="A872" s="1"/>
      <c r="C872" s="1"/>
      <c r="D872" s="1"/>
      <c r="H872" s="1"/>
    </row>
    <row r="873" ht="12.75" customHeight="1">
      <c r="A873" s="1"/>
      <c r="C873" s="1"/>
      <c r="D873" s="1"/>
      <c r="H873" s="1"/>
    </row>
    <row r="874" ht="12.75" customHeight="1">
      <c r="A874" s="1"/>
      <c r="C874" s="1"/>
      <c r="D874" s="1"/>
      <c r="H874" s="1"/>
    </row>
    <row r="875" ht="12.75" customHeight="1">
      <c r="A875" s="1"/>
      <c r="C875" s="1"/>
      <c r="D875" s="1"/>
      <c r="H875" s="1"/>
    </row>
    <row r="876" ht="12.75" customHeight="1">
      <c r="A876" s="1"/>
      <c r="C876" s="1"/>
      <c r="D876" s="1"/>
      <c r="H876" s="1"/>
    </row>
    <row r="877" ht="12.75" customHeight="1">
      <c r="A877" s="1"/>
      <c r="C877" s="1"/>
      <c r="D877" s="1"/>
      <c r="H877" s="1"/>
    </row>
    <row r="878" ht="12.75" customHeight="1">
      <c r="A878" s="1"/>
      <c r="C878" s="1"/>
      <c r="D878" s="1"/>
      <c r="H878" s="1"/>
    </row>
    <row r="879" ht="12.75" customHeight="1">
      <c r="A879" s="1"/>
      <c r="C879" s="1"/>
      <c r="D879" s="1"/>
      <c r="H879" s="1"/>
    </row>
    <row r="880" ht="12.75" customHeight="1">
      <c r="A880" s="1"/>
      <c r="C880" s="1"/>
      <c r="D880" s="1"/>
      <c r="H880" s="1"/>
    </row>
    <row r="881" ht="12.75" customHeight="1">
      <c r="A881" s="1"/>
      <c r="C881" s="1"/>
      <c r="D881" s="1"/>
      <c r="H881" s="1"/>
    </row>
    <row r="882" ht="12.75" customHeight="1">
      <c r="A882" s="1"/>
      <c r="C882" s="1"/>
      <c r="D882" s="1"/>
      <c r="H882" s="1"/>
    </row>
    <row r="883" ht="12.75" customHeight="1">
      <c r="A883" s="1"/>
      <c r="C883" s="1"/>
      <c r="D883" s="1"/>
      <c r="H883" s="1"/>
    </row>
    <row r="884" ht="12.75" customHeight="1">
      <c r="A884" s="1"/>
      <c r="C884" s="1"/>
      <c r="D884" s="1"/>
      <c r="H884" s="1"/>
    </row>
    <row r="885" ht="12.75" customHeight="1">
      <c r="A885" s="1"/>
      <c r="C885" s="1"/>
      <c r="D885" s="1"/>
      <c r="H885" s="1"/>
    </row>
    <row r="886" ht="12.75" customHeight="1">
      <c r="A886" s="1"/>
      <c r="C886" s="1"/>
      <c r="D886" s="1"/>
      <c r="H886" s="1"/>
    </row>
    <row r="887" ht="12.75" customHeight="1">
      <c r="A887" s="1"/>
      <c r="C887" s="1"/>
      <c r="D887" s="1"/>
      <c r="H887" s="1"/>
    </row>
    <row r="888" ht="12.75" customHeight="1">
      <c r="A888" s="1"/>
      <c r="C888" s="1"/>
      <c r="D888" s="1"/>
      <c r="H888" s="1"/>
    </row>
    <row r="889" ht="12.75" customHeight="1">
      <c r="A889" s="1"/>
      <c r="C889" s="1"/>
      <c r="D889" s="1"/>
      <c r="H889" s="1"/>
    </row>
    <row r="890" ht="12.75" customHeight="1">
      <c r="A890" s="1"/>
      <c r="C890" s="1"/>
      <c r="D890" s="1"/>
      <c r="H890" s="1"/>
    </row>
    <row r="891" ht="12.75" customHeight="1">
      <c r="A891" s="1"/>
      <c r="C891" s="1"/>
      <c r="D891" s="1"/>
      <c r="H891" s="1"/>
    </row>
    <row r="892" ht="12.75" customHeight="1">
      <c r="A892" s="1"/>
      <c r="C892" s="1"/>
      <c r="D892" s="1"/>
      <c r="H892" s="1"/>
    </row>
    <row r="893" ht="12.75" customHeight="1">
      <c r="A893" s="1"/>
      <c r="C893" s="1"/>
      <c r="D893" s="1"/>
      <c r="H893" s="1"/>
    </row>
    <row r="894" ht="12.75" customHeight="1">
      <c r="A894" s="1"/>
      <c r="C894" s="1"/>
      <c r="D894" s="1"/>
      <c r="H894" s="1"/>
    </row>
    <row r="895" ht="12.75" customHeight="1">
      <c r="A895" s="1"/>
      <c r="C895" s="1"/>
      <c r="D895" s="1"/>
      <c r="H895" s="1"/>
    </row>
    <row r="896" ht="12.75" customHeight="1">
      <c r="A896" s="1"/>
      <c r="C896" s="1"/>
      <c r="D896" s="1"/>
      <c r="H896" s="1"/>
    </row>
    <row r="897" ht="12.75" customHeight="1">
      <c r="A897" s="1"/>
      <c r="C897" s="1"/>
      <c r="D897" s="1"/>
      <c r="H897" s="1"/>
    </row>
    <row r="898" ht="12.75" customHeight="1">
      <c r="A898" s="1"/>
      <c r="C898" s="1"/>
      <c r="D898" s="1"/>
      <c r="H898" s="1"/>
    </row>
    <row r="899" ht="12.75" customHeight="1">
      <c r="A899" s="1"/>
      <c r="C899" s="1"/>
      <c r="D899" s="1"/>
      <c r="H899" s="1"/>
    </row>
    <row r="900" ht="12.75" customHeight="1">
      <c r="A900" s="1"/>
      <c r="C900" s="1"/>
      <c r="D900" s="1"/>
      <c r="H900" s="1"/>
    </row>
    <row r="901" ht="12.75" customHeight="1">
      <c r="A901" s="1"/>
      <c r="C901" s="1"/>
      <c r="D901" s="1"/>
      <c r="H901" s="1"/>
    </row>
    <row r="902" ht="12.75" customHeight="1">
      <c r="A902" s="1"/>
      <c r="C902" s="1"/>
      <c r="D902" s="1"/>
      <c r="H902" s="1"/>
    </row>
    <row r="903" ht="12.75" customHeight="1">
      <c r="A903" s="1"/>
      <c r="C903" s="1"/>
      <c r="D903" s="1"/>
      <c r="H903" s="1"/>
    </row>
    <row r="904" ht="12.75" customHeight="1">
      <c r="A904" s="1"/>
      <c r="C904" s="1"/>
      <c r="D904" s="1"/>
      <c r="H904" s="1"/>
    </row>
    <row r="905" ht="12.75" customHeight="1">
      <c r="A905" s="1"/>
      <c r="C905" s="1"/>
      <c r="D905" s="1"/>
      <c r="H905" s="1"/>
    </row>
    <row r="906" ht="12.75" customHeight="1">
      <c r="A906" s="1"/>
      <c r="C906" s="1"/>
      <c r="D906" s="1"/>
      <c r="H906" s="1"/>
    </row>
    <row r="907" ht="12.75" customHeight="1">
      <c r="A907" s="1"/>
      <c r="C907" s="1"/>
      <c r="D907" s="1"/>
      <c r="H907" s="1"/>
    </row>
    <row r="908" ht="12.75" customHeight="1">
      <c r="A908" s="1"/>
      <c r="C908" s="1"/>
      <c r="D908" s="1"/>
      <c r="H908" s="1"/>
    </row>
    <row r="909" ht="12.75" customHeight="1">
      <c r="A909" s="1"/>
      <c r="C909" s="1"/>
      <c r="D909" s="1"/>
      <c r="H909" s="1"/>
    </row>
    <row r="910" ht="12.75" customHeight="1">
      <c r="A910" s="1"/>
      <c r="C910" s="1"/>
      <c r="D910" s="1"/>
      <c r="H910" s="1"/>
    </row>
    <row r="911" ht="12.75" customHeight="1">
      <c r="A911" s="1"/>
      <c r="C911" s="1"/>
      <c r="D911" s="1"/>
      <c r="H911" s="1"/>
    </row>
    <row r="912" ht="12.75" customHeight="1">
      <c r="A912" s="1"/>
      <c r="C912" s="1"/>
      <c r="D912" s="1"/>
      <c r="H912" s="1"/>
    </row>
    <row r="913" ht="12.75" customHeight="1">
      <c r="A913" s="1"/>
      <c r="C913" s="1"/>
      <c r="D913" s="1"/>
      <c r="H913" s="1"/>
    </row>
    <row r="914" ht="12.75" customHeight="1">
      <c r="A914" s="1"/>
      <c r="C914" s="1"/>
      <c r="D914" s="1"/>
      <c r="H914" s="1"/>
    </row>
    <row r="915" ht="12.75" customHeight="1">
      <c r="A915" s="1"/>
      <c r="C915" s="1"/>
      <c r="D915" s="1"/>
      <c r="H915" s="1"/>
    </row>
    <row r="916" ht="12.75" customHeight="1">
      <c r="A916" s="1"/>
      <c r="C916" s="1"/>
      <c r="D916" s="1"/>
      <c r="H916" s="1"/>
    </row>
    <row r="917" ht="12.75" customHeight="1">
      <c r="A917" s="1"/>
      <c r="C917" s="1"/>
      <c r="D917" s="1"/>
      <c r="H917" s="1"/>
    </row>
    <row r="918" ht="12.75" customHeight="1">
      <c r="A918" s="1"/>
      <c r="C918" s="1"/>
      <c r="D918" s="1"/>
      <c r="H918" s="1"/>
    </row>
    <row r="919" ht="12.75" customHeight="1">
      <c r="A919" s="1"/>
      <c r="C919" s="1"/>
      <c r="D919" s="1"/>
      <c r="H919" s="1"/>
    </row>
    <row r="920" ht="12.75" customHeight="1">
      <c r="A920" s="1"/>
      <c r="C920" s="1"/>
      <c r="D920" s="1"/>
      <c r="H920" s="1"/>
    </row>
    <row r="921" ht="12.75" customHeight="1">
      <c r="A921" s="1"/>
      <c r="C921" s="1"/>
      <c r="D921" s="1"/>
      <c r="H921" s="1"/>
    </row>
    <row r="922" ht="12.75" customHeight="1">
      <c r="A922" s="1"/>
      <c r="C922" s="1"/>
      <c r="D922" s="1"/>
      <c r="H922" s="1"/>
    </row>
    <row r="923" ht="12.75" customHeight="1">
      <c r="A923" s="1"/>
      <c r="C923" s="1"/>
      <c r="D923" s="1"/>
      <c r="H923" s="1"/>
    </row>
    <row r="924" ht="12.75" customHeight="1">
      <c r="A924" s="1"/>
      <c r="C924" s="1"/>
      <c r="D924" s="1"/>
      <c r="H924" s="1"/>
    </row>
    <row r="925" ht="12.75" customHeight="1">
      <c r="A925" s="1"/>
      <c r="C925" s="1"/>
      <c r="D925" s="1"/>
      <c r="H925" s="1"/>
    </row>
    <row r="926" ht="12.75" customHeight="1">
      <c r="A926" s="1"/>
      <c r="C926" s="1"/>
      <c r="D926" s="1"/>
      <c r="H926" s="1"/>
    </row>
    <row r="927" ht="12.75" customHeight="1">
      <c r="A927" s="1"/>
      <c r="C927" s="1"/>
      <c r="D927" s="1"/>
      <c r="H927" s="1"/>
    </row>
    <row r="928" ht="12.75" customHeight="1">
      <c r="A928" s="1"/>
      <c r="C928" s="1"/>
      <c r="D928" s="1"/>
      <c r="H928" s="1"/>
    </row>
    <row r="929" ht="12.75" customHeight="1">
      <c r="A929" s="1"/>
      <c r="C929" s="1"/>
      <c r="D929" s="1"/>
      <c r="H929" s="1"/>
    </row>
    <row r="930" ht="12.75" customHeight="1">
      <c r="A930" s="1"/>
      <c r="C930" s="1"/>
      <c r="D930" s="1"/>
      <c r="H930" s="1"/>
    </row>
    <row r="931" ht="12.75" customHeight="1">
      <c r="A931" s="1"/>
      <c r="C931" s="1"/>
      <c r="D931" s="1"/>
      <c r="H931" s="1"/>
    </row>
    <row r="932" ht="12.75" customHeight="1">
      <c r="A932" s="1"/>
      <c r="C932" s="1"/>
      <c r="D932" s="1"/>
      <c r="H932" s="1"/>
    </row>
    <row r="933" ht="12.75" customHeight="1">
      <c r="A933" s="1"/>
      <c r="C933" s="1"/>
      <c r="D933" s="1"/>
      <c r="H933" s="1"/>
    </row>
    <row r="934" ht="12.75" customHeight="1">
      <c r="A934" s="1"/>
      <c r="C934" s="1"/>
      <c r="D934" s="1"/>
      <c r="H934" s="1"/>
    </row>
    <row r="935" ht="12.75" customHeight="1">
      <c r="A935" s="1"/>
      <c r="C935" s="1"/>
      <c r="D935" s="1"/>
      <c r="H935" s="1"/>
    </row>
    <row r="936" ht="12.75" customHeight="1">
      <c r="A936" s="1"/>
      <c r="C936" s="1"/>
      <c r="D936" s="1"/>
      <c r="H936" s="1"/>
    </row>
    <row r="937" ht="12.75" customHeight="1">
      <c r="A937" s="1"/>
      <c r="C937" s="1"/>
      <c r="D937" s="1"/>
      <c r="H937" s="1"/>
    </row>
    <row r="938" ht="12.75" customHeight="1">
      <c r="A938" s="1"/>
      <c r="C938" s="1"/>
      <c r="D938" s="1"/>
      <c r="H938" s="1"/>
    </row>
    <row r="939" ht="12.75" customHeight="1">
      <c r="A939" s="1"/>
      <c r="C939" s="1"/>
      <c r="D939" s="1"/>
      <c r="H939" s="1"/>
    </row>
    <row r="940" ht="12.75" customHeight="1">
      <c r="A940" s="1"/>
      <c r="C940" s="1"/>
      <c r="D940" s="1"/>
      <c r="H940" s="1"/>
    </row>
    <row r="941" ht="12.75" customHeight="1">
      <c r="A941" s="1"/>
      <c r="C941" s="1"/>
      <c r="D941" s="1"/>
      <c r="H941" s="1"/>
    </row>
    <row r="942" ht="12.75" customHeight="1">
      <c r="A942" s="1"/>
      <c r="C942" s="1"/>
      <c r="D942" s="1"/>
      <c r="H942" s="1"/>
    </row>
    <row r="943" ht="12.75" customHeight="1">
      <c r="A943" s="1"/>
      <c r="C943" s="1"/>
      <c r="D943" s="1"/>
      <c r="H943" s="1"/>
    </row>
    <row r="944" ht="12.75" customHeight="1">
      <c r="A944" s="1"/>
      <c r="C944" s="1"/>
      <c r="D944" s="1"/>
      <c r="H944" s="1"/>
    </row>
    <row r="945" ht="12.75" customHeight="1">
      <c r="A945" s="1"/>
      <c r="C945" s="1"/>
      <c r="D945" s="1"/>
      <c r="H945" s="1"/>
    </row>
    <row r="946" ht="12.75" customHeight="1">
      <c r="A946" s="1"/>
      <c r="C946" s="1"/>
      <c r="D946" s="1"/>
      <c r="H946" s="1"/>
    </row>
    <row r="947" ht="12.75" customHeight="1">
      <c r="A947" s="1"/>
      <c r="C947" s="1"/>
      <c r="D947" s="1"/>
      <c r="H947" s="1"/>
    </row>
    <row r="948" ht="12.75" customHeight="1">
      <c r="A948" s="1"/>
      <c r="C948" s="1"/>
      <c r="D948" s="1"/>
      <c r="H948" s="1"/>
    </row>
    <row r="949" ht="12.75" customHeight="1">
      <c r="A949" s="1"/>
      <c r="C949" s="1"/>
      <c r="D949" s="1"/>
      <c r="H949" s="1"/>
    </row>
    <row r="950" ht="12.75" customHeight="1">
      <c r="A950" s="1"/>
      <c r="C950" s="1"/>
      <c r="D950" s="1"/>
      <c r="H950" s="1"/>
    </row>
    <row r="951" ht="12.75" customHeight="1">
      <c r="A951" s="1"/>
      <c r="C951" s="1"/>
      <c r="D951" s="1"/>
      <c r="H951" s="1"/>
    </row>
    <row r="952" ht="12.75" customHeight="1">
      <c r="A952" s="1"/>
      <c r="C952" s="1"/>
      <c r="D952" s="1"/>
      <c r="H952" s="1"/>
    </row>
    <row r="953" ht="12.75" customHeight="1">
      <c r="A953" s="1"/>
      <c r="C953" s="1"/>
      <c r="D953" s="1"/>
      <c r="H953" s="1"/>
    </row>
    <row r="954" ht="12.75" customHeight="1">
      <c r="A954" s="1"/>
      <c r="C954" s="1"/>
      <c r="D954" s="1"/>
      <c r="H954" s="1"/>
    </row>
    <row r="955" ht="12.75" customHeight="1">
      <c r="A955" s="1"/>
      <c r="C955" s="1"/>
      <c r="D955" s="1"/>
      <c r="H955" s="1"/>
    </row>
    <row r="956" ht="12.75" customHeight="1">
      <c r="A956" s="1"/>
      <c r="C956" s="1"/>
      <c r="D956" s="1"/>
      <c r="H956" s="1"/>
    </row>
    <row r="957" ht="12.75" customHeight="1">
      <c r="A957" s="1"/>
      <c r="C957" s="1"/>
      <c r="D957" s="1"/>
      <c r="H957" s="1"/>
    </row>
    <row r="958" ht="12.75" customHeight="1">
      <c r="A958" s="1"/>
      <c r="C958" s="1"/>
      <c r="D958" s="1"/>
      <c r="H958" s="1"/>
    </row>
    <row r="959" ht="12.75" customHeight="1">
      <c r="A959" s="1"/>
      <c r="C959" s="1"/>
      <c r="D959" s="1"/>
      <c r="H959" s="1"/>
    </row>
    <row r="960" ht="12.75" customHeight="1">
      <c r="A960" s="1"/>
      <c r="C960" s="1"/>
      <c r="D960" s="1"/>
      <c r="H960" s="1"/>
    </row>
    <row r="961" ht="12.75" customHeight="1">
      <c r="A961" s="1"/>
      <c r="C961" s="1"/>
      <c r="D961" s="1"/>
      <c r="H961" s="1"/>
    </row>
    <row r="962" ht="12.75" customHeight="1">
      <c r="A962" s="1"/>
      <c r="C962" s="1"/>
      <c r="D962" s="1"/>
      <c r="H962" s="1"/>
    </row>
    <row r="963" ht="12.75" customHeight="1">
      <c r="A963" s="1"/>
      <c r="C963" s="1"/>
      <c r="D963" s="1"/>
      <c r="H963" s="1"/>
    </row>
    <row r="964" ht="12.75" customHeight="1">
      <c r="A964" s="1"/>
      <c r="C964" s="1"/>
      <c r="D964" s="1"/>
      <c r="H964" s="1"/>
    </row>
    <row r="965" ht="12.75" customHeight="1">
      <c r="A965" s="1"/>
      <c r="C965" s="1"/>
      <c r="D965" s="1"/>
      <c r="H965" s="1"/>
    </row>
    <row r="966" ht="12.75" customHeight="1">
      <c r="A966" s="1"/>
      <c r="C966" s="1"/>
      <c r="D966" s="1"/>
      <c r="H966" s="1"/>
    </row>
    <row r="967" ht="12.75" customHeight="1">
      <c r="A967" s="1"/>
      <c r="C967" s="1"/>
      <c r="D967" s="1"/>
      <c r="H967" s="1"/>
    </row>
    <row r="968" ht="12.75" customHeight="1">
      <c r="A968" s="1"/>
      <c r="C968" s="1"/>
      <c r="D968" s="1"/>
      <c r="H968" s="1"/>
    </row>
    <row r="969" ht="12.75" customHeight="1">
      <c r="A969" s="1"/>
      <c r="C969" s="1"/>
      <c r="D969" s="1"/>
      <c r="H969" s="1"/>
    </row>
    <row r="970" ht="12.75" customHeight="1">
      <c r="A970" s="1"/>
      <c r="C970" s="1"/>
      <c r="D970" s="1"/>
      <c r="H970" s="1"/>
    </row>
    <row r="971" ht="12.75" customHeight="1">
      <c r="A971" s="1"/>
      <c r="C971" s="1"/>
      <c r="D971" s="1"/>
      <c r="H971" s="1"/>
    </row>
    <row r="972" ht="12.75" customHeight="1">
      <c r="A972" s="1"/>
      <c r="C972" s="1"/>
      <c r="D972" s="1"/>
      <c r="H972" s="1"/>
    </row>
    <row r="973" ht="12.75" customHeight="1">
      <c r="A973" s="1"/>
      <c r="C973" s="1"/>
      <c r="D973" s="1"/>
      <c r="H973" s="1"/>
    </row>
    <row r="974" ht="12.75" customHeight="1">
      <c r="A974" s="1"/>
      <c r="C974" s="1"/>
      <c r="D974" s="1"/>
      <c r="H974" s="1"/>
    </row>
    <row r="975" ht="12.75" customHeight="1">
      <c r="A975" s="1"/>
      <c r="C975" s="1"/>
      <c r="D975" s="1"/>
      <c r="H975" s="1"/>
    </row>
    <row r="976" ht="12.75" customHeight="1">
      <c r="A976" s="1"/>
      <c r="C976" s="1"/>
      <c r="D976" s="1"/>
      <c r="H976" s="1"/>
    </row>
    <row r="977" ht="12.75" customHeight="1">
      <c r="A977" s="1"/>
      <c r="C977" s="1"/>
      <c r="D977" s="1"/>
      <c r="H977" s="1"/>
    </row>
    <row r="978" ht="12.75" customHeight="1">
      <c r="A978" s="1"/>
      <c r="C978" s="1"/>
      <c r="D978" s="1"/>
      <c r="H978" s="1"/>
    </row>
    <row r="979" ht="12.75" customHeight="1">
      <c r="A979" s="1"/>
      <c r="C979" s="1"/>
      <c r="D979" s="1"/>
      <c r="H979" s="1"/>
    </row>
    <row r="980" ht="12.75" customHeight="1">
      <c r="A980" s="1"/>
      <c r="C980" s="1"/>
      <c r="D980" s="1"/>
      <c r="H980" s="1"/>
    </row>
    <row r="981" ht="12.75" customHeight="1">
      <c r="A981" s="1"/>
      <c r="C981" s="1"/>
      <c r="D981" s="1"/>
      <c r="H981" s="1"/>
    </row>
    <row r="982" ht="12.75" customHeight="1">
      <c r="A982" s="1"/>
      <c r="C982" s="1"/>
      <c r="D982" s="1"/>
      <c r="H982" s="1"/>
    </row>
    <row r="983" ht="12.75" customHeight="1">
      <c r="A983" s="1"/>
      <c r="C983" s="1"/>
      <c r="D983" s="1"/>
      <c r="H983" s="1"/>
    </row>
    <row r="984" ht="12.75" customHeight="1">
      <c r="A984" s="1"/>
      <c r="C984" s="1"/>
      <c r="D984" s="1"/>
      <c r="H984" s="1"/>
    </row>
    <row r="985" ht="12.75" customHeight="1">
      <c r="A985" s="1"/>
      <c r="C985" s="1"/>
      <c r="D985" s="1"/>
      <c r="H985" s="1"/>
    </row>
    <row r="986" ht="12.75" customHeight="1">
      <c r="A986" s="1"/>
      <c r="C986" s="1"/>
      <c r="D986" s="1"/>
      <c r="H986" s="1"/>
    </row>
    <row r="987" ht="12.75" customHeight="1">
      <c r="A987" s="1"/>
      <c r="C987" s="1"/>
      <c r="D987" s="1"/>
      <c r="H987" s="1"/>
    </row>
    <row r="988" ht="12.75" customHeight="1">
      <c r="A988" s="1"/>
      <c r="C988" s="1"/>
      <c r="D988" s="1"/>
      <c r="H988" s="1"/>
    </row>
    <row r="989" ht="12.75" customHeight="1">
      <c r="A989" s="1"/>
      <c r="C989" s="1"/>
      <c r="D989" s="1"/>
      <c r="H989" s="1"/>
    </row>
    <row r="990" ht="12.75" customHeight="1">
      <c r="A990" s="1"/>
      <c r="C990" s="1"/>
      <c r="D990" s="1"/>
      <c r="H990" s="1"/>
    </row>
    <row r="991" ht="12.75" customHeight="1">
      <c r="A991" s="1"/>
      <c r="C991" s="1"/>
      <c r="D991" s="1"/>
      <c r="H991" s="1"/>
    </row>
    <row r="992" ht="12.75" customHeight="1">
      <c r="A992" s="1"/>
      <c r="C992" s="1"/>
      <c r="D992" s="1"/>
      <c r="H992" s="1"/>
    </row>
    <row r="993" ht="12.75" customHeight="1">
      <c r="A993" s="1"/>
      <c r="C993" s="1"/>
      <c r="D993" s="1"/>
      <c r="H993" s="1"/>
    </row>
    <row r="994" ht="12.75" customHeight="1">
      <c r="A994" s="1"/>
      <c r="C994" s="1"/>
      <c r="D994" s="1"/>
      <c r="H994" s="1"/>
    </row>
    <row r="995" ht="12.75" customHeight="1">
      <c r="A995" s="1"/>
      <c r="C995" s="1"/>
      <c r="D995" s="1"/>
      <c r="H995" s="1"/>
    </row>
    <row r="996" ht="12.75" customHeight="1">
      <c r="A996" s="1"/>
      <c r="C996" s="1"/>
      <c r="D996" s="1"/>
      <c r="H996" s="1"/>
    </row>
    <row r="997" ht="12.75" customHeight="1">
      <c r="A997" s="1"/>
      <c r="C997" s="1"/>
      <c r="D997" s="1"/>
      <c r="H997" s="1"/>
    </row>
    <row r="998" ht="12.75" customHeight="1">
      <c r="A998" s="1"/>
      <c r="C998" s="1"/>
      <c r="D998" s="1"/>
      <c r="H998" s="1"/>
    </row>
    <row r="999" ht="12.75" customHeight="1">
      <c r="A999" s="1"/>
      <c r="C999" s="1"/>
      <c r="D999" s="1"/>
      <c r="H999" s="1"/>
    </row>
    <row r="1000" ht="12.75" customHeight="1">
      <c r="A1000" s="1"/>
      <c r="C1000" s="1"/>
      <c r="D1000" s="1"/>
      <c r="H1000" s="1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3.29"/>
    <col customWidth="1" min="3" max="3" width="10.71"/>
    <col customWidth="1" min="4" max="4" width="10.86"/>
    <col customWidth="1" min="5" max="5" width="12.29"/>
    <col customWidth="1" min="6" max="6" width="9.0"/>
    <col customWidth="1" min="7" max="7" width="13.0"/>
    <col customWidth="1" min="8" max="8" width="10.57"/>
    <col customWidth="1" min="9" max="9" width="10.86"/>
    <col customWidth="1" min="10" max="10" width="1.86"/>
    <col customWidth="1" min="11" max="26" width="8.0"/>
  </cols>
  <sheetData>
    <row r="1" ht="18.75" customHeight="1">
      <c r="A1" s="17" t="s">
        <v>240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2.75" customHeight="1">
      <c r="A3" s="1"/>
      <c r="B3" s="1"/>
      <c r="C3" s="1"/>
      <c r="D3" s="1"/>
      <c r="E3" s="4" t="s">
        <v>2736</v>
      </c>
      <c r="F3" s="1"/>
      <c r="G3" s="1"/>
      <c r="H3" s="1"/>
      <c r="I3" s="4" t="s">
        <v>2582</v>
      </c>
      <c r="J3" s="1"/>
    </row>
    <row r="4" ht="12.75" customHeight="1">
      <c r="A4" s="1"/>
      <c r="B4" s="1"/>
      <c r="C4" s="1"/>
      <c r="D4" s="1"/>
      <c r="E4" s="5" t="s">
        <v>46</v>
      </c>
      <c r="F4" s="1"/>
      <c r="G4" s="1"/>
      <c r="H4" s="1"/>
      <c r="I4" s="5">
        <v>250.0</v>
      </c>
      <c r="J4" s="1"/>
    </row>
    <row r="5" ht="12.75" customHeight="1">
      <c r="A5" s="1"/>
      <c r="B5" s="1"/>
      <c r="C5" s="1"/>
      <c r="D5" s="1"/>
      <c r="E5" s="5" t="s">
        <v>45</v>
      </c>
      <c r="F5" s="1"/>
      <c r="G5" s="1"/>
      <c r="H5" s="1"/>
      <c r="I5" s="5">
        <v>600.0</v>
      </c>
      <c r="J5" s="1"/>
    </row>
    <row r="6" ht="12.75" customHeight="1">
      <c r="A6" s="1"/>
      <c r="B6" s="1"/>
      <c r="C6" s="1"/>
      <c r="D6" s="1"/>
      <c r="E6" s="5" t="s">
        <v>508</v>
      </c>
      <c r="F6" s="1"/>
      <c r="G6" s="1"/>
      <c r="H6" s="1"/>
      <c r="I6" s="5">
        <v>1000.0</v>
      </c>
      <c r="J6" s="1"/>
    </row>
    <row r="7" ht="12.75" customHeight="1">
      <c r="A7" s="1"/>
      <c r="B7" s="1"/>
      <c r="C7" s="1"/>
      <c r="D7" s="1"/>
      <c r="E7" s="5" t="s">
        <v>47</v>
      </c>
      <c r="F7" s="1"/>
      <c r="G7" s="1"/>
      <c r="H7" s="1"/>
      <c r="I7" s="5">
        <v>4000.0</v>
      </c>
      <c r="J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ht="12.75" customHeight="1">
      <c r="A9" s="1"/>
      <c r="B9" s="69"/>
      <c r="C9" s="194"/>
      <c r="D9" s="70" t="s">
        <v>2121</v>
      </c>
      <c r="E9" s="5" t="s">
        <v>45</v>
      </c>
      <c r="F9" s="1"/>
      <c r="G9" s="69"/>
      <c r="H9" s="70" t="s">
        <v>2737</v>
      </c>
      <c r="I9" s="5">
        <v>1000.0</v>
      </c>
      <c r="J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ht="12.75" customHeight="1">
      <c r="A11" s="1"/>
      <c r="B11" s="69"/>
      <c r="C11" s="194"/>
      <c r="D11" s="70" t="str">
        <f>"The position of "&amp;E9&amp;" is : "</f>
        <v>The position of Alan is : </v>
      </c>
      <c r="E11" s="6">
        <f>MATCH(E9,E4:E7,0)</f>
        <v>2</v>
      </c>
      <c r="F11" s="1"/>
      <c r="G11" s="69"/>
      <c r="H11" s="70" t="s">
        <v>2738</v>
      </c>
      <c r="I11" s="6">
        <f>MATCH(I9,I4:I7,1)</f>
        <v>3</v>
      </c>
      <c r="J11" s="1"/>
    </row>
    <row r="12" ht="12.75" customHeight="1">
      <c r="A12" s="1"/>
      <c r="B12" s="1"/>
      <c r="C12" s="1"/>
      <c r="D12" s="1"/>
      <c r="E12" s="7" t="s">
        <v>2739</v>
      </c>
      <c r="F12" s="1"/>
      <c r="G12" s="1"/>
      <c r="H12" s="1"/>
      <c r="I12" s="109" t="s">
        <v>2740</v>
      </c>
      <c r="J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ht="13.5" customHeight="1">
      <c r="A14" s="1"/>
      <c r="B14" s="3" t="s">
        <v>698</v>
      </c>
      <c r="C14" s="3"/>
      <c r="D14" s="3"/>
      <c r="E14" s="3"/>
      <c r="F14" s="3"/>
      <c r="G14" s="3"/>
      <c r="H14" s="3"/>
      <c r="I14" s="3"/>
      <c r="J14" s="1"/>
    </row>
    <row r="15" ht="12.75" customHeight="1">
      <c r="A15" s="1"/>
      <c r="B15" s="1" t="s">
        <v>2741</v>
      </c>
      <c r="C15" s="1"/>
      <c r="D15" s="1"/>
      <c r="E15" s="1"/>
      <c r="F15" s="1"/>
      <c r="G15" s="1"/>
      <c r="H15" s="1"/>
      <c r="I15" s="1"/>
      <c r="J15" s="1"/>
    </row>
    <row r="16" ht="12.75" customHeight="1">
      <c r="A16" s="1"/>
      <c r="B16" s="1" t="s">
        <v>2742</v>
      </c>
      <c r="C16" s="1"/>
      <c r="D16" s="1"/>
      <c r="E16" s="1"/>
      <c r="F16" s="1"/>
      <c r="G16" s="1"/>
      <c r="H16" s="1"/>
      <c r="I16" s="1"/>
      <c r="J16" s="1"/>
    </row>
    <row r="17" ht="12.75" customHeight="1">
      <c r="A17" s="1"/>
      <c r="B17" s="1" t="s">
        <v>2743</v>
      </c>
      <c r="C17" s="1"/>
      <c r="D17" s="1"/>
      <c r="E17" s="1"/>
      <c r="F17" s="1"/>
      <c r="G17" s="1"/>
      <c r="H17" s="1"/>
      <c r="I17" s="1"/>
      <c r="J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ht="13.5" customHeight="1">
      <c r="A19" s="1"/>
      <c r="B19" s="3" t="s">
        <v>653</v>
      </c>
      <c r="C19" s="3"/>
      <c r="D19" s="3"/>
      <c r="E19" s="3"/>
      <c r="F19" s="3"/>
      <c r="G19" s="3"/>
      <c r="H19" s="3"/>
      <c r="I19" s="3"/>
      <c r="J19" s="1"/>
    </row>
    <row r="20" ht="12.75" customHeight="1">
      <c r="A20" s="1"/>
      <c r="B20" s="2" t="s">
        <v>2744</v>
      </c>
      <c r="C20" s="1"/>
      <c r="D20" s="1"/>
      <c r="E20" s="1"/>
      <c r="F20" s="1"/>
      <c r="G20" s="1"/>
      <c r="H20" s="1"/>
      <c r="I20" s="1"/>
      <c r="J20" s="1"/>
    </row>
    <row r="21" ht="12.75" customHeight="1">
      <c r="A21" s="1"/>
      <c r="B21" s="1" t="s">
        <v>2745</v>
      </c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ht="12.75" customHeight="1">
      <c r="A23" s="1"/>
      <c r="B23" s="1" t="s">
        <v>2746</v>
      </c>
      <c r="C23" s="1"/>
      <c r="D23" s="1"/>
      <c r="E23" s="1"/>
      <c r="F23" s="1"/>
      <c r="G23" s="1"/>
      <c r="H23" s="1"/>
      <c r="I23" s="1"/>
      <c r="J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ht="12.75" customHeight="1">
      <c r="A25" s="1"/>
      <c r="B25" s="1" t="s">
        <v>2747</v>
      </c>
      <c r="C25" s="1"/>
      <c r="D25" s="1"/>
      <c r="E25" s="1"/>
      <c r="F25" s="1"/>
      <c r="G25" s="1"/>
      <c r="H25" s="1"/>
      <c r="I25" s="1"/>
      <c r="J25" s="1"/>
    </row>
    <row r="26" ht="12.75" customHeight="1">
      <c r="A26" s="1"/>
      <c r="B26" s="1" t="s">
        <v>2748</v>
      </c>
      <c r="C26" s="1"/>
      <c r="D26" s="1"/>
      <c r="E26" s="1"/>
      <c r="F26" s="1"/>
      <c r="G26" s="1"/>
      <c r="H26" s="1"/>
      <c r="I26" s="1"/>
      <c r="J26" s="1"/>
    </row>
    <row r="27" ht="12.75" customHeight="1">
      <c r="A27" s="1"/>
      <c r="B27" s="1" t="s">
        <v>2749</v>
      </c>
      <c r="C27" s="1"/>
      <c r="D27" s="1"/>
      <c r="E27" s="1"/>
      <c r="F27" s="1"/>
      <c r="G27" s="1"/>
      <c r="H27" s="1"/>
      <c r="I27" s="1"/>
      <c r="J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ht="12.75" customHeight="1">
      <c r="A29" s="1"/>
      <c r="B29" s="1" t="s">
        <v>2750</v>
      </c>
      <c r="C29" s="1"/>
      <c r="D29" s="1"/>
      <c r="E29" s="1"/>
      <c r="F29" s="1"/>
      <c r="G29" s="1"/>
      <c r="H29" s="1"/>
      <c r="I29" s="1"/>
      <c r="J29" s="1"/>
    </row>
    <row r="30" ht="12.75" customHeight="1">
      <c r="A30" s="1"/>
      <c r="B30" s="1" t="s">
        <v>2751</v>
      </c>
      <c r="C30" s="1"/>
      <c r="D30" s="1"/>
      <c r="E30" s="1"/>
      <c r="F30" s="1"/>
      <c r="G30" s="1"/>
      <c r="H30" s="1"/>
      <c r="I30" s="1"/>
      <c r="J30" s="1"/>
    </row>
    <row r="31" ht="12.75" customHeight="1">
      <c r="A31" s="1"/>
      <c r="B31" s="1" t="s">
        <v>2752</v>
      </c>
      <c r="C31" s="1"/>
      <c r="D31" s="1"/>
      <c r="E31" s="1"/>
      <c r="F31" s="1"/>
      <c r="G31" s="1"/>
      <c r="H31" s="1"/>
      <c r="I31" s="1"/>
      <c r="J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ht="13.5" customHeight="1">
      <c r="A33" s="1"/>
      <c r="B33" s="3" t="s">
        <v>2753</v>
      </c>
      <c r="C33" s="3"/>
      <c r="D33" s="3"/>
      <c r="E33" s="3"/>
      <c r="F33" s="3"/>
      <c r="G33" s="3"/>
      <c r="H33" s="3"/>
      <c r="I33" s="3"/>
      <c r="J33" s="1"/>
    </row>
    <row r="34" ht="12.75" customHeight="1">
      <c r="A34" s="1"/>
      <c r="B34" s="1" t="s">
        <v>2754</v>
      </c>
      <c r="C34" s="1"/>
      <c r="D34" s="1"/>
      <c r="E34" s="1"/>
      <c r="F34" s="1"/>
      <c r="G34" s="1"/>
      <c r="H34" s="1"/>
      <c r="I34" s="1"/>
      <c r="J34" s="1"/>
    </row>
    <row r="35" ht="12.75" customHeight="1">
      <c r="A35" s="1"/>
      <c r="B35" s="1" t="s">
        <v>2755</v>
      </c>
      <c r="C35" s="1"/>
      <c r="D35" s="1"/>
      <c r="E35" s="1"/>
      <c r="F35" s="1"/>
      <c r="G35" s="1"/>
      <c r="H35" s="1"/>
      <c r="I35" s="1"/>
      <c r="J35" s="1"/>
    </row>
    <row r="36" ht="12.75" customHeight="1">
      <c r="A36" s="1"/>
      <c r="B36" s="1" t="s">
        <v>2756</v>
      </c>
      <c r="C36" s="1"/>
      <c r="D36" s="1"/>
      <c r="E36" s="1"/>
      <c r="F36" s="1"/>
      <c r="G36" s="1"/>
      <c r="H36" s="1"/>
      <c r="I36" s="1"/>
      <c r="J36" s="1"/>
    </row>
    <row r="37" ht="12.75" customHeight="1">
      <c r="A37" s="1"/>
      <c r="B37" s="1" t="s">
        <v>2757</v>
      </c>
      <c r="C37" s="1"/>
      <c r="D37" s="1"/>
      <c r="E37" s="1"/>
      <c r="F37" s="1"/>
      <c r="G37" s="1"/>
      <c r="H37" s="1"/>
      <c r="I37" s="1"/>
      <c r="J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ht="13.5" customHeight="1">
      <c r="A39" s="1"/>
      <c r="B39" s="1"/>
      <c r="C39" s="337" t="s">
        <v>2758</v>
      </c>
      <c r="D39" s="1"/>
      <c r="E39" s="337" t="s">
        <v>2759</v>
      </c>
      <c r="F39" s="1"/>
      <c r="G39" s="370" t="s">
        <v>2760</v>
      </c>
      <c r="H39" s="1"/>
      <c r="I39" s="1"/>
      <c r="J39" s="1"/>
    </row>
    <row r="40" ht="12.75" customHeight="1">
      <c r="A40" s="1"/>
      <c r="B40" s="1"/>
      <c r="C40" s="274">
        <v>10.0</v>
      </c>
      <c r="D40" s="1"/>
      <c r="E40" s="274">
        <v>40.0</v>
      </c>
      <c r="F40" s="1"/>
      <c r="G40" s="371">
        <v>10.0</v>
      </c>
      <c r="H40" s="1"/>
      <c r="I40" s="1"/>
      <c r="J40" s="1"/>
    </row>
    <row r="41" ht="12.75" customHeight="1">
      <c r="A41" s="1"/>
      <c r="B41" s="1"/>
      <c r="C41" s="274">
        <v>20.0</v>
      </c>
      <c r="D41" s="1"/>
      <c r="E41" s="274">
        <v>30.0</v>
      </c>
      <c r="F41" s="1"/>
      <c r="G41" s="371">
        <v>20.0</v>
      </c>
      <c r="H41" s="1"/>
      <c r="I41" s="1"/>
      <c r="J41" s="1"/>
    </row>
    <row r="42" ht="12.75" customHeight="1">
      <c r="A42" s="1"/>
      <c r="B42" s="1"/>
      <c r="C42" s="274">
        <v>30.0</v>
      </c>
      <c r="D42" s="1"/>
      <c r="E42" s="274">
        <v>20.0</v>
      </c>
      <c r="F42" s="1"/>
      <c r="G42" s="371">
        <v>30.0</v>
      </c>
      <c r="H42" s="1"/>
      <c r="I42" s="1"/>
      <c r="J42" s="1"/>
    </row>
    <row r="43" ht="12.75" customHeight="1">
      <c r="A43" s="1"/>
      <c r="B43" s="1"/>
      <c r="C43" s="274">
        <v>40.0</v>
      </c>
      <c r="D43" s="1"/>
      <c r="E43" s="274">
        <v>10.0</v>
      </c>
      <c r="F43" s="1"/>
      <c r="G43" s="371">
        <v>40.0</v>
      </c>
      <c r="H43" s="1"/>
      <c r="I43" s="1"/>
      <c r="J43" s="1"/>
    </row>
    <row r="44" ht="12.75" customHeight="1">
      <c r="A44" s="1"/>
      <c r="B44" s="1"/>
      <c r="C44" s="1"/>
      <c r="D44" s="1"/>
      <c r="E44" s="1"/>
      <c r="F44" s="1"/>
      <c r="G44" s="372"/>
      <c r="H44" s="1"/>
      <c r="I44" s="1"/>
      <c r="J44" s="1"/>
    </row>
    <row r="45" ht="12.75" customHeight="1">
      <c r="A45" s="1"/>
      <c r="B45" s="1"/>
      <c r="C45" s="274">
        <v>20.0</v>
      </c>
      <c r="D45" s="1"/>
      <c r="E45" s="274">
        <v>20.0</v>
      </c>
      <c r="F45" s="1"/>
      <c r="G45" s="371">
        <v>25.0</v>
      </c>
      <c r="H45" s="1"/>
      <c r="I45" s="1"/>
      <c r="J45" s="1"/>
    </row>
    <row r="46" ht="13.5" customHeight="1">
      <c r="A46" s="1"/>
      <c r="B46" s="1"/>
      <c r="C46" s="275">
        <f>MATCH(C45,C40:C43,0)</f>
        <v>2</v>
      </c>
      <c r="D46" s="1"/>
      <c r="E46" s="275">
        <f>MATCH(E45,E40:E43,0)</f>
        <v>3</v>
      </c>
      <c r="F46" s="1"/>
      <c r="G46" s="373" t="str">
        <f>MATCH(G45,G40:G43,0)</f>
        <v>#N/A</v>
      </c>
      <c r="H46" s="1"/>
      <c r="I46" s="1"/>
      <c r="J46" s="1"/>
    </row>
    <row r="47" ht="13.5" customHeight="1">
      <c r="A47" s="1"/>
      <c r="B47" s="1"/>
      <c r="C47" s="1"/>
      <c r="D47" s="1"/>
      <c r="E47" s="16" t="s">
        <v>2761</v>
      </c>
      <c r="F47" s="1"/>
      <c r="G47" s="1"/>
      <c r="H47" s="1"/>
      <c r="I47" s="1"/>
      <c r="J47" s="1"/>
    </row>
    <row r="48" ht="12.75" customHeight="1">
      <c r="A48" s="1"/>
      <c r="B48" s="1"/>
      <c r="C48" s="201"/>
      <c r="D48" s="1"/>
      <c r="E48" s="1"/>
      <c r="F48" s="1"/>
      <c r="G48" s="1"/>
      <c r="H48" s="1"/>
      <c r="I48" s="1"/>
      <c r="J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ht="13.5" customHeight="1">
      <c r="A50" s="1"/>
      <c r="B50" s="3" t="s">
        <v>518</v>
      </c>
      <c r="C50" s="3"/>
      <c r="D50" s="3"/>
      <c r="E50" s="3"/>
      <c r="F50" s="3"/>
      <c r="G50" s="3"/>
      <c r="H50" s="3"/>
      <c r="I50" s="3"/>
      <c r="J50" s="1"/>
    </row>
    <row r="51" ht="12.75" customHeight="1">
      <c r="A51" s="1"/>
      <c r="B51" s="1" t="s">
        <v>2762</v>
      </c>
      <c r="C51" s="1"/>
      <c r="D51" s="1"/>
      <c r="E51" s="1"/>
      <c r="F51" s="1"/>
      <c r="G51" s="1"/>
      <c r="H51" s="1"/>
      <c r="I51" s="1"/>
      <c r="J51" s="1"/>
    </row>
    <row r="52" ht="12.75" customHeight="1">
      <c r="A52" s="1"/>
      <c r="B52" s="1" t="s">
        <v>2755</v>
      </c>
      <c r="C52" s="1"/>
      <c r="D52" s="1"/>
      <c r="E52" s="1"/>
      <c r="F52" s="1"/>
      <c r="G52" s="1"/>
      <c r="H52" s="1"/>
      <c r="I52" s="1"/>
      <c r="J52" s="1"/>
    </row>
    <row r="53" ht="12.75" customHeight="1">
      <c r="A53" s="1"/>
      <c r="B53" s="1" t="s">
        <v>2763</v>
      </c>
      <c r="C53" s="1"/>
      <c r="D53" s="1"/>
      <c r="E53" s="1"/>
      <c r="F53" s="1"/>
      <c r="G53" s="1"/>
      <c r="H53" s="1"/>
      <c r="I53" s="1"/>
      <c r="J53" s="1"/>
    </row>
    <row r="54" ht="12.75" customHeight="1">
      <c r="A54" s="1"/>
      <c r="B54" s="1" t="s">
        <v>2764</v>
      </c>
      <c r="C54" s="1"/>
      <c r="D54" s="1"/>
      <c r="E54" s="1"/>
      <c r="F54" s="1"/>
      <c r="G54" s="1"/>
      <c r="H54" s="1"/>
      <c r="I54" s="1"/>
      <c r="J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ht="13.5" customHeight="1">
      <c r="A56" s="1"/>
      <c r="B56" s="1"/>
      <c r="C56" s="337" t="s">
        <v>2758</v>
      </c>
      <c r="D56" s="1"/>
      <c r="E56" s="370" t="s">
        <v>2759</v>
      </c>
      <c r="F56" s="1"/>
      <c r="G56" s="337" t="s">
        <v>2760</v>
      </c>
      <c r="H56" s="1"/>
      <c r="I56" s="1"/>
      <c r="J56" s="1"/>
    </row>
    <row r="57" ht="12.75" customHeight="1">
      <c r="A57" s="1"/>
      <c r="B57" s="1"/>
      <c r="C57" s="274">
        <v>10.0</v>
      </c>
      <c r="D57" s="1"/>
      <c r="E57" s="371">
        <v>40.0</v>
      </c>
      <c r="F57" s="1"/>
      <c r="G57" s="274">
        <v>10.0</v>
      </c>
      <c r="H57" s="1"/>
      <c r="I57" s="1"/>
      <c r="J57" s="1"/>
    </row>
    <row r="58" ht="12.75" customHeight="1">
      <c r="A58" s="1"/>
      <c r="B58" s="1"/>
      <c r="C58" s="274">
        <v>20.0</v>
      </c>
      <c r="D58" s="1"/>
      <c r="E58" s="371">
        <v>30.0</v>
      </c>
      <c r="F58" s="1"/>
      <c r="G58" s="274">
        <v>20.0</v>
      </c>
      <c r="H58" s="1"/>
      <c r="I58" s="1"/>
      <c r="J58" s="1"/>
    </row>
    <row r="59" ht="12.75" customHeight="1">
      <c r="A59" s="1"/>
      <c r="B59" s="1"/>
      <c r="C59" s="274">
        <v>30.0</v>
      </c>
      <c r="D59" s="1"/>
      <c r="E59" s="371">
        <v>20.0</v>
      </c>
      <c r="F59" s="1"/>
      <c r="G59" s="274">
        <v>30.0</v>
      </c>
      <c r="H59" s="1"/>
      <c r="I59" s="1"/>
      <c r="J59" s="1"/>
    </row>
    <row r="60" ht="12.75" customHeight="1">
      <c r="A60" s="1"/>
      <c r="B60" s="1"/>
      <c r="C60" s="274">
        <v>40.0</v>
      </c>
      <c r="D60" s="1"/>
      <c r="E60" s="371">
        <v>10.0</v>
      </c>
      <c r="F60" s="1"/>
      <c r="G60" s="274">
        <v>40.0</v>
      </c>
      <c r="H60" s="1"/>
      <c r="I60" s="1"/>
      <c r="J60" s="1"/>
    </row>
    <row r="61" ht="12.75" customHeight="1">
      <c r="A61" s="1"/>
      <c r="B61" s="1"/>
      <c r="C61" s="1"/>
      <c r="D61" s="1"/>
      <c r="E61" s="372"/>
      <c r="F61" s="1"/>
      <c r="G61" s="1"/>
      <c r="H61" s="1"/>
      <c r="I61" s="1"/>
      <c r="J61" s="1"/>
    </row>
    <row r="62" ht="12.75" customHeight="1">
      <c r="A62" s="1"/>
      <c r="B62" s="1"/>
      <c r="C62" s="274">
        <v>20.0</v>
      </c>
      <c r="D62" s="1"/>
      <c r="E62" s="371">
        <v>20.0</v>
      </c>
      <c r="F62" s="1"/>
      <c r="G62" s="274">
        <v>25.0</v>
      </c>
      <c r="H62" s="1"/>
      <c r="I62" s="1"/>
      <c r="J62" s="1"/>
    </row>
    <row r="63" ht="13.5" customHeight="1">
      <c r="A63" s="1"/>
      <c r="B63" s="1"/>
      <c r="C63" s="275">
        <f>MATCH(C62,C57:C60,1)</f>
        <v>2</v>
      </c>
      <c r="D63" s="1"/>
      <c r="E63" s="373">
        <f>MATCH(E62,E57:E60,1)</f>
        <v>4</v>
      </c>
      <c r="F63" s="1"/>
      <c r="G63" s="275">
        <f>MATCH(G62,G57:G60,1)</f>
        <v>2</v>
      </c>
      <c r="H63" s="1"/>
      <c r="I63" s="1"/>
      <c r="J63" s="1"/>
    </row>
    <row r="64" ht="13.5" customHeight="1">
      <c r="A64" s="1"/>
      <c r="B64" s="1"/>
      <c r="C64" s="1"/>
      <c r="D64" s="1"/>
      <c r="E64" s="1"/>
      <c r="F64" s="1"/>
      <c r="G64" s="201" t="s">
        <v>2765</v>
      </c>
      <c r="H64" s="1"/>
      <c r="I64" s="1"/>
      <c r="J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ht="13.5" customHeight="1">
      <c r="A67" s="1"/>
      <c r="B67" s="3" t="s">
        <v>533</v>
      </c>
      <c r="C67" s="3"/>
      <c r="D67" s="3"/>
      <c r="E67" s="3"/>
      <c r="F67" s="3"/>
      <c r="G67" s="3"/>
      <c r="H67" s="3"/>
      <c r="I67" s="3"/>
      <c r="J67" s="1"/>
    </row>
    <row r="68" ht="12.75" customHeight="1">
      <c r="A68" s="1"/>
      <c r="B68" s="1" t="s">
        <v>2766</v>
      </c>
      <c r="C68" s="1"/>
      <c r="D68" s="1"/>
      <c r="E68" s="1"/>
      <c r="F68" s="1"/>
      <c r="G68" s="1"/>
      <c r="H68" s="1"/>
      <c r="I68" s="1"/>
      <c r="J68" s="1"/>
    </row>
    <row r="69" ht="12.75" customHeight="1">
      <c r="A69" s="1"/>
      <c r="B69" s="1" t="s">
        <v>2767</v>
      </c>
      <c r="C69" s="1"/>
      <c r="D69" s="1"/>
      <c r="E69" s="1"/>
      <c r="F69" s="1"/>
      <c r="G69" s="1"/>
      <c r="H69" s="1"/>
      <c r="I69" s="1"/>
      <c r="J69" s="1"/>
    </row>
    <row r="70" ht="12.75" customHeight="1">
      <c r="A70" s="1"/>
      <c r="B70" s="1" t="s">
        <v>2756</v>
      </c>
      <c r="C70" s="1"/>
      <c r="D70" s="1"/>
      <c r="E70" s="1"/>
      <c r="F70" s="1"/>
      <c r="G70" s="1"/>
      <c r="H70" s="1"/>
      <c r="I70" s="1"/>
      <c r="J70" s="1"/>
    </row>
    <row r="71" ht="12.75" customHeight="1">
      <c r="A71" s="1"/>
      <c r="B71" s="1" t="s">
        <v>2768</v>
      </c>
      <c r="C71" s="1"/>
      <c r="D71" s="1"/>
      <c r="E71" s="1"/>
      <c r="F71" s="1"/>
      <c r="G71" s="1"/>
      <c r="H71" s="1"/>
      <c r="I71" s="1"/>
      <c r="J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ht="13.5" customHeight="1">
      <c r="A73" s="1"/>
      <c r="B73" s="1"/>
      <c r="C73" s="374" t="s">
        <v>2758</v>
      </c>
      <c r="D73" s="1"/>
      <c r="E73" s="4" t="s">
        <v>2759</v>
      </c>
      <c r="F73" s="1"/>
      <c r="G73" s="4" t="s">
        <v>2760</v>
      </c>
      <c r="H73" s="1"/>
      <c r="I73" s="1"/>
      <c r="J73" s="1"/>
    </row>
    <row r="74" ht="12.75" customHeight="1">
      <c r="A74" s="1"/>
      <c r="B74" s="1"/>
      <c r="C74" s="375">
        <v>10.0</v>
      </c>
      <c r="D74" s="1"/>
      <c r="E74" s="5">
        <v>40.0</v>
      </c>
      <c r="F74" s="1"/>
      <c r="G74" s="5">
        <v>40.0</v>
      </c>
      <c r="H74" s="1"/>
      <c r="I74" s="1"/>
      <c r="J74" s="1"/>
    </row>
    <row r="75" ht="12.75" customHeight="1">
      <c r="A75" s="1"/>
      <c r="B75" s="1"/>
      <c r="C75" s="375">
        <v>20.0</v>
      </c>
      <c r="D75" s="1"/>
      <c r="E75" s="5">
        <v>30.0</v>
      </c>
      <c r="F75" s="1"/>
      <c r="G75" s="5">
        <v>30.0</v>
      </c>
      <c r="H75" s="1"/>
      <c r="I75" s="1"/>
      <c r="J75" s="1"/>
    </row>
    <row r="76" ht="12.75" customHeight="1">
      <c r="A76" s="1"/>
      <c r="B76" s="1"/>
      <c r="C76" s="375">
        <v>30.0</v>
      </c>
      <c r="D76" s="1"/>
      <c r="E76" s="5">
        <v>20.0</v>
      </c>
      <c r="F76" s="1"/>
      <c r="G76" s="5">
        <v>20.0</v>
      </c>
      <c r="H76" s="1"/>
      <c r="I76" s="1"/>
      <c r="J76" s="1"/>
    </row>
    <row r="77" ht="12.75" customHeight="1">
      <c r="A77" s="1"/>
      <c r="B77" s="1"/>
      <c r="C77" s="375">
        <v>40.0</v>
      </c>
      <c r="D77" s="1"/>
      <c r="E77" s="5">
        <v>10.0</v>
      </c>
      <c r="F77" s="1"/>
      <c r="G77" s="5">
        <v>10.0</v>
      </c>
      <c r="H77" s="1"/>
      <c r="I77" s="1"/>
      <c r="J77" s="1"/>
    </row>
    <row r="78" ht="12.75" customHeight="1">
      <c r="A78" s="1"/>
      <c r="B78" s="1"/>
      <c r="C78" s="372"/>
      <c r="D78" s="1"/>
      <c r="E78" s="1"/>
      <c r="F78" s="1"/>
      <c r="G78" s="1"/>
      <c r="H78" s="1"/>
      <c r="I78" s="1"/>
      <c r="J78" s="1"/>
    </row>
    <row r="79" ht="12.75" customHeight="1">
      <c r="A79" s="1"/>
      <c r="B79" s="1"/>
      <c r="C79" s="375">
        <v>20.0</v>
      </c>
      <c r="D79" s="1"/>
      <c r="E79" s="5">
        <v>20.0</v>
      </c>
      <c r="F79" s="1"/>
      <c r="G79" s="5">
        <v>25.0</v>
      </c>
      <c r="H79" s="1"/>
      <c r="I79" s="1"/>
      <c r="J79" s="1"/>
    </row>
    <row r="80" ht="13.5" customHeight="1">
      <c r="A80" s="1"/>
      <c r="B80" s="1"/>
      <c r="C80" s="376">
        <f>MATCH(C79,C74:C77,-1)</f>
        <v>4</v>
      </c>
      <c r="D80" s="1"/>
      <c r="E80" s="6">
        <f>MATCH(E79,E74:E77,-1)</f>
        <v>3</v>
      </c>
      <c r="F80" s="1"/>
      <c r="G80" s="6">
        <f>MATCH(G79,G74:G77,-1)</f>
        <v>2</v>
      </c>
      <c r="H80" s="1"/>
      <c r="I80" s="1"/>
      <c r="J80" s="1"/>
    </row>
    <row r="81" ht="13.5" customHeight="1">
      <c r="A81" s="1"/>
      <c r="B81" s="1"/>
      <c r="C81" s="1"/>
      <c r="D81" s="1"/>
      <c r="E81" s="1"/>
      <c r="F81" s="1"/>
      <c r="G81" s="71" t="s">
        <v>2769</v>
      </c>
      <c r="H81" s="1"/>
      <c r="I81" s="1"/>
      <c r="J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ht="13.5" customHeight="1">
      <c r="A84" s="1"/>
      <c r="B84" s="3" t="s">
        <v>559</v>
      </c>
      <c r="C84" s="3"/>
      <c r="D84" s="3"/>
      <c r="E84" s="3"/>
      <c r="F84" s="3"/>
      <c r="G84" s="3"/>
      <c r="H84" s="3"/>
      <c r="I84" s="3"/>
      <c r="J84" s="1"/>
    </row>
    <row r="85" ht="12.75" customHeight="1">
      <c r="A85" s="1"/>
      <c r="B85" s="1" t="s">
        <v>2770</v>
      </c>
      <c r="C85" s="1"/>
      <c r="D85" s="1"/>
      <c r="E85" s="1"/>
      <c r="F85" s="1"/>
      <c r="G85" s="1"/>
      <c r="H85" s="1"/>
      <c r="I85" s="1"/>
      <c r="J85" s="1"/>
    </row>
    <row r="86" ht="12.75" customHeight="1">
      <c r="A86" s="1"/>
      <c r="B86" s="1" t="s">
        <v>2771</v>
      </c>
      <c r="C86" s="1"/>
      <c r="D86" s="1"/>
      <c r="E86" s="1"/>
      <c r="F86" s="1"/>
      <c r="G86" s="1"/>
      <c r="H86" s="1"/>
      <c r="I86" s="1"/>
      <c r="J86" s="1"/>
    </row>
    <row r="87" ht="12.75" customHeight="1">
      <c r="A87" s="1"/>
      <c r="B87" s="1" t="s">
        <v>2772</v>
      </c>
      <c r="C87" s="1"/>
      <c r="D87" s="1"/>
      <c r="E87" s="1"/>
      <c r="F87" s="1"/>
      <c r="G87" s="1"/>
      <c r="H87" s="1"/>
      <c r="I87" s="1"/>
      <c r="J87" s="1"/>
    </row>
    <row r="88" ht="12.75" customHeight="1">
      <c r="A88" s="1"/>
      <c r="B88" s="1" t="s">
        <v>2773</v>
      </c>
      <c r="C88" s="1"/>
      <c r="D88" s="1"/>
      <c r="E88" s="1"/>
      <c r="F88" s="1"/>
      <c r="G88" s="1"/>
      <c r="H88" s="1"/>
      <c r="I88" s="1"/>
      <c r="J88" s="1"/>
    </row>
    <row r="89" ht="12.75" customHeight="1">
      <c r="A89" s="1"/>
      <c r="B89" s="1" t="s">
        <v>2774</v>
      </c>
      <c r="C89" s="1"/>
      <c r="D89" s="1"/>
      <c r="E89" s="1"/>
      <c r="F89" s="1"/>
      <c r="G89" s="1"/>
      <c r="H89" s="1"/>
      <c r="I89" s="1"/>
      <c r="J89" s="1"/>
    </row>
    <row r="90" ht="12.75" customHeight="1">
      <c r="A90" s="1"/>
      <c r="B90" s="1" t="s">
        <v>2775</v>
      </c>
      <c r="C90" s="1"/>
      <c r="D90" s="1"/>
      <c r="E90" s="1"/>
      <c r="F90" s="1"/>
      <c r="G90" s="1"/>
      <c r="H90" s="1"/>
      <c r="I90" s="1"/>
      <c r="J90" s="1"/>
    </row>
    <row r="91" ht="12.75" customHeight="1">
      <c r="A91" s="1"/>
      <c r="B91" s="1" t="s">
        <v>2776</v>
      </c>
      <c r="C91" s="1"/>
      <c r="D91" s="1"/>
      <c r="E91" s="1"/>
      <c r="F91" s="1"/>
      <c r="G91" s="1"/>
      <c r="H91" s="1"/>
      <c r="I91" s="1"/>
      <c r="J91" s="1"/>
    </row>
    <row r="92" ht="12.75" customHeight="1">
      <c r="A92" s="1"/>
      <c r="B92" s="1" t="s">
        <v>2777</v>
      </c>
      <c r="C92" s="1"/>
      <c r="D92" s="1"/>
      <c r="E92" s="1"/>
      <c r="F92" s="1"/>
      <c r="G92" s="1"/>
      <c r="H92" s="1"/>
      <c r="I92" s="1"/>
      <c r="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ht="12.75" customHeight="1">
      <c r="A94" s="1"/>
      <c r="B94" s="1"/>
      <c r="C94" s="1"/>
      <c r="D94" s="4" t="s">
        <v>2778</v>
      </c>
      <c r="E94" s="1"/>
      <c r="F94" s="69"/>
      <c r="G94" s="122" t="s">
        <v>2779</v>
      </c>
      <c r="H94" s="5">
        <v>23.0</v>
      </c>
      <c r="I94" s="1"/>
      <c r="J94" s="1"/>
    </row>
    <row r="95" ht="12.75" customHeight="1">
      <c r="A95" s="1"/>
      <c r="B95" s="1"/>
      <c r="C95" s="4" t="s">
        <v>2780</v>
      </c>
      <c r="D95" s="5">
        <v>54.0</v>
      </c>
      <c r="E95" s="1"/>
      <c r="F95" s="72"/>
      <c r="G95" s="122" t="s">
        <v>2781</v>
      </c>
      <c r="H95" s="6">
        <f t="array" ref="H95">INDEX(D95:D99,MATCH(H94,D95:D99,-1),0)</f>
        <v>50</v>
      </c>
      <c r="I95" s="1"/>
      <c r="J95" s="1"/>
    </row>
    <row r="96" ht="12.75" customHeight="1">
      <c r="A96" s="1"/>
      <c r="B96" s="1"/>
      <c r="C96" s="4" t="s">
        <v>2782</v>
      </c>
      <c r="D96" s="5">
        <v>50.0</v>
      </c>
      <c r="E96" s="1"/>
      <c r="F96" s="1"/>
      <c r="G96" s="1"/>
      <c r="H96" s="109" t="s">
        <v>2783</v>
      </c>
      <c r="I96" s="1"/>
      <c r="J96" s="1"/>
    </row>
    <row r="97" ht="12.75" customHeight="1">
      <c r="A97" s="1"/>
      <c r="B97" s="1"/>
      <c r="C97" s="4" t="s">
        <v>2784</v>
      </c>
      <c r="D97" s="5">
        <v>22.0</v>
      </c>
      <c r="E97" s="1"/>
      <c r="F97" s="1"/>
      <c r="G97" s="1"/>
      <c r="H97" s="1"/>
      <c r="I97" s="1"/>
      <c r="J97" s="1"/>
    </row>
    <row r="98" ht="12.75" customHeight="1">
      <c r="A98" s="1"/>
      <c r="B98" s="1"/>
      <c r="C98" s="4" t="s">
        <v>2785</v>
      </c>
      <c r="D98" s="5">
        <v>15.0</v>
      </c>
      <c r="E98" s="1"/>
      <c r="F98" s="1"/>
      <c r="G98" s="1"/>
      <c r="H98" s="1"/>
      <c r="I98" s="1"/>
      <c r="J98" s="1"/>
    </row>
    <row r="99" ht="12.75" customHeight="1">
      <c r="A99" s="1"/>
      <c r="B99" s="1"/>
      <c r="C99" s="4" t="s">
        <v>2786</v>
      </c>
      <c r="D99" s="5">
        <v>6.0</v>
      </c>
      <c r="E99" s="1"/>
      <c r="F99" s="1"/>
      <c r="G99" s="1"/>
      <c r="H99" s="1"/>
      <c r="I99" s="1"/>
      <c r="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ht="13.5" customHeight="1">
      <c r="A102" s="1"/>
      <c r="B102" s="3" t="s">
        <v>2787</v>
      </c>
      <c r="C102" s="3"/>
      <c r="D102" s="3"/>
      <c r="E102" s="3"/>
      <c r="F102" s="3"/>
      <c r="G102" s="3"/>
      <c r="H102" s="3"/>
      <c r="I102" s="3"/>
      <c r="J102" s="1"/>
    </row>
    <row r="103" ht="12.75" customHeight="1">
      <c r="A103" s="1"/>
      <c r="B103" s="1" t="s">
        <v>2788</v>
      </c>
      <c r="C103" s="1"/>
      <c r="D103" s="1"/>
      <c r="E103" s="1"/>
      <c r="F103" s="1"/>
      <c r="G103" s="1"/>
      <c r="H103" s="1"/>
      <c r="I103" s="1"/>
      <c r="J103" s="1"/>
    </row>
    <row r="104" ht="12.75" customHeight="1">
      <c r="A104" s="1"/>
      <c r="B104" s="1" t="s">
        <v>2789</v>
      </c>
      <c r="C104" s="1"/>
      <c r="D104" s="1"/>
      <c r="E104" s="1"/>
      <c r="F104" s="1"/>
      <c r="G104" s="1"/>
      <c r="H104" s="1"/>
      <c r="I104" s="1"/>
      <c r="J104" s="1"/>
    </row>
    <row r="105" ht="12.75" customHeight="1">
      <c r="A105" s="1"/>
      <c r="B105" s="1" t="s">
        <v>2790</v>
      </c>
      <c r="C105" s="1"/>
      <c r="D105" s="1"/>
      <c r="E105" s="1"/>
      <c r="F105" s="1"/>
      <c r="G105" s="1"/>
      <c r="H105" s="1"/>
      <c r="I105" s="1"/>
      <c r="J105" s="1"/>
    </row>
    <row r="106" ht="12.75" customHeight="1">
      <c r="A106" s="1"/>
      <c r="B106" s="1" t="s">
        <v>2791</v>
      </c>
      <c r="C106" s="1"/>
      <c r="D106" s="1"/>
      <c r="E106" s="1"/>
      <c r="F106" s="1"/>
      <c r="G106" s="1"/>
      <c r="H106" s="1"/>
      <c r="I106" s="1"/>
      <c r="J106" s="1"/>
    </row>
    <row r="107" ht="12.75" customHeight="1">
      <c r="A107" s="1"/>
      <c r="B107" s="1" t="s">
        <v>2792</v>
      </c>
      <c r="C107" s="1"/>
      <c r="D107" s="1"/>
      <c r="E107" s="1"/>
      <c r="F107" s="1"/>
      <c r="G107" s="1"/>
      <c r="H107" s="1"/>
      <c r="I107" s="1"/>
      <c r="J107" s="1"/>
    </row>
    <row r="108" ht="12.75" customHeight="1">
      <c r="A108" s="1"/>
      <c r="B108" s="1" t="s">
        <v>2793</v>
      </c>
      <c r="C108" s="1"/>
      <c r="D108" s="1"/>
      <c r="E108" s="1"/>
      <c r="F108" s="1"/>
      <c r="G108" s="1"/>
      <c r="H108" s="1"/>
      <c r="I108" s="1"/>
      <c r="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ht="12.75" customHeight="1">
      <c r="A110" s="1"/>
      <c r="B110" s="1"/>
      <c r="C110" s="4" t="s">
        <v>2794</v>
      </c>
      <c r="D110" s="4" t="s">
        <v>497</v>
      </c>
      <c r="E110" s="1"/>
      <c r="F110" s="1"/>
      <c r="G110" s="122" t="s">
        <v>2795</v>
      </c>
      <c r="H110" s="4" t="s">
        <v>497</v>
      </c>
      <c r="I110" s="1"/>
      <c r="J110" s="1"/>
    </row>
    <row r="111" ht="12.75" customHeight="1">
      <c r="A111" s="1"/>
      <c r="B111" s="1"/>
      <c r="C111" s="5">
        <v>0.0</v>
      </c>
      <c r="D111" s="5" t="s">
        <v>1328</v>
      </c>
      <c r="E111" s="1"/>
      <c r="F111" s="4" t="s">
        <v>45</v>
      </c>
      <c r="G111" s="5">
        <v>60.0</v>
      </c>
      <c r="H111" s="6" t="str">
        <f t="array" ref="H111">INDEX(D111:D114,MATCH(G111,C111:C114,1),0)</f>
        <v>Pass</v>
      </c>
      <c r="I111" s="1"/>
      <c r="J111" s="1"/>
    </row>
    <row r="112" ht="12.75" customHeight="1">
      <c r="A112" s="1"/>
      <c r="B112" s="1"/>
      <c r="C112" s="5">
        <v>50.0</v>
      </c>
      <c r="D112" s="5" t="s">
        <v>2796</v>
      </c>
      <c r="E112" s="1"/>
      <c r="F112" s="4" t="s">
        <v>46</v>
      </c>
      <c r="G112" s="5">
        <v>6.0</v>
      </c>
      <c r="H112" s="6" t="str">
        <f t="array" ref="H112">INDEX(D111:D114,MATCH(G112,C111:C114,1),0)</f>
        <v>Fail</v>
      </c>
      <c r="I112" s="1"/>
      <c r="J112" s="1"/>
    </row>
    <row r="113" ht="12.75" customHeight="1">
      <c r="A113" s="1"/>
      <c r="B113" s="1"/>
      <c r="C113" s="5">
        <v>90.0</v>
      </c>
      <c r="D113" s="5" t="s">
        <v>2797</v>
      </c>
      <c r="E113" s="1"/>
      <c r="F113" s="4" t="s">
        <v>47</v>
      </c>
      <c r="G113" s="5">
        <v>97.0</v>
      </c>
      <c r="H113" s="6" t="str">
        <f t="array" ref="H113">INDEX(D111:D114,MATCH(G113,C111:C114,1),0)</f>
        <v>Distinction</v>
      </c>
      <c r="I113" s="1"/>
      <c r="J113" s="1"/>
    </row>
    <row r="114" ht="12.75" customHeight="1">
      <c r="A114" s="1"/>
      <c r="B114" s="1"/>
      <c r="C114" s="5">
        <v>95.0</v>
      </c>
      <c r="D114" s="5" t="s">
        <v>2798</v>
      </c>
      <c r="E114" s="1"/>
      <c r="F114" s="4" t="s">
        <v>508</v>
      </c>
      <c r="G114" s="5">
        <v>89.0</v>
      </c>
      <c r="H114" s="6" t="str">
        <f t="array" ref="H114">INDEX(D111:D114,MATCH(G114,C111:C114,1),0)</f>
        <v>Pass</v>
      </c>
      <c r="I114" s="1"/>
      <c r="J114" s="1"/>
    </row>
    <row r="115" ht="12.75" customHeight="1">
      <c r="A115" s="1"/>
      <c r="B115" s="1"/>
      <c r="C115" s="1"/>
      <c r="D115" s="1"/>
      <c r="E115" s="1"/>
      <c r="F115" s="1"/>
      <c r="G115" s="1"/>
      <c r="H115" s="109" t="s">
        <v>2799</v>
      </c>
      <c r="I115" s="1"/>
      <c r="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14"/>
    <col customWidth="1" min="3" max="6" width="9.29"/>
    <col customWidth="1" min="7" max="7" width="10.86"/>
    <col customWidth="1" min="8" max="8" width="10.57"/>
    <col customWidth="1" min="9" max="9" width="12.86"/>
    <col customWidth="1" min="10" max="10" width="6.57"/>
    <col customWidth="1" min="11" max="26" width="8.0"/>
  </cols>
  <sheetData>
    <row r="1" ht="18.75" customHeight="1">
      <c r="A1" s="17" t="s">
        <v>242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2.75" customHeight="1">
      <c r="A3" s="1"/>
      <c r="B3" s="1"/>
      <c r="C3" s="4" t="s">
        <v>2582</v>
      </c>
      <c r="D3" s="1"/>
      <c r="E3" s="1"/>
      <c r="F3" s="1"/>
      <c r="G3" s="1"/>
      <c r="H3" s="4" t="s">
        <v>2800</v>
      </c>
      <c r="I3" s="1"/>
      <c r="J3" s="1"/>
    </row>
    <row r="4" ht="12.75" customHeight="1">
      <c r="A4" s="1"/>
      <c r="B4" s="1"/>
      <c r="C4" s="5">
        <v>120.0</v>
      </c>
      <c r="D4" s="5">
        <v>800.0</v>
      </c>
      <c r="E4" s="5">
        <v>100.0</v>
      </c>
      <c r="F4" s="5">
        <v>120.0</v>
      </c>
      <c r="G4" s="5">
        <v>250.0</v>
      </c>
      <c r="H4" s="6">
        <f>MAX(C4:G4)</f>
        <v>800</v>
      </c>
      <c r="I4" s="47" t="s">
        <v>2801</v>
      </c>
      <c r="J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ht="12.75" customHeight="1">
      <c r="A6" s="1"/>
      <c r="B6" s="1"/>
      <c r="C6" s="4" t="s">
        <v>2802</v>
      </c>
      <c r="D6" s="1"/>
      <c r="E6" s="1"/>
      <c r="F6" s="1"/>
      <c r="G6" s="1"/>
      <c r="H6" s="4" t="s">
        <v>2800</v>
      </c>
      <c r="I6" s="1"/>
      <c r="J6" s="1"/>
    </row>
    <row r="7" ht="12.75" customHeight="1">
      <c r="A7" s="1"/>
      <c r="B7" s="1"/>
      <c r="C7" s="193">
        <v>35796.0</v>
      </c>
      <c r="D7" s="193">
        <v>36154.0</v>
      </c>
      <c r="E7" s="193">
        <v>35885.0</v>
      </c>
      <c r="F7" s="193">
        <v>36156.0</v>
      </c>
      <c r="G7" s="193">
        <v>35980.0</v>
      </c>
      <c r="H7" s="267">
        <f>MAX(C7:G7)</f>
        <v>36156</v>
      </c>
      <c r="I7" s="47" t="s">
        <v>2803</v>
      </c>
      <c r="J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ht="13.5" customHeight="1">
      <c r="A9" s="1"/>
      <c r="B9" s="3" t="s">
        <v>698</v>
      </c>
      <c r="C9" s="3"/>
      <c r="D9" s="3"/>
      <c r="E9" s="3"/>
      <c r="F9" s="3"/>
      <c r="G9" s="3"/>
      <c r="H9" s="3"/>
      <c r="I9" s="3"/>
      <c r="J9" s="1"/>
    </row>
    <row r="10" ht="12.75" customHeight="1">
      <c r="A10" s="1"/>
      <c r="B10" s="1" t="s">
        <v>2804</v>
      </c>
      <c r="C10" s="1"/>
      <c r="D10" s="1"/>
      <c r="E10" s="1"/>
      <c r="F10" s="1"/>
      <c r="G10" s="1"/>
      <c r="H10" s="1"/>
      <c r="I10" s="1"/>
      <c r="J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2" t="s">
        <v>2805</v>
      </c>
      <c r="C13" s="1"/>
      <c r="D13" s="1"/>
      <c r="E13" s="1"/>
      <c r="F13" s="1"/>
      <c r="G13" s="1"/>
      <c r="H13" s="1"/>
      <c r="I13" s="1"/>
      <c r="J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ht="13.5" customHeight="1">
      <c r="A15" s="1"/>
      <c r="B15" s="3" t="s">
        <v>4</v>
      </c>
      <c r="C15" s="3"/>
      <c r="D15" s="3"/>
      <c r="E15" s="3"/>
      <c r="F15" s="3"/>
      <c r="G15" s="3"/>
      <c r="H15" s="3"/>
      <c r="I15" s="3"/>
      <c r="J15" s="1"/>
    </row>
    <row r="16" ht="12.75" customHeight="1">
      <c r="A16" s="1"/>
      <c r="B16" s="1" t="s">
        <v>788</v>
      </c>
      <c r="C16" s="1"/>
      <c r="D16" s="1"/>
      <c r="E16" s="1"/>
      <c r="F16" s="1"/>
      <c r="G16" s="1"/>
      <c r="H16" s="1"/>
      <c r="I16" s="1"/>
      <c r="J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ht="13.5" customHeight="1">
      <c r="A18" s="1"/>
      <c r="B18" s="3" t="s">
        <v>656</v>
      </c>
      <c r="C18" s="3"/>
      <c r="D18" s="3"/>
      <c r="E18" s="3"/>
      <c r="F18" s="3"/>
      <c r="G18" s="3"/>
      <c r="H18" s="3"/>
      <c r="I18" s="3"/>
      <c r="J18" s="1"/>
    </row>
    <row r="19" ht="12.75" customHeight="1">
      <c r="A19" s="1"/>
      <c r="B19" s="1" t="s">
        <v>2806</v>
      </c>
      <c r="C19" s="1"/>
      <c r="D19" s="1"/>
      <c r="E19" s="1"/>
      <c r="F19" s="1"/>
      <c r="G19" s="1"/>
      <c r="H19" s="1"/>
      <c r="I19" s="1"/>
      <c r="J19" s="1"/>
    </row>
    <row r="20" ht="12.75" customHeight="1">
      <c r="A20" s="1"/>
      <c r="B20" s="1" t="s">
        <v>2807</v>
      </c>
      <c r="C20" s="1"/>
      <c r="D20" s="1"/>
      <c r="E20" s="1"/>
      <c r="F20" s="1"/>
      <c r="G20" s="1"/>
      <c r="H20" s="1"/>
      <c r="I20" s="1"/>
      <c r="J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4" t="s">
        <v>1272</v>
      </c>
      <c r="C22" s="4" t="s">
        <v>584</v>
      </c>
      <c r="D22" s="4" t="s">
        <v>585</v>
      </c>
      <c r="E22" s="4" t="s">
        <v>586</v>
      </c>
      <c r="F22" s="1"/>
      <c r="G22" s="4" t="s">
        <v>2808</v>
      </c>
      <c r="H22" s="1"/>
      <c r="I22" s="1"/>
      <c r="J22" s="1"/>
    </row>
    <row r="23" ht="12.75" customHeight="1">
      <c r="A23" s="1"/>
      <c r="B23" s="4" t="s">
        <v>6</v>
      </c>
      <c r="C23" s="125">
        <v>5000.0</v>
      </c>
      <c r="D23" s="125">
        <v>6000.0</v>
      </c>
      <c r="E23" s="125">
        <v>4500.0</v>
      </c>
      <c r="F23" s="1"/>
      <c r="G23" s="276">
        <f t="shared" ref="G23:G26" si="1">MAX(C23:E23)</f>
        <v>6000</v>
      </c>
      <c r="H23" s="47" t="s">
        <v>2809</v>
      </c>
      <c r="I23" s="1"/>
      <c r="J23" s="1"/>
    </row>
    <row r="24" ht="12.75" customHeight="1">
      <c r="A24" s="1"/>
      <c r="B24" s="4" t="s">
        <v>41</v>
      </c>
      <c r="C24" s="125">
        <v>5800.0</v>
      </c>
      <c r="D24" s="125">
        <v>7000.0</v>
      </c>
      <c r="E24" s="125">
        <v>3000.0</v>
      </c>
      <c r="F24" s="1"/>
      <c r="G24" s="276">
        <f t="shared" si="1"/>
        <v>7000</v>
      </c>
      <c r="H24" s="1"/>
      <c r="I24" s="1"/>
      <c r="J24" s="1"/>
    </row>
    <row r="25" ht="12.75" customHeight="1">
      <c r="A25" s="1"/>
      <c r="B25" s="4" t="s">
        <v>42</v>
      </c>
      <c r="C25" s="125">
        <v>3500.0</v>
      </c>
      <c r="D25" s="125">
        <v>2000.0</v>
      </c>
      <c r="E25" s="125">
        <v>10000.0</v>
      </c>
      <c r="F25" s="1"/>
      <c r="G25" s="276">
        <f t="shared" si="1"/>
        <v>10000</v>
      </c>
      <c r="H25" s="1"/>
      <c r="I25" s="1"/>
      <c r="J25" s="1"/>
    </row>
    <row r="26" ht="12.75" customHeight="1">
      <c r="A26" s="1"/>
      <c r="B26" s="4" t="s">
        <v>43</v>
      </c>
      <c r="C26" s="125">
        <v>12000.0</v>
      </c>
      <c r="D26" s="125">
        <v>4000.0</v>
      </c>
      <c r="E26" s="125">
        <v>6000.0</v>
      </c>
      <c r="F26" s="1"/>
      <c r="G26" s="276">
        <f t="shared" si="1"/>
        <v>12000</v>
      </c>
      <c r="H26" s="1"/>
      <c r="I26" s="1"/>
      <c r="J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ht="12.75" customHeight="1">
      <c r="A28" s="1"/>
      <c r="B28" s="74" t="s">
        <v>2810</v>
      </c>
      <c r="C28" s="276">
        <f t="shared" ref="C28:E28" si="2">MAX(C23:C26)</f>
        <v>12000</v>
      </c>
      <c r="D28" s="276">
        <f t="shared" si="2"/>
        <v>7000</v>
      </c>
      <c r="E28" s="276">
        <f t="shared" si="2"/>
        <v>10000</v>
      </c>
      <c r="F28" s="1"/>
      <c r="G28" s="1"/>
      <c r="H28" s="1"/>
      <c r="I28" s="1"/>
      <c r="J28" s="1"/>
    </row>
    <row r="29" ht="12.75" customHeight="1">
      <c r="A29" s="1"/>
      <c r="B29" s="1"/>
      <c r="C29" s="1"/>
      <c r="D29" s="1"/>
      <c r="E29" s="7" t="s">
        <v>2811</v>
      </c>
      <c r="F29" s="1"/>
      <c r="G29" s="1"/>
      <c r="H29" s="1"/>
      <c r="I29" s="1"/>
      <c r="J29" s="1"/>
    </row>
    <row r="30" ht="12.75" customHeight="1">
      <c r="A30" s="1"/>
      <c r="B30" s="74" t="s">
        <v>2812</v>
      </c>
      <c r="C30" s="276">
        <f>MAX(C23:E26)</f>
        <v>12000</v>
      </c>
      <c r="D30" s="1"/>
      <c r="E30" s="1"/>
      <c r="F30" s="1"/>
      <c r="G30" s="1"/>
      <c r="H30" s="1"/>
      <c r="I30" s="1"/>
      <c r="J30" s="1"/>
    </row>
    <row r="31" ht="12.75" customHeight="1">
      <c r="A31" s="1"/>
      <c r="B31" s="1"/>
      <c r="C31" s="7" t="s">
        <v>2813</v>
      </c>
      <c r="D31" s="1"/>
      <c r="E31" s="1"/>
      <c r="F31" s="1"/>
      <c r="G31" s="1"/>
      <c r="H31" s="1"/>
      <c r="I31" s="1"/>
      <c r="J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7" width="7.71"/>
    <col customWidth="1" min="8" max="9" width="8.0"/>
    <col customWidth="1" min="10" max="10" width="15.43"/>
    <col customWidth="1" min="11" max="26" width="8.0"/>
  </cols>
  <sheetData>
    <row r="1" ht="18.75" customHeight="1">
      <c r="A1" s="17" t="s">
        <v>244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C2" s="2"/>
      <c r="D2" s="1"/>
      <c r="E2" s="1"/>
      <c r="F2" s="1"/>
      <c r="G2" s="1"/>
      <c r="J2" s="1"/>
    </row>
    <row r="3" ht="12.75" customHeight="1">
      <c r="A3" s="1"/>
      <c r="C3" s="4" t="s">
        <v>2814</v>
      </c>
      <c r="D3" s="4" t="s">
        <v>2815</v>
      </c>
      <c r="E3" s="4" t="s">
        <v>2816</v>
      </c>
      <c r="F3" s="4" t="s">
        <v>2817</v>
      </c>
      <c r="G3" s="4" t="s">
        <v>2818</v>
      </c>
      <c r="H3" s="4" t="s">
        <v>2819</v>
      </c>
      <c r="J3" s="1"/>
    </row>
    <row r="4" ht="12.75" customHeight="1">
      <c r="A4" s="1"/>
      <c r="C4" s="5">
        <v>20.0</v>
      </c>
      <c r="D4" s="5">
        <v>50.0</v>
      </c>
      <c r="E4" s="5">
        <v>10.0</v>
      </c>
      <c r="F4" s="5">
        <v>30.0</v>
      </c>
      <c r="G4" s="5">
        <v>40.0</v>
      </c>
      <c r="H4" s="6">
        <f>MEDIAN(C4:G4)</f>
        <v>30</v>
      </c>
      <c r="I4" s="47" t="s">
        <v>2820</v>
      </c>
      <c r="J4" s="1"/>
    </row>
    <row r="5" ht="12.75" customHeight="1">
      <c r="A5" s="1"/>
      <c r="C5" s="1"/>
      <c r="D5" s="1"/>
      <c r="E5" s="1"/>
      <c r="F5" s="1"/>
      <c r="G5" s="1"/>
      <c r="J5" s="1"/>
    </row>
    <row r="6" ht="12.75" customHeight="1">
      <c r="A6" s="1"/>
      <c r="C6" s="5">
        <v>2000.0</v>
      </c>
      <c r="D6" s="5">
        <v>1000.0</v>
      </c>
      <c r="E6" s="5">
        <v>10.0</v>
      </c>
      <c r="F6" s="5">
        <v>20.0</v>
      </c>
      <c r="G6" s="5">
        <v>8000.0</v>
      </c>
      <c r="H6" s="6">
        <f>MEDIAN(C6:G6)</f>
        <v>1000</v>
      </c>
      <c r="I6" s="47" t="s">
        <v>2821</v>
      </c>
      <c r="J6" s="1"/>
    </row>
    <row r="7" ht="12.75" customHeight="1">
      <c r="A7" s="1"/>
      <c r="C7" s="1"/>
      <c r="D7" s="1"/>
      <c r="E7" s="1"/>
      <c r="F7" s="1"/>
      <c r="G7" s="1"/>
      <c r="J7" s="1"/>
    </row>
    <row r="8" ht="12.75" customHeight="1">
      <c r="A8" s="1"/>
      <c r="C8" s="5">
        <v>10.0</v>
      </c>
      <c r="D8" s="5">
        <v>20.0</v>
      </c>
      <c r="E8" s="5">
        <v>40.0</v>
      </c>
      <c r="F8" s="5">
        <v>40.0</v>
      </c>
      <c r="G8" s="5">
        <v>40.0</v>
      </c>
      <c r="H8" s="6">
        <f>MEDIAN(C8:G8)</f>
        <v>40</v>
      </c>
      <c r="I8" s="47" t="s">
        <v>2822</v>
      </c>
      <c r="J8" s="1"/>
    </row>
    <row r="9" ht="12.75" customHeight="1">
      <c r="A9" s="1"/>
      <c r="C9" s="1"/>
      <c r="D9" s="1"/>
      <c r="E9" s="1"/>
      <c r="F9" s="1"/>
      <c r="G9" s="1"/>
      <c r="J9" s="1"/>
    </row>
    <row r="10" ht="12.75" customHeight="1">
      <c r="A10" s="1"/>
      <c r="C10" s="4" t="s">
        <v>2814</v>
      </c>
      <c r="D10" s="4" t="s">
        <v>2815</v>
      </c>
      <c r="E10" s="4" t="s">
        <v>2816</v>
      </c>
      <c r="F10" s="4" t="s">
        <v>2817</v>
      </c>
      <c r="G10" s="1"/>
      <c r="H10" s="4" t="s">
        <v>2819</v>
      </c>
      <c r="J10" s="1"/>
    </row>
    <row r="11" ht="12.75" customHeight="1">
      <c r="A11" s="1"/>
      <c r="C11" s="5">
        <v>20.0</v>
      </c>
      <c r="D11" s="5">
        <v>40.0</v>
      </c>
      <c r="E11" s="5">
        <v>30.0</v>
      </c>
      <c r="F11" s="5">
        <v>10.0</v>
      </c>
      <c r="G11" s="1"/>
      <c r="H11" s="6">
        <f>MEDIAN(C11:F11)</f>
        <v>25</v>
      </c>
      <c r="I11" s="47" t="s">
        <v>2823</v>
      </c>
      <c r="J11" s="1"/>
    </row>
    <row r="12" ht="12.75" customHeight="1">
      <c r="A12" s="1"/>
      <c r="C12" s="1"/>
      <c r="D12" s="1"/>
      <c r="E12" s="1"/>
      <c r="F12" s="1"/>
      <c r="G12" s="1"/>
      <c r="J12" s="1"/>
    </row>
    <row r="13" ht="12.75" customHeight="1">
      <c r="A13" s="1"/>
      <c r="C13" s="5">
        <v>20.0</v>
      </c>
      <c r="D13" s="5">
        <v>20.0</v>
      </c>
      <c r="E13" s="5">
        <v>40.0</v>
      </c>
      <c r="F13" s="5">
        <v>20.0</v>
      </c>
      <c r="G13" s="1"/>
      <c r="H13" s="6">
        <f>MEDIAN(C13:F13)</f>
        <v>20</v>
      </c>
      <c r="I13" s="47" t="s">
        <v>2824</v>
      </c>
      <c r="J13" s="1"/>
    </row>
    <row r="14" ht="12.75" customHeight="1">
      <c r="A14" s="1"/>
      <c r="C14" s="1"/>
      <c r="D14" s="1"/>
      <c r="E14" s="1"/>
      <c r="F14" s="1"/>
      <c r="G14" s="1"/>
      <c r="J14" s="1"/>
    </row>
    <row r="15" ht="13.5" customHeight="1">
      <c r="A15" s="1"/>
      <c r="B15" s="3" t="s">
        <v>698</v>
      </c>
      <c r="C15" s="3"/>
      <c r="D15" s="3"/>
      <c r="E15" s="3"/>
      <c r="F15" s="3"/>
      <c r="G15" s="3"/>
      <c r="H15" s="3"/>
      <c r="I15" s="3"/>
      <c r="J15" s="1"/>
    </row>
    <row r="16" ht="12.75" customHeight="1">
      <c r="A16" s="1"/>
      <c r="B16" s="1" t="s">
        <v>2825</v>
      </c>
      <c r="C16" s="1"/>
      <c r="D16" s="1"/>
      <c r="E16" s="1"/>
      <c r="F16" s="1"/>
      <c r="G16" s="1"/>
      <c r="J16" s="1"/>
    </row>
    <row r="17" ht="12.75" customHeight="1">
      <c r="A17" s="1"/>
      <c r="B17" s="1" t="s">
        <v>2826</v>
      </c>
      <c r="C17" s="1"/>
      <c r="D17" s="1"/>
      <c r="E17" s="1"/>
      <c r="F17" s="1"/>
      <c r="G17" s="1"/>
      <c r="J17" s="1"/>
    </row>
    <row r="18" ht="12.75" customHeight="1">
      <c r="A18" s="1"/>
      <c r="B18" s="1" t="s">
        <v>2827</v>
      </c>
      <c r="C18" s="1"/>
      <c r="D18" s="1"/>
      <c r="E18" s="1"/>
      <c r="F18" s="1"/>
      <c r="G18" s="1"/>
      <c r="J18" s="1"/>
    </row>
    <row r="19" ht="12.75" customHeight="1">
      <c r="A19" s="1"/>
      <c r="B19" s="1" t="s">
        <v>2828</v>
      </c>
      <c r="C19" s="1"/>
      <c r="D19" s="1"/>
      <c r="E19" s="1"/>
      <c r="F19" s="1"/>
      <c r="G19" s="1"/>
      <c r="J19" s="1"/>
    </row>
    <row r="20" ht="12.75" customHeight="1">
      <c r="A20" s="1"/>
      <c r="B20" s="1" t="s">
        <v>2829</v>
      </c>
      <c r="C20" s="1"/>
      <c r="D20" s="1"/>
      <c r="E20" s="1"/>
      <c r="F20" s="1"/>
      <c r="G20" s="1"/>
      <c r="J20" s="1"/>
    </row>
    <row r="21" ht="12.75" customHeight="1">
      <c r="A21" s="1"/>
      <c r="C21" s="1"/>
      <c r="D21" s="1"/>
      <c r="E21" s="1"/>
      <c r="F21" s="1"/>
      <c r="G21" s="1"/>
      <c r="J21" s="1"/>
    </row>
    <row r="22" ht="13.5" customHeight="1">
      <c r="A22" s="1"/>
      <c r="B22" s="3" t="s">
        <v>653</v>
      </c>
      <c r="C22" s="3"/>
      <c r="D22" s="3"/>
      <c r="E22" s="3"/>
      <c r="F22" s="3"/>
      <c r="G22" s="3"/>
      <c r="H22" s="3"/>
      <c r="I22" s="3"/>
      <c r="J22" s="1"/>
    </row>
    <row r="23" ht="12.75" customHeight="1">
      <c r="A23" s="1"/>
      <c r="B23" s="2" t="s">
        <v>2830</v>
      </c>
      <c r="C23" s="1"/>
      <c r="D23" s="1"/>
      <c r="E23" s="1"/>
      <c r="F23" s="1"/>
      <c r="G23" s="1"/>
      <c r="J23" s="1"/>
    </row>
    <row r="24" ht="12.75" customHeight="1">
      <c r="A24" s="1"/>
      <c r="C24" s="1"/>
      <c r="D24" s="1"/>
      <c r="E24" s="1"/>
      <c r="F24" s="1"/>
      <c r="G24" s="1"/>
      <c r="J24" s="1"/>
    </row>
    <row r="25" ht="13.5" customHeight="1">
      <c r="A25" s="1"/>
      <c r="B25" s="3" t="s">
        <v>4</v>
      </c>
      <c r="C25" s="3"/>
      <c r="D25" s="3"/>
      <c r="E25" s="3"/>
      <c r="F25" s="3"/>
      <c r="G25" s="3"/>
      <c r="H25" s="3"/>
      <c r="I25" s="3"/>
      <c r="J25" s="1"/>
    </row>
    <row r="26" ht="12.75" customHeight="1">
      <c r="A26" s="1"/>
      <c r="B26" s="1" t="s">
        <v>788</v>
      </c>
      <c r="C26" s="1"/>
      <c r="D26" s="1"/>
      <c r="E26" s="1"/>
      <c r="F26" s="1"/>
      <c r="G26" s="1"/>
      <c r="J26" s="1"/>
    </row>
    <row r="27" ht="12.75" customHeight="1">
      <c r="A27" s="1"/>
      <c r="C27" s="1"/>
      <c r="D27" s="1"/>
      <c r="E27" s="1"/>
      <c r="F27" s="1"/>
      <c r="G27" s="1"/>
      <c r="J27" s="1"/>
    </row>
    <row r="28" ht="12.75" customHeight="1">
      <c r="A28" s="1"/>
      <c r="C28" s="1"/>
      <c r="D28" s="1"/>
      <c r="E28" s="1"/>
      <c r="F28" s="1"/>
      <c r="G28" s="1"/>
      <c r="J28" s="1"/>
    </row>
    <row r="29" ht="12.75" customHeight="1">
      <c r="A29" s="1"/>
      <c r="C29" s="1"/>
      <c r="D29" s="1"/>
      <c r="E29" s="1"/>
      <c r="F29" s="1"/>
      <c r="G29" s="1"/>
      <c r="J29" s="1"/>
    </row>
    <row r="30" ht="12.75" customHeight="1">
      <c r="A30" s="1"/>
      <c r="C30" s="1"/>
      <c r="D30" s="1"/>
      <c r="E30" s="1"/>
      <c r="F30" s="1"/>
      <c r="G30" s="1"/>
      <c r="J30" s="1"/>
    </row>
    <row r="31" ht="12.75" customHeight="1">
      <c r="A31" s="1"/>
      <c r="C31" s="1"/>
      <c r="D31" s="1"/>
      <c r="E31" s="1"/>
      <c r="F31" s="1"/>
      <c r="G31" s="1"/>
      <c r="J31" s="1"/>
    </row>
    <row r="32" ht="12.75" customHeight="1">
      <c r="A32" s="1"/>
      <c r="C32" s="1"/>
      <c r="D32" s="1"/>
      <c r="E32" s="1"/>
      <c r="F32" s="1"/>
      <c r="G32" s="1"/>
      <c r="J32" s="1"/>
    </row>
    <row r="33" ht="12.75" customHeight="1">
      <c r="A33" s="1"/>
      <c r="C33" s="1"/>
      <c r="D33" s="1"/>
      <c r="E33" s="1"/>
      <c r="F33" s="1"/>
      <c r="G33" s="1"/>
      <c r="J33" s="1"/>
    </row>
    <row r="34" ht="12.75" customHeight="1">
      <c r="A34" s="1"/>
      <c r="C34" s="1"/>
      <c r="D34" s="1"/>
      <c r="E34" s="1"/>
      <c r="F34" s="1"/>
      <c r="G34" s="1"/>
      <c r="J34" s="1"/>
    </row>
    <row r="35" ht="12.75" customHeight="1">
      <c r="A35" s="1"/>
      <c r="C35" s="1"/>
      <c r="D35" s="1"/>
      <c r="E35" s="1"/>
      <c r="F35" s="1"/>
      <c r="G35" s="1"/>
      <c r="J35" s="1"/>
    </row>
    <row r="36" ht="12.75" customHeight="1">
      <c r="A36" s="1"/>
      <c r="C36" s="1"/>
      <c r="D36" s="1"/>
      <c r="E36" s="1"/>
      <c r="F36" s="1"/>
      <c r="G36" s="1"/>
      <c r="J36" s="1"/>
    </row>
    <row r="37" ht="12.75" customHeight="1">
      <c r="A37" s="1"/>
      <c r="C37" s="1"/>
      <c r="D37" s="1"/>
      <c r="E37" s="1"/>
      <c r="F37" s="1"/>
      <c r="G37" s="1"/>
      <c r="J37" s="1"/>
    </row>
    <row r="38" ht="12.75" customHeight="1">
      <c r="A38" s="1"/>
      <c r="C38" s="1"/>
      <c r="D38" s="1"/>
      <c r="E38" s="1"/>
      <c r="F38" s="1"/>
      <c r="G38" s="1"/>
      <c r="J38" s="1"/>
    </row>
    <row r="39" ht="12.75" customHeight="1">
      <c r="A39" s="1"/>
      <c r="C39" s="1"/>
      <c r="D39" s="1"/>
      <c r="E39" s="1"/>
      <c r="F39" s="1"/>
      <c r="G39" s="1"/>
      <c r="J39" s="1"/>
    </row>
    <row r="40" ht="12.75" customHeight="1">
      <c r="A40" s="1"/>
      <c r="C40" s="1"/>
      <c r="D40" s="1"/>
      <c r="E40" s="1"/>
      <c r="F40" s="1"/>
      <c r="G40" s="1"/>
      <c r="J40" s="1"/>
    </row>
    <row r="41" ht="12.75" customHeight="1">
      <c r="A41" s="1"/>
      <c r="C41" s="1"/>
      <c r="D41" s="1"/>
      <c r="E41" s="1"/>
      <c r="F41" s="1"/>
      <c r="G41" s="1"/>
      <c r="J41" s="1"/>
    </row>
    <row r="42" ht="12.75" customHeight="1">
      <c r="A42" s="1"/>
      <c r="C42" s="1"/>
      <c r="D42" s="1"/>
      <c r="E42" s="1"/>
      <c r="F42" s="1"/>
      <c r="G42" s="1"/>
      <c r="J42" s="1"/>
    </row>
    <row r="43" ht="12.75" customHeight="1">
      <c r="A43" s="1"/>
      <c r="C43" s="1"/>
      <c r="D43" s="1"/>
      <c r="E43" s="1"/>
      <c r="F43" s="1"/>
      <c r="G43" s="1"/>
      <c r="J43" s="1"/>
    </row>
    <row r="44" ht="12.75" customHeight="1">
      <c r="A44" s="1"/>
      <c r="C44" s="1"/>
      <c r="D44" s="1"/>
      <c r="E44" s="1"/>
      <c r="F44" s="1"/>
      <c r="G44" s="1"/>
      <c r="J44" s="1"/>
    </row>
    <row r="45" ht="12.75" customHeight="1">
      <c r="A45" s="1"/>
      <c r="C45" s="1"/>
      <c r="D45" s="1"/>
      <c r="E45" s="1"/>
      <c r="F45" s="1"/>
      <c r="G45" s="1"/>
      <c r="J45" s="1"/>
    </row>
    <row r="46" ht="12.75" customHeight="1">
      <c r="A46" s="1"/>
      <c r="C46" s="1"/>
      <c r="D46" s="1"/>
      <c r="E46" s="1"/>
      <c r="F46" s="1"/>
      <c r="G46" s="1"/>
      <c r="J46" s="1"/>
    </row>
    <row r="47" ht="12.75" customHeight="1">
      <c r="A47" s="1"/>
      <c r="C47" s="1"/>
      <c r="D47" s="1"/>
      <c r="E47" s="1"/>
      <c r="F47" s="1"/>
      <c r="G47" s="1"/>
      <c r="J47" s="1"/>
    </row>
    <row r="48" ht="12.75" customHeight="1">
      <c r="A48" s="1"/>
      <c r="C48" s="1"/>
      <c r="D48" s="1"/>
      <c r="E48" s="1"/>
      <c r="F48" s="1"/>
      <c r="G48" s="1"/>
      <c r="J48" s="1"/>
    </row>
    <row r="49" ht="12.75" customHeight="1">
      <c r="A49" s="1"/>
      <c r="C49" s="1"/>
      <c r="D49" s="1"/>
      <c r="E49" s="1"/>
      <c r="F49" s="1"/>
      <c r="G49" s="1"/>
      <c r="J49" s="1"/>
    </row>
    <row r="50" ht="12.75" customHeight="1">
      <c r="A50" s="1"/>
      <c r="C50" s="1"/>
      <c r="D50" s="1"/>
      <c r="E50" s="1"/>
      <c r="F50" s="1"/>
      <c r="G50" s="1"/>
      <c r="J50" s="1"/>
    </row>
    <row r="51" ht="12.75" customHeight="1">
      <c r="A51" s="1"/>
      <c r="C51" s="1"/>
      <c r="D51" s="1"/>
      <c r="E51" s="1"/>
      <c r="F51" s="1"/>
      <c r="G51" s="1"/>
      <c r="J51" s="1"/>
    </row>
    <row r="52" ht="12.75" customHeight="1">
      <c r="A52" s="1"/>
      <c r="C52" s="1"/>
      <c r="D52" s="1"/>
      <c r="E52" s="1"/>
      <c r="F52" s="1"/>
      <c r="G52" s="1"/>
      <c r="J52" s="1"/>
    </row>
    <row r="53" ht="12.75" customHeight="1">
      <c r="A53" s="1"/>
      <c r="C53" s="1"/>
      <c r="D53" s="1"/>
      <c r="E53" s="1"/>
      <c r="F53" s="1"/>
      <c r="G53" s="1"/>
      <c r="J53" s="1"/>
    </row>
    <row r="54" ht="12.75" customHeight="1">
      <c r="A54" s="1"/>
      <c r="C54" s="1"/>
      <c r="D54" s="1"/>
      <c r="E54" s="1"/>
      <c r="F54" s="1"/>
      <c r="G54" s="1"/>
      <c r="J54" s="1"/>
    </row>
    <row r="55" ht="12.75" customHeight="1">
      <c r="A55" s="1"/>
      <c r="C55" s="1"/>
      <c r="D55" s="1"/>
      <c r="E55" s="1"/>
      <c r="F55" s="1"/>
      <c r="G55" s="1"/>
      <c r="J55" s="1"/>
    </row>
    <row r="56" ht="12.75" customHeight="1">
      <c r="A56" s="1"/>
      <c r="C56" s="1"/>
      <c r="D56" s="1"/>
      <c r="E56" s="1"/>
      <c r="F56" s="1"/>
      <c r="G56" s="1"/>
      <c r="J56" s="1"/>
    </row>
    <row r="57" ht="12.75" customHeight="1">
      <c r="A57" s="1"/>
      <c r="C57" s="1"/>
      <c r="D57" s="1"/>
      <c r="E57" s="1"/>
      <c r="F57" s="1"/>
      <c r="G57" s="1"/>
      <c r="J57" s="1"/>
    </row>
    <row r="58" ht="12.75" customHeight="1">
      <c r="A58" s="1"/>
      <c r="C58" s="1"/>
      <c r="D58" s="1"/>
      <c r="E58" s="1"/>
      <c r="F58" s="1"/>
      <c r="G58" s="1"/>
      <c r="J58" s="1"/>
    </row>
    <row r="59" ht="12.75" customHeight="1">
      <c r="A59" s="1"/>
      <c r="C59" s="1"/>
      <c r="D59" s="1"/>
      <c r="E59" s="1"/>
      <c r="F59" s="1"/>
      <c r="G59" s="1"/>
      <c r="J59" s="1"/>
    </row>
    <row r="60" ht="12.75" customHeight="1">
      <c r="A60" s="1"/>
      <c r="C60" s="1"/>
      <c r="D60" s="1"/>
      <c r="E60" s="1"/>
      <c r="F60" s="1"/>
      <c r="G60" s="1"/>
      <c r="J60" s="1"/>
    </row>
    <row r="61" ht="12.75" customHeight="1">
      <c r="A61" s="1"/>
      <c r="C61" s="1"/>
      <c r="D61" s="1"/>
      <c r="E61" s="1"/>
      <c r="F61" s="1"/>
      <c r="G61" s="1"/>
      <c r="J61" s="1"/>
    </row>
    <row r="62" ht="12.75" customHeight="1">
      <c r="A62" s="1"/>
      <c r="C62" s="1"/>
      <c r="D62" s="1"/>
      <c r="E62" s="1"/>
      <c r="F62" s="1"/>
      <c r="G62" s="1"/>
      <c r="J62" s="1"/>
    </row>
    <row r="63" ht="12.75" customHeight="1">
      <c r="A63" s="1"/>
      <c r="C63" s="1"/>
      <c r="D63" s="1"/>
      <c r="E63" s="1"/>
      <c r="F63" s="1"/>
      <c r="G63" s="1"/>
      <c r="J63" s="1"/>
    </row>
    <row r="64" ht="12.75" customHeight="1">
      <c r="A64" s="1"/>
      <c r="C64" s="1"/>
      <c r="D64" s="1"/>
      <c r="E64" s="1"/>
      <c r="F64" s="1"/>
      <c r="G64" s="1"/>
      <c r="J64" s="1"/>
    </row>
    <row r="65" ht="12.75" customHeight="1">
      <c r="A65" s="1"/>
      <c r="C65" s="1"/>
      <c r="D65" s="1"/>
      <c r="E65" s="1"/>
      <c r="F65" s="1"/>
      <c r="G65" s="1"/>
      <c r="J65" s="1"/>
    </row>
    <row r="66" ht="12.75" customHeight="1">
      <c r="A66" s="1"/>
      <c r="C66" s="1"/>
      <c r="D66" s="1"/>
      <c r="E66" s="1"/>
      <c r="F66" s="1"/>
      <c r="G66" s="1"/>
      <c r="J66" s="1"/>
    </row>
    <row r="67" ht="12.75" customHeight="1">
      <c r="A67" s="1"/>
      <c r="C67" s="1"/>
      <c r="D67" s="1"/>
      <c r="E67" s="1"/>
      <c r="F67" s="1"/>
      <c r="G67" s="1"/>
      <c r="J67" s="1"/>
    </row>
    <row r="68" ht="12.75" customHeight="1">
      <c r="A68" s="1"/>
      <c r="C68" s="1"/>
      <c r="D68" s="1"/>
      <c r="E68" s="1"/>
      <c r="F68" s="1"/>
      <c r="G68" s="1"/>
      <c r="J68" s="1"/>
    </row>
    <row r="69" ht="12.75" customHeight="1">
      <c r="A69" s="1"/>
      <c r="C69" s="1"/>
      <c r="D69" s="1"/>
      <c r="E69" s="1"/>
      <c r="F69" s="1"/>
      <c r="G69" s="1"/>
      <c r="J69" s="1"/>
    </row>
    <row r="70" ht="12.75" customHeight="1">
      <c r="A70" s="1"/>
      <c r="C70" s="1"/>
      <c r="D70" s="1"/>
      <c r="E70" s="1"/>
      <c r="F70" s="1"/>
      <c r="G70" s="1"/>
      <c r="J70" s="1"/>
    </row>
    <row r="71" ht="12.75" customHeight="1">
      <c r="A71" s="1"/>
      <c r="C71" s="1"/>
      <c r="D71" s="1"/>
      <c r="E71" s="1"/>
      <c r="F71" s="1"/>
      <c r="G71" s="1"/>
      <c r="J71" s="1"/>
    </row>
    <row r="72" ht="12.75" customHeight="1">
      <c r="A72" s="1"/>
      <c r="C72" s="1"/>
      <c r="D72" s="1"/>
      <c r="E72" s="1"/>
      <c r="F72" s="1"/>
      <c r="G72" s="1"/>
      <c r="J72" s="1"/>
    </row>
    <row r="73" ht="12.75" customHeight="1">
      <c r="A73" s="1"/>
      <c r="C73" s="1"/>
      <c r="D73" s="1"/>
      <c r="E73" s="1"/>
      <c r="F73" s="1"/>
      <c r="G73" s="1"/>
      <c r="J73" s="1"/>
    </row>
    <row r="74" ht="12.75" customHeight="1">
      <c r="A74" s="1"/>
      <c r="C74" s="1"/>
      <c r="D74" s="1"/>
      <c r="E74" s="1"/>
      <c r="F74" s="1"/>
      <c r="G74" s="1"/>
      <c r="J74" s="1"/>
    </row>
    <row r="75" ht="12.75" customHeight="1">
      <c r="A75" s="1"/>
      <c r="C75" s="1"/>
      <c r="D75" s="1"/>
      <c r="E75" s="1"/>
      <c r="F75" s="1"/>
      <c r="G75" s="1"/>
      <c r="J75" s="1"/>
    </row>
    <row r="76" ht="12.75" customHeight="1">
      <c r="A76" s="1"/>
      <c r="C76" s="1"/>
      <c r="D76" s="1"/>
      <c r="E76" s="1"/>
      <c r="F76" s="1"/>
      <c r="G76" s="1"/>
      <c r="J76" s="1"/>
    </row>
    <row r="77" ht="12.75" customHeight="1">
      <c r="A77" s="1"/>
      <c r="C77" s="1"/>
      <c r="D77" s="1"/>
      <c r="E77" s="1"/>
      <c r="F77" s="1"/>
      <c r="G77" s="1"/>
      <c r="J77" s="1"/>
    </row>
    <row r="78" ht="12.75" customHeight="1">
      <c r="A78" s="1"/>
      <c r="C78" s="1"/>
      <c r="D78" s="1"/>
      <c r="E78" s="1"/>
      <c r="F78" s="1"/>
      <c r="G78" s="1"/>
      <c r="J78" s="1"/>
    </row>
    <row r="79" ht="12.75" customHeight="1">
      <c r="A79" s="1"/>
      <c r="C79" s="1"/>
      <c r="D79" s="1"/>
      <c r="E79" s="1"/>
      <c r="F79" s="1"/>
      <c r="G79" s="1"/>
      <c r="J79" s="1"/>
    </row>
    <row r="80" ht="12.75" customHeight="1">
      <c r="A80" s="1"/>
      <c r="C80" s="1"/>
      <c r="D80" s="1"/>
      <c r="E80" s="1"/>
      <c r="F80" s="1"/>
      <c r="G80" s="1"/>
      <c r="J80" s="1"/>
    </row>
    <row r="81" ht="12.75" customHeight="1">
      <c r="A81" s="1"/>
      <c r="C81" s="1"/>
      <c r="D81" s="1"/>
      <c r="E81" s="1"/>
      <c r="F81" s="1"/>
      <c r="G81" s="1"/>
      <c r="J81" s="1"/>
    </row>
    <row r="82" ht="12.75" customHeight="1">
      <c r="A82" s="1"/>
      <c r="C82" s="1"/>
      <c r="D82" s="1"/>
      <c r="E82" s="1"/>
      <c r="F82" s="1"/>
      <c r="G82" s="1"/>
      <c r="J82" s="1"/>
    </row>
    <row r="83" ht="12.75" customHeight="1">
      <c r="A83" s="1"/>
      <c r="C83" s="1"/>
      <c r="D83" s="1"/>
      <c r="E83" s="1"/>
      <c r="F83" s="1"/>
      <c r="G83" s="1"/>
      <c r="J83" s="1"/>
    </row>
    <row r="84" ht="12.75" customHeight="1">
      <c r="A84" s="1"/>
      <c r="C84" s="1"/>
      <c r="D84" s="1"/>
      <c r="E84" s="1"/>
      <c r="F84" s="1"/>
      <c r="G84" s="1"/>
      <c r="J84" s="1"/>
    </row>
    <row r="85" ht="12.75" customHeight="1">
      <c r="A85" s="1"/>
      <c r="C85" s="1"/>
      <c r="D85" s="1"/>
      <c r="E85" s="1"/>
      <c r="F85" s="1"/>
      <c r="G85" s="1"/>
      <c r="J85" s="1"/>
    </row>
    <row r="86" ht="12.75" customHeight="1">
      <c r="A86" s="1"/>
      <c r="C86" s="1"/>
      <c r="D86" s="1"/>
      <c r="E86" s="1"/>
      <c r="F86" s="1"/>
      <c r="G86" s="1"/>
      <c r="J86" s="1"/>
    </row>
    <row r="87" ht="12.75" customHeight="1">
      <c r="A87" s="1"/>
      <c r="C87" s="1"/>
      <c r="D87" s="1"/>
      <c r="E87" s="1"/>
      <c r="F87" s="1"/>
      <c r="G87" s="1"/>
      <c r="J87" s="1"/>
    </row>
    <row r="88" ht="12.75" customHeight="1">
      <c r="A88" s="1"/>
      <c r="C88" s="1"/>
      <c r="D88" s="1"/>
      <c r="E88" s="1"/>
      <c r="F88" s="1"/>
      <c r="G88" s="1"/>
      <c r="J88" s="1"/>
    </row>
    <row r="89" ht="12.75" customHeight="1">
      <c r="A89" s="1"/>
      <c r="C89" s="1"/>
      <c r="D89" s="1"/>
      <c r="E89" s="1"/>
      <c r="F89" s="1"/>
      <c r="G89" s="1"/>
      <c r="J89" s="1"/>
    </row>
    <row r="90" ht="12.75" customHeight="1">
      <c r="A90" s="1"/>
      <c r="C90" s="1"/>
      <c r="D90" s="1"/>
      <c r="E90" s="1"/>
      <c r="F90" s="1"/>
      <c r="G90" s="1"/>
      <c r="J90" s="1"/>
    </row>
    <row r="91" ht="12.75" customHeight="1">
      <c r="A91" s="1"/>
      <c r="C91" s="1"/>
      <c r="D91" s="1"/>
      <c r="E91" s="1"/>
      <c r="F91" s="1"/>
      <c r="G91" s="1"/>
      <c r="J91" s="1"/>
    </row>
    <row r="92" ht="12.75" customHeight="1">
      <c r="A92" s="1"/>
      <c r="C92" s="1"/>
      <c r="D92" s="1"/>
      <c r="E92" s="1"/>
      <c r="F92" s="1"/>
      <c r="G92" s="1"/>
      <c r="J92" s="1"/>
    </row>
    <row r="93" ht="12.75" customHeight="1">
      <c r="A93" s="1"/>
      <c r="C93" s="1"/>
      <c r="D93" s="1"/>
      <c r="E93" s="1"/>
      <c r="F93" s="1"/>
      <c r="G93" s="1"/>
      <c r="J93" s="1"/>
    </row>
    <row r="94" ht="12.75" customHeight="1">
      <c r="A94" s="1"/>
      <c r="C94" s="1"/>
      <c r="D94" s="1"/>
      <c r="E94" s="1"/>
      <c r="F94" s="1"/>
      <c r="G94" s="1"/>
      <c r="J94" s="1"/>
    </row>
    <row r="95" ht="12.75" customHeight="1">
      <c r="A95" s="1"/>
      <c r="C95" s="1"/>
      <c r="D95" s="1"/>
      <c r="E95" s="1"/>
      <c r="F95" s="1"/>
      <c r="G95" s="1"/>
      <c r="J95" s="1"/>
    </row>
    <row r="96" ht="12.75" customHeight="1">
      <c r="A96" s="1"/>
      <c r="C96" s="1"/>
      <c r="D96" s="1"/>
      <c r="E96" s="1"/>
      <c r="F96" s="1"/>
      <c r="G96" s="1"/>
      <c r="J96" s="1"/>
    </row>
    <row r="97" ht="12.75" customHeight="1">
      <c r="A97" s="1"/>
      <c r="C97" s="1"/>
      <c r="D97" s="1"/>
      <c r="E97" s="1"/>
      <c r="F97" s="1"/>
      <c r="G97" s="1"/>
      <c r="J97" s="1"/>
    </row>
    <row r="98" ht="12.75" customHeight="1">
      <c r="A98" s="1"/>
      <c r="C98" s="1"/>
      <c r="D98" s="1"/>
      <c r="E98" s="1"/>
      <c r="F98" s="1"/>
      <c r="G98" s="1"/>
      <c r="J98" s="1"/>
    </row>
    <row r="99" ht="12.75" customHeight="1">
      <c r="A99" s="1"/>
      <c r="C99" s="1"/>
      <c r="D99" s="1"/>
      <c r="E99" s="1"/>
      <c r="F99" s="1"/>
      <c r="G99" s="1"/>
      <c r="J99" s="1"/>
    </row>
    <row r="100" ht="12.75" customHeight="1">
      <c r="A100" s="1"/>
      <c r="C100" s="1"/>
      <c r="D100" s="1"/>
      <c r="E100" s="1"/>
      <c r="F100" s="1"/>
      <c r="G100" s="1"/>
      <c r="J100" s="1"/>
    </row>
    <row r="101" ht="12.75" customHeight="1">
      <c r="A101" s="1"/>
      <c r="C101" s="1"/>
      <c r="D101" s="1"/>
      <c r="E101" s="1"/>
      <c r="F101" s="1"/>
      <c r="G101" s="1"/>
      <c r="J101" s="1"/>
    </row>
    <row r="102" ht="12.75" customHeight="1">
      <c r="A102" s="1"/>
      <c r="C102" s="1"/>
      <c r="D102" s="1"/>
      <c r="E102" s="1"/>
      <c r="F102" s="1"/>
      <c r="G102" s="1"/>
      <c r="J102" s="1"/>
    </row>
    <row r="103" ht="12.75" customHeight="1">
      <c r="A103" s="1"/>
      <c r="C103" s="1"/>
      <c r="D103" s="1"/>
      <c r="E103" s="1"/>
      <c r="F103" s="1"/>
      <c r="G103" s="1"/>
      <c r="J103" s="1"/>
    </row>
    <row r="104" ht="12.75" customHeight="1">
      <c r="A104" s="1"/>
      <c r="C104" s="1"/>
      <c r="D104" s="1"/>
      <c r="E104" s="1"/>
      <c r="F104" s="1"/>
      <c r="G104" s="1"/>
      <c r="J104" s="1"/>
    </row>
    <row r="105" ht="12.75" customHeight="1">
      <c r="A105" s="1"/>
      <c r="C105" s="1"/>
      <c r="D105" s="1"/>
      <c r="E105" s="1"/>
      <c r="F105" s="1"/>
      <c r="G105" s="1"/>
      <c r="J105" s="1"/>
    </row>
    <row r="106" ht="12.75" customHeight="1">
      <c r="A106" s="1"/>
      <c r="C106" s="1"/>
      <c r="D106" s="1"/>
      <c r="E106" s="1"/>
      <c r="F106" s="1"/>
      <c r="G106" s="1"/>
      <c r="J106" s="1"/>
    </row>
    <row r="107" ht="12.75" customHeight="1">
      <c r="A107" s="1"/>
      <c r="C107" s="1"/>
      <c r="D107" s="1"/>
      <c r="E107" s="1"/>
      <c r="F107" s="1"/>
      <c r="G107" s="1"/>
      <c r="J107" s="1"/>
    </row>
    <row r="108" ht="12.75" customHeight="1">
      <c r="A108" s="1"/>
      <c r="C108" s="1"/>
      <c r="D108" s="1"/>
      <c r="E108" s="1"/>
      <c r="F108" s="1"/>
      <c r="G108" s="1"/>
      <c r="J108" s="1"/>
    </row>
    <row r="109" ht="12.75" customHeight="1">
      <c r="A109" s="1"/>
      <c r="C109" s="1"/>
      <c r="D109" s="1"/>
      <c r="E109" s="1"/>
      <c r="F109" s="1"/>
      <c r="G109" s="1"/>
      <c r="J109" s="1"/>
    </row>
    <row r="110" ht="12.75" customHeight="1">
      <c r="A110" s="1"/>
      <c r="C110" s="1"/>
      <c r="D110" s="1"/>
      <c r="E110" s="1"/>
      <c r="F110" s="1"/>
      <c r="G110" s="1"/>
      <c r="J110" s="1"/>
    </row>
    <row r="111" ht="12.75" customHeight="1">
      <c r="A111" s="1"/>
      <c r="C111" s="1"/>
      <c r="D111" s="1"/>
      <c r="E111" s="1"/>
      <c r="F111" s="1"/>
      <c r="G111" s="1"/>
      <c r="J111" s="1"/>
    </row>
    <row r="112" ht="12.75" customHeight="1">
      <c r="A112" s="1"/>
      <c r="C112" s="1"/>
      <c r="D112" s="1"/>
      <c r="E112" s="1"/>
      <c r="F112" s="1"/>
      <c r="G112" s="1"/>
      <c r="J112" s="1"/>
    </row>
    <row r="113" ht="12.75" customHeight="1">
      <c r="A113" s="1"/>
      <c r="C113" s="1"/>
      <c r="D113" s="1"/>
      <c r="E113" s="1"/>
      <c r="F113" s="1"/>
      <c r="G113" s="1"/>
      <c r="J113" s="1"/>
    </row>
    <row r="114" ht="12.75" customHeight="1">
      <c r="A114" s="1"/>
      <c r="C114" s="1"/>
      <c r="D114" s="1"/>
      <c r="E114" s="1"/>
      <c r="F114" s="1"/>
      <c r="G114" s="1"/>
      <c r="J114" s="1"/>
    </row>
    <row r="115" ht="12.75" customHeight="1">
      <c r="A115" s="1"/>
      <c r="C115" s="1"/>
      <c r="D115" s="1"/>
      <c r="E115" s="1"/>
      <c r="F115" s="1"/>
      <c r="G115" s="1"/>
      <c r="J115" s="1"/>
    </row>
    <row r="116" ht="12.75" customHeight="1">
      <c r="A116" s="1"/>
      <c r="C116" s="1"/>
      <c r="D116" s="1"/>
      <c r="E116" s="1"/>
      <c r="F116" s="1"/>
      <c r="G116" s="1"/>
      <c r="J116" s="1"/>
    </row>
    <row r="117" ht="12.75" customHeight="1">
      <c r="A117" s="1"/>
      <c r="C117" s="1"/>
      <c r="D117" s="1"/>
      <c r="E117" s="1"/>
      <c r="F117" s="1"/>
      <c r="G117" s="1"/>
      <c r="J117" s="1"/>
    </row>
    <row r="118" ht="12.75" customHeight="1">
      <c r="A118" s="1"/>
      <c r="C118" s="1"/>
      <c r="D118" s="1"/>
      <c r="E118" s="1"/>
      <c r="F118" s="1"/>
      <c r="G118" s="1"/>
      <c r="J118" s="1"/>
    </row>
    <row r="119" ht="12.75" customHeight="1">
      <c r="A119" s="1"/>
      <c r="C119" s="1"/>
      <c r="D119" s="1"/>
      <c r="E119" s="1"/>
      <c r="F119" s="1"/>
      <c r="G119" s="1"/>
      <c r="J119" s="1"/>
    </row>
    <row r="120" ht="12.75" customHeight="1">
      <c r="A120" s="1"/>
      <c r="C120" s="1"/>
      <c r="D120" s="1"/>
      <c r="E120" s="1"/>
      <c r="F120" s="1"/>
      <c r="G120" s="1"/>
      <c r="J120" s="1"/>
    </row>
    <row r="121" ht="12.75" customHeight="1">
      <c r="A121" s="1"/>
      <c r="C121" s="1"/>
      <c r="D121" s="1"/>
      <c r="E121" s="1"/>
      <c r="F121" s="1"/>
      <c r="G121" s="1"/>
      <c r="J121" s="1"/>
    </row>
    <row r="122" ht="12.75" customHeight="1">
      <c r="A122" s="1"/>
      <c r="C122" s="1"/>
      <c r="D122" s="1"/>
      <c r="E122" s="1"/>
      <c r="F122" s="1"/>
      <c r="G122" s="1"/>
      <c r="J122" s="1"/>
    </row>
    <row r="123" ht="12.75" customHeight="1">
      <c r="A123" s="1"/>
      <c r="C123" s="1"/>
      <c r="D123" s="1"/>
      <c r="E123" s="1"/>
      <c r="F123" s="1"/>
      <c r="G123" s="1"/>
      <c r="J123" s="1"/>
    </row>
    <row r="124" ht="12.75" customHeight="1">
      <c r="A124" s="1"/>
      <c r="C124" s="1"/>
      <c r="D124" s="1"/>
      <c r="E124" s="1"/>
      <c r="F124" s="1"/>
      <c r="G124" s="1"/>
      <c r="J124" s="1"/>
    </row>
    <row r="125" ht="12.75" customHeight="1">
      <c r="A125" s="1"/>
      <c r="C125" s="1"/>
      <c r="D125" s="1"/>
      <c r="E125" s="1"/>
      <c r="F125" s="1"/>
      <c r="G125" s="1"/>
      <c r="J125" s="1"/>
    </row>
    <row r="126" ht="12.75" customHeight="1">
      <c r="A126" s="1"/>
      <c r="C126" s="1"/>
      <c r="D126" s="1"/>
      <c r="E126" s="1"/>
      <c r="F126" s="1"/>
      <c r="G126" s="1"/>
      <c r="J126" s="1"/>
    </row>
    <row r="127" ht="12.75" customHeight="1">
      <c r="A127" s="1"/>
      <c r="C127" s="1"/>
      <c r="D127" s="1"/>
      <c r="E127" s="1"/>
      <c r="F127" s="1"/>
      <c r="G127" s="1"/>
      <c r="J127" s="1"/>
    </row>
    <row r="128" ht="12.75" customHeight="1">
      <c r="A128" s="1"/>
      <c r="C128" s="1"/>
      <c r="D128" s="1"/>
      <c r="E128" s="1"/>
      <c r="F128" s="1"/>
      <c r="G128" s="1"/>
      <c r="J128" s="1"/>
    </row>
    <row r="129" ht="12.75" customHeight="1">
      <c r="A129" s="1"/>
      <c r="C129" s="1"/>
      <c r="D129" s="1"/>
      <c r="E129" s="1"/>
      <c r="F129" s="1"/>
      <c r="G129" s="1"/>
      <c r="J129" s="1"/>
    </row>
    <row r="130" ht="12.75" customHeight="1">
      <c r="A130" s="1"/>
      <c r="C130" s="1"/>
      <c r="D130" s="1"/>
      <c r="E130" s="1"/>
      <c r="F130" s="1"/>
      <c r="G130" s="1"/>
      <c r="J130" s="1"/>
    </row>
    <row r="131" ht="12.75" customHeight="1">
      <c r="A131" s="1"/>
      <c r="C131" s="1"/>
      <c r="D131" s="1"/>
      <c r="E131" s="1"/>
      <c r="F131" s="1"/>
      <c r="G131" s="1"/>
      <c r="J131" s="1"/>
    </row>
    <row r="132" ht="12.75" customHeight="1">
      <c r="A132" s="1"/>
      <c r="C132" s="1"/>
      <c r="D132" s="1"/>
      <c r="E132" s="1"/>
      <c r="F132" s="1"/>
      <c r="G132" s="1"/>
      <c r="J132" s="1"/>
    </row>
    <row r="133" ht="12.75" customHeight="1">
      <c r="A133" s="1"/>
      <c r="C133" s="1"/>
      <c r="D133" s="1"/>
      <c r="E133" s="1"/>
      <c r="F133" s="1"/>
      <c r="G133" s="1"/>
      <c r="J133" s="1"/>
    </row>
    <row r="134" ht="12.75" customHeight="1">
      <c r="A134" s="1"/>
      <c r="C134" s="1"/>
      <c r="D134" s="1"/>
      <c r="E134" s="1"/>
      <c r="F134" s="1"/>
      <c r="G134" s="1"/>
      <c r="J134" s="1"/>
    </row>
    <row r="135" ht="12.75" customHeight="1">
      <c r="A135" s="1"/>
      <c r="C135" s="1"/>
      <c r="D135" s="1"/>
      <c r="E135" s="1"/>
      <c r="F135" s="1"/>
      <c r="G135" s="1"/>
      <c r="J135" s="1"/>
    </row>
    <row r="136" ht="12.75" customHeight="1">
      <c r="A136" s="1"/>
      <c r="C136" s="1"/>
      <c r="D136" s="1"/>
      <c r="E136" s="1"/>
      <c r="F136" s="1"/>
      <c r="G136" s="1"/>
      <c r="J136" s="1"/>
    </row>
    <row r="137" ht="12.75" customHeight="1">
      <c r="A137" s="1"/>
      <c r="C137" s="1"/>
      <c r="D137" s="1"/>
      <c r="E137" s="1"/>
      <c r="F137" s="1"/>
      <c r="G137" s="1"/>
      <c r="J137" s="1"/>
    </row>
    <row r="138" ht="12.75" customHeight="1">
      <c r="A138" s="1"/>
      <c r="C138" s="1"/>
      <c r="D138" s="1"/>
      <c r="E138" s="1"/>
      <c r="F138" s="1"/>
      <c r="G138" s="1"/>
      <c r="J138" s="1"/>
    </row>
    <row r="139" ht="12.75" customHeight="1">
      <c r="A139" s="1"/>
      <c r="C139" s="1"/>
      <c r="D139" s="1"/>
      <c r="E139" s="1"/>
      <c r="F139" s="1"/>
      <c r="G139" s="1"/>
      <c r="J139" s="1"/>
    </row>
    <row r="140" ht="12.75" customHeight="1">
      <c r="A140" s="1"/>
      <c r="C140" s="1"/>
      <c r="D140" s="1"/>
      <c r="E140" s="1"/>
      <c r="F140" s="1"/>
      <c r="G140" s="1"/>
      <c r="J140" s="1"/>
    </row>
    <row r="141" ht="12.75" customHeight="1">
      <c r="A141" s="1"/>
      <c r="C141" s="1"/>
      <c r="D141" s="1"/>
      <c r="E141" s="1"/>
      <c r="F141" s="1"/>
      <c r="G141" s="1"/>
      <c r="J141" s="1"/>
    </row>
    <row r="142" ht="12.75" customHeight="1">
      <c r="A142" s="1"/>
      <c r="C142" s="1"/>
      <c r="D142" s="1"/>
      <c r="E142" s="1"/>
      <c r="F142" s="1"/>
      <c r="G142" s="1"/>
      <c r="J142" s="1"/>
    </row>
    <row r="143" ht="12.75" customHeight="1">
      <c r="A143" s="1"/>
      <c r="C143" s="1"/>
      <c r="D143" s="1"/>
      <c r="E143" s="1"/>
      <c r="F143" s="1"/>
      <c r="G143" s="1"/>
      <c r="J143" s="1"/>
    </row>
    <row r="144" ht="12.75" customHeight="1">
      <c r="A144" s="1"/>
      <c r="C144" s="1"/>
      <c r="D144" s="1"/>
      <c r="E144" s="1"/>
      <c r="F144" s="1"/>
      <c r="G144" s="1"/>
      <c r="J144" s="1"/>
    </row>
    <row r="145" ht="12.75" customHeight="1">
      <c r="A145" s="1"/>
      <c r="C145" s="1"/>
      <c r="D145" s="1"/>
      <c r="E145" s="1"/>
      <c r="F145" s="1"/>
      <c r="G145" s="1"/>
      <c r="J145" s="1"/>
    </row>
    <row r="146" ht="12.75" customHeight="1">
      <c r="A146" s="1"/>
      <c r="C146" s="1"/>
      <c r="D146" s="1"/>
      <c r="E146" s="1"/>
      <c r="F146" s="1"/>
      <c r="G146" s="1"/>
      <c r="J146" s="1"/>
    </row>
    <row r="147" ht="12.75" customHeight="1">
      <c r="A147" s="1"/>
      <c r="C147" s="1"/>
      <c r="D147" s="1"/>
      <c r="E147" s="1"/>
      <c r="F147" s="1"/>
      <c r="G147" s="1"/>
      <c r="J147" s="1"/>
    </row>
    <row r="148" ht="12.75" customHeight="1">
      <c r="A148" s="1"/>
      <c r="C148" s="1"/>
      <c r="D148" s="1"/>
      <c r="E148" s="1"/>
      <c r="F148" s="1"/>
      <c r="G148" s="1"/>
      <c r="J148" s="1"/>
    </row>
    <row r="149" ht="12.75" customHeight="1">
      <c r="A149" s="1"/>
      <c r="C149" s="1"/>
      <c r="D149" s="1"/>
      <c r="E149" s="1"/>
      <c r="F149" s="1"/>
      <c r="G149" s="1"/>
      <c r="J149" s="1"/>
    </row>
    <row r="150" ht="12.75" customHeight="1">
      <c r="A150" s="1"/>
      <c r="C150" s="1"/>
      <c r="D150" s="1"/>
      <c r="E150" s="1"/>
      <c r="F150" s="1"/>
      <c r="G150" s="1"/>
      <c r="J150" s="1"/>
    </row>
    <row r="151" ht="12.75" customHeight="1">
      <c r="A151" s="1"/>
      <c r="C151" s="1"/>
      <c r="D151" s="1"/>
      <c r="E151" s="1"/>
      <c r="F151" s="1"/>
      <c r="G151" s="1"/>
      <c r="J151" s="1"/>
    </row>
    <row r="152" ht="12.75" customHeight="1">
      <c r="A152" s="1"/>
      <c r="C152" s="1"/>
      <c r="D152" s="1"/>
      <c r="E152" s="1"/>
      <c r="F152" s="1"/>
      <c r="G152" s="1"/>
      <c r="J152" s="1"/>
    </row>
    <row r="153" ht="12.75" customHeight="1">
      <c r="A153" s="1"/>
      <c r="C153" s="1"/>
      <c r="D153" s="1"/>
      <c r="E153" s="1"/>
      <c r="F153" s="1"/>
      <c r="G153" s="1"/>
      <c r="J153" s="1"/>
    </row>
    <row r="154" ht="12.75" customHeight="1">
      <c r="A154" s="1"/>
      <c r="C154" s="1"/>
      <c r="D154" s="1"/>
      <c r="E154" s="1"/>
      <c r="F154" s="1"/>
      <c r="G154" s="1"/>
      <c r="J154" s="1"/>
    </row>
    <row r="155" ht="12.75" customHeight="1">
      <c r="A155" s="1"/>
      <c r="C155" s="1"/>
      <c r="D155" s="1"/>
      <c r="E155" s="1"/>
      <c r="F155" s="1"/>
      <c r="G155" s="1"/>
      <c r="J155" s="1"/>
    </row>
    <row r="156" ht="12.75" customHeight="1">
      <c r="A156" s="1"/>
      <c r="C156" s="1"/>
      <c r="D156" s="1"/>
      <c r="E156" s="1"/>
      <c r="F156" s="1"/>
      <c r="G156" s="1"/>
      <c r="J156" s="1"/>
    </row>
    <row r="157" ht="12.75" customHeight="1">
      <c r="A157" s="1"/>
      <c r="C157" s="1"/>
      <c r="D157" s="1"/>
      <c r="E157" s="1"/>
      <c r="F157" s="1"/>
      <c r="G157" s="1"/>
      <c r="J157" s="1"/>
    </row>
    <row r="158" ht="12.75" customHeight="1">
      <c r="A158" s="1"/>
      <c r="C158" s="1"/>
      <c r="D158" s="1"/>
      <c r="E158" s="1"/>
      <c r="F158" s="1"/>
      <c r="G158" s="1"/>
      <c r="J158" s="1"/>
    </row>
    <row r="159" ht="12.75" customHeight="1">
      <c r="A159" s="1"/>
      <c r="C159" s="1"/>
      <c r="D159" s="1"/>
      <c r="E159" s="1"/>
      <c r="F159" s="1"/>
      <c r="G159" s="1"/>
      <c r="J159" s="1"/>
    </row>
    <row r="160" ht="12.75" customHeight="1">
      <c r="A160" s="1"/>
      <c r="C160" s="1"/>
      <c r="D160" s="1"/>
      <c r="E160" s="1"/>
      <c r="F160" s="1"/>
      <c r="G160" s="1"/>
      <c r="J160" s="1"/>
    </row>
    <row r="161" ht="12.75" customHeight="1">
      <c r="A161" s="1"/>
      <c r="C161" s="1"/>
      <c r="D161" s="1"/>
      <c r="E161" s="1"/>
      <c r="F161" s="1"/>
      <c r="G161" s="1"/>
      <c r="J161" s="1"/>
    </row>
    <row r="162" ht="12.75" customHeight="1">
      <c r="A162" s="1"/>
      <c r="C162" s="1"/>
      <c r="D162" s="1"/>
      <c r="E162" s="1"/>
      <c r="F162" s="1"/>
      <c r="G162" s="1"/>
      <c r="J162" s="1"/>
    </row>
    <row r="163" ht="12.75" customHeight="1">
      <c r="A163" s="1"/>
      <c r="C163" s="1"/>
      <c r="D163" s="1"/>
      <c r="E163" s="1"/>
      <c r="F163" s="1"/>
      <c r="G163" s="1"/>
      <c r="J163" s="1"/>
    </row>
    <row r="164" ht="12.75" customHeight="1">
      <c r="A164" s="1"/>
      <c r="C164" s="1"/>
      <c r="D164" s="1"/>
      <c r="E164" s="1"/>
      <c r="F164" s="1"/>
      <c r="G164" s="1"/>
      <c r="J164" s="1"/>
    </row>
    <row r="165" ht="12.75" customHeight="1">
      <c r="A165" s="1"/>
      <c r="C165" s="1"/>
      <c r="D165" s="1"/>
      <c r="E165" s="1"/>
      <c r="F165" s="1"/>
      <c r="G165" s="1"/>
      <c r="J165" s="1"/>
    </row>
    <row r="166" ht="12.75" customHeight="1">
      <c r="A166" s="1"/>
      <c r="C166" s="1"/>
      <c r="D166" s="1"/>
      <c r="E166" s="1"/>
      <c r="F166" s="1"/>
      <c r="G166" s="1"/>
      <c r="J166" s="1"/>
    </row>
    <row r="167" ht="12.75" customHeight="1">
      <c r="A167" s="1"/>
      <c r="C167" s="1"/>
      <c r="D167" s="1"/>
      <c r="E167" s="1"/>
      <c r="F167" s="1"/>
      <c r="G167" s="1"/>
      <c r="J167" s="1"/>
    </row>
    <row r="168" ht="12.75" customHeight="1">
      <c r="A168" s="1"/>
      <c r="C168" s="1"/>
      <c r="D168" s="1"/>
      <c r="E168" s="1"/>
      <c r="F168" s="1"/>
      <c r="G168" s="1"/>
      <c r="J168" s="1"/>
    </row>
    <row r="169" ht="12.75" customHeight="1">
      <c r="A169" s="1"/>
      <c r="C169" s="1"/>
      <c r="D169" s="1"/>
      <c r="E169" s="1"/>
      <c r="F169" s="1"/>
      <c r="G169" s="1"/>
      <c r="J169" s="1"/>
    </row>
    <row r="170" ht="12.75" customHeight="1">
      <c r="A170" s="1"/>
      <c r="C170" s="1"/>
      <c r="D170" s="1"/>
      <c r="E170" s="1"/>
      <c r="F170" s="1"/>
      <c r="G170" s="1"/>
      <c r="J170" s="1"/>
    </row>
    <row r="171" ht="12.75" customHeight="1">
      <c r="A171" s="1"/>
      <c r="C171" s="1"/>
      <c r="D171" s="1"/>
      <c r="E171" s="1"/>
      <c r="F171" s="1"/>
      <c r="G171" s="1"/>
      <c r="J171" s="1"/>
    </row>
    <row r="172" ht="12.75" customHeight="1">
      <c r="A172" s="1"/>
      <c r="C172" s="1"/>
      <c r="D172" s="1"/>
      <c r="E172" s="1"/>
      <c r="F172" s="1"/>
      <c r="G172" s="1"/>
      <c r="J172" s="1"/>
    </row>
    <row r="173" ht="12.75" customHeight="1">
      <c r="A173" s="1"/>
      <c r="C173" s="1"/>
      <c r="D173" s="1"/>
      <c r="E173" s="1"/>
      <c r="F173" s="1"/>
      <c r="G173" s="1"/>
      <c r="J173" s="1"/>
    </row>
    <row r="174" ht="12.75" customHeight="1">
      <c r="A174" s="1"/>
      <c r="C174" s="1"/>
      <c r="D174" s="1"/>
      <c r="E174" s="1"/>
      <c r="F174" s="1"/>
      <c r="G174" s="1"/>
      <c r="J174" s="1"/>
    </row>
    <row r="175" ht="12.75" customHeight="1">
      <c r="A175" s="1"/>
      <c r="C175" s="1"/>
      <c r="D175" s="1"/>
      <c r="E175" s="1"/>
      <c r="F175" s="1"/>
      <c r="G175" s="1"/>
      <c r="J175" s="1"/>
    </row>
    <row r="176" ht="12.75" customHeight="1">
      <c r="A176" s="1"/>
      <c r="C176" s="1"/>
      <c r="D176" s="1"/>
      <c r="E176" s="1"/>
      <c r="F176" s="1"/>
      <c r="G176" s="1"/>
      <c r="J176" s="1"/>
    </row>
    <row r="177" ht="12.75" customHeight="1">
      <c r="A177" s="1"/>
      <c r="C177" s="1"/>
      <c r="D177" s="1"/>
      <c r="E177" s="1"/>
      <c r="F177" s="1"/>
      <c r="G177" s="1"/>
      <c r="J177" s="1"/>
    </row>
    <row r="178" ht="12.75" customHeight="1">
      <c r="A178" s="1"/>
      <c r="C178" s="1"/>
      <c r="D178" s="1"/>
      <c r="E178" s="1"/>
      <c r="F178" s="1"/>
      <c r="G178" s="1"/>
      <c r="J178" s="1"/>
    </row>
    <row r="179" ht="12.75" customHeight="1">
      <c r="A179" s="1"/>
      <c r="C179" s="1"/>
      <c r="D179" s="1"/>
      <c r="E179" s="1"/>
      <c r="F179" s="1"/>
      <c r="G179" s="1"/>
      <c r="J179" s="1"/>
    </row>
    <row r="180" ht="12.75" customHeight="1">
      <c r="A180" s="1"/>
      <c r="C180" s="1"/>
      <c r="D180" s="1"/>
      <c r="E180" s="1"/>
      <c r="F180" s="1"/>
      <c r="G180" s="1"/>
      <c r="J180" s="1"/>
    </row>
    <row r="181" ht="12.75" customHeight="1">
      <c r="A181" s="1"/>
      <c r="C181" s="1"/>
      <c r="D181" s="1"/>
      <c r="E181" s="1"/>
      <c r="F181" s="1"/>
      <c r="G181" s="1"/>
      <c r="J181" s="1"/>
    </row>
    <row r="182" ht="12.75" customHeight="1">
      <c r="A182" s="1"/>
      <c r="C182" s="1"/>
      <c r="D182" s="1"/>
      <c r="E182" s="1"/>
      <c r="F182" s="1"/>
      <c r="G182" s="1"/>
      <c r="J182" s="1"/>
    </row>
    <row r="183" ht="12.75" customHeight="1">
      <c r="A183" s="1"/>
      <c r="C183" s="1"/>
      <c r="D183" s="1"/>
      <c r="E183" s="1"/>
      <c r="F183" s="1"/>
      <c r="G183" s="1"/>
      <c r="J183" s="1"/>
    </row>
    <row r="184" ht="12.75" customHeight="1">
      <c r="A184" s="1"/>
      <c r="C184" s="1"/>
      <c r="D184" s="1"/>
      <c r="E184" s="1"/>
      <c r="F184" s="1"/>
      <c r="G184" s="1"/>
      <c r="J184" s="1"/>
    </row>
    <row r="185" ht="12.75" customHeight="1">
      <c r="A185" s="1"/>
      <c r="C185" s="1"/>
      <c r="D185" s="1"/>
      <c r="E185" s="1"/>
      <c r="F185" s="1"/>
      <c r="G185" s="1"/>
      <c r="J185" s="1"/>
    </row>
    <row r="186" ht="12.75" customHeight="1">
      <c r="A186" s="1"/>
      <c r="C186" s="1"/>
      <c r="D186" s="1"/>
      <c r="E186" s="1"/>
      <c r="F186" s="1"/>
      <c r="G186" s="1"/>
      <c r="J186" s="1"/>
    </row>
    <row r="187" ht="12.75" customHeight="1">
      <c r="A187" s="1"/>
      <c r="C187" s="1"/>
      <c r="D187" s="1"/>
      <c r="E187" s="1"/>
      <c r="F187" s="1"/>
      <c r="G187" s="1"/>
      <c r="J187" s="1"/>
    </row>
    <row r="188" ht="12.75" customHeight="1">
      <c r="A188" s="1"/>
      <c r="C188" s="1"/>
      <c r="D188" s="1"/>
      <c r="E188" s="1"/>
      <c r="F188" s="1"/>
      <c r="G188" s="1"/>
      <c r="J188" s="1"/>
    </row>
    <row r="189" ht="12.75" customHeight="1">
      <c r="A189" s="1"/>
      <c r="C189" s="1"/>
      <c r="D189" s="1"/>
      <c r="E189" s="1"/>
      <c r="F189" s="1"/>
      <c r="G189" s="1"/>
      <c r="J189" s="1"/>
    </row>
    <row r="190" ht="12.75" customHeight="1">
      <c r="A190" s="1"/>
      <c r="C190" s="1"/>
      <c r="D190" s="1"/>
      <c r="E190" s="1"/>
      <c r="F190" s="1"/>
      <c r="G190" s="1"/>
      <c r="J190" s="1"/>
    </row>
    <row r="191" ht="12.75" customHeight="1">
      <c r="A191" s="1"/>
      <c r="C191" s="1"/>
      <c r="D191" s="1"/>
      <c r="E191" s="1"/>
      <c r="F191" s="1"/>
      <c r="G191" s="1"/>
      <c r="J191" s="1"/>
    </row>
    <row r="192" ht="12.75" customHeight="1">
      <c r="A192" s="1"/>
      <c r="C192" s="1"/>
      <c r="D192" s="1"/>
      <c r="E192" s="1"/>
      <c r="F192" s="1"/>
      <c r="G192" s="1"/>
      <c r="J192" s="1"/>
    </row>
    <row r="193" ht="12.75" customHeight="1">
      <c r="A193" s="1"/>
      <c r="C193" s="1"/>
      <c r="D193" s="1"/>
      <c r="E193" s="1"/>
      <c r="F193" s="1"/>
      <c r="G193" s="1"/>
      <c r="J193" s="1"/>
    </row>
    <row r="194" ht="12.75" customHeight="1">
      <c r="A194" s="1"/>
      <c r="C194" s="1"/>
      <c r="D194" s="1"/>
      <c r="E194" s="1"/>
      <c r="F194" s="1"/>
      <c r="G194" s="1"/>
      <c r="J194" s="1"/>
    </row>
    <row r="195" ht="12.75" customHeight="1">
      <c r="A195" s="1"/>
      <c r="C195" s="1"/>
      <c r="D195" s="1"/>
      <c r="E195" s="1"/>
      <c r="F195" s="1"/>
      <c r="G195" s="1"/>
      <c r="J195" s="1"/>
    </row>
    <row r="196" ht="12.75" customHeight="1">
      <c r="A196" s="1"/>
      <c r="C196" s="1"/>
      <c r="D196" s="1"/>
      <c r="E196" s="1"/>
      <c r="F196" s="1"/>
      <c r="G196" s="1"/>
      <c r="J196" s="1"/>
    </row>
    <row r="197" ht="12.75" customHeight="1">
      <c r="A197" s="1"/>
      <c r="C197" s="1"/>
      <c r="D197" s="1"/>
      <c r="E197" s="1"/>
      <c r="F197" s="1"/>
      <c r="G197" s="1"/>
      <c r="J197" s="1"/>
    </row>
    <row r="198" ht="12.75" customHeight="1">
      <c r="A198" s="1"/>
      <c r="C198" s="1"/>
      <c r="D198" s="1"/>
      <c r="E198" s="1"/>
      <c r="F198" s="1"/>
      <c r="G198" s="1"/>
      <c r="J198" s="1"/>
    </row>
    <row r="199" ht="12.75" customHeight="1">
      <c r="A199" s="1"/>
      <c r="C199" s="1"/>
      <c r="D199" s="1"/>
      <c r="E199" s="1"/>
      <c r="F199" s="1"/>
      <c r="G199" s="1"/>
      <c r="J199" s="1"/>
    </row>
    <row r="200" ht="12.75" customHeight="1">
      <c r="A200" s="1"/>
      <c r="C200" s="1"/>
      <c r="D200" s="1"/>
      <c r="E200" s="1"/>
      <c r="F200" s="1"/>
      <c r="G200" s="1"/>
      <c r="J200" s="1"/>
    </row>
    <row r="201" ht="12.75" customHeight="1">
      <c r="A201" s="1"/>
      <c r="C201" s="1"/>
      <c r="D201" s="1"/>
      <c r="E201" s="1"/>
      <c r="F201" s="1"/>
      <c r="G201" s="1"/>
      <c r="J201" s="1"/>
    </row>
    <row r="202" ht="12.75" customHeight="1">
      <c r="A202" s="1"/>
      <c r="C202" s="1"/>
      <c r="D202" s="1"/>
      <c r="E202" s="1"/>
      <c r="F202" s="1"/>
      <c r="G202" s="1"/>
      <c r="J202" s="1"/>
    </row>
    <row r="203" ht="12.75" customHeight="1">
      <c r="A203" s="1"/>
      <c r="C203" s="1"/>
      <c r="D203" s="1"/>
      <c r="E203" s="1"/>
      <c r="F203" s="1"/>
      <c r="G203" s="1"/>
      <c r="J203" s="1"/>
    </row>
    <row r="204" ht="12.75" customHeight="1">
      <c r="A204" s="1"/>
      <c r="C204" s="1"/>
      <c r="D204" s="1"/>
      <c r="E204" s="1"/>
      <c r="F204" s="1"/>
      <c r="G204" s="1"/>
      <c r="J204" s="1"/>
    </row>
    <row r="205" ht="12.75" customHeight="1">
      <c r="A205" s="1"/>
      <c r="C205" s="1"/>
      <c r="D205" s="1"/>
      <c r="E205" s="1"/>
      <c r="F205" s="1"/>
      <c r="G205" s="1"/>
      <c r="J205" s="1"/>
    </row>
    <row r="206" ht="12.75" customHeight="1">
      <c r="A206" s="1"/>
      <c r="C206" s="1"/>
      <c r="D206" s="1"/>
      <c r="E206" s="1"/>
      <c r="F206" s="1"/>
      <c r="G206" s="1"/>
      <c r="J206" s="1"/>
    </row>
    <row r="207" ht="12.75" customHeight="1">
      <c r="A207" s="1"/>
      <c r="C207" s="1"/>
      <c r="D207" s="1"/>
      <c r="E207" s="1"/>
      <c r="F207" s="1"/>
      <c r="G207" s="1"/>
      <c r="J207" s="1"/>
    </row>
    <row r="208" ht="12.75" customHeight="1">
      <c r="A208" s="1"/>
      <c r="C208" s="1"/>
      <c r="D208" s="1"/>
      <c r="E208" s="1"/>
      <c r="F208" s="1"/>
      <c r="G208" s="1"/>
      <c r="J208" s="1"/>
    </row>
    <row r="209" ht="12.75" customHeight="1">
      <c r="A209" s="1"/>
      <c r="C209" s="1"/>
      <c r="D209" s="1"/>
      <c r="E209" s="1"/>
      <c r="F209" s="1"/>
      <c r="G209" s="1"/>
      <c r="J209" s="1"/>
    </row>
    <row r="210" ht="12.75" customHeight="1">
      <c r="A210" s="1"/>
      <c r="C210" s="1"/>
      <c r="D210" s="1"/>
      <c r="E210" s="1"/>
      <c r="F210" s="1"/>
      <c r="G210" s="1"/>
      <c r="J210" s="1"/>
    </row>
    <row r="211" ht="12.75" customHeight="1">
      <c r="A211" s="1"/>
      <c r="C211" s="1"/>
      <c r="D211" s="1"/>
      <c r="E211" s="1"/>
      <c r="F211" s="1"/>
      <c r="G211" s="1"/>
      <c r="J211" s="1"/>
    </row>
    <row r="212" ht="12.75" customHeight="1">
      <c r="A212" s="1"/>
      <c r="C212" s="1"/>
      <c r="D212" s="1"/>
      <c r="E212" s="1"/>
      <c r="F212" s="1"/>
      <c r="G212" s="1"/>
      <c r="J212" s="1"/>
    </row>
    <row r="213" ht="12.75" customHeight="1">
      <c r="A213" s="1"/>
      <c r="C213" s="1"/>
      <c r="D213" s="1"/>
      <c r="E213" s="1"/>
      <c r="F213" s="1"/>
      <c r="G213" s="1"/>
      <c r="J213" s="1"/>
    </row>
    <row r="214" ht="12.75" customHeight="1">
      <c r="A214" s="1"/>
      <c r="C214" s="1"/>
      <c r="D214" s="1"/>
      <c r="E214" s="1"/>
      <c r="F214" s="1"/>
      <c r="G214" s="1"/>
      <c r="J214" s="1"/>
    </row>
    <row r="215" ht="12.75" customHeight="1">
      <c r="A215" s="1"/>
      <c r="C215" s="1"/>
      <c r="D215" s="1"/>
      <c r="E215" s="1"/>
      <c r="F215" s="1"/>
      <c r="G215" s="1"/>
      <c r="J215" s="1"/>
    </row>
    <row r="216" ht="12.75" customHeight="1">
      <c r="A216" s="1"/>
      <c r="C216" s="1"/>
      <c r="D216" s="1"/>
      <c r="E216" s="1"/>
      <c r="F216" s="1"/>
      <c r="G216" s="1"/>
      <c r="J216" s="1"/>
    </row>
    <row r="217" ht="12.75" customHeight="1">
      <c r="A217" s="1"/>
      <c r="C217" s="1"/>
      <c r="D217" s="1"/>
      <c r="E217" s="1"/>
      <c r="F217" s="1"/>
      <c r="G217" s="1"/>
      <c r="J217" s="1"/>
    </row>
    <row r="218" ht="12.75" customHeight="1">
      <c r="A218" s="1"/>
      <c r="C218" s="1"/>
      <c r="D218" s="1"/>
      <c r="E218" s="1"/>
      <c r="F218" s="1"/>
      <c r="G218" s="1"/>
      <c r="J218" s="1"/>
    </row>
    <row r="219" ht="12.75" customHeight="1">
      <c r="A219" s="1"/>
      <c r="C219" s="1"/>
      <c r="D219" s="1"/>
      <c r="E219" s="1"/>
      <c r="F219" s="1"/>
      <c r="G219" s="1"/>
      <c r="J219" s="1"/>
    </row>
    <row r="220" ht="12.75" customHeight="1">
      <c r="A220" s="1"/>
      <c r="C220" s="1"/>
      <c r="D220" s="1"/>
      <c r="E220" s="1"/>
      <c r="F220" s="1"/>
      <c r="G220" s="1"/>
      <c r="J220" s="1"/>
    </row>
    <row r="221" ht="12.75" customHeight="1">
      <c r="A221" s="1"/>
      <c r="C221" s="1"/>
      <c r="D221" s="1"/>
      <c r="E221" s="1"/>
      <c r="F221" s="1"/>
      <c r="G221" s="1"/>
      <c r="J221" s="1"/>
    </row>
    <row r="222" ht="12.75" customHeight="1">
      <c r="A222" s="1"/>
      <c r="C222" s="1"/>
      <c r="D222" s="1"/>
      <c r="E222" s="1"/>
      <c r="F222" s="1"/>
      <c r="G222" s="1"/>
      <c r="J222" s="1"/>
    </row>
    <row r="223" ht="12.75" customHeight="1">
      <c r="A223" s="1"/>
      <c r="C223" s="1"/>
      <c r="D223" s="1"/>
      <c r="E223" s="1"/>
      <c r="F223" s="1"/>
      <c r="G223" s="1"/>
      <c r="J223" s="1"/>
    </row>
    <row r="224" ht="12.75" customHeight="1">
      <c r="A224" s="1"/>
      <c r="C224" s="1"/>
      <c r="D224" s="1"/>
      <c r="E224" s="1"/>
      <c r="F224" s="1"/>
      <c r="G224" s="1"/>
      <c r="J224" s="1"/>
    </row>
    <row r="225" ht="12.75" customHeight="1">
      <c r="A225" s="1"/>
      <c r="C225" s="1"/>
      <c r="D225" s="1"/>
      <c r="E225" s="1"/>
      <c r="F225" s="1"/>
      <c r="G225" s="1"/>
      <c r="J225" s="1"/>
    </row>
    <row r="226" ht="12.75" customHeight="1">
      <c r="A226" s="1"/>
      <c r="C226" s="1"/>
      <c r="D226" s="1"/>
      <c r="E226" s="1"/>
      <c r="F226" s="1"/>
      <c r="G226" s="1"/>
      <c r="J226" s="1"/>
    </row>
    <row r="227" ht="12.75" customHeight="1">
      <c r="A227" s="1"/>
      <c r="C227" s="1"/>
      <c r="D227" s="1"/>
      <c r="E227" s="1"/>
      <c r="F227" s="1"/>
      <c r="G227" s="1"/>
      <c r="J227" s="1"/>
    </row>
    <row r="228" ht="12.75" customHeight="1">
      <c r="A228" s="1"/>
      <c r="C228" s="1"/>
      <c r="D228" s="1"/>
      <c r="E228" s="1"/>
      <c r="F228" s="1"/>
      <c r="G228" s="1"/>
      <c r="J228" s="1"/>
    </row>
    <row r="229" ht="12.75" customHeight="1">
      <c r="A229" s="1"/>
      <c r="C229" s="1"/>
      <c r="D229" s="1"/>
      <c r="E229" s="1"/>
      <c r="F229" s="1"/>
      <c r="G229" s="1"/>
      <c r="J229" s="1"/>
    </row>
    <row r="230" ht="12.75" customHeight="1">
      <c r="A230" s="1"/>
      <c r="C230" s="1"/>
      <c r="D230" s="1"/>
      <c r="E230" s="1"/>
      <c r="F230" s="1"/>
      <c r="G230" s="1"/>
      <c r="J230" s="1"/>
    </row>
    <row r="231" ht="12.75" customHeight="1">
      <c r="A231" s="1"/>
      <c r="C231" s="1"/>
      <c r="D231" s="1"/>
      <c r="E231" s="1"/>
      <c r="F231" s="1"/>
      <c r="G231" s="1"/>
      <c r="J231" s="1"/>
    </row>
    <row r="232" ht="12.75" customHeight="1">
      <c r="A232" s="1"/>
      <c r="C232" s="1"/>
      <c r="D232" s="1"/>
      <c r="E232" s="1"/>
      <c r="F232" s="1"/>
      <c r="G232" s="1"/>
      <c r="J232" s="1"/>
    </row>
    <row r="233" ht="12.75" customHeight="1">
      <c r="A233" s="1"/>
      <c r="C233" s="1"/>
      <c r="D233" s="1"/>
      <c r="E233" s="1"/>
      <c r="F233" s="1"/>
      <c r="G233" s="1"/>
      <c r="J233" s="1"/>
    </row>
    <row r="234" ht="12.75" customHeight="1">
      <c r="A234" s="1"/>
      <c r="C234" s="1"/>
      <c r="D234" s="1"/>
      <c r="E234" s="1"/>
      <c r="F234" s="1"/>
      <c r="G234" s="1"/>
      <c r="J234" s="1"/>
    </row>
    <row r="235" ht="12.75" customHeight="1">
      <c r="A235" s="1"/>
      <c r="C235" s="1"/>
      <c r="D235" s="1"/>
      <c r="E235" s="1"/>
      <c r="F235" s="1"/>
      <c r="G235" s="1"/>
      <c r="J235" s="1"/>
    </row>
    <row r="236" ht="12.75" customHeight="1">
      <c r="A236" s="1"/>
      <c r="C236" s="1"/>
      <c r="D236" s="1"/>
      <c r="E236" s="1"/>
      <c r="F236" s="1"/>
      <c r="G236" s="1"/>
      <c r="J236" s="1"/>
    </row>
    <row r="237" ht="12.75" customHeight="1">
      <c r="A237" s="1"/>
      <c r="C237" s="1"/>
      <c r="D237" s="1"/>
      <c r="E237" s="1"/>
      <c r="F237" s="1"/>
      <c r="G237" s="1"/>
      <c r="J237" s="1"/>
    </row>
    <row r="238" ht="12.75" customHeight="1">
      <c r="A238" s="1"/>
      <c r="C238" s="1"/>
      <c r="D238" s="1"/>
      <c r="E238" s="1"/>
      <c r="F238" s="1"/>
      <c r="G238" s="1"/>
      <c r="J238" s="1"/>
    </row>
    <row r="239" ht="12.75" customHeight="1">
      <c r="A239" s="1"/>
      <c r="C239" s="1"/>
      <c r="D239" s="1"/>
      <c r="E239" s="1"/>
      <c r="F239" s="1"/>
      <c r="G239" s="1"/>
      <c r="J239" s="1"/>
    </row>
    <row r="240" ht="12.75" customHeight="1">
      <c r="A240" s="1"/>
      <c r="C240" s="1"/>
      <c r="D240" s="1"/>
      <c r="E240" s="1"/>
      <c r="F240" s="1"/>
      <c r="G240" s="1"/>
      <c r="J240" s="1"/>
    </row>
    <row r="241" ht="12.75" customHeight="1">
      <c r="A241" s="1"/>
      <c r="C241" s="1"/>
      <c r="D241" s="1"/>
      <c r="E241" s="1"/>
      <c r="F241" s="1"/>
      <c r="G241" s="1"/>
      <c r="J241" s="1"/>
    </row>
    <row r="242" ht="12.75" customHeight="1">
      <c r="A242" s="1"/>
      <c r="C242" s="1"/>
      <c r="D242" s="1"/>
      <c r="E242" s="1"/>
      <c r="F242" s="1"/>
      <c r="G242" s="1"/>
      <c r="J242" s="1"/>
    </row>
    <row r="243" ht="12.75" customHeight="1">
      <c r="A243" s="1"/>
      <c r="C243" s="1"/>
      <c r="D243" s="1"/>
      <c r="E243" s="1"/>
      <c r="F243" s="1"/>
      <c r="G243" s="1"/>
      <c r="J243" s="1"/>
    </row>
    <row r="244" ht="12.75" customHeight="1">
      <c r="A244" s="1"/>
      <c r="C244" s="1"/>
      <c r="D244" s="1"/>
      <c r="E244" s="1"/>
      <c r="F244" s="1"/>
      <c r="G244" s="1"/>
      <c r="J244" s="1"/>
    </row>
    <row r="245" ht="12.75" customHeight="1">
      <c r="A245" s="1"/>
      <c r="C245" s="1"/>
      <c r="D245" s="1"/>
      <c r="E245" s="1"/>
      <c r="F245" s="1"/>
      <c r="G245" s="1"/>
      <c r="J245" s="1"/>
    </row>
    <row r="246" ht="12.75" customHeight="1">
      <c r="A246" s="1"/>
      <c r="C246" s="1"/>
      <c r="D246" s="1"/>
      <c r="E246" s="1"/>
      <c r="F246" s="1"/>
      <c r="G246" s="1"/>
      <c r="J246" s="1"/>
    </row>
    <row r="247" ht="12.75" customHeight="1">
      <c r="A247" s="1"/>
      <c r="C247" s="1"/>
      <c r="D247" s="1"/>
      <c r="E247" s="1"/>
      <c r="F247" s="1"/>
      <c r="G247" s="1"/>
      <c r="J247" s="1"/>
    </row>
    <row r="248" ht="12.75" customHeight="1">
      <c r="A248" s="1"/>
      <c r="C248" s="1"/>
      <c r="D248" s="1"/>
      <c r="E248" s="1"/>
      <c r="F248" s="1"/>
      <c r="G248" s="1"/>
      <c r="J248" s="1"/>
    </row>
    <row r="249" ht="12.75" customHeight="1">
      <c r="A249" s="1"/>
      <c r="C249" s="1"/>
      <c r="D249" s="1"/>
      <c r="E249" s="1"/>
      <c r="F249" s="1"/>
      <c r="G249" s="1"/>
      <c r="J249" s="1"/>
    </row>
    <row r="250" ht="12.75" customHeight="1">
      <c r="A250" s="1"/>
      <c r="C250" s="1"/>
      <c r="D250" s="1"/>
      <c r="E250" s="1"/>
      <c r="F250" s="1"/>
      <c r="G250" s="1"/>
      <c r="J250" s="1"/>
    </row>
    <row r="251" ht="12.75" customHeight="1">
      <c r="A251" s="1"/>
      <c r="C251" s="1"/>
      <c r="D251" s="1"/>
      <c r="E251" s="1"/>
      <c r="F251" s="1"/>
      <c r="G251" s="1"/>
      <c r="J251" s="1"/>
    </row>
    <row r="252" ht="12.75" customHeight="1">
      <c r="A252" s="1"/>
      <c r="C252" s="1"/>
      <c r="D252" s="1"/>
      <c r="E252" s="1"/>
      <c r="F252" s="1"/>
      <c r="G252" s="1"/>
      <c r="J252" s="1"/>
    </row>
    <row r="253" ht="12.75" customHeight="1">
      <c r="A253" s="1"/>
      <c r="C253" s="1"/>
      <c r="D253" s="1"/>
      <c r="E253" s="1"/>
      <c r="F253" s="1"/>
      <c r="G253" s="1"/>
      <c r="J253" s="1"/>
    </row>
    <row r="254" ht="12.75" customHeight="1">
      <c r="A254" s="1"/>
      <c r="C254" s="1"/>
      <c r="D254" s="1"/>
      <c r="E254" s="1"/>
      <c r="F254" s="1"/>
      <c r="G254" s="1"/>
      <c r="J254" s="1"/>
    </row>
    <row r="255" ht="12.75" customHeight="1">
      <c r="A255" s="1"/>
      <c r="C255" s="1"/>
      <c r="D255" s="1"/>
      <c r="E255" s="1"/>
      <c r="F255" s="1"/>
      <c r="G255" s="1"/>
      <c r="J255" s="1"/>
    </row>
    <row r="256" ht="12.75" customHeight="1">
      <c r="A256" s="1"/>
      <c r="C256" s="1"/>
      <c r="D256" s="1"/>
      <c r="E256" s="1"/>
      <c r="F256" s="1"/>
      <c r="G256" s="1"/>
      <c r="J256" s="1"/>
    </row>
    <row r="257" ht="12.75" customHeight="1">
      <c r="A257" s="1"/>
      <c r="C257" s="1"/>
      <c r="D257" s="1"/>
      <c r="E257" s="1"/>
      <c r="F257" s="1"/>
      <c r="G257" s="1"/>
      <c r="J257" s="1"/>
    </row>
    <row r="258" ht="12.75" customHeight="1">
      <c r="A258" s="1"/>
      <c r="C258" s="1"/>
      <c r="D258" s="1"/>
      <c r="E258" s="1"/>
      <c r="F258" s="1"/>
      <c r="G258" s="1"/>
      <c r="J258" s="1"/>
    </row>
    <row r="259" ht="12.75" customHeight="1">
      <c r="A259" s="1"/>
      <c r="C259" s="1"/>
      <c r="D259" s="1"/>
      <c r="E259" s="1"/>
      <c r="F259" s="1"/>
      <c r="G259" s="1"/>
      <c r="J259" s="1"/>
    </row>
    <row r="260" ht="12.75" customHeight="1">
      <c r="A260" s="1"/>
      <c r="C260" s="1"/>
      <c r="D260" s="1"/>
      <c r="E260" s="1"/>
      <c r="F260" s="1"/>
      <c r="G260" s="1"/>
      <c r="J260" s="1"/>
    </row>
    <row r="261" ht="12.75" customHeight="1">
      <c r="A261" s="1"/>
      <c r="C261" s="1"/>
      <c r="D261" s="1"/>
      <c r="E261" s="1"/>
      <c r="F261" s="1"/>
      <c r="G261" s="1"/>
      <c r="J261" s="1"/>
    </row>
    <row r="262" ht="12.75" customHeight="1">
      <c r="A262" s="1"/>
      <c r="C262" s="1"/>
      <c r="D262" s="1"/>
      <c r="E262" s="1"/>
      <c r="F262" s="1"/>
      <c r="G262" s="1"/>
      <c r="J262" s="1"/>
    </row>
    <row r="263" ht="12.75" customHeight="1">
      <c r="A263" s="1"/>
      <c r="C263" s="1"/>
      <c r="D263" s="1"/>
      <c r="E263" s="1"/>
      <c r="F263" s="1"/>
      <c r="G263" s="1"/>
      <c r="J263" s="1"/>
    </row>
    <row r="264" ht="12.75" customHeight="1">
      <c r="A264" s="1"/>
      <c r="C264" s="1"/>
      <c r="D264" s="1"/>
      <c r="E264" s="1"/>
      <c r="F264" s="1"/>
      <c r="G264" s="1"/>
      <c r="J264" s="1"/>
    </row>
    <row r="265" ht="12.75" customHeight="1">
      <c r="A265" s="1"/>
      <c r="C265" s="1"/>
      <c r="D265" s="1"/>
      <c r="E265" s="1"/>
      <c r="F265" s="1"/>
      <c r="G265" s="1"/>
      <c r="J265" s="1"/>
    </row>
    <row r="266" ht="12.75" customHeight="1">
      <c r="A266" s="1"/>
      <c r="C266" s="1"/>
      <c r="D266" s="1"/>
      <c r="E266" s="1"/>
      <c r="F266" s="1"/>
      <c r="G266" s="1"/>
      <c r="J266" s="1"/>
    </row>
    <row r="267" ht="12.75" customHeight="1">
      <c r="A267" s="1"/>
      <c r="C267" s="1"/>
      <c r="D267" s="1"/>
      <c r="E267" s="1"/>
      <c r="F267" s="1"/>
      <c r="G267" s="1"/>
      <c r="J267" s="1"/>
    </row>
    <row r="268" ht="12.75" customHeight="1">
      <c r="A268" s="1"/>
      <c r="C268" s="1"/>
      <c r="D268" s="1"/>
      <c r="E268" s="1"/>
      <c r="F268" s="1"/>
      <c r="G268" s="1"/>
      <c r="J268" s="1"/>
    </row>
    <row r="269" ht="12.75" customHeight="1">
      <c r="A269" s="1"/>
      <c r="C269" s="1"/>
      <c r="D269" s="1"/>
      <c r="E269" s="1"/>
      <c r="F269" s="1"/>
      <c r="G269" s="1"/>
      <c r="J269" s="1"/>
    </row>
    <row r="270" ht="12.75" customHeight="1">
      <c r="A270" s="1"/>
      <c r="C270" s="1"/>
      <c r="D270" s="1"/>
      <c r="E270" s="1"/>
      <c r="F270" s="1"/>
      <c r="G270" s="1"/>
      <c r="J270" s="1"/>
    </row>
    <row r="271" ht="12.75" customHeight="1">
      <c r="A271" s="1"/>
      <c r="C271" s="1"/>
      <c r="D271" s="1"/>
      <c r="E271" s="1"/>
      <c r="F271" s="1"/>
      <c r="G271" s="1"/>
      <c r="J271" s="1"/>
    </row>
    <row r="272" ht="12.75" customHeight="1">
      <c r="A272" s="1"/>
      <c r="C272" s="1"/>
      <c r="D272" s="1"/>
      <c r="E272" s="1"/>
      <c r="F272" s="1"/>
      <c r="G272" s="1"/>
      <c r="J272" s="1"/>
    </row>
    <row r="273" ht="12.75" customHeight="1">
      <c r="A273" s="1"/>
      <c r="C273" s="1"/>
      <c r="D273" s="1"/>
      <c r="E273" s="1"/>
      <c r="F273" s="1"/>
      <c r="G273" s="1"/>
      <c r="J273" s="1"/>
    </row>
    <row r="274" ht="12.75" customHeight="1">
      <c r="A274" s="1"/>
      <c r="C274" s="1"/>
      <c r="D274" s="1"/>
      <c r="E274" s="1"/>
      <c r="F274" s="1"/>
      <c r="G274" s="1"/>
      <c r="J274" s="1"/>
    </row>
    <row r="275" ht="12.75" customHeight="1">
      <c r="A275" s="1"/>
      <c r="C275" s="1"/>
      <c r="D275" s="1"/>
      <c r="E275" s="1"/>
      <c r="F275" s="1"/>
      <c r="G275" s="1"/>
      <c r="J275" s="1"/>
    </row>
    <row r="276" ht="12.75" customHeight="1">
      <c r="A276" s="1"/>
      <c r="C276" s="1"/>
      <c r="D276" s="1"/>
      <c r="E276" s="1"/>
      <c r="F276" s="1"/>
      <c r="G276" s="1"/>
      <c r="J276" s="1"/>
    </row>
    <row r="277" ht="12.75" customHeight="1">
      <c r="A277" s="1"/>
      <c r="C277" s="1"/>
      <c r="D277" s="1"/>
      <c r="E277" s="1"/>
      <c r="F277" s="1"/>
      <c r="G277" s="1"/>
      <c r="J277" s="1"/>
    </row>
    <row r="278" ht="12.75" customHeight="1">
      <c r="A278" s="1"/>
      <c r="C278" s="1"/>
      <c r="D278" s="1"/>
      <c r="E278" s="1"/>
      <c r="F278" s="1"/>
      <c r="G278" s="1"/>
      <c r="J278" s="1"/>
    </row>
    <row r="279" ht="12.75" customHeight="1">
      <c r="A279" s="1"/>
      <c r="C279" s="1"/>
      <c r="D279" s="1"/>
      <c r="E279" s="1"/>
      <c r="F279" s="1"/>
      <c r="G279" s="1"/>
      <c r="J279" s="1"/>
    </row>
    <row r="280" ht="12.75" customHeight="1">
      <c r="A280" s="1"/>
      <c r="C280" s="1"/>
      <c r="D280" s="1"/>
      <c r="E280" s="1"/>
      <c r="F280" s="1"/>
      <c r="G280" s="1"/>
      <c r="J280" s="1"/>
    </row>
    <row r="281" ht="12.75" customHeight="1">
      <c r="A281" s="1"/>
      <c r="C281" s="1"/>
      <c r="D281" s="1"/>
      <c r="E281" s="1"/>
      <c r="F281" s="1"/>
      <c r="G281" s="1"/>
      <c r="J281" s="1"/>
    </row>
    <row r="282" ht="12.75" customHeight="1">
      <c r="A282" s="1"/>
      <c r="C282" s="1"/>
      <c r="D282" s="1"/>
      <c r="E282" s="1"/>
      <c r="F282" s="1"/>
      <c r="G282" s="1"/>
      <c r="J282" s="1"/>
    </row>
    <row r="283" ht="12.75" customHeight="1">
      <c r="A283" s="1"/>
      <c r="C283" s="1"/>
      <c r="D283" s="1"/>
      <c r="E283" s="1"/>
      <c r="F283" s="1"/>
      <c r="G283" s="1"/>
      <c r="J283" s="1"/>
    </row>
    <row r="284" ht="12.75" customHeight="1">
      <c r="A284" s="1"/>
      <c r="C284" s="1"/>
      <c r="D284" s="1"/>
      <c r="E284" s="1"/>
      <c r="F284" s="1"/>
      <c r="G284" s="1"/>
      <c r="J284" s="1"/>
    </row>
    <row r="285" ht="12.75" customHeight="1">
      <c r="A285" s="1"/>
      <c r="C285" s="1"/>
      <c r="D285" s="1"/>
      <c r="E285" s="1"/>
      <c r="F285" s="1"/>
      <c r="G285" s="1"/>
      <c r="J285" s="1"/>
    </row>
    <row r="286" ht="12.75" customHeight="1">
      <c r="A286" s="1"/>
      <c r="C286" s="1"/>
      <c r="D286" s="1"/>
      <c r="E286" s="1"/>
      <c r="F286" s="1"/>
      <c r="G286" s="1"/>
      <c r="J286" s="1"/>
    </row>
    <row r="287" ht="12.75" customHeight="1">
      <c r="A287" s="1"/>
      <c r="C287" s="1"/>
      <c r="D287" s="1"/>
      <c r="E287" s="1"/>
      <c r="F287" s="1"/>
      <c r="G287" s="1"/>
      <c r="J287" s="1"/>
    </row>
    <row r="288" ht="12.75" customHeight="1">
      <c r="A288" s="1"/>
      <c r="C288" s="1"/>
      <c r="D288" s="1"/>
      <c r="E288" s="1"/>
      <c r="F288" s="1"/>
      <c r="G288" s="1"/>
      <c r="J288" s="1"/>
    </row>
    <row r="289" ht="12.75" customHeight="1">
      <c r="A289" s="1"/>
      <c r="C289" s="1"/>
      <c r="D289" s="1"/>
      <c r="E289" s="1"/>
      <c r="F289" s="1"/>
      <c r="G289" s="1"/>
      <c r="J289" s="1"/>
    </row>
    <row r="290" ht="12.75" customHeight="1">
      <c r="A290" s="1"/>
      <c r="C290" s="1"/>
      <c r="D290" s="1"/>
      <c r="E290" s="1"/>
      <c r="F290" s="1"/>
      <c r="G290" s="1"/>
      <c r="J290" s="1"/>
    </row>
    <row r="291" ht="12.75" customHeight="1">
      <c r="A291" s="1"/>
      <c r="C291" s="1"/>
      <c r="D291" s="1"/>
      <c r="E291" s="1"/>
      <c r="F291" s="1"/>
      <c r="G291" s="1"/>
      <c r="J291" s="1"/>
    </row>
    <row r="292" ht="12.75" customHeight="1">
      <c r="A292" s="1"/>
      <c r="C292" s="1"/>
      <c r="D292" s="1"/>
      <c r="E292" s="1"/>
      <c r="F292" s="1"/>
      <c r="G292" s="1"/>
      <c r="J292" s="1"/>
    </row>
    <row r="293" ht="12.75" customHeight="1">
      <c r="A293" s="1"/>
      <c r="C293" s="1"/>
      <c r="D293" s="1"/>
      <c r="E293" s="1"/>
      <c r="F293" s="1"/>
      <c r="G293" s="1"/>
      <c r="J293" s="1"/>
    </row>
    <row r="294" ht="12.75" customHeight="1">
      <c r="A294" s="1"/>
      <c r="C294" s="1"/>
      <c r="D294" s="1"/>
      <c r="E294" s="1"/>
      <c r="F294" s="1"/>
      <c r="G294" s="1"/>
      <c r="J294" s="1"/>
    </row>
    <row r="295" ht="12.75" customHeight="1">
      <c r="A295" s="1"/>
      <c r="C295" s="1"/>
      <c r="D295" s="1"/>
      <c r="E295" s="1"/>
      <c r="F295" s="1"/>
      <c r="G295" s="1"/>
      <c r="J295" s="1"/>
    </row>
    <row r="296" ht="12.75" customHeight="1">
      <c r="A296" s="1"/>
      <c r="C296" s="1"/>
      <c r="D296" s="1"/>
      <c r="E296" s="1"/>
      <c r="F296" s="1"/>
      <c r="G296" s="1"/>
      <c r="J296" s="1"/>
    </row>
    <row r="297" ht="12.75" customHeight="1">
      <c r="A297" s="1"/>
      <c r="C297" s="1"/>
      <c r="D297" s="1"/>
      <c r="E297" s="1"/>
      <c r="F297" s="1"/>
      <c r="G297" s="1"/>
      <c r="J297" s="1"/>
    </row>
    <row r="298" ht="12.75" customHeight="1">
      <c r="A298" s="1"/>
      <c r="C298" s="1"/>
      <c r="D298" s="1"/>
      <c r="E298" s="1"/>
      <c r="F298" s="1"/>
      <c r="G298" s="1"/>
      <c r="J298" s="1"/>
    </row>
    <row r="299" ht="12.75" customHeight="1">
      <c r="A299" s="1"/>
      <c r="C299" s="1"/>
      <c r="D299" s="1"/>
      <c r="E299" s="1"/>
      <c r="F299" s="1"/>
      <c r="G299" s="1"/>
      <c r="J299" s="1"/>
    </row>
    <row r="300" ht="12.75" customHeight="1">
      <c r="A300" s="1"/>
      <c r="C300" s="1"/>
      <c r="D300" s="1"/>
      <c r="E300" s="1"/>
      <c r="F300" s="1"/>
      <c r="G300" s="1"/>
      <c r="J300" s="1"/>
    </row>
    <row r="301" ht="12.75" customHeight="1">
      <c r="A301" s="1"/>
      <c r="C301" s="1"/>
      <c r="D301" s="1"/>
      <c r="E301" s="1"/>
      <c r="F301" s="1"/>
      <c r="G301" s="1"/>
      <c r="J301" s="1"/>
    </row>
    <row r="302" ht="12.75" customHeight="1">
      <c r="A302" s="1"/>
      <c r="C302" s="1"/>
      <c r="D302" s="1"/>
      <c r="E302" s="1"/>
      <c r="F302" s="1"/>
      <c r="G302" s="1"/>
      <c r="J302" s="1"/>
    </row>
    <row r="303" ht="12.75" customHeight="1">
      <c r="A303" s="1"/>
      <c r="C303" s="1"/>
      <c r="D303" s="1"/>
      <c r="E303" s="1"/>
      <c r="F303" s="1"/>
      <c r="G303" s="1"/>
      <c r="J303" s="1"/>
    </row>
    <row r="304" ht="12.75" customHeight="1">
      <c r="A304" s="1"/>
      <c r="C304" s="1"/>
      <c r="D304" s="1"/>
      <c r="E304" s="1"/>
      <c r="F304" s="1"/>
      <c r="G304" s="1"/>
      <c r="J304" s="1"/>
    </row>
    <row r="305" ht="12.75" customHeight="1">
      <c r="A305" s="1"/>
      <c r="C305" s="1"/>
      <c r="D305" s="1"/>
      <c r="E305" s="1"/>
      <c r="F305" s="1"/>
      <c r="G305" s="1"/>
      <c r="J305" s="1"/>
    </row>
    <row r="306" ht="12.75" customHeight="1">
      <c r="A306" s="1"/>
      <c r="C306" s="1"/>
      <c r="D306" s="1"/>
      <c r="E306" s="1"/>
      <c r="F306" s="1"/>
      <c r="G306" s="1"/>
      <c r="J306" s="1"/>
    </row>
    <row r="307" ht="12.75" customHeight="1">
      <c r="A307" s="1"/>
      <c r="C307" s="1"/>
      <c r="D307" s="1"/>
      <c r="E307" s="1"/>
      <c r="F307" s="1"/>
      <c r="G307" s="1"/>
      <c r="J307" s="1"/>
    </row>
    <row r="308" ht="12.75" customHeight="1">
      <c r="A308" s="1"/>
      <c r="C308" s="1"/>
      <c r="D308" s="1"/>
      <c r="E308" s="1"/>
      <c r="F308" s="1"/>
      <c r="G308" s="1"/>
      <c r="J308" s="1"/>
    </row>
    <row r="309" ht="12.75" customHeight="1">
      <c r="A309" s="1"/>
      <c r="C309" s="1"/>
      <c r="D309" s="1"/>
      <c r="E309" s="1"/>
      <c r="F309" s="1"/>
      <c r="G309" s="1"/>
      <c r="J309" s="1"/>
    </row>
    <row r="310" ht="12.75" customHeight="1">
      <c r="A310" s="1"/>
      <c r="C310" s="1"/>
      <c r="D310" s="1"/>
      <c r="E310" s="1"/>
      <c r="F310" s="1"/>
      <c r="G310" s="1"/>
      <c r="J310" s="1"/>
    </row>
    <row r="311" ht="12.75" customHeight="1">
      <c r="A311" s="1"/>
      <c r="C311" s="1"/>
      <c r="D311" s="1"/>
      <c r="E311" s="1"/>
      <c r="F311" s="1"/>
      <c r="G311" s="1"/>
      <c r="J311" s="1"/>
    </row>
    <row r="312" ht="12.75" customHeight="1">
      <c r="A312" s="1"/>
      <c r="C312" s="1"/>
      <c r="D312" s="1"/>
      <c r="E312" s="1"/>
      <c r="F312" s="1"/>
      <c r="G312" s="1"/>
      <c r="J312" s="1"/>
    </row>
    <row r="313" ht="12.75" customHeight="1">
      <c r="A313" s="1"/>
      <c r="C313" s="1"/>
      <c r="D313" s="1"/>
      <c r="E313" s="1"/>
      <c r="F313" s="1"/>
      <c r="G313" s="1"/>
      <c r="J313" s="1"/>
    </row>
    <row r="314" ht="12.75" customHeight="1">
      <c r="A314" s="1"/>
      <c r="C314" s="1"/>
      <c r="D314" s="1"/>
      <c r="E314" s="1"/>
      <c r="F314" s="1"/>
      <c r="G314" s="1"/>
      <c r="J314" s="1"/>
    </row>
    <row r="315" ht="12.75" customHeight="1">
      <c r="A315" s="1"/>
      <c r="C315" s="1"/>
      <c r="D315" s="1"/>
      <c r="E315" s="1"/>
      <c r="F315" s="1"/>
      <c r="G315" s="1"/>
      <c r="J315" s="1"/>
    </row>
    <row r="316" ht="12.75" customHeight="1">
      <c r="A316" s="1"/>
      <c r="C316" s="1"/>
      <c r="D316" s="1"/>
      <c r="E316" s="1"/>
      <c r="F316" s="1"/>
      <c r="G316" s="1"/>
      <c r="J316" s="1"/>
    </row>
    <row r="317" ht="12.75" customHeight="1">
      <c r="A317" s="1"/>
      <c r="C317" s="1"/>
      <c r="D317" s="1"/>
      <c r="E317" s="1"/>
      <c r="F317" s="1"/>
      <c r="G317" s="1"/>
      <c r="J317" s="1"/>
    </row>
    <row r="318" ht="12.75" customHeight="1">
      <c r="A318" s="1"/>
      <c r="C318" s="1"/>
      <c r="D318" s="1"/>
      <c r="E318" s="1"/>
      <c r="F318" s="1"/>
      <c r="G318" s="1"/>
      <c r="J318" s="1"/>
    </row>
    <row r="319" ht="12.75" customHeight="1">
      <c r="A319" s="1"/>
      <c r="C319" s="1"/>
      <c r="D319" s="1"/>
      <c r="E319" s="1"/>
      <c r="F319" s="1"/>
      <c r="G319" s="1"/>
      <c r="J319" s="1"/>
    </row>
    <row r="320" ht="12.75" customHeight="1">
      <c r="A320" s="1"/>
      <c r="C320" s="1"/>
      <c r="D320" s="1"/>
      <c r="E320" s="1"/>
      <c r="F320" s="1"/>
      <c r="G320" s="1"/>
      <c r="J320" s="1"/>
    </row>
    <row r="321" ht="12.75" customHeight="1">
      <c r="A321" s="1"/>
      <c r="C321" s="1"/>
      <c r="D321" s="1"/>
      <c r="E321" s="1"/>
      <c r="F321" s="1"/>
      <c r="G321" s="1"/>
      <c r="J321" s="1"/>
    </row>
    <row r="322" ht="12.75" customHeight="1">
      <c r="A322" s="1"/>
      <c r="C322" s="1"/>
      <c r="D322" s="1"/>
      <c r="E322" s="1"/>
      <c r="F322" s="1"/>
      <c r="G322" s="1"/>
      <c r="J322" s="1"/>
    </row>
    <row r="323" ht="12.75" customHeight="1">
      <c r="A323" s="1"/>
      <c r="C323" s="1"/>
      <c r="D323" s="1"/>
      <c r="E323" s="1"/>
      <c r="F323" s="1"/>
      <c r="G323" s="1"/>
      <c r="J323" s="1"/>
    </row>
    <row r="324" ht="12.75" customHeight="1">
      <c r="A324" s="1"/>
      <c r="C324" s="1"/>
      <c r="D324" s="1"/>
      <c r="E324" s="1"/>
      <c r="F324" s="1"/>
      <c r="G324" s="1"/>
      <c r="J324" s="1"/>
    </row>
    <row r="325" ht="12.75" customHeight="1">
      <c r="A325" s="1"/>
      <c r="C325" s="1"/>
      <c r="D325" s="1"/>
      <c r="E325" s="1"/>
      <c r="F325" s="1"/>
      <c r="G325" s="1"/>
      <c r="J325" s="1"/>
    </row>
    <row r="326" ht="12.75" customHeight="1">
      <c r="A326" s="1"/>
      <c r="C326" s="1"/>
      <c r="D326" s="1"/>
      <c r="E326" s="1"/>
      <c r="F326" s="1"/>
      <c r="G326" s="1"/>
      <c r="J326" s="1"/>
    </row>
    <row r="327" ht="12.75" customHeight="1">
      <c r="A327" s="1"/>
      <c r="C327" s="1"/>
      <c r="D327" s="1"/>
      <c r="E327" s="1"/>
      <c r="F327" s="1"/>
      <c r="G327" s="1"/>
      <c r="J327" s="1"/>
    </row>
    <row r="328" ht="12.75" customHeight="1">
      <c r="A328" s="1"/>
      <c r="C328" s="1"/>
      <c r="D328" s="1"/>
      <c r="E328" s="1"/>
      <c r="F328" s="1"/>
      <c r="G328" s="1"/>
      <c r="J328" s="1"/>
    </row>
    <row r="329" ht="12.75" customHeight="1">
      <c r="A329" s="1"/>
      <c r="C329" s="1"/>
      <c r="D329" s="1"/>
      <c r="E329" s="1"/>
      <c r="F329" s="1"/>
      <c r="G329" s="1"/>
      <c r="J329" s="1"/>
    </row>
    <row r="330" ht="12.75" customHeight="1">
      <c r="A330" s="1"/>
      <c r="C330" s="1"/>
      <c r="D330" s="1"/>
      <c r="E330" s="1"/>
      <c r="F330" s="1"/>
      <c r="G330" s="1"/>
      <c r="J330" s="1"/>
    </row>
    <row r="331" ht="12.75" customHeight="1">
      <c r="A331" s="1"/>
      <c r="C331" s="1"/>
      <c r="D331" s="1"/>
      <c r="E331" s="1"/>
      <c r="F331" s="1"/>
      <c r="G331" s="1"/>
      <c r="J331" s="1"/>
    </row>
    <row r="332" ht="12.75" customHeight="1">
      <c r="A332" s="1"/>
      <c r="C332" s="1"/>
      <c r="D332" s="1"/>
      <c r="E332" s="1"/>
      <c r="F332" s="1"/>
      <c r="G332" s="1"/>
      <c r="J332" s="1"/>
    </row>
    <row r="333" ht="12.75" customHeight="1">
      <c r="A333" s="1"/>
      <c r="C333" s="1"/>
      <c r="D333" s="1"/>
      <c r="E333" s="1"/>
      <c r="F333" s="1"/>
      <c r="G333" s="1"/>
      <c r="J333" s="1"/>
    </row>
    <row r="334" ht="12.75" customHeight="1">
      <c r="A334" s="1"/>
      <c r="C334" s="1"/>
      <c r="D334" s="1"/>
      <c r="E334" s="1"/>
      <c r="F334" s="1"/>
      <c r="G334" s="1"/>
      <c r="J334" s="1"/>
    </row>
    <row r="335" ht="12.75" customHeight="1">
      <c r="A335" s="1"/>
      <c r="C335" s="1"/>
      <c r="D335" s="1"/>
      <c r="E335" s="1"/>
      <c r="F335" s="1"/>
      <c r="G335" s="1"/>
      <c r="J335" s="1"/>
    </row>
    <row r="336" ht="12.75" customHeight="1">
      <c r="A336" s="1"/>
      <c r="C336" s="1"/>
      <c r="D336" s="1"/>
      <c r="E336" s="1"/>
      <c r="F336" s="1"/>
      <c r="G336" s="1"/>
      <c r="J336" s="1"/>
    </row>
    <row r="337" ht="12.75" customHeight="1">
      <c r="A337" s="1"/>
      <c r="C337" s="1"/>
      <c r="D337" s="1"/>
      <c r="E337" s="1"/>
      <c r="F337" s="1"/>
      <c r="G337" s="1"/>
      <c r="J337" s="1"/>
    </row>
    <row r="338" ht="12.75" customHeight="1">
      <c r="A338" s="1"/>
      <c r="C338" s="1"/>
      <c r="D338" s="1"/>
      <c r="E338" s="1"/>
      <c r="F338" s="1"/>
      <c r="G338" s="1"/>
      <c r="J338" s="1"/>
    </row>
    <row r="339" ht="12.75" customHeight="1">
      <c r="A339" s="1"/>
      <c r="C339" s="1"/>
      <c r="D339" s="1"/>
      <c r="E339" s="1"/>
      <c r="F339" s="1"/>
      <c r="G339" s="1"/>
      <c r="J339" s="1"/>
    </row>
    <row r="340" ht="12.75" customHeight="1">
      <c r="A340" s="1"/>
      <c r="C340" s="1"/>
      <c r="D340" s="1"/>
      <c r="E340" s="1"/>
      <c r="F340" s="1"/>
      <c r="G340" s="1"/>
      <c r="J340" s="1"/>
    </row>
    <row r="341" ht="12.75" customHeight="1">
      <c r="A341" s="1"/>
      <c r="C341" s="1"/>
      <c r="D341" s="1"/>
      <c r="E341" s="1"/>
      <c r="F341" s="1"/>
      <c r="G341" s="1"/>
      <c r="J341" s="1"/>
    </row>
    <row r="342" ht="12.75" customHeight="1">
      <c r="A342" s="1"/>
      <c r="C342" s="1"/>
      <c r="D342" s="1"/>
      <c r="E342" s="1"/>
      <c r="F342" s="1"/>
      <c r="G342" s="1"/>
      <c r="J342" s="1"/>
    </row>
    <row r="343" ht="12.75" customHeight="1">
      <c r="A343" s="1"/>
      <c r="C343" s="1"/>
      <c r="D343" s="1"/>
      <c r="E343" s="1"/>
      <c r="F343" s="1"/>
      <c r="G343" s="1"/>
      <c r="J343" s="1"/>
    </row>
    <row r="344" ht="12.75" customHeight="1">
      <c r="A344" s="1"/>
      <c r="C344" s="1"/>
      <c r="D344" s="1"/>
      <c r="E344" s="1"/>
      <c r="F344" s="1"/>
      <c r="G344" s="1"/>
      <c r="J344" s="1"/>
    </row>
    <row r="345" ht="12.75" customHeight="1">
      <c r="A345" s="1"/>
      <c r="C345" s="1"/>
      <c r="D345" s="1"/>
      <c r="E345" s="1"/>
      <c r="F345" s="1"/>
      <c r="G345" s="1"/>
      <c r="J345" s="1"/>
    </row>
    <row r="346" ht="12.75" customHeight="1">
      <c r="A346" s="1"/>
      <c r="C346" s="1"/>
      <c r="D346" s="1"/>
      <c r="E346" s="1"/>
      <c r="F346" s="1"/>
      <c r="G346" s="1"/>
      <c r="J346" s="1"/>
    </row>
    <row r="347" ht="12.75" customHeight="1">
      <c r="A347" s="1"/>
      <c r="C347" s="1"/>
      <c r="D347" s="1"/>
      <c r="E347" s="1"/>
      <c r="F347" s="1"/>
      <c r="G347" s="1"/>
      <c r="J347" s="1"/>
    </row>
    <row r="348" ht="12.75" customHeight="1">
      <c r="A348" s="1"/>
      <c r="C348" s="1"/>
      <c r="D348" s="1"/>
      <c r="E348" s="1"/>
      <c r="F348" s="1"/>
      <c r="G348" s="1"/>
      <c r="J348" s="1"/>
    </row>
    <row r="349" ht="12.75" customHeight="1">
      <c r="A349" s="1"/>
      <c r="C349" s="1"/>
      <c r="D349" s="1"/>
      <c r="E349" s="1"/>
      <c r="F349" s="1"/>
      <c r="G349" s="1"/>
      <c r="J349" s="1"/>
    </row>
    <row r="350" ht="12.75" customHeight="1">
      <c r="A350" s="1"/>
      <c r="C350" s="1"/>
      <c r="D350" s="1"/>
      <c r="E350" s="1"/>
      <c r="F350" s="1"/>
      <c r="G350" s="1"/>
      <c r="J350" s="1"/>
    </row>
    <row r="351" ht="12.75" customHeight="1">
      <c r="A351" s="1"/>
      <c r="C351" s="1"/>
      <c r="D351" s="1"/>
      <c r="E351" s="1"/>
      <c r="F351" s="1"/>
      <c r="G351" s="1"/>
      <c r="J351" s="1"/>
    </row>
    <row r="352" ht="12.75" customHeight="1">
      <c r="A352" s="1"/>
      <c r="C352" s="1"/>
      <c r="D352" s="1"/>
      <c r="E352" s="1"/>
      <c r="F352" s="1"/>
      <c r="G352" s="1"/>
      <c r="J352" s="1"/>
    </row>
    <row r="353" ht="12.75" customHeight="1">
      <c r="A353" s="1"/>
      <c r="C353" s="1"/>
      <c r="D353" s="1"/>
      <c r="E353" s="1"/>
      <c r="F353" s="1"/>
      <c r="G353" s="1"/>
      <c r="J353" s="1"/>
    </row>
    <row r="354" ht="12.75" customHeight="1">
      <c r="A354" s="1"/>
      <c r="C354" s="1"/>
      <c r="D354" s="1"/>
      <c r="E354" s="1"/>
      <c r="F354" s="1"/>
      <c r="G354" s="1"/>
      <c r="J354" s="1"/>
    </row>
    <row r="355" ht="12.75" customHeight="1">
      <c r="A355" s="1"/>
      <c r="C355" s="1"/>
      <c r="D355" s="1"/>
      <c r="E355" s="1"/>
      <c r="F355" s="1"/>
      <c r="G355" s="1"/>
      <c r="J355" s="1"/>
    </row>
    <row r="356" ht="12.75" customHeight="1">
      <c r="A356" s="1"/>
      <c r="C356" s="1"/>
      <c r="D356" s="1"/>
      <c r="E356" s="1"/>
      <c r="F356" s="1"/>
      <c r="G356" s="1"/>
      <c r="J356" s="1"/>
    </row>
    <row r="357" ht="12.75" customHeight="1">
      <c r="A357" s="1"/>
      <c r="C357" s="1"/>
      <c r="D357" s="1"/>
      <c r="E357" s="1"/>
      <c r="F357" s="1"/>
      <c r="G357" s="1"/>
      <c r="J357" s="1"/>
    </row>
    <row r="358" ht="12.75" customHeight="1">
      <c r="A358" s="1"/>
      <c r="C358" s="1"/>
      <c r="D358" s="1"/>
      <c r="E358" s="1"/>
      <c r="F358" s="1"/>
      <c r="G358" s="1"/>
      <c r="J358" s="1"/>
    </row>
    <row r="359" ht="12.75" customHeight="1">
      <c r="A359" s="1"/>
      <c r="C359" s="1"/>
      <c r="D359" s="1"/>
      <c r="E359" s="1"/>
      <c r="F359" s="1"/>
      <c r="G359" s="1"/>
      <c r="J359" s="1"/>
    </row>
    <row r="360" ht="12.75" customHeight="1">
      <c r="A360" s="1"/>
      <c r="C360" s="1"/>
      <c r="D360" s="1"/>
      <c r="E360" s="1"/>
      <c r="F360" s="1"/>
      <c r="G360" s="1"/>
      <c r="J360" s="1"/>
    </row>
    <row r="361" ht="12.75" customHeight="1">
      <c r="A361" s="1"/>
      <c r="C361" s="1"/>
      <c r="D361" s="1"/>
      <c r="E361" s="1"/>
      <c r="F361" s="1"/>
      <c r="G361" s="1"/>
      <c r="J361" s="1"/>
    </row>
    <row r="362" ht="12.75" customHeight="1">
      <c r="A362" s="1"/>
      <c r="C362" s="1"/>
      <c r="D362" s="1"/>
      <c r="E362" s="1"/>
      <c r="F362" s="1"/>
      <c r="G362" s="1"/>
      <c r="J362" s="1"/>
    </row>
    <row r="363" ht="12.75" customHeight="1">
      <c r="A363" s="1"/>
      <c r="C363" s="1"/>
      <c r="D363" s="1"/>
      <c r="E363" s="1"/>
      <c r="F363" s="1"/>
      <c r="G363" s="1"/>
      <c r="J363" s="1"/>
    </row>
    <row r="364" ht="12.75" customHeight="1">
      <c r="A364" s="1"/>
      <c r="C364" s="1"/>
      <c r="D364" s="1"/>
      <c r="E364" s="1"/>
      <c r="F364" s="1"/>
      <c r="G364" s="1"/>
      <c r="J364" s="1"/>
    </row>
    <row r="365" ht="12.75" customHeight="1">
      <c r="A365" s="1"/>
      <c r="C365" s="1"/>
      <c r="D365" s="1"/>
      <c r="E365" s="1"/>
      <c r="F365" s="1"/>
      <c r="G365" s="1"/>
      <c r="J365" s="1"/>
    </row>
    <row r="366" ht="12.75" customHeight="1">
      <c r="A366" s="1"/>
      <c r="C366" s="1"/>
      <c r="D366" s="1"/>
      <c r="E366" s="1"/>
      <c r="F366" s="1"/>
      <c r="G366" s="1"/>
      <c r="J366" s="1"/>
    </row>
    <row r="367" ht="12.75" customHeight="1">
      <c r="A367" s="1"/>
      <c r="C367" s="1"/>
      <c r="D367" s="1"/>
      <c r="E367" s="1"/>
      <c r="F367" s="1"/>
      <c r="G367" s="1"/>
      <c r="J367" s="1"/>
    </row>
    <row r="368" ht="12.75" customHeight="1">
      <c r="A368" s="1"/>
      <c r="C368" s="1"/>
      <c r="D368" s="1"/>
      <c r="E368" s="1"/>
      <c r="F368" s="1"/>
      <c r="G368" s="1"/>
      <c r="J368" s="1"/>
    </row>
    <row r="369" ht="12.75" customHeight="1">
      <c r="A369" s="1"/>
      <c r="C369" s="1"/>
      <c r="D369" s="1"/>
      <c r="E369" s="1"/>
      <c r="F369" s="1"/>
      <c r="G369" s="1"/>
      <c r="J369" s="1"/>
    </row>
    <row r="370" ht="12.75" customHeight="1">
      <c r="A370" s="1"/>
      <c r="C370" s="1"/>
      <c r="D370" s="1"/>
      <c r="E370" s="1"/>
      <c r="F370" s="1"/>
      <c r="G370" s="1"/>
      <c r="J370" s="1"/>
    </row>
    <row r="371" ht="12.75" customHeight="1">
      <c r="A371" s="1"/>
      <c r="C371" s="1"/>
      <c r="D371" s="1"/>
      <c r="E371" s="1"/>
      <c r="F371" s="1"/>
      <c r="G371" s="1"/>
      <c r="J371" s="1"/>
    </row>
    <row r="372" ht="12.75" customHeight="1">
      <c r="A372" s="1"/>
      <c r="C372" s="1"/>
      <c r="D372" s="1"/>
      <c r="E372" s="1"/>
      <c r="F372" s="1"/>
      <c r="G372" s="1"/>
      <c r="J372" s="1"/>
    </row>
    <row r="373" ht="12.75" customHeight="1">
      <c r="A373" s="1"/>
      <c r="C373" s="1"/>
      <c r="D373" s="1"/>
      <c r="E373" s="1"/>
      <c r="F373" s="1"/>
      <c r="G373" s="1"/>
      <c r="J373" s="1"/>
    </row>
    <row r="374" ht="12.75" customHeight="1">
      <c r="A374" s="1"/>
      <c r="C374" s="1"/>
      <c r="D374" s="1"/>
      <c r="E374" s="1"/>
      <c r="F374" s="1"/>
      <c r="G374" s="1"/>
      <c r="J374" s="1"/>
    </row>
    <row r="375" ht="12.75" customHeight="1">
      <c r="A375" s="1"/>
      <c r="C375" s="1"/>
      <c r="D375" s="1"/>
      <c r="E375" s="1"/>
      <c r="F375" s="1"/>
      <c r="G375" s="1"/>
      <c r="J375" s="1"/>
    </row>
    <row r="376" ht="12.75" customHeight="1">
      <c r="A376" s="1"/>
      <c r="C376" s="1"/>
      <c r="D376" s="1"/>
      <c r="E376" s="1"/>
      <c r="F376" s="1"/>
      <c r="G376" s="1"/>
      <c r="J376" s="1"/>
    </row>
    <row r="377" ht="12.75" customHeight="1">
      <c r="A377" s="1"/>
      <c r="C377" s="1"/>
      <c r="D377" s="1"/>
      <c r="E377" s="1"/>
      <c r="F377" s="1"/>
      <c r="G377" s="1"/>
      <c r="J377" s="1"/>
    </row>
    <row r="378" ht="12.75" customHeight="1">
      <c r="A378" s="1"/>
      <c r="C378" s="1"/>
      <c r="D378" s="1"/>
      <c r="E378" s="1"/>
      <c r="F378" s="1"/>
      <c r="G378" s="1"/>
      <c r="J378" s="1"/>
    </row>
    <row r="379" ht="12.75" customHeight="1">
      <c r="A379" s="1"/>
      <c r="C379" s="1"/>
      <c r="D379" s="1"/>
      <c r="E379" s="1"/>
      <c r="F379" s="1"/>
      <c r="G379" s="1"/>
      <c r="J379" s="1"/>
    </row>
    <row r="380" ht="12.75" customHeight="1">
      <c r="A380" s="1"/>
      <c r="C380" s="1"/>
      <c r="D380" s="1"/>
      <c r="E380" s="1"/>
      <c r="F380" s="1"/>
      <c r="G380" s="1"/>
      <c r="J380" s="1"/>
    </row>
    <row r="381" ht="12.75" customHeight="1">
      <c r="A381" s="1"/>
      <c r="C381" s="1"/>
      <c r="D381" s="1"/>
      <c r="E381" s="1"/>
      <c r="F381" s="1"/>
      <c r="G381" s="1"/>
      <c r="J381" s="1"/>
    </row>
    <row r="382" ht="12.75" customHeight="1">
      <c r="A382" s="1"/>
      <c r="C382" s="1"/>
      <c r="D382" s="1"/>
      <c r="E382" s="1"/>
      <c r="F382" s="1"/>
      <c r="G382" s="1"/>
      <c r="J382" s="1"/>
    </row>
    <row r="383" ht="12.75" customHeight="1">
      <c r="A383" s="1"/>
      <c r="C383" s="1"/>
      <c r="D383" s="1"/>
      <c r="E383" s="1"/>
      <c r="F383" s="1"/>
      <c r="G383" s="1"/>
      <c r="J383" s="1"/>
    </row>
    <row r="384" ht="12.75" customHeight="1">
      <c r="A384" s="1"/>
      <c r="C384" s="1"/>
      <c r="D384" s="1"/>
      <c r="E384" s="1"/>
      <c r="F384" s="1"/>
      <c r="G384" s="1"/>
      <c r="J384" s="1"/>
    </row>
    <row r="385" ht="12.75" customHeight="1">
      <c r="A385" s="1"/>
      <c r="C385" s="1"/>
      <c r="D385" s="1"/>
      <c r="E385" s="1"/>
      <c r="F385" s="1"/>
      <c r="G385" s="1"/>
      <c r="J385" s="1"/>
    </row>
    <row r="386" ht="12.75" customHeight="1">
      <c r="A386" s="1"/>
      <c r="C386" s="1"/>
      <c r="D386" s="1"/>
      <c r="E386" s="1"/>
      <c r="F386" s="1"/>
      <c r="G386" s="1"/>
      <c r="J386" s="1"/>
    </row>
    <row r="387" ht="12.75" customHeight="1">
      <c r="A387" s="1"/>
      <c r="C387" s="1"/>
      <c r="D387" s="1"/>
      <c r="E387" s="1"/>
      <c r="F387" s="1"/>
      <c r="G387" s="1"/>
      <c r="J387" s="1"/>
    </row>
    <row r="388" ht="12.75" customHeight="1">
      <c r="A388" s="1"/>
      <c r="C388" s="1"/>
      <c r="D388" s="1"/>
      <c r="E388" s="1"/>
      <c r="F388" s="1"/>
      <c r="G388" s="1"/>
      <c r="J388" s="1"/>
    </row>
    <row r="389" ht="12.75" customHeight="1">
      <c r="A389" s="1"/>
      <c r="C389" s="1"/>
      <c r="D389" s="1"/>
      <c r="E389" s="1"/>
      <c r="F389" s="1"/>
      <c r="G389" s="1"/>
      <c r="J389" s="1"/>
    </row>
    <row r="390" ht="12.75" customHeight="1">
      <c r="A390" s="1"/>
      <c r="C390" s="1"/>
      <c r="D390" s="1"/>
      <c r="E390" s="1"/>
      <c r="F390" s="1"/>
      <c r="G390" s="1"/>
      <c r="J390" s="1"/>
    </row>
    <row r="391" ht="12.75" customHeight="1">
      <c r="A391" s="1"/>
      <c r="C391" s="1"/>
      <c r="D391" s="1"/>
      <c r="E391" s="1"/>
      <c r="F391" s="1"/>
      <c r="G391" s="1"/>
      <c r="J391" s="1"/>
    </row>
    <row r="392" ht="12.75" customHeight="1">
      <c r="A392" s="1"/>
      <c r="C392" s="1"/>
      <c r="D392" s="1"/>
      <c r="E392" s="1"/>
      <c r="F392" s="1"/>
      <c r="G392" s="1"/>
      <c r="J392" s="1"/>
    </row>
    <row r="393" ht="12.75" customHeight="1">
      <c r="A393" s="1"/>
      <c r="C393" s="1"/>
      <c r="D393" s="1"/>
      <c r="E393" s="1"/>
      <c r="F393" s="1"/>
      <c r="G393" s="1"/>
      <c r="J393" s="1"/>
    </row>
    <row r="394" ht="12.75" customHeight="1">
      <c r="A394" s="1"/>
      <c r="C394" s="1"/>
      <c r="D394" s="1"/>
      <c r="E394" s="1"/>
      <c r="F394" s="1"/>
      <c r="G394" s="1"/>
      <c r="J394" s="1"/>
    </row>
    <row r="395" ht="12.75" customHeight="1">
      <c r="A395" s="1"/>
      <c r="C395" s="1"/>
      <c r="D395" s="1"/>
      <c r="E395" s="1"/>
      <c r="F395" s="1"/>
      <c r="G395" s="1"/>
      <c r="J395" s="1"/>
    </row>
    <row r="396" ht="12.75" customHeight="1">
      <c r="A396" s="1"/>
      <c r="C396" s="1"/>
      <c r="D396" s="1"/>
      <c r="E396" s="1"/>
      <c r="F396" s="1"/>
      <c r="G396" s="1"/>
      <c r="J396" s="1"/>
    </row>
    <row r="397" ht="12.75" customHeight="1">
      <c r="A397" s="1"/>
      <c r="C397" s="1"/>
      <c r="D397" s="1"/>
      <c r="E397" s="1"/>
      <c r="F397" s="1"/>
      <c r="G397" s="1"/>
      <c r="J397" s="1"/>
    </row>
    <row r="398" ht="12.75" customHeight="1">
      <c r="A398" s="1"/>
      <c r="C398" s="1"/>
      <c r="D398" s="1"/>
      <c r="E398" s="1"/>
      <c r="F398" s="1"/>
      <c r="G398" s="1"/>
      <c r="J398" s="1"/>
    </row>
    <row r="399" ht="12.75" customHeight="1">
      <c r="A399" s="1"/>
      <c r="C399" s="1"/>
      <c r="D399" s="1"/>
      <c r="E399" s="1"/>
      <c r="F399" s="1"/>
      <c r="G399" s="1"/>
      <c r="J399" s="1"/>
    </row>
    <row r="400" ht="12.75" customHeight="1">
      <c r="A400" s="1"/>
      <c r="C400" s="1"/>
      <c r="D400" s="1"/>
      <c r="E400" s="1"/>
      <c r="F400" s="1"/>
      <c r="G400" s="1"/>
      <c r="J400" s="1"/>
    </row>
    <row r="401" ht="12.75" customHeight="1">
      <c r="A401" s="1"/>
      <c r="C401" s="1"/>
      <c r="D401" s="1"/>
      <c r="E401" s="1"/>
      <c r="F401" s="1"/>
      <c r="G401" s="1"/>
      <c r="J401" s="1"/>
    </row>
    <row r="402" ht="12.75" customHeight="1">
      <c r="A402" s="1"/>
      <c r="C402" s="1"/>
      <c r="D402" s="1"/>
      <c r="E402" s="1"/>
      <c r="F402" s="1"/>
      <c r="G402" s="1"/>
      <c r="J402" s="1"/>
    </row>
    <row r="403" ht="12.75" customHeight="1">
      <c r="A403" s="1"/>
      <c r="C403" s="1"/>
      <c r="D403" s="1"/>
      <c r="E403" s="1"/>
      <c r="F403" s="1"/>
      <c r="G403" s="1"/>
      <c r="J403" s="1"/>
    </row>
    <row r="404" ht="12.75" customHeight="1">
      <c r="A404" s="1"/>
      <c r="C404" s="1"/>
      <c r="D404" s="1"/>
      <c r="E404" s="1"/>
      <c r="F404" s="1"/>
      <c r="G404" s="1"/>
      <c r="J404" s="1"/>
    </row>
    <row r="405" ht="12.75" customHeight="1">
      <c r="A405" s="1"/>
      <c r="C405" s="1"/>
      <c r="D405" s="1"/>
      <c r="E405" s="1"/>
      <c r="F405" s="1"/>
      <c r="G405" s="1"/>
      <c r="J405" s="1"/>
    </row>
    <row r="406" ht="12.75" customHeight="1">
      <c r="A406" s="1"/>
      <c r="C406" s="1"/>
      <c r="D406" s="1"/>
      <c r="E406" s="1"/>
      <c r="F406" s="1"/>
      <c r="G406" s="1"/>
      <c r="J406" s="1"/>
    </row>
    <row r="407" ht="12.75" customHeight="1">
      <c r="A407" s="1"/>
      <c r="C407" s="1"/>
      <c r="D407" s="1"/>
      <c r="E407" s="1"/>
      <c r="F407" s="1"/>
      <c r="G407" s="1"/>
      <c r="J407" s="1"/>
    </row>
    <row r="408" ht="12.75" customHeight="1">
      <c r="A408" s="1"/>
      <c r="C408" s="1"/>
      <c r="D408" s="1"/>
      <c r="E408" s="1"/>
      <c r="F408" s="1"/>
      <c r="G408" s="1"/>
      <c r="J408" s="1"/>
    </row>
    <row r="409" ht="12.75" customHeight="1">
      <c r="A409" s="1"/>
      <c r="C409" s="1"/>
      <c r="D409" s="1"/>
      <c r="E409" s="1"/>
      <c r="F409" s="1"/>
      <c r="G409" s="1"/>
      <c r="J409" s="1"/>
    </row>
    <row r="410" ht="12.75" customHeight="1">
      <c r="A410" s="1"/>
      <c r="C410" s="1"/>
      <c r="D410" s="1"/>
      <c r="E410" s="1"/>
      <c r="F410" s="1"/>
      <c r="G410" s="1"/>
      <c r="J410" s="1"/>
    </row>
    <row r="411" ht="12.75" customHeight="1">
      <c r="A411" s="1"/>
      <c r="C411" s="1"/>
      <c r="D411" s="1"/>
      <c r="E411" s="1"/>
      <c r="F411" s="1"/>
      <c r="G411" s="1"/>
      <c r="J411" s="1"/>
    </row>
    <row r="412" ht="12.75" customHeight="1">
      <c r="A412" s="1"/>
      <c r="C412" s="1"/>
      <c r="D412" s="1"/>
      <c r="E412" s="1"/>
      <c r="F412" s="1"/>
      <c r="G412" s="1"/>
      <c r="J412" s="1"/>
    </row>
    <row r="413" ht="12.75" customHeight="1">
      <c r="A413" s="1"/>
      <c r="C413" s="1"/>
      <c r="D413" s="1"/>
      <c r="E413" s="1"/>
      <c r="F413" s="1"/>
      <c r="G413" s="1"/>
      <c r="J413" s="1"/>
    </row>
    <row r="414" ht="12.75" customHeight="1">
      <c r="A414" s="1"/>
      <c r="C414" s="1"/>
      <c r="D414" s="1"/>
      <c r="E414" s="1"/>
      <c r="F414" s="1"/>
      <c r="G414" s="1"/>
      <c r="J414" s="1"/>
    </row>
    <row r="415" ht="12.75" customHeight="1">
      <c r="A415" s="1"/>
      <c r="C415" s="1"/>
      <c r="D415" s="1"/>
      <c r="E415" s="1"/>
      <c r="F415" s="1"/>
      <c r="G415" s="1"/>
      <c r="J415" s="1"/>
    </row>
    <row r="416" ht="12.75" customHeight="1">
      <c r="A416" s="1"/>
      <c r="C416" s="1"/>
      <c r="D416" s="1"/>
      <c r="E416" s="1"/>
      <c r="F416" s="1"/>
      <c r="G416" s="1"/>
      <c r="J416" s="1"/>
    </row>
    <row r="417" ht="12.75" customHeight="1">
      <c r="A417" s="1"/>
      <c r="C417" s="1"/>
      <c r="D417" s="1"/>
      <c r="E417" s="1"/>
      <c r="F417" s="1"/>
      <c r="G417" s="1"/>
      <c r="J417" s="1"/>
    </row>
    <row r="418" ht="12.75" customHeight="1">
      <c r="A418" s="1"/>
      <c r="C418" s="1"/>
      <c r="D418" s="1"/>
      <c r="E418" s="1"/>
      <c r="F418" s="1"/>
      <c r="G418" s="1"/>
      <c r="J418" s="1"/>
    </row>
    <row r="419" ht="12.75" customHeight="1">
      <c r="A419" s="1"/>
      <c r="C419" s="1"/>
      <c r="D419" s="1"/>
      <c r="E419" s="1"/>
      <c r="F419" s="1"/>
      <c r="G419" s="1"/>
      <c r="J419" s="1"/>
    </row>
    <row r="420" ht="12.75" customHeight="1">
      <c r="A420" s="1"/>
      <c r="C420" s="1"/>
      <c r="D420" s="1"/>
      <c r="E420" s="1"/>
      <c r="F420" s="1"/>
      <c r="G420" s="1"/>
      <c r="J420" s="1"/>
    </row>
    <row r="421" ht="12.75" customHeight="1">
      <c r="A421" s="1"/>
      <c r="C421" s="1"/>
      <c r="D421" s="1"/>
      <c r="E421" s="1"/>
      <c r="F421" s="1"/>
      <c r="G421" s="1"/>
      <c r="J421" s="1"/>
    </row>
    <row r="422" ht="12.75" customHeight="1">
      <c r="A422" s="1"/>
      <c r="C422" s="1"/>
      <c r="D422" s="1"/>
      <c r="E422" s="1"/>
      <c r="F422" s="1"/>
      <c r="G422" s="1"/>
      <c r="J422" s="1"/>
    </row>
    <row r="423" ht="12.75" customHeight="1">
      <c r="A423" s="1"/>
      <c r="C423" s="1"/>
      <c r="D423" s="1"/>
      <c r="E423" s="1"/>
      <c r="F423" s="1"/>
      <c r="G423" s="1"/>
      <c r="J423" s="1"/>
    </row>
    <row r="424" ht="12.75" customHeight="1">
      <c r="A424" s="1"/>
      <c r="C424" s="1"/>
      <c r="D424" s="1"/>
      <c r="E424" s="1"/>
      <c r="F424" s="1"/>
      <c r="G424" s="1"/>
      <c r="J424" s="1"/>
    </row>
    <row r="425" ht="12.75" customHeight="1">
      <c r="A425" s="1"/>
      <c r="C425" s="1"/>
      <c r="D425" s="1"/>
      <c r="E425" s="1"/>
      <c r="F425" s="1"/>
      <c r="G425" s="1"/>
      <c r="J425" s="1"/>
    </row>
    <row r="426" ht="12.75" customHeight="1">
      <c r="A426" s="1"/>
      <c r="C426" s="1"/>
      <c r="D426" s="1"/>
      <c r="E426" s="1"/>
      <c r="F426" s="1"/>
      <c r="G426" s="1"/>
      <c r="J426" s="1"/>
    </row>
    <row r="427" ht="12.75" customHeight="1">
      <c r="A427" s="1"/>
      <c r="C427" s="1"/>
      <c r="D427" s="1"/>
      <c r="E427" s="1"/>
      <c r="F427" s="1"/>
      <c r="G427" s="1"/>
      <c r="J427" s="1"/>
    </row>
    <row r="428" ht="12.75" customHeight="1">
      <c r="A428" s="1"/>
      <c r="C428" s="1"/>
      <c r="D428" s="1"/>
      <c r="E428" s="1"/>
      <c r="F428" s="1"/>
      <c r="G428" s="1"/>
      <c r="J428" s="1"/>
    </row>
    <row r="429" ht="12.75" customHeight="1">
      <c r="A429" s="1"/>
      <c r="C429" s="1"/>
      <c r="D429" s="1"/>
      <c r="E429" s="1"/>
      <c r="F429" s="1"/>
      <c r="G429" s="1"/>
      <c r="J429" s="1"/>
    </row>
    <row r="430" ht="12.75" customHeight="1">
      <c r="A430" s="1"/>
      <c r="C430" s="1"/>
      <c r="D430" s="1"/>
      <c r="E430" s="1"/>
      <c r="F430" s="1"/>
      <c r="G430" s="1"/>
      <c r="J430" s="1"/>
    </row>
    <row r="431" ht="12.75" customHeight="1">
      <c r="A431" s="1"/>
      <c r="C431" s="1"/>
      <c r="D431" s="1"/>
      <c r="E431" s="1"/>
      <c r="F431" s="1"/>
      <c r="G431" s="1"/>
      <c r="J431" s="1"/>
    </row>
    <row r="432" ht="12.75" customHeight="1">
      <c r="A432" s="1"/>
      <c r="C432" s="1"/>
      <c r="D432" s="1"/>
      <c r="E432" s="1"/>
      <c r="F432" s="1"/>
      <c r="G432" s="1"/>
      <c r="J432" s="1"/>
    </row>
    <row r="433" ht="12.75" customHeight="1">
      <c r="A433" s="1"/>
      <c r="C433" s="1"/>
      <c r="D433" s="1"/>
      <c r="E433" s="1"/>
      <c r="F433" s="1"/>
      <c r="G433" s="1"/>
      <c r="J433" s="1"/>
    </row>
    <row r="434" ht="12.75" customHeight="1">
      <c r="A434" s="1"/>
      <c r="C434" s="1"/>
      <c r="D434" s="1"/>
      <c r="E434" s="1"/>
      <c r="F434" s="1"/>
      <c r="G434" s="1"/>
      <c r="J434" s="1"/>
    </row>
    <row r="435" ht="12.75" customHeight="1">
      <c r="A435" s="1"/>
      <c r="C435" s="1"/>
      <c r="D435" s="1"/>
      <c r="E435" s="1"/>
      <c r="F435" s="1"/>
      <c r="G435" s="1"/>
      <c r="J435" s="1"/>
    </row>
    <row r="436" ht="12.75" customHeight="1">
      <c r="A436" s="1"/>
      <c r="C436" s="1"/>
      <c r="D436" s="1"/>
      <c r="E436" s="1"/>
      <c r="F436" s="1"/>
      <c r="G436" s="1"/>
      <c r="J436" s="1"/>
    </row>
    <row r="437" ht="12.75" customHeight="1">
      <c r="A437" s="1"/>
      <c r="C437" s="1"/>
      <c r="D437" s="1"/>
      <c r="E437" s="1"/>
      <c r="F437" s="1"/>
      <c r="G437" s="1"/>
      <c r="J437" s="1"/>
    </row>
    <row r="438" ht="12.75" customHeight="1">
      <c r="A438" s="1"/>
      <c r="C438" s="1"/>
      <c r="D438" s="1"/>
      <c r="E438" s="1"/>
      <c r="F438" s="1"/>
      <c r="G438" s="1"/>
      <c r="J438" s="1"/>
    </row>
    <row r="439" ht="12.75" customHeight="1">
      <c r="A439" s="1"/>
      <c r="C439" s="1"/>
      <c r="D439" s="1"/>
      <c r="E439" s="1"/>
      <c r="F439" s="1"/>
      <c r="G439" s="1"/>
      <c r="J439" s="1"/>
    </row>
    <row r="440" ht="12.75" customHeight="1">
      <c r="A440" s="1"/>
      <c r="C440" s="1"/>
      <c r="D440" s="1"/>
      <c r="E440" s="1"/>
      <c r="F440" s="1"/>
      <c r="G440" s="1"/>
      <c r="J440" s="1"/>
    </row>
    <row r="441" ht="12.75" customHeight="1">
      <c r="A441" s="1"/>
      <c r="C441" s="1"/>
      <c r="D441" s="1"/>
      <c r="E441" s="1"/>
      <c r="F441" s="1"/>
      <c r="G441" s="1"/>
      <c r="J441" s="1"/>
    </row>
    <row r="442" ht="12.75" customHeight="1">
      <c r="A442" s="1"/>
      <c r="C442" s="1"/>
      <c r="D442" s="1"/>
      <c r="E442" s="1"/>
      <c r="F442" s="1"/>
      <c r="G442" s="1"/>
      <c r="J442" s="1"/>
    </row>
    <row r="443" ht="12.75" customHeight="1">
      <c r="A443" s="1"/>
      <c r="C443" s="1"/>
      <c r="D443" s="1"/>
      <c r="E443" s="1"/>
      <c r="F443" s="1"/>
      <c r="G443" s="1"/>
      <c r="J443" s="1"/>
    </row>
    <row r="444" ht="12.75" customHeight="1">
      <c r="A444" s="1"/>
      <c r="C444" s="1"/>
      <c r="D444" s="1"/>
      <c r="E444" s="1"/>
      <c r="F444" s="1"/>
      <c r="G444" s="1"/>
      <c r="J444" s="1"/>
    </row>
    <row r="445" ht="12.75" customHeight="1">
      <c r="A445" s="1"/>
      <c r="C445" s="1"/>
      <c r="D445" s="1"/>
      <c r="E445" s="1"/>
      <c r="F445" s="1"/>
      <c r="G445" s="1"/>
      <c r="J445" s="1"/>
    </row>
    <row r="446" ht="12.75" customHeight="1">
      <c r="A446" s="1"/>
      <c r="C446" s="1"/>
      <c r="D446" s="1"/>
      <c r="E446" s="1"/>
      <c r="F446" s="1"/>
      <c r="G446" s="1"/>
      <c r="J446" s="1"/>
    </row>
    <row r="447" ht="12.75" customHeight="1">
      <c r="A447" s="1"/>
      <c r="C447" s="1"/>
      <c r="D447" s="1"/>
      <c r="E447" s="1"/>
      <c r="F447" s="1"/>
      <c r="G447" s="1"/>
      <c r="J447" s="1"/>
    </row>
    <row r="448" ht="12.75" customHeight="1">
      <c r="A448" s="1"/>
      <c r="C448" s="1"/>
      <c r="D448" s="1"/>
      <c r="E448" s="1"/>
      <c r="F448" s="1"/>
      <c r="G448" s="1"/>
      <c r="J448" s="1"/>
    </row>
    <row r="449" ht="12.75" customHeight="1">
      <c r="A449" s="1"/>
      <c r="C449" s="1"/>
      <c r="D449" s="1"/>
      <c r="E449" s="1"/>
      <c r="F449" s="1"/>
      <c r="G449" s="1"/>
      <c r="J449" s="1"/>
    </row>
    <row r="450" ht="12.75" customHeight="1">
      <c r="A450" s="1"/>
      <c r="C450" s="1"/>
      <c r="D450" s="1"/>
      <c r="E450" s="1"/>
      <c r="F450" s="1"/>
      <c r="G450" s="1"/>
      <c r="J450" s="1"/>
    </row>
    <row r="451" ht="12.75" customHeight="1">
      <c r="A451" s="1"/>
      <c r="C451" s="1"/>
      <c r="D451" s="1"/>
      <c r="E451" s="1"/>
      <c r="F451" s="1"/>
      <c r="G451" s="1"/>
      <c r="J451" s="1"/>
    </row>
    <row r="452" ht="12.75" customHeight="1">
      <c r="A452" s="1"/>
      <c r="C452" s="1"/>
      <c r="D452" s="1"/>
      <c r="E452" s="1"/>
      <c r="F452" s="1"/>
      <c r="G452" s="1"/>
      <c r="J452" s="1"/>
    </row>
    <row r="453" ht="12.75" customHeight="1">
      <c r="A453" s="1"/>
      <c r="C453" s="1"/>
      <c r="D453" s="1"/>
      <c r="E453" s="1"/>
      <c r="F453" s="1"/>
      <c r="G453" s="1"/>
      <c r="J453" s="1"/>
    </row>
    <row r="454" ht="12.75" customHeight="1">
      <c r="A454" s="1"/>
      <c r="C454" s="1"/>
      <c r="D454" s="1"/>
      <c r="E454" s="1"/>
      <c r="F454" s="1"/>
      <c r="G454" s="1"/>
      <c r="J454" s="1"/>
    </row>
    <row r="455" ht="12.75" customHeight="1">
      <c r="A455" s="1"/>
      <c r="C455" s="1"/>
      <c r="D455" s="1"/>
      <c r="E455" s="1"/>
      <c r="F455" s="1"/>
      <c r="G455" s="1"/>
      <c r="J455" s="1"/>
    </row>
    <row r="456" ht="12.75" customHeight="1">
      <c r="A456" s="1"/>
      <c r="C456" s="1"/>
      <c r="D456" s="1"/>
      <c r="E456" s="1"/>
      <c r="F456" s="1"/>
      <c r="G456" s="1"/>
      <c r="J456" s="1"/>
    </row>
    <row r="457" ht="12.75" customHeight="1">
      <c r="A457" s="1"/>
      <c r="C457" s="1"/>
      <c r="D457" s="1"/>
      <c r="E457" s="1"/>
      <c r="F457" s="1"/>
      <c r="G457" s="1"/>
      <c r="J457" s="1"/>
    </row>
    <row r="458" ht="12.75" customHeight="1">
      <c r="A458" s="1"/>
      <c r="C458" s="1"/>
      <c r="D458" s="1"/>
      <c r="E458" s="1"/>
      <c r="F458" s="1"/>
      <c r="G458" s="1"/>
      <c r="J458" s="1"/>
    </row>
    <row r="459" ht="12.75" customHeight="1">
      <c r="A459" s="1"/>
      <c r="C459" s="1"/>
      <c r="D459" s="1"/>
      <c r="E459" s="1"/>
      <c r="F459" s="1"/>
      <c r="G459" s="1"/>
      <c r="J459" s="1"/>
    </row>
    <row r="460" ht="12.75" customHeight="1">
      <c r="A460" s="1"/>
      <c r="C460" s="1"/>
      <c r="D460" s="1"/>
      <c r="E460" s="1"/>
      <c r="F460" s="1"/>
      <c r="G460" s="1"/>
      <c r="J460" s="1"/>
    </row>
    <row r="461" ht="12.75" customHeight="1">
      <c r="A461" s="1"/>
      <c r="C461" s="1"/>
      <c r="D461" s="1"/>
      <c r="E461" s="1"/>
      <c r="F461" s="1"/>
      <c r="G461" s="1"/>
      <c r="J461" s="1"/>
    </row>
    <row r="462" ht="12.75" customHeight="1">
      <c r="A462" s="1"/>
      <c r="C462" s="1"/>
      <c r="D462" s="1"/>
      <c r="E462" s="1"/>
      <c r="F462" s="1"/>
      <c r="G462" s="1"/>
      <c r="J462" s="1"/>
    </row>
    <row r="463" ht="12.75" customHeight="1">
      <c r="A463" s="1"/>
      <c r="C463" s="1"/>
      <c r="D463" s="1"/>
      <c r="E463" s="1"/>
      <c r="F463" s="1"/>
      <c r="G463" s="1"/>
      <c r="J463" s="1"/>
    </row>
    <row r="464" ht="12.75" customHeight="1">
      <c r="A464" s="1"/>
      <c r="C464" s="1"/>
      <c r="D464" s="1"/>
      <c r="E464" s="1"/>
      <c r="F464" s="1"/>
      <c r="G464" s="1"/>
      <c r="J464" s="1"/>
    </row>
    <row r="465" ht="12.75" customHeight="1">
      <c r="A465" s="1"/>
      <c r="C465" s="1"/>
      <c r="D465" s="1"/>
      <c r="E465" s="1"/>
      <c r="F465" s="1"/>
      <c r="G465" s="1"/>
      <c r="J465" s="1"/>
    </row>
    <row r="466" ht="12.75" customHeight="1">
      <c r="A466" s="1"/>
      <c r="C466" s="1"/>
      <c r="D466" s="1"/>
      <c r="E466" s="1"/>
      <c r="F466" s="1"/>
      <c r="G466" s="1"/>
      <c r="J466" s="1"/>
    </row>
    <row r="467" ht="12.75" customHeight="1">
      <c r="A467" s="1"/>
      <c r="C467" s="1"/>
      <c r="D467" s="1"/>
      <c r="E467" s="1"/>
      <c r="F467" s="1"/>
      <c r="G467" s="1"/>
      <c r="J467" s="1"/>
    </row>
    <row r="468" ht="12.75" customHeight="1">
      <c r="A468" s="1"/>
      <c r="C468" s="1"/>
      <c r="D468" s="1"/>
      <c r="E468" s="1"/>
      <c r="F468" s="1"/>
      <c r="G468" s="1"/>
      <c r="J468" s="1"/>
    </row>
    <row r="469" ht="12.75" customHeight="1">
      <c r="A469" s="1"/>
      <c r="C469" s="1"/>
      <c r="D469" s="1"/>
      <c r="E469" s="1"/>
      <c r="F469" s="1"/>
      <c r="G469" s="1"/>
      <c r="J469" s="1"/>
    </row>
    <row r="470" ht="12.75" customHeight="1">
      <c r="A470" s="1"/>
      <c r="C470" s="1"/>
      <c r="D470" s="1"/>
      <c r="E470" s="1"/>
      <c r="F470" s="1"/>
      <c r="G470" s="1"/>
      <c r="J470" s="1"/>
    </row>
    <row r="471" ht="12.75" customHeight="1">
      <c r="A471" s="1"/>
      <c r="C471" s="1"/>
      <c r="D471" s="1"/>
      <c r="E471" s="1"/>
      <c r="F471" s="1"/>
      <c r="G471" s="1"/>
      <c r="J471" s="1"/>
    </row>
    <row r="472" ht="12.75" customHeight="1">
      <c r="A472" s="1"/>
      <c r="C472" s="1"/>
      <c r="D472" s="1"/>
      <c r="E472" s="1"/>
      <c r="F472" s="1"/>
      <c r="G472" s="1"/>
      <c r="J472" s="1"/>
    </row>
    <row r="473" ht="12.75" customHeight="1">
      <c r="A473" s="1"/>
      <c r="C473" s="1"/>
      <c r="D473" s="1"/>
      <c r="E473" s="1"/>
      <c r="F473" s="1"/>
      <c r="G473" s="1"/>
      <c r="J473" s="1"/>
    </row>
    <row r="474" ht="12.75" customHeight="1">
      <c r="A474" s="1"/>
      <c r="C474" s="1"/>
      <c r="D474" s="1"/>
      <c r="E474" s="1"/>
      <c r="F474" s="1"/>
      <c r="G474" s="1"/>
      <c r="J474" s="1"/>
    </row>
    <row r="475" ht="12.75" customHeight="1">
      <c r="A475" s="1"/>
      <c r="C475" s="1"/>
      <c r="D475" s="1"/>
      <c r="E475" s="1"/>
      <c r="F475" s="1"/>
      <c r="G475" s="1"/>
      <c r="J475" s="1"/>
    </row>
    <row r="476" ht="12.75" customHeight="1">
      <c r="A476" s="1"/>
      <c r="C476" s="1"/>
      <c r="D476" s="1"/>
      <c r="E476" s="1"/>
      <c r="F476" s="1"/>
      <c r="G476" s="1"/>
      <c r="J476" s="1"/>
    </row>
    <row r="477" ht="12.75" customHeight="1">
      <c r="A477" s="1"/>
      <c r="C477" s="1"/>
      <c r="D477" s="1"/>
      <c r="E477" s="1"/>
      <c r="F477" s="1"/>
      <c r="G477" s="1"/>
      <c r="J477" s="1"/>
    </row>
    <row r="478" ht="12.75" customHeight="1">
      <c r="A478" s="1"/>
      <c r="C478" s="1"/>
      <c r="D478" s="1"/>
      <c r="E478" s="1"/>
      <c r="F478" s="1"/>
      <c r="G478" s="1"/>
      <c r="J478" s="1"/>
    </row>
    <row r="479" ht="12.75" customHeight="1">
      <c r="A479" s="1"/>
      <c r="C479" s="1"/>
      <c r="D479" s="1"/>
      <c r="E479" s="1"/>
      <c r="F479" s="1"/>
      <c r="G479" s="1"/>
      <c r="J479" s="1"/>
    </row>
    <row r="480" ht="12.75" customHeight="1">
      <c r="A480" s="1"/>
      <c r="C480" s="1"/>
      <c r="D480" s="1"/>
      <c r="E480" s="1"/>
      <c r="F480" s="1"/>
      <c r="G480" s="1"/>
      <c r="J480" s="1"/>
    </row>
    <row r="481" ht="12.75" customHeight="1">
      <c r="A481" s="1"/>
      <c r="C481" s="1"/>
      <c r="D481" s="1"/>
      <c r="E481" s="1"/>
      <c r="F481" s="1"/>
      <c r="G481" s="1"/>
      <c r="J481" s="1"/>
    </row>
    <row r="482" ht="12.75" customHeight="1">
      <c r="A482" s="1"/>
      <c r="C482" s="1"/>
      <c r="D482" s="1"/>
      <c r="E482" s="1"/>
      <c r="F482" s="1"/>
      <c r="G482" s="1"/>
      <c r="J482" s="1"/>
    </row>
    <row r="483" ht="12.75" customHeight="1">
      <c r="A483" s="1"/>
      <c r="C483" s="1"/>
      <c r="D483" s="1"/>
      <c r="E483" s="1"/>
      <c r="F483" s="1"/>
      <c r="G483" s="1"/>
      <c r="J483" s="1"/>
    </row>
    <row r="484" ht="12.75" customHeight="1">
      <c r="A484" s="1"/>
      <c r="C484" s="1"/>
      <c r="D484" s="1"/>
      <c r="E484" s="1"/>
      <c r="F484" s="1"/>
      <c r="G484" s="1"/>
      <c r="J484" s="1"/>
    </row>
    <row r="485" ht="12.75" customHeight="1">
      <c r="A485" s="1"/>
      <c r="C485" s="1"/>
      <c r="D485" s="1"/>
      <c r="E485" s="1"/>
      <c r="F485" s="1"/>
      <c r="G485" s="1"/>
      <c r="J485" s="1"/>
    </row>
    <row r="486" ht="12.75" customHeight="1">
      <c r="A486" s="1"/>
      <c r="C486" s="1"/>
      <c r="D486" s="1"/>
      <c r="E486" s="1"/>
      <c r="F486" s="1"/>
      <c r="G486" s="1"/>
      <c r="J486" s="1"/>
    </row>
    <row r="487" ht="12.75" customHeight="1">
      <c r="A487" s="1"/>
      <c r="C487" s="1"/>
      <c r="D487" s="1"/>
      <c r="E487" s="1"/>
      <c r="F487" s="1"/>
      <c r="G487" s="1"/>
      <c r="J487" s="1"/>
    </row>
    <row r="488" ht="12.75" customHeight="1">
      <c r="A488" s="1"/>
      <c r="C488" s="1"/>
      <c r="D488" s="1"/>
      <c r="E488" s="1"/>
      <c r="F488" s="1"/>
      <c r="G488" s="1"/>
      <c r="J488" s="1"/>
    </row>
    <row r="489" ht="12.75" customHeight="1">
      <c r="A489" s="1"/>
      <c r="C489" s="1"/>
      <c r="D489" s="1"/>
      <c r="E489" s="1"/>
      <c r="F489" s="1"/>
      <c r="G489" s="1"/>
      <c r="J489" s="1"/>
    </row>
    <row r="490" ht="12.75" customHeight="1">
      <c r="A490" s="1"/>
      <c r="C490" s="1"/>
      <c r="D490" s="1"/>
      <c r="E490" s="1"/>
      <c r="F490" s="1"/>
      <c r="G490" s="1"/>
      <c r="J490" s="1"/>
    </row>
    <row r="491" ht="12.75" customHeight="1">
      <c r="A491" s="1"/>
      <c r="C491" s="1"/>
      <c r="D491" s="1"/>
      <c r="E491" s="1"/>
      <c r="F491" s="1"/>
      <c r="G491" s="1"/>
      <c r="J491" s="1"/>
    </row>
    <row r="492" ht="12.75" customHeight="1">
      <c r="A492" s="1"/>
      <c r="C492" s="1"/>
      <c r="D492" s="1"/>
      <c r="E492" s="1"/>
      <c r="F492" s="1"/>
      <c r="G492" s="1"/>
      <c r="J492" s="1"/>
    </row>
    <row r="493" ht="12.75" customHeight="1">
      <c r="A493" s="1"/>
      <c r="C493" s="1"/>
      <c r="D493" s="1"/>
      <c r="E493" s="1"/>
      <c r="F493" s="1"/>
      <c r="G493" s="1"/>
      <c r="J493" s="1"/>
    </row>
    <row r="494" ht="12.75" customHeight="1">
      <c r="A494" s="1"/>
      <c r="C494" s="1"/>
      <c r="D494" s="1"/>
      <c r="E494" s="1"/>
      <c r="F494" s="1"/>
      <c r="G494" s="1"/>
      <c r="J494" s="1"/>
    </row>
    <row r="495" ht="12.75" customHeight="1">
      <c r="A495" s="1"/>
      <c r="C495" s="1"/>
      <c r="D495" s="1"/>
      <c r="E495" s="1"/>
      <c r="F495" s="1"/>
      <c r="G495" s="1"/>
      <c r="J495" s="1"/>
    </row>
    <row r="496" ht="12.75" customHeight="1">
      <c r="A496" s="1"/>
      <c r="C496" s="1"/>
      <c r="D496" s="1"/>
      <c r="E496" s="1"/>
      <c r="F496" s="1"/>
      <c r="G496" s="1"/>
      <c r="J496" s="1"/>
    </row>
    <row r="497" ht="12.75" customHeight="1">
      <c r="A497" s="1"/>
      <c r="C497" s="1"/>
      <c r="D497" s="1"/>
      <c r="E497" s="1"/>
      <c r="F497" s="1"/>
      <c r="G497" s="1"/>
      <c r="J497" s="1"/>
    </row>
    <row r="498" ht="12.75" customHeight="1">
      <c r="A498" s="1"/>
      <c r="C498" s="1"/>
      <c r="D498" s="1"/>
      <c r="E498" s="1"/>
      <c r="F498" s="1"/>
      <c r="G498" s="1"/>
      <c r="J498" s="1"/>
    </row>
    <row r="499" ht="12.75" customHeight="1">
      <c r="A499" s="1"/>
      <c r="C499" s="1"/>
      <c r="D499" s="1"/>
      <c r="E499" s="1"/>
      <c r="F499" s="1"/>
      <c r="G499" s="1"/>
      <c r="J499" s="1"/>
    </row>
    <row r="500" ht="12.75" customHeight="1">
      <c r="A500" s="1"/>
      <c r="C500" s="1"/>
      <c r="D500" s="1"/>
      <c r="E500" s="1"/>
      <c r="F500" s="1"/>
      <c r="G500" s="1"/>
      <c r="J500" s="1"/>
    </row>
    <row r="501" ht="12.75" customHeight="1">
      <c r="A501" s="1"/>
      <c r="C501" s="1"/>
      <c r="D501" s="1"/>
      <c r="E501" s="1"/>
      <c r="F501" s="1"/>
      <c r="G501" s="1"/>
      <c r="J501" s="1"/>
    </row>
    <row r="502" ht="12.75" customHeight="1">
      <c r="A502" s="1"/>
      <c r="C502" s="1"/>
      <c r="D502" s="1"/>
      <c r="E502" s="1"/>
      <c r="F502" s="1"/>
      <c r="G502" s="1"/>
      <c r="J502" s="1"/>
    </row>
    <row r="503" ht="12.75" customHeight="1">
      <c r="A503" s="1"/>
      <c r="C503" s="1"/>
      <c r="D503" s="1"/>
      <c r="E503" s="1"/>
      <c r="F503" s="1"/>
      <c r="G503" s="1"/>
      <c r="J503" s="1"/>
    </row>
    <row r="504" ht="12.75" customHeight="1">
      <c r="A504" s="1"/>
      <c r="C504" s="1"/>
      <c r="D504" s="1"/>
      <c r="E504" s="1"/>
      <c r="F504" s="1"/>
      <c r="G504" s="1"/>
      <c r="J504" s="1"/>
    </row>
    <row r="505" ht="12.75" customHeight="1">
      <c r="A505" s="1"/>
      <c r="C505" s="1"/>
      <c r="D505" s="1"/>
      <c r="E505" s="1"/>
      <c r="F505" s="1"/>
      <c r="G505" s="1"/>
      <c r="J505" s="1"/>
    </row>
    <row r="506" ht="12.75" customHeight="1">
      <c r="A506" s="1"/>
      <c r="C506" s="1"/>
      <c r="D506" s="1"/>
      <c r="E506" s="1"/>
      <c r="F506" s="1"/>
      <c r="G506" s="1"/>
      <c r="J506" s="1"/>
    </row>
    <row r="507" ht="12.75" customHeight="1">
      <c r="A507" s="1"/>
      <c r="C507" s="1"/>
      <c r="D507" s="1"/>
      <c r="E507" s="1"/>
      <c r="F507" s="1"/>
      <c r="G507" s="1"/>
      <c r="J507" s="1"/>
    </row>
    <row r="508" ht="12.75" customHeight="1">
      <c r="A508" s="1"/>
      <c r="C508" s="1"/>
      <c r="D508" s="1"/>
      <c r="E508" s="1"/>
      <c r="F508" s="1"/>
      <c r="G508" s="1"/>
      <c r="J508" s="1"/>
    </row>
    <row r="509" ht="12.75" customHeight="1">
      <c r="A509" s="1"/>
      <c r="C509" s="1"/>
      <c r="D509" s="1"/>
      <c r="E509" s="1"/>
      <c r="F509" s="1"/>
      <c r="G509" s="1"/>
      <c r="J509" s="1"/>
    </row>
    <row r="510" ht="12.75" customHeight="1">
      <c r="A510" s="1"/>
      <c r="C510" s="1"/>
      <c r="D510" s="1"/>
      <c r="E510" s="1"/>
      <c r="F510" s="1"/>
      <c r="G510" s="1"/>
      <c r="J510" s="1"/>
    </row>
    <row r="511" ht="12.75" customHeight="1">
      <c r="A511" s="1"/>
      <c r="C511" s="1"/>
      <c r="D511" s="1"/>
      <c r="E511" s="1"/>
      <c r="F511" s="1"/>
      <c r="G511" s="1"/>
      <c r="J511" s="1"/>
    </row>
    <row r="512" ht="12.75" customHeight="1">
      <c r="A512" s="1"/>
      <c r="C512" s="1"/>
      <c r="D512" s="1"/>
      <c r="E512" s="1"/>
      <c r="F512" s="1"/>
      <c r="G512" s="1"/>
      <c r="J512" s="1"/>
    </row>
    <row r="513" ht="12.75" customHeight="1">
      <c r="A513" s="1"/>
      <c r="C513" s="1"/>
      <c r="D513" s="1"/>
      <c r="E513" s="1"/>
      <c r="F513" s="1"/>
      <c r="G513" s="1"/>
      <c r="J513" s="1"/>
    </row>
    <row r="514" ht="12.75" customHeight="1">
      <c r="A514" s="1"/>
      <c r="C514" s="1"/>
      <c r="D514" s="1"/>
      <c r="E514" s="1"/>
      <c r="F514" s="1"/>
      <c r="G514" s="1"/>
      <c r="J514" s="1"/>
    </row>
    <row r="515" ht="12.75" customHeight="1">
      <c r="A515" s="1"/>
      <c r="C515" s="1"/>
      <c r="D515" s="1"/>
      <c r="E515" s="1"/>
      <c r="F515" s="1"/>
      <c r="G515" s="1"/>
      <c r="J515" s="1"/>
    </row>
    <row r="516" ht="12.75" customHeight="1">
      <c r="A516" s="1"/>
      <c r="C516" s="1"/>
      <c r="D516" s="1"/>
      <c r="E516" s="1"/>
      <c r="F516" s="1"/>
      <c r="G516" s="1"/>
      <c r="J516" s="1"/>
    </row>
    <row r="517" ht="12.75" customHeight="1">
      <c r="A517" s="1"/>
      <c r="C517" s="1"/>
      <c r="D517" s="1"/>
      <c r="E517" s="1"/>
      <c r="F517" s="1"/>
      <c r="G517" s="1"/>
      <c r="J517" s="1"/>
    </row>
    <row r="518" ht="12.75" customHeight="1">
      <c r="A518" s="1"/>
      <c r="C518" s="1"/>
      <c r="D518" s="1"/>
      <c r="E518" s="1"/>
      <c r="F518" s="1"/>
      <c r="G518" s="1"/>
      <c r="J518" s="1"/>
    </row>
    <row r="519" ht="12.75" customHeight="1">
      <c r="A519" s="1"/>
      <c r="C519" s="1"/>
      <c r="D519" s="1"/>
      <c r="E519" s="1"/>
      <c r="F519" s="1"/>
      <c r="G519" s="1"/>
      <c r="J519" s="1"/>
    </row>
    <row r="520" ht="12.75" customHeight="1">
      <c r="A520" s="1"/>
      <c r="C520" s="1"/>
      <c r="D520" s="1"/>
      <c r="E520" s="1"/>
      <c r="F520" s="1"/>
      <c r="G520" s="1"/>
      <c r="J520" s="1"/>
    </row>
    <row r="521" ht="12.75" customHeight="1">
      <c r="A521" s="1"/>
      <c r="C521" s="1"/>
      <c r="D521" s="1"/>
      <c r="E521" s="1"/>
      <c r="F521" s="1"/>
      <c r="G521" s="1"/>
      <c r="J521" s="1"/>
    </row>
    <row r="522" ht="12.75" customHeight="1">
      <c r="A522" s="1"/>
      <c r="C522" s="1"/>
      <c r="D522" s="1"/>
      <c r="E522" s="1"/>
      <c r="F522" s="1"/>
      <c r="G522" s="1"/>
      <c r="J522" s="1"/>
    </row>
    <row r="523" ht="12.75" customHeight="1">
      <c r="A523" s="1"/>
      <c r="C523" s="1"/>
      <c r="D523" s="1"/>
      <c r="E523" s="1"/>
      <c r="F523" s="1"/>
      <c r="G523" s="1"/>
      <c r="J523" s="1"/>
    </row>
    <row r="524" ht="12.75" customHeight="1">
      <c r="A524" s="1"/>
      <c r="C524" s="1"/>
      <c r="D524" s="1"/>
      <c r="E524" s="1"/>
      <c r="F524" s="1"/>
      <c r="G524" s="1"/>
      <c r="J524" s="1"/>
    </row>
    <row r="525" ht="12.75" customHeight="1">
      <c r="A525" s="1"/>
      <c r="C525" s="1"/>
      <c r="D525" s="1"/>
      <c r="E525" s="1"/>
      <c r="F525" s="1"/>
      <c r="G525" s="1"/>
      <c r="J525" s="1"/>
    </row>
    <row r="526" ht="12.75" customHeight="1">
      <c r="A526" s="1"/>
      <c r="C526" s="1"/>
      <c r="D526" s="1"/>
      <c r="E526" s="1"/>
      <c r="F526" s="1"/>
      <c r="G526" s="1"/>
      <c r="J526" s="1"/>
    </row>
    <row r="527" ht="12.75" customHeight="1">
      <c r="A527" s="1"/>
      <c r="C527" s="1"/>
      <c r="D527" s="1"/>
      <c r="E527" s="1"/>
      <c r="F527" s="1"/>
      <c r="G527" s="1"/>
      <c r="J527" s="1"/>
    </row>
    <row r="528" ht="12.75" customHeight="1">
      <c r="A528" s="1"/>
      <c r="C528" s="1"/>
      <c r="D528" s="1"/>
      <c r="E528" s="1"/>
      <c r="F528" s="1"/>
      <c r="G528" s="1"/>
      <c r="J528" s="1"/>
    </row>
    <row r="529" ht="12.75" customHeight="1">
      <c r="A529" s="1"/>
      <c r="C529" s="1"/>
      <c r="D529" s="1"/>
      <c r="E529" s="1"/>
      <c r="F529" s="1"/>
      <c r="G529" s="1"/>
      <c r="J529" s="1"/>
    </row>
    <row r="530" ht="12.75" customHeight="1">
      <c r="A530" s="1"/>
      <c r="C530" s="1"/>
      <c r="D530" s="1"/>
      <c r="E530" s="1"/>
      <c r="F530" s="1"/>
      <c r="G530" s="1"/>
      <c r="J530" s="1"/>
    </row>
    <row r="531" ht="12.75" customHeight="1">
      <c r="A531" s="1"/>
      <c r="C531" s="1"/>
      <c r="D531" s="1"/>
      <c r="E531" s="1"/>
      <c r="F531" s="1"/>
      <c r="G531" s="1"/>
      <c r="J531" s="1"/>
    </row>
    <row r="532" ht="12.75" customHeight="1">
      <c r="A532" s="1"/>
      <c r="C532" s="1"/>
      <c r="D532" s="1"/>
      <c r="E532" s="1"/>
      <c r="F532" s="1"/>
      <c r="G532" s="1"/>
      <c r="J532" s="1"/>
    </row>
    <row r="533" ht="12.75" customHeight="1">
      <c r="A533" s="1"/>
      <c r="C533" s="1"/>
      <c r="D533" s="1"/>
      <c r="E533" s="1"/>
      <c r="F533" s="1"/>
      <c r="G533" s="1"/>
      <c r="J533" s="1"/>
    </row>
    <row r="534" ht="12.75" customHeight="1">
      <c r="A534" s="1"/>
      <c r="C534" s="1"/>
      <c r="D534" s="1"/>
      <c r="E534" s="1"/>
      <c r="F534" s="1"/>
      <c r="G534" s="1"/>
      <c r="J534" s="1"/>
    </row>
    <row r="535" ht="12.75" customHeight="1">
      <c r="A535" s="1"/>
      <c r="C535" s="1"/>
      <c r="D535" s="1"/>
      <c r="E535" s="1"/>
      <c r="F535" s="1"/>
      <c r="G535" s="1"/>
      <c r="J535" s="1"/>
    </row>
    <row r="536" ht="12.75" customHeight="1">
      <c r="A536" s="1"/>
      <c r="C536" s="1"/>
      <c r="D536" s="1"/>
      <c r="E536" s="1"/>
      <c r="F536" s="1"/>
      <c r="G536" s="1"/>
      <c r="J536" s="1"/>
    </row>
    <row r="537" ht="12.75" customHeight="1">
      <c r="A537" s="1"/>
      <c r="C537" s="1"/>
      <c r="D537" s="1"/>
      <c r="E537" s="1"/>
      <c r="F537" s="1"/>
      <c r="G537" s="1"/>
      <c r="J537" s="1"/>
    </row>
    <row r="538" ht="12.75" customHeight="1">
      <c r="A538" s="1"/>
      <c r="C538" s="1"/>
      <c r="D538" s="1"/>
      <c r="E538" s="1"/>
      <c r="F538" s="1"/>
      <c r="G538" s="1"/>
      <c r="J538" s="1"/>
    </row>
    <row r="539" ht="12.75" customHeight="1">
      <c r="A539" s="1"/>
      <c r="C539" s="1"/>
      <c r="D539" s="1"/>
      <c r="E539" s="1"/>
      <c r="F539" s="1"/>
      <c r="G539" s="1"/>
      <c r="J539" s="1"/>
    </row>
    <row r="540" ht="12.75" customHeight="1">
      <c r="A540" s="1"/>
      <c r="C540" s="1"/>
      <c r="D540" s="1"/>
      <c r="E540" s="1"/>
      <c r="F540" s="1"/>
      <c r="G540" s="1"/>
      <c r="J540" s="1"/>
    </row>
    <row r="541" ht="12.75" customHeight="1">
      <c r="A541" s="1"/>
      <c r="C541" s="1"/>
      <c r="D541" s="1"/>
      <c r="E541" s="1"/>
      <c r="F541" s="1"/>
      <c r="G541" s="1"/>
      <c r="J541" s="1"/>
    </row>
    <row r="542" ht="12.75" customHeight="1">
      <c r="A542" s="1"/>
      <c r="C542" s="1"/>
      <c r="D542" s="1"/>
      <c r="E542" s="1"/>
      <c r="F542" s="1"/>
      <c r="G542" s="1"/>
      <c r="J542" s="1"/>
    </row>
    <row r="543" ht="12.75" customHeight="1">
      <c r="A543" s="1"/>
      <c r="C543" s="1"/>
      <c r="D543" s="1"/>
      <c r="E543" s="1"/>
      <c r="F543" s="1"/>
      <c r="G543" s="1"/>
      <c r="J543" s="1"/>
    </row>
    <row r="544" ht="12.75" customHeight="1">
      <c r="A544" s="1"/>
      <c r="C544" s="1"/>
      <c r="D544" s="1"/>
      <c r="E544" s="1"/>
      <c r="F544" s="1"/>
      <c r="G544" s="1"/>
      <c r="J544" s="1"/>
    </row>
    <row r="545" ht="12.75" customHeight="1">
      <c r="A545" s="1"/>
      <c r="C545" s="1"/>
      <c r="D545" s="1"/>
      <c r="E545" s="1"/>
      <c r="F545" s="1"/>
      <c r="G545" s="1"/>
      <c r="J545" s="1"/>
    </row>
    <row r="546" ht="12.75" customHeight="1">
      <c r="A546" s="1"/>
      <c r="C546" s="1"/>
      <c r="D546" s="1"/>
      <c r="E546" s="1"/>
      <c r="F546" s="1"/>
      <c r="G546" s="1"/>
      <c r="J546" s="1"/>
    </row>
    <row r="547" ht="12.75" customHeight="1">
      <c r="A547" s="1"/>
      <c r="C547" s="1"/>
      <c r="D547" s="1"/>
      <c r="E547" s="1"/>
      <c r="F547" s="1"/>
      <c r="G547" s="1"/>
      <c r="J547" s="1"/>
    </row>
    <row r="548" ht="12.75" customHeight="1">
      <c r="A548" s="1"/>
      <c r="C548" s="1"/>
      <c r="D548" s="1"/>
      <c r="E548" s="1"/>
      <c r="F548" s="1"/>
      <c r="G548" s="1"/>
      <c r="J548" s="1"/>
    </row>
    <row r="549" ht="12.75" customHeight="1">
      <c r="A549" s="1"/>
      <c r="C549" s="1"/>
      <c r="D549" s="1"/>
      <c r="E549" s="1"/>
      <c r="F549" s="1"/>
      <c r="G549" s="1"/>
      <c r="J549" s="1"/>
    </row>
    <row r="550" ht="12.75" customHeight="1">
      <c r="A550" s="1"/>
      <c r="C550" s="1"/>
      <c r="D550" s="1"/>
      <c r="E550" s="1"/>
      <c r="F550" s="1"/>
      <c r="G550" s="1"/>
      <c r="J550" s="1"/>
    </row>
    <row r="551" ht="12.75" customHeight="1">
      <c r="A551" s="1"/>
      <c r="C551" s="1"/>
      <c r="D551" s="1"/>
      <c r="E551" s="1"/>
      <c r="F551" s="1"/>
      <c r="G551" s="1"/>
      <c r="J551" s="1"/>
    </row>
    <row r="552" ht="12.75" customHeight="1">
      <c r="A552" s="1"/>
      <c r="C552" s="1"/>
      <c r="D552" s="1"/>
      <c r="E552" s="1"/>
      <c r="F552" s="1"/>
      <c r="G552" s="1"/>
      <c r="J552" s="1"/>
    </row>
    <row r="553" ht="12.75" customHeight="1">
      <c r="A553" s="1"/>
      <c r="C553" s="1"/>
      <c r="D553" s="1"/>
      <c r="E553" s="1"/>
      <c r="F553" s="1"/>
      <c r="G553" s="1"/>
      <c r="J553" s="1"/>
    </row>
    <row r="554" ht="12.75" customHeight="1">
      <c r="A554" s="1"/>
      <c r="C554" s="1"/>
      <c r="D554" s="1"/>
      <c r="E554" s="1"/>
      <c r="F554" s="1"/>
      <c r="G554" s="1"/>
      <c r="J554" s="1"/>
    </row>
    <row r="555" ht="12.75" customHeight="1">
      <c r="A555" s="1"/>
      <c r="C555" s="1"/>
      <c r="D555" s="1"/>
      <c r="E555" s="1"/>
      <c r="F555" s="1"/>
      <c r="G555" s="1"/>
      <c r="J555" s="1"/>
    </row>
    <row r="556" ht="12.75" customHeight="1">
      <c r="A556" s="1"/>
      <c r="C556" s="1"/>
      <c r="D556" s="1"/>
      <c r="E556" s="1"/>
      <c r="F556" s="1"/>
      <c r="G556" s="1"/>
      <c r="J556" s="1"/>
    </row>
    <row r="557" ht="12.75" customHeight="1">
      <c r="A557" s="1"/>
      <c r="C557" s="1"/>
      <c r="D557" s="1"/>
      <c r="E557" s="1"/>
      <c r="F557" s="1"/>
      <c r="G557" s="1"/>
      <c r="J557" s="1"/>
    </row>
    <row r="558" ht="12.75" customHeight="1">
      <c r="A558" s="1"/>
      <c r="C558" s="1"/>
      <c r="D558" s="1"/>
      <c r="E558" s="1"/>
      <c r="F558" s="1"/>
      <c r="G558" s="1"/>
      <c r="J558" s="1"/>
    </row>
    <row r="559" ht="12.75" customHeight="1">
      <c r="A559" s="1"/>
      <c r="C559" s="1"/>
      <c r="D559" s="1"/>
      <c r="E559" s="1"/>
      <c r="F559" s="1"/>
      <c r="G559" s="1"/>
      <c r="J559" s="1"/>
    </row>
    <row r="560" ht="12.75" customHeight="1">
      <c r="A560" s="1"/>
      <c r="C560" s="1"/>
      <c r="D560" s="1"/>
      <c r="E560" s="1"/>
      <c r="F560" s="1"/>
      <c r="G560" s="1"/>
      <c r="J560" s="1"/>
    </row>
    <row r="561" ht="12.75" customHeight="1">
      <c r="A561" s="1"/>
      <c r="C561" s="1"/>
      <c r="D561" s="1"/>
      <c r="E561" s="1"/>
      <c r="F561" s="1"/>
      <c r="G561" s="1"/>
      <c r="J561" s="1"/>
    </row>
    <row r="562" ht="12.75" customHeight="1">
      <c r="A562" s="1"/>
      <c r="C562" s="1"/>
      <c r="D562" s="1"/>
      <c r="E562" s="1"/>
      <c r="F562" s="1"/>
      <c r="G562" s="1"/>
      <c r="J562" s="1"/>
    </row>
    <row r="563" ht="12.75" customHeight="1">
      <c r="A563" s="1"/>
      <c r="C563" s="1"/>
      <c r="D563" s="1"/>
      <c r="E563" s="1"/>
      <c r="F563" s="1"/>
      <c r="G563" s="1"/>
      <c r="J563" s="1"/>
    </row>
    <row r="564" ht="12.75" customHeight="1">
      <c r="A564" s="1"/>
      <c r="C564" s="1"/>
      <c r="D564" s="1"/>
      <c r="E564" s="1"/>
      <c r="F564" s="1"/>
      <c r="G564" s="1"/>
      <c r="J564" s="1"/>
    </row>
    <row r="565" ht="12.75" customHeight="1">
      <c r="A565" s="1"/>
      <c r="C565" s="1"/>
      <c r="D565" s="1"/>
      <c r="E565" s="1"/>
      <c r="F565" s="1"/>
      <c r="G565" s="1"/>
      <c r="J565" s="1"/>
    </row>
    <row r="566" ht="12.75" customHeight="1">
      <c r="A566" s="1"/>
      <c r="C566" s="1"/>
      <c r="D566" s="1"/>
      <c r="E566" s="1"/>
      <c r="F566" s="1"/>
      <c r="G566" s="1"/>
      <c r="J566" s="1"/>
    </row>
    <row r="567" ht="12.75" customHeight="1">
      <c r="A567" s="1"/>
      <c r="C567" s="1"/>
      <c r="D567" s="1"/>
      <c r="E567" s="1"/>
      <c r="F567" s="1"/>
      <c r="G567" s="1"/>
      <c r="J567" s="1"/>
    </row>
    <row r="568" ht="12.75" customHeight="1">
      <c r="A568" s="1"/>
      <c r="C568" s="1"/>
      <c r="D568" s="1"/>
      <c r="E568" s="1"/>
      <c r="F568" s="1"/>
      <c r="G568" s="1"/>
      <c r="J568" s="1"/>
    </row>
    <row r="569" ht="12.75" customHeight="1">
      <c r="A569" s="1"/>
      <c r="C569" s="1"/>
      <c r="D569" s="1"/>
      <c r="E569" s="1"/>
      <c r="F569" s="1"/>
      <c r="G569" s="1"/>
      <c r="J569" s="1"/>
    </row>
    <row r="570" ht="12.75" customHeight="1">
      <c r="A570" s="1"/>
      <c r="C570" s="1"/>
      <c r="D570" s="1"/>
      <c r="E570" s="1"/>
      <c r="F570" s="1"/>
      <c r="G570" s="1"/>
      <c r="J570" s="1"/>
    </row>
    <row r="571" ht="12.75" customHeight="1">
      <c r="A571" s="1"/>
      <c r="C571" s="1"/>
      <c r="D571" s="1"/>
      <c r="E571" s="1"/>
      <c r="F571" s="1"/>
      <c r="G571" s="1"/>
      <c r="J571" s="1"/>
    </row>
    <row r="572" ht="12.75" customHeight="1">
      <c r="A572" s="1"/>
      <c r="C572" s="1"/>
      <c r="D572" s="1"/>
      <c r="E572" s="1"/>
      <c r="F572" s="1"/>
      <c r="G572" s="1"/>
      <c r="J572" s="1"/>
    </row>
    <row r="573" ht="12.75" customHeight="1">
      <c r="A573" s="1"/>
      <c r="C573" s="1"/>
      <c r="D573" s="1"/>
      <c r="E573" s="1"/>
      <c r="F573" s="1"/>
      <c r="G573" s="1"/>
      <c r="J573" s="1"/>
    </row>
    <row r="574" ht="12.75" customHeight="1">
      <c r="A574" s="1"/>
      <c r="C574" s="1"/>
      <c r="D574" s="1"/>
      <c r="E574" s="1"/>
      <c r="F574" s="1"/>
      <c r="G574" s="1"/>
      <c r="J574" s="1"/>
    </row>
    <row r="575" ht="12.75" customHeight="1">
      <c r="A575" s="1"/>
      <c r="C575" s="1"/>
      <c r="D575" s="1"/>
      <c r="E575" s="1"/>
      <c r="F575" s="1"/>
      <c r="G575" s="1"/>
      <c r="J575" s="1"/>
    </row>
    <row r="576" ht="12.75" customHeight="1">
      <c r="A576" s="1"/>
      <c r="C576" s="1"/>
      <c r="D576" s="1"/>
      <c r="E576" s="1"/>
      <c r="F576" s="1"/>
      <c r="G576" s="1"/>
      <c r="J576" s="1"/>
    </row>
    <row r="577" ht="12.75" customHeight="1">
      <c r="A577" s="1"/>
      <c r="C577" s="1"/>
      <c r="D577" s="1"/>
      <c r="E577" s="1"/>
      <c r="F577" s="1"/>
      <c r="G577" s="1"/>
      <c r="J577" s="1"/>
    </row>
    <row r="578" ht="12.75" customHeight="1">
      <c r="A578" s="1"/>
      <c r="C578" s="1"/>
      <c r="D578" s="1"/>
      <c r="E578" s="1"/>
      <c r="F578" s="1"/>
      <c r="G578" s="1"/>
      <c r="J578" s="1"/>
    </row>
    <row r="579" ht="12.75" customHeight="1">
      <c r="A579" s="1"/>
      <c r="C579" s="1"/>
      <c r="D579" s="1"/>
      <c r="E579" s="1"/>
      <c r="F579" s="1"/>
      <c r="G579" s="1"/>
      <c r="J579" s="1"/>
    </row>
    <row r="580" ht="12.75" customHeight="1">
      <c r="A580" s="1"/>
      <c r="C580" s="1"/>
      <c r="D580" s="1"/>
      <c r="E580" s="1"/>
      <c r="F580" s="1"/>
      <c r="G580" s="1"/>
      <c r="J580" s="1"/>
    </row>
    <row r="581" ht="12.75" customHeight="1">
      <c r="A581" s="1"/>
      <c r="C581" s="1"/>
      <c r="D581" s="1"/>
      <c r="E581" s="1"/>
      <c r="F581" s="1"/>
      <c r="G581" s="1"/>
      <c r="J581" s="1"/>
    </row>
    <row r="582" ht="12.75" customHeight="1">
      <c r="A582" s="1"/>
      <c r="C582" s="1"/>
      <c r="D582" s="1"/>
      <c r="E582" s="1"/>
      <c r="F582" s="1"/>
      <c r="G582" s="1"/>
      <c r="J582" s="1"/>
    </row>
    <row r="583" ht="12.75" customHeight="1">
      <c r="A583" s="1"/>
      <c r="C583" s="1"/>
      <c r="D583" s="1"/>
      <c r="E583" s="1"/>
      <c r="F583" s="1"/>
      <c r="G583" s="1"/>
      <c r="J583" s="1"/>
    </row>
    <row r="584" ht="12.75" customHeight="1">
      <c r="A584" s="1"/>
      <c r="C584" s="1"/>
      <c r="D584" s="1"/>
      <c r="E584" s="1"/>
      <c r="F584" s="1"/>
      <c r="G584" s="1"/>
      <c r="J584" s="1"/>
    </row>
    <row r="585" ht="12.75" customHeight="1">
      <c r="A585" s="1"/>
      <c r="C585" s="1"/>
      <c r="D585" s="1"/>
      <c r="E585" s="1"/>
      <c r="F585" s="1"/>
      <c r="G585" s="1"/>
      <c r="J585" s="1"/>
    </row>
    <row r="586" ht="12.75" customHeight="1">
      <c r="A586" s="1"/>
      <c r="C586" s="1"/>
      <c r="D586" s="1"/>
      <c r="E586" s="1"/>
      <c r="F586" s="1"/>
      <c r="G586" s="1"/>
      <c r="J586" s="1"/>
    </row>
    <row r="587" ht="12.75" customHeight="1">
      <c r="A587" s="1"/>
      <c r="C587" s="1"/>
      <c r="D587" s="1"/>
      <c r="E587" s="1"/>
      <c r="F587" s="1"/>
      <c r="G587" s="1"/>
      <c r="J587" s="1"/>
    </row>
    <row r="588" ht="12.75" customHeight="1">
      <c r="A588" s="1"/>
      <c r="C588" s="1"/>
      <c r="D588" s="1"/>
      <c r="E588" s="1"/>
      <c r="F588" s="1"/>
      <c r="G588" s="1"/>
      <c r="J588" s="1"/>
    </row>
    <row r="589" ht="12.75" customHeight="1">
      <c r="A589" s="1"/>
      <c r="C589" s="1"/>
      <c r="D589" s="1"/>
      <c r="E589" s="1"/>
      <c r="F589" s="1"/>
      <c r="G589" s="1"/>
      <c r="J589" s="1"/>
    </row>
    <row r="590" ht="12.75" customHeight="1">
      <c r="A590" s="1"/>
      <c r="C590" s="1"/>
      <c r="D590" s="1"/>
      <c r="E590" s="1"/>
      <c r="F590" s="1"/>
      <c r="G590" s="1"/>
      <c r="J590" s="1"/>
    </row>
    <row r="591" ht="12.75" customHeight="1">
      <c r="A591" s="1"/>
      <c r="C591" s="1"/>
      <c r="D591" s="1"/>
      <c r="E591" s="1"/>
      <c r="F591" s="1"/>
      <c r="G591" s="1"/>
      <c r="J591" s="1"/>
    </row>
    <row r="592" ht="12.75" customHeight="1">
      <c r="A592" s="1"/>
      <c r="C592" s="1"/>
      <c r="D592" s="1"/>
      <c r="E592" s="1"/>
      <c r="F592" s="1"/>
      <c r="G592" s="1"/>
      <c r="J592" s="1"/>
    </row>
    <row r="593" ht="12.75" customHeight="1">
      <c r="A593" s="1"/>
      <c r="C593" s="1"/>
      <c r="D593" s="1"/>
      <c r="E593" s="1"/>
      <c r="F593" s="1"/>
      <c r="G593" s="1"/>
      <c r="J593" s="1"/>
    </row>
    <row r="594" ht="12.75" customHeight="1">
      <c r="A594" s="1"/>
      <c r="C594" s="1"/>
      <c r="D594" s="1"/>
      <c r="E594" s="1"/>
      <c r="F594" s="1"/>
      <c r="G594" s="1"/>
      <c r="J594" s="1"/>
    </row>
    <row r="595" ht="12.75" customHeight="1">
      <c r="A595" s="1"/>
      <c r="C595" s="1"/>
      <c r="D595" s="1"/>
      <c r="E595" s="1"/>
      <c r="F595" s="1"/>
      <c r="G595" s="1"/>
      <c r="J595" s="1"/>
    </row>
    <row r="596" ht="12.75" customHeight="1">
      <c r="A596" s="1"/>
      <c r="C596" s="1"/>
      <c r="D596" s="1"/>
      <c r="E596" s="1"/>
      <c r="F596" s="1"/>
      <c r="G596" s="1"/>
      <c r="J596" s="1"/>
    </row>
    <row r="597" ht="12.75" customHeight="1">
      <c r="A597" s="1"/>
      <c r="C597" s="1"/>
      <c r="D597" s="1"/>
      <c r="E597" s="1"/>
      <c r="F597" s="1"/>
      <c r="G597" s="1"/>
      <c r="J597" s="1"/>
    </row>
    <row r="598" ht="12.75" customHeight="1">
      <c r="A598" s="1"/>
      <c r="C598" s="1"/>
      <c r="D598" s="1"/>
      <c r="E598" s="1"/>
      <c r="F598" s="1"/>
      <c r="G598" s="1"/>
      <c r="J598" s="1"/>
    </row>
    <row r="599" ht="12.75" customHeight="1">
      <c r="A599" s="1"/>
      <c r="C599" s="1"/>
      <c r="D599" s="1"/>
      <c r="E599" s="1"/>
      <c r="F599" s="1"/>
      <c r="G599" s="1"/>
      <c r="J599" s="1"/>
    </row>
    <row r="600" ht="12.75" customHeight="1">
      <c r="A600" s="1"/>
      <c r="C600" s="1"/>
      <c r="D600" s="1"/>
      <c r="E600" s="1"/>
      <c r="F600" s="1"/>
      <c r="G600" s="1"/>
      <c r="J600" s="1"/>
    </row>
    <row r="601" ht="12.75" customHeight="1">
      <c r="A601" s="1"/>
      <c r="C601" s="1"/>
      <c r="D601" s="1"/>
      <c r="E601" s="1"/>
      <c r="F601" s="1"/>
      <c r="G601" s="1"/>
      <c r="J601" s="1"/>
    </row>
    <row r="602" ht="12.75" customHeight="1">
      <c r="A602" s="1"/>
      <c r="C602" s="1"/>
      <c r="D602" s="1"/>
      <c r="E602" s="1"/>
      <c r="F602" s="1"/>
      <c r="G602" s="1"/>
      <c r="J602" s="1"/>
    </row>
    <row r="603" ht="12.75" customHeight="1">
      <c r="A603" s="1"/>
      <c r="C603" s="1"/>
      <c r="D603" s="1"/>
      <c r="E603" s="1"/>
      <c r="F603" s="1"/>
      <c r="G603" s="1"/>
      <c r="J603" s="1"/>
    </row>
    <row r="604" ht="12.75" customHeight="1">
      <c r="A604" s="1"/>
      <c r="C604" s="1"/>
      <c r="D604" s="1"/>
      <c r="E604" s="1"/>
      <c r="F604" s="1"/>
      <c r="G604" s="1"/>
      <c r="J604" s="1"/>
    </row>
    <row r="605" ht="12.75" customHeight="1">
      <c r="A605" s="1"/>
      <c r="C605" s="1"/>
      <c r="D605" s="1"/>
      <c r="E605" s="1"/>
      <c r="F605" s="1"/>
      <c r="G605" s="1"/>
      <c r="J605" s="1"/>
    </row>
    <row r="606" ht="12.75" customHeight="1">
      <c r="A606" s="1"/>
      <c r="C606" s="1"/>
      <c r="D606" s="1"/>
      <c r="E606" s="1"/>
      <c r="F606" s="1"/>
      <c r="G606" s="1"/>
      <c r="J606" s="1"/>
    </row>
    <row r="607" ht="12.75" customHeight="1">
      <c r="A607" s="1"/>
      <c r="C607" s="1"/>
      <c r="D607" s="1"/>
      <c r="E607" s="1"/>
      <c r="F607" s="1"/>
      <c r="G607" s="1"/>
      <c r="J607" s="1"/>
    </row>
    <row r="608" ht="12.75" customHeight="1">
      <c r="A608" s="1"/>
      <c r="C608" s="1"/>
      <c r="D608" s="1"/>
      <c r="E608" s="1"/>
      <c r="F608" s="1"/>
      <c r="G608" s="1"/>
      <c r="J608" s="1"/>
    </row>
    <row r="609" ht="12.75" customHeight="1">
      <c r="A609" s="1"/>
      <c r="C609" s="1"/>
      <c r="D609" s="1"/>
      <c r="E609" s="1"/>
      <c r="F609" s="1"/>
      <c r="G609" s="1"/>
      <c r="J609" s="1"/>
    </row>
    <row r="610" ht="12.75" customHeight="1">
      <c r="A610" s="1"/>
      <c r="C610" s="1"/>
      <c r="D610" s="1"/>
      <c r="E610" s="1"/>
      <c r="F610" s="1"/>
      <c r="G610" s="1"/>
      <c r="J610" s="1"/>
    </row>
    <row r="611" ht="12.75" customHeight="1">
      <c r="A611" s="1"/>
      <c r="C611" s="1"/>
      <c r="D611" s="1"/>
      <c r="E611" s="1"/>
      <c r="F611" s="1"/>
      <c r="G611" s="1"/>
      <c r="J611" s="1"/>
    </row>
    <row r="612" ht="12.75" customHeight="1">
      <c r="A612" s="1"/>
      <c r="C612" s="1"/>
      <c r="D612" s="1"/>
      <c r="E612" s="1"/>
      <c r="F612" s="1"/>
      <c r="G612" s="1"/>
      <c r="J612" s="1"/>
    </row>
    <row r="613" ht="12.75" customHeight="1">
      <c r="A613" s="1"/>
      <c r="C613" s="1"/>
      <c r="D613" s="1"/>
      <c r="E613" s="1"/>
      <c r="F613" s="1"/>
      <c r="G613" s="1"/>
      <c r="J613" s="1"/>
    </row>
    <row r="614" ht="12.75" customHeight="1">
      <c r="A614" s="1"/>
      <c r="C614" s="1"/>
      <c r="D614" s="1"/>
      <c r="E614" s="1"/>
      <c r="F614" s="1"/>
      <c r="G614" s="1"/>
      <c r="J614" s="1"/>
    </row>
    <row r="615" ht="12.75" customHeight="1">
      <c r="A615" s="1"/>
      <c r="C615" s="1"/>
      <c r="D615" s="1"/>
      <c r="E615" s="1"/>
      <c r="F615" s="1"/>
      <c r="G615" s="1"/>
      <c r="J615" s="1"/>
    </row>
    <row r="616" ht="12.75" customHeight="1">
      <c r="A616" s="1"/>
      <c r="C616" s="1"/>
      <c r="D616" s="1"/>
      <c r="E616" s="1"/>
      <c r="F616" s="1"/>
      <c r="G616" s="1"/>
      <c r="J616" s="1"/>
    </row>
    <row r="617" ht="12.75" customHeight="1">
      <c r="A617" s="1"/>
      <c r="C617" s="1"/>
      <c r="D617" s="1"/>
      <c r="E617" s="1"/>
      <c r="F617" s="1"/>
      <c r="G617" s="1"/>
      <c r="J617" s="1"/>
    </row>
    <row r="618" ht="12.75" customHeight="1">
      <c r="A618" s="1"/>
      <c r="C618" s="1"/>
      <c r="D618" s="1"/>
      <c r="E618" s="1"/>
      <c r="F618" s="1"/>
      <c r="G618" s="1"/>
      <c r="J618" s="1"/>
    </row>
    <row r="619" ht="12.75" customHeight="1">
      <c r="A619" s="1"/>
      <c r="C619" s="1"/>
      <c r="D619" s="1"/>
      <c r="E619" s="1"/>
      <c r="F619" s="1"/>
      <c r="G619" s="1"/>
      <c r="J619" s="1"/>
    </row>
    <row r="620" ht="12.75" customHeight="1">
      <c r="A620" s="1"/>
      <c r="C620" s="1"/>
      <c r="D620" s="1"/>
      <c r="E620" s="1"/>
      <c r="F620" s="1"/>
      <c r="G620" s="1"/>
      <c r="J620" s="1"/>
    </row>
    <row r="621" ht="12.75" customHeight="1">
      <c r="A621" s="1"/>
      <c r="C621" s="1"/>
      <c r="D621" s="1"/>
      <c r="E621" s="1"/>
      <c r="F621" s="1"/>
      <c r="G621" s="1"/>
      <c r="J621" s="1"/>
    </row>
    <row r="622" ht="12.75" customHeight="1">
      <c r="A622" s="1"/>
      <c r="C622" s="1"/>
      <c r="D622" s="1"/>
      <c r="E622" s="1"/>
      <c r="F622" s="1"/>
      <c r="G622" s="1"/>
      <c r="J622" s="1"/>
    </row>
    <row r="623" ht="12.75" customHeight="1">
      <c r="A623" s="1"/>
      <c r="C623" s="1"/>
      <c r="D623" s="1"/>
      <c r="E623" s="1"/>
      <c r="F623" s="1"/>
      <c r="G623" s="1"/>
      <c r="J623" s="1"/>
    </row>
    <row r="624" ht="12.75" customHeight="1">
      <c r="A624" s="1"/>
      <c r="C624" s="1"/>
      <c r="D624" s="1"/>
      <c r="E624" s="1"/>
      <c r="F624" s="1"/>
      <c r="G624" s="1"/>
      <c r="J624" s="1"/>
    </row>
    <row r="625" ht="12.75" customHeight="1">
      <c r="A625" s="1"/>
      <c r="C625" s="1"/>
      <c r="D625" s="1"/>
      <c r="E625" s="1"/>
      <c r="F625" s="1"/>
      <c r="G625" s="1"/>
      <c r="J625" s="1"/>
    </row>
    <row r="626" ht="12.75" customHeight="1">
      <c r="A626" s="1"/>
      <c r="C626" s="1"/>
      <c r="D626" s="1"/>
      <c r="E626" s="1"/>
      <c r="F626" s="1"/>
      <c r="G626" s="1"/>
      <c r="J626" s="1"/>
    </row>
    <row r="627" ht="12.75" customHeight="1">
      <c r="A627" s="1"/>
      <c r="C627" s="1"/>
      <c r="D627" s="1"/>
      <c r="E627" s="1"/>
      <c r="F627" s="1"/>
      <c r="G627" s="1"/>
      <c r="J627" s="1"/>
    </row>
    <row r="628" ht="12.75" customHeight="1">
      <c r="A628" s="1"/>
      <c r="C628" s="1"/>
      <c r="D628" s="1"/>
      <c r="E628" s="1"/>
      <c r="F628" s="1"/>
      <c r="G628" s="1"/>
      <c r="J628" s="1"/>
    </row>
    <row r="629" ht="12.75" customHeight="1">
      <c r="A629" s="1"/>
      <c r="C629" s="1"/>
      <c r="D629" s="1"/>
      <c r="E629" s="1"/>
      <c r="F629" s="1"/>
      <c r="G629" s="1"/>
      <c r="J629" s="1"/>
    </row>
    <row r="630" ht="12.75" customHeight="1">
      <c r="A630" s="1"/>
      <c r="C630" s="1"/>
      <c r="D630" s="1"/>
      <c r="E630" s="1"/>
      <c r="F630" s="1"/>
      <c r="G630" s="1"/>
      <c r="J630" s="1"/>
    </row>
    <row r="631" ht="12.75" customHeight="1">
      <c r="A631" s="1"/>
      <c r="C631" s="1"/>
      <c r="D631" s="1"/>
      <c r="E631" s="1"/>
      <c r="F631" s="1"/>
      <c r="G631" s="1"/>
      <c r="J631" s="1"/>
    </row>
    <row r="632" ht="12.75" customHeight="1">
      <c r="A632" s="1"/>
      <c r="C632" s="1"/>
      <c r="D632" s="1"/>
      <c r="E632" s="1"/>
      <c r="F632" s="1"/>
      <c r="G632" s="1"/>
      <c r="J632" s="1"/>
    </row>
    <row r="633" ht="12.75" customHeight="1">
      <c r="A633" s="1"/>
      <c r="C633" s="1"/>
      <c r="D633" s="1"/>
      <c r="E633" s="1"/>
      <c r="F633" s="1"/>
      <c r="G633" s="1"/>
      <c r="J633" s="1"/>
    </row>
    <row r="634" ht="12.75" customHeight="1">
      <c r="A634" s="1"/>
      <c r="C634" s="1"/>
      <c r="D634" s="1"/>
      <c r="E634" s="1"/>
      <c r="F634" s="1"/>
      <c r="G634" s="1"/>
      <c r="J634" s="1"/>
    </row>
    <row r="635" ht="12.75" customHeight="1">
      <c r="A635" s="1"/>
      <c r="C635" s="1"/>
      <c r="D635" s="1"/>
      <c r="E635" s="1"/>
      <c r="F635" s="1"/>
      <c r="G635" s="1"/>
      <c r="J635" s="1"/>
    </row>
    <row r="636" ht="12.75" customHeight="1">
      <c r="A636" s="1"/>
      <c r="C636" s="1"/>
      <c r="D636" s="1"/>
      <c r="E636" s="1"/>
      <c r="F636" s="1"/>
      <c r="G636" s="1"/>
      <c r="J636" s="1"/>
    </row>
    <row r="637" ht="12.75" customHeight="1">
      <c r="A637" s="1"/>
      <c r="C637" s="1"/>
      <c r="D637" s="1"/>
      <c r="E637" s="1"/>
      <c r="F637" s="1"/>
      <c r="G637" s="1"/>
      <c r="J637" s="1"/>
    </row>
    <row r="638" ht="12.75" customHeight="1">
      <c r="A638" s="1"/>
      <c r="C638" s="1"/>
      <c r="D638" s="1"/>
      <c r="E638" s="1"/>
      <c r="F638" s="1"/>
      <c r="G638" s="1"/>
      <c r="J638" s="1"/>
    </row>
    <row r="639" ht="12.75" customHeight="1">
      <c r="A639" s="1"/>
      <c r="C639" s="1"/>
      <c r="D639" s="1"/>
      <c r="E639" s="1"/>
      <c r="F639" s="1"/>
      <c r="G639" s="1"/>
      <c r="J639" s="1"/>
    </row>
    <row r="640" ht="12.75" customHeight="1">
      <c r="A640" s="1"/>
      <c r="C640" s="1"/>
      <c r="D640" s="1"/>
      <c r="E640" s="1"/>
      <c r="F640" s="1"/>
      <c r="G640" s="1"/>
      <c r="J640" s="1"/>
    </row>
    <row r="641" ht="12.75" customHeight="1">
      <c r="A641" s="1"/>
      <c r="C641" s="1"/>
      <c r="D641" s="1"/>
      <c r="E641" s="1"/>
      <c r="F641" s="1"/>
      <c r="G641" s="1"/>
      <c r="J641" s="1"/>
    </row>
    <row r="642" ht="12.75" customHeight="1">
      <c r="A642" s="1"/>
      <c r="C642" s="1"/>
      <c r="D642" s="1"/>
      <c r="E642" s="1"/>
      <c r="F642" s="1"/>
      <c r="G642" s="1"/>
      <c r="J642" s="1"/>
    </row>
    <row r="643" ht="12.75" customHeight="1">
      <c r="A643" s="1"/>
      <c r="C643" s="1"/>
      <c r="D643" s="1"/>
      <c r="E643" s="1"/>
      <c r="F643" s="1"/>
      <c r="G643" s="1"/>
      <c r="J643" s="1"/>
    </row>
    <row r="644" ht="12.75" customHeight="1">
      <c r="A644" s="1"/>
      <c r="C644" s="1"/>
      <c r="D644" s="1"/>
      <c r="E644" s="1"/>
      <c r="F644" s="1"/>
      <c r="G644" s="1"/>
      <c r="J644" s="1"/>
    </row>
    <row r="645" ht="12.75" customHeight="1">
      <c r="A645" s="1"/>
      <c r="C645" s="1"/>
      <c r="D645" s="1"/>
      <c r="E645" s="1"/>
      <c r="F645" s="1"/>
      <c r="G645" s="1"/>
      <c r="J645" s="1"/>
    </row>
    <row r="646" ht="12.75" customHeight="1">
      <c r="A646" s="1"/>
      <c r="C646" s="1"/>
      <c r="D646" s="1"/>
      <c r="E646" s="1"/>
      <c r="F646" s="1"/>
      <c r="G646" s="1"/>
      <c r="J646" s="1"/>
    </row>
    <row r="647" ht="12.75" customHeight="1">
      <c r="A647" s="1"/>
      <c r="C647" s="1"/>
      <c r="D647" s="1"/>
      <c r="E647" s="1"/>
      <c r="F647" s="1"/>
      <c r="G647" s="1"/>
      <c r="J647" s="1"/>
    </row>
    <row r="648" ht="12.75" customHeight="1">
      <c r="A648" s="1"/>
      <c r="C648" s="1"/>
      <c r="D648" s="1"/>
      <c r="E648" s="1"/>
      <c r="F648" s="1"/>
      <c r="G648" s="1"/>
      <c r="J648" s="1"/>
    </row>
    <row r="649" ht="12.75" customHeight="1">
      <c r="A649" s="1"/>
      <c r="C649" s="1"/>
      <c r="D649" s="1"/>
      <c r="E649" s="1"/>
      <c r="F649" s="1"/>
      <c r="G649" s="1"/>
      <c r="J649" s="1"/>
    </row>
    <row r="650" ht="12.75" customHeight="1">
      <c r="A650" s="1"/>
      <c r="C650" s="1"/>
      <c r="D650" s="1"/>
      <c r="E650" s="1"/>
      <c r="F650" s="1"/>
      <c r="G650" s="1"/>
      <c r="J650" s="1"/>
    </row>
    <row r="651" ht="12.75" customHeight="1">
      <c r="A651" s="1"/>
      <c r="C651" s="1"/>
      <c r="D651" s="1"/>
      <c r="E651" s="1"/>
      <c r="F651" s="1"/>
      <c r="G651" s="1"/>
      <c r="J651" s="1"/>
    </row>
    <row r="652" ht="12.75" customHeight="1">
      <c r="A652" s="1"/>
      <c r="C652" s="1"/>
      <c r="D652" s="1"/>
      <c r="E652" s="1"/>
      <c r="F652" s="1"/>
      <c r="G652" s="1"/>
      <c r="J652" s="1"/>
    </row>
    <row r="653" ht="12.75" customHeight="1">
      <c r="A653" s="1"/>
      <c r="C653" s="1"/>
      <c r="D653" s="1"/>
      <c r="E653" s="1"/>
      <c r="F653" s="1"/>
      <c r="G653" s="1"/>
      <c r="J653" s="1"/>
    </row>
    <row r="654" ht="12.75" customHeight="1">
      <c r="A654" s="1"/>
      <c r="C654" s="1"/>
      <c r="D654" s="1"/>
      <c r="E654" s="1"/>
      <c r="F654" s="1"/>
      <c r="G654" s="1"/>
      <c r="J654" s="1"/>
    </row>
    <row r="655" ht="12.75" customHeight="1">
      <c r="A655" s="1"/>
      <c r="C655" s="1"/>
      <c r="D655" s="1"/>
      <c r="E655" s="1"/>
      <c r="F655" s="1"/>
      <c r="G655" s="1"/>
      <c r="J655" s="1"/>
    </row>
    <row r="656" ht="12.75" customHeight="1">
      <c r="A656" s="1"/>
      <c r="C656" s="1"/>
      <c r="D656" s="1"/>
      <c r="E656" s="1"/>
      <c r="F656" s="1"/>
      <c r="G656" s="1"/>
      <c r="J656" s="1"/>
    </row>
    <row r="657" ht="12.75" customHeight="1">
      <c r="A657" s="1"/>
      <c r="C657" s="1"/>
      <c r="D657" s="1"/>
      <c r="E657" s="1"/>
      <c r="F657" s="1"/>
      <c r="G657" s="1"/>
      <c r="J657" s="1"/>
    </row>
    <row r="658" ht="12.75" customHeight="1">
      <c r="A658" s="1"/>
      <c r="C658" s="1"/>
      <c r="D658" s="1"/>
      <c r="E658" s="1"/>
      <c r="F658" s="1"/>
      <c r="G658" s="1"/>
      <c r="J658" s="1"/>
    </row>
    <row r="659" ht="12.75" customHeight="1">
      <c r="A659" s="1"/>
      <c r="C659" s="1"/>
      <c r="D659" s="1"/>
      <c r="E659" s="1"/>
      <c r="F659" s="1"/>
      <c r="G659" s="1"/>
      <c r="J659" s="1"/>
    </row>
    <row r="660" ht="12.75" customHeight="1">
      <c r="A660" s="1"/>
      <c r="C660" s="1"/>
      <c r="D660" s="1"/>
      <c r="E660" s="1"/>
      <c r="F660" s="1"/>
      <c r="G660" s="1"/>
      <c r="J660" s="1"/>
    </row>
    <row r="661" ht="12.75" customHeight="1">
      <c r="A661" s="1"/>
      <c r="C661" s="1"/>
      <c r="D661" s="1"/>
      <c r="E661" s="1"/>
      <c r="F661" s="1"/>
      <c r="G661" s="1"/>
      <c r="J661" s="1"/>
    </row>
    <row r="662" ht="12.75" customHeight="1">
      <c r="A662" s="1"/>
      <c r="C662" s="1"/>
      <c r="D662" s="1"/>
      <c r="E662" s="1"/>
      <c r="F662" s="1"/>
      <c r="G662" s="1"/>
      <c r="J662" s="1"/>
    </row>
    <row r="663" ht="12.75" customHeight="1">
      <c r="A663" s="1"/>
      <c r="C663" s="1"/>
      <c r="D663" s="1"/>
      <c r="E663" s="1"/>
      <c r="F663" s="1"/>
      <c r="G663" s="1"/>
      <c r="J663" s="1"/>
    </row>
    <row r="664" ht="12.75" customHeight="1">
      <c r="A664" s="1"/>
      <c r="C664" s="1"/>
      <c r="D664" s="1"/>
      <c r="E664" s="1"/>
      <c r="F664" s="1"/>
      <c r="G664" s="1"/>
      <c r="J664" s="1"/>
    </row>
    <row r="665" ht="12.75" customHeight="1">
      <c r="A665" s="1"/>
      <c r="C665" s="1"/>
      <c r="D665" s="1"/>
      <c r="E665" s="1"/>
      <c r="F665" s="1"/>
      <c r="G665" s="1"/>
      <c r="J665" s="1"/>
    </row>
    <row r="666" ht="12.75" customHeight="1">
      <c r="A666" s="1"/>
      <c r="C666" s="1"/>
      <c r="D666" s="1"/>
      <c r="E666" s="1"/>
      <c r="F666" s="1"/>
      <c r="G666" s="1"/>
      <c r="J666" s="1"/>
    </row>
    <row r="667" ht="12.75" customHeight="1">
      <c r="A667" s="1"/>
      <c r="C667" s="1"/>
      <c r="D667" s="1"/>
      <c r="E667" s="1"/>
      <c r="F667" s="1"/>
      <c r="G667" s="1"/>
      <c r="J667" s="1"/>
    </row>
    <row r="668" ht="12.75" customHeight="1">
      <c r="A668" s="1"/>
      <c r="C668" s="1"/>
      <c r="D668" s="1"/>
      <c r="E668" s="1"/>
      <c r="F668" s="1"/>
      <c r="G668" s="1"/>
      <c r="J668" s="1"/>
    </row>
    <row r="669" ht="12.75" customHeight="1">
      <c r="A669" s="1"/>
      <c r="C669" s="1"/>
      <c r="D669" s="1"/>
      <c r="E669" s="1"/>
      <c r="F669" s="1"/>
      <c r="G669" s="1"/>
      <c r="J669" s="1"/>
    </row>
    <row r="670" ht="12.75" customHeight="1">
      <c r="A670" s="1"/>
      <c r="C670" s="1"/>
      <c r="D670" s="1"/>
      <c r="E670" s="1"/>
      <c r="F670" s="1"/>
      <c r="G670" s="1"/>
      <c r="J670" s="1"/>
    </row>
    <row r="671" ht="12.75" customHeight="1">
      <c r="A671" s="1"/>
      <c r="C671" s="1"/>
      <c r="D671" s="1"/>
      <c r="E671" s="1"/>
      <c r="F671" s="1"/>
      <c r="G671" s="1"/>
      <c r="J671" s="1"/>
    </row>
    <row r="672" ht="12.75" customHeight="1">
      <c r="A672" s="1"/>
      <c r="C672" s="1"/>
      <c r="D672" s="1"/>
      <c r="E672" s="1"/>
      <c r="F672" s="1"/>
      <c r="G672" s="1"/>
      <c r="J672" s="1"/>
    </row>
    <row r="673" ht="12.75" customHeight="1">
      <c r="A673" s="1"/>
      <c r="C673" s="1"/>
      <c r="D673" s="1"/>
      <c r="E673" s="1"/>
      <c r="F673" s="1"/>
      <c r="G673" s="1"/>
      <c r="J673" s="1"/>
    </row>
    <row r="674" ht="12.75" customHeight="1">
      <c r="A674" s="1"/>
      <c r="C674" s="1"/>
      <c r="D674" s="1"/>
      <c r="E674" s="1"/>
      <c r="F674" s="1"/>
      <c r="G674" s="1"/>
      <c r="J674" s="1"/>
    </row>
    <row r="675" ht="12.75" customHeight="1">
      <c r="A675" s="1"/>
      <c r="C675" s="1"/>
      <c r="D675" s="1"/>
      <c r="E675" s="1"/>
      <c r="F675" s="1"/>
      <c r="G675" s="1"/>
      <c r="J675" s="1"/>
    </row>
    <row r="676" ht="12.75" customHeight="1">
      <c r="A676" s="1"/>
      <c r="C676" s="1"/>
      <c r="D676" s="1"/>
      <c r="E676" s="1"/>
      <c r="F676" s="1"/>
      <c r="G676" s="1"/>
      <c r="J676" s="1"/>
    </row>
    <row r="677" ht="12.75" customHeight="1">
      <c r="A677" s="1"/>
      <c r="C677" s="1"/>
      <c r="D677" s="1"/>
      <c r="E677" s="1"/>
      <c r="F677" s="1"/>
      <c r="G677" s="1"/>
      <c r="J677" s="1"/>
    </row>
    <row r="678" ht="12.75" customHeight="1">
      <c r="A678" s="1"/>
      <c r="C678" s="1"/>
      <c r="D678" s="1"/>
      <c r="E678" s="1"/>
      <c r="F678" s="1"/>
      <c r="G678" s="1"/>
      <c r="J678" s="1"/>
    </row>
    <row r="679" ht="12.75" customHeight="1">
      <c r="A679" s="1"/>
      <c r="C679" s="1"/>
      <c r="D679" s="1"/>
      <c r="E679" s="1"/>
      <c r="F679" s="1"/>
      <c r="G679" s="1"/>
      <c r="J679" s="1"/>
    </row>
    <row r="680" ht="12.75" customHeight="1">
      <c r="A680" s="1"/>
      <c r="C680" s="1"/>
      <c r="D680" s="1"/>
      <c r="E680" s="1"/>
      <c r="F680" s="1"/>
      <c r="G680" s="1"/>
      <c r="J680" s="1"/>
    </row>
    <row r="681" ht="12.75" customHeight="1">
      <c r="A681" s="1"/>
      <c r="C681" s="1"/>
      <c r="D681" s="1"/>
      <c r="E681" s="1"/>
      <c r="F681" s="1"/>
      <c r="G681" s="1"/>
      <c r="J681" s="1"/>
    </row>
    <row r="682" ht="12.75" customHeight="1">
      <c r="A682" s="1"/>
      <c r="C682" s="1"/>
      <c r="D682" s="1"/>
      <c r="E682" s="1"/>
      <c r="F682" s="1"/>
      <c r="G682" s="1"/>
      <c r="J682" s="1"/>
    </row>
    <row r="683" ht="12.75" customHeight="1">
      <c r="A683" s="1"/>
      <c r="C683" s="1"/>
      <c r="D683" s="1"/>
      <c r="E683" s="1"/>
      <c r="F683" s="1"/>
      <c r="G683" s="1"/>
      <c r="J683" s="1"/>
    </row>
    <row r="684" ht="12.75" customHeight="1">
      <c r="A684" s="1"/>
      <c r="C684" s="1"/>
      <c r="D684" s="1"/>
      <c r="E684" s="1"/>
      <c r="F684" s="1"/>
      <c r="G684" s="1"/>
      <c r="J684" s="1"/>
    </row>
    <row r="685" ht="12.75" customHeight="1">
      <c r="A685" s="1"/>
      <c r="C685" s="1"/>
      <c r="D685" s="1"/>
      <c r="E685" s="1"/>
      <c r="F685" s="1"/>
      <c r="G685" s="1"/>
      <c r="J685" s="1"/>
    </row>
    <row r="686" ht="12.75" customHeight="1">
      <c r="A686" s="1"/>
      <c r="C686" s="1"/>
      <c r="D686" s="1"/>
      <c r="E686" s="1"/>
      <c r="F686" s="1"/>
      <c r="G686" s="1"/>
      <c r="J686" s="1"/>
    </row>
    <row r="687" ht="12.75" customHeight="1">
      <c r="A687" s="1"/>
      <c r="C687" s="1"/>
      <c r="D687" s="1"/>
      <c r="E687" s="1"/>
      <c r="F687" s="1"/>
      <c r="G687" s="1"/>
      <c r="J687" s="1"/>
    </row>
    <row r="688" ht="12.75" customHeight="1">
      <c r="A688" s="1"/>
      <c r="C688" s="1"/>
      <c r="D688" s="1"/>
      <c r="E688" s="1"/>
      <c r="F688" s="1"/>
      <c r="G688" s="1"/>
      <c r="J688" s="1"/>
    </row>
    <row r="689" ht="12.75" customHeight="1">
      <c r="A689" s="1"/>
      <c r="C689" s="1"/>
      <c r="D689" s="1"/>
      <c r="E689" s="1"/>
      <c r="F689" s="1"/>
      <c r="G689" s="1"/>
      <c r="J689" s="1"/>
    </row>
    <row r="690" ht="12.75" customHeight="1">
      <c r="A690" s="1"/>
      <c r="C690" s="1"/>
      <c r="D690" s="1"/>
      <c r="E690" s="1"/>
      <c r="F690" s="1"/>
      <c r="G690" s="1"/>
      <c r="J690" s="1"/>
    </row>
    <row r="691" ht="12.75" customHeight="1">
      <c r="A691" s="1"/>
      <c r="C691" s="1"/>
      <c r="D691" s="1"/>
      <c r="E691" s="1"/>
      <c r="F691" s="1"/>
      <c r="G691" s="1"/>
      <c r="J691" s="1"/>
    </row>
    <row r="692" ht="12.75" customHeight="1">
      <c r="A692" s="1"/>
      <c r="C692" s="1"/>
      <c r="D692" s="1"/>
      <c r="E692" s="1"/>
      <c r="F692" s="1"/>
      <c r="G692" s="1"/>
      <c r="J692" s="1"/>
    </row>
    <row r="693" ht="12.75" customHeight="1">
      <c r="A693" s="1"/>
      <c r="C693" s="1"/>
      <c r="D693" s="1"/>
      <c r="E693" s="1"/>
      <c r="F693" s="1"/>
      <c r="G693" s="1"/>
      <c r="J693" s="1"/>
    </row>
    <row r="694" ht="12.75" customHeight="1">
      <c r="A694" s="1"/>
      <c r="C694" s="1"/>
      <c r="D694" s="1"/>
      <c r="E694" s="1"/>
      <c r="F694" s="1"/>
      <c r="G694" s="1"/>
      <c r="J694" s="1"/>
    </row>
    <row r="695" ht="12.75" customHeight="1">
      <c r="A695" s="1"/>
      <c r="C695" s="1"/>
      <c r="D695" s="1"/>
      <c r="E695" s="1"/>
      <c r="F695" s="1"/>
      <c r="G695" s="1"/>
      <c r="J695" s="1"/>
    </row>
    <row r="696" ht="12.75" customHeight="1">
      <c r="A696" s="1"/>
      <c r="C696" s="1"/>
      <c r="D696" s="1"/>
      <c r="E696" s="1"/>
      <c r="F696" s="1"/>
      <c r="G696" s="1"/>
      <c r="J696" s="1"/>
    </row>
    <row r="697" ht="12.75" customHeight="1">
      <c r="A697" s="1"/>
      <c r="C697" s="1"/>
      <c r="D697" s="1"/>
      <c r="E697" s="1"/>
      <c r="F697" s="1"/>
      <c r="G697" s="1"/>
      <c r="J697" s="1"/>
    </row>
    <row r="698" ht="12.75" customHeight="1">
      <c r="A698" s="1"/>
      <c r="C698" s="1"/>
      <c r="D698" s="1"/>
      <c r="E698" s="1"/>
      <c r="F698" s="1"/>
      <c r="G698" s="1"/>
      <c r="J698" s="1"/>
    </row>
    <row r="699" ht="12.75" customHeight="1">
      <c r="A699" s="1"/>
      <c r="C699" s="1"/>
      <c r="D699" s="1"/>
      <c r="E699" s="1"/>
      <c r="F699" s="1"/>
      <c r="G699" s="1"/>
      <c r="J699" s="1"/>
    </row>
    <row r="700" ht="12.75" customHeight="1">
      <c r="A700" s="1"/>
      <c r="C700" s="1"/>
      <c r="D700" s="1"/>
      <c r="E700" s="1"/>
      <c r="F700" s="1"/>
      <c r="G700" s="1"/>
      <c r="J700" s="1"/>
    </row>
    <row r="701" ht="12.75" customHeight="1">
      <c r="A701" s="1"/>
      <c r="C701" s="1"/>
      <c r="D701" s="1"/>
      <c r="E701" s="1"/>
      <c r="F701" s="1"/>
      <c r="G701" s="1"/>
      <c r="J701" s="1"/>
    </row>
    <row r="702" ht="12.75" customHeight="1">
      <c r="A702" s="1"/>
      <c r="C702" s="1"/>
      <c r="D702" s="1"/>
      <c r="E702" s="1"/>
      <c r="F702" s="1"/>
      <c r="G702" s="1"/>
      <c r="J702" s="1"/>
    </row>
    <row r="703" ht="12.75" customHeight="1">
      <c r="A703" s="1"/>
      <c r="C703" s="1"/>
      <c r="D703" s="1"/>
      <c r="E703" s="1"/>
      <c r="F703" s="1"/>
      <c r="G703" s="1"/>
      <c r="J703" s="1"/>
    </row>
    <row r="704" ht="12.75" customHeight="1">
      <c r="A704" s="1"/>
      <c r="C704" s="1"/>
      <c r="D704" s="1"/>
      <c r="E704" s="1"/>
      <c r="F704" s="1"/>
      <c r="G704" s="1"/>
      <c r="J704" s="1"/>
    </row>
    <row r="705" ht="12.75" customHeight="1">
      <c r="A705" s="1"/>
      <c r="C705" s="1"/>
      <c r="D705" s="1"/>
      <c r="E705" s="1"/>
      <c r="F705" s="1"/>
      <c r="G705" s="1"/>
      <c r="J705" s="1"/>
    </row>
    <row r="706" ht="12.75" customHeight="1">
      <c r="A706" s="1"/>
      <c r="C706" s="1"/>
      <c r="D706" s="1"/>
      <c r="E706" s="1"/>
      <c r="F706" s="1"/>
      <c r="G706" s="1"/>
      <c r="J706" s="1"/>
    </row>
    <row r="707" ht="12.75" customHeight="1">
      <c r="A707" s="1"/>
      <c r="C707" s="1"/>
      <c r="D707" s="1"/>
      <c r="E707" s="1"/>
      <c r="F707" s="1"/>
      <c r="G707" s="1"/>
      <c r="J707" s="1"/>
    </row>
    <row r="708" ht="12.75" customHeight="1">
      <c r="A708" s="1"/>
      <c r="C708" s="1"/>
      <c r="D708" s="1"/>
      <c r="E708" s="1"/>
      <c r="F708" s="1"/>
      <c r="G708" s="1"/>
      <c r="J708" s="1"/>
    </row>
    <row r="709" ht="12.75" customHeight="1">
      <c r="A709" s="1"/>
      <c r="C709" s="1"/>
      <c r="D709" s="1"/>
      <c r="E709" s="1"/>
      <c r="F709" s="1"/>
      <c r="G709" s="1"/>
      <c r="J709" s="1"/>
    </row>
    <row r="710" ht="12.75" customHeight="1">
      <c r="A710" s="1"/>
      <c r="C710" s="1"/>
      <c r="D710" s="1"/>
      <c r="E710" s="1"/>
      <c r="F710" s="1"/>
      <c r="G710" s="1"/>
      <c r="J710" s="1"/>
    </row>
    <row r="711" ht="12.75" customHeight="1">
      <c r="A711" s="1"/>
      <c r="C711" s="1"/>
      <c r="D711" s="1"/>
      <c r="E711" s="1"/>
      <c r="F711" s="1"/>
      <c r="G711" s="1"/>
      <c r="J711" s="1"/>
    </row>
    <row r="712" ht="12.75" customHeight="1">
      <c r="A712" s="1"/>
      <c r="C712" s="1"/>
      <c r="D712" s="1"/>
      <c r="E712" s="1"/>
      <c r="F712" s="1"/>
      <c r="G712" s="1"/>
      <c r="J712" s="1"/>
    </row>
    <row r="713" ht="12.75" customHeight="1">
      <c r="A713" s="1"/>
      <c r="C713" s="1"/>
      <c r="D713" s="1"/>
      <c r="E713" s="1"/>
      <c r="F713" s="1"/>
      <c r="G713" s="1"/>
      <c r="J713" s="1"/>
    </row>
    <row r="714" ht="12.75" customHeight="1">
      <c r="A714" s="1"/>
      <c r="C714" s="1"/>
      <c r="D714" s="1"/>
      <c r="E714" s="1"/>
      <c r="F714" s="1"/>
      <c r="G714" s="1"/>
      <c r="J714" s="1"/>
    </row>
    <row r="715" ht="12.75" customHeight="1">
      <c r="A715" s="1"/>
      <c r="C715" s="1"/>
      <c r="D715" s="1"/>
      <c r="E715" s="1"/>
      <c r="F715" s="1"/>
      <c r="G715" s="1"/>
      <c r="J715" s="1"/>
    </row>
    <row r="716" ht="12.75" customHeight="1">
      <c r="A716" s="1"/>
      <c r="C716" s="1"/>
      <c r="D716" s="1"/>
      <c r="E716" s="1"/>
      <c r="F716" s="1"/>
      <c r="G716" s="1"/>
      <c r="J716" s="1"/>
    </row>
    <row r="717" ht="12.75" customHeight="1">
      <c r="A717" s="1"/>
      <c r="C717" s="1"/>
      <c r="D717" s="1"/>
      <c r="E717" s="1"/>
      <c r="F717" s="1"/>
      <c r="G717" s="1"/>
      <c r="J717" s="1"/>
    </row>
    <row r="718" ht="12.75" customHeight="1">
      <c r="A718" s="1"/>
      <c r="C718" s="1"/>
      <c r="D718" s="1"/>
      <c r="E718" s="1"/>
      <c r="F718" s="1"/>
      <c r="G718" s="1"/>
      <c r="J718" s="1"/>
    </row>
    <row r="719" ht="12.75" customHeight="1">
      <c r="A719" s="1"/>
      <c r="C719" s="1"/>
      <c r="D719" s="1"/>
      <c r="E719" s="1"/>
      <c r="F719" s="1"/>
      <c r="G719" s="1"/>
      <c r="J719" s="1"/>
    </row>
    <row r="720" ht="12.75" customHeight="1">
      <c r="A720" s="1"/>
      <c r="C720" s="1"/>
      <c r="D720" s="1"/>
      <c r="E720" s="1"/>
      <c r="F720" s="1"/>
      <c r="G720" s="1"/>
      <c r="J720" s="1"/>
    </row>
    <row r="721" ht="12.75" customHeight="1">
      <c r="A721" s="1"/>
      <c r="C721" s="1"/>
      <c r="D721" s="1"/>
      <c r="E721" s="1"/>
      <c r="F721" s="1"/>
      <c r="G721" s="1"/>
      <c r="J721" s="1"/>
    </row>
    <row r="722" ht="12.75" customHeight="1">
      <c r="A722" s="1"/>
      <c r="C722" s="1"/>
      <c r="D722" s="1"/>
      <c r="E722" s="1"/>
      <c r="F722" s="1"/>
      <c r="G722" s="1"/>
      <c r="J722" s="1"/>
    </row>
    <row r="723" ht="12.75" customHeight="1">
      <c r="A723" s="1"/>
      <c r="C723" s="1"/>
      <c r="D723" s="1"/>
      <c r="E723" s="1"/>
      <c r="F723" s="1"/>
      <c r="G723" s="1"/>
      <c r="J723" s="1"/>
    </row>
    <row r="724" ht="12.75" customHeight="1">
      <c r="A724" s="1"/>
      <c r="C724" s="1"/>
      <c r="D724" s="1"/>
      <c r="E724" s="1"/>
      <c r="F724" s="1"/>
      <c r="G724" s="1"/>
      <c r="J724" s="1"/>
    </row>
    <row r="725" ht="12.75" customHeight="1">
      <c r="A725" s="1"/>
      <c r="C725" s="1"/>
      <c r="D725" s="1"/>
      <c r="E725" s="1"/>
      <c r="F725" s="1"/>
      <c r="G725" s="1"/>
      <c r="J725" s="1"/>
    </row>
    <row r="726" ht="12.75" customHeight="1">
      <c r="A726" s="1"/>
      <c r="C726" s="1"/>
      <c r="D726" s="1"/>
      <c r="E726" s="1"/>
      <c r="F726" s="1"/>
      <c r="G726" s="1"/>
      <c r="J726" s="1"/>
    </row>
    <row r="727" ht="12.75" customHeight="1">
      <c r="A727" s="1"/>
      <c r="C727" s="1"/>
      <c r="D727" s="1"/>
      <c r="E727" s="1"/>
      <c r="F727" s="1"/>
      <c r="G727" s="1"/>
      <c r="J727" s="1"/>
    </row>
    <row r="728" ht="12.75" customHeight="1">
      <c r="A728" s="1"/>
      <c r="C728" s="1"/>
      <c r="D728" s="1"/>
      <c r="E728" s="1"/>
      <c r="F728" s="1"/>
      <c r="G728" s="1"/>
      <c r="J728" s="1"/>
    </row>
    <row r="729" ht="12.75" customHeight="1">
      <c r="A729" s="1"/>
      <c r="C729" s="1"/>
      <c r="D729" s="1"/>
      <c r="E729" s="1"/>
      <c r="F729" s="1"/>
      <c r="G729" s="1"/>
      <c r="J729" s="1"/>
    </row>
    <row r="730" ht="12.75" customHeight="1">
      <c r="A730" s="1"/>
      <c r="C730" s="1"/>
      <c r="D730" s="1"/>
      <c r="E730" s="1"/>
      <c r="F730" s="1"/>
      <c r="G730" s="1"/>
      <c r="J730" s="1"/>
    </row>
    <row r="731" ht="12.75" customHeight="1">
      <c r="A731" s="1"/>
      <c r="C731" s="1"/>
      <c r="D731" s="1"/>
      <c r="E731" s="1"/>
      <c r="F731" s="1"/>
      <c r="G731" s="1"/>
      <c r="J731" s="1"/>
    </row>
    <row r="732" ht="12.75" customHeight="1">
      <c r="A732" s="1"/>
      <c r="C732" s="1"/>
      <c r="D732" s="1"/>
      <c r="E732" s="1"/>
      <c r="F732" s="1"/>
      <c r="G732" s="1"/>
      <c r="J732" s="1"/>
    </row>
    <row r="733" ht="12.75" customHeight="1">
      <c r="A733" s="1"/>
      <c r="C733" s="1"/>
      <c r="D733" s="1"/>
      <c r="E733" s="1"/>
      <c r="F733" s="1"/>
      <c r="G733" s="1"/>
      <c r="J733" s="1"/>
    </row>
    <row r="734" ht="12.75" customHeight="1">
      <c r="A734" s="1"/>
      <c r="C734" s="1"/>
      <c r="D734" s="1"/>
      <c r="E734" s="1"/>
      <c r="F734" s="1"/>
      <c r="G734" s="1"/>
      <c r="J734" s="1"/>
    </row>
    <row r="735" ht="12.75" customHeight="1">
      <c r="A735" s="1"/>
      <c r="C735" s="1"/>
      <c r="D735" s="1"/>
      <c r="E735" s="1"/>
      <c r="F735" s="1"/>
      <c r="G735" s="1"/>
      <c r="J735" s="1"/>
    </row>
    <row r="736" ht="12.75" customHeight="1">
      <c r="A736" s="1"/>
      <c r="C736" s="1"/>
      <c r="D736" s="1"/>
      <c r="E736" s="1"/>
      <c r="F736" s="1"/>
      <c r="G736" s="1"/>
      <c r="J736" s="1"/>
    </row>
    <row r="737" ht="12.75" customHeight="1">
      <c r="A737" s="1"/>
      <c r="C737" s="1"/>
      <c r="D737" s="1"/>
      <c r="E737" s="1"/>
      <c r="F737" s="1"/>
      <c r="G737" s="1"/>
      <c r="J737" s="1"/>
    </row>
    <row r="738" ht="12.75" customHeight="1">
      <c r="A738" s="1"/>
      <c r="C738" s="1"/>
      <c r="D738" s="1"/>
      <c r="E738" s="1"/>
      <c r="F738" s="1"/>
      <c r="G738" s="1"/>
      <c r="J738" s="1"/>
    </row>
    <row r="739" ht="12.75" customHeight="1">
      <c r="A739" s="1"/>
      <c r="C739" s="1"/>
      <c r="D739" s="1"/>
      <c r="E739" s="1"/>
      <c r="F739" s="1"/>
      <c r="G739" s="1"/>
      <c r="J739" s="1"/>
    </row>
    <row r="740" ht="12.75" customHeight="1">
      <c r="A740" s="1"/>
      <c r="C740" s="1"/>
      <c r="D740" s="1"/>
      <c r="E740" s="1"/>
      <c r="F740" s="1"/>
      <c r="G740" s="1"/>
      <c r="J740" s="1"/>
    </row>
    <row r="741" ht="12.75" customHeight="1">
      <c r="A741" s="1"/>
      <c r="C741" s="1"/>
      <c r="D741" s="1"/>
      <c r="E741" s="1"/>
      <c r="F741" s="1"/>
      <c r="G741" s="1"/>
      <c r="J741" s="1"/>
    </row>
    <row r="742" ht="12.75" customHeight="1">
      <c r="A742" s="1"/>
      <c r="C742" s="1"/>
      <c r="D742" s="1"/>
      <c r="E742" s="1"/>
      <c r="F742" s="1"/>
      <c r="G742" s="1"/>
      <c r="J742" s="1"/>
    </row>
    <row r="743" ht="12.75" customHeight="1">
      <c r="A743" s="1"/>
      <c r="C743" s="1"/>
      <c r="D743" s="1"/>
      <c r="E743" s="1"/>
      <c r="F743" s="1"/>
      <c r="G743" s="1"/>
      <c r="J743" s="1"/>
    </row>
    <row r="744" ht="12.75" customHeight="1">
      <c r="A744" s="1"/>
      <c r="C744" s="1"/>
      <c r="D744" s="1"/>
      <c r="E744" s="1"/>
      <c r="F744" s="1"/>
      <c r="G744" s="1"/>
      <c r="J744" s="1"/>
    </row>
    <row r="745" ht="12.75" customHeight="1">
      <c r="A745" s="1"/>
      <c r="C745" s="1"/>
      <c r="D745" s="1"/>
      <c r="E745" s="1"/>
      <c r="F745" s="1"/>
      <c r="G745" s="1"/>
      <c r="J745" s="1"/>
    </row>
    <row r="746" ht="12.75" customHeight="1">
      <c r="A746" s="1"/>
      <c r="C746" s="1"/>
      <c r="D746" s="1"/>
      <c r="E746" s="1"/>
      <c r="F746" s="1"/>
      <c r="G746" s="1"/>
      <c r="J746" s="1"/>
    </row>
    <row r="747" ht="12.75" customHeight="1">
      <c r="A747" s="1"/>
      <c r="C747" s="1"/>
      <c r="D747" s="1"/>
      <c r="E747" s="1"/>
      <c r="F747" s="1"/>
      <c r="G747" s="1"/>
      <c r="J747" s="1"/>
    </row>
    <row r="748" ht="12.75" customHeight="1">
      <c r="A748" s="1"/>
      <c r="C748" s="1"/>
      <c r="D748" s="1"/>
      <c r="E748" s="1"/>
      <c r="F748" s="1"/>
      <c r="G748" s="1"/>
      <c r="J748" s="1"/>
    </row>
    <row r="749" ht="12.75" customHeight="1">
      <c r="A749" s="1"/>
      <c r="C749" s="1"/>
      <c r="D749" s="1"/>
      <c r="E749" s="1"/>
      <c r="F749" s="1"/>
      <c r="G749" s="1"/>
      <c r="J749" s="1"/>
    </row>
    <row r="750" ht="12.75" customHeight="1">
      <c r="A750" s="1"/>
      <c r="C750" s="1"/>
      <c r="D750" s="1"/>
      <c r="E750" s="1"/>
      <c r="F750" s="1"/>
      <c r="G750" s="1"/>
      <c r="J750" s="1"/>
    </row>
    <row r="751" ht="12.75" customHeight="1">
      <c r="A751" s="1"/>
      <c r="C751" s="1"/>
      <c r="D751" s="1"/>
      <c r="E751" s="1"/>
      <c r="F751" s="1"/>
      <c r="G751" s="1"/>
      <c r="J751" s="1"/>
    </row>
    <row r="752" ht="12.75" customHeight="1">
      <c r="A752" s="1"/>
      <c r="C752" s="1"/>
      <c r="D752" s="1"/>
      <c r="E752" s="1"/>
      <c r="F752" s="1"/>
      <c r="G752" s="1"/>
      <c r="J752" s="1"/>
    </row>
    <row r="753" ht="12.75" customHeight="1">
      <c r="A753" s="1"/>
      <c r="C753" s="1"/>
      <c r="D753" s="1"/>
      <c r="E753" s="1"/>
      <c r="F753" s="1"/>
      <c r="G753" s="1"/>
      <c r="J753" s="1"/>
    </row>
    <row r="754" ht="12.75" customHeight="1">
      <c r="A754" s="1"/>
      <c r="C754" s="1"/>
      <c r="D754" s="1"/>
      <c r="E754" s="1"/>
      <c r="F754" s="1"/>
      <c r="G754" s="1"/>
      <c r="J754" s="1"/>
    </row>
    <row r="755" ht="12.75" customHeight="1">
      <c r="A755" s="1"/>
      <c r="C755" s="1"/>
      <c r="D755" s="1"/>
      <c r="E755" s="1"/>
      <c r="F755" s="1"/>
      <c r="G755" s="1"/>
      <c r="J755" s="1"/>
    </row>
    <row r="756" ht="12.75" customHeight="1">
      <c r="A756" s="1"/>
      <c r="C756" s="1"/>
      <c r="D756" s="1"/>
      <c r="E756" s="1"/>
      <c r="F756" s="1"/>
      <c r="G756" s="1"/>
      <c r="J756" s="1"/>
    </row>
    <row r="757" ht="12.75" customHeight="1">
      <c r="A757" s="1"/>
      <c r="C757" s="1"/>
      <c r="D757" s="1"/>
      <c r="E757" s="1"/>
      <c r="F757" s="1"/>
      <c r="G757" s="1"/>
      <c r="J757" s="1"/>
    </row>
    <row r="758" ht="12.75" customHeight="1">
      <c r="A758" s="1"/>
      <c r="C758" s="1"/>
      <c r="D758" s="1"/>
      <c r="E758" s="1"/>
      <c r="F758" s="1"/>
      <c r="G758" s="1"/>
      <c r="J758" s="1"/>
    </row>
    <row r="759" ht="12.75" customHeight="1">
      <c r="A759" s="1"/>
      <c r="C759" s="1"/>
      <c r="D759" s="1"/>
      <c r="E759" s="1"/>
      <c r="F759" s="1"/>
      <c r="G759" s="1"/>
      <c r="J759" s="1"/>
    </row>
    <row r="760" ht="12.75" customHeight="1">
      <c r="A760" s="1"/>
      <c r="C760" s="1"/>
      <c r="D760" s="1"/>
      <c r="E760" s="1"/>
      <c r="F760" s="1"/>
      <c r="G760" s="1"/>
      <c r="J760" s="1"/>
    </row>
    <row r="761" ht="12.75" customHeight="1">
      <c r="A761" s="1"/>
      <c r="C761" s="1"/>
      <c r="D761" s="1"/>
      <c r="E761" s="1"/>
      <c r="F761" s="1"/>
      <c r="G761" s="1"/>
      <c r="J761" s="1"/>
    </row>
    <row r="762" ht="12.75" customHeight="1">
      <c r="A762" s="1"/>
      <c r="C762" s="1"/>
      <c r="D762" s="1"/>
      <c r="E762" s="1"/>
      <c r="F762" s="1"/>
      <c r="G762" s="1"/>
      <c r="J762" s="1"/>
    </row>
    <row r="763" ht="12.75" customHeight="1">
      <c r="A763" s="1"/>
      <c r="C763" s="1"/>
      <c r="D763" s="1"/>
      <c r="E763" s="1"/>
      <c r="F763" s="1"/>
      <c r="G763" s="1"/>
      <c r="J763" s="1"/>
    </row>
    <row r="764" ht="12.75" customHeight="1">
      <c r="A764" s="1"/>
      <c r="C764" s="1"/>
      <c r="D764" s="1"/>
      <c r="E764" s="1"/>
      <c r="F764" s="1"/>
      <c r="G764" s="1"/>
      <c r="J764" s="1"/>
    </row>
    <row r="765" ht="12.75" customHeight="1">
      <c r="A765" s="1"/>
      <c r="C765" s="1"/>
      <c r="D765" s="1"/>
      <c r="E765" s="1"/>
      <c r="F765" s="1"/>
      <c r="G765" s="1"/>
      <c r="J765" s="1"/>
    </row>
    <row r="766" ht="12.75" customHeight="1">
      <c r="A766" s="1"/>
      <c r="C766" s="1"/>
      <c r="D766" s="1"/>
      <c r="E766" s="1"/>
      <c r="F766" s="1"/>
      <c r="G766" s="1"/>
      <c r="J766" s="1"/>
    </row>
    <row r="767" ht="12.75" customHeight="1">
      <c r="A767" s="1"/>
      <c r="C767" s="1"/>
      <c r="D767" s="1"/>
      <c r="E767" s="1"/>
      <c r="F767" s="1"/>
      <c r="G767" s="1"/>
      <c r="J767" s="1"/>
    </row>
    <row r="768" ht="12.75" customHeight="1">
      <c r="A768" s="1"/>
      <c r="C768" s="1"/>
      <c r="D768" s="1"/>
      <c r="E768" s="1"/>
      <c r="F768" s="1"/>
      <c r="G768" s="1"/>
      <c r="J768" s="1"/>
    </row>
    <row r="769" ht="12.75" customHeight="1">
      <c r="A769" s="1"/>
      <c r="C769" s="1"/>
      <c r="D769" s="1"/>
      <c r="E769" s="1"/>
      <c r="F769" s="1"/>
      <c r="G769" s="1"/>
      <c r="J769" s="1"/>
    </row>
    <row r="770" ht="12.75" customHeight="1">
      <c r="A770" s="1"/>
      <c r="C770" s="1"/>
      <c r="D770" s="1"/>
      <c r="E770" s="1"/>
      <c r="F770" s="1"/>
      <c r="G770" s="1"/>
      <c r="J770" s="1"/>
    </row>
    <row r="771" ht="12.75" customHeight="1">
      <c r="A771" s="1"/>
      <c r="C771" s="1"/>
      <c r="D771" s="1"/>
      <c r="E771" s="1"/>
      <c r="F771" s="1"/>
      <c r="G771" s="1"/>
      <c r="J771" s="1"/>
    </row>
    <row r="772" ht="12.75" customHeight="1">
      <c r="A772" s="1"/>
      <c r="C772" s="1"/>
      <c r="D772" s="1"/>
      <c r="E772" s="1"/>
      <c r="F772" s="1"/>
      <c r="G772" s="1"/>
      <c r="J772" s="1"/>
    </row>
    <row r="773" ht="12.75" customHeight="1">
      <c r="A773" s="1"/>
      <c r="C773" s="1"/>
      <c r="D773" s="1"/>
      <c r="E773" s="1"/>
      <c r="F773" s="1"/>
      <c r="G773" s="1"/>
      <c r="J773" s="1"/>
    </row>
    <row r="774" ht="12.75" customHeight="1">
      <c r="A774" s="1"/>
      <c r="C774" s="1"/>
      <c r="D774" s="1"/>
      <c r="E774" s="1"/>
      <c r="F774" s="1"/>
      <c r="G774" s="1"/>
      <c r="J774" s="1"/>
    </row>
    <row r="775" ht="12.75" customHeight="1">
      <c r="A775" s="1"/>
      <c r="C775" s="1"/>
      <c r="D775" s="1"/>
      <c r="E775" s="1"/>
      <c r="F775" s="1"/>
      <c r="G775" s="1"/>
      <c r="J775" s="1"/>
    </row>
    <row r="776" ht="12.75" customHeight="1">
      <c r="A776" s="1"/>
      <c r="C776" s="1"/>
      <c r="D776" s="1"/>
      <c r="E776" s="1"/>
      <c r="F776" s="1"/>
      <c r="G776" s="1"/>
      <c r="J776" s="1"/>
    </row>
    <row r="777" ht="12.75" customHeight="1">
      <c r="A777" s="1"/>
      <c r="C777" s="1"/>
      <c r="D777" s="1"/>
      <c r="E777" s="1"/>
      <c r="F777" s="1"/>
      <c r="G777" s="1"/>
      <c r="J777" s="1"/>
    </row>
    <row r="778" ht="12.75" customHeight="1">
      <c r="A778" s="1"/>
      <c r="C778" s="1"/>
      <c r="D778" s="1"/>
      <c r="E778" s="1"/>
      <c r="F778" s="1"/>
      <c r="G778" s="1"/>
      <c r="J778" s="1"/>
    </row>
    <row r="779" ht="12.75" customHeight="1">
      <c r="A779" s="1"/>
      <c r="C779" s="1"/>
      <c r="D779" s="1"/>
      <c r="E779" s="1"/>
      <c r="F779" s="1"/>
      <c r="G779" s="1"/>
      <c r="J779" s="1"/>
    </row>
    <row r="780" ht="12.75" customHeight="1">
      <c r="A780" s="1"/>
      <c r="C780" s="1"/>
      <c r="D780" s="1"/>
      <c r="E780" s="1"/>
      <c r="F780" s="1"/>
      <c r="G780" s="1"/>
      <c r="J780" s="1"/>
    </row>
    <row r="781" ht="12.75" customHeight="1">
      <c r="A781" s="1"/>
      <c r="C781" s="1"/>
      <c r="D781" s="1"/>
      <c r="E781" s="1"/>
      <c r="F781" s="1"/>
      <c r="G781" s="1"/>
      <c r="J781" s="1"/>
    </row>
    <row r="782" ht="12.75" customHeight="1">
      <c r="A782" s="1"/>
      <c r="C782" s="1"/>
      <c r="D782" s="1"/>
      <c r="E782" s="1"/>
      <c r="F782" s="1"/>
      <c r="G782" s="1"/>
      <c r="J782" s="1"/>
    </row>
    <row r="783" ht="12.75" customHeight="1">
      <c r="A783" s="1"/>
      <c r="C783" s="1"/>
      <c r="D783" s="1"/>
      <c r="E783" s="1"/>
      <c r="F783" s="1"/>
      <c r="G783" s="1"/>
      <c r="J783" s="1"/>
    </row>
    <row r="784" ht="12.75" customHeight="1">
      <c r="A784" s="1"/>
      <c r="C784" s="1"/>
      <c r="D784" s="1"/>
      <c r="E784" s="1"/>
      <c r="F784" s="1"/>
      <c r="G784" s="1"/>
      <c r="J784" s="1"/>
    </row>
    <row r="785" ht="12.75" customHeight="1">
      <c r="A785" s="1"/>
      <c r="C785" s="1"/>
      <c r="D785" s="1"/>
      <c r="E785" s="1"/>
      <c r="F785" s="1"/>
      <c r="G785" s="1"/>
      <c r="J785" s="1"/>
    </row>
    <row r="786" ht="12.75" customHeight="1">
      <c r="A786" s="1"/>
      <c r="C786" s="1"/>
      <c r="D786" s="1"/>
      <c r="E786" s="1"/>
      <c r="F786" s="1"/>
      <c r="G786" s="1"/>
      <c r="J786" s="1"/>
    </row>
    <row r="787" ht="12.75" customHeight="1">
      <c r="A787" s="1"/>
      <c r="C787" s="1"/>
      <c r="D787" s="1"/>
      <c r="E787" s="1"/>
      <c r="F787" s="1"/>
      <c r="G787" s="1"/>
      <c r="J787" s="1"/>
    </row>
    <row r="788" ht="12.75" customHeight="1">
      <c r="A788" s="1"/>
      <c r="C788" s="1"/>
      <c r="D788" s="1"/>
      <c r="E788" s="1"/>
      <c r="F788" s="1"/>
      <c r="G788" s="1"/>
      <c r="J788" s="1"/>
    </row>
    <row r="789" ht="12.75" customHeight="1">
      <c r="A789" s="1"/>
      <c r="C789" s="1"/>
      <c r="D789" s="1"/>
      <c r="E789" s="1"/>
      <c r="F789" s="1"/>
      <c r="G789" s="1"/>
      <c r="J789" s="1"/>
    </row>
    <row r="790" ht="12.75" customHeight="1">
      <c r="A790" s="1"/>
      <c r="C790" s="1"/>
      <c r="D790" s="1"/>
      <c r="E790" s="1"/>
      <c r="F790" s="1"/>
      <c r="G790" s="1"/>
      <c r="J790" s="1"/>
    </row>
    <row r="791" ht="12.75" customHeight="1">
      <c r="A791" s="1"/>
      <c r="C791" s="1"/>
      <c r="D791" s="1"/>
      <c r="E791" s="1"/>
      <c r="F791" s="1"/>
      <c r="G791" s="1"/>
      <c r="J791" s="1"/>
    </row>
    <row r="792" ht="12.75" customHeight="1">
      <c r="A792" s="1"/>
      <c r="C792" s="1"/>
      <c r="D792" s="1"/>
      <c r="E792" s="1"/>
      <c r="F792" s="1"/>
      <c r="G792" s="1"/>
      <c r="J792" s="1"/>
    </row>
    <row r="793" ht="12.75" customHeight="1">
      <c r="A793" s="1"/>
      <c r="C793" s="1"/>
      <c r="D793" s="1"/>
      <c r="E793" s="1"/>
      <c r="F793" s="1"/>
      <c r="G793" s="1"/>
      <c r="J793" s="1"/>
    </row>
    <row r="794" ht="12.75" customHeight="1">
      <c r="A794" s="1"/>
      <c r="C794" s="1"/>
      <c r="D794" s="1"/>
      <c r="E794" s="1"/>
      <c r="F794" s="1"/>
      <c r="G794" s="1"/>
      <c r="J794" s="1"/>
    </row>
    <row r="795" ht="12.75" customHeight="1">
      <c r="A795" s="1"/>
      <c r="C795" s="1"/>
      <c r="D795" s="1"/>
      <c r="E795" s="1"/>
      <c r="F795" s="1"/>
      <c r="G795" s="1"/>
      <c r="J795" s="1"/>
    </row>
    <row r="796" ht="12.75" customHeight="1">
      <c r="A796" s="1"/>
      <c r="C796" s="1"/>
      <c r="D796" s="1"/>
      <c r="E796" s="1"/>
      <c r="F796" s="1"/>
      <c r="G796" s="1"/>
      <c r="J796" s="1"/>
    </row>
    <row r="797" ht="12.75" customHeight="1">
      <c r="A797" s="1"/>
      <c r="C797" s="1"/>
      <c r="D797" s="1"/>
      <c r="E797" s="1"/>
      <c r="F797" s="1"/>
      <c r="G797" s="1"/>
      <c r="J797" s="1"/>
    </row>
    <row r="798" ht="12.75" customHeight="1">
      <c r="A798" s="1"/>
      <c r="C798" s="1"/>
      <c r="D798" s="1"/>
      <c r="E798" s="1"/>
      <c r="F798" s="1"/>
      <c r="G798" s="1"/>
      <c r="J798" s="1"/>
    </row>
    <row r="799" ht="12.75" customHeight="1">
      <c r="A799" s="1"/>
      <c r="C799" s="1"/>
      <c r="D799" s="1"/>
      <c r="E799" s="1"/>
      <c r="F799" s="1"/>
      <c r="G799" s="1"/>
      <c r="J799" s="1"/>
    </row>
    <row r="800" ht="12.75" customHeight="1">
      <c r="A800" s="1"/>
      <c r="C800" s="1"/>
      <c r="D800" s="1"/>
      <c r="E800" s="1"/>
      <c r="F800" s="1"/>
      <c r="G800" s="1"/>
      <c r="J800" s="1"/>
    </row>
    <row r="801" ht="12.75" customHeight="1">
      <c r="A801" s="1"/>
      <c r="C801" s="1"/>
      <c r="D801" s="1"/>
      <c r="E801" s="1"/>
      <c r="F801" s="1"/>
      <c r="G801" s="1"/>
      <c r="J801" s="1"/>
    </row>
    <row r="802" ht="12.75" customHeight="1">
      <c r="A802" s="1"/>
      <c r="C802" s="1"/>
      <c r="D802" s="1"/>
      <c r="E802" s="1"/>
      <c r="F802" s="1"/>
      <c r="G802" s="1"/>
      <c r="J802" s="1"/>
    </row>
    <row r="803" ht="12.75" customHeight="1">
      <c r="A803" s="1"/>
      <c r="C803" s="1"/>
      <c r="D803" s="1"/>
      <c r="E803" s="1"/>
      <c r="F803" s="1"/>
      <c r="G803" s="1"/>
      <c r="J803" s="1"/>
    </row>
    <row r="804" ht="12.75" customHeight="1">
      <c r="A804" s="1"/>
      <c r="C804" s="1"/>
      <c r="D804" s="1"/>
      <c r="E804" s="1"/>
      <c r="F804" s="1"/>
      <c r="G804" s="1"/>
      <c r="J804" s="1"/>
    </row>
    <row r="805" ht="12.75" customHeight="1">
      <c r="A805" s="1"/>
      <c r="C805" s="1"/>
      <c r="D805" s="1"/>
      <c r="E805" s="1"/>
      <c r="F805" s="1"/>
      <c r="G805" s="1"/>
      <c r="J805" s="1"/>
    </row>
    <row r="806" ht="12.75" customHeight="1">
      <c r="A806" s="1"/>
      <c r="C806" s="1"/>
      <c r="D806" s="1"/>
      <c r="E806" s="1"/>
      <c r="F806" s="1"/>
      <c r="G806" s="1"/>
      <c r="J806" s="1"/>
    </row>
    <row r="807" ht="12.75" customHeight="1">
      <c r="A807" s="1"/>
      <c r="C807" s="1"/>
      <c r="D807" s="1"/>
      <c r="E807" s="1"/>
      <c r="F807" s="1"/>
      <c r="G807" s="1"/>
      <c r="J807" s="1"/>
    </row>
    <row r="808" ht="12.75" customHeight="1">
      <c r="A808" s="1"/>
      <c r="C808" s="1"/>
      <c r="D808" s="1"/>
      <c r="E808" s="1"/>
      <c r="F808" s="1"/>
      <c r="G808" s="1"/>
      <c r="J808" s="1"/>
    </row>
    <row r="809" ht="12.75" customHeight="1">
      <c r="A809" s="1"/>
      <c r="C809" s="1"/>
      <c r="D809" s="1"/>
      <c r="E809" s="1"/>
      <c r="F809" s="1"/>
      <c r="G809" s="1"/>
      <c r="J809" s="1"/>
    </row>
    <row r="810" ht="12.75" customHeight="1">
      <c r="A810" s="1"/>
      <c r="C810" s="1"/>
      <c r="D810" s="1"/>
      <c r="E810" s="1"/>
      <c r="F810" s="1"/>
      <c r="G810" s="1"/>
      <c r="J810" s="1"/>
    </row>
    <row r="811" ht="12.75" customHeight="1">
      <c r="A811" s="1"/>
      <c r="C811" s="1"/>
      <c r="D811" s="1"/>
      <c r="E811" s="1"/>
      <c r="F811" s="1"/>
      <c r="G811" s="1"/>
      <c r="J811" s="1"/>
    </row>
    <row r="812" ht="12.75" customHeight="1">
      <c r="A812" s="1"/>
      <c r="C812" s="1"/>
      <c r="D812" s="1"/>
      <c r="E812" s="1"/>
      <c r="F812" s="1"/>
      <c r="G812" s="1"/>
      <c r="J812" s="1"/>
    </row>
    <row r="813" ht="12.75" customHeight="1">
      <c r="A813" s="1"/>
      <c r="C813" s="1"/>
      <c r="D813" s="1"/>
      <c r="E813" s="1"/>
      <c r="F813" s="1"/>
      <c r="G813" s="1"/>
      <c r="J813" s="1"/>
    </row>
    <row r="814" ht="12.75" customHeight="1">
      <c r="A814" s="1"/>
      <c r="C814" s="1"/>
      <c r="D814" s="1"/>
      <c r="E814" s="1"/>
      <c r="F814" s="1"/>
      <c r="G814" s="1"/>
      <c r="J814" s="1"/>
    </row>
    <row r="815" ht="12.75" customHeight="1">
      <c r="A815" s="1"/>
      <c r="C815" s="1"/>
      <c r="D815" s="1"/>
      <c r="E815" s="1"/>
      <c r="F815" s="1"/>
      <c r="G815" s="1"/>
      <c r="J815" s="1"/>
    </row>
    <row r="816" ht="12.75" customHeight="1">
      <c r="A816" s="1"/>
      <c r="C816" s="1"/>
      <c r="D816" s="1"/>
      <c r="E816" s="1"/>
      <c r="F816" s="1"/>
      <c r="G816" s="1"/>
      <c r="J816" s="1"/>
    </row>
    <row r="817" ht="12.75" customHeight="1">
      <c r="A817" s="1"/>
      <c r="C817" s="1"/>
      <c r="D817" s="1"/>
      <c r="E817" s="1"/>
      <c r="F817" s="1"/>
      <c r="G817" s="1"/>
      <c r="J817" s="1"/>
    </row>
    <row r="818" ht="12.75" customHeight="1">
      <c r="A818" s="1"/>
      <c r="C818" s="1"/>
      <c r="D818" s="1"/>
      <c r="E818" s="1"/>
      <c r="F818" s="1"/>
      <c r="G818" s="1"/>
      <c r="J818" s="1"/>
    </row>
    <row r="819" ht="12.75" customHeight="1">
      <c r="A819" s="1"/>
      <c r="C819" s="1"/>
      <c r="D819" s="1"/>
      <c r="E819" s="1"/>
      <c r="F819" s="1"/>
      <c r="G819" s="1"/>
      <c r="J819" s="1"/>
    </row>
    <row r="820" ht="12.75" customHeight="1">
      <c r="A820" s="1"/>
      <c r="C820" s="1"/>
      <c r="D820" s="1"/>
      <c r="E820" s="1"/>
      <c r="F820" s="1"/>
      <c r="G820" s="1"/>
      <c r="J820" s="1"/>
    </row>
    <row r="821" ht="12.75" customHeight="1">
      <c r="A821" s="1"/>
      <c r="C821" s="1"/>
      <c r="D821" s="1"/>
      <c r="E821" s="1"/>
      <c r="F821" s="1"/>
      <c r="G821" s="1"/>
      <c r="J821" s="1"/>
    </row>
    <row r="822" ht="12.75" customHeight="1">
      <c r="A822" s="1"/>
      <c r="C822" s="1"/>
      <c r="D822" s="1"/>
      <c r="E822" s="1"/>
      <c r="F822" s="1"/>
      <c r="G822" s="1"/>
      <c r="J822" s="1"/>
    </row>
    <row r="823" ht="12.75" customHeight="1">
      <c r="A823" s="1"/>
      <c r="C823" s="1"/>
      <c r="D823" s="1"/>
      <c r="E823" s="1"/>
      <c r="F823" s="1"/>
      <c r="G823" s="1"/>
      <c r="J823" s="1"/>
    </row>
    <row r="824" ht="12.75" customHeight="1">
      <c r="A824" s="1"/>
      <c r="C824" s="1"/>
      <c r="D824" s="1"/>
      <c r="E824" s="1"/>
      <c r="F824" s="1"/>
      <c r="G824" s="1"/>
      <c r="J824" s="1"/>
    </row>
    <row r="825" ht="12.75" customHeight="1">
      <c r="A825" s="1"/>
      <c r="C825" s="1"/>
      <c r="D825" s="1"/>
      <c r="E825" s="1"/>
      <c r="F825" s="1"/>
      <c r="G825" s="1"/>
      <c r="J825" s="1"/>
    </row>
    <row r="826" ht="12.75" customHeight="1">
      <c r="A826" s="1"/>
      <c r="C826" s="1"/>
      <c r="D826" s="1"/>
      <c r="E826" s="1"/>
      <c r="F826" s="1"/>
      <c r="G826" s="1"/>
      <c r="J826" s="1"/>
    </row>
    <row r="827" ht="12.75" customHeight="1">
      <c r="A827" s="1"/>
      <c r="C827" s="1"/>
      <c r="D827" s="1"/>
      <c r="E827" s="1"/>
      <c r="F827" s="1"/>
      <c r="G827" s="1"/>
      <c r="J827" s="1"/>
    </row>
    <row r="828" ht="12.75" customHeight="1">
      <c r="A828" s="1"/>
      <c r="C828" s="1"/>
      <c r="D828" s="1"/>
      <c r="E828" s="1"/>
      <c r="F828" s="1"/>
      <c r="G828" s="1"/>
      <c r="J828" s="1"/>
    </row>
    <row r="829" ht="12.75" customHeight="1">
      <c r="A829" s="1"/>
      <c r="C829" s="1"/>
      <c r="D829" s="1"/>
      <c r="E829" s="1"/>
      <c r="F829" s="1"/>
      <c r="G829" s="1"/>
      <c r="J829" s="1"/>
    </row>
    <row r="830" ht="12.75" customHeight="1">
      <c r="A830" s="1"/>
      <c r="C830" s="1"/>
      <c r="D830" s="1"/>
      <c r="E830" s="1"/>
      <c r="F830" s="1"/>
      <c r="G830" s="1"/>
      <c r="J830" s="1"/>
    </row>
    <row r="831" ht="12.75" customHeight="1">
      <c r="A831" s="1"/>
      <c r="C831" s="1"/>
      <c r="D831" s="1"/>
      <c r="E831" s="1"/>
      <c r="F831" s="1"/>
      <c r="G831" s="1"/>
      <c r="J831" s="1"/>
    </row>
    <row r="832" ht="12.75" customHeight="1">
      <c r="A832" s="1"/>
      <c r="C832" s="1"/>
      <c r="D832" s="1"/>
      <c r="E832" s="1"/>
      <c r="F832" s="1"/>
      <c r="G832" s="1"/>
      <c r="J832" s="1"/>
    </row>
    <row r="833" ht="12.75" customHeight="1">
      <c r="A833" s="1"/>
      <c r="C833" s="1"/>
      <c r="D833" s="1"/>
      <c r="E833" s="1"/>
      <c r="F833" s="1"/>
      <c r="G833" s="1"/>
      <c r="J833" s="1"/>
    </row>
    <row r="834" ht="12.75" customHeight="1">
      <c r="A834" s="1"/>
      <c r="C834" s="1"/>
      <c r="D834" s="1"/>
      <c r="E834" s="1"/>
      <c r="F834" s="1"/>
      <c r="G834" s="1"/>
      <c r="J834" s="1"/>
    </row>
    <row r="835" ht="12.75" customHeight="1">
      <c r="A835" s="1"/>
      <c r="C835" s="1"/>
      <c r="D835" s="1"/>
      <c r="E835" s="1"/>
      <c r="F835" s="1"/>
      <c r="G835" s="1"/>
      <c r="J835" s="1"/>
    </row>
    <row r="836" ht="12.75" customHeight="1">
      <c r="A836" s="1"/>
      <c r="C836" s="1"/>
      <c r="D836" s="1"/>
      <c r="E836" s="1"/>
      <c r="F836" s="1"/>
      <c r="G836" s="1"/>
      <c r="J836" s="1"/>
    </row>
    <row r="837" ht="12.75" customHeight="1">
      <c r="A837" s="1"/>
      <c r="C837" s="1"/>
      <c r="D837" s="1"/>
      <c r="E837" s="1"/>
      <c r="F837" s="1"/>
      <c r="G837" s="1"/>
      <c r="J837" s="1"/>
    </row>
    <row r="838" ht="12.75" customHeight="1">
      <c r="A838" s="1"/>
      <c r="C838" s="1"/>
      <c r="D838" s="1"/>
      <c r="E838" s="1"/>
      <c r="F838" s="1"/>
      <c r="G838" s="1"/>
      <c r="J838" s="1"/>
    </row>
    <row r="839" ht="12.75" customHeight="1">
      <c r="A839" s="1"/>
      <c r="C839" s="1"/>
      <c r="D839" s="1"/>
      <c r="E839" s="1"/>
      <c r="F839" s="1"/>
      <c r="G839" s="1"/>
      <c r="J839" s="1"/>
    </row>
    <row r="840" ht="12.75" customHeight="1">
      <c r="A840" s="1"/>
      <c r="C840" s="1"/>
      <c r="D840" s="1"/>
      <c r="E840" s="1"/>
      <c r="F840" s="1"/>
      <c r="G840" s="1"/>
      <c r="J840" s="1"/>
    </row>
    <row r="841" ht="12.75" customHeight="1">
      <c r="A841" s="1"/>
      <c r="C841" s="1"/>
      <c r="D841" s="1"/>
      <c r="E841" s="1"/>
      <c r="F841" s="1"/>
      <c r="G841" s="1"/>
      <c r="J841" s="1"/>
    </row>
    <row r="842" ht="12.75" customHeight="1">
      <c r="A842" s="1"/>
      <c r="C842" s="1"/>
      <c r="D842" s="1"/>
      <c r="E842" s="1"/>
      <c r="F842" s="1"/>
      <c r="G842" s="1"/>
      <c r="J842" s="1"/>
    </row>
    <row r="843" ht="12.75" customHeight="1">
      <c r="A843" s="1"/>
      <c r="C843" s="1"/>
      <c r="D843" s="1"/>
      <c r="E843" s="1"/>
      <c r="F843" s="1"/>
      <c r="G843" s="1"/>
      <c r="J843" s="1"/>
    </row>
    <row r="844" ht="12.75" customHeight="1">
      <c r="A844" s="1"/>
      <c r="C844" s="1"/>
      <c r="D844" s="1"/>
      <c r="E844" s="1"/>
      <c r="F844" s="1"/>
      <c r="G844" s="1"/>
      <c r="J844" s="1"/>
    </row>
    <row r="845" ht="12.75" customHeight="1">
      <c r="A845" s="1"/>
      <c r="C845" s="1"/>
      <c r="D845" s="1"/>
      <c r="E845" s="1"/>
      <c r="F845" s="1"/>
      <c r="G845" s="1"/>
      <c r="J845" s="1"/>
    </row>
    <row r="846" ht="12.75" customHeight="1">
      <c r="A846" s="1"/>
      <c r="C846" s="1"/>
      <c r="D846" s="1"/>
      <c r="E846" s="1"/>
      <c r="F846" s="1"/>
      <c r="G846" s="1"/>
      <c r="J846" s="1"/>
    </row>
    <row r="847" ht="12.75" customHeight="1">
      <c r="A847" s="1"/>
      <c r="C847" s="1"/>
      <c r="D847" s="1"/>
      <c r="E847" s="1"/>
      <c r="F847" s="1"/>
      <c r="G847" s="1"/>
      <c r="J847" s="1"/>
    </row>
    <row r="848" ht="12.75" customHeight="1">
      <c r="A848" s="1"/>
      <c r="C848" s="1"/>
      <c r="D848" s="1"/>
      <c r="E848" s="1"/>
      <c r="F848" s="1"/>
      <c r="G848" s="1"/>
      <c r="J848" s="1"/>
    </row>
    <row r="849" ht="12.75" customHeight="1">
      <c r="A849" s="1"/>
      <c r="C849" s="1"/>
      <c r="D849" s="1"/>
      <c r="E849" s="1"/>
      <c r="F849" s="1"/>
      <c r="G849" s="1"/>
      <c r="J849" s="1"/>
    </row>
    <row r="850" ht="12.75" customHeight="1">
      <c r="A850" s="1"/>
      <c r="C850" s="1"/>
      <c r="D850" s="1"/>
      <c r="E850" s="1"/>
      <c r="F850" s="1"/>
      <c r="G850" s="1"/>
      <c r="J850" s="1"/>
    </row>
    <row r="851" ht="12.75" customHeight="1">
      <c r="A851" s="1"/>
      <c r="C851" s="1"/>
      <c r="D851" s="1"/>
      <c r="E851" s="1"/>
      <c r="F851" s="1"/>
      <c r="G851" s="1"/>
      <c r="J851" s="1"/>
    </row>
    <row r="852" ht="12.75" customHeight="1">
      <c r="A852" s="1"/>
      <c r="C852" s="1"/>
      <c r="D852" s="1"/>
      <c r="E852" s="1"/>
      <c r="F852" s="1"/>
      <c r="G852" s="1"/>
      <c r="J852" s="1"/>
    </row>
    <row r="853" ht="12.75" customHeight="1">
      <c r="A853" s="1"/>
      <c r="C853" s="1"/>
      <c r="D853" s="1"/>
      <c r="E853" s="1"/>
      <c r="F853" s="1"/>
      <c r="G853" s="1"/>
      <c r="J853" s="1"/>
    </row>
    <row r="854" ht="12.75" customHeight="1">
      <c r="A854" s="1"/>
      <c r="C854" s="1"/>
      <c r="D854" s="1"/>
      <c r="E854" s="1"/>
      <c r="F854" s="1"/>
      <c r="G854" s="1"/>
      <c r="J854" s="1"/>
    </row>
    <row r="855" ht="12.75" customHeight="1">
      <c r="A855" s="1"/>
      <c r="C855" s="1"/>
      <c r="D855" s="1"/>
      <c r="E855" s="1"/>
      <c r="F855" s="1"/>
      <c r="G855" s="1"/>
      <c r="J855" s="1"/>
    </row>
    <row r="856" ht="12.75" customHeight="1">
      <c r="A856" s="1"/>
      <c r="C856" s="1"/>
      <c r="D856" s="1"/>
      <c r="E856" s="1"/>
      <c r="F856" s="1"/>
      <c r="G856" s="1"/>
      <c r="J856" s="1"/>
    </row>
    <row r="857" ht="12.75" customHeight="1">
      <c r="A857" s="1"/>
      <c r="C857" s="1"/>
      <c r="D857" s="1"/>
      <c r="E857" s="1"/>
      <c r="F857" s="1"/>
      <c r="G857" s="1"/>
      <c r="J857" s="1"/>
    </row>
    <row r="858" ht="12.75" customHeight="1">
      <c r="A858" s="1"/>
      <c r="C858" s="1"/>
      <c r="D858" s="1"/>
      <c r="E858" s="1"/>
      <c r="F858" s="1"/>
      <c r="G858" s="1"/>
      <c r="J858" s="1"/>
    </row>
    <row r="859" ht="12.75" customHeight="1">
      <c r="A859" s="1"/>
      <c r="C859" s="1"/>
      <c r="D859" s="1"/>
      <c r="E859" s="1"/>
      <c r="F859" s="1"/>
      <c r="G859" s="1"/>
      <c r="J859" s="1"/>
    </row>
    <row r="860" ht="12.75" customHeight="1">
      <c r="A860" s="1"/>
      <c r="C860" s="1"/>
      <c r="D860" s="1"/>
      <c r="E860" s="1"/>
      <c r="F860" s="1"/>
      <c r="G860" s="1"/>
      <c r="J860" s="1"/>
    </row>
    <row r="861" ht="12.75" customHeight="1">
      <c r="A861" s="1"/>
      <c r="C861" s="1"/>
      <c r="D861" s="1"/>
      <c r="E861" s="1"/>
      <c r="F861" s="1"/>
      <c r="G861" s="1"/>
      <c r="J861" s="1"/>
    </row>
    <row r="862" ht="12.75" customHeight="1">
      <c r="A862" s="1"/>
      <c r="C862" s="1"/>
      <c r="D862" s="1"/>
      <c r="E862" s="1"/>
      <c r="F862" s="1"/>
      <c r="G862" s="1"/>
      <c r="J862" s="1"/>
    </row>
    <row r="863" ht="12.75" customHeight="1">
      <c r="A863" s="1"/>
      <c r="C863" s="1"/>
      <c r="D863" s="1"/>
      <c r="E863" s="1"/>
      <c r="F863" s="1"/>
      <c r="G863" s="1"/>
      <c r="J863" s="1"/>
    </row>
    <row r="864" ht="12.75" customHeight="1">
      <c r="A864" s="1"/>
      <c r="C864" s="1"/>
      <c r="D864" s="1"/>
      <c r="E864" s="1"/>
      <c r="F864" s="1"/>
      <c r="G864" s="1"/>
      <c r="J864" s="1"/>
    </row>
    <row r="865" ht="12.75" customHeight="1">
      <c r="A865" s="1"/>
      <c r="C865" s="1"/>
      <c r="D865" s="1"/>
      <c r="E865" s="1"/>
      <c r="F865" s="1"/>
      <c r="G865" s="1"/>
      <c r="J865" s="1"/>
    </row>
    <row r="866" ht="12.75" customHeight="1">
      <c r="A866" s="1"/>
      <c r="C866" s="1"/>
      <c r="D866" s="1"/>
      <c r="E866" s="1"/>
      <c r="F866" s="1"/>
      <c r="G866" s="1"/>
      <c r="J866" s="1"/>
    </row>
    <row r="867" ht="12.75" customHeight="1">
      <c r="A867" s="1"/>
      <c r="C867" s="1"/>
      <c r="D867" s="1"/>
      <c r="E867" s="1"/>
      <c r="F867" s="1"/>
      <c r="G867" s="1"/>
      <c r="J867" s="1"/>
    </row>
    <row r="868" ht="12.75" customHeight="1">
      <c r="A868" s="1"/>
      <c r="C868" s="1"/>
      <c r="D868" s="1"/>
      <c r="E868" s="1"/>
      <c r="F868" s="1"/>
      <c r="G868" s="1"/>
      <c r="J868" s="1"/>
    </row>
    <row r="869" ht="12.75" customHeight="1">
      <c r="A869" s="1"/>
      <c r="C869" s="1"/>
      <c r="D869" s="1"/>
      <c r="E869" s="1"/>
      <c r="F869" s="1"/>
      <c r="G869" s="1"/>
      <c r="J869" s="1"/>
    </row>
    <row r="870" ht="12.75" customHeight="1">
      <c r="A870" s="1"/>
      <c r="C870" s="1"/>
      <c r="D870" s="1"/>
      <c r="E870" s="1"/>
      <c r="F870" s="1"/>
      <c r="G870" s="1"/>
      <c r="J870" s="1"/>
    </row>
    <row r="871" ht="12.75" customHeight="1">
      <c r="A871" s="1"/>
      <c r="C871" s="1"/>
      <c r="D871" s="1"/>
      <c r="E871" s="1"/>
      <c r="F871" s="1"/>
      <c r="G871" s="1"/>
      <c r="J871" s="1"/>
    </row>
    <row r="872" ht="12.75" customHeight="1">
      <c r="A872" s="1"/>
      <c r="C872" s="1"/>
      <c r="D872" s="1"/>
      <c r="E872" s="1"/>
      <c r="F872" s="1"/>
      <c r="G872" s="1"/>
      <c r="J872" s="1"/>
    </row>
    <row r="873" ht="12.75" customHeight="1">
      <c r="A873" s="1"/>
      <c r="C873" s="1"/>
      <c r="D873" s="1"/>
      <c r="E873" s="1"/>
      <c r="F873" s="1"/>
      <c r="G873" s="1"/>
      <c r="J873" s="1"/>
    </row>
    <row r="874" ht="12.75" customHeight="1">
      <c r="A874" s="1"/>
      <c r="C874" s="1"/>
      <c r="D874" s="1"/>
      <c r="E874" s="1"/>
      <c r="F874" s="1"/>
      <c r="G874" s="1"/>
      <c r="J874" s="1"/>
    </row>
    <row r="875" ht="12.75" customHeight="1">
      <c r="A875" s="1"/>
      <c r="C875" s="1"/>
      <c r="D875" s="1"/>
      <c r="E875" s="1"/>
      <c r="F875" s="1"/>
      <c r="G875" s="1"/>
      <c r="J875" s="1"/>
    </row>
    <row r="876" ht="12.75" customHeight="1">
      <c r="A876" s="1"/>
      <c r="C876" s="1"/>
      <c r="D876" s="1"/>
      <c r="E876" s="1"/>
      <c r="F876" s="1"/>
      <c r="G876" s="1"/>
      <c r="J876" s="1"/>
    </row>
    <row r="877" ht="12.75" customHeight="1">
      <c r="A877" s="1"/>
      <c r="C877" s="1"/>
      <c r="D877" s="1"/>
      <c r="E877" s="1"/>
      <c r="F877" s="1"/>
      <c r="G877" s="1"/>
      <c r="J877" s="1"/>
    </row>
    <row r="878" ht="12.75" customHeight="1">
      <c r="A878" s="1"/>
      <c r="C878" s="1"/>
      <c r="D878" s="1"/>
      <c r="E878" s="1"/>
      <c r="F878" s="1"/>
      <c r="G878" s="1"/>
      <c r="J878" s="1"/>
    </row>
    <row r="879" ht="12.75" customHeight="1">
      <c r="A879" s="1"/>
      <c r="C879" s="1"/>
      <c r="D879" s="1"/>
      <c r="E879" s="1"/>
      <c r="F879" s="1"/>
      <c r="G879" s="1"/>
      <c r="J879" s="1"/>
    </row>
    <row r="880" ht="12.75" customHeight="1">
      <c r="A880" s="1"/>
      <c r="C880" s="1"/>
      <c r="D880" s="1"/>
      <c r="E880" s="1"/>
      <c r="F880" s="1"/>
      <c r="G880" s="1"/>
      <c r="J880" s="1"/>
    </row>
    <row r="881" ht="12.75" customHeight="1">
      <c r="A881" s="1"/>
      <c r="C881" s="1"/>
      <c r="D881" s="1"/>
      <c r="E881" s="1"/>
      <c r="F881" s="1"/>
      <c r="G881" s="1"/>
      <c r="J881" s="1"/>
    </row>
    <row r="882" ht="12.75" customHeight="1">
      <c r="A882" s="1"/>
      <c r="C882" s="1"/>
      <c r="D882" s="1"/>
      <c r="E882" s="1"/>
      <c r="F882" s="1"/>
      <c r="G882" s="1"/>
      <c r="J882" s="1"/>
    </row>
    <row r="883" ht="12.75" customHeight="1">
      <c r="A883" s="1"/>
      <c r="C883" s="1"/>
      <c r="D883" s="1"/>
      <c r="E883" s="1"/>
      <c r="F883" s="1"/>
      <c r="G883" s="1"/>
      <c r="J883" s="1"/>
    </row>
    <row r="884" ht="12.75" customHeight="1">
      <c r="A884" s="1"/>
      <c r="C884" s="1"/>
      <c r="D884" s="1"/>
      <c r="E884" s="1"/>
      <c r="F884" s="1"/>
      <c r="G884" s="1"/>
      <c r="J884" s="1"/>
    </row>
    <row r="885" ht="12.75" customHeight="1">
      <c r="A885" s="1"/>
      <c r="C885" s="1"/>
      <c r="D885" s="1"/>
      <c r="E885" s="1"/>
      <c r="F885" s="1"/>
      <c r="G885" s="1"/>
      <c r="J885" s="1"/>
    </row>
    <row r="886" ht="12.75" customHeight="1">
      <c r="A886" s="1"/>
      <c r="C886" s="1"/>
      <c r="D886" s="1"/>
      <c r="E886" s="1"/>
      <c r="F886" s="1"/>
      <c r="G886" s="1"/>
      <c r="J886" s="1"/>
    </row>
    <row r="887" ht="12.75" customHeight="1">
      <c r="A887" s="1"/>
      <c r="C887" s="1"/>
      <c r="D887" s="1"/>
      <c r="E887" s="1"/>
      <c r="F887" s="1"/>
      <c r="G887" s="1"/>
      <c r="J887" s="1"/>
    </row>
    <row r="888" ht="12.75" customHeight="1">
      <c r="A888" s="1"/>
      <c r="C888" s="1"/>
      <c r="D888" s="1"/>
      <c r="E888" s="1"/>
      <c r="F888" s="1"/>
      <c r="G888" s="1"/>
      <c r="J888" s="1"/>
    </row>
    <row r="889" ht="12.75" customHeight="1">
      <c r="A889" s="1"/>
      <c r="C889" s="1"/>
      <c r="D889" s="1"/>
      <c r="E889" s="1"/>
      <c r="F889" s="1"/>
      <c r="G889" s="1"/>
      <c r="J889" s="1"/>
    </row>
    <row r="890" ht="12.75" customHeight="1">
      <c r="A890" s="1"/>
      <c r="C890" s="1"/>
      <c r="D890" s="1"/>
      <c r="E890" s="1"/>
      <c r="F890" s="1"/>
      <c r="G890" s="1"/>
      <c r="J890" s="1"/>
    </row>
    <row r="891" ht="12.75" customHeight="1">
      <c r="A891" s="1"/>
      <c r="C891" s="1"/>
      <c r="D891" s="1"/>
      <c r="E891" s="1"/>
      <c r="F891" s="1"/>
      <c r="G891" s="1"/>
      <c r="J891" s="1"/>
    </row>
    <row r="892" ht="12.75" customHeight="1">
      <c r="A892" s="1"/>
      <c r="C892" s="1"/>
      <c r="D892" s="1"/>
      <c r="E892" s="1"/>
      <c r="F892" s="1"/>
      <c r="G892" s="1"/>
      <c r="J892" s="1"/>
    </row>
    <row r="893" ht="12.75" customHeight="1">
      <c r="A893" s="1"/>
      <c r="C893" s="1"/>
      <c r="D893" s="1"/>
      <c r="E893" s="1"/>
      <c r="F893" s="1"/>
      <c r="G893" s="1"/>
      <c r="J893" s="1"/>
    </row>
    <row r="894" ht="12.75" customHeight="1">
      <c r="A894" s="1"/>
      <c r="C894" s="1"/>
      <c r="D894" s="1"/>
      <c r="E894" s="1"/>
      <c r="F894" s="1"/>
      <c r="G894" s="1"/>
      <c r="J894" s="1"/>
    </row>
    <row r="895" ht="12.75" customHeight="1">
      <c r="A895" s="1"/>
      <c r="C895" s="1"/>
      <c r="D895" s="1"/>
      <c r="E895" s="1"/>
      <c r="F895" s="1"/>
      <c r="G895" s="1"/>
      <c r="J895" s="1"/>
    </row>
    <row r="896" ht="12.75" customHeight="1">
      <c r="A896" s="1"/>
      <c r="C896" s="1"/>
      <c r="D896" s="1"/>
      <c r="E896" s="1"/>
      <c r="F896" s="1"/>
      <c r="G896" s="1"/>
      <c r="J896" s="1"/>
    </row>
    <row r="897" ht="12.75" customHeight="1">
      <c r="A897" s="1"/>
      <c r="C897" s="1"/>
      <c r="D897" s="1"/>
      <c r="E897" s="1"/>
      <c r="F897" s="1"/>
      <c r="G897" s="1"/>
      <c r="J897" s="1"/>
    </row>
    <row r="898" ht="12.75" customHeight="1">
      <c r="A898" s="1"/>
      <c r="C898" s="1"/>
      <c r="D898" s="1"/>
      <c r="E898" s="1"/>
      <c r="F898" s="1"/>
      <c r="G898" s="1"/>
      <c r="J898" s="1"/>
    </row>
    <row r="899" ht="12.75" customHeight="1">
      <c r="A899" s="1"/>
      <c r="C899" s="1"/>
      <c r="D899" s="1"/>
      <c r="E899" s="1"/>
      <c r="F899" s="1"/>
      <c r="G899" s="1"/>
      <c r="J899" s="1"/>
    </row>
    <row r="900" ht="12.75" customHeight="1">
      <c r="A900" s="1"/>
      <c r="C900" s="1"/>
      <c r="D900" s="1"/>
      <c r="E900" s="1"/>
      <c r="F900" s="1"/>
      <c r="G900" s="1"/>
      <c r="J900" s="1"/>
    </row>
    <row r="901" ht="12.75" customHeight="1">
      <c r="A901" s="1"/>
      <c r="C901" s="1"/>
      <c r="D901" s="1"/>
      <c r="E901" s="1"/>
      <c r="F901" s="1"/>
      <c r="G901" s="1"/>
      <c r="J901" s="1"/>
    </row>
    <row r="902" ht="12.75" customHeight="1">
      <c r="A902" s="1"/>
      <c r="C902" s="1"/>
      <c r="D902" s="1"/>
      <c r="E902" s="1"/>
      <c r="F902" s="1"/>
      <c r="G902" s="1"/>
      <c r="J902" s="1"/>
    </row>
    <row r="903" ht="12.75" customHeight="1">
      <c r="A903" s="1"/>
      <c r="C903" s="1"/>
      <c r="D903" s="1"/>
      <c r="E903" s="1"/>
      <c r="F903" s="1"/>
      <c r="G903" s="1"/>
      <c r="J903" s="1"/>
    </row>
    <row r="904" ht="12.75" customHeight="1">
      <c r="A904" s="1"/>
      <c r="C904" s="1"/>
      <c r="D904" s="1"/>
      <c r="E904" s="1"/>
      <c r="F904" s="1"/>
      <c r="G904" s="1"/>
      <c r="J904" s="1"/>
    </row>
    <row r="905" ht="12.75" customHeight="1">
      <c r="A905" s="1"/>
      <c r="C905" s="1"/>
      <c r="D905" s="1"/>
      <c r="E905" s="1"/>
      <c r="F905" s="1"/>
      <c r="G905" s="1"/>
      <c r="J905" s="1"/>
    </row>
    <row r="906" ht="12.75" customHeight="1">
      <c r="A906" s="1"/>
      <c r="C906" s="1"/>
      <c r="D906" s="1"/>
      <c r="E906" s="1"/>
      <c r="F906" s="1"/>
      <c r="G906" s="1"/>
      <c r="J906" s="1"/>
    </row>
    <row r="907" ht="12.75" customHeight="1">
      <c r="A907" s="1"/>
      <c r="C907" s="1"/>
      <c r="D907" s="1"/>
      <c r="E907" s="1"/>
      <c r="F907" s="1"/>
      <c r="G907" s="1"/>
      <c r="J907" s="1"/>
    </row>
    <row r="908" ht="12.75" customHeight="1">
      <c r="A908" s="1"/>
      <c r="C908" s="1"/>
      <c r="D908" s="1"/>
      <c r="E908" s="1"/>
      <c r="F908" s="1"/>
      <c r="G908" s="1"/>
      <c r="J908" s="1"/>
    </row>
    <row r="909" ht="12.75" customHeight="1">
      <c r="A909" s="1"/>
      <c r="C909" s="1"/>
      <c r="D909" s="1"/>
      <c r="E909" s="1"/>
      <c r="F909" s="1"/>
      <c r="G909" s="1"/>
      <c r="J909" s="1"/>
    </row>
    <row r="910" ht="12.75" customHeight="1">
      <c r="A910" s="1"/>
      <c r="C910" s="1"/>
      <c r="D910" s="1"/>
      <c r="E910" s="1"/>
      <c r="F910" s="1"/>
      <c r="G910" s="1"/>
      <c r="J910" s="1"/>
    </row>
    <row r="911" ht="12.75" customHeight="1">
      <c r="A911" s="1"/>
      <c r="C911" s="1"/>
      <c r="D911" s="1"/>
      <c r="E911" s="1"/>
      <c r="F911" s="1"/>
      <c r="G911" s="1"/>
      <c r="J911" s="1"/>
    </row>
    <row r="912" ht="12.75" customHeight="1">
      <c r="A912" s="1"/>
      <c r="C912" s="1"/>
      <c r="D912" s="1"/>
      <c r="E912" s="1"/>
      <c r="F912" s="1"/>
      <c r="G912" s="1"/>
      <c r="J912" s="1"/>
    </row>
    <row r="913" ht="12.75" customHeight="1">
      <c r="A913" s="1"/>
      <c r="C913" s="1"/>
      <c r="D913" s="1"/>
      <c r="E913" s="1"/>
      <c r="F913" s="1"/>
      <c r="G913" s="1"/>
      <c r="J913" s="1"/>
    </row>
    <row r="914" ht="12.75" customHeight="1">
      <c r="A914" s="1"/>
      <c r="C914" s="1"/>
      <c r="D914" s="1"/>
      <c r="E914" s="1"/>
      <c r="F914" s="1"/>
      <c r="G914" s="1"/>
      <c r="J914" s="1"/>
    </row>
    <row r="915" ht="12.75" customHeight="1">
      <c r="A915" s="1"/>
      <c r="C915" s="1"/>
      <c r="D915" s="1"/>
      <c r="E915" s="1"/>
      <c r="F915" s="1"/>
      <c r="G915" s="1"/>
      <c r="J915" s="1"/>
    </row>
    <row r="916" ht="12.75" customHeight="1">
      <c r="A916" s="1"/>
      <c r="C916" s="1"/>
      <c r="D916" s="1"/>
      <c r="E916" s="1"/>
      <c r="F916" s="1"/>
      <c r="G916" s="1"/>
      <c r="J916" s="1"/>
    </row>
    <row r="917" ht="12.75" customHeight="1">
      <c r="A917" s="1"/>
      <c r="C917" s="1"/>
      <c r="D917" s="1"/>
      <c r="E917" s="1"/>
      <c r="F917" s="1"/>
      <c r="G917" s="1"/>
      <c r="J917" s="1"/>
    </row>
    <row r="918" ht="12.75" customHeight="1">
      <c r="A918" s="1"/>
      <c r="C918" s="1"/>
      <c r="D918" s="1"/>
      <c r="E918" s="1"/>
      <c r="F918" s="1"/>
      <c r="G918" s="1"/>
      <c r="J918" s="1"/>
    </row>
    <row r="919" ht="12.75" customHeight="1">
      <c r="A919" s="1"/>
      <c r="C919" s="1"/>
      <c r="D919" s="1"/>
      <c r="E919" s="1"/>
      <c r="F919" s="1"/>
      <c r="G919" s="1"/>
      <c r="J919" s="1"/>
    </row>
    <row r="920" ht="12.75" customHeight="1">
      <c r="A920" s="1"/>
      <c r="C920" s="1"/>
      <c r="D920" s="1"/>
      <c r="E920" s="1"/>
      <c r="F920" s="1"/>
      <c r="G920" s="1"/>
      <c r="J920" s="1"/>
    </row>
    <row r="921" ht="12.75" customHeight="1">
      <c r="A921" s="1"/>
      <c r="C921" s="1"/>
      <c r="D921" s="1"/>
      <c r="E921" s="1"/>
      <c r="F921" s="1"/>
      <c r="G921" s="1"/>
      <c r="J921" s="1"/>
    </row>
    <row r="922" ht="12.75" customHeight="1">
      <c r="A922" s="1"/>
      <c r="C922" s="1"/>
      <c r="D922" s="1"/>
      <c r="E922" s="1"/>
      <c r="F922" s="1"/>
      <c r="G922" s="1"/>
      <c r="J922" s="1"/>
    </row>
    <row r="923" ht="12.75" customHeight="1">
      <c r="A923" s="1"/>
      <c r="C923" s="1"/>
      <c r="D923" s="1"/>
      <c r="E923" s="1"/>
      <c r="F923" s="1"/>
      <c r="G923" s="1"/>
      <c r="J923" s="1"/>
    </row>
    <row r="924" ht="12.75" customHeight="1">
      <c r="A924" s="1"/>
      <c r="C924" s="1"/>
      <c r="D924" s="1"/>
      <c r="E924" s="1"/>
      <c r="F924" s="1"/>
      <c r="G924" s="1"/>
      <c r="J924" s="1"/>
    </row>
    <row r="925" ht="12.75" customHeight="1">
      <c r="A925" s="1"/>
      <c r="C925" s="1"/>
      <c r="D925" s="1"/>
      <c r="E925" s="1"/>
      <c r="F925" s="1"/>
      <c r="G925" s="1"/>
      <c r="J925" s="1"/>
    </row>
    <row r="926" ht="12.75" customHeight="1">
      <c r="A926" s="1"/>
      <c r="C926" s="1"/>
      <c r="D926" s="1"/>
      <c r="E926" s="1"/>
      <c r="F926" s="1"/>
      <c r="G926" s="1"/>
      <c r="J926" s="1"/>
    </row>
    <row r="927" ht="12.75" customHeight="1">
      <c r="A927" s="1"/>
      <c r="C927" s="1"/>
      <c r="D927" s="1"/>
      <c r="E927" s="1"/>
      <c r="F927" s="1"/>
      <c r="G927" s="1"/>
      <c r="J927" s="1"/>
    </row>
    <row r="928" ht="12.75" customHeight="1">
      <c r="A928" s="1"/>
      <c r="C928" s="1"/>
      <c r="D928" s="1"/>
      <c r="E928" s="1"/>
      <c r="F928" s="1"/>
      <c r="G928" s="1"/>
      <c r="J928" s="1"/>
    </row>
    <row r="929" ht="12.75" customHeight="1">
      <c r="A929" s="1"/>
      <c r="C929" s="1"/>
      <c r="D929" s="1"/>
      <c r="E929" s="1"/>
      <c r="F929" s="1"/>
      <c r="G929" s="1"/>
      <c r="J929" s="1"/>
    </row>
    <row r="930" ht="12.75" customHeight="1">
      <c r="A930" s="1"/>
      <c r="C930" s="1"/>
      <c r="D930" s="1"/>
      <c r="E930" s="1"/>
      <c r="F930" s="1"/>
      <c r="G930" s="1"/>
      <c r="J930" s="1"/>
    </row>
    <row r="931" ht="12.75" customHeight="1">
      <c r="A931" s="1"/>
      <c r="C931" s="1"/>
      <c r="D931" s="1"/>
      <c r="E931" s="1"/>
      <c r="F931" s="1"/>
      <c r="G931" s="1"/>
      <c r="J931" s="1"/>
    </row>
    <row r="932" ht="12.75" customHeight="1">
      <c r="A932" s="1"/>
      <c r="C932" s="1"/>
      <c r="D932" s="1"/>
      <c r="E932" s="1"/>
      <c r="F932" s="1"/>
      <c r="G932" s="1"/>
      <c r="J932" s="1"/>
    </row>
    <row r="933" ht="12.75" customHeight="1">
      <c r="A933" s="1"/>
      <c r="C933" s="1"/>
      <c r="D933" s="1"/>
      <c r="E933" s="1"/>
      <c r="F933" s="1"/>
      <c r="G933" s="1"/>
      <c r="J933" s="1"/>
    </row>
    <row r="934" ht="12.75" customHeight="1">
      <c r="A934" s="1"/>
      <c r="C934" s="1"/>
      <c r="D934" s="1"/>
      <c r="E934" s="1"/>
      <c r="F934" s="1"/>
      <c r="G934" s="1"/>
      <c r="J934" s="1"/>
    </row>
    <row r="935" ht="12.75" customHeight="1">
      <c r="A935" s="1"/>
      <c r="C935" s="1"/>
      <c r="D935" s="1"/>
      <c r="E935" s="1"/>
      <c r="F935" s="1"/>
      <c r="G935" s="1"/>
      <c r="J935" s="1"/>
    </row>
    <row r="936" ht="12.75" customHeight="1">
      <c r="A936" s="1"/>
      <c r="C936" s="1"/>
      <c r="D936" s="1"/>
      <c r="E936" s="1"/>
      <c r="F936" s="1"/>
      <c r="G936" s="1"/>
      <c r="J936" s="1"/>
    </row>
    <row r="937" ht="12.75" customHeight="1">
      <c r="A937" s="1"/>
      <c r="C937" s="1"/>
      <c r="D937" s="1"/>
      <c r="E937" s="1"/>
      <c r="F937" s="1"/>
      <c r="G937" s="1"/>
      <c r="J937" s="1"/>
    </row>
    <row r="938" ht="12.75" customHeight="1">
      <c r="A938" s="1"/>
      <c r="C938" s="1"/>
      <c r="D938" s="1"/>
      <c r="E938" s="1"/>
      <c r="F938" s="1"/>
      <c r="G938" s="1"/>
      <c r="J938" s="1"/>
    </row>
    <row r="939" ht="12.75" customHeight="1">
      <c r="A939" s="1"/>
      <c r="C939" s="1"/>
      <c r="D939" s="1"/>
      <c r="E939" s="1"/>
      <c r="F939" s="1"/>
      <c r="G939" s="1"/>
      <c r="J939" s="1"/>
    </row>
    <row r="940" ht="12.75" customHeight="1">
      <c r="A940" s="1"/>
      <c r="C940" s="1"/>
      <c r="D940" s="1"/>
      <c r="E940" s="1"/>
      <c r="F940" s="1"/>
      <c r="G940" s="1"/>
      <c r="J940" s="1"/>
    </row>
    <row r="941" ht="12.75" customHeight="1">
      <c r="A941" s="1"/>
      <c r="C941" s="1"/>
      <c r="D941" s="1"/>
      <c r="E941" s="1"/>
      <c r="F941" s="1"/>
      <c r="G941" s="1"/>
      <c r="J941" s="1"/>
    </row>
    <row r="942" ht="12.75" customHeight="1">
      <c r="A942" s="1"/>
      <c r="C942" s="1"/>
      <c r="D942" s="1"/>
      <c r="E942" s="1"/>
      <c r="F942" s="1"/>
      <c r="G942" s="1"/>
      <c r="J942" s="1"/>
    </row>
    <row r="943" ht="12.75" customHeight="1">
      <c r="A943" s="1"/>
      <c r="C943" s="1"/>
      <c r="D943" s="1"/>
      <c r="E943" s="1"/>
      <c r="F943" s="1"/>
      <c r="G943" s="1"/>
      <c r="J943" s="1"/>
    </row>
    <row r="944" ht="12.75" customHeight="1">
      <c r="A944" s="1"/>
      <c r="C944" s="1"/>
      <c r="D944" s="1"/>
      <c r="E944" s="1"/>
      <c r="F944" s="1"/>
      <c r="G944" s="1"/>
      <c r="J944" s="1"/>
    </row>
    <row r="945" ht="12.75" customHeight="1">
      <c r="A945" s="1"/>
      <c r="C945" s="1"/>
      <c r="D945" s="1"/>
      <c r="E945" s="1"/>
      <c r="F945" s="1"/>
      <c r="G945" s="1"/>
      <c r="J945" s="1"/>
    </row>
    <row r="946" ht="12.75" customHeight="1">
      <c r="A946" s="1"/>
      <c r="C946" s="1"/>
      <c r="D946" s="1"/>
      <c r="E946" s="1"/>
      <c r="F946" s="1"/>
      <c r="G946" s="1"/>
      <c r="J946" s="1"/>
    </row>
    <row r="947" ht="12.75" customHeight="1">
      <c r="A947" s="1"/>
      <c r="C947" s="1"/>
      <c r="D947" s="1"/>
      <c r="E947" s="1"/>
      <c r="F947" s="1"/>
      <c r="G947" s="1"/>
      <c r="J947" s="1"/>
    </row>
    <row r="948" ht="12.75" customHeight="1">
      <c r="A948" s="1"/>
      <c r="C948" s="1"/>
      <c r="D948" s="1"/>
      <c r="E948" s="1"/>
      <c r="F948" s="1"/>
      <c r="G948" s="1"/>
      <c r="J948" s="1"/>
    </row>
    <row r="949" ht="12.75" customHeight="1">
      <c r="A949" s="1"/>
      <c r="C949" s="1"/>
      <c r="D949" s="1"/>
      <c r="E949" s="1"/>
      <c r="F949" s="1"/>
      <c r="G949" s="1"/>
      <c r="J949" s="1"/>
    </row>
    <row r="950" ht="12.75" customHeight="1">
      <c r="A950" s="1"/>
      <c r="C950" s="1"/>
      <c r="D950" s="1"/>
      <c r="E950" s="1"/>
      <c r="F950" s="1"/>
      <c r="G950" s="1"/>
      <c r="J950" s="1"/>
    </row>
    <row r="951" ht="12.75" customHeight="1">
      <c r="A951" s="1"/>
      <c r="C951" s="1"/>
      <c r="D951" s="1"/>
      <c r="E951" s="1"/>
      <c r="F951" s="1"/>
      <c r="G951" s="1"/>
      <c r="J951" s="1"/>
    </row>
    <row r="952" ht="12.75" customHeight="1">
      <c r="A952" s="1"/>
      <c r="C952" s="1"/>
      <c r="D952" s="1"/>
      <c r="E952" s="1"/>
      <c r="F952" s="1"/>
      <c r="G952" s="1"/>
      <c r="J952" s="1"/>
    </row>
    <row r="953" ht="12.75" customHeight="1">
      <c r="A953" s="1"/>
      <c r="C953" s="1"/>
      <c r="D953" s="1"/>
      <c r="E953" s="1"/>
      <c r="F953" s="1"/>
      <c r="G953" s="1"/>
      <c r="J953" s="1"/>
    </row>
    <row r="954" ht="12.75" customHeight="1">
      <c r="A954" s="1"/>
      <c r="C954" s="1"/>
      <c r="D954" s="1"/>
      <c r="E954" s="1"/>
      <c r="F954" s="1"/>
      <c r="G954" s="1"/>
      <c r="J954" s="1"/>
    </row>
    <row r="955" ht="12.75" customHeight="1">
      <c r="A955" s="1"/>
      <c r="C955" s="1"/>
      <c r="D955" s="1"/>
      <c r="E955" s="1"/>
      <c r="F955" s="1"/>
      <c r="G955" s="1"/>
      <c r="J955" s="1"/>
    </row>
    <row r="956" ht="12.75" customHeight="1">
      <c r="A956" s="1"/>
      <c r="C956" s="1"/>
      <c r="D956" s="1"/>
      <c r="E956" s="1"/>
      <c r="F956" s="1"/>
      <c r="G956" s="1"/>
      <c r="J956" s="1"/>
    </row>
    <row r="957" ht="12.75" customHeight="1">
      <c r="A957" s="1"/>
      <c r="C957" s="1"/>
      <c r="D957" s="1"/>
      <c r="E957" s="1"/>
      <c r="F957" s="1"/>
      <c r="G957" s="1"/>
      <c r="J957" s="1"/>
    </row>
    <row r="958" ht="12.75" customHeight="1">
      <c r="A958" s="1"/>
      <c r="C958" s="1"/>
      <c r="D958" s="1"/>
      <c r="E958" s="1"/>
      <c r="F958" s="1"/>
      <c r="G958" s="1"/>
      <c r="J958" s="1"/>
    </row>
    <row r="959" ht="12.75" customHeight="1">
      <c r="A959" s="1"/>
      <c r="C959" s="1"/>
      <c r="D959" s="1"/>
      <c r="E959" s="1"/>
      <c r="F959" s="1"/>
      <c r="G959" s="1"/>
      <c r="J959" s="1"/>
    </row>
    <row r="960" ht="12.75" customHeight="1">
      <c r="A960" s="1"/>
      <c r="C960" s="1"/>
      <c r="D960" s="1"/>
      <c r="E960" s="1"/>
      <c r="F960" s="1"/>
      <c r="G960" s="1"/>
      <c r="J960" s="1"/>
    </row>
    <row r="961" ht="12.75" customHeight="1">
      <c r="A961" s="1"/>
      <c r="C961" s="1"/>
      <c r="D961" s="1"/>
      <c r="E961" s="1"/>
      <c r="F961" s="1"/>
      <c r="G961" s="1"/>
      <c r="J961" s="1"/>
    </row>
    <row r="962" ht="12.75" customHeight="1">
      <c r="A962" s="1"/>
      <c r="C962" s="1"/>
      <c r="D962" s="1"/>
      <c r="E962" s="1"/>
      <c r="F962" s="1"/>
      <c r="G962" s="1"/>
      <c r="J962" s="1"/>
    </row>
    <row r="963" ht="12.75" customHeight="1">
      <c r="A963" s="1"/>
      <c r="C963" s="1"/>
      <c r="D963" s="1"/>
      <c r="E963" s="1"/>
      <c r="F963" s="1"/>
      <c r="G963" s="1"/>
      <c r="J963" s="1"/>
    </row>
    <row r="964" ht="12.75" customHeight="1">
      <c r="A964" s="1"/>
      <c r="C964" s="1"/>
      <c r="D964" s="1"/>
      <c r="E964" s="1"/>
      <c r="F964" s="1"/>
      <c r="G964" s="1"/>
      <c r="J964" s="1"/>
    </row>
    <row r="965" ht="12.75" customHeight="1">
      <c r="A965" s="1"/>
      <c r="C965" s="1"/>
      <c r="D965" s="1"/>
      <c r="E965" s="1"/>
      <c r="F965" s="1"/>
      <c r="G965" s="1"/>
      <c r="J965" s="1"/>
    </row>
    <row r="966" ht="12.75" customHeight="1">
      <c r="A966" s="1"/>
      <c r="C966" s="1"/>
      <c r="D966" s="1"/>
      <c r="E966" s="1"/>
      <c r="F966" s="1"/>
      <c r="G966" s="1"/>
      <c r="J966" s="1"/>
    </row>
    <row r="967" ht="12.75" customHeight="1">
      <c r="A967" s="1"/>
      <c r="C967" s="1"/>
      <c r="D967" s="1"/>
      <c r="E967" s="1"/>
      <c r="F967" s="1"/>
      <c r="G967" s="1"/>
      <c r="J967" s="1"/>
    </row>
    <row r="968" ht="12.75" customHeight="1">
      <c r="A968" s="1"/>
      <c r="C968" s="1"/>
      <c r="D968" s="1"/>
      <c r="E968" s="1"/>
      <c r="F968" s="1"/>
      <c r="G968" s="1"/>
      <c r="J968" s="1"/>
    </row>
    <row r="969" ht="12.75" customHeight="1">
      <c r="A969" s="1"/>
      <c r="C969" s="1"/>
      <c r="D969" s="1"/>
      <c r="E969" s="1"/>
      <c r="F969" s="1"/>
      <c r="G969" s="1"/>
      <c r="J969" s="1"/>
    </row>
    <row r="970" ht="12.75" customHeight="1">
      <c r="A970" s="1"/>
      <c r="C970" s="1"/>
      <c r="D970" s="1"/>
      <c r="E970" s="1"/>
      <c r="F970" s="1"/>
      <c r="G970" s="1"/>
      <c r="J970" s="1"/>
    </row>
    <row r="971" ht="12.75" customHeight="1">
      <c r="A971" s="1"/>
      <c r="C971" s="1"/>
      <c r="D971" s="1"/>
      <c r="E971" s="1"/>
      <c r="F971" s="1"/>
      <c r="G971" s="1"/>
      <c r="J971" s="1"/>
    </row>
    <row r="972" ht="12.75" customHeight="1">
      <c r="A972" s="1"/>
      <c r="C972" s="1"/>
      <c r="D972" s="1"/>
      <c r="E972" s="1"/>
      <c r="F972" s="1"/>
      <c r="G972" s="1"/>
      <c r="J972" s="1"/>
    </row>
    <row r="973" ht="12.75" customHeight="1">
      <c r="A973" s="1"/>
      <c r="C973" s="1"/>
      <c r="D973" s="1"/>
      <c r="E973" s="1"/>
      <c r="F973" s="1"/>
      <c r="G973" s="1"/>
      <c r="J973" s="1"/>
    </row>
    <row r="974" ht="12.75" customHeight="1">
      <c r="A974" s="1"/>
      <c r="C974" s="1"/>
      <c r="D974" s="1"/>
      <c r="E974" s="1"/>
      <c r="F974" s="1"/>
      <c r="G974" s="1"/>
      <c r="J974" s="1"/>
    </row>
    <row r="975" ht="12.75" customHeight="1">
      <c r="A975" s="1"/>
      <c r="C975" s="1"/>
      <c r="D975" s="1"/>
      <c r="E975" s="1"/>
      <c r="F975" s="1"/>
      <c r="G975" s="1"/>
      <c r="J975" s="1"/>
    </row>
    <row r="976" ht="12.75" customHeight="1">
      <c r="A976" s="1"/>
      <c r="C976" s="1"/>
      <c r="D976" s="1"/>
      <c r="E976" s="1"/>
      <c r="F976" s="1"/>
      <c r="G976" s="1"/>
      <c r="J976" s="1"/>
    </row>
    <row r="977" ht="12.75" customHeight="1">
      <c r="A977" s="1"/>
      <c r="C977" s="1"/>
      <c r="D977" s="1"/>
      <c r="E977" s="1"/>
      <c r="F977" s="1"/>
      <c r="G977" s="1"/>
      <c r="J977" s="1"/>
    </row>
    <row r="978" ht="12.75" customHeight="1">
      <c r="A978" s="1"/>
      <c r="C978" s="1"/>
      <c r="D978" s="1"/>
      <c r="E978" s="1"/>
      <c r="F978" s="1"/>
      <c r="G978" s="1"/>
      <c r="J978" s="1"/>
    </row>
    <row r="979" ht="12.75" customHeight="1">
      <c r="A979" s="1"/>
      <c r="C979" s="1"/>
      <c r="D979" s="1"/>
      <c r="E979" s="1"/>
      <c r="F979" s="1"/>
      <c r="G979" s="1"/>
      <c r="J979" s="1"/>
    </row>
    <row r="980" ht="12.75" customHeight="1">
      <c r="A980" s="1"/>
      <c r="C980" s="1"/>
      <c r="D980" s="1"/>
      <c r="E980" s="1"/>
      <c r="F980" s="1"/>
      <c r="G980" s="1"/>
      <c r="J980" s="1"/>
    </row>
    <row r="981" ht="12.75" customHeight="1">
      <c r="A981" s="1"/>
      <c r="C981" s="1"/>
      <c r="D981" s="1"/>
      <c r="E981" s="1"/>
      <c r="F981" s="1"/>
      <c r="G981" s="1"/>
      <c r="J981" s="1"/>
    </row>
    <row r="982" ht="12.75" customHeight="1">
      <c r="A982" s="1"/>
      <c r="C982" s="1"/>
      <c r="D982" s="1"/>
      <c r="E982" s="1"/>
      <c r="F982" s="1"/>
      <c r="G982" s="1"/>
      <c r="J982" s="1"/>
    </row>
    <row r="983" ht="12.75" customHeight="1">
      <c r="A983" s="1"/>
      <c r="C983" s="1"/>
      <c r="D983" s="1"/>
      <c r="E983" s="1"/>
      <c r="F983" s="1"/>
      <c r="G983" s="1"/>
      <c r="J983" s="1"/>
    </row>
    <row r="984" ht="12.75" customHeight="1">
      <c r="A984" s="1"/>
      <c r="C984" s="1"/>
      <c r="D984" s="1"/>
      <c r="E984" s="1"/>
      <c r="F984" s="1"/>
      <c r="G984" s="1"/>
      <c r="J984" s="1"/>
    </row>
    <row r="985" ht="12.75" customHeight="1">
      <c r="A985" s="1"/>
      <c r="C985" s="1"/>
      <c r="D985" s="1"/>
      <c r="E985" s="1"/>
      <c r="F985" s="1"/>
      <c r="G985" s="1"/>
      <c r="J985" s="1"/>
    </row>
    <row r="986" ht="12.75" customHeight="1">
      <c r="A986" s="1"/>
      <c r="C986" s="1"/>
      <c r="D986" s="1"/>
      <c r="E986" s="1"/>
      <c r="F986" s="1"/>
      <c r="G986" s="1"/>
      <c r="J986" s="1"/>
    </row>
    <row r="987" ht="12.75" customHeight="1">
      <c r="A987" s="1"/>
      <c r="C987" s="1"/>
      <c r="D987" s="1"/>
      <c r="E987" s="1"/>
      <c r="F987" s="1"/>
      <c r="G987" s="1"/>
      <c r="J987" s="1"/>
    </row>
    <row r="988" ht="12.75" customHeight="1">
      <c r="A988" s="1"/>
      <c r="C988" s="1"/>
      <c r="D988" s="1"/>
      <c r="E988" s="1"/>
      <c r="F988" s="1"/>
      <c r="G988" s="1"/>
      <c r="J988" s="1"/>
    </row>
    <row r="989" ht="12.75" customHeight="1">
      <c r="A989" s="1"/>
      <c r="C989" s="1"/>
      <c r="D989" s="1"/>
      <c r="E989" s="1"/>
      <c r="F989" s="1"/>
      <c r="G989" s="1"/>
      <c r="J989" s="1"/>
    </row>
    <row r="990" ht="12.75" customHeight="1">
      <c r="A990" s="1"/>
      <c r="C990" s="1"/>
      <c r="D990" s="1"/>
      <c r="E990" s="1"/>
      <c r="F990" s="1"/>
      <c r="G990" s="1"/>
      <c r="J990" s="1"/>
    </row>
    <row r="991" ht="12.75" customHeight="1">
      <c r="A991" s="1"/>
      <c r="C991" s="1"/>
      <c r="D991" s="1"/>
      <c r="E991" s="1"/>
      <c r="F991" s="1"/>
      <c r="G991" s="1"/>
      <c r="J991" s="1"/>
    </row>
    <row r="992" ht="12.75" customHeight="1">
      <c r="A992" s="1"/>
      <c r="C992" s="1"/>
      <c r="D992" s="1"/>
      <c r="E992" s="1"/>
      <c r="F992" s="1"/>
      <c r="G992" s="1"/>
      <c r="J992" s="1"/>
    </row>
    <row r="993" ht="12.75" customHeight="1">
      <c r="A993" s="1"/>
      <c r="C993" s="1"/>
      <c r="D993" s="1"/>
      <c r="E993" s="1"/>
      <c r="F993" s="1"/>
      <c r="G993" s="1"/>
      <c r="J993" s="1"/>
    </row>
    <row r="994" ht="12.75" customHeight="1">
      <c r="A994" s="1"/>
      <c r="C994" s="1"/>
      <c r="D994" s="1"/>
      <c r="E994" s="1"/>
      <c r="F994" s="1"/>
      <c r="G994" s="1"/>
      <c r="J994" s="1"/>
    </row>
    <row r="995" ht="12.75" customHeight="1">
      <c r="A995" s="1"/>
      <c r="C995" s="1"/>
      <c r="D995" s="1"/>
      <c r="E995" s="1"/>
      <c r="F995" s="1"/>
      <c r="G995" s="1"/>
      <c r="J995" s="1"/>
    </row>
    <row r="996" ht="12.75" customHeight="1">
      <c r="A996" s="1"/>
      <c r="C996" s="1"/>
      <c r="D996" s="1"/>
      <c r="E996" s="1"/>
      <c r="F996" s="1"/>
      <c r="G996" s="1"/>
      <c r="J996" s="1"/>
    </row>
    <row r="997" ht="12.75" customHeight="1">
      <c r="A997" s="1"/>
      <c r="C997" s="1"/>
      <c r="D997" s="1"/>
      <c r="E997" s="1"/>
      <c r="F997" s="1"/>
      <c r="G997" s="1"/>
      <c r="J997" s="1"/>
    </row>
    <row r="998" ht="12.75" customHeight="1">
      <c r="A998" s="1"/>
      <c r="C998" s="1"/>
      <c r="D998" s="1"/>
      <c r="E998" s="1"/>
      <c r="F998" s="1"/>
      <c r="G998" s="1"/>
      <c r="J998" s="1"/>
    </row>
    <row r="999" ht="12.75" customHeight="1">
      <c r="A999" s="1"/>
      <c r="C999" s="1"/>
      <c r="D999" s="1"/>
      <c r="E999" s="1"/>
      <c r="F999" s="1"/>
      <c r="G999" s="1"/>
      <c r="J999" s="1"/>
    </row>
    <row r="1000" ht="12.75" customHeight="1">
      <c r="A1000" s="1"/>
      <c r="C1000" s="1"/>
      <c r="D1000" s="1"/>
      <c r="E1000" s="1"/>
      <c r="F1000" s="1"/>
      <c r="G1000" s="1"/>
      <c r="J1000" s="1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21.14"/>
    <col customWidth="1" min="4" max="4" width="12.29"/>
    <col customWidth="1" min="5" max="5" width="10.71"/>
    <col customWidth="1" min="6" max="26" width="8.0"/>
  </cols>
  <sheetData>
    <row r="1" ht="18.75" customHeight="1">
      <c r="A1" s="17" t="s">
        <v>246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D2" s="1"/>
      <c r="E2" s="1"/>
    </row>
    <row r="3" ht="25.5" customHeight="1">
      <c r="A3" s="1"/>
      <c r="C3" s="4" t="s">
        <v>100</v>
      </c>
      <c r="D3" s="99" t="s">
        <v>2831</v>
      </c>
      <c r="E3" s="99" t="s">
        <v>2832</v>
      </c>
      <c r="F3" s="4" t="s">
        <v>2833</v>
      </c>
    </row>
    <row r="4" ht="12.75" customHeight="1">
      <c r="A4" s="1"/>
      <c r="C4" s="5" t="s">
        <v>2834</v>
      </c>
      <c r="D4" s="5">
        <v>1.0</v>
      </c>
      <c r="E4" s="5">
        <v>3.0</v>
      </c>
      <c r="F4" s="6" t="str">
        <f t="shared" ref="F4:F6" si="1">MID(C4,D4,E4)</f>
        <v>ABC</v>
      </c>
      <c r="G4" s="47" t="s">
        <v>2835</v>
      </c>
    </row>
    <row r="5" ht="12.75" customHeight="1">
      <c r="A5" s="1"/>
      <c r="C5" s="5" t="s">
        <v>2834</v>
      </c>
      <c r="D5" s="5">
        <v>2.0</v>
      </c>
      <c r="E5" s="5">
        <v>3.0</v>
      </c>
      <c r="F5" s="6" t="str">
        <f t="shared" si="1"/>
        <v>BCD</v>
      </c>
      <c r="G5" s="47" t="s">
        <v>2836</v>
      </c>
    </row>
    <row r="6" ht="12.75" customHeight="1">
      <c r="A6" s="1"/>
      <c r="C6" s="5" t="s">
        <v>2834</v>
      </c>
      <c r="D6" s="5">
        <v>5.0</v>
      </c>
      <c r="E6" s="5">
        <v>2.0</v>
      </c>
      <c r="F6" s="6" t="str">
        <f t="shared" si="1"/>
        <v>ED</v>
      </c>
      <c r="G6" s="47" t="s">
        <v>2837</v>
      </c>
    </row>
    <row r="7" ht="12.75" customHeight="1">
      <c r="A7" s="1"/>
      <c r="C7" s="1"/>
      <c r="D7" s="1"/>
      <c r="E7" s="1"/>
    </row>
    <row r="8" ht="12.75" customHeight="1">
      <c r="A8" s="1"/>
      <c r="C8" s="5" t="s">
        <v>2838</v>
      </c>
      <c r="D8" s="6" t="str">
        <f t="shared" ref="D8:D10" si="2">MID(C8,5,3)</f>
        <v>100</v>
      </c>
      <c r="E8" s="47" t="s">
        <v>2839</v>
      </c>
    </row>
    <row r="9" ht="12.75" customHeight="1">
      <c r="A9" s="1"/>
      <c r="C9" s="5" t="s">
        <v>2840</v>
      </c>
      <c r="D9" s="6" t="str">
        <f t="shared" si="2"/>
        <v>200</v>
      </c>
      <c r="E9" s="47" t="s">
        <v>2841</v>
      </c>
    </row>
    <row r="10" ht="12.75" customHeight="1">
      <c r="A10" s="1"/>
      <c r="C10" s="5" t="s">
        <v>2842</v>
      </c>
      <c r="D10" s="6" t="str">
        <f t="shared" si="2"/>
        <v>300</v>
      </c>
      <c r="E10" s="47" t="s">
        <v>2843</v>
      </c>
    </row>
    <row r="11" ht="12.75" customHeight="1">
      <c r="A11" s="1"/>
      <c r="C11" s="1"/>
      <c r="D11" s="1"/>
      <c r="E11" s="1"/>
    </row>
    <row r="12" ht="12.75" customHeight="1">
      <c r="A12" s="1"/>
      <c r="C12" s="5" t="s">
        <v>2844</v>
      </c>
      <c r="D12" s="6" t="str">
        <f t="shared" ref="D12:D14" si="3">MID(C12,12,99)</f>
        <v>Large</v>
      </c>
      <c r="E12" s="47" t="s">
        <v>2845</v>
      </c>
    </row>
    <row r="13" ht="12.75" customHeight="1">
      <c r="A13" s="1"/>
      <c r="C13" s="5" t="s">
        <v>2846</v>
      </c>
      <c r="D13" s="6" t="str">
        <f t="shared" si="3"/>
        <v>Medium</v>
      </c>
      <c r="E13" s="47" t="s">
        <v>2847</v>
      </c>
    </row>
    <row r="14" ht="12.75" customHeight="1">
      <c r="A14" s="1"/>
      <c r="C14" s="5" t="s">
        <v>2848</v>
      </c>
      <c r="D14" s="6" t="str">
        <f t="shared" si="3"/>
        <v>Small</v>
      </c>
      <c r="E14" s="47" t="s">
        <v>2849</v>
      </c>
    </row>
    <row r="15" ht="12.75" customHeight="1">
      <c r="A15" s="1"/>
      <c r="C15" s="1"/>
      <c r="D15" s="1"/>
      <c r="E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</row>
    <row r="17" ht="12.75" customHeight="1">
      <c r="A17" s="1"/>
      <c r="B17" s="1" t="s">
        <v>2850</v>
      </c>
      <c r="C17" s="1"/>
      <c r="D17" s="1"/>
      <c r="E17" s="1"/>
    </row>
    <row r="18" ht="12.75" customHeight="1">
      <c r="A18" s="1"/>
      <c r="B18" s="1" t="s">
        <v>2851</v>
      </c>
      <c r="C18" s="1"/>
      <c r="D18" s="1"/>
      <c r="E18" s="1"/>
    </row>
    <row r="19" ht="12.75" customHeight="1">
      <c r="A19" s="1"/>
      <c r="B19" s="1" t="s">
        <v>2852</v>
      </c>
      <c r="C19" s="1"/>
      <c r="D19" s="1"/>
      <c r="E19" s="1"/>
    </row>
    <row r="20" ht="12.75" customHeight="1">
      <c r="A20" s="1"/>
      <c r="B20" s="1" t="s">
        <v>2853</v>
      </c>
      <c r="C20" s="1"/>
      <c r="D20" s="1"/>
      <c r="E20" s="1"/>
    </row>
    <row r="21" ht="12.75" customHeight="1">
      <c r="A21" s="1"/>
      <c r="C21" s="1"/>
      <c r="D21" s="1"/>
      <c r="E21" s="1"/>
    </row>
    <row r="22" ht="13.5" customHeight="1">
      <c r="A22" s="1"/>
      <c r="B22" s="3" t="s">
        <v>653</v>
      </c>
      <c r="C22" s="3"/>
      <c r="D22" s="3"/>
      <c r="E22" s="3"/>
      <c r="F22" s="3"/>
      <c r="G22" s="3"/>
    </row>
    <row r="23" ht="12.75" customHeight="1">
      <c r="A23" s="1"/>
      <c r="B23" s="2" t="s">
        <v>2854</v>
      </c>
      <c r="C23" s="1"/>
      <c r="D23" s="1"/>
      <c r="E23" s="1"/>
    </row>
    <row r="24" ht="12.75" customHeight="1">
      <c r="A24" s="1"/>
      <c r="C24" s="1"/>
      <c r="D24" s="1"/>
      <c r="E24" s="1"/>
    </row>
    <row r="25" ht="13.5" customHeight="1">
      <c r="A25" s="1"/>
      <c r="B25" s="3" t="s">
        <v>4</v>
      </c>
      <c r="C25" s="3"/>
      <c r="D25" s="3"/>
      <c r="E25" s="3"/>
      <c r="F25" s="3"/>
      <c r="G25" s="3"/>
    </row>
    <row r="26" ht="12.75" customHeight="1">
      <c r="A26" s="1"/>
      <c r="B26" s="1" t="s">
        <v>788</v>
      </c>
      <c r="C26" s="1"/>
      <c r="D26" s="1"/>
      <c r="E26" s="1"/>
    </row>
    <row r="27" ht="12.75" customHeight="1">
      <c r="A27" s="1"/>
      <c r="C27" s="1"/>
      <c r="D27" s="1"/>
      <c r="E27" s="1"/>
    </row>
    <row r="28" ht="13.5" customHeight="1">
      <c r="A28" s="1"/>
      <c r="B28" s="3" t="s">
        <v>493</v>
      </c>
      <c r="C28" s="3"/>
      <c r="D28" s="3"/>
      <c r="E28" s="3"/>
      <c r="F28" s="3"/>
      <c r="G28" s="3"/>
    </row>
    <row r="29" ht="12.75" customHeight="1">
      <c r="A29" s="1"/>
      <c r="B29" s="1" t="s">
        <v>2855</v>
      </c>
      <c r="C29" s="1"/>
      <c r="D29" s="1"/>
      <c r="E29" s="1"/>
    </row>
    <row r="30" ht="12.75" customHeight="1">
      <c r="A30" s="1"/>
      <c r="B30" s="1" t="s">
        <v>2856</v>
      </c>
      <c r="C30" s="1"/>
      <c r="D30" s="1"/>
      <c r="E30" s="1"/>
    </row>
    <row r="31" ht="12.75" customHeight="1">
      <c r="A31" s="1"/>
      <c r="B31" s="1" t="s">
        <v>2857</v>
      </c>
      <c r="C31" s="1"/>
      <c r="D31" s="1"/>
      <c r="E31" s="1"/>
    </row>
    <row r="32" ht="12.75" customHeight="1">
      <c r="A32" s="1"/>
      <c r="B32" s="1" t="s">
        <v>2858</v>
      </c>
      <c r="C32" s="1"/>
      <c r="D32" s="1"/>
      <c r="E32" s="1"/>
    </row>
    <row r="33" ht="12.75" customHeight="1">
      <c r="A33" s="1"/>
      <c r="C33" s="1"/>
      <c r="D33" s="1"/>
      <c r="E33" s="1"/>
    </row>
    <row r="34" ht="12.75" customHeight="1">
      <c r="A34" s="1"/>
      <c r="C34" s="4" t="s">
        <v>2859</v>
      </c>
      <c r="D34" s="4" t="s">
        <v>2860</v>
      </c>
      <c r="E34" s="1"/>
    </row>
    <row r="35" ht="12.75" customHeight="1">
      <c r="A35" s="1"/>
      <c r="C35" s="5" t="s">
        <v>2861</v>
      </c>
      <c r="D35" s="6" t="str">
        <f t="shared" ref="D35:D37" si="4">MID(C35,5,2)</f>
        <v>CF</v>
      </c>
      <c r="E35" s="47" t="s">
        <v>2862</v>
      </c>
    </row>
    <row r="36" ht="12.75" customHeight="1">
      <c r="A36" s="1"/>
      <c r="C36" s="5" t="s">
        <v>2863</v>
      </c>
      <c r="D36" s="6" t="str">
        <f t="shared" si="4"/>
        <v>WA</v>
      </c>
      <c r="E36" s="47" t="s">
        <v>2864</v>
      </c>
    </row>
    <row r="37" ht="12.75" customHeight="1">
      <c r="A37" s="1"/>
      <c r="C37" s="5" t="s">
        <v>2865</v>
      </c>
      <c r="D37" s="6" t="str">
        <f t="shared" si="4"/>
        <v>NP</v>
      </c>
      <c r="E37" s="47" t="s">
        <v>2866</v>
      </c>
    </row>
    <row r="38" ht="12.75" customHeight="1">
      <c r="A38" s="1"/>
      <c r="C38" s="1"/>
      <c r="D38" s="1"/>
      <c r="E38" s="1"/>
    </row>
    <row r="39" ht="12.75" customHeight="1">
      <c r="A39" s="1"/>
      <c r="C39" s="1"/>
      <c r="D39" s="1"/>
      <c r="E39" s="1"/>
    </row>
    <row r="40" ht="13.5" customHeight="1">
      <c r="A40" s="1"/>
      <c r="B40" s="3" t="s">
        <v>518</v>
      </c>
      <c r="C40" s="3"/>
      <c r="D40" s="3"/>
      <c r="E40" s="3"/>
      <c r="F40" s="3"/>
      <c r="G40" s="3"/>
    </row>
    <row r="41" ht="12.75" customHeight="1">
      <c r="A41" s="1"/>
      <c r="B41" s="1" t="s">
        <v>2867</v>
      </c>
      <c r="C41" s="1"/>
      <c r="D41" s="1"/>
      <c r="E41" s="1"/>
    </row>
    <row r="42" ht="12.75" customHeight="1">
      <c r="A42" s="1"/>
      <c r="B42" s="1" t="s">
        <v>2868</v>
      </c>
      <c r="C42" s="1"/>
      <c r="D42" s="1"/>
      <c r="E42" s="1"/>
    </row>
    <row r="43" ht="12.75" customHeight="1">
      <c r="A43" s="1"/>
      <c r="B43" s="1" t="s">
        <v>2869</v>
      </c>
      <c r="C43" s="1"/>
      <c r="D43" s="1"/>
      <c r="E43" s="1"/>
    </row>
    <row r="44" ht="12.75" customHeight="1">
      <c r="A44" s="1"/>
      <c r="C44" s="1"/>
      <c r="D44" s="1"/>
      <c r="E44" s="1"/>
    </row>
    <row r="45" ht="12.75" customHeight="1">
      <c r="A45" s="1"/>
      <c r="C45" s="4" t="s">
        <v>2870</v>
      </c>
      <c r="D45" s="4" t="s">
        <v>2860</v>
      </c>
      <c r="E45" s="1"/>
    </row>
    <row r="46" ht="12.75" customHeight="1">
      <c r="A46" s="1"/>
      <c r="C46" s="5" t="s">
        <v>2871</v>
      </c>
      <c r="D46" s="6" t="str">
        <f t="shared" ref="D46:D50" si="5">MID(C46,FIND("/",C46)+1,FIND("/",C46,FIND("/",C46)+1)-FIND("/",C46)-1)</f>
        <v>STC</v>
      </c>
      <c r="E46" s="1"/>
    </row>
    <row r="47" ht="12.75" customHeight="1">
      <c r="A47" s="1"/>
      <c r="C47" s="5" t="s">
        <v>2872</v>
      </c>
      <c r="D47" s="6" t="str">
        <f t="shared" si="5"/>
        <v>FC</v>
      </c>
      <c r="E47" s="1"/>
    </row>
    <row r="48" ht="12.75" customHeight="1">
      <c r="A48" s="1"/>
      <c r="C48" s="5" t="s">
        <v>2873</v>
      </c>
      <c r="D48" s="6" t="str">
        <f t="shared" si="5"/>
        <v>NORTH</v>
      </c>
      <c r="E48" s="1"/>
    </row>
    <row r="49" ht="12.75" customHeight="1">
      <c r="A49" s="1"/>
      <c r="C49" s="5" t="s">
        <v>2874</v>
      </c>
      <c r="D49" s="6" t="str">
        <f t="shared" si="5"/>
        <v>K</v>
      </c>
      <c r="E49" s="1"/>
    </row>
    <row r="50" ht="12.75" customHeight="1">
      <c r="A50" s="1"/>
      <c r="C50" s="5" t="s">
        <v>2875</v>
      </c>
      <c r="D50" s="6" t="str">
        <f t="shared" si="5"/>
        <v>UK &amp; FR</v>
      </c>
      <c r="E50" s="1"/>
    </row>
    <row r="51" ht="12.75" customHeight="1">
      <c r="A51" s="1"/>
      <c r="C51" s="1"/>
      <c r="D51" s="16" t="s">
        <v>2876</v>
      </c>
      <c r="E51" s="1"/>
    </row>
    <row r="52" ht="12.75" customHeight="1">
      <c r="A52" s="1"/>
      <c r="C52" s="1"/>
      <c r="D52" s="1"/>
      <c r="E52" s="1"/>
    </row>
    <row r="53" ht="12.75" customHeight="1">
      <c r="A53" s="1"/>
      <c r="C53" s="47" t="s">
        <v>2877</v>
      </c>
      <c r="D53" s="1"/>
      <c r="E53" s="1"/>
    </row>
    <row r="54" ht="12.75" customHeight="1">
      <c r="A54" s="1"/>
      <c r="C54" s="377" t="s">
        <v>2878</v>
      </c>
      <c r="D54" s="1"/>
      <c r="E54" s="1"/>
    </row>
    <row r="55" ht="12.75" customHeight="1">
      <c r="A55" s="1"/>
      <c r="C55" s="2" t="s">
        <v>2879</v>
      </c>
      <c r="D55" s="1"/>
      <c r="E55" s="1"/>
    </row>
    <row r="56" ht="12.75" customHeight="1">
      <c r="A56" s="1"/>
      <c r="C56" s="2" t="s">
        <v>2880</v>
      </c>
      <c r="D56" s="1"/>
      <c r="E56" s="1"/>
    </row>
    <row r="57" ht="12.75" customHeight="1">
      <c r="A57" s="1"/>
      <c r="C57" s="1"/>
      <c r="D57" s="1"/>
      <c r="E57" s="1"/>
    </row>
    <row r="58" ht="12.75" customHeight="1">
      <c r="A58" s="1"/>
      <c r="C58" s="1"/>
      <c r="D58" s="1"/>
      <c r="E58" s="1"/>
    </row>
    <row r="59" ht="12.75" customHeight="1">
      <c r="A59" s="1"/>
      <c r="C59" s="1"/>
      <c r="D59" s="1"/>
      <c r="E59" s="1"/>
    </row>
    <row r="60" ht="12.75" customHeight="1">
      <c r="A60" s="1"/>
      <c r="C60" s="1"/>
      <c r="D60" s="1"/>
      <c r="E60" s="1"/>
    </row>
    <row r="61" ht="12.75" customHeight="1">
      <c r="A61" s="1"/>
      <c r="C61" s="1"/>
      <c r="D61" s="1"/>
      <c r="E61" s="1"/>
    </row>
    <row r="62" ht="12.75" customHeight="1">
      <c r="A62" s="1"/>
      <c r="C62" s="1"/>
      <c r="D62" s="1"/>
      <c r="E62" s="1"/>
    </row>
    <row r="63" ht="12.75" customHeight="1">
      <c r="A63" s="1"/>
      <c r="C63" s="1"/>
      <c r="D63" s="1"/>
      <c r="E63" s="1"/>
    </row>
    <row r="64" ht="12.75" customHeight="1">
      <c r="A64" s="1"/>
      <c r="C64" s="1"/>
      <c r="D64" s="1"/>
      <c r="E64" s="1"/>
    </row>
    <row r="65" ht="12.75" customHeight="1">
      <c r="A65" s="1"/>
      <c r="C65" s="1"/>
      <c r="D65" s="1"/>
      <c r="E65" s="1"/>
    </row>
    <row r="66" ht="12.75" customHeight="1">
      <c r="A66" s="1"/>
      <c r="C66" s="1"/>
      <c r="D66" s="1"/>
      <c r="E66" s="1"/>
    </row>
    <row r="67" ht="12.75" customHeight="1">
      <c r="A67" s="1"/>
      <c r="C67" s="1"/>
      <c r="D67" s="1"/>
      <c r="E67" s="1"/>
    </row>
    <row r="68" ht="12.75" customHeight="1">
      <c r="A68" s="1"/>
      <c r="C68" s="1"/>
      <c r="D68" s="1"/>
      <c r="E68" s="1"/>
    </row>
    <row r="69" ht="12.75" customHeight="1">
      <c r="A69" s="1"/>
      <c r="C69" s="1"/>
      <c r="D69" s="1"/>
      <c r="E69" s="1"/>
    </row>
    <row r="70" ht="12.75" customHeight="1">
      <c r="A70" s="1"/>
      <c r="C70" s="1"/>
      <c r="D70" s="1"/>
      <c r="E70" s="1"/>
    </row>
    <row r="71" ht="12.75" customHeight="1">
      <c r="A71" s="1"/>
      <c r="C71" s="1"/>
      <c r="D71" s="1"/>
      <c r="E71" s="1"/>
    </row>
    <row r="72" ht="12.75" customHeight="1">
      <c r="A72" s="1"/>
      <c r="C72" s="1"/>
      <c r="D72" s="1"/>
      <c r="E72" s="1"/>
    </row>
    <row r="73" ht="12.75" customHeight="1">
      <c r="A73" s="1"/>
      <c r="C73" s="1"/>
      <c r="D73" s="1"/>
      <c r="E73" s="1"/>
    </row>
    <row r="74" ht="12.75" customHeight="1">
      <c r="A74" s="1"/>
      <c r="C74" s="1"/>
      <c r="D74" s="1"/>
      <c r="E74" s="1"/>
    </row>
    <row r="75" ht="12.75" customHeight="1">
      <c r="A75" s="1"/>
      <c r="C75" s="1"/>
      <c r="D75" s="1"/>
      <c r="E75" s="1"/>
    </row>
    <row r="76" ht="12.75" customHeight="1">
      <c r="A76" s="1"/>
      <c r="C76" s="1"/>
      <c r="D76" s="1"/>
      <c r="E76" s="1"/>
    </row>
    <row r="77" ht="12.75" customHeight="1">
      <c r="A77" s="1"/>
      <c r="C77" s="1"/>
      <c r="D77" s="1"/>
      <c r="E77" s="1"/>
    </row>
    <row r="78" ht="12.75" customHeight="1">
      <c r="A78" s="1"/>
      <c r="C78" s="1"/>
      <c r="D78" s="1"/>
      <c r="E78" s="1"/>
    </row>
    <row r="79" ht="12.75" customHeight="1">
      <c r="A79" s="1"/>
      <c r="C79" s="1"/>
      <c r="D79" s="1"/>
      <c r="E79" s="1"/>
    </row>
    <row r="80" ht="12.75" customHeight="1">
      <c r="A80" s="1"/>
      <c r="C80" s="1"/>
      <c r="D80" s="1"/>
      <c r="E80" s="1"/>
    </row>
    <row r="81" ht="12.75" customHeight="1">
      <c r="A81" s="1"/>
      <c r="C81" s="1"/>
      <c r="D81" s="1"/>
      <c r="E81" s="1"/>
    </row>
    <row r="82" ht="12.75" customHeight="1">
      <c r="A82" s="1"/>
      <c r="C82" s="1"/>
      <c r="D82" s="1"/>
      <c r="E82" s="1"/>
    </row>
    <row r="83" ht="12.75" customHeight="1">
      <c r="A83" s="1"/>
      <c r="C83" s="1"/>
      <c r="D83" s="1"/>
      <c r="E83" s="1"/>
    </row>
    <row r="84" ht="12.75" customHeight="1">
      <c r="A84" s="1"/>
      <c r="C84" s="1"/>
      <c r="D84" s="1"/>
      <c r="E84" s="1"/>
    </row>
    <row r="85" ht="12.75" customHeight="1">
      <c r="A85" s="1"/>
      <c r="C85" s="1"/>
      <c r="D85" s="1"/>
      <c r="E85" s="1"/>
    </row>
    <row r="86" ht="12.75" customHeight="1">
      <c r="A86" s="1"/>
      <c r="C86" s="1"/>
      <c r="D86" s="1"/>
      <c r="E86" s="1"/>
    </row>
    <row r="87" ht="12.75" customHeight="1">
      <c r="A87" s="1"/>
      <c r="C87" s="1"/>
      <c r="D87" s="1"/>
      <c r="E87" s="1"/>
    </row>
    <row r="88" ht="12.75" customHeight="1">
      <c r="A88" s="1"/>
      <c r="C88" s="1"/>
      <c r="D88" s="1"/>
      <c r="E88" s="1"/>
    </row>
    <row r="89" ht="12.75" customHeight="1">
      <c r="A89" s="1"/>
      <c r="C89" s="1"/>
      <c r="D89" s="1"/>
      <c r="E89" s="1"/>
    </row>
    <row r="90" ht="12.75" customHeight="1">
      <c r="A90" s="1"/>
      <c r="C90" s="1"/>
      <c r="D90" s="1"/>
      <c r="E90" s="1"/>
    </row>
    <row r="91" ht="12.75" customHeight="1">
      <c r="A91" s="1"/>
      <c r="C91" s="1"/>
      <c r="D91" s="1"/>
      <c r="E91" s="1"/>
    </row>
    <row r="92" ht="12.75" customHeight="1">
      <c r="A92" s="1"/>
      <c r="C92" s="1"/>
      <c r="D92" s="1"/>
      <c r="E92" s="1"/>
    </row>
    <row r="93" ht="12.75" customHeight="1">
      <c r="A93" s="1"/>
      <c r="C93" s="1"/>
      <c r="D93" s="1"/>
      <c r="E93" s="1"/>
    </row>
    <row r="94" ht="12.75" customHeight="1">
      <c r="A94" s="1"/>
      <c r="C94" s="1"/>
      <c r="D94" s="1"/>
      <c r="E94" s="1"/>
    </row>
    <row r="95" ht="12.75" customHeight="1">
      <c r="A95" s="1"/>
      <c r="C95" s="1"/>
      <c r="D95" s="1"/>
      <c r="E95" s="1"/>
    </row>
    <row r="96" ht="12.75" customHeight="1">
      <c r="A96" s="1"/>
      <c r="C96" s="1"/>
      <c r="D96" s="1"/>
      <c r="E96" s="1"/>
    </row>
    <row r="97" ht="12.75" customHeight="1">
      <c r="A97" s="1"/>
      <c r="C97" s="1"/>
      <c r="D97" s="1"/>
      <c r="E97" s="1"/>
    </row>
    <row r="98" ht="12.75" customHeight="1">
      <c r="A98" s="1"/>
      <c r="C98" s="1"/>
      <c r="D98" s="1"/>
      <c r="E98" s="1"/>
    </row>
    <row r="99" ht="12.75" customHeight="1">
      <c r="A99" s="1"/>
      <c r="C99" s="1"/>
      <c r="D99" s="1"/>
      <c r="E99" s="1"/>
    </row>
    <row r="100" ht="12.75" customHeight="1">
      <c r="A100" s="1"/>
      <c r="C100" s="1"/>
      <c r="D100" s="1"/>
      <c r="E100" s="1"/>
    </row>
    <row r="101" ht="12.75" customHeight="1">
      <c r="A101" s="1"/>
      <c r="C101" s="1"/>
      <c r="D101" s="1"/>
      <c r="E101" s="1"/>
    </row>
    <row r="102" ht="12.75" customHeight="1">
      <c r="A102" s="1"/>
      <c r="C102" s="1"/>
      <c r="D102" s="1"/>
      <c r="E102" s="1"/>
    </row>
    <row r="103" ht="12.75" customHeight="1">
      <c r="A103" s="1"/>
      <c r="C103" s="1"/>
      <c r="D103" s="1"/>
      <c r="E103" s="1"/>
    </row>
    <row r="104" ht="12.75" customHeight="1">
      <c r="A104" s="1"/>
      <c r="C104" s="1"/>
      <c r="D104" s="1"/>
      <c r="E104" s="1"/>
    </row>
    <row r="105" ht="12.75" customHeight="1">
      <c r="A105" s="1"/>
      <c r="C105" s="1"/>
      <c r="D105" s="1"/>
      <c r="E105" s="1"/>
    </row>
    <row r="106" ht="12.75" customHeight="1">
      <c r="A106" s="1"/>
      <c r="C106" s="1"/>
      <c r="D106" s="1"/>
      <c r="E106" s="1"/>
    </row>
    <row r="107" ht="12.75" customHeight="1">
      <c r="A107" s="1"/>
      <c r="C107" s="1"/>
      <c r="D107" s="1"/>
      <c r="E107" s="1"/>
    </row>
    <row r="108" ht="12.75" customHeight="1">
      <c r="A108" s="1"/>
      <c r="C108" s="1"/>
      <c r="D108" s="1"/>
      <c r="E108" s="1"/>
    </row>
    <row r="109" ht="12.75" customHeight="1">
      <c r="A109" s="1"/>
      <c r="C109" s="1"/>
      <c r="D109" s="1"/>
      <c r="E109" s="1"/>
    </row>
    <row r="110" ht="12.75" customHeight="1">
      <c r="A110" s="1"/>
      <c r="C110" s="1"/>
      <c r="D110" s="1"/>
      <c r="E110" s="1"/>
    </row>
    <row r="111" ht="12.75" customHeight="1">
      <c r="A111" s="1"/>
      <c r="C111" s="1"/>
      <c r="D111" s="1"/>
      <c r="E111" s="1"/>
    </row>
    <row r="112" ht="12.75" customHeight="1">
      <c r="A112" s="1"/>
      <c r="C112" s="1"/>
      <c r="D112" s="1"/>
      <c r="E112" s="1"/>
    </row>
    <row r="113" ht="12.75" customHeight="1">
      <c r="A113" s="1"/>
      <c r="C113" s="1"/>
      <c r="D113" s="1"/>
      <c r="E113" s="1"/>
    </row>
    <row r="114" ht="12.75" customHeight="1">
      <c r="A114" s="1"/>
      <c r="C114" s="1"/>
      <c r="D114" s="1"/>
      <c r="E114" s="1"/>
    </row>
    <row r="115" ht="12.75" customHeight="1">
      <c r="A115" s="1"/>
      <c r="C115" s="1"/>
      <c r="D115" s="1"/>
      <c r="E115" s="1"/>
    </row>
    <row r="116" ht="12.75" customHeight="1">
      <c r="A116" s="1"/>
      <c r="C116" s="1"/>
      <c r="D116" s="1"/>
      <c r="E116" s="1"/>
    </row>
    <row r="117" ht="12.75" customHeight="1">
      <c r="A117" s="1"/>
      <c r="C117" s="1"/>
      <c r="D117" s="1"/>
      <c r="E117" s="1"/>
    </row>
    <row r="118" ht="12.75" customHeight="1">
      <c r="A118" s="1"/>
      <c r="C118" s="1"/>
      <c r="D118" s="1"/>
      <c r="E118" s="1"/>
    </row>
    <row r="119" ht="12.75" customHeight="1">
      <c r="A119" s="1"/>
      <c r="C119" s="1"/>
      <c r="D119" s="1"/>
      <c r="E119" s="1"/>
    </row>
    <row r="120" ht="12.75" customHeight="1">
      <c r="A120" s="1"/>
      <c r="C120" s="1"/>
      <c r="D120" s="1"/>
      <c r="E120" s="1"/>
    </row>
    <row r="121" ht="12.75" customHeight="1">
      <c r="A121" s="1"/>
      <c r="C121" s="1"/>
      <c r="D121" s="1"/>
      <c r="E121" s="1"/>
    </row>
    <row r="122" ht="12.75" customHeight="1">
      <c r="A122" s="1"/>
      <c r="C122" s="1"/>
      <c r="D122" s="1"/>
      <c r="E122" s="1"/>
    </row>
    <row r="123" ht="12.75" customHeight="1">
      <c r="A123" s="1"/>
      <c r="C123" s="1"/>
      <c r="D123" s="1"/>
      <c r="E123" s="1"/>
    </row>
    <row r="124" ht="12.75" customHeight="1">
      <c r="A124" s="1"/>
      <c r="C124" s="1"/>
      <c r="D124" s="1"/>
      <c r="E124" s="1"/>
    </row>
    <row r="125" ht="12.75" customHeight="1">
      <c r="A125" s="1"/>
      <c r="C125" s="1"/>
      <c r="D125" s="1"/>
      <c r="E125" s="1"/>
    </row>
    <row r="126" ht="12.75" customHeight="1">
      <c r="A126" s="1"/>
      <c r="C126" s="1"/>
      <c r="D126" s="1"/>
      <c r="E126" s="1"/>
    </row>
    <row r="127" ht="12.75" customHeight="1">
      <c r="A127" s="1"/>
      <c r="C127" s="1"/>
      <c r="D127" s="1"/>
      <c r="E127" s="1"/>
    </row>
    <row r="128" ht="12.75" customHeight="1">
      <c r="A128" s="1"/>
      <c r="C128" s="1"/>
      <c r="D128" s="1"/>
      <c r="E128" s="1"/>
    </row>
    <row r="129" ht="12.75" customHeight="1">
      <c r="A129" s="1"/>
      <c r="C129" s="1"/>
      <c r="D129" s="1"/>
      <c r="E129" s="1"/>
    </row>
    <row r="130" ht="12.75" customHeight="1">
      <c r="A130" s="1"/>
      <c r="C130" s="1"/>
      <c r="D130" s="1"/>
      <c r="E130" s="1"/>
    </row>
    <row r="131" ht="12.75" customHeight="1">
      <c r="A131" s="1"/>
      <c r="C131" s="1"/>
      <c r="D131" s="1"/>
      <c r="E131" s="1"/>
    </row>
    <row r="132" ht="12.75" customHeight="1">
      <c r="A132" s="1"/>
      <c r="C132" s="1"/>
      <c r="D132" s="1"/>
      <c r="E132" s="1"/>
    </row>
    <row r="133" ht="12.75" customHeight="1">
      <c r="A133" s="1"/>
      <c r="C133" s="1"/>
      <c r="D133" s="1"/>
      <c r="E133" s="1"/>
    </row>
    <row r="134" ht="12.75" customHeight="1">
      <c r="A134" s="1"/>
      <c r="C134" s="1"/>
      <c r="D134" s="1"/>
      <c r="E134" s="1"/>
    </row>
    <row r="135" ht="12.75" customHeight="1">
      <c r="A135" s="1"/>
      <c r="C135" s="1"/>
      <c r="D135" s="1"/>
      <c r="E135" s="1"/>
    </row>
    <row r="136" ht="12.75" customHeight="1">
      <c r="A136" s="1"/>
      <c r="C136" s="1"/>
      <c r="D136" s="1"/>
      <c r="E136" s="1"/>
    </row>
    <row r="137" ht="12.75" customHeight="1">
      <c r="A137" s="1"/>
      <c r="C137" s="1"/>
      <c r="D137" s="1"/>
      <c r="E137" s="1"/>
    </row>
    <row r="138" ht="12.75" customHeight="1">
      <c r="A138" s="1"/>
      <c r="C138" s="1"/>
      <c r="D138" s="1"/>
      <c r="E138" s="1"/>
    </row>
    <row r="139" ht="12.75" customHeight="1">
      <c r="A139" s="1"/>
      <c r="C139" s="1"/>
      <c r="D139" s="1"/>
      <c r="E139" s="1"/>
    </row>
    <row r="140" ht="12.75" customHeight="1">
      <c r="A140" s="1"/>
      <c r="C140" s="1"/>
      <c r="D140" s="1"/>
      <c r="E140" s="1"/>
    </row>
    <row r="141" ht="12.75" customHeight="1">
      <c r="A141" s="1"/>
      <c r="C141" s="1"/>
      <c r="D141" s="1"/>
      <c r="E141" s="1"/>
    </row>
    <row r="142" ht="12.75" customHeight="1">
      <c r="A142" s="1"/>
      <c r="C142" s="1"/>
      <c r="D142" s="1"/>
      <c r="E142" s="1"/>
    </row>
    <row r="143" ht="12.75" customHeight="1">
      <c r="A143" s="1"/>
      <c r="C143" s="1"/>
      <c r="D143" s="1"/>
      <c r="E143" s="1"/>
    </row>
    <row r="144" ht="12.75" customHeight="1">
      <c r="A144" s="1"/>
      <c r="C144" s="1"/>
      <c r="D144" s="1"/>
      <c r="E144" s="1"/>
    </row>
    <row r="145" ht="12.75" customHeight="1">
      <c r="A145" s="1"/>
      <c r="C145" s="1"/>
      <c r="D145" s="1"/>
      <c r="E145" s="1"/>
    </row>
    <row r="146" ht="12.75" customHeight="1">
      <c r="A146" s="1"/>
      <c r="C146" s="1"/>
      <c r="D146" s="1"/>
      <c r="E146" s="1"/>
    </row>
    <row r="147" ht="12.75" customHeight="1">
      <c r="A147" s="1"/>
      <c r="C147" s="1"/>
      <c r="D147" s="1"/>
      <c r="E147" s="1"/>
    </row>
    <row r="148" ht="12.75" customHeight="1">
      <c r="A148" s="1"/>
      <c r="C148" s="1"/>
      <c r="D148" s="1"/>
      <c r="E148" s="1"/>
    </row>
    <row r="149" ht="12.75" customHeight="1">
      <c r="A149" s="1"/>
      <c r="C149" s="1"/>
      <c r="D149" s="1"/>
      <c r="E149" s="1"/>
    </row>
    <row r="150" ht="12.75" customHeight="1">
      <c r="A150" s="1"/>
      <c r="C150" s="1"/>
      <c r="D150" s="1"/>
      <c r="E150" s="1"/>
    </row>
    <row r="151" ht="12.75" customHeight="1">
      <c r="A151" s="1"/>
      <c r="C151" s="1"/>
      <c r="D151" s="1"/>
      <c r="E151" s="1"/>
    </row>
    <row r="152" ht="12.75" customHeight="1">
      <c r="A152" s="1"/>
      <c r="C152" s="1"/>
      <c r="D152" s="1"/>
      <c r="E152" s="1"/>
    </row>
    <row r="153" ht="12.75" customHeight="1">
      <c r="A153" s="1"/>
      <c r="C153" s="1"/>
      <c r="D153" s="1"/>
      <c r="E153" s="1"/>
    </row>
    <row r="154" ht="12.75" customHeight="1">
      <c r="A154" s="1"/>
      <c r="C154" s="1"/>
      <c r="D154" s="1"/>
      <c r="E154" s="1"/>
    </row>
    <row r="155" ht="12.75" customHeight="1">
      <c r="A155" s="1"/>
      <c r="C155" s="1"/>
      <c r="D155" s="1"/>
      <c r="E155" s="1"/>
    </row>
    <row r="156" ht="12.75" customHeight="1">
      <c r="A156" s="1"/>
      <c r="C156" s="1"/>
      <c r="D156" s="1"/>
      <c r="E156" s="1"/>
    </row>
    <row r="157" ht="12.75" customHeight="1">
      <c r="A157" s="1"/>
      <c r="C157" s="1"/>
      <c r="D157" s="1"/>
      <c r="E157" s="1"/>
    </row>
    <row r="158" ht="12.75" customHeight="1">
      <c r="A158" s="1"/>
      <c r="C158" s="1"/>
      <c r="D158" s="1"/>
      <c r="E158" s="1"/>
    </row>
    <row r="159" ht="12.75" customHeight="1">
      <c r="A159" s="1"/>
      <c r="C159" s="1"/>
      <c r="D159" s="1"/>
      <c r="E159" s="1"/>
    </row>
    <row r="160" ht="12.75" customHeight="1">
      <c r="A160" s="1"/>
      <c r="C160" s="1"/>
      <c r="D160" s="1"/>
      <c r="E160" s="1"/>
    </row>
    <row r="161" ht="12.75" customHeight="1">
      <c r="A161" s="1"/>
      <c r="C161" s="1"/>
      <c r="D161" s="1"/>
      <c r="E161" s="1"/>
    </row>
    <row r="162" ht="12.75" customHeight="1">
      <c r="A162" s="1"/>
      <c r="C162" s="1"/>
      <c r="D162" s="1"/>
      <c r="E162" s="1"/>
    </row>
    <row r="163" ht="12.75" customHeight="1">
      <c r="A163" s="1"/>
      <c r="C163" s="1"/>
      <c r="D163" s="1"/>
      <c r="E163" s="1"/>
    </row>
    <row r="164" ht="12.75" customHeight="1">
      <c r="A164" s="1"/>
      <c r="C164" s="1"/>
      <c r="D164" s="1"/>
      <c r="E164" s="1"/>
    </row>
    <row r="165" ht="12.75" customHeight="1">
      <c r="A165" s="1"/>
      <c r="C165" s="1"/>
      <c r="D165" s="1"/>
      <c r="E165" s="1"/>
    </row>
    <row r="166" ht="12.75" customHeight="1">
      <c r="A166" s="1"/>
      <c r="C166" s="1"/>
      <c r="D166" s="1"/>
      <c r="E166" s="1"/>
    </row>
    <row r="167" ht="12.75" customHeight="1">
      <c r="A167" s="1"/>
      <c r="C167" s="1"/>
      <c r="D167" s="1"/>
      <c r="E167" s="1"/>
    </row>
    <row r="168" ht="12.75" customHeight="1">
      <c r="A168" s="1"/>
      <c r="C168" s="1"/>
      <c r="D168" s="1"/>
      <c r="E168" s="1"/>
    </row>
    <row r="169" ht="12.75" customHeight="1">
      <c r="A169" s="1"/>
      <c r="C169" s="1"/>
      <c r="D169" s="1"/>
      <c r="E169" s="1"/>
    </row>
    <row r="170" ht="12.75" customHeight="1">
      <c r="A170" s="1"/>
      <c r="C170" s="1"/>
      <c r="D170" s="1"/>
      <c r="E170" s="1"/>
    </row>
    <row r="171" ht="12.75" customHeight="1">
      <c r="A171" s="1"/>
      <c r="C171" s="1"/>
      <c r="D171" s="1"/>
      <c r="E171" s="1"/>
    </row>
    <row r="172" ht="12.75" customHeight="1">
      <c r="A172" s="1"/>
      <c r="C172" s="1"/>
      <c r="D172" s="1"/>
      <c r="E172" s="1"/>
    </row>
    <row r="173" ht="12.75" customHeight="1">
      <c r="A173" s="1"/>
      <c r="C173" s="1"/>
      <c r="D173" s="1"/>
      <c r="E173" s="1"/>
    </row>
    <row r="174" ht="12.75" customHeight="1">
      <c r="A174" s="1"/>
      <c r="C174" s="1"/>
      <c r="D174" s="1"/>
      <c r="E174" s="1"/>
    </row>
    <row r="175" ht="12.75" customHeight="1">
      <c r="A175" s="1"/>
      <c r="C175" s="1"/>
      <c r="D175" s="1"/>
      <c r="E175" s="1"/>
    </row>
    <row r="176" ht="12.75" customHeight="1">
      <c r="A176" s="1"/>
      <c r="C176" s="1"/>
      <c r="D176" s="1"/>
      <c r="E176" s="1"/>
    </row>
    <row r="177" ht="12.75" customHeight="1">
      <c r="A177" s="1"/>
      <c r="C177" s="1"/>
      <c r="D177" s="1"/>
      <c r="E177" s="1"/>
    </row>
    <row r="178" ht="12.75" customHeight="1">
      <c r="A178" s="1"/>
      <c r="C178" s="1"/>
      <c r="D178" s="1"/>
      <c r="E178" s="1"/>
    </row>
    <row r="179" ht="12.75" customHeight="1">
      <c r="A179" s="1"/>
      <c r="C179" s="1"/>
      <c r="D179" s="1"/>
      <c r="E179" s="1"/>
    </row>
    <row r="180" ht="12.75" customHeight="1">
      <c r="A180" s="1"/>
      <c r="C180" s="1"/>
      <c r="D180" s="1"/>
      <c r="E180" s="1"/>
    </row>
    <row r="181" ht="12.75" customHeight="1">
      <c r="A181" s="1"/>
      <c r="C181" s="1"/>
      <c r="D181" s="1"/>
      <c r="E181" s="1"/>
    </row>
    <row r="182" ht="12.75" customHeight="1">
      <c r="A182" s="1"/>
      <c r="C182" s="1"/>
      <c r="D182" s="1"/>
      <c r="E182" s="1"/>
    </row>
    <row r="183" ht="12.75" customHeight="1">
      <c r="A183" s="1"/>
      <c r="C183" s="1"/>
      <c r="D183" s="1"/>
      <c r="E183" s="1"/>
    </row>
    <row r="184" ht="12.75" customHeight="1">
      <c r="A184" s="1"/>
      <c r="C184" s="1"/>
      <c r="D184" s="1"/>
      <c r="E184" s="1"/>
    </row>
    <row r="185" ht="12.75" customHeight="1">
      <c r="A185" s="1"/>
      <c r="C185" s="1"/>
      <c r="D185" s="1"/>
      <c r="E185" s="1"/>
    </row>
    <row r="186" ht="12.75" customHeight="1">
      <c r="A186" s="1"/>
      <c r="C186" s="1"/>
      <c r="D186" s="1"/>
      <c r="E186" s="1"/>
    </row>
    <row r="187" ht="12.75" customHeight="1">
      <c r="A187" s="1"/>
      <c r="C187" s="1"/>
      <c r="D187" s="1"/>
      <c r="E187" s="1"/>
    </row>
    <row r="188" ht="12.75" customHeight="1">
      <c r="A188" s="1"/>
      <c r="C188" s="1"/>
      <c r="D188" s="1"/>
      <c r="E188" s="1"/>
    </row>
    <row r="189" ht="12.75" customHeight="1">
      <c r="A189" s="1"/>
      <c r="C189" s="1"/>
      <c r="D189" s="1"/>
      <c r="E189" s="1"/>
    </row>
    <row r="190" ht="12.75" customHeight="1">
      <c r="A190" s="1"/>
      <c r="C190" s="1"/>
      <c r="D190" s="1"/>
      <c r="E190" s="1"/>
    </row>
    <row r="191" ht="12.75" customHeight="1">
      <c r="A191" s="1"/>
      <c r="C191" s="1"/>
      <c r="D191" s="1"/>
      <c r="E191" s="1"/>
    </row>
    <row r="192" ht="12.75" customHeight="1">
      <c r="A192" s="1"/>
      <c r="C192" s="1"/>
      <c r="D192" s="1"/>
      <c r="E192" s="1"/>
    </row>
    <row r="193" ht="12.75" customHeight="1">
      <c r="A193" s="1"/>
      <c r="C193" s="1"/>
      <c r="D193" s="1"/>
      <c r="E193" s="1"/>
    </row>
    <row r="194" ht="12.75" customHeight="1">
      <c r="A194" s="1"/>
      <c r="C194" s="1"/>
      <c r="D194" s="1"/>
      <c r="E194" s="1"/>
    </row>
    <row r="195" ht="12.75" customHeight="1">
      <c r="A195" s="1"/>
      <c r="C195" s="1"/>
      <c r="D195" s="1"/>
      <c r="E195" s="1"/>
    </row>
    <row r="196" ht="12.75" customHeight="1">
      <c r="A196" s="1"/>
      <c r="C196" s="1"/>
      <c r="D196" s="1"/>
      <c r="E196" s="1"/>
    </row>
    <row r="197" ht="12.75" customHeight="1">
      <c r="A197" s="1"/>
      <c r="C197" s="1"/>
      <c r="D197" s="1"/>
      <c r="E197" s="1"/>
    </row>
    <row r="198" ht="12.75" customHeight="1">
      <c r="A198" s="1"/>
      <c r="C198" s="1"/>
      <c r="D198" s="1"/>
      <c r="E198" s="1"/>
    </row>
    <row r="199" ht="12.75" customHeight="1">
      <c r="A199" s="1"/>
      <c r="C199" s="1"/>
      <c r="D199" s="1"/>
      <c r="E199" s="1"/>
    </row>
    <row r="200" ht="12.75" customHeight="1">
      <c r="A200" s="1"/>
      <c r="C200" s="1"/>
      <c r="D200" s="1"/>
      <c r="E200" s="1"/>
    </row>
    <row r="201" ht="12.75" customHeight="1">
      <c r="A201" s="1"/>
      <c r="C201" s="1"/>
      <c r="D201" s="1"/>
      <c r="E201" s="1"/>
    </row>
    <row r="202" ht="12.75" customHeight="1">
      <c r="A202" s="1"/>
      <c r="C202" s="1"/>
      <c r="D202" s="1"/>
      <c r="E202" s="1"/>
    </row>
    <row r="203" ht="12.75" customHeight="1">
      <c r="A203" s="1"/>
      <c r="C203" s="1"/>
      <c r="D203" s="1"/>
      <c r="E203" s="1"/>
    </row>
    <row r="204" ht="12.75" customHeight="1">
      <c r="A204" s="1"/>
      <c r="C204" s="1"/>
      <c r="D204" s="1"/>
      <c r="E204" s="1"/>
    </row>
    <row r="205" ht="12.75" customHeight="1">
      <c r="A205" s="1"/>
      <c r="C205" s="1"/>
      <c r="D205" s="1"/>
      <c r="E205" s="1"/>
    </row>
    <row r="206" ht="12.75" customHeight="1">
      <c r="A206" s="1"/>
      <c r="C206" s="1"/>
      <c r="D206" s="1"/>
      <c r="E206" s="1"/>
    </row>
    <row r="207" ht="12.75" customHeight="1">
      <c r="A207" s="1"/>
      <c r="C207" s="1"/>
      <c r="D207" s="1"/>
      <c r="E207" s="1"/>
    </row>
    <row r="208" ht="12.75" customHeight="1">
      <c r="A208" s="1"/>
      <c r="C208" s="1"/>
      <c r="D208" s="1"/>
      <c r="E208" s="1"/>
    </row>
    <row r="209" ht="12.75" customHeight="1">
      <c r="A209" s="1"/>
      <c r="C209" s="1"/>
      <c r="D209" s="1"/>
      <c r="E209" s="1"/>
    </row>
    <row r="210" ht="12.75" customHeight="1">
      <c r="A210" s="1"/>
      <c r="C210" s="1"/>
      <c r="D210" s="1"/>
      <c r="E210" s="1"/>
    </row>
    <row r="211" ht="12.75" customHeight="1">
      <c r="A211" s="1"/>
      <c r="C211" s="1"/>
      <c r="D211" s="1"/>
      <c r="E211" s="1"/>
    </row>
    <row r="212" ht="12.75" customHeight="1">
      <c r="A212" s="1"/>
      <c r="C212" s="1"/>
      <c r="D212" s="1"/>
      <c r="E212" s="1"/>
    </row>
    <row r="213" ht="12.75" customHeight="1">
      <c r="A213" s="1"/>
      <c r="C213" s="1"/>
      <c r="D213" s="1"/>
      <c r="E213" s="1"/>
    </row>
    <row r="214" ht="12.75" customHeight="1">
      <c r="A214" s="1"/>
      <c r="C214" s="1"/>
      <c r="D214" s="1"/>
      <c r="E214" s="1"/>
    </row>
    <row r="215" ht="12.75" customHeight="1">
      <c r="A215" s="1"/>
      <c r="C215" s="1"/>
      <c r="D215" s="1"/>
      <c r="E215" s="1"/>
    </row>
    <row r="216" ht="12.75" customHeight="1">
      <c r="A216" s="1"/>
      <c r="C216" s="1"/>
      <c r="D216" s="1"/>
      <c r="E216" s="1"/>
    </row>
    <row r="217" ht="12.75" customHeight="1">
      <c r="A217" s="1"/>
      <c r="C217" s="1"/>
      <c r="D217" s="1"/>
      <c r="E217" s="1"/>
    </row>
    <row r="218" ht="12.75" customHeight="1">
      <c r="A218" s="1"/>
      <c r="C218" s="1"/>
      <c r="D218" s="1"/>
      <c r="E218" s="1"/>
    </row>
    <row r="219" ht="12.75" customHeight="1">
      <c r="A219" s="1"/>
      <c r="C219" s="1"/>
      <c r="D219" s="1"/>
      <c r="E219" s="1"/>
    </row>
    <row r="220" ht="12.75" customHeight="1">
      <c r="A220" s="1"/>
      <c r="C220" s="1"/>
      <c r="D220" s="1"/>
      <c r="E220" s="1"/>
    </row>
    <row r="221" ht="12.75" customHeight="1">
      <c r="A221" s="1"/>
      <c r="C221" s="1"/>
      <c r="D221" s="1"/>
      <c r="E221" s="1"/>
    </row>
    <row r="222" ht="12.75" customHeight="1">
      <c r="A222" s="1"/>
      <c r="C222" s="1"/>
      <c r="D222" s="1"/>
      <c r="E222" s="1"/>
    </row>
    <row r="223" ht="12.75" customHeight="1">
      <c r="A223" s="1"/>
      <c r="C223" s="1"/>
      <c r="D223" s="1"/>
      <c r="E223" s="1"/>
    </row>
    <row r="224" ht="12.75" customHeight="1">
      <c r="A224" s="1"/>
      <c r="C224" s="1"/>
      <c r="D224" s="1"/>
      <c r="E224" s="1"/>
    </row>
    <row r="225" ht="12.75" customHeight="1">
      <c r="A225" s="1"/>
      <c r="C225" s="1"/>
      <c r="D225" s="1"/>
      <c r="E225" s="1"/>
    </row>
    <row r="226" ht="12.75" customHeight="1">
      <c r="A226" s="1"/>
      <c r="C226" s="1"/>
      <c r="D226" s="1"/>
      <c r="E226" s="1"/>
    </row>
    <row r="227" ht="12.75" customHeight="1">
      <c r="A227" s="1"/>
      <c r="C227" s="1"/>
      <c r="D227" s="1"/>
      <c r="E227" s="1"/>
    </row>
    <row r="228" ht="12.75" customHeight="1">
      <c r="A228" s="1"/>
      <c r="C228" s="1"/>
      <c r="D228" s="1"/>
      <c r="E228" s="1"/>
    </row>
    <row r="229" ht="12.75" customHeight="1">
      <c r="A229" s="1"/>
      <c r="C229" s="1"/>
      <c r="D229" s="1"/>
      <c r="E229" s="1"/>
    </row>
    <row r="230" ht="12.75" customHeight="1">
      <c r="A230" s="1"/>
      <c r="C230" s="1"/>
      <c r="D230" s="1"/>
      <c r="E230" s="1"/>
    </row>
    <row r="231" ht="12.75" customHeight="1">
      <c r="A231" s="1"/>
      <c r="C231" s="1"/>
      <c r="D231" s="1"/>
      <c r="E231" s="1"/>
    </row>
    <row r="232" ht="12.75" customHeight="1">
      <c r="A232" s="1"/>
      <c r="C232" s="1"/>
      <c r="D232" s="1"/>
      <c r="E232" s="1"/>
    </row>
    <row r="233" ht="12.75" customHeight="1">
      <c r="A233" s="1"/>
      <c r="C233" s="1"/>
      <c r="D233" s="1"/>
      <c r="E233" s="1"/>
    </row>
    <row r="234" ht="12.75" customHeight="1">
      <c r="A234" s="1"/>
      <c r="C234" s="1"/>
      <c r="D234" s="1"/>
      <c r="E234" s="1"/>
    </row>
    <row r="235" ht="12.75" customHeight="1">
      <c r="A235" s="1"/>
      <c r="C235" s="1"/>
      <c r="D235" s="1"/>
      <c r="E235" s="1"/>
    </row>
    <row r="236" ht="12.75" customHeight="1">
      <c r="A236" s="1"/>
      <c r="C236" s="1"/>
      <c r="D236" s="1"/>
      <c r="E236" s="1"/>
    </row>
    <row r="237" ht="12.75" customHeight="1">
      <c r="A237" s="1"/>
      <c r="C237" s="1"/>
      <c r="D237" s="1"/>
      <c r="E237" s="1"/>
    </row>
    <row r="238" ht="12.75" customHeight="1">
      <c r="A238" s="1"/>
      <c r="C238" s="1"/>
      <c r="D238" s="1"/>
      <c r="E238" s="1"/>
    </row>
    <row r="239" ht="12.75" customHeight="1">
      <c r="A239" s="1"/>
      <c r="C239" s="1"/>
      <c r="D239" s="1"/>
      <c r="E239" s="1"/>
    </row>
    <row r="240" ht="12.75" customHeight="1">
      <c r="A240" s="1"/>
      <c r="C240" s="1"/>
      <c r="D240" s="1"/>
      <c r="E240" s="1"/>
    </row>
    <row r="241" ht="12.75" customHeight="1">
      <c r="A241" s="1"/>
      <c r="C241" s="1"/>
      <c r="D241" s="1"/>
      <c r="E241" s="1"/>
    </row>
    <row r="242" ht="12.75" customHeight="1">
      <c r="A242" s="1"/>
      <c r="C242" s="1"/>
      <c r="D242" s="1"/>
      <c r="E242" s="1"/>
    </row>
    <row r="243" ht="12.75" customHeight="1">
      <c r="A243" s="1"/>
      <c r="C243" s="1"/>
      <c r="D243" s="1"/>
      <c r="E243" s="1"/>
    </row>
    <row r="244" ht="12.75" customHeight="1">
      <c r="A244" s="1"/>
      <c r="C244" s="1"/>
      <c r="D244" s="1"/>
      <c r="E244" s="1"/>
    </row>
    <row r="245" ht="12.75" customHeight="1">
      <c r="A245" s="1"/>
      <c r="C245" s="1"/>
      <c r="D245" s="1"/>
      <c r="E245" s="1"/>
    </row>
    <row r="246" ht="12.75" customHeight="1">
      <c r="A246" s="1"/>
      <c r="C246" s="1"/>
      <c r="D246" s="1"/>
      <c r="E246" s="1"/>
    </row>
    <row r="247" ht="12.75" customHeight="1">
      <c r="A247" s="1"/>
      <c r="C247" s="1"/>
      <c r="D247" s="1"/>
      <c r="E247" s="1"/>
    </row>
    <row r="248" ht="12.75" customHeight="1">
      <c r="A248" s="1"/>
      <c r="C248" s="1"/>
      <c r="D248" s="1"/>
      <c r="E248" s="1"/>
    </row>
    <row r="249" ht="12.75" customHeight="1">
      <c r="A249" s="1"/>
      <c r="C249" s="1"/>
      <c r="D249" s="1"/>
      <c r="E249" s="1"/>
    </row>
    <row r="250" ht="12.75" customHeight="1">
      <c r="A250" s="1"/>
      <c r="C250" s="1"/>
      <c r="D250" s="1"/>
      <c r="E250" s="1"/>
    </row>
    <row r="251" ht="12.75" customHeight="1">
      <c r="A251" s="1"/>
      <c r="C251" s="1"/>
      <c r="D251" s="1"/>
      <c r="E251" s="1"/>
    </row>
    <row r="252" ht="12.75" customHeight="1">
      <c r="A252" s="1"/>
      <c r="C252" s="1"/>
      <c r="D252" s="1"/>
      <c r="E252" s="1"/>
    </row>
    <row r="253" ht="12.75" customHeight="1">
      <c r="A253" s="1"/>
      <c r="C253" s="1"/>
      <c r="D253" s="1"/>
      <c r="E253" s="1"/>
    </row>
    <row r="254" ht="12.75" customHeight="1">
      <c r="A254" s="1"/>
      <c r="C254" s="1"/>
      <c r="D254" s="1"/>
      <c r="E254" s="1"/>
    </row>
    <row r="255" ht="12.75" customHeight="1">
      <c r="A255" s="1"/>
      <c r="C255" s="1"/>
      <c r="D255" s="1"/>
      <c r="E255" s="1"/>
    </row>
    <row r="256" ht="12.75" customHeight="1">
      <c r="A256" s="1"/>
      <c r="C256" s="1"/>
      <c r="D256" s="1"/>
      <c r="E256" s="1"/>
    </row>
    <row r="257" ht="12.75" customHeight="1">
      <c r="A257" s="1"/>
      <c r="C257" s="1"/>
      <c r="D257" s="1"/>
      <c r="E257" s="1"/>
    </row>
    <row r="258" ht="12.75" customHeight="1">
      <c r="A258" s="1"/>
      <c r="C258" s="1"/>
      <c r="D258" s="1"/>
      <c r="E258" s="1"/>
    </row>
    <row r="259" ht="12.75" customHeight="1">
      <c r="A259" s="1"/>
      <c r="C259" s="1"/>
      <c r="D259" s="1"/>
      <c r="E259" s="1"/>
    </row>
    <row r="260" ht="12.75" customHeight="1">
      <c r="A260" s="1"/>
      <c r="C260" s="1"/>
      <c r="D260" s="1"/>
      <c r="E260" s="1"/>
    </row>
    <row r="261" ht="12.75" customHeight="1">
      <c r="A261" s="1"/>
      <c r="C261" s="1"/>
      <c r="D261" s="1"/>
      <c r="E261" s="1"/>
    </row>
    <row r="262" ht="12.75" customHeight="1">
      <c r="A262" s="1"/>
      <c r="C262" s="1"/>
      <c r="D262" s="1"/>
      <c r="E262" s="1"/>
    </row>
    <row r="263" ht="12.75" customHeight="1">
      <c r="A263" s="1"/>
      <c r="C263" s="1"/>
      <c r="D263" s="1"/>
      <c r="E263" s="1"/>
    </row>
    <row r="264" ht="12.75" customHeight="1">
      <c r="A264" s="1"/>
      <c r="C264" s="1"/>
      <c r="D264" s="1"/>
      <c r="E264" s="1"/>
    </row>
    <row r="265" ht="12.75" customHeight="1">
      <c r="A265" s="1"/>
      <c r="C265" s="1"/>
      <c r="D265" s="1"/>
      <c r="E265" s="1"/>
    </row>
    <row r="266" ht="12.75" customHeight="1">
      <c r="A266" s="1"/>
      <c r="C266" s="1"/>
      <c r="D266" s="1"/>
      <c r="E266" s="1"/>
    </row>
    <row r="267" ht="12.75" customHeight="1">
      <c r="A267" s="1"/>
      <c r="C267" s="1"/>
      <c r="D267" s="1"/>
      <c r="E267" s="1"/>
    </row>
    <row r="268" ht="12.75" customHeight="1">
      <c r="A268" s="1"/>
      <c r="C268" s="1"/>
      <c r="D268" s="1"/>
      <c r="E268" s="1"/>
    </row>
    <row r="269" ht="12.75" customHeight="1">
      <c r="A269" s="1"/>
      <c r="C269" s="1"/>
      <c r="D269" s="1"/>
      <c r="E269" s="1"/>
    </row>
    <row r="270" ht="12.75" customHeight="1">
      <c r="A270" s="1"/>
      <c r="C270" s="1"/>
      <c r="D270" s="1"/>
      <c r="E270" s="1"/>
    </row>
    <row r="271" ht="12.75" customHeight="1">
      <c r="A271" s="1"/>
      <c r="C271" s="1"/>
      <c r="D271" s="1"/>
      <c r="E271" s="1"/>
    </row>
    <row r="272" ht="12.75" customHeight="1">
      <c r="A272" s="1"/>
      <c r="C272" s="1"/>
      <c r="D272" s="1"/>
      <c r="E272" s="1"/>
    </row>
    <row r="273" ht="12.75" customHeight="1">
      <c r="A273" s="1"/>
      <c r="C273" s="1"/>
      <c r="D273" s="1"/>
      <c r="E273" s="1"/>
    </row>
    <row r="274" ht="12.75" customHeight="1">
      <c r="A274" s="1"/>
      <c r="C274" s="1"/>
      <c r="D274" s="1"/>
      <c r="E274" s="1"/>
    </row>
    <row r="275" ht="12.75" customHeight="1">
      <c r="A275" s="1"/>
      <c r="C275" s="1"/>
      <c r="D275" s="1"/>
      <c r="E275" s="1"/>
    </row>
    <row r="276" ht="12.75" customHeight="1">
      <c r="A276" s="1"/>
      <c r="C276" s="1"/>
      <c r="D276" s="1"/>
      <c r="E276" s="1"/>
    </row>
    <row r="277" ht="12.75" customHeight="1">
      <c r="A277" s="1"/>
      <c r="C277" s="1"/>
      <c r="D277" s="1"/>
      <c r="E277" s="1"/>
    </row>
    <row r="278" ht="12.75" customHeight="1">
      <c r="A278" s="1"/>
      <c r="C278" s="1"/>
      <c r="D278" s="1"/>
      <c r="E278" s="1"/>
    </row>
    <row r="279" ht="12.75" customHeight="1">
      <c r="A279" s="1"/>
      <c r="C279" s="1"/>
      <c r="D279" s="1"/>
      <c r="E279" s="1"/>
    </row>
    <row r="280" ht="12.75" customHeight="1">
      <c r="A280" s="1"/>
      <c r="C280" s="1"/>
      <c r="D280" s="1"/>
      <c r="E280" s="1"/>
    </row>
    <row r="281" ht="12.75" customHeight="1">
      <c r="A281" s="1"/>
      <c r="C281" s="1"/>
      <c r="D281" s="1"/>
      <c r="E281" s="1"/>
    </row>
    <row r="282" ht="12.75" customHeight="1">
      <c r="A282" s="1"/>
      <c r="C282" s="1"/>
      <c r="D282" s="1"/>
      <c r="E282" s="1"/>
    </row>
    <row r="283" ht="12.75" customHeight="1">
      <c r="A283" s="1"/>
      <c r="C283" s="1"/>
      <c r="D283" s="1"/>
      <c r="E283" s="1"/>
    </row>
    <row r="284" ht="12.75" customHeight="1">
      <c r="A284" s="1"/>
      <c r="C284" s="1"/>
      <c r="D284" s="1"/>
      <c r="E284" s="1"/>
    </row>
    <row r="285" ht="12.75" customHeight="1">
      <c r="A285" s="1"/>
      <c r="C285" s="1"/>
      <c r="D285" s="1"/>
      <c r="E285" s="1"/>
    </row>
    <row r="286" ht="12.75" customHeight="1">
      <c r="A286" s="1"/>
      <c r="C286" s="1"/>
      <c r="D286" s="1"/>
      <c r="E286" s="1"/>
    </row>
    <row r="287" ht="12.75" customHeight="1">
      <c r="A287" s="1"/>
      <c r="C287" s="1"/>
      <c r="D287" s="1"/>
      <c r="E287" s="1"/>
    </row>
    <row r="288" ht="12.75" customHeight="1">
      <c r="A288" s="1"/>
      <c r="C288" s="1"/>
      <c r="D288" s="1"/>
      <c r="E288" s="1"/>
    </row>
    <row r="289" ht="12.75" customHeight="1">
      <c r="A289" s="1"/>
      <c r="C289" s="1"/>
      <c r="D289" s="1"/>
      <c r="E289" s="1"/>
    </row>
    <row r="290" ht="12.75" customHeight="1">
      <c r="A290" s="1"/>
      <c r="C290" s="1"/>
      <c r="D290" s="1"/>
      <c r="E290" s="1"/>
    </row>
    <row r="291" ht="12.75" customHeight="1">
      <c r="A291" s="1"/>
      <c r="C291" s="1"/>
      <c r="D291" s="1"/>
      <c r="E291" s="1"/>
    </row>
    <row r="292" ht="12.75" customHeight="1">
      <c r="A292" s="1"/>
      <c r="C292" s="1"/>
      <c r="D292" s="1"/>
      <c r="E292" s="1"/>
    </row>
    <row r="293" ht="12.75" customHeight="1">
      <c r="A293" s="1"/>
      <c r="C293" s="1"/>
      <c r="D293" s="1"/>
      <c r="E293" s="1"/>
    </row>
    <row r="294" ht="12.75" customHeight="1">
      <c r="A294" s="1"/>
      <c r="C294" s="1"/>
      <c r="D294" s="1"/>
      <c r="E294" s="1"/>
    </row>
    <row r="295" ht="12.75" customHeight="1">
      <c r="A295" s="1"/>
      <c r="C295" s="1"/>
      <c r="D295" s="1"/>
      <c r="E295" s="1"/>
    </row>
    <row r="296" ht="12.75" customHeight="1">
      <c r="A296" s="1"/>
      <c r="C296" s="1"/>
      <c r="D296" s="1"/>
      <c r="E296" s="1"/>
    </row>
    <row r="297" ht="12.75" customHeight="1">
      <c r="A297" s="1"/>
      <c r="C297" s="1"/>
      <c r="D297" s="1"/>
      <c r="E297" s="1"/>
    </row>
    <row r="298" ht="12.75" customHeight="1">
      <c r="A298" s="1"/>
      <c r="C298" s="1"/>
      <c r="D298" s="1"/>
      <c r="E298" s="1"/>
    </row>
    <row r="299" ht="12.75" customHeight="1">
      <c r="A299" s="1"/>
      <c r="C299" s="1"/>
      <c r="D299" s="1"/>
      <c r="E299" s="1"/>
    </row>
    <row r="300" ht="12.75" customHeight="1">
      <c r="A300" s="1"/>
      <c r="C300" s="1"/>
      <c r="D300" s="1"/>
      <c r="E300" s="1"/>
    </row>
    <row r="301" ht="12.75" customHeight="1">
      <c r="A301" s="1"/>
      <c r="C301" s="1"/>
      <c r="D301" s="1"/>
      <c r="E301" s="1"/>
    </row>
    <row r="302" ht="12.75" customHeight="1">
      <c r="A302" s="1"/>
      <c r="C302" s="1"/>
      <c r="D302" s="1"/>
      <c r="E302" s="1"/>
    </row>
    <row r="303" ht="12.75" customHeight="1">
      <c r="A303" s="1"/>
      <c r="C303" s="1"/>
      <c r="D303" s="1"/>
      <c r="E303" s="1"/>
    </row>
    <row r="304" ht="12.75" customHeight="1">
      <c r="A304" s="1"/>
      <c r="C304" s="1"/>
      <c r="D304" s="1"/>
      <c r="E304" s="1"/>
    </row>
    <row r="305" ht="12.75" customHeight="1">
      <c r="A305" s="1"/>
      <c r="C305" s="1"/>
      <c r="D305" s="1"/>
      <c r="E305" s="1"/>
    </row>
    <row r="306" ht="12.75" customHeight="1">
      <c r="A306" s="1"/>
      <c r="C306" s="1"/>
      <c r="D306" s="1"/>
      <c r="E306" s="1"/>
    </row>
    <row r="307" ht="12.75" customHeight="1">
      <c r="A307" s="1"/>
      <c r="C307" s="1"/>
      <c r="D307" s="1"/>
      <c r="E307" s="1"/>
    </row>
    <row r="308" ht="12.75" customHeight="1">
      <c r="A308" s="1"/>
      <c r="C308" s="1"/>
      <c r="D308" s="1"/>
      <c r="E308" s="1"/>
    </row>
    <row r="309" ht="12.75" customHeight="1">
      <c r="A309" s="1"/>
      <c r="C309" s="1"/>
      <c r="D309" s="1"/>
      <c r="E309" s="1"/>
    </row>
    <row r="310" ht="12.75" customHeight="1">
      <c r="A310" s="1"/>
      <c r="C310" s="1"/>
      <c r="D310" s="1"/>
      <c r="E310" s="1"/>
    </row>
    <row r="311" ht="12.75" customHeight="1">
      <c r="A311" s="1"/>
      <c r="C311" s="1"/>
      <c r="D311" s="1"/>
      <c r="E311" s="1"/>
    </row>
    <row r="312" ht="12.75" customHeight="1">
      <c r="A312" s="1"/>
      <c r="C312" s="1"/>
      <c r="D312" s="1"/>
      <c r="E312" s="1"/>
    </row>
    <row r="313" ht="12.75" customHeight="1">
      <c r="A313" s="1"/>
      <c r="C313" s="1"/>
      <c r="D313" s="1"/>
      <c r="E313" s="1"/>
    </row>
    <row r="314" ht="12.75" customHeight="1">
      <c r="A314" s="1"/>
      <c r="C314" s="1"/>
      <c r="D314" s="1"/>
      <c r="E314" s="1"/>
    </row>
    <row r="315" ht="12.75" customHeight="1">
      <c r="A315" s="1"/>
      <c r="C315" s="1"/>
      <c r="D315" s="1"/>
      <c r="E315" s="1"/>
    </row>
    <row r="316" ht="12.75" customHeight="1">
      <c r="A316" s="1"/>
      <c r="C316" s="1"/>
      <c r="D316" s="1"/>
      <c r="E316" s="1"/>
    </row>
    <row r="317" ht="12.75" customHeight="1">
      <c r="A317" s="1"/>
      <c r="C317" s="1"/>
      <c r="D317" s="1"/>
      <c r="E317" s="1"/>
    </row>
    <row r="318" ht="12.75" customHeight="1">
      <c r="A318" s="1"/>
      <c r="C318" s="1"/>
      <c r="D318" s="1"/>
      <c r="E318" s="1"/>
    </row>
    <row r="319" ht="12.75" customHeight="1">
      <c r="A319" s="1"/>
      <c r="C319" s="1"/>
      <c r="D319" s="1"/>
      <c r="E319" s="1"/>
    </row>
    <row r="320" ht="12.75" customHeight="1">
      <c r="A320" s="1"/>
      <c r="C320" s="1"/>
      <c r="D320" s="1"/>
      <c r="E320" s="1"/>
    </row>
    <row r="321" ht="12.75" customHeight="1">
      <c r="A321" s="1"/>
      <c r="C321" s="1"/>
      <c r="D321" s="1"/>
      <c r="E321" s="1"/>
    </row>
    <row r="322" ht="12.75" customHeight="1">
      <c r="A322" s="1"/>
      <c r="C322" s="1"/>
      <c r="D322" s="1"/>
      <c r="E322" s="1"/>
    </row>
    <row r="323" ht="12.75" customHeight="1">
      <c r="A323" s="1"/>
      <c r="C323" s="1"/>
      <c r="D323" s="1"/>
      <c r="E323" s="1"/>
    </row>
    <row r="324" ht="12.75" customHeight="1">
      <c r="A324" s="1"/>
      <c r="C324" s="1"/>
      <c r="D324" s="1"/>
      <c r="E324" s="1"/>
    </row>
    <row r="325" ht="12.75" customHeight="1">
      <c r="A325" s="1"/>
      <c r="C325" s="1"/>
      <c r="D325" s="1"/>
      <c r="E325" s="1"/>
    </row>
    <row r="326" ht="12.75" customHeight="1">
      <c r="A326" s="1"/>
      <c r="C326" s="1"/>
      <c r="D326" s="1"/>
      <c r="E326" s="1"/>
    </row>
    <row r="327" ht="12.75" customHeight="1">
      <c r="A327" s="1"/>
      <c r="C327" s="1"/>
      <c r="D327" s="1"/>
      <c r="E327" s="1"/>
    </row>
    <row r="328" ht="12.75" customHeight="1">
      <c r="A328" s="1"/>
      <c r="C328" s="1"/>
      <c r="D328" s="1"/>
      <c r="E328" s="1"/>
    </row>
    <row r="329" ht="12.75" customHeight="1">
      <c r="A329" s="1"/>
      <c r="C329" s="1"/>
      <c r="D329" s="1"/>
      <c r="E329" s="1"/>
    </row>
    <row r="330" ht="12.75" customHeight="1">
      <c r="A330" s="1"/>
      <c r="C330" s="1"/>
      <c r="D330" s="1"/>
      <c r="E330" s="1"/>
    </row>
    <row r="331" ht="12.75" customHeight="1">
      <c r="A331" s="1"/>
      <c r="C331" s="1"/>
      <c r="D331" s="1"/>
      <c r="E331" s="1"/>
    </row>
    <row r="332" ht="12.75" customHeight="1">
      <c r="A332" s="1"/>
      <c r="C332" s="1"/>
      <c r="D332" s="1"/>
      <c r="E332" s="1"/>
    </row>
    <row r="333" ht="12.75" customHeight="1">
      <c r="A333" s="1"/>
      <c r="C333" s="1"/>
      <c r="D333" s="1"/>
      <c r="E333" s="1"/>
    </row>
    <row r="334" ht="12.75" customHeight="1">
      <c r="A334" s="1"/>
      <c r="C334" s="1"/>
      <c r="D334" s="1"/>
      <c r="E334" s="1"/>
    </row>
    <row r="335" ht="12.75" customHeight="1">
      <c r="A335" s="1"/>
      <c r="C335" s="1"/>
      <c r="D335" s="1"/>
      <c r="E335" s="1"/>
    </row>
    <row r="336" ht="12.75" customHeight="1">
      <c r="A336" s="1"/>
      <c r="C336" s="1"/>
      <c r="D336" s="1"/>
      <c r="E336" s="1"/>
    </row>
    <row r="337" ht="12.75" customHeight="1">
      <c r="A337" s="1"/>
      <c r="C337" s="1"/>
      <c r="D337" s="1"/>
      <c r="E337" s="1"/>
    </row>
    <row r="338" ht="12.75" customHeight="1">
      <c r="A338" s="1"/>
      <c r="C338" s="1"/>
      <c r="D338" s="1"/>
      <c r="E338" s="1"/>
    </row>
    <row r="339" ht="12.75" customHeight="1">
      <c r="A339" s="1"/>
      <c r="C339" s="1"/>
      <c r="D339" s="1"/>
      <c r="E339" s="1"/>
    </row>
    <row r="340" ht="12.75" customHeight="1">
      <c r="A340" s="1"/>
      <c r="C340" s="1"/>
      <c r="D340" s="1"/>
      <c r="E340" s="1"/>
    </row>
    <row r="341" ht="12.75" customHeight="1">
      <c r="A341" s="1"/>
      <c r="C341" s="1"/>
      <c r="D341" s="1"/>
      <c r="E341" s="1"/>
    </row>
    <row r="342" ht="12.75" customHeight="1">
      <c r="A342" s="1"/>
      <c r="C342" s="1"/>
      <c r="D342" s="1"/>
      <c r="E342" s="1"/>
    </row>
    <row r="343" ht="12.75" customHeight="1">
      <c r="A343" s="1"/>
      <c r="C343" s="1"/>
      <c r="D343" s="1"/>
      <c r="E343" s="1"/>
    </row>
    <row r="344" ht="12.75" customHeight="1">
      <c r="A344" s="1"/>
      <c r="C344" s="1"/>
      <c r="D344" s="1"/>
      <c r="E344" s="1"/>
    </row>
    <row r="345" ht="12.75" customHeight="1">
      <c r="A345" s="1"/>
      <c r="C345" s="1"/>
      <c r="D345" s="1"/>
      <c r="E345" s="1"/>
    </row>
    <row r="346" ht="12.75" customHeight="1">
      <c r="A346" s="1"/>
      <c r="C346" s="1"/>
      <c r="D346" s="1"/>
      <c r="E346" s="1"/>
    </row>
    <row r="347" ht="12.75" customHeight="1">
      <c r="A347" s="1"/>
      <c r="C347" s="1"/>
      <c r="D347" s="1"/>
      <c r="E347" s="1"/>
    </row>
    <row r="348" ht="12.75" customHeight="1">
      <c r="A348" s="1"/>
      <c r="C348" s="1"/>
      <c r="D348" s="1"/>
      <c r="E348" s="1"/>
    </row>
    <row r="349" ht="12.75" customHeight="1">
      <c r="A349" s="1"/>
      <c r="C349" s="1"/>
      <c r="D349" s="1"/>
      <c r="E349" s="1"/>
    </row>
    <row r="350" ht="12.75" customHeight="1">
      <c r="A350" s="1"/>
      <c r="C350" s="1"/>
      <c r="D350" s="1"/>
      <c r="E350" s="1"/>
    </row>
    <row r="351" ht="12.75" customHeight="1">
      <c r="A351" s="1"/>
      <c r="C351" s="1"/>
      <c r="D351" s="1"/>
      <c r="E351" s="1"/>
    </row>
    <row r="352" ht="12.75" customHeight="1">
      <c r="A352" s="1"/>
      <c r="C352" s="1"/>
      <c r="D352" s="1"/>
      <c r="E352" s="1"/>
    </row>
    <row r="353" ht="12.75" customHeight="1">
      <c r="A353" s="1"/>
      <c r="C353" s="1"/>
      <c r="D353" s="1"/>
      <c r="E353" s="1"/>
    </row>
    <row r="354" ht="12.75" customHeight="1">
      <c r="A354" s="1"/>
      <c r="C354" s="1"/>
      <c r="D354" s="1"/>
      <c r="E354" s="1"/>
    </row>
    <row r="355" ht="12.75" customHeight="1">
      <c r="A355" s="1"/>
      <c r="C355" s="1"/>
      <c r="D355" s="1"/>
      <c r="E355" s="1"/>
    </row>
    <row r="356" ht="12.75" customHeight="1">
      <c r="A356" s="1"/>
      <c r="C356" s="1"/>
      <c r="D356" s="1"/>
      <c r="E356" s="1"/>
    </row>
    <row r="357" ht="12.75" customHeight="1">
      <c r="A357" s="1"/>
      <c r="C357" s="1"/>
      <c r="D357" s="1"/>
      <c r="E357" s="1"/>
    </row>
    <row r="358" ht="12.75" customHeight="1">
      <c r="A358" s="1"/>
      <c r="C358" s="1"/>
      <c r="D358" s="1"/>
      <c r="E358" s="1"/>
    </row>
    <row r="359" ht="12.75" customHeight="1">
      <c r="A359" s="1"/>
      <c r="C359" s="1"/>
      <c r="D359" s="1"/>
      <c r="E359" s="1"/>
    </row>
    <row r="360" ht="12.75" customHeight="1">
      <c r="A360" s="1"/>
      <c r="C360" s="1"/>
      <c r="D360" s="1"/>
      <c r="E360" s="1"/>
    </row>
    <row r="361" ht="12.75" customHeight="1">
      <c r="A361" s="1"/>
      <c r="C361" s="1"/>
      <c r="D361" s="1"/>
      <c r="E361" s="1"/>
    </row>
    <row r="362" ht="12.75" customHeight="1">
      <c r="A362" s="1"/>
      <c r="C362" s="1"/>
      <c r="D362" s="1"/>
      <c r="E362" s="1"/>
    </row>
    <row r="363" ht="12.75" customHeight="1">
      <c r="A363" s="1"/>
      <c r="C363" s="1"/>
      <c r="D363" s="1"/>
      <c r="E363" s="1"/>
    </row>
    <row r="364" ht="12.75" customHeight="1">
      <c r="A364" s="1"/>
      <c r="C364" s="1"/>
      <c r="D364" s="1"/>
      <c r="E364" s="1"/>
    </row>
    <row r="365" ht="12.75" customHeight="1">
      <c r="A365" s="1"/>
      <c r="C365" s="1"/>
      <c r="D365" s="1"/>
      <c r="E365" s="1"/>
    </row>
    <row r="366" ht="12.75" customHeight="1">
      <c r="A366" s="1"/>
      <c r="C366" s="1"/>
      <c r="D366" s="1"/>
      <c r="E366" s="1"/>
    </row>
    <row r="367" ht="12.75" customHeight="1">
      <c r="A367" s="1"/>
      <c r="C367" s="1"/>
      <c r="D367" s="1"/>
      <c r="E367" s="1"/>
    </row>
    <row r="368" ht="12.75" customHeight="1">
      <c r="A368" s="1"/>
      <c r="C368" s="1"/>
      <c r="D368" s="1"/>
      <c r="E368" s="1"/>
    </row>
    <row r="369" ht="12.75" customHeight="1">
      <c r="A369" s="1"/>
      <c r="C369" s="1"/>
      <c r="D369" s="1"/>
      <c r="E369" s="1"/>
    </row>
    <row r="370" ht="12.75" customHeight="1">
      <c r="A370" s="1"/>
      <c r="C370" s="1"/>
      <c r="D370" s="1"/>
      <c r="E370" s="1"/>
    </row>
    <row r="371" ht="12.75" customHeight="1">
      <c r="A371" s="1"/>
      <c r="C371" s="1"/>
      <c r="D371" s="1"/>
      <c r="E371" s="1"/>
    </row>
    <row r="372" ht="12.75" customHeight="1">
      <c r="A372" s="1"/>
      <c r="C372" s="1"/>
      <c r="D372" s="1"/>
      <c r="E372" s="1"/>
    </row>
    <row r="373" ht="12.75" customHeight="1">
      <c r="A373" s="1"/>
      <c r="C373" s="1"/>
      <c r="D373" s="1"/>
      <c r="E373" s="1"/>
    </row>
    <row r="374" ht="12.75" customHeight="1">
      <c r="A374" s="1"/>
      <c r="C374" s="1"/>
      <c r="D374" s="1"/>
      <c r="E374" s="1"/>
    </row>
    <row r="375" ht="12.75" customHeight="1">
      <c r="A375" s="1"/>
      <c r="C375" s="1"/>
      <c r="D375" s="1"/>
      <c r="E375" s="1"/>
    </row>
    <row r="376" ht="12.75" customHeight="1">
      <c r="A376" s="1"/>
      <c r="C376" s="1"/>
      <c r="D376" s="1"/>
      <c r="E376" s="1"/>
    </row>
    <row r="377" ht="12.75" customHeight="1">
      <c r="A377" s="1"/>
      <c r="C377" s="1"/>
      <c r="D377" s="1"/>
      <c r="E377" s="1"/>
    </row>
    <row r="378" ht="12.75" customHeight="1">
      <c r="A378" s="1"/>
      <c r="C378" s="1"/>
      <c r="D378" s="1"/>
      <c r="E378" s="1"/>
    </row>
    <row r="379" ht="12.75" customHeight="1">
      <c r="A379" s="1"/>
      <c r="C379" s="1"/>
      <c r="D379" s="1"/>
      <c r="E379" s="1"/>
    </row>
    <row r="380" ht="12.75" customHeight="1">
      <c r="A380" s="1"/>
      <c r="C380" s="1"/>
      <c r="D380" s="1"/>
      <c r="E380" s="1"/>
    </row>
    <row r="381" ht="12.75" customHeight="1">
      <c r="A381" s="1"/>
      <c r="C381" s="1"/>
      <c r="D381" s="1"/>
      <c r="E381" s="1"/>
    </row>
    <row r="382" ht="12.75" customHeight="1">
      <c r="A382" s="1"/>
      <c r="C382" s="1"/>
      <c r="D382" s="1"/>
      <c r="E382" s="1"/>
    </row>
    <row r="383" ht="12.75" customHeight="1">
      <c r="A383" s="1"/>
      <c r="C383" s="1"/>
      <c r="D383" s="1"/>
      <c r="E383" s="1"/>
    </row>
    <row r="384" ht="12.75" customHeight="1">
      <c r="A384" s="1"/>
      <c r="C384" s="1"/>
      <c r="D384" s="1"/>
      <c r="E384" s="1"/>
    </row>
    <row r="385" ht="12.75" customHeight="1">
      <c r="A385" s="1"/>
      <c r="C385" s="1"/>
      <c r="D385" s="1"/>
      <c r="E385" s="1"/>
    </row>
    <row r="386" ht="12.75" customHeight="1">
      <c r="A386" s="1"/>
      <c r="C386" s="1"/>
      <c r="D386" s="1"/>
      <c r="E386" s="1"/>
    </row>
    <row r="387" ht="12.75" customHeight="1">
      <c r="A387" s="1"/>
      <c r="C387" s="1"/>
      <c r="D387" s="1"/>
      <c r="E387" s="1"/>
    </row>
    <row r="388" ht="12.75" customHeight="1">
      <c r="A388" s="1"/>
      <c r="C388" s="1"/>
      <c r="D388" s="1"/>
      <c r="E388" s="1"/>
    </row>
    <row r="389" ht="12.75" customHeight="1">
      <c r="A389" s="1"/>
      <c r="C389" s="1"/>
      <c r="D389" s="1"/>
      <c r="E389" s="1"/>
    </row>
    <row r="390" ht="12.75" customHeight="1">
      <c r="A390" s="1"/>
      <c r="C390" s="1"/>
      <c r="D390" s="1"/>
      <c r="E390" s="1"/>
    </row>
    <row r="391" ht="12.75" customHeight="1">
      <c r="A391" s="1"/>
      <c r="C391" s="1"/>
      <c r="D391" s="1"/>
      <c r="E391" s="1"/>
    </row>
    <row r="392" ht="12.75" customHeight="1">
      <c r="A392" s="1"/>
      <c r="C392" s="1"/>
      <c r="D392" s="1"/>
      <c r="E392" s="1"/>
    </row>
    <row r="393" ht="12.75" customHeight="1">
      <c r="A393" s="1"/>
      <c r="C393" s="1"/>
      <c r="D393" s="1"/>
      <c r="E393" s="1"/>
    </row>
    <row r="394" ht="12.75" customHeight="1">
      <c r="A394" s="1"/>
      <c r="C394" s="1"/>
      <c r="D394" s="1"/>
      <c r="E394" s="1"/>
    </row>
    <row r="395" ht="12.75" customHeight="1">
      <c r="A395" s="1"/>
      <c r="C395" s="1"/>
      <c r="D395" s="1"/>
      <c r="E395" s="1"/>
    </row>
    <row r="396" ht="12.75" customHeight="1">
      <c r="A396" s="1"/>
      <c r="C396" s="1"/>
      <c r="D396" s="1"/>
      <c r="E396" s="1"/>
    </row>
    <row r="397" ht="12.75" customHeight="1">
      <c r="A397" s="1"/>
      <c r="C397" s="1"/>
      <c r="D397" s="1"/>
      <c r="E397" s="1"/>
    </row>
    <row r="398" ht="12.75" customHeight="1">
      <c r="A398" s="1"/>
      <c r="C398" s="1"/>
      <c r="D398" s="1"/>
      <c r="E398" s="1"/>
    </row>
    <row r="399" ht="12.75" customHeight="1">
      <c r="A399" s="1"/>
      <c r="C399" s="1"/>
      <c r="D399" s="1"/>
      <c r="E399" s="1"/>
    </row>
    <row r="400" ht="12.75" customHeight="1">
      <c r="A400" s="1"/>
      <c r="C400" s="1"/>
      <c r="D400" s="1"/>
      <c r="E400" s="1"/>
    </row>
    <row r="401" ht="12.75" customHeight="1">
      <c r="A401" s="1"/>
      <c r="C401" s="1"/>
      <c r="D401" s="1"/>
      <c r="E401" s="1"/>
    </row>
    <row r="402" ht="12.75" customHeight="1">
      <c r="A402" s="1"/>
      <c r="C402" s="1"/>
      <c r="D402" s="1"/>
      <c r="E402" s="1"/>
    </row>
    <row r="403" ht="12.75" customHeight="1">
      <c r="A403" s="1"/>
      <c r="C403" s="1"/>
      <c r="D403" s="1"/>
      <c r="E403" s="1"/>
    </row>
    <row r="404" ht="12.75" customHeight="1">
      <c r="A404" s="1"/>
      <c r="C404" s="1"/>
      <c r="D404" s="1"/>
      <c r="E404" s="1"/>
    </row>
    <row r="405" ht="12.75" customHeight="1">
      <c r="A405" s="1"/>
      <c r="C405" s="1"/>
      <c r="D405" s="1"/>
      <c r="E405" s="1"/>
    </row>
    <row r="406" ht="12.75" customHeight="1">
      <c r="A406" s="1"/>
      <c r="C406" s="1"/>
      <c r="D406" s="1"/>
      <c r="E406" s="1"/>
    </row>
    <row r="407" ht="12.75" customHeight="1">
      <c r="A407" s="1"/>
      <c r="C407" s="1"/>
      <c r="D407" s="1"/>
      <c r="E407" s="1"/>
    </row>
    <row r="408" ht="12.75" customHeight="1">
      <c r="A408" s="1"/>
      <c r="C408" s="1"/>
      <c r="D408" s="1"/>
      <c r="E408" s="1"/>
    </row>
    <row r="409" ht="12.75" customHeight="1">
      <c r="A409" s="1"/>
      <c r="C409" s="1"/>
      <c r="D409" s="1"/>
      <c r="E409" s="1"/>
    </row>
    <row r="410" ht="12.75" customHeight="1">
      <c r="A410" s="1"/>
      <c r="C410" s="1"/>
      <c r="D410" s="1"/>
      <c r="E410" s="1"/>
    </row>
    <row r="411" ht="12.75" customHeight="1">
      <c r="A411" s="1"/>
      <c r="C411" s="1"/>
      <c r="D411" s="1"/>
      <c r="E411" s="1"/>
    </row>
    <row r="412" ht="12.75" customHeight="1">
      <c r="A412" s="1"/>
      <c r="C412" s="1"/>
      <c r="D412" s="1"/>
      <c r="E412" s="1"/>
    </row>
    <row r="413" ht="12.75" customHeight="1">
      <c r="A413" s="1"/>
      <c r="C413" s="1"/>
      <c r="D413" s="1"/>
      <c r="E413" s="1"/>
    </row>
    <row r="414" ht="12.75" customHeight="1">
      <c r="A414" s="1"/>
      <c r="C414" s="1"/>
      <c r="D414" s="1"/>
      <c r="E414" s="1"/>
    </row>
    <row r="415" ht="12.75" customHeight="1">
      <c r="A415" s="1"/>
      <c r="C415" s="1"/>
      <c r="D415" s="1"/>
      <c r="E415" s="1"/>
    </row>
    <row r="416" ht="12.75" customHeight="1">
      <c r="A416" s="1"/>
      <c r="C416" s="1"/>
      <c r="D416" s="1"/>
      <c r="E416" s="1"/>
    </row>
    <row r="417" ht="12.75" customHeight="1">
      <c r="A417" s="1"/>
      <c r="C417" s="1"/>
      <c r="D417" s="1"/>
      <c r="E417" s="1"/>
    </row>
    <row r="418" ht="12.75" customHeight="1">
      <c r="A418" s="1"/>
      <c r="C418" s="1"/>
      <c r="D418" s="1"/>
      <c r="E418" s="1"/>
    </row>
    <row r="419" ht="12.75" customHeight="1">
      <c r="A419" s="1"/>
      <c r="C419" s="1"/>
      <c r="D419" s="1"/>
      <c r="E419" s="1"/>
    </row>
    <row r="420" ht="12.75" customHeight="1">
      <c r="A420" s="1"/>
      <c r="C420" s="1"/>
      <c r="D420" s="1"/>
      <c r="E420" s="1"/>
    </row>
    <row r="421" ht="12.75" customHeight="1">
      <c r="A421" s="1"/>
      <c r="C421" s="1"/>
      <c r="D421" s="1"/>
      <c r="E421" s="1"/>
    </row>
    <row r="422" ht="12.75" customHeight="1">
      <c r="A422" s="1"/>
      <c r="C422" s="1"/>
      <c r="D422" s="1"/>
      <c r="E422" s="1"/>
    </row>
    <row r="423" ht="12.75" customHeight="1">
      <c r="A423" s="1"/>
      <c r="C423" s="1"/>
      <c r="D423" s="1"/>
      <c r="E423" s="1"/>
    </row>
    <row r="424" ht="12.75" customHeight="1">
      <c r="A424" s="1"/>
      <c r="C424" s="1"/>
      <c r="D424" s="1"/>
      <c r="E424" s="1"/>
    </row>
    <row r="425" ht="12.75" customHeight="1">
      <c r="A425" s="1"/>
      <c r="C425" s="1"/>
      <c r="D425" s="1"/>
      <c r="E425" s="1"/>
    </row>
    <row r="426" ht="12.75" customHeight="1">
      <c r="A426" s="1"/>
      <c r="C426" s="1"/>
      <c r="D426" s="1"/>
      <c r="E426" s="1"/>
    </row>
    <row r="427" ht="12.75" customHeight="1">
      <c r="A427" s="1"/>
      <c r="C427" s="1"/>
      <c r="D427" s="1"/>
      <c r="E427" s="1"/>
    </row>
    <row r="428" ht="12.75" customHeight="1">
      <c r="A428" s="1"/>
      <c r="C428" s="1"/>
      <c r="D428" s="1"/>
      <c r="E428" s="1"/>
    </row>
    <row r="429" ht="12.75" customHeight="1">
      <c r="A429" s="1"/>
      <c r="C429" s="1"/>
      <c r="D429" s="1"/>
      <c r="E429" s="1"/>
    </row>
    <row r="430" ht="12.75" customHeight="1">
      <c r="A430" s="1"/>
      <c r="C430" s="1"/>
      <c r="D430" s="1"/>
      <c r="E430" s="1"/>
    </row>
    <row r="431" ht="12.75" customHeight="1">
      <c r="A431" s="1"/>
      <c r="C431" s="1"/>
      <c r="D431" s="1"/>
      <c r="E431" s="1"/>
    </row>
    <row r="432" ht="12.75" customHeight="1">
      <c r="A432" s="1"/>
      <c r="C432" s="1"/>
      <c r="D432" s="1"/>
      <c r="E432" s="1"/>
    </row>
    <row r="433" ht="12.75" customHeight="1">
      <c r="A433" s="1"/>
      <c r="C433" s="1"/>
      <c r="D433" s="1"/>
      <c r="E433" s="1"/>
    </row>
    <row r="434" ht="12.75" customHeight="1">
      <c r="A434" s="1"/>
      <c r="C434" s="1"/>
      <c r="D434" s="1"/>
      <c r="E434" s="1"/>
    </row>
    <row r="435" ht="12.75" customHeight="1">
      <c r="A435" s="1"/>
      <c r="C435" s="1"/>
      <c r="D435" s="1"/>
      <c r="E435" s="1"/>
    </row>
    <row r="436" ht="12.75" customHeight="1">
      <c r="A436" s="1"/>
      <c r="C436" s="1"/>
      <c r="D436" s="1"/>
      <c r="E436" s="1"/>
    </row>
    <row r="437" ht="12.75" customHeight="1">
      <c r="A437" s="1"/>
      <c r="C437" s="1"/>
      <c r="D437" s="1"/>
      <c r="E437" s="1"/>
    </row>
    <row r="438" ht="12.75" customHeight="1">
      <c r="A438" s="1"/>
      <c r="C438" s="1"/>
      <c r="D438" s="1"/>
      <c r="E438" s="1"/>
    </row>
    <row r="439" ht="12.75" customHeight="1">
      <c r="A439" s="1"/>
      <c r="C439" s="1"/>
      <c r="D439" s="1"/>
      <c r="E439" s="1"/>
    </row>
    <row r="440" ht="12.75" customHeight="1">
      <c r="A440" s="1"/>
      <c r="C440" s="1"/>
      <c r="D440" s="1"/>
      <c r="E440" s="1"/>
    </row>
    <row r="441" ht="12.75" customHeight="1">
      <c r="A441" s="1"/>
      <c r="C441" s="1"/>
      <c r="D441" s="1"/>
      <c r="E441" s="1"/>
    </row>
    <row r="442" ht="12.75" customHeight="1">
      <c r="A442" s="1"/>
      <c r="C442" s="1"/>
      <c r="D442" s="1"/>
      <c r="E442" s="1"/>
    </row>
    <row r="443" ht="12.75" customHeight="1">
      <c r="A443" s="1"/>
      <c r="C443" s="1"/>
      <c r="D443" s="1"/>
      <c r="E443" s="1"/>
    </row>
    <row r="444" ht="12.75" customHeight="1">
      <c r="A444" s="1"/>
      <c r="C444" s="1"/>
      <c r="D444" s="1"/>
      <c r="E444" s="1"/>
    </row>
    <row r="445" ht="12.75" customHeight="1">
      <c r="A445" s="1"/>
      <c r="C445" s="1"/>
      <c r="D445" s="1"/>
      <c r="E445" s="1"/>
    </row>
    <row r="446" ht="12.75" customHeight="1">
      <c r="A446" s="1"/>
      <c r="C446" s="1"/>
      <c r="D446" s="1"/>
      <c r="E446" s="1"/>
    </row>
    <row r="447" ht="12.75" customHeight="1">
      <c r="A447" s="1"/>
      <c r="C447" s="1"/>
      <c r="D447" s="1"/>
      <c r="E447" s="1"/>
    </row>
    <row r="448" ht="12.75" customHeight="1">
      <c r="A448" s="1"/>
      <c r="C448" s="1"/>
      <c r="D448" s="1"/>
      <c r="E448" s="1"/>
    </row>
    <row r="449" ht="12.75" customHeight="1">
      <c r="A449" s="1"/>
      <c r="C449" s="1"/>
      <c r="D449" s="1"/>
      <c r="E449" s="1"/>
    </row>
    <row r="450" ht="12.75" customHeight="1">
      <c r="A450" s="1"/>
      <c r="C450" s="1"/>
      <c r="D450" s="1"/>
      <c r="E450" s="1"/>
    </row>
    <row r="451" ht="12.75" customHeight="1">
      <c r="A451" s="1"/>
      <c r="C451" s="1"/>
      <c r="D451" s="1"/>
      <c r="E451" s="1"/>
    </row>
    <row r="452" ht="12.75" customHeight="1">
      <c r="A452" s="1"/>
      <c r="C452" s="1"/>
      <c r="D452" s="1"/>
      <c r="E452" s="1"/>
    </row>
    <row r="453" ht="12.75" customHeight="1">
      <c r="A453" s="1"/>
      <c r="C453" s="1"/>
      <c r="D453" s="1"/>
      <c r="E453" s="1"/>
    </row>
    <row r="454" ht="12.75" customHeight="1">
      <c r="A454" s="1"/>
      <c r="C454" s="1"/>
      <c r="D454" s="1"/>
      <c r="E454" s="1"/>
    </row>
    <row r="455" ht="12.75" customHeight="1">
      <c r="A455" s="1"/>
      <c r="C455" s="1"/>
      <c r="D455" s="1"/>
      <c r="E455" s="1"/>
    </row>
    <row r="456" ht="12.75" customHeight="1">
      <c r="A456" s="1"/>
      <c r="C456" s="1"/>
      <c r="D456" s="1"/>
      <c r="E456" s="1"/>
    </row>
    <row r="457" ht="12.75" customHeight="1">
      <c r="A457" s="1"/>
      <c r="C457" s="1"/>
      <c r="D457" s="1"/>
      <c r="E457" s="1"/>
    </row>
    <row r="458" ht="12.75" customHeight="1">
      <c r="A458" s="1"/>
      <c r="C458" s="1"/>
      <c r="D458" s="1"/>
      <c r="E458" s="1"/>
    </row>
    <row r="459" ht="12.75" customHeight="1">
      <c r="A459" s="1"/>
      <c r="C459" s="1"/>
      <c r="D459" s="1"/>
      <c r="E459" s="1"/>
    </row>
    <row r="460" ht="12.75" customHeight="1">
      <c r="A460" s="1"/>
      <c r="C460" s="1"/>
      <c r="D460" s="1"/>
      <c r="E460" s="1"/>
    </row>
    <row r="461" ht="12.75" customHeight="1">
      <c r="A461" s="1"/>
      <c r="C461" s="1"/>
      <c r="D461" s="1"/>
      <c r="E461" s="1"/>
    </row>
    <row r="462" ht="12.75" customHeight="1">
      <c r="A462" s="1"/>
      <c r="C462" s="1"/>
      <c r="D462" s="1"/>
      <c r="E462" s="1"/>
    </row>
    <row r="463" ht="12.75" customHeight="1">
      <c r="A463" s="1"/>
      <c r="C463" s="1"/>
      <c r="D463" s="1"/>
      <c r="E463" s="1"/>
    </row>
    <row r="464" ht="12.75" customHeight="1">
      <c r="A464" s="1"/>
      <c r="C464" s="1"/>
      <c r="D464" s="1"/>
      <c r="E464" s="1"/>
    </row>
    <row r="465" ht="12.75" customHeight="1">
      <c r="A465" s="1"/>
      <c r="C465" s="1"/>
      <c r="D465" s="1"/>
      <c r="E465" s="1"/>
    </row>
    <row r="466" ht="12.75" customHeight="1">
      <c r="A466" s="1"/>
      <c r="C466" s="1"/>
      <c r="D466" s="1"/>
      <c r="E466" s="1"/>
    </row>
    <row r="467" ht="12.75" customHeight="1">
      <c r="A467" s="1"/>
      <c r="C467" s="1"/>
      <c r="D467" s="1"/>
      <c r="E467" s="1"/>
    </row>
    <row r="468" ht="12.75" customHeight="1">
      <c r="A468" s="1"/>
      <c r="C468" s="1"/>
      <c r="D468" s="1"/>
      <c r="E468" s="1"/>
    </row>
    <row r="469" ht="12.75" customHeight="1">
      <c r="A469" s="1"/>
      <c r="C469" s="1"/>
      <c r="D469" s="1"/>
      <c r="E469" s="1"/>
    </row>
    <row r="470" ht="12.75" customHeight="1">
      <c r="A470" s="1"/>
      <c r="C470" s="1"/>
      <c r="D470" s="1"/>
      <c r="E470" s="1"/>
    </row>
    <row r="471" ht="12.75" customHeight="1">
      <c r="A471" s="1"/>
      <c r="C471" s="1"/>
      <c r="D471" s="1"/>
      <c r="E471" s="1"/>
    </row>
    <row r="472" ht="12.75" customHeight="1">
      <c r="A472" s="1"/>
      <c r="C472" s="1"/>
      <c r="D472" s="1"/>
      <c r="E472" s="1"/>
    </row>
    <row r="473" ht="12.75" customHeight="1">
      <c r="A473" s="1"/>
      <c r="C473" s="1"/>
      <c r="D473" s="1"/>
      <c r="E473" s="1"/>
    </row>
    <row r="474" ht="12.75" customHeight="1">
      <c r="A474" s="1"/>
      <c r="C474" s="1"/>
      <c r="D474" s="1"/>
      <c r="E474" s="1"/>
    </row>
    <row r="475" ht="12.75" customHeight="1">
      <c r="A475" s="1"/>
      <c r="C475" s="1"/>
      <c r="D475" s="1"/>
      <c r="E475" s="1"/>
    </row>
    <row r="476" ht="12.75" customHeight="1">
      <c r="A476" s="1"/>
      <c r="C476" s="1"/>
      <c r="D476" s="1"/>
      <c r="E476" s="1"/>
    </row>
    <row r="477" ht="12.75" customHeight="1">
      <c r="A477" s="1"/>
      <c r="C477" s="1"/>
      <c r="D477" s="1"/>
      <c r="E477" s="1"/>
    </row>
    <row r="478" ht="12.75" customHeight="1">
      <c r="A478" s="1"/>
      <c r="C478" s="1"/>
      <c r="D478" s="1"/>
      <c r="E478" s="1"/>
    </row>
    <row r="479" ht="12.75" customHeight="1">
      <c r="A479" s="1"/>
      <c r="C479" s="1"/>
      <c r="D479" s="1"/>
      <c r="E479" s="1"/>
    </row>
    <row r="480" ht="12.75" customHeight="1">
      <c r="A480" s="1"/>
      <c r="C480" s="1"/>
      <c r="D480" s="1"/>
      <c r="E480" s="1"/>
    </row>
    <row r="481" ht="12.75" customHeight="1">
      <c r="A481" s="1"/>
      <c r="C481" s="1"/>
      <c r="D481" s="1"/>
      <c r="E481" s="1"/>
    </row>
    <row r="482" ht="12.75" customHeight="1">
      <c r="A482" s="1"/>
      <c r="C482" s="1"/>
      <c r="D482" s="1"/>
      <c r="E482" s="1"/>
    </row>
    <row r="483" ht="12.75" customHeight="1">
      <c r="A483" s="1"/>
      <c r="C483" s="1"/>
      <c r="D483" s="1"/>
      <c r="E483" s="1"/>
    </row>
    <row r="484" ht="12.75" customHeight="1">
      <c r="A484" s="1"/>
      <c r="C484" s="1"/>
      <c r="D484" s="1"/>
      <c r="E484" s="1"/>
    </row>
    <row r="485" ht="12.75" customHeight="1">
      <c r="A485" s="1"/>
      <c r="C485" s="1"/>
      <c r="D485" s="1"/>
      <c r="E485" s="1"/>
    </row>
    <row r="486" ht="12.75" customHeight="1">
      <c r="A486" s="1"/>
      <c r="C486" s="1"/>
      <c r="D486" s="1"/>
      <c r="E486" s="1"/>
    </row>
    <row r="487" ht="12.75" customHeight="1">
      <c r="A487" s="1"/>
      <c r="C487" s="1"/>
      <c r="D487" s="1"/>
      <c r="E487" s="1"/>
    </row>
    <row r="488" ht="12.75" customHeight="1">
      <c r="A488" s="1"/>
      <c r="C488" s="1"/>
      <c r="D488" s="1"/>
      <c r="E488" s="1"/>
    </row>
    <row r="489" ht="12.75" customHeight="1">
      <c r="A489" s="1"/>
      <c r="C489" s="1"/>
      <c r="D489" s="1"/>
      <c r="E489" s="1"/>
    </row>
    <row r="490" ht="12.75" customHeight="1">
      <c r="A490" s="1"/>
      <c r="C490" s="1"/>
      <c r="D490" s="1"/>
      <c r="E490" s="1"/>
    </row>
    <row r="491" ht="12.75" customHeight="1">
      <c r="A491" s="1"/>
      <c r="C491" s="1"/>
      <c r="D491" s="1"/>
      <c r="E491" s="1"/>
    </row>
    <row r="492" ht="12.75" customHeight="1">
      <c r="A492" s="1"/>
      <c r="C492" s="1"/>
      <c r="D492" s="1"/>
      <c r="E492" s="1"/>
    </row>
    <row r="493" ht="12.75" customHeight="1">
      <c r="A493" s="1"/>
      <c r="C493" s="1"/>
      <c r="D493" s="1"/>
      <c r="E493" s="1"/>
    </row>
    <row r="494" ht="12.75" customHeight="1">
      <c r="A494" s="1"/>
      <c r="C494" s="1"/>
      <c r="D494" s="1"/>
      <c r="E494" s="1"/>
    </row>
    <row r="495" ht="12.75" customHeight="1">
      <c r="A495" s="1"/>
      <c r="C495" s="1"/>
      <c r="D495" s="1"/>
      <c r="E495" s="1"/>
    </row>
    <row r="496" ht="12.75" customHeight="1">
      <c r="A496" s="1"/>
      <c r="C496" s="1"/>
      <c r="D496" s="1"/>
      <c r="E496" s="1"/>
    </row>
    <row r="497" ht="12.75" customHeight="1">
      <c r="A497" s="1"/>
      <c r="C497" s="1"/>
      <c r="D497" s="1"/>
      <c r="E497" s="1"/>
    </row>
    <row r="498" ht="12.75" customHeight="1">
      <c r="A498" s="1"/>
      <c r="C498" s="1"/>
      <c r="D498" s="1"/>
      <c r="E498" s="1"/>
    </row>
    <row r="499" ht="12.75" customHeight="1">
      <c r="A499" s="1"/>
      <c r="C499" s="1"/>
      <c r="D499" s="1"/>
      <c r="E499" s="1"/>
    </row>
    <row r="500" ht="12.75" customHeight="1">
      <c r="A500" s="1"/>
      <c r="C500" s="1"/>
      <c r="D500" s="1"/>
      <c r="E500" s="1"/>
    </row>
    <row r="501" ht="12.75" customHeight="1">
      <c r="A501" s="1"/>
      <c r="C501" s="1"/>
      <c r="D501" s="1"/>
      <c r="E501" s="1"/>
    </row>
    <row r="502" ht="12.75" customHeight="1">
      <c r="A502" s="1"/>
      <c r="C502" s="1"/>
      <c r="D502" s="1"/>
      <c r="E502" s="1"/>
    </row>
    <row r="503" ht="12.75" customHeight="1">
      <c r="A503" s="1"/>
      <c r="C503" s="1"/>
      <c r="D503" s="1"/>
      <c r="E503" s="1"/>
    </row>
    <row r="504" ht="12.75" customHeight="1">
      <c r="A504" s="1"/>
      <c r="C504" s="1"/>
      <c r="D504" s="1"/>
      <c r="E504" s="1"/>
    </row>
    <row r="505" ht="12.75" customHeight="1">
      <c r="A505" s="1"/>
      <c r="C505" s="1"/>
      <c r="D505" s="1"/>
      <c r="E505" s="1"/>
    </row>
    <row r="506" ht="12.75" customHeight="1">
      <c r="A506" s="1"/>
      <c r="C506" s="1"/>
      <c r="D506" s="1"/>
      <c r="E506" s="1"/>
    </row>
    <row r="507" ht="12.75" customHeight="1">
      <c r="A507" s="1"/>
      <c r="C507" s="1"/>
      <c r="D507" s="1"/>
      <c r="E507" s="1"/>
    </row>
    <row r="508" ht="12.75" customHeight="1">
      <c r="A508" s="1"/>
      <c r="C508" s="1"/>
      <c r="D508" s="1"/>
      <c r="E508" s="1"/>
    </row>
    <row r="509" ht="12.75" customHeight="1">
      <c r="A509" s="1"/>
      <c r="C509" s="1"/>
      <c r="D509" s="1"/>
      <c r="E509" s="1"/>
    </row>
    <row r="510" ht="12.75" customHeight="1">
      <c r="A510" s="1"/>
      <c r="C510" s="1"/>
      <c r="D510" s="1"/>
      <c r="E510" s="1"/>
    </row>
    <row r="511" ht="12.75" customHeight="1">
      <c r="A511" s="1"/>
      <c r="C511" s="1"/>
      <c r="D511" s="1"/>
      <c r="E511" s="1"/>
    </row>
    <row r="512" ht="12.75" customHeight="1">
      <c r="A512" s="1"/>
      <c r="C512" s="1"/>
      <c r="D512" s="1"/>
      <c r="E512" s="1"/>
    </row>
    <row r="513" ht="12.75" customHeight="1">
      <c r="A513" s="1"/>
      <c r="C513" s="1"/>
      <c r="D513" s="1"/>
      <c r="E513" s="1"/>
    </row>
    <row r="514" ht="12.75" customHeight="1">
      <c r="A514" s="1"/>
      <c r="C514" s="1"/>
      <c r="D514" s="1"/>
      <c r="E514" s="1"/>
    </row>
    <row r="515" ht="12.75" customHeight="1">
      <c r="A515" s="1"/>
      <c r="C515" s="1"/>
      <c r="D515" s="1"/>
      <c r="E515" s="1"/>
    </row>
    <row r="516" ht="12.75" customHeight="1">
      <c r="A516" s="1"/>
      <c r="C516" s="1"/>
      <c r="D516" s="1"/>
      <c r="E516" s="1"/>
    </row>
    <row r="517" ht="12.75" customHeight="1">
      <c r="A517" s="1"/>
      <c r="C517" s="1"/>
      <c r="D517" s="1"/>
      <c r="E517" s="1"/>
    </row>
    <row r="518" ht="12.75" customHeight="1">
      <c r="A518" s="1"/>
      <c r="C518" s="1"/>
      <c r="D518" s="1"/>
      <c r="E518" s="1"/>
    </row>
    <row r="519" ht="12.75" customHeight="1">
      <c r="A519" s="1"/>
      <c r="C519" s="1"/>
      <c r="D519" s="1"/>
      <c r="E519" s="1"/>
    </row>
    <row r="520" ht="12.75" customHeight="1">
      <c r="A520" s="1"/>
      <c r="C520" s="1"/>
      <c r="D520" s="1"/>
      <c r="E520" s="1"/>
    </row>
    <row r="521" ht="12.75" customHeight="1">
      <c r="A521" s="1"/>
      <c r="C521" s="1"/>
      <c r="D521" s="1"/>
      <c r="E521" s="1"/>
    </row>
    <row r="522" ht="12.75" customHeight="1">
      <c r="A522" s="1"/>
      <c r="C522" s="1"/>
      <c r="D522" s="1"/>
      <c r="E522" s="1"/>
    </row>
    <row r="523" ht="12.75" customHeight="1">
      <c r="A523" s="1"/>
      <c r="C523" s="1"/>
      <c r="D523" s="1"/>
      <c r="E523" s="1"/>
    </row>
    <row r="524" ht="12.75" customHeight="1">
      <c r="A524" s="1"/>
      <c r="C524" s="1"/>
      <c r="D524" s="1"/>
      <c r="E524" s="1"/>
    </row>
    <row r="525" ht="12.75" customHeight="1">
      <c r="A525" s="1"/>
      <c r="C525" s="1"/>
      <c r="D525" s="1"/>
      <c r="E525" s="1"/>
    </row>
    <row r="526" ht="12.75" customHeight="1">
      <c r="A526" s="1"/>
      <c r="C526" s="1"/>
      <c r="D526" s="1"/>
      <c r="E526" s="1"/>
    </row>
    <row r="527" ht="12.75" customHeight="1">
      <c r="A527" s="1"/>
      <c r="C527" s="1"/>
      <c r="D527" s="1"/>
      <c r="E527" s="1"/>
    </row>
    <row r="528" ht="12.75" customHeight="1">
      <c r="A528" s="1"/>
      <c r="C528" s="1"/>
      <c r="D528" s="1"/>
      <c r="E528" s="1"/>
    </row>
    <row r="529" ht="12.75" customHeight="1">
      <c r="A529" s="1"/>
      <c r="C529" s="1"/>
      <c r="D529" s="1"/>
      <c r="E529" s="1"/>
    </row>
    <row r="530" ht="12.75" customHeight="1">
      <c r="A530" s="1"/>
      <c r="C530" s="1"/>
      <c r="D530" s="1"/>
      <c r="E530" s="1"/>
    </row>
    <row r="531" ht="12.75" customHeight="1">
      <c r="A531" s="1"/>
      <c r="C531" s="1"/>
      <c r="D531" s="1"/>
      <c r="E531" s="1"/>
    </row>
    <row r="532" ht="12.75" customHeight="1">
      <c r="A532" s="1"/>
      <c r="C532" s="1"/>
      <c r="D532" s="1"/>
      <c r="E532" s="1"/>
    </row>
    <row r="533" ht="12.75" customHeight="1">
      <c r="A533" s="1"/>
      <c r="C533" s="1"/>
      <c r="D533" s="1"/>
      <c r="E533" s="1"/>
    </row>
    <row r="534" ht="12.75" customHeight="1">
      <c r="A534" s="1"/>
      <c r="C534" s="1"/>
      <c r="D534" s="1"/>
      <c r="E534" s="1"/>
    </row>
    <row r="535" ht="12.75" customHeight="1">
      <c r="A535" s="1"/>
      <c r="C535" s="1"/>
      <c r="D535" s="1"/>
      <c r="E535" s="1"/>
    </row>
    <row r="536" ht="12.75" customHeight="1">
      <c r="A536" s="1"/>
      <c r="C536" s="1"/>
      <c r="D536" s="1"/>
      <c r="E536" s="1"/>
    </row>
    <row r="537" ht="12.75" customHeight="1">
      <c r="A537" s="1"/>
      <c r="C537" s="1"/>
      <c r="D537" s="1"/>
      <c r="E537" s="1"/>
    </row>
    <row r="538" ht="12.75" customHeight="1">
      <c r="A538" s="1"/>
      <c r="C538" s="1"/>
      <c r="D538" s="1"/>
      <c r="E538" s="1"/>
    </row>
    <row r="539" ht="12.75" customHeight="1">
      <c r="A539" s="1"/>
      <c r="C539" s="1"/>
      <c r="D539" s="1"/>
      <c r="E539" s="1"/>
    </row>
    <row r="540" ht="12.75" customHeight="1">
      <c r="A540" s="1"/>
      <c r="C540" s="1"/>
      <c r="D540" s="1"/>
      <c r="E540" s="1"/>
    </row>
    <row r="541" ht="12.75" customHeight="1">
      <c r="A541" s="1"/>
      <c r="C541" s="1"/>
      <c r="D541" s="1"/>
      <c r="E541" s="1"/>
    </row>
    <row r="542" ht="12.75" customHeight="1">
      <c r="A542" s="1"/>
      <c r="C542" s="1"/>
      <c r="D542" s="1"/>
      <c r="E542" s="1"/>
    </row>
    <row r="543" ht="12.75" customHeight="1">
      <c r="A543" s="1"/>
      <c r="C543" s="1"/>
      <c r="D543" s="1"/>
      <c r="E543" s="1"/>
    </row>
    <row r="544" ht="12.75" customHeight="1">
      <c r="A544" s="1"/>
      <c r="C544" s="1"/>
      <c r="D544" s="1"/>
      <c r="E544" s="1"/>
    </row>
    <row r="545" ht="12.75" customHeight="1">
      <c r="A545" s="1"/>
      <c r="C545" s="1"/>
      <c r="D545" s="1"/>
      <c r="E545" s="1"/>
    </row>
    <row r="546" ht="12.75" customHeight="1">
      <c r="A546" s="1"/>
      <c r="C546" s="1"/>
      <c r="D546" s="1"/>
      <c r="E546" s="1"/>
    </row>
    <row r="547" ht="12.75" customHeight="1">
      <c r="A547" s="1"/>
      <c r="C547" s="1"/>
      <c r="D547" s="1"/>
      <c r="E547" s="1"/>
    </row>
    <row r="548" ht="12.75" customHeight="1">
      <c r="A548" s="1"/>
      <c r="C548" s="1"/>
      <c r="D548" s="1"/>
      <c r="E548" s="1"/>
    </row>
    <row r="549" ht="12.75" customHeight="1">
      <c r="A549" s="1"/>
      <c r="C549" s="1"/>
      <c r="D549" s="1"/>
      <c r="E549" s="1"/>
    </row>
    <row r="550" ht="12.75" customHeight="1">
      <c r="A550" s="1"/>
      <c r="C550" s="1"/>
      <c r="D550" s="1"/>
      <c r="E550" s="1"/>
    </row>
    <row r="551" ht="12.75" customHeight="1">
      <c r="A551" s="1"/>
      <c r="C551" s="1"/>
      <c r="D551" s="1"/>
      <c r="E551" s="1"/>
    </row>
    <row r="552" ht="12.75" customHeight="1">
      <c r="A552" s="1"/>
      <c r="C552" s="1"/>
      <c r="D552" s="1"/>
      <c r="E552" s="1"/>
    </row>
    <row r="553" ht="12.75" customHeight="1">
      <c r="A553" s="1"/>
      <c r="C553" s="1"/>
      <c r="D553" s="1"/>
      <c r="E553" s="1"/>
    </row>
    <row r="554" ht="12.75" customHeight="1">
      <c r="A554" s="1"/>
      <c r="C554" s="1"/>
      <c r="D554" s="1"/>
      <c r="E554" s="1"/>
    </row>
    <row r="555" ht="12.75" customHeight="1">
      <c r="A555" s="1"/>
      <c r="C555" s="1"/>
      <c r="D555" s="1"/>
      <c r="E555" s="1"/>
    </row>
    <row r="556" ht="12.75" customHeight="1">
      <c r="A556" s="1"/>
      <c r="C556" s="1"/>
      <c r="D556" s="1"/>
      <c r="E556" s="1"/>
    </row>
    <row r="557" ht="12.75" customHeight="1">
      <c r="A557" s="1"/>
      <c r="C557" s="1"/>
      <c r="D557" s="1"/>
      <c r="E557" s="1"/>
    </row>
    <row r="558" ht="12.75" customHeight="1">
      <c r="A558" s="1"/>
      <c r="C558" s="1"/>
      <c r="D558" s="1"/>
      <c r="E558" s="1"/>
    </row>
    <row r="559" ht="12.75" customHeight="1">
      <c r="A559" s="1"/>
      <c r="C559" s="1"/>
      <c r="D559" s="1"/>
      <c r="E559" s="1"/>
    </row>
    <row r="560" ht="12.75" customHeight="1">
      <c r="A560" s="1"/>
      <c r="C560" s="1"/>
      <c r="D560" s="1"/>
      <c r="E560" s="1"/>
    </row>
    <row r="561" ht="12.75" customHeight="1">
      <c r="A561" s="1"/>
      <c r="C561" s="1"/>
      <c r="D561" s="1"/>
      <c r="E561" s="1"/>
    </row>
    <row r="562" ht="12.75" customHeight="1">
      <c r="A562" s="1"/>
      <c r="C562" s="1"/>
      <c r="D562" s="1"/>
      <c r="E562" s="1"/>
    </row>
    <row r="563" ht="12.75" customHeight="1">
      <c r="A563" s="1"/>
      <c r="C563" s="1"/>
      <c r="D563" s="1"/>
      <c r="E563" s="1"/>
    </row>
    <row r="564" ht="12.75" customHeight="1">
      <c r="A564" s="1"/>
      <c r="C564" s="1"/>
      <c r="D564" s="1"/>
      <c r="E564" s="1"/>
    </row>
    <row r="565" ht="12.75" customHeight="1">
      <c r="A565" s="1"/>
      <c r="C565" s="1"/>
      <c r="D565" s="1"/>
      <c r="E565" s="1"/>
    </row>
    <row r="566" ht="12.75" customHeight="1">
      <c r="A566" s="1"/>
      <c r="C566" s="1"/>
      <c r="D566" s="1"/>
      <c r="E566" s="1"/>
    </row>
    <row r="567" ht="12.75" customHeight="1">
      <c r="A567" s="1"/>
      <c r="C567" s="1"/>
      <c r="D567" s="1"/>
      <c r="E567" s="1"/>
    </row>
    <row r="568" ht="12.75" customHeight="1">
      <c r="A568" s="1"/>
      <c r="C568" s="1"/>
      <c r="D568" s="1"/>
      <c r="E568" s="1"/>
    </row>
    <row r="569" ht="12.75" customHeight="1">
      <c r="A569" s="1"/>
      <c r="C569" s="1"/>
      <c r="D569" s="1"/>
      <c r="E569" s="1"/>
    </row>
    <row r="570" ht="12.75" customHeight="1">
      <c r="A570" s="1"/>
      <c r="C570" s="1"/>
      <c r="D570" s="1"/>
      <c r="E570" s="1"/>
    </row>
    <row r="571" ht="12.75" customHeight="1">
      <c r="A571" s="1"/>
      <c r="C571" s="1"/>
      <c r="D571" s="1"/>
      <c r="E571" s="1"/>
    </row>
    <row r="572" ht="12.75" customHeight="1">
      <c r="A572" s="1"/>
      <c r="C572" s="1"/>
      <c r="D572" s="1"/>
      <c r="E572" s="1"/>
    </row>
    <row r="573" ht="12.75" customHeight="1">
      <c r="A573" s="1"/>
      <c r="C573" s="1"/>
      <c r="D573" s="1"/>
      <c r="E573" s="1"/>
    </row>
    <row r="574" ht="12.75" customHeight="1">
      <c r="A574" s="1"/>
      <c r="C574" s="1"/>
      <c r="D574" s="1"/>
      <c r="E574" s="1"/>
    </row>
    <row r="575" ht="12.75" customHeight="1">
      <c r="A575" s="1"/>
      <c r="C575" s="1"/>
      <c r="D575" s="1"/>
      <c r="E575" s="1"/>
    </row>
    <row r="576" ht="12.75" customHeight="1">
      <c r="A576" s="1"/>
      <c r="C576" s="1"/>
      <c r="D576" s="1"/>
      <c r="E576" s="1"/>
    </row>
    <row r="577" ht="12.75" customHeight="1">
      <c r="A577" s="1"/>
      <c r="C577" s="1"/>
      <c r="D577" s="1"/>
      <c r="E577" s="1"/>
    </row>
    <row r="578" ht="12.75" customHeight="1">
      <c r="A578" s="1"/>
      <c r="C578" s="1"/>
      <c r="D578" s="1"/>
      <c r="E578" s="1"/>
    </row>
    <row r="579" ht="12.75" customHeight="1">
      <c r="A579" s="1"/>
      <c r="C579" s="1"/>
      <c r="D579" s="1"/>
      <c r="E579" s="1"/>
    </row>
    <row r="580" ht="12.75" customHeight="1">
      <c r="A580" s="1"/>
      <c r="C580" s="1"/>
      <c r="D580" s="1"/>
      <c r="E580" s="1"/>
    </row>
    <row r="581" ht="12.75" customHeight="1">
      <c r="A581" s="1"/>
      <c r="C581" s="1"/>
      <c r="D581" s="1"/>
      <c r="E581" s="1"/>
    </row>
    <row r="582" ht="12.75" customHeight="1">
      <c r="A582" s="1"/>
      <c r="C582" s="1"/>
      <c r="D582" s="1"/>
      <c r="E582" s="1"/>
    </row>
    <row r="583" ht="12.75" customHeight="1">
      <c r="A583" s="1"/>
      <c r="C583" s="1"/>
      <c r="D583" s="1"/>
      <c r="E583" s="1"/>
    </row>
    <row r="584" ht="12.75" customHeight="1">
      <c r="A584" s="1"/>
      <c r="C584" s="1"/>
      <c r="D584" s="1"/>
      <c r="E584" s="1"/>
    </row>
    <row r="585" ht="12.75" customHeight="1">
      <c r="A585" s="1"/>
      <c r="C585" s="1"/>
      <c r="D585" s="1"/>
      <c r="E585" s="1"/>
    </row>
    <row r="586" ht="12.75" customHeight="1">
      <c r="A586" s="1"/>
      <c r="C586" s="1"/>
      <c r="D586" s="1"/>
      <c r="E586" s="1"/>
    </row>
    <row r="587" ht="12.75" customHeight="1">
      <c r="A587" s="1"/>
      <c r="C587" s="1"/>
      <c r="D587" s="1"/>
      <c r="E587" s="1"/>
    </row>
    <row r="588" ht="12.75" customHeight="1">
      <c r="A588" s="1"/>
      <c r="C588" s="1"/>
      <c r="D588" s="1"/>
      <c r="E588" s="1"/>
    </row>
    <row r="589" ht="12.75" customHeight="1">
      <c r="A589" s="1"/>
      <c r="C589" s="1"/>
      <c r="D589" s="1"/>
      <c r="E589" s="1"/>
    </row>
    <row r="590" ht="12.75" customHeight="1">
      <c r="A590" s="1"/>
      <c r="C590" s="1"/>
      <c r="D590" s="1"/>
      <c r="E590" s="1"/>
    </row>
    <row r="591" ht="12.75" customHeight="1">
      <c r="A591" s="1"/>
      <c r="C591" s="1"/>
      <c r="D591" s="1"/>
      <c r="E591" s="1"/>
    </row>
    <row r="592" ht="12.75" customHeight="1">
      <c r="A592" s="1"/>
      <c r="C592" s="1"/>
      <c r="D592" s="1"/>
      <c r="E592" s="1"/>
    </row>
    <row r="593" ht="12.75" customHeight="1">
      <c r="A593" s="1"/>
      <c r="C593" s="1"/>
      <c r="D593" s="1"/>
      <c r="E593" s="1"/>
    </row>
    <row r="594" ht="12.75" customHeight="1">
      <c r="A594" s="1"/>
      <c r="C594" s="1"/>
      <c r="D594" s="1"/>
      <c r="E594" s="1"/>
    </row>
    <row r="595" ht="12.75" customHeight="1">
      <c r="A595" s="1"/>
      <c r="C595" s="1"/>
      <c r="D595" s="1"/>
      <c r="E595" s="1"/>
    </row>
    <row r="596" ht="12.75" customHeight="1">
      <c r="A596" s="1"/>
      <c r="C596" s="1"/>
      <c r="D596" s="1"/>
      <c r="E596" s="1"/>
    </row>
    <row r="597" ht="12.75" customHeight="1">
      <c r="A597" s="1"/>
      <c r="C597" s="1"/>
      <c r="D597" s="1"/>
      <c r="E597" s="1"/>
    </row>
    <row r="598" ht="12.75" customHeight="1">
      <c r="A598" s="1"/>
      <c r="C598" s="1"/>
      <c r="D598" s="1"/>
      <c r="E598" s="1"/>
    </row>
    <row r="599" ht="12.75" customHeight="1">
      <c r="A599" s="1"/>
      <c r="C599" s="1"/>
      <c r="D599" s="1"/>
      <c r="E599" s="1"/>
    </row>
    <row r="600" ht="12.75" customHeight="1">
      <c r="A600" s="1"/>
      <c r="C600" s="1"/>
      <c r="D600" s="1"/>
      <c r="E600" s="1"/>
    </row>
    <row r="601" ht="12.75" customHeight="1">
      <c r="A601" s="1"/>
      <c r="C601" s="1"/>
      <c r="D601" s="1"/>
      <c r="E601" s="1"/>
    </row>
    <row r="602" ht="12.75" customHeight="1">
      <c r="A602" s="1"/>
      <c r="C602" s="1"/>
      <c r="D602" s="1"/>
      <c r="E602" s="1"/>
    </row>
    <row r="603" ht="12.75" customHeight="1">
      <c r="A603" s="1"/>
      <c r="C603" s="1"/>
      <c r="D603" s="1"/>
      <c r="E603" s="1"/>
    </row>
    <row r="604" ht="12.75" customHeight="1">
      <c r="A604" s="1"/>
      <c r="C604" s="1"/>
      <c r="D604" s="1"/>
      <c r="E604" s="1"/>
    </row>
    <row r="605" ht="12.75" customHeight="1">
      <c r="A605" s="1"/>
      <c r="C605" s="1"/>
      <c r="D605" s="1"/>
      <c r="E605" s="1"/>
    </row>
    <row r="606" ht="12.75" customHeight="1">
      <c r="A606" s="1"/>
      <c r="C606" s="1"/>
      <c r="D606" s="1"/>
      <c r="E606" s="1"/>
    </row>
    <row r="607" ht="12.75" customHeight="1">
      <c r="A607" s="1"/>
      <c r="C607" s="1"/>
      <c r="D607" s="1"/>
      <c r="E607" s="1"/>
    </row>
    <row r="608" ht="12.75" customHeight="1">
      <c r="A608" s="1"/>
      <c r="C608" s="1"/>
      <c r="D608" s="1"/>
      <c r="E608" s="1"/>
    </row>
    <row r="609" ht="12.75" customHeight="1">
      <c r="A609" s="1"/>
      <c r="C609" s="1"/>
      <c r="D609" s="1"/>
      <c r="E609" s="1"/>
    </row>
    <row r="610" ht="12.75" customHeight="1">
      <c r="A610" s="1"/>
      <c r="C610" s="1"/>
      <c r="D610" s="1"/>
      <c r="E610" s="1"/>
    </row>
    <row r="611" ht="12.75" customHeight="1">
      <c r="A611" s="1"/>
      <c r="C611" s="1"/>
      <c r="D611" s="1"/>
      <c r="E611" s="1"/>
    </row>
    <row r="612" ht="12.75" customHeight="1">
      <c r="A612" s="1"/>
      <c r="C612" s="1"/>
      <c r="D612" s="1"/>
      <c r="E612" s="1"/>
    </row>
    <row r="613" ht="12.75" customHeight="1">
      <c r="A613" s="1"/>
      <c r="C613" s="1"/>
      <c r="D613" s="1"/>
      <c r="E613" s="1"/>
    </row>
    <row r="614" ht="12.75" customHeight="1">
      <c r="A614" s="1"/>
      <c r="C614" s="1"/>
      <c r="D614" s="1"/>
      <c r="E614" s="1"/>
    </row>
    <row r="615" ht="12.75" customHeight="1">
      <c r="A615" s="1"/>
      <c r="C615" s="1"/>
      <c r="D615" s="1"/>
      <c r="E615" s="1"/>
    </row>
    <row r="616" ht="12.75" customHeight="1">
      <c r="A616" s="1"/>
      <c r="C616" s="1"/>
      <c r="D616" s="1"/>
      <c r="E616" s="1"/>
    </row>
    <row r="617" ht="12.75" customHeight="1">
      <c r="A617" s="1"/>
      <c r="C617" s="1"/>
      <c r="D617" s="1"/>
      <c r="E617" s="1"/>
    </row>
    <row r="618" ht="12.75" customHeight="1">
      <c r="A618" s="1"/>
      <c r="C618" s="1"/>
      <c r="D618" s="1"/>
      <c r="E618" s="1"/>
    </row>
    <row r="619" ht="12.75" customHeight="1">
      <c r="A619" s="1"/>
      <c r="C619" s="1"/>
      <c r="D619" s="1"/>
      <c r="E619" s="1"/>
    </row>
    <row r="620" ht="12.75" customHeight="1">
      <c r="A620" s="1"/>
      <c r="C620" s="1"/>
      <c r="D620" s="1"/>
      <c r="E620" s="1"/>
    </row>
    <row r="621" ht="12.75" customHeight="1">
      <c r="A621" s="1"/>
      <c r="C621" s="1"/>
      <c r="D621" s="1"/>
      <c r="E621" s="1"/>
    </row>
    <row r="622" ht="12.75" customHeight="1">
      <c r="A622" s="1"/>
      <c r="C622" s="1"/>
      <c r="D622" s="1"/>
      <c r="E622" s="1"/>
    </row>
    <row r="623" ht="12.75" customHeight="1">
      <c r="A623" s="1"/>
      <c r="C623" s="1"/>
      <c r="D623" s="1"/>
      <c r="E623" s="1"/>
    </row>
    <row r="624" ht="12.75" customHeight="1">
      <c r="A624" s="1"/>
      <c r="C624" s="1"/>
      <c r="D624" s="1"/>
      <c r="E624" s="1"/>
    </row>
    <row r="625" ht="12.75" customHeight="1">
      <c r="A625" s="1"/>
      <c r="C625" s="1"/>
      <c r="D625" s="1"/>
      <c r="E625" s="1"/>
    </row>
    <row r="626" ht="12.75" customHeight="1">
      <c r="A626" s="1"/>
      <c r="C626" s="1"/>
      <c r="D626" s="1"/>
      <c r="E626" s="1"/>
    </row>
    <row r="627" ht="12.75" customHeight="1">
      <c r="A627" s="1"/>
      <c r="C627" s="1"/>
      <c r="D627" s="1"/>
      <c r="E627" s="1"/>
    </row>
    <row r="628" ht="12.75" customHeight="1">
      <c r="A628" s="1"/>
      <c r="C628" s="1"/>
      <c r="D628" s="1"/>
      <c r="E628" s="1"/>
    </row>
    <row r="629" ht="12.75" customHeight="1">
      <c r="A629" s="1"/>
      <c r="C629" s="1"/>
      <c r="D629" s="1"/>
      <c r="E629" s="1"/>
    </row>
    <row r="630" ht="12.75" customHeight="1">
      <c r="A630" s="1"/>
      <c r="C630" s="1"/>
      <c r="D630" s="1"/>
      <c r="E630" s="1"/>
    </row>
    <row r="631" ht="12.75" customHeight="1">
      <c r="A631" s="1"/>
      <c r="C631" s="1"/>
      <c r="D631" s="1"/>
      <c r="E631" s="1"/>
    </row>
    <row r="632" ht="12.75" customHeight="1">
      <c r="A632" s="1"/>
      <c r="C632" s="1"/>
      <c r="D632" s="1"/>
      <c r="E632" s="1"/>
    </row>
    <row r="633" ht="12.75" customHeight="1">
      <c r="A633" s="1"/>
      <c r="C633" s="1"/>
      <c r="D633" s="1"/>
      <c r="E633" s="1"/>
    </row>
    <row r="634" ht="12.75" customHeight="1">
      <c r="A634" s="1"/>
      <c r="C634" s="1"/>
      <c r="D634" s="1"/>
      <c r="E634" s="1"/>
    </row>
    <row r="635" ht="12.75" customHeight="1">
      <c r="A635" s="1"/>
      <c r="C635" s="1"/>
      <c r="D635" s="1"/>
      <c r="E635" s="1"/>
    </row>
    <row r="636" ht="12.75" customHeight="1">
      <c r="A636" s="1"/>
      <c r="C636" s="1"/>
      <c r="D636" s="1"/>
      <c r="E636" s="1"/>
    </row>
    <row r="637" ht="12.75" customHeight="1">
      <c r="A637" s="1"/>
      <c r="C637" s="1"/>
      <c r="D637" s="1"/>
      <c r="E637" s="1"/>
    </row>
    <row r="638" ht="12.75" customHeight="1">
      <c r="A638" s="1"/>
      <c r="C638" s="1"/>
      <c r="D638" s="1"/>
      <c r="E638" s="1"/>
    </row>
    <row r="639" ht="12.75" customHeight="1">
      <c r="A639" s="1"/>
      <c r="C639" s="1"/>
      <c r="D639" s="1"/>
      <c r="E639" s="1"/>
    </row>
    <row r="640" ht="12.75" customHeight="1">
      <c r="A640" s="1"/>
      <c r="C640" s="1"/>
      <c r="D640" s="1"/>
      <c r="E640" s="1"/>
    </row>
    <row r="641" ht="12.75" customHeight="1">
      <c r="A641" s="1"/>
      <c r="C641" s="1"/>
      <c r="D641" s="1"/>
      <c r="E641" s="1"/>
    </row>
    <row r="642" ht="12.75" customHeight="1">
      <c r="A642" s="1"/>
      <c r="C642" s="1"/>
      <c r="D642" s="1"/>
      <c r="E642" s="1"/>
    </row>
    <row r="643" ht="12.75" customHeight="1">
      <c r="A643" s="1"/>
      <c r="C643" s="1"/>
      <c r="D643" s="1"/>
      <c r="E643" s="1"/>
    </row>
    <row r="644" ht="12.75" customHeight="1">
      <c r="A644" s="1"/>
      <c r="C644" s="1"/>
      <c r="D644" s="1"/>
      <c r="E644" s="1"/>
    </row>
    <row r="645" ht="12.75" customHeight="1">
      <c r="A645" s="1"/>
      <c r="C645" s="1"/>
      <c r="D645" s="1"/>
      <c r="E645" s="1"/>
    </row>
    <row r="646" ht="12.75" customHeight="1">
      <c r="A646" s="1"/>
      <c r="C646" s="1"/>
      <c r="D646" s="1"/>
      <c r="E646" s="1"/>
    </row>
    <row r="647" ht="12.75" customHeight="1">
      <c r="A647" s="1"/>
      <c r="C647" s="1"/>
      <c r="D647" s="1"/>
      <c r="E647" s="1"/>
    </row>
    <row r="648" ht="12.75" customHeight="1">
      <c r="A648" s="1"/>
      <c r="C648" s="1"/>
      <c r="D648" s="1"/>
      <c r="E648" s="1"/>
    </row>
    <row r="649" ht="12.75" customHeight="1">
      <c r="A649" s="1"/>
      <c r="C649" s="1"/>
      <c r="D649" s="1"/>
      <c r="E649" s="1"/>
    </row>
    <row r="650" ht="12.75" customHeight="1">
      <c r="A650" s="1"/>
      <c r="C650" s="1"/>
      <c r="D650" s="1"/>
      <c r="E650" s="1"/>
    </row>
    <row r="651" ht="12.75" customHeight="1">
      <c r="A651" s="1"/>
      <c r="C651" s="1"/>
      <c r="D651" s="1"/>
      <c r="E651" s="1"/>
    </row>
    <row r="652" ht="12.75" customHeight="1">
      <c r="A652" s="1"/>
      <c r="C652" s="1"/>
      <c r="D652" s="1"/>
      <c r="E652" s="1"/>
    </row>
    <row r="653" ht="12.75" customHeight="1">
      <c r="A653" s="1"/>
      <c r="C653" s="1"/>
      <c r="D653" s="1"/>
      <c r="E653" s="1"/>
    </row>
    <row r="654" ht="12.75" customHeight="1">
      <c r="A654" s="1"/>
      <c r="C654" s="1"/>
      <c r="D654" s="1"/>
      <c r="E654" s="1"/>
    </row>
    <row r="655" ht="12.75" customHeight="1">
      <c r="A655" s="1"/>
      <c r="C655" s="1"/>
      <c r="D655" s="1"/>
      <c r="E655" s="1"/>
    </row>
    <row r="656" ht="12.75" customHeight="1">
      <c r="A656" s="1"/>
      <c r="C656" s="1"/>
      <c r="D656" s="1"/>
      <c r="E656" s="1"/>
    </row>
    <row r="657" ht="12.75" customHeight="1">
      <c r="A657" s="1"/>
      <c r="C657" s="1"/>
      <c r="D657" s="1"/>
      <c r="E657" s="1"/>
    </row>
    <row r="658" ht="12.75" customHeight="1">
      <c r="A658" s="1"/>
      <c r="C658" s="1"/>
      <c r="D658" s="1"/>
      <c r="E658" s="1"/>
    </row>
    <row r="659" ht="12.75" customHeight="1">
      <c r="A659" s="1"/>
      <c r="C659" s="1"/>
      <c r="D659" s="1"/>
      <c r="E659" s="1"/>
    </row>
    <row r="660" ht="12.75" customHeight="1">
      <c r="A660" s="1"/>
      <c r="C660" s="1"/>
      <c r="D660" s="1"/>
      <c r="E660" s="1"/>
    </row>
    <row r="661" ht="12.75" customHeight="1">
      <c r="A661" s="1"/>
      <c r="C661" s="1"/>
      <c r="D661" s="1"/>
      <c r="E661" s="1"/>
    </row>
    <row r="662" ht="12.75" customHeight="1">
      <c r="A662" s="1"/>
      <c r="C662" s="1"/>
      <c r="D662" s="1"/>
      <c r="E662" s="1"/>
    </row>
    <row r="663" ht="12.75" customHeight="1">
      <c r="A663" s="1"/>
      <c r="C663" s="1"/>
      <c r="D663" s="1"/>
      <c r="E663" s="1"/>
    </row>
    <row r="664" ht="12.75" customHeight="1">
      <c r="A664" s="1"/>
      <c r="C664" s="1"/>
      <c r="D664" s="1"/>
      <c r="E664" s="1"/>
    </row>
    <row r="665" ht="12.75" customHeight="1">
      <c r="A665" s="1"/>
      <c r="C665" s="1"/>
      <c r="D665" s="1"/>
      <c r="E665" s="1"/>
    </row>
    <row r="666" ht="12.75" customHeight="1">
      <c r="A666" s="1"/>
      <c r="C666" s="1"/>
      <c r="D666" s="1"/>
      <c r="E666" s="1"/>
    </row>
    <row r="667" ht="12.75" customHeight="1">
      <c r="A667" s="1"/>
      <c r="C667" s="1"/>
      <c r="D667" s="1"/>
      <c r="E667" s="1"/>
    </row>
    <row r="668" ht="12.75" customHeight="1">
      <c r="A668" s="1"/>
      <c r="C668" s="1"/>
      <c r="D668" s="1"/>
      <c r="E668" s="1"/>
    </row>
    <row r="669" ht="12.75" customHeight="1">
      <c r="A669" s="1"/>
      <c r="C669" s="1"/>
      <c r="D669" s="1"/>
      <c r="E669" s="1"/>
    </row>
    <row r="670" ht="12.75" customHeight="1">
      <c r="A670" s="1"/>
      <c r="C670" s="1"/>
      <c r="D670" s="1"/>
      <c r="E670" s="1"/>
    </row>
    <row r="671" ht="12.75" customHeight="1">
      <c r="A671" s="1"/>
      <c r="C671" s="1"/>
      <c r="D671" s="1"/>
      <c r="E671" s="1"/>
    </row>
    <row r="672" ht="12.75" customHeight="1">
      <c r="A672" s="1"/>
      <c r="C672" s="1"/>
      <c r="D672" s="1"/>
      <c r="E672" s="1"/>
    </row>
    <row r="673" ht="12.75" customHeight="1">
      <c r="A673" s="1"/>
      <c r="C673" s="1"/>
      <c r="D673" s="1"/>
      <c r="E673" s="1"/>
    </row>
    <row r="674" ht="12.75" customHeight="1">
      <c r="A674" s="1"/>
      <c r="C674" s="1"/>
      <c r="D674" s="1"/>
      <c r="E674" s="1"/>
    </row>
    <row r="675" ht="12.75" customHeight="1">
      <c r="A675" s="1"/>
      <c r="C675" s="1"/>
      <c r="D675" s="1"/>
      <c r="E675" s="1"/>
    </row>
    <row r="676" ht="12.75" customHeight="1">
      <c r="A676" s="1"/>
      <c r="C676" s="1"/>
      <c r="D676" s="1"/>
      <c r="E676" s="1"/>
    </row>
    <row r="677" ht="12.75" customHeight="1">
      <c r="A677" s="1"/>
      <c r="C677" s="1"/>
      <c r="D677" s="1"/>
      <c r="E677" s="1"/>
    </row>
    <row r="678" ht="12.75" customHeight="1">
      <c r="A678" s="1"/>
      <c r="C678" s="1"/>
      <c r="D678" s="1"/>
      <c r="E678" s="1"/>
    </row>
    <row r="679" ht="12.75" customHeight="1">
      <c r="A679" s="1"/>
      <c r="C679" s="1"/>
      <c r="D679" s="1"/>
      <c r="E679" s="1"/>
    </row>
    <row r="680" ht="12.75" customHeight="1">
      <c r="A680" s="1"/>
      <c r="C680" s="1"/>
      <c r="D680" s="1"/>
      <c r="E680" s="1"/>
    </row>
    <row r="681" ht="12.75" customHeight="1">
      <c r="A681" s="1"/>
      <c r="C681" s="1"/>
      <c r="D681" s="1"/>
      <c r="E681" s="1"/>
    </row>
    <row r="682" ht="12.75" customHeight="1">
      <c r="A682" s="1"/>
      <c r="C682" s="1"/>
      <c r="D682" s="1"/>
      <c r="E682" s="1"/>
    </row>
    <row r="683" ht="12.75" customHeight="1">
      <c r="A683" s="1"/>
      <c r="C683" s="1"/>
      <c r="D683" s="1"/>
      <c r="E683" s="1"/>
    </row>
    <row r="684" ht="12.75" customHeight="1">
      <c r="A684" s="1"/>
      <c r="C684" s="1"/>
      <c r="D684" s="1"/>
      <c r="E684" s="1"/>
    </row>
    <row r="685" ht="12.75" customHeight="1">
      <c r="A685" s="1"/>
      <c r="C685" s="1"/>
      <c r="D685" s="1"/>
      <c r="E685" s="1"/>
    </row>
    <row r="686" ht="12.75" customHeight="1">
      <c r="A686" s="1"/>
      <c r="C686" s="1"/>
      <c r="D686" s="1"/>
      <c r="E686" s="1"/>
    </row>
    <row r="687" ht="12.75" customHeight="1">
      <c r="A687" s="1"/>
      <c r="C687" s="1"/>
      <c r="D687" s="1"/>
      <c r="E687" s="1"/>
    </row>
    <row r="688" ht="12.75" customHeight="1">
      <c r="A688" s="1"/>
      <c r="C688" s="1"/>
      <c r="D688" s="1"/>
      <c r="E688" s="1"/>
    </row>
    <row r="689" ht="12.75" customHeight="1">
      <c r="A689" s="1"/>
      <c r="C689" s="1"/>
      <c r="D689" s="1"/>
      <c r="E689" s="1"/>
    </row>
    <row r="690" ht="12.75" customHeight="1">
      <c r="A690" s="1"/>
      <c r="C690" s="1"/>
      <c r="D690" s="1"/>
      <c r="E690" s="1"/>
    </row>
    <row r="691" ht="12.75" customHeight="1">
      <c r="A691" s="1"/>
      <c r="C691" s="1"/>
      <c r="D691" s="1"/>
      <c r="E691" s="1"/>
    </row>
    <row r="692" ht="12.75" customHeight="1">
      <c r="A692" s="1"/>
      <c r="C692" s="1"/>
      <c r="D692" s="1"/>
      <c r="E692" s="1"/>
    </row>
    <row r="693" ht="12.75" customHeight="1">
      <c r="A693" s="1"/>
      <c r="C693" s="1"/>
      <c r="D693" s="1"/>
      <c r="E693" s="1"/>
    </row>
    <row r="694" ht="12.75" customHeight="1">
      <c r="A694" s="1"/>
      <c r="C694" s="1"/>
      <c r="D694" s="1"/>
      <c r="E694" s="1"/>
    </row>
    <row r="695" ht="12.75" customHeight="1">
      <c r="A695" s="1"/>
      <c r="C695" s="1"/>
      <c r="D695" s="1"/>
      <c r="E695" s="1"/>
    </row>
    <row r="696" ht="12.75" customHeight="1">
      <c r="A696" s="1"/>
      <c r="C696" s="1"/>
      <c r="D696" s="1"/>
      <c r="E696" s="1"/>
    </row>
    <row r="697" ht="12.75" customHeight="1">
      <c r="A697" s="1"/>
      <c r="C697" s="1"/>
      <c r="D697" s="1"/>
      <c r="E697" s="1"/>
    </row>
    <row r="698" ht="12.75" customHeight="1">
      <c r="A698" s="1"/>
      <c r="C698" s="1"/>
      <c r="D698" s="1"/>
      <c r="E698" s="1"/>
    </row>
    <row r="699" ht="12.75" customHeight="1">
      <c r="A699" s="1"/>
      <c r="C699" s="1"/>
      <c r="D699" s="1"/>
      <c r="E699" s="1"/>
    </row>
    <row r="700" ht="12.75" customHeight="1">
      <c r="A700" s="1"/>
      <c r="C700" s="1"/>
      <c r="D700" s="1"/>
      <c r="E700" s="1"/>
    </row>
    <row r="701" ht="12.75" customHeight="1">
      <c r="A701" s="1"/>
      <c r="C701" s="1"/>
      <c r="D701" s="1"/>
      <c r="E701" s="1"/>
    </row>
    <row r="702" ht="12.75" customHeight="1">
      <c r="A702" s="1"/>
      <c r="C702" s="1"/>
      <c r="D702" s="1"/>
      <c r="E702" s="1"/>
    </row>
    <row r="703" ht="12.75" customHeight="1">
      <c r="A703" s="1"/>
      <c r="C703" s="1"/>
      <c r="D703" s="1"/>
      <c r="E703" s="1"/>
    </row>
    <row r="704" ht="12.75" customHeight="1">
      <c r="A704" s="1"/>
      <c r="C704" s="1"/>
      <c r="D704" s="1"/>
      <c r="E704" s="1"/>
    </row>
    <row r="705" ht="12.75" customHeight="1">
      <c r="A705" s="1"/>
      <c r="C705" s="1"/>
      <c r="D705" s="1"/>
      <c r="E705" s="1"/>
    </row>
    <row r="706" ht="12.75" customHeight="1">
      <c r="A706" s="1"/>
      <c r="C706" s="1"/>
      <c r="D706" s="1"/>
      <c r="E706" s="1"/>
    </row>
    <row r="707" ht="12.75" customHeight="1">
      <c r="A707" s="1"/>
      <c r="C707" s="1"/>
      <c r="D707" s="1"/>
      <c r="E707" s="1"/>
    </row>
    <row r="708" ht="12.75" customHeight="1">
      <c r="A708" s="1"/>
      <c r="C708" s="1"/>
      <c r="D708" s="1"/>
      <c r="E708" s="1"/>
    </row>
    <row r="709" ht="12.75" customHeight="1">
      <c r="A709" s="1"/>
      <c r="C709" s="1"/>
      <c r="D709" s="1"/>
      <c r="E709" s="1"/>
    </row>
    <row r="710" ht="12.75" customHeight="1">
      <c r="A710" s="1"/>
      <c r="C710" s="1"/>
      <c r="D710" s="1"/>
      <c r="E710" s="1"/>
    </row>
    <row r="711" ht="12.75" customHeight="1">
      <c r="A711" s="1"/>
      <c r="C711" s="1"/>
      <c r="D711" s="1"/>
      <c r="E711" s="1"/>
    </row>
    <row r="712" ht="12.75" customHeight="1">
      <c r="A712" s="1"/>
      <c r="C712" s="1"/>
      <c r="D712" s="1"/>
      <c r="E712" s="1"/>
    </row>
    <row r="713" ht="12.75" customHeight="1">
      <c r="A713" s="1"/>
      <c r="C713" s="1"/>
      <c r="D713" s="1"/>
      <c r="E713" s="1"/>
    </row>
    <row r="714" ht="12.75" customHeight="1">
      <c r="A714" s="1"/>
      <c r="C714" s="1"/>
      <c r="D714" s="1"/>
      <c r="E714" s="1"/>
    </row>
    <row r="715" ht="12.75" customHeight="1">
      <c r="A715" s="1"/>
      <c r="C715" s="1"/>
      <c r="D715" s="1"/>
      <c r="E715" s="1"/>
    </row>
    <row r="716" ht="12.75" customHeight="1">
      <c r="A716" s="1"/>
      <c r="C716" s="1"/>
      <c r="D716" s="1"/>
      <c r="E716" s="1"/>
    </row>
    <row r="717" ht="12.75" customHeight="1">
      <c r="A717" s="1"/>
      <c r="C717" s="1"/>
      <c r="D717" s="1"/>
      <c r="E717" s="1"/>
    </row>
    <row r="718" ht="12.75" customHeight="1">
      <c r="A718" s="1"/>
      <c r="C718" s="1"/>
      <c r="D718" s="1"/>
      <c r="E718" s="1"/>
    </row>
    <row r="719" ht="12.75" customHeight="1">
      <c r="A719" s="1"/>
      <c r="C719" s="1"/>
      <c r="D719" s="1"/>
      <c r="E719" s="1"/>
    </row>
    <row r="720" ht="12.75" customHeight="1">
      <c r="A720" s="1"/>
      <c r="C720" s="1"/>
      <c r="D720" s="1"/>
      <c r="E720" s="1"/>
    </row>
    <row r="721" ht="12.75" customHeight="1">
      <c r="A721" s="1"/>
      <c r="C721" s="1"/>
      <c r="D721" s="1"/>
      <c r="E721" s="1"/>
    </row>
    <row r="722" ht="12.75" customHeight="1">
      <c r="A722" s="1"/>
      <c r="C722" s="1"/>
      <c r="D722" s="1"/>
      <c r="E722" s="1"/>
    </row>
    <row r="723" ht="12.75" customHeight="1">
      <c r="A723" s="1"/>
      <c r="C723" s="1"/>
      <c r="D723" s="1"/>
      <c r="E723" s="1"/>
    </row>
    <row r="724" ht="12.75" customHeight="1">
      <c r="A724" s="1"/>
      <c r="C724" s="1"/>
      <c r="D724" s="1"/>
      <c r="E724" s="1"/>
    </row>
    <row r="725" ht="12.75" customHeight="1">
      <c r="A725" s="1"/>
      <c r="C725" s="1"/>
      <c r="D725" s="1"/>
      <c r="E725" s="1"/>
    </row>
    <row r="726" ht="12.75" customHeight="1">
      <c r="A726" s="1"/>
      <c r="C726" s="1"/>
      <c r="D726" s="1"/>
      <c r="E726" s="1"/>
    </row>
    <row r="727" ht="12.75" customHeight="1">
      <c r="A727" s="1"/>
      <c r="C727" s="1"/>
      <c r="D727" s="1"/>
      <c r="E727" s="1"/>
    </row>
    <row r="728" ht="12.75" customHeight="1">
      <c r="A728" s="1"/>
      <c r="C728" s="1"/>
      <c r="D728" s="1"/>
      <c r="E728" s="1"/>
    </row>
    <row r="729" ht="12.75" customHeight="1">
      <c r="A729" s="1"/>
      <c r="C729" s="1"/>
      <c r="D729" s="1"/>
      <c r="E729" s="1"/>
    </row>
    <row r="730" ht="12.75" customHeight="1">
      <c r="A730" s="1"/>
      <c r="C730" s="1"/>
      <c r="D730" s="1"/>
      <c r="E730" s="1"/>
    </row>
    <row r="731" ht="12.75" customHeight="1">
      <c r="A731" s="1"/>
      <c r="C731" s="1"/>
      <c r="D731" s="1"/>
      <c r="E731" s="1"/>
    </row>
    <row r="732" ht="12.75" customHeight="1">
      <c r="A732" s="1"/>
      <c r="C732" s="1"/>
      <c r="D732" s="1"/>
      <c r="E732" s="1"/>
    </row>
    <row r="733" ht="12.75" customHeight="1">
      <c r="A733" s="1"/>
      <c r="C733" s="1"/>
      <c r="D733" s="1"/>
      <c r="E733" s="1"/>
    </row>
    <row r="734" ht="12.75" customHeight="1">
      <c r="A734" s="1"/>
      <c r="C734" s="1"/>
      <c r="D734" s="1"/>
      <c r="E734" s="1"/>
    </row>
    <row r="735" ht="12.75" customHeight="1">
      <c r="A735" s="1"/>
      <c r="C735" s="1"/>
      <c r="D735" s="1"/>
      <c r="E735" s="1"/>
    </row>
    <row r="736" ht="12.75" customHeight="1">
      <c r="A736" s="1"/>
      <c r="C736" s="1"/>
      <c r="D736" s="1"/>
      <c r="E736" s="1"/>
    </row>
    <row r="737" ht="12.75" customHeight="1">
      <c r="A737" s="1"/>
      <c r="C737" s="1"/>
      <c r="D737" s="1"/>
      <c r="E737" s="1"/>
    </row>
    <row r="738" ht="12.75" customHeight="1">
      <c r="A738" s="1"/>
      <c r="C738" s="1"/>
      <c r="D738" s="1"/>
      <c r="E738" s="1"/>
    </row>
    <row r="739" ht="12.75" customHeight="1">
      <c r="A739" s="1"/>
      <c r="C739" s="1"/>
      <c r="D739" s="1"/>
      <c r="E739" s="1"/>
    </row>
    <row r="740" ht="12.75" customHeight="1">
      <c r="A740" s="1"/>
      <c r="C740" s="1"/>
      <c r="D740" s="1"/>
      <c r="E740" s="1"/>
    </row>
    <row r="741" ht="12.75" customHeight="1">
      <c r="A741" s="1"/>
      <c r="C741" s="1"/>
      <c r="D741" s="1"/>
      <c r="E741" s="1"/>
    </row>
    <row r="742" ht="12.75" customHeight="1">
      <c r="A742" s="1"/>
      <c r="C742" s="1"/>
      <c r="D742" s="1"/>
      <c r="E742" s="1"/>
    </row>
    <row r="743" ht="12.75" customHeight="1">
      <c r="A743" s="1"/>
      <c r="C743" s="1"/>
      <c r="D743" s="1"/>
      <c r="E743" s="1"/>
    </row>
    <row r="744" ht="12.75" customHeight="1">
      <c r="A744" s="1"/>
      <c r="C744" s="1"/>
      <c r="D744" s="1"/>
      <c r="E744" s="1"/>
    </row>
    <row r="745" ht="12.75" customHeight="1">
      <c r="A745" s="1"/>
      <c r="C745" s="1"/>
      <c r="D745" s="1"/>
      <c r="E745" s="1"/>
    </row>
    <row r="746" ht="12.75" customHeight="1">
      <c r="A746" s="1"/>
      <c r="C746" s="1"/>
      <c r="D746" s="1"/>
      <c r="E746" s="1"/>
    </row>
    <row r="747" ht="12.75" customHeight="1">
      <c r="A747" s="1"/>
      <c r="C747" s="1"/>
      <c r="D747" s="1"/>
      <c r="E747" s="1"/>
    </row>
    <row r="748" ht="12.75" customHeight="1">
      <c r="A748" s="1"/>
      <c r="C748" s="1"/>
      <c r="D748" s="1"/>
      <c r="E748" s="1"/>
    </row>
    <row r="749" ht="12.75" customHeight="1">
      <c r="A749" s="1"/>
      <c r="C749" s="1"/>
      <c r="D749" s="1"/>
      <c r="E749" s="1"/>
    </row>
    <row r="750" ht="12.75" customHeight="1">
      <c r="A750" s="1"/>
      <c r="C750" s="1"/>
      <c r="D750" s="1"/>
      <c r="E750" s="1"/>
    </row>
    <row r="751" ht="12.75" customHeight="1">
      <c r="A751" s="1"/>
      <c r="C751" s="1"/>
      <c r="D751" s="1"/>
      <c r="E751" s="1"/>
    </row>
    <row r="752" ht="12.75" customHeight="1">
      <c r="A752" s="1"/>
      <c r="C752" s="1"/>
      <c r="D752" s="1"/>
      <c r="E752" s="1"/>
    </row>
    <row r="753" ht="12.75" customHeight="1">
      <c r="A753" s="1"/>
      <c r="C753" s="1"/>
      <c r="D753" s="1"/>
      <c r="E753" s="1"/>
    </row>
    <row r="754" ht="12.75" customHeight="1">
      <c r="A754" s="1"/>
      <c r="C754" s="1"/>
      <c r="D754" s="1"/>
      <c r="E754" s="1"/>
    </row>
    <row r="755" ht="12.75" customHeight="1">
      <c r="A755" s="1"/>
      <c r="C755" s="1"/>
      <c r="D755" s="1"/>
      <c r="E755" s="1"/>
    </row>
    <row r="756" ht="12.75" customHeight="1">
      <c r="A756" s="1"/>
      <c r="C756" s="1"/>
      <c r="D756" s="1"/>
      <c r="E756" s="1"/>
    </row>
    <row r="757" ht="12.75" customHeight="1">
      <c r="A757" s="1"/>
      <c r="C757" s="1"/>
      <c r="D757" s="1"/>
      <c r="E757" s="1"/>
    </row>
    <row r="758" ht="12.75" customHeight="1">
      <c r="A758" s="1"/>
      <c r="C758" s="1"/>
      <c r="D758" s="1"/>
      <c r="E758" s="1"/>
    </row>
    <row r="759" ht="12.75" customHeight="1">
      <c r="A759" s="1"/>
      <c r="C759" s="1"/>
      <c r="D759" s="1"/>
      <c r="E759" s="1"/>
    </row>
    <row r="760" ht="12.75" customHeight="1">
      <c r="A760" s="1"/>
      <c r="C760" s="1"/>
      <c r="D760" s="1"/>
      <c r="E760" s="1"/>
    </row>
    <row r="761" ht="12.75" customHeight="1">
      <c r="A761" s="1"/>
      <c r="C761" s="1"/>
      <c r="D761" s="1"/>
      <c r="E761" s="1"/>
    </row>
    <row r="762" ht="12.75" customHeight="1">
      <c r="A762" s="1"/>
      <c r="C762" s="1"/>
      <c r="D762" s="1"/>
      <c r="E762" s="1"/>
    </row>
    <row r="763" ht="12.75" customHeight="1">
      <c r="A763" s="1"/>
      <c r="C763" s="1"/>
      <c r="D763" s="1"/>
      <c r="E763" s="1"/>
    </row>
    <row r="764" ht="12.75" customHeight="1">
      <c r="A764" s="1"/>
      <c r="C764" s="1"/>
      <c r="D764" s="1"/>
      <c r="E764" s="1"/>
    </row>
    <row r="765" ht="12.75" customHeight="1">
      <c r="A765" s="1"/>
      <c r="C765" s="1"/>
      <c r="D765" s="1"/>
      <c r="E765" s="1"/>
    </row>
    <row r="766" ht="12.75" customHeight="1">
      <c r="A766" s="1"/>
      <c r="C766" s="1"/>
      <c r="D766" s="1"/>
      <c r="E766" s="1"/>
    </row>
    <row r="767" ht="12.75" customHeight="1">
      <c r="A767" s="1"/>
      <c r="C767" s="1"/>
      <c r="D767" s="1"/>
      <c r="E767" s="1"/>
    </row>
    <row r="768" ht="12.75" customHeight="1">
      <c r="A768" s="1"/>
      <c r="C768" s="1"/>
      <c r="D768" s="1"/>
      <c r="E768" s="1"/>
    </row>
    <row r="769" ht="12.75" customHeight="1">
      <c r="A769" s="1"/>
      <c r="C769" s="1"/>
      <c r="D769" s="1"/>
      <c r="E769" s="1"/>
    </row>
    <row r="770" ht="12.75" customHeight="1">
      <c r="A770" s="1"/>
      <c r="C770" s="1"/>
      <c r="D770" s="1"/>
      <c r="E770" s="1"/>
    </row>
    <row r="771" ht="12.75" customHeight="1">
      <c r="A771" s="1"/>
      <c r="C771" s="1"/>
      <c r="D771" s="1"/>
      <c r="E771" s="1"/>
    </row>
    <row r="772" ht="12.75" customHeight="1">
      <c r="A772" s="1"/>
      <c r="C772" s="1"/>
      <c r="D772" s="1"/>
      <c r="E772" s="1"/>
    </row>
    <row r="773" ht="12.75" customHeight="1">
      <c r="A773" s="1"/>
      <c r="C773" s="1"/>
      <c r="D773" s="1"/>
      <c r="E773" s="1"/>
    </row>
    <row r="774" ht="12.75" customHeight="1">
      <c r="A774" s="1"/>
      <c r="C774" s="1"/>
      <c r="D774" s="1"/>
      <c r="E774" s="1"/>
    </row>
    <row r="775" ht="12.75" customHeight="1">
      <c r="A775" s="1"/>
      <c r="C775" s="1"/>
      <c r="D775" s="1"/>
      <c r="E775" s="1"/>
    </row>
    <row r="776" ht="12.75" customHeight="1">
      <c r="A776" s="1"/>
      <c r="C776" s="1"/>
      <c r="D776" s="1"/>
      <c r="E776" s="1"/>
    </row>
    <row r="777" ht="12.75" customHeight="1">
      <c r="A777" s="1"/>
      <c r="C777" s="1"/>
      <c r="D777" s="1"/>
      <c r="E777" s="1"/>
    </row>
    <row r="778" ht="12.75" customHeight="1">
      <c r="A778" s="1"/>
      <c r="C778" s="1"/>
      <c r="D778" s="1"/>
      <c r="E778" s="1"/>
    </row>
    <row r="779" ht="12.75" customHeight="1">
      <c r="A779" s="1"/>
      <c r="C779" s="1"/>
      <c r="D779" s="1"/>
      <c r="E779" s="1"/>
    </row>
    <row r="780" ht="12.75" customHeight="1">
      <c r="A780" s="1"/>
      <c r="C780" s="1"/>
      <c r="D780" s="1"/>
      <c r="E780" s="1"/>
    </row>
    <row r="781" ht="12.75" customHeight="1">
      <c r="A781" s="1"/>
      <c r="C781" s="1"/>
      <c r="D781" s="1"/>
      <c r="E781" s="1"/>
    </row>
    <row r="782" ht="12.75" customHeight="1">
      <c r="A782" s="1"/>
      <c r="C782" s="1"/>
      <c r="D782" s="1"/>
      <c r="E782" s="1"/>
    </row>
    <row r="783" ht="12.75" customHeight="1">
      <c r="A783" s="1"/>
      <c r="C783" s="1"/>
      <c r="D783" s="1"/>
      <c r="E783" s="1"/>
    </row>
    <row r="784" ht="12.75" customHeight="1">
      <c r="A784" s="1"/>
      <c r="C784" s="1"/>
      <c r="D784" s="1"/>
      <c r="E784" s="1"/>
    </row>
    <row r="785" ht="12.75" customHeight="1">
      <c r="A785" s="1"/>
      <c r="C785" s="1"/>
      <c r="D785" s="1"/>
      <c r="E785" s="1"/>
    </row>
    <row r="786" ht="12.75" customHeight="1">
      <c r="A786" s="1"/>
      <c r="C786" s="1"/>
      <c r="D786" s="1"/>
      <c r="E786" s="1"/>
    </row>
    <row r="787" ht="12.75" customHeight="1">
      <c r="A787" s="1"/>
      <c r="C787" s="1"/>
      <c r="D787" s="1"/>
      <c r="E787" s="1"/>
    </row>
    <row r="788" ht="12.75" customHeight="1">
      <c r="A788" s="1"/>
      <c r="C788" s="1"/>
      <c r="D788" s="1"/>
      <c r="E788" s="1"/>
    </row>
    <row r="789" ht="12.75" customHeight="1">
      <c r="A789" s="1"/>
      <c r="C789" s="1"/>
      <c r="D789" s="1"/>
      <c r="E789" s="1"/>
    </row>
    <row r="790" ht="12.75" customHeight="1">
      <c r="A790" s="1"/>
      <c r="C790" s="1"/>
      <c r="D790" s="1"/>
      <c r="E790" s="1"/>
    </row>
    <row r="791" ht="12.75" customHeight="1">
      <c r="A791" s="1"/>
      <c r="C791" s="1"/>
      <c r="D791" s="1"/>
      <c r="E791" s="1"/>
    </row>
    <row r="792" ht="12.75" customHeight="1">
      <c r="A792" s="1"/>
      <c r="C792" s="1"/>
      <c r="D792" s="1"/>
      <c r="E792" s="1"/>
    </row>
    <row r="793" ht="12.75" customHeight="1">
      <c r="A793" s="1"/>
      <c r="C793" s="1"/>
      <c r="D793" s="1"/>
      <c r="E793" s="1"/>
    </row>
    <row r="794" ht="12.75" customHeight="1">
      <c r="A794" s="1"/>
      <c r="C794" s="1"/>
      <c r="D794" s="1"/>
      <c r="E794" s="1"/>
    </row>
    <row r="795" ht="12.75" customHeight="1">
      <c r="A795" s="1"/>
      <c r="C795" s="1"/>
      <c r="D795" s="1"/>
      <c r="E795" s="1"/>
    </row>
    <row r="796" ht="12.75" customHeight="1">
      <c r="A796" s="1"/>
      <c r="C796" s="1"/>
      <c r="D796" s="1"/>
      <c r="E796" s="1"/>
    </row>
    <row r="797" ht="12.75" customHeight="1">
      <c r="A797" s="1"/>
      <c r="C797" s="1"/>
      <c r="D797" s="1"/>
      <c r="E797" s="1"/>
    </row>
    <row r="798" ht="12.75" customHeight="1">
      <c r="A798" s="1"/>
      <c r="C798" s="1"/>
      <c r="D798" s="1"/>
      <c r="E798" s="1"/>
    </row>
    <row r="799" ht="12.75" customHeight="1">
      <c r="A799" s="1"/>
      <c r="C799" s="1"/>
      <c r="D799" s="1"/>
      <c r="E799" s="1"/>
    </row>
    <row r="800" ht="12.75" customHeight="1">
      <c r="A800" s="1"/>
      <c r="C800" s="1"/>
      <c r="D800" s="1"/>
      <c r="E800" s="1"/>
    </row>
    <row r="801" ht="12.75" customHeight="1">
      <c r="A801" s="1"/>
      <c r="C801" s="1"/>
      <c r="D801" s="1"/>
      <c r="E801" s="1"/>
    </row>
    <row r="802" ht="12.75" customHeight="1">
      <c r="A802" s="1"/>
      <c r="C802" s="1"/>
      <c r="D802" s="1"/>
      <c r="E802" s="1"/>
    </row>
    <row r="803" ht="12.75" customHeight="1">
      <c r="A803" s="1"/>
      <c r="C803" s="1"/>
      <c r="D803" s="1"/>
      <c r="E803" s="1"/>
    </row>
    <row r="804" ht="12.75" customHeight="1">
      <c r="A804" s="1"/>
      <c r="C804" s="1"/>
      <c r="D804" s="1"/>
      <c r="E804" s="1"/>
    </row>
    <row r="805" ht="12.75" customHeight="1">
      <c r="A805" s="1"/>
      <c r="C805" s="1"/>
      <c r="D805" s="1"/>
      <c r="E805" s="1"/>
    </row>
    <row r="806" ht="12.75" customHeight="1">
      <c r="A806" s="1"/>
      <c r="C806" s="1"/>
      <c r="D806" s="1"/>
      <c r="E806" s="1"/>
    </row>
    <row r="807" ht="12.75" customHeight="1">
      <c r="A807" s="1"/>
      <c r="C807" s="1"/>
      <c r="D807" s="1"/>
      <c r="E807" s="1"/>
    </row>
    <row r="808" ht="12.75" customHeight="1">
      <c r="A808" s="1"/>
      <c r="C808" s="1"/>
      <c r="D808" s="1"/>
      <c r="E808" s="1"/>
    </row>
    <row r="809" ht="12.75" customHeight="1">
      <c r="A809" s="1"/>
      <c r="C809" s="1"/>
      <c r="D809" s="1"/>
      <c r="E809" s="1"/>
    </row>
    <row r="810" ht="12.75" customHeight="1">
      <c r="A810" s="1"/>
      <c r="C810" s="1"/>
      <c r="D810" s="1"/>
      <c r="E810" s="1"/>
    </row>
    <row r="811" ht="12.75" customHeight="1">
      <c r="A811" s="1"/>
      <c r="C811" s="1"/>
      <c r="D811" s="1"/>
      <c r="E811" s="1"/>
    </row>
    <row r="812" ht="12.75" customHeight="1">
      <c r="A812" s="1"/>
      <c r="C812" s="1"/>
      <c r="D812" s="1"/>
      <c r="E812" s="1"/>
    </row>
    <row r="813" ht="12.75" customHeight="1">
      <c r="A813" s="1"/>
      <c r="C813" s="1"/>
      <c r="D813" s="1"/>
      <c r="E813" s="1"/>
    </row>
    <row r="814" ht="12.75" customHeight="1">
      <c r="A814" s="1"/>
      <c r="C814" s="1"/>
      <c r="D814" s="1"/>
      <c r="E814" s="1"/>
    </row>
    <row r="815" ht="12.75" customHeight="1">
      <c r="A815" s="1"/>
      <c r="C815" s="1"/>
      <c r="D815" s="1"/>
      <c r="E815" s="1"/>
    </row>
    <row r="816" ht="12.75" customHeight="1">
      <c r="A816" s="1"/>
      <c r="C816" s="1"/>
      <c r="D816" s="1"/>
      <c r="E816" s="1"/>
    </row>
    <row r="817" ht="12.75" customHeight="1">
      <c r="A817" s="1"/>
      <c r="C817" s="1"/>
      <c r="D817" s="1"/>
      <c r="E817" s="1"/>
    </row>
    <row r="818" ht="12.75" customHeight="1">
      <c r="A818" s="1"/>
      <c r="C818" s="1"/>
      <c r="D818" s="1"/>
      <c r="E818" s="1"/>
    </row>
    <row r="819" ht="12.75" customHeight="1">
      <c r="A819" s="1"/>
      <c r="C819" s="1"/>
      <c r="D819" s="1"/>
      <c r="E819" s="1"/>
    </row>
    <row r="820" ht="12.75" customHeight="1">
      <c r="A820" s="1"/>
      <c r="C820" s="1"/>
      <c r="D820" s="1"/>
      <c r="E820" s="1"/>
    </row>
    <row r="821" ht="12.75" customHeight="1">
      <c r="A821" s="1"/>
      <c r="C821" s="1"/>
      <c r="D821" s="1"/>
      <c r="E821" s="1"/>
    </row>
    <row r="822" ht="12.75" customHeight="1">
      <c r="A822" s="1"/>
      <c r="C822" s="1"/>
      <c r="D822" s="1"/>
      <c r="E822" s="1"/>
    </row>
    <row r="823" ht="12.75" customHeight="1">
      <c r="A823" s="1"/>
      <c r="C823" s="1"/>
      <c r="D823" s="1"/>
      <c r="E823" s="1"/>
    </row>
    <row r="824" ht="12.75" customHeight="1">
      <c r="A824" s="1"/>
      <c r="C824" s="1"/>
      <c r="D824" s="1"/>
      <c r="E824" s="1"/>
    </row>
    <row r="825" ht="12.75" customHeight="1">
      <c r="A825" s="1"/>
      <c r="C825" s="1"/>
      <c r="D825" s="1"/>
      <c r="E825" s="1"/>
    </row>
    <row r="826" ht="12.75" customHeight="1">
      <c r="A826" s="1"/>
      <c r="C826" s="1"/>
      <c r="D826" s="1"/>
      <c r="E826" s="1"/>
    </row>
    <row r="827" ht="12.75" customHeight="1">
      <c r="A827" s="1"/>
      <c r="C827" s="1"/>
      <c r="D827" s="1"/>
      <c r="E827" s="1"/>
    </row>
    <row r="828" ht="12.75" customHeight="1">
      <c r="A828" s="1"/>
      <c r="C828" s="1"/>
      <c r="D828" s="1"/>
      <c r="E828" s="1"/>
    </row>
    <row r="829" ht="12.75" customHeight="1">
      <c r="A829" s="1"/>
      <c r="C829" s="1"/>
      <c r="D829" s="1"/>
      <c r="E829" s="1"/>
    </row>
    <row r="830" ht="12.75" customHeight="1">
      <c r="A830" s="1"/>
      <c r="C830" s="1"/>
      <c r="D830" s="1"/>
      <c r="E830" s="1"/>
    </row>
    <row r="831" ht="12.75" customHeight="1">
      <c r="A831" s="1"/>
      <c r="C831" s="1"/>
      <c r="D831" s="1"/>
      <c r="E831" s="1"/>
    </row>
    <row r="832" ht="12.75" customHeight="1">
      <c r="A832" s="1"/>
      <c r="C832" s="1"/>
      <c r="D832" s="1"/>
      <c r="E832" s="1"/>
    </row>
    <row r="833" ht="12.75" customHeight="1">
      <c r="A833" s="1"/>
      <c r="C833" s="1"/>
      <c r="D833" s="1"/>
      <c r="E833" s="1"/>
    </row>
    <row r="834" ht="12.75" customHeight="1">
      <c r="A834" s="1"/>
      <c r="C834" s="1"/>
      <c r="D834" s="1"/>
      <c r="E834" s="1"/>
    </row>
    <row r="835" ht="12.75" customHeight="1">
      <c r="A835" s="1"/>
      <c r="C835" s="1"/>
      <c r="D835" s="1"/>
      <c r="E835" s="1"/>
    </row>
    <row r="836" ht="12.75" customHeight="1">
      <c r="A836" s="1"/>
      <c r="C836" s="1"/>
      <c r="D836" s="1"/>
      <c r="E836" s="1"/>
    </row>
    <row r="837" ht="12.75" customHeight="1">
      <c r="A837" s="1"/>
      <c r="C837" s="1"/>
      <c r="D837" s="1"/>
      <c r="E837" s="1"/>
    </row>
    <row r="838" ht="12.75" customHeight="1">
      <c r="A838" s="1"/>
      <c r="C838" s="1"/>
      <c r="D838" s="1"/>
      <c r="E838" s="1"/>
    </row>
    <row r="839" ht="12.75" customHeight="1">
      <c r="A839" s="1"/>
      <c r="C839" s="1"/>
      <c r="D839" s="1"/>
      <c r="E839" s="1"/>
    </row>
    <row r="840" ht="12.75" customHeight="1">
      <c r="A840" s="1"/>
      <c r="C840" s="1"/>
      <c r="D840" s="1"/>
      <c r="E840" s="1"/>
    </row>
    <row r="841" ht="12.75" customHeight="1">
      <c r="A841" s="1"/>
      <c r="C841" s="1"/>
      <c r="D841" s="1"/>
      <c r="E841" s="1"/>
    </row>
    <row r="842" ht="12.75" customHeight="1">
      <c r="A842" s="1"/>
      <c r="C842" s="1"/>
      <c r="D842" s="1"/>
      <c r="E842" s="1"/>
    </row>
    <row r="843" ht="12.75" customHeight="1">
      <c r="A843" s="1"/>
      <c r="C843" s="1"/>
      <c r="D843" s="1"/>
      <c r="E843" s="1"/>
    </row>
    <row r="844" ht="12.75" customHeight="1">
      <c r="A844" s="1"/>
      <c r="C844" s="1"/>
      <c r="D844" s="1"/>
      <c r="E844" s="1"/>
    </row>
    <row r="845" ht="12.75" customHeight="1">
      <c r="A845" s="1"/>
      <c r="C845" s="1"/>
      <c r="D845" s="1"/>
      <c r="E845" s="1"/>
    </row>
    <row r="846" ht="12.75" customHeight="1">
      <c r="A846" s="1"/>
      <c r="C846" s="1"/>
      <c r="D846" s="1"/>
      <c r="E846" s="1"/>
    </row>
    <row r="847" ht="12.75" customHeight="1">
      <c r="A847" s="1"/>
      <c r="C847" s="1"/>
      <c r="D847" s="1"/>
      <c r="E847" s="1"/>
    </row>
    <row r="848" ht="12.75" customHeight="1">
      <c r="A848" s="1"/>
      <c r="C848" s="1"/>
      <c r="D848" s="1"/>
      <c r="E848" s="1"/>
    </row>
    <row r="849" ht="12.75" customHeight="1">
      <c r="A849" s="1"/>
      <c r="C849" s="1"/>
      <c r="D849" s="1"/>
      <c r="E849" s="1"/>
    </row>
    <row r="850" ht="12.75" customHeight="1">
      <c r="A850" s="1"/>
      <c r="C850" s="1"/>
      <c r="D850" s="1"/>
      <c r="E850" s="1"/>
    </row>
    <row r="851" ht="12.75" customHeight="1">
      <c r="A851" s="1"/>
      <c r="C851" s="1"/>
      <c r="D851" s="1"/>
      <c r="E851" s="1"/>
    </row>
    <row r="852" ht="12.75" customHeight="1">
      <c r="A852" s="1"/>
      <c r="C852" s="1"/>
      <c r="D852" s="1"/>
      <c r="E852" s="1"/>
    </row>
    <row r="853" ht="12.75" customHeight="1">
      <c r="A853" s="1"/>
      <c r="C853" s="1"/>
      <c r="D853" s="1"/>
      <c r="E853" s="1"/>
    </row>
    <row r="854" ht="12.75" customHeight="1">
      <c r="A854" s="1"/>
      <c r="C854" s="1"/>
      <c r="D854" s="1"/>
      <c r="E854" s="1"/>
    </row>
    <row r="855" ht="12.75" customHeight="1">
      <c r="A855" s="1"/>
      <c r="C855" s="1"/>
      <c r="D855" s="1"/>
      <c r="E855" s="1"/>
    </row>
    <row r="856" ht="12.75" customHeight="1">
      <c r="A856" s="1"/>
      <c r="C856" s="1"/>
      <c r="D856" s="1"/>
      <c r="E856" s="1"/>
    </row>
    <row r="857" ht="12.75" customHeight="1">
      <c r="A857" s="1"/>
      <c r="C857" s="1"/>
      <c r="D857" s="1"/>
      <c r="E857" s="1"/>
    </row>
    <row r="858" ht="12.75" customHeight="1">
      <c r="A858" s="1"/>
      <c r="C858" s="1"/>
      <c r="D858" s="1"/>
      <c r="E858" s="1"/>
    </row>
    <row r="859" ht="12.75" customHeight="1">
      <c r="A859" s="1"/>
      <c r="C859" s="1"/>
      <c r="D859" s="1"/>
      <c r="E859" s="1"/>
    </row>
    <row r="860" ht="12.75" customHeight="1">
      <c r="A860" s="1"/>
      <c r="C860" s="1"/>
      <c r="D860" s="1"/>
      <c r="E860" s="1"/>
    </row>
    <row r="861" ht="12.75" customHeight="1">
      <c r="A861" s="1"/>
      <c r="C861" s="1"/>
      <c r="D861" s="1"/>
      <c r="E861" s="1"/>
    </row>
    <row r="862" ht="12.75" customHeight="1">
      <c r="A862" s="1"/>
      <c r="C862" s="1"/>
      <c r="D862" s="1"/>
      <c r="E862" s="1"/>
    </row>
    <row r="863" ht="12.75" customHeight="1">
      <c r="A863" s="1"/>
      <c r="C863" s="1"/>
      <c r="D863" s="1"/>
      <c r="E863" s="1"/>
    </row>
    <row r="864" ht="12.75" customHeight="1">
      <c r="A864" s="1"/>
      <c r="C864" s="1"/>
      <c r="D864" s="1"/>
      <c r="E864" s="1"/>
    </row>
    <row r="865" ht="12.75" customHeight="1">
      <c r="A865" s="1"/>
      <c r="C865" s="1"/>
      <c r="D865" s="1"/>
      <c r="E865" s="1"/>
    </row>
    <row r="866" ht="12.75" customHeight="1">
      <c r="A866" s="1"/>
      <c r="C866" s="1"/>
      <c r="D866" s="1"/>
      <c r="E866" s="1"/>
    </row>
    <row r="867" ht="12.75" customHeight="1">
      <c r="A867" s="1"/>
      <c r="C867" s="1"/>
      <c r="D867" s="1"/>
      <c r="E867" s="1"/>
    </row>
    <row r="868" ht="12.75" customHeight="1">
      <c r="A868" s="1"/>
      <c r="C868" s="1"/>
      <c r="D868" s="1"/>
      <c r="E868" s="1"/>
    </row>
    <row r="869" ht="12.75" customHeight="1">
      <c r="A869" s="1"/>
      <c r="C869" s="1"/>
      <c r="D869" s="1"/>
      <c r="E869" s="1"/>
    </row>
    <row r="870" ht="12.75" customHeight="1">
      <c r="A870" s="1"/>
      <c r="C870" s="1"/>
      <c r="D870" s="1"/>
      <c r="E870" s="1"/>
    </row>
    <row r="871" ht="12.75" customHeight="1">
      <c r="A871" s="1"/>
      <c r="C871" s="1"/>
      <c r="D871" s="1"/>
      <c r="E871" s="1"/>
    </row>
    <row r="872" ht="12.75" customHeight="1">
      <c r="A872" s="1"/>
      <c r="C872" s="1"/>
      <c r="D872" s="1"/>
      <c r="E872" s="1"/>
    </row>
    <row r="873" ht="12.75" customHeight="1">
      <c r="A873" s="1"/>
      <c r="C873" s="1"/>
      <c r="D873" s="1"/>
      <c r="E873" s="1"/>
    </row>
    <row r="874" ht="12.75" customHeight="1">
      <c r="A874" s="1"/>
      <c r="C874" s="1"/>
      <c r="D874" s="1"/>
      <c r="E874" s="1"/>
    </row>
    <row r="875" ht="12.75" customHeight="1">
      <c r="A875" s="1"/>
      <c r="C875" s="1"/>
      <c r="D875" s="1"/>
      <c r="E875" s="1"/>
    </row>
    <row r="876" ht="12.75" customHeight="1">
      <c r="A876" s="1"/>
      <c r="C876" s="1"/>
      <c r="D876" s="1"/>
      <c r="E876" s="1"/>
    </row>
    <row r="877" ht="12.75" customHeight="1">
      <c r="A877" s="1"/>
      <c r="C877" s="1"/>
      <c r="D877" s="1"/>
      <c r="E877" s="1"/>
    </row>
    <row r="878" ht="12.75" customHeight="1">
      <c r="A878" s="1"/>
      <c r="C878" s="1"/>
      <c r="D878" s="1"/>
      <c r="E878" s="1"/>
    </row>
    <row r="879" ht="12.75" customHeight="1">
      <c r="A879" s="1"/>
      <c r="C879" s="1"/>
      <c r="D879" s="1"/>
      <c r="E879" s="1"/>
    </row>
    <row r="880" ht="12.75" customHeight="1">
      <c r="A880" s="1"/>
      <c r="C880" s="1"/>
      <c r="D880" s="1"/>
      <c r="E880" s="1"/>
    </row>
    <row r="881" ht="12.75" customHeight="1">
      <c r="A881" s="1"/>
      <c r="C881" s="1"/>
      <c r="D881" s="1"/>
      <c r="E881" s="1"/>
    </row>
    <row r="882" ht="12.75" customHeight="1">
      <c r="A882" s="1"/>
      <c r="C882" s="1"/>
      <c r="D882" s="1"/>
      <c r="E882" s="1"/>
    </row>
    <row r="883" ht="12.75" customHeight="1">
      <c r="A883" s="1"/>
      <c r="C883" s="1"/>
      <c r="D883" s="1"/>
      <c r="E883" s="1"/>
    </row>
    <row r="884" ht="12.75" customHeight="1">
      <c r="A884" s="1"/>
      <c r="C884" s="1"/>
      <c r="D884" s="1"/>
      <c r="E884" s="1"/>
    </row>
    <row r="885" ht="12.75" customHeight="1">
      <c r="A885" s="1"/>
      <c r="C885" s="1"/>
      <c r="D885" s="1"/>
      <c r="E885" s="1"/>
    </row>
    <row r="886" ht="12.75" customHeight="1">
      <c r="A886" s="1"/>
      <c r="C886" s="1"/>
      <c r="D886" s="1"/>
      <c r="E886" s="1"/>
    </row>
    <row r="887" ht="12.75" customHeight="1">
      <c r="A887" s="1"/>
      <c r="C887" s="1"/>
      <c r="D887" s="1"/>
      <c r="E887" s="1"/>
    </row>
    <row r="888" ht="12.75" customHeight="1">
      <c r="A888" s="1"/>
      <c r="C888" s="1"/>
      <c r="D888" s="1"/>
      <c r="E888" s="1"/>
    </row>
    <row r="889" ht="12.75" customHeight="1">
      <c r="A889" s="1"/>
      <c r="C889" s="1"/>
      <c r="D889" s="1"/>
      <c r="E889" s="1"/>
    </row>
    <row r="890" ht="12.75" customHeight="1">
      <c r="A890" s="1"/>
      <c r="C890" s="1"/>
      <c r="D890" s="1"/>
      <c r="E890" s="1"/>
    </row>
    <row r="891" ht="12.75" customHeight="1">
      <c r="A891" s="1"/>
      <c r="C891" s="1"/>
      <c r="D891" s="1"/>
      <c r="E891" s="1"/>
    </row>
    <row r="892" ht="12.75" customHeight="1">
      <c r="A892" s="1"/>
      <c r="C892" s="1"/>
      <c r="D892" s="1"/>
      <c r="E892" s="1"/>
    </row>
    <row r="893" ht="12.75" customHeight="1">
      <c r="A893" s="1"/>
      <c r="C893" s="1"/>
      <c r="D893" s="1"/>
      <c r="E893" s="1"/>
    </row>
    <row r="894" ht="12.75" customHeight="1">
      <c r="A894" s="1"/>
      <c r="C894" s="1"/>
      <c r="D894" s="1"/>
      <c r="E894" s="1"/>
    </row>
    <row r="895" ht="12.75" customHeight="1">
      <c r="A895" s="1"/>
      <c r="C895" s="1"/>
      <c r="D895" s="1"/>
      <c r="E895" s="1"/>
    </row>
    <row r="896" ht="12.75" customHeight="1">
      <c r="A896" s="1"/>
      <c r="C896" s="1"/>
      <c r="D896" s="1"/>
      <c r="E896" s="1"/>
    </row>
    <row r="897" ht="12.75" customHeight="1">
      <c r="A897" s="1"/>
      <c r="C897" s="1"/>
      <c r="D897" s="1"/>
      <c r="E897" s="1"/>
    </row>
    <row r="898" ht="12.75" customHeight="1">
      <c r="A898" s="1"/>
      <c r="C898" s="1"/>
      <c r="D898" s="1"/>
      <c r="E898" s="1"/>
    </row>
    <row r="899" ht="12.75" customHeight="1">
      <c r="A899" s="1"/>
      <c r="C899" s="1"/>
      <c r="D899" s="1"/>
      <c r="E899" s="1"/>
    </row>
    <row r="900" ht="12.75" customHeight="1">
      <c r="A900" s="1"/>
      <c r="C900" s="1"/>
      <c r="D900" s="1"/>
      <c r="E900" s="1"/>
    </row>
    <row r="901" ht="12.75" customHeight="1">
      <c r="A901" s="1"/>
      <c r="C901" s="1"/>
      <c r="D901" s="1"/>
      <c r="E901" s="1"/>
    </row>
    <row r="902" ht="12.75" customHeight="1">
      <c r="A902" s="1"/>
      <c r="C902" s="1"/>
      <c r="D902" s="1"/>
      <c r="E902" s="1"/>
    </row>
    <row r="903" ht="12.75" customHeight="1">
      <c r="A903" s="1"/>
      <c r="C903" s="1"/>
      <c r="D903" s="1"/>
      <c r="E903" s="1"/>
    </row>
    <row r="904" ht="12.75" customHeight="1">
      <c r="A904" s="1"/>
      <c r="C904" s="1"/>
      <c r="D904" s="1"/>
      <c r="E904" s="1"/>
    </row>
    <row r="905" ht="12.75" customHeight="1">
      <c r="A905" s="1"/>
      <c r="C905" s="1"/>
      <c r="D905" s="1"/>
      <c r="E905" s="1"/>
    </row>
    <row r="906" ht="12.75" customHeight="1">
      <c r="A906" s="1"/>
      <c r="C906" s="1"/>
      <c r="D906" s="1"/>
      <c r="E906" s="1"/>
    </row>
    <row r="907" ht="12.75" customHeight="1">
      <c r="A907" s="1"/>
      <c r="C907" s="1"/>
      <c r="D907" s="1"/>
      <c r="E907" s="1"/>
    </row>
    <row r="908" ht="12.75" customHeight="1">
      <c r="A908" s="1"/>
      <c r="C908" s="1"/>
      <c r="D908" s="1"/>
      <c r="E908" s="1"/>
    </row>
    <row r="909" ht="12.75" customHeight="1">
      <c r="A909" s="1"/>
      <c r="C909" s="1"/>
      <c r="D909" s="1"/>
      <c r="E909" s="1"/>
    </row>
    <row r="910" ht="12.75" customHeight="1">
      <c r="A910" s="1"/>
      <c r="C910" s="1"/>
      <c r="D910" s="1"/>
      <c r="E910" s="1"/>
    </row>
    <row r="911" ht="12.75" customHeight="1">
      <c r="A911" s="1"/>
      <c r="C911" s="1"/>
      <c r="D911" s="1"/>
      <c r="E911" s="1"/>
    </row>
    <row r="912" ht="12.75" customHeight="1">
      <c r="A912" s="1"/>
      <c r="C912" s="1"/>
      <c r="D912" s="1"/>
      <c r="E912" s="1"/>
    </row>
    <row r="913" ht="12.75" customHeight="1">
      <c r="A913" s="1"/>
      <c r="C913" s="1"/>
      <c r="D913" s="1"/>
      <c r="E913" s="1"/>
    </row>
    <row r="914" ht="12.75" customHeight="1">
      <c r="A914" s="1"/>
      <c r="C914" s="1"/>
      <c r="D914" s="1"/>
      <c r="E914" s="1"/>
    </row>
    <row r="915" ht="12.75" customHeight="1">
      <c r="A915" s="1"/>
      <c r="C915" s="1"/>
      <c r="D915" s="1"/>
      <c r="E915" s="1"/>
    </row>
    <row r="916" ht="12.75" customHeight="1">
      <c r="A916" s="1"/>
      <c r="C916" s="1"/>
      <c r="D916" s="1"/>
      <c r="E916" s="1"/>
    </row>
    <row r="917" ht="12.75" customHeight="1">
      <c r="A917" s="1"/>
      <c r="C917" s="1"/>
      <c r="D917" s="1"/>
      <c r="E917" s="1"/>
    </row>
    <row r="918" ht="12.75" customHeight="1">
      <c r="A918" s="1"/>
      <c r="C918" s="1"/>
      <c r="D918" s="1"/>
      <c r="E918" s="1"/>
    </row>
    <row r="919" ht="12.75" customHeight="1">
      <c r="A919" s="1"/>
      <c r="C919" s="1"/>
      <c r="D919" s="1"/>
      <c r="E919" s="1"/>
    </row>
    <row r="920" ht="12.75" customHeight="1">
      <c r="A920" s="1"/>
      <c r="C920" s="1"/>
      <c r="D920" s="1"/>
      <c r="E920" s="1"/>
    </row>
    <row r="921" ht="12.75" customHeight="1">
      <c r="A921" s="1"/>
      <c r="C921" s="1"/>
      <c r="D921" s="1"/>
      <c r="E921" s="1"/>
    </row>
    <row r="922" ht="12.75" customHeight="1">
      <c r="A922" s="1"/>
      <c r="C922" s="1"/>
      <c r="D922" s="1"/>
      <c r="E922" s="1"/>
    </row>
    <row r="923" ht="12.75" customHeight="1">
      <c r="A923" s="1"/>
      <c r="C923" s="1"/>
      <c r="D923" s="1"/>
      <c r="E923" s="1"/>
    </row>
    <row r="924" ht="12.75" customHeight="1">
      <c r="A924" s="1"/>
      <c r="C924" s="1"/>
      <c r="D924" s="1"/>
      <c r="E924" s="1"/>
    </row>
    <row r="925" ht="12.75" customHeight="1">
      <c r="A925" s="1"/>
      <c r="C925" s="1"/>
      <c r="D925" s="1"/>
      <c r="E925" s="1"/>
    </row>
    <row r="926" ht="12.75" customHeight="1">
      <c r="A926" s="1"/>
      <c r="C926" s="1"/>
      <c r="D926" s="1"/>
      <c r="E926" s="1"/>
    </row>
    <row r="927" ht="12.75" customHeight="1">
      <c r="A927" s="1"/>
      <c r="C927" s="1"/>
      <c r="D927" s="1"/>
      <c r="E927" s="1"/>
    </row>
    <row r="928" ht="12.75" customHeight="1">
      <c r="A928" s="1"/>
      <c r="C928" s="1"/>
      <c r="D928" s="1"/>
      <c r="E928" s="1"/>
    </row>
    <row r="929" ht="12.75" customHeight="1">
      <c r="A929" s="1"/>
      <c r="C929" s="1"/>
      <c r="D929" s="1"/>
      <c r="E929" s="1"/>
    </row>
    <row r="930" ht="12.75" customHeight="1">
      <c r="A930" s="1"/>
      <c r="C930" s="1"/>
      <c r="D930" s="1"/>
      <c r="E930" s="1"/>
    </row>
    <row r="931" ht="12.75" customHeight="1">
      <c r="A931" s="1"/>
      <c r="C931" s="1"/>
      <c r="D931" s="1"/>
      <c r="E931" s="1"/>
    </row>
    <row r="932" ht="12.75" customHeight="1">
      <c r="A932" s="1"/>
      <c r="C932" s="1"/>
      <c r="D932" s="1"/>
      <c r="E932" s="1"/>
    </row>
    <row r="933" ht="12.75" customHeight="1">
      <c r="A933" s="1"/>
      <c r="C933" s="1"/>
      <c r="D933" s="1"/>
      <c r="E933" s="1"/>
    </row>
    <row r="934" ht="12.75" customHeight="1">
      <c r="A934" s="1"/>
      <c r="C934" s="1"/>
      <c r="D934" s="1"/>
      <c r="E934" s="1"/>
    </row>
    <row r="935" ht="12.75" customHeight="1">
      <c r="A935" s="1"/>
      <c r="C935" s="1"/>
      <c r="D935" s="1"/>
      <c r="E935" s="1"/>
    </row>
    <row r="936" ht="12.75" customHeight="1">
      <c r="A936" s="1"/>
      <c r="C936" s="1"/>
      <c r="D936" s="1"/>
      <c r="E936" s="1"/>
    </row>
    <row r="937" ht="12.75" customHeight="1">
      <c r="A937" s="1"/>
      <c r="C937" s="1"/>
      <c r="D937" s="1"/>
      <c r="E937" s="1"/>
    </row>
    <row r="938" ht="12.75" customHeight="1">
      <c r="A938" s="1"/>
      <c r="C938" s="1"/>
      <c r="D938" s="1"/>
      <c r="E938" s="1"/>
    </row>
    <row r="939" ht="12.75" customHeight="1">
      <c r="A939" s="1"/>
      <c r="C939" s="1"/>
      <c r="D939" s="1"/>
      <c r="E939" s="1"/>
    </row>
    <row r="940" ht="12.75" customHeight="1">
      <c r="A940" s="1"/>
      <c r="C940" s="1"/>
      <c r="D940" s="1"/>
      <c r="E940" s="1"/>
    </row>
    <row r="941" ht="12.75" customHeight="1">
      <c r="A941" s="1"/>
      <c r="C941" s="1"/>
      <c r="D941" s="1"/>
      <c r="E941" s="1"/>
    </row>
    <row r="942" ht="12.75" customHeight="1">
      <c r="A942" s="1"/>
      <c r="C942" s="1"/>
      <c r="D942" s="1"/>
      <c r="E942" s="1"/>
    </row>
    <row r="943" ht="12.75" customHeight="1">
      <c r="A943" s="1"/>
      <c r="C943" s="1"/>
      <c r="D943" s="1"/>
      <c r="E943" s="1"/>
    </row>
    <row r="944" ht="12.75" customHeight="1">
      <c r="A944" s="1"/>
      <c r="C944" s="1"/>
      <c r="D944" s="1"/>
      <c r="E944" s="1"/>
    </row>
    <row r="945" ht="12.75" customHeight="1">
      <c r="A945" s="1"/>
      <c r="C945" s="1"/>
      <c r="D945" s="1"/>
      <c r="E945" s="1"/>
    </row>
    <row r="946" ht="12.75" customHeight="1">
      <c r="A946" s="1"/>
      <c r="C946" s="1"/>
      <c r="D946" s="1"/>
      <c r="E946" s="1"/>
    </row>
    <row r="947" ht="12.75" customHeight="1">
      <c r="A947" s="1"/>
      <c r="C947" s="1"/>
      <c r="D947" s="1"/>
      <c r="E947" s="1"/>
    </row>
    <row r="948" ht="12.75" customHeight="1">
      <c r="A948" s="1"/>
      <c r="C948" s="1"/>
      <c r="D948" s="1"/>
      <c r="E948" s="1"/>
    </row>
    <row r="949" ht="12.75" customHeight="1">
      <c r="A949" s="1"/>
      <c r="C949" s="1"/>
      <c r="D949" s="1"/>
      <c r="E949" s="1"/>
    </row>
    <row r="950" ht="12.75" customHeight="1">
      <c r="A950" s="1"/>
      <c r="C950" s="1"/>
      <c r="D950" s="1"/>
      <c r="E950" s="1"/>
    </row>
    <row r="951" ht="12.75" customHeight="1">
      <c r="A951" s="1"/>
      <c r="C951" s="1"/>
      <c r="D951" s="1"/>
      <c r="E951" s="1"/>
    </row>
    <row r="952" ht="12.75" customHeight="1">
      <c r="A952" s="1"/>
      <c r="C952" s="1"/>
      <c r="D952" s="1"/>
      <c r="E952" s="1"/>
    </row>
    <row r="953" ht="12.75" customHeight="1">
      <c r="A953" s="1"/>
      <c r="C953" s="1"/>
      <c r="D953" s="1"/>
      <c r="E953" s="1"/>
    </row>
    <row r="954" ht="12.75" customHeight="1">
      <c r="A954" s="1"/>
      <c r="C954" s="1"/>
      <c r="D954" s="1"/>
      <c r="E954" s="1"/>
    </row>
    <row r="955" ht="12.75" customHeight="1">
      <c r="A955" s="1"/>
      <c r="C955" s="1"/>
      <c r="D955" s="1"/>
      <c r="E955" s="1"/>
    </row>
    <row r="956" ht="12.75" customHeight="1">
      <c r="A956" s="1"/>
      <c r="C956" s="1"/>
      <c r="D956" s="1"/>
      <c r="E956" s="1"/>
    </row>
    <row r="957" ht="12.75" customHeight="1">
      <c r="A957" s="1"/>
      <c r="C957" s="1"/>
      <c r="D957" s="1"/>
      <c r="E957" s="1"/>
    </row>
    <row r="958" ht="12.75" customHeight="1">
      <c r="A958" s="1"/>
      <c r="C958" s="1"/>
      <c r="D958" s="1"/>
      <c r="E958" s="1"/>
    </row>
    <row r="959" ht="12.75" customHeight="1">
      <c r="A959" s="1"/>
      <c r="C959" s="1"/>
      <c r="D959" s="1"/>
      <c r="E959" s="1"/>
    </row>
    <row r="960" ht="12.75" customHeight="1">
      <c r="A960" s="1"/>
      <c r="C960" s="1"/>
      <c r="D960" s="1"/>
      <c r="E960" s="1"/>
    </row>
    <row r="961" ht="12.75" customHeight="1">
      <c r="A961" s="1"/>
      <c r="C961" s="1"/>
      <c r="D961" s="1"/>
      <c r="E961" s="1"/>
    </row>
    <row r="962" ht="12.75" customHeight="1">
      <c r="A962" s="1"/>
      <c r="C962" s="1"/>
      <c r="D962" s="1"/>
      <c r="E962" s="1"/>
    </row>
    <row r="963" ht="12.75" customHeight="1">
      <c r="A963" s="1"/>
      <c r="C963" s="1"/>
      <c r="D963" s="1"/>
      <c r="E963" s="1"/>
    </row>
    <row r="964" ht="12.75" customHeight="1">
      <c r="A964" s="1"/>
      <c r="C964" s="1"/>
      <c r="D964" s="1"/>
      <c r="E964" s="1"/>
    </row>
    <row r="965" ht="12.75" customHeight="1">
      <c r="A965" s="1"/>
      <c r="C965" s="1"/>
      <c r="D965" s="1"/>
      <c r="E965" s="1"/>
    </row>
    <row r="966" ht="12.75" customHeight="1">
      <c r="A966" s="1"/>
      <c r="C966" s="1"/>
      <c r="D966" s="1"/>
      <c r="E966" s="1"/>
    </row>
    <row r="967" ht="12.75" customHeight="1">
      <c r="A967" s="1"/>
      <c r="C967" s="1"/>
      <c r="D967" s="1"/>
      <c r="E967" s="1"/>
    </row>
    <row r="968" ht="12.75" customHeight="1">
      <c r="A968" s="1"/>
      <c r="C968" s="1"/>
      <c r="D968" s="1"/>
      <c r="E968" s="1"/>
    </row>
    <row r="969" ht="12.75" customHeight="1">
      <c r="A969" s="1"/>
      <c r="C969" s="1"/>
      <c r="D969" s="1"/>
      <c r="E969" s="1"/>
    </row>
    <row r="970" ht="12.75" customHeight="1">
      <c r="A970" s="1"/>
      <c r="C970" s="1"/>
      <c r="D970" s="1"/>
      <c r="E970" s="1"/>
    </row>
    <row r="971" ht="12.75" customHeight="1">
      <c r="A971" s="1"/>
      <c r="C971" s="1"/>
      <c r="D971" s="1"/>
      <c r="E971" s="1"/>
    </row>
    <row r="972" ht="12.75" customHeight="1">
      <c r="A972" s="1"/>
      <c r="C972" s="1"/>
      <c r="D972" s="1"/>
      <c r="E972" s="1"/>
    </row>
    <row r="973" ht="12.75" customHeight="1">
      <c r="A973" s="1"/>
      <c r="C973" s="1"/>
      <c r="D973" s="1"/>
      <c r="E973" s="1"/>
    </row>
    <row r="974" ht="12.75" customHeight="1">
      <c r="A974" s="1"/>
      <c r="C974" s="1"/>
      <c r="D974" s="1"/>
      <c r="E974" s="1"/>
    </row>
    <row r="975" ht="12.75" customHeight="1">
      <c r="A975" s="1"/>
      <c r="C975" s="1"/>
      <c r="D975" s="1"/>
      <c r="E975" s="1"/>
    </row>
    <row r="976" ht="12.75" customHeight="1">
      <c r="A976" s="1"/>
      <c r="C976" s="1"/>
      <c r="D976" s="1"/>
      <c r="E976" s="1"/>
    </row>
    <row r="977" ht="12.75" customHeight="1">
      <c r="A977" s="1"/>
      <c r="C977" s="1"/>
      <c r="D977" s="1"/>
      <c r="E977" s="1"/>
    </row>
    <row r="978" ht="12.75" customHeight="1">
      <c r="A978" s="1"/>
      <c r="C978" s="1"/>
      <c r="D978" s="1"/>
      <c r="E978" s="1"/>
    </row>
    <row r="979" ht="12.75" customHeight="1">
      <c r="A979" s="1"/>
      <c r="C979" s="1"/>
      <c r="D979" s="1"/>
      <c r="E979" s="1"/>
    </row>
    <row r="980" ht="12.75" customHeight="1">
      <c r="A980" s="1"/>
      <c r="C980" s="1"/>
      <c r="D980" s="1"/>
      <c r="E980" s="1"/>
    </row>
    <row r="981" ht="12.75" customHeight="1">
      <c r="A981" s="1"/>
      <c r="C981" s="1"/>
      <c r="D981" s="1"/>
      <c r="E981" s="1"/>
    </row>
    <row r="982" ht="12.75" customHeight="1">
      <c r="A982" s="1"/>
      <c r="C982" s="1"/>
      <c r="D982" s="1"/>
      <c r="E982" s="1"/>
    </row>
    <row r="983" ht="12.75" customHeight="1">
      <c r="A983" s="1"/>
      <c r="C983" s="1"/>
      <c r="D983" s="1"/>
      <c r="E983" s="1"/>
    </row>
    <row r="984" ht="12.75" customHeight="1">
      <c r="A984" s="1"/>
      <c r="C984" s="1"/>
      <c r="D984" s="1"/>
      <c r="E984" s="1"/>
    </row>
    <row r="985" ht="12.75" customHeight="1">
      <c r="A985" s="1"/>
      <c r="C985" s="1"/>
      <c r="D985" s="1"/>
      <c r="E985" s="1"/>
    </row>
    <row r="986" ht="12.75" customHeight="1">
      <c r="A986" s="1"/>
      <c r="C986" s="1"/>
      <c r="D986" s="1"/>
      <c r="E986" s="1"/>
    </row>
    <row r="987" ht="12.75" customHeight="1">
      <c r="A987" s="1"/>
      <c r="C987" s="1"/>
      <c r="D987" s="1"/>
      <c r="E987" s="1"/>
    </row>
    <row r="988" ht="12.75" customHeight="1">
      <c r="A988" s="1"/>
      <c r="C988" s="1"/>
      <c r="D988" s="1"/>
      <c r="E988" s="1"/>
    </row>
    <row r="989" ht="12.75" customHeight="1">
      <c r="A989" s="1"/>
      <c r="C989" s="1"/>
      <c r="D989" s="1"/>
      <c r="E989" s="1"/>
    </row>
    <row r="990" ht="12.75" customHeight="1">
      <c r="A990" s="1"/>
      <c r="C990" s="1"/>
      <c r="D990" s="1"/>
      <c r="E990" s="1"/>
    </row>
    <row r="991" ht="12.75" customHeight="1">
      <c r="A991" s="1"/>
      <c r="C991" s="1"/>
      <c r="D991" s="1"/>
      <c r="E991" s="1"/>
    </row>
    <row r="992" ht="12.75" customHeight="1">
      <c r="A992" s="1"/>
      <c r="C992" s="1"/>
      <c r="D992" s="1"/>
      <c r="E992" s="1"/>
    </row>
    <row r="993" ht="12.75" customHeight="1">
      <c r="A993" s="1"/>
      <c r="C993" s="1"/>
      <c r="D993" s="1"/>
      <c r="E993" s="1"/>
    </row>
    <row r="994" ht="12.75" customHeight="1">
      <c r="A994" s="1"/>
      <c r="C994" s="1"/>
      <c r="D994" s="1"/>
      <c r="E994" s="1"/>
    </row>
    <row r="995" ht="12.75" customHeight="1">
      <c r="A995" s="1"/>
      <c r="C995" s="1"/>
      <c r="D995" s="1"/>
      <c r="E995" s="1"/>
    </row>
    <row r="996" ht="12.75" customHeight="1">
      <c r="A996" s="1"/>
      <c r="C996" s="1"/>
      <c r="D996" s="1"/>
      <c r="E996" s="1"/>
    </row>
    <row r="997" ht="12.75" customHeight="1">
      <c r="A997" s="1"/>
      <c r="C997" s="1"/>
      <c r="D997" s="1"/>
      <c r="E997" s="1"/>
    </row>
    <row r="998" ht="12.75" customHeight="1">
      <c r="A998" s="1"/>
      <c r="C998" s="1"/>
      <c r="D998" s="1"/>
      <c r="E998" s="1"/>
    </row>
    <row r="999" ht="12.75" customHeight="1">
      <c r="A999" s="1"/>
      <c r="C999" s="1"/>
      <c r="D999" s="1"/>
      <c r="E999" s="1"/>
    </row>
    <row r="1000" ht="12.75" customHeight="1">
      <c r="A1000" s="1"/>
      <c r="C1000" s="1"/>
      <c r="D1000" s="1"/>
      <c r="E1000" s="1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14"/>
    <col customWidth="1" min="3" max="6" width="9.29"/>
    <col customWidth="1" min="7" max="7" width="10.86"/>
    <col customWidth="1" min="8" max="8" width="10.57"/>
    <col customWidth="1" min="9" max="9" width="12.86"/>
    <col customWidth="1" min="10" max="10" width="6.57"/>
    <col customWidth="1" min="11" max="26" width="8.0"/>
  </cols>
  <sheetData>
    <row r="1" ht="18.75" customHeight="1">
      <c r="A1" s="17" t="s">
        <v>248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2.75" customHeight="1">
      <c r="A3" s="1"/>
      <c r="B3" s="1"/>
      <c r="C3" s="4" t="s">
        <v>2582</v>
      </c>
      <c r="D3" s="1"/>
      <c r="E3" s="1"/>
      <c r="F3" s="1"/>
      <c r="G3" s="1"/>
      <c r="H3" s="4" t="s">
        <v>2881</v>
      </c>
      <c r="I3" s="1"/>
      <c r="J3" s="1"/>
    </row>
    <row r="4" ht="12.75" customHeight="1">
      <c r="A4" s="1"/>
      <c r="B4" s="1"/>
      <c r="C4" s="5">
        <v>120.0</v>
      </c>
      <c r="D4" s="5">
        <v>800.0</v>
      </c>
      <c r="E4" s="5">
        <v>100.0</v>
      </c>
      <c r="F4" s="5">
        <v>120.0</v>
      </c>
      <c r="G4" s="5">
        <v>250.0</v>
      </c>
      <c r="H4" s="6">
        <f>MIN(C4:G4)</f>
        <v>100</v>
      </c>
      <c r="I4" s="47" t="s">
        <v>2882</v>
      </c>
      <c r="J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ht="12.75" customHeight="1">
      <c r="A6" s="1"/>
      <c r="B6" s="1"/>
      <c r="C6" s="4" t="s">
        <v>2802</v>
      </c>
      <c r="D6" s="1"/>
      <c r="E6" s="1"/>
      <c r="F6" s="1"/>
      <c r="G6" s="1"/>
      <c r="H6" s="4" t="s">
        <v>2800</v>
      </c>
      <c r="I6" s="1"/>
      <c r="J6" s="1"/>
    </row>
    <row r="7" ht="12.75" customHeight="1">
      <c r="A7" s="1"/>
      <c r="B7" s="1"/>
      <c r="C7" s="193">
        <v>35796.0</v>
      </c>
      <c r="D7" s="193">
        <v>36154.0</v>
      </c>
      <c r="E7" s="193">
        <v>35885.0</v>
      </c>
      <c r="F7" s="193">
        <v>36156.0</v>
      </c>
      <c r="G7" s="193">
        <v>35980.0</v>
      </c>
      <c r="H7" s="267">
        <f>MIN(C7:G7)</f>
        <v>35796</v>
      </c>
      <c r="I7" s="47" t="s">
        <v>2883</v>
      </c>
      <c r="J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ht="13.5" customHeight="1">
      <c r="A9" s="1"/>
      <c r="B9" s="3" t="s">
        <v>698</v>
      </c>
      <c r="C9" s="3"/>
      <c r="D9" s="3"/>
      <c r="E9" s="3"/>
      <c r="F9" s="3"/>
      <c r="G9" s="3"/>
      <c r="H9" s="3"/>
      <c r="I9" s="3"/>
      <c r="J9" s="1"/>
    </row>
    <row r="10" ht="12.75" customHeight="1">
      <c r="A10" s="1"/>
      <c r="B10" s="1" t="s">
        <v>2884</v>
      </c>
      <c r="C10" s="1"/>
      <c r="D10" s="1"/>
      <c r="E10" s="1"/>
      <c r="F10" s="1"/>
      <c r="G10" s="1"/>
      <c r="H10" s="1"/>
      <c r="I10" s="1"/>
      <c r="J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2" t="s">
        <v>2885</v>
      </c>
      <c r="C13" s="1"/>
      <c r="D13" s="1"/>
      <c r="E13" s="1"/>
      <c r="F13" s="1"/>
      <c r="G13" s="1"/>
      <c r="H13" s="1"/>
      <c r="I13" s="1"/>
      <c r="J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ht="13.5" customHeight="1">
      <c r="A15" s="1"/>
      <c r="B15" s="3" t="s">
        <v>4</v>
      </c>
      <c r="C15" s="3"/>
      <c r="D15" s="3"/>
      <c r="E15" s="3"/>
      <c r="F15" s="3"/>
      <c r="G15" s="3"/>
      <c r="H15" s="3"/>
      <c r="I15" s="3"/>
      <c r="J15" s="1"/>
    </row>
    <row r="16" ht="12.75" customHeight="1">
      <c r="A16" s="1"/>
      <c r="B16" s="1" t="s">
        <v>788</v>
      </c>
      <c r="C16" s="1"/>
      <c r="D16" s="1"/>
      <c r="E16" s="1"/>
      <c r="F16" s="1"/>
      <c r="G16" s="1"/>
      <c r="H16" s="1"/>
      <c r="I16" s="1"/>
      <c r="J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ht="13.5" customHeight="1">
      <c r="A18" s="1"/>
      <c r="B18" s="3" t="s">
        <v>656</v>
      </c>
      <c r="C18" s="3"/>
      <c r="D18" s="3"/>
      <c r="E18" s="3"/>
      <c r="F18" s="3"/>
      <c r="G18" s="3"/>
      <c r="H18" s="3"/>
      <c r="I18" s="3"/>
      <c r="J18" s="1"/>
    </row>
    <row r="19" ht="12.75" customHeight="1">
      <c r="A19" s="1"/>
      <c r="B19" s="1" t="s">
        <v>2886</v>
      </c>
      <c r="C19" s="1"/>
      <c r="D19" s="1"/>
      <c r="E19" s="1"/>
      <c r="F19" s="1"/>
      <c r="G19" s="1"/>
      <c r="H19" s="1"/>
      <c r="I19" s="1"/>
      <c r="J19" s="1"/>
    </row>
    <row r="20" ht="12.75" customHeight="1">
      <c r="A20" s="1"/>
      <c r="B20" s="1" t="s">
        <v>2807</v>
      </c>
      <c r="C20" s="1"/>
      <c r="D20" s="1"/>
      <c r="E20" s="1"/>
      <c r="F20" s="1"/>
      <c r="G20" s="1"/>
      <c r="H20" s="1"/>
      <c r="I20" s="1"/>
      <c r="J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4" t="s">
        <v>1272</v>
      </c>
      <c r="C22" s="4" t="s">
        <v>584</v>
      </c>
      <c r="D22" s="4" t="s">
        <v>585</v>
      </c>
      <c r="E22" s="4" t="s">
        <v>586</v>
      </c>
      <c r="F22" s="1"/>
      <c r="G22" s="4" t="s">
        <v>2887</v>
      </c>
      <c r="H22" s="1"/>
      <c r="I22" s="1"/>
      <c r="J22" s="1"/>
    </row>
    <row r="23" ht="12.75" customHeight="1">
      <c r="A23" s="1"/>
      <c r="B23" s="4" t="s">
        <v>6</v>
      </c>
      <c r="C23" s="125">
        <v>5000.0</v>
      </c>
      <c r="D23" s="125">
        <v>6000.0</v>
      </c>
      <c r="E23" s="125">
        <v>4500.0</v>
      </c>
      <c r="F23" s="1"/>
      <c r="G23" s="276">
        <f t="shared" ref="G23:G26" si="1">MIN(C23:E23)</f>
        <v>4500</v>
      </c>
      <c r="H23" s="47" t="s">
        <v>2888</v>
      </c>
      <c r="I23" s="1"/>
      <c r="J23" s="1"/>
    </row>
    <row r="24" ht="12.75" customHeight="1">
      <c r="A24" s="1"/>
      <c r="B24" s="4" t="s">
        <v>41</v>
      </c>
      <c r="C24" s="125">
        <v>5800.0</v>
      </c>
      <c r="D24" s="125">
        <v>7000.0</v>
      </c>
      <c r="E24" s="125">
        <v>3000.0</v>
      </c>
      <c r="F24" s="1"/>
      <c r="G24" s="276">
        <f t="shared" si="1"/>
        <v>3000</v>
      </c>
      <c r="H24" s="1"/>
      <c r="I24" s="1"/>
      <c r="J24" s="1"/>
    </row>
    <row r="25" ht="12.75" customHeight="1">
      <c r="A25" s="1"/>
      <c r="B25" s="4" t="s">
        <v>42</v>
      </c>
      <c r="C25" s="125">
        <v>3500.0</v>
      </c>
      <c r="D25" s="125">
        <v>2000.0</v>
      </c>
      <c r="E25" s="125">
        <v>10000.0</v>
      </c>
      <c r="F25" s="1"/>
      <c r="G25" s="276">
        <f t="shared" si="1"/>
        <v>2000</v>
      </c>
      <c r="H25" s="1"/>
      <c r="I25" s="1"/>
      <c r="J25" s="1"/>
    </row>
    <row r="26" ht="12.75" customHeight="1">
      <c r="A26" s="1"/>
      <c r="B26" s="4" t="s">
        <v>43</v>
      </c>
      <c r="C26" s="125">
        <v>12000.0</v>
      </c>
      <c r="D26" s="125">
        <v>4000.0</v>
      </c>
      <c r="E26" s="125">
        <v>6000.0</v>
      </c>
      <c r="F26" s="1"/>
      <c r="G26" s="276">
        <f t="shared" si="1"/>
        <v>4000</v>
      </c>
      <c r="H26" s="1"/>
      <c r="I26" s="1"/>
      <c r="J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ht="12.75" customHeight="1">
      <c r="A28" s="1"/>
      <c r="B28" s="74" t="s">
        <v>2889</v>
      </c>
      <c r="C28" s="276">
        <f t="shared" ref="C28:E28" si="2">MIN(C23:C26)</f>
        <v>3500</v>
      </c>
      <c r="D28" s="276">
        <f t="shared" si="2"/>
        <v>2000</v>
      </c>
      <c r="E28" s="276">
        <f t="shared" si="2"/>
        <v>3000</v>
      </c>
      <c r="F28" s="1"/>
      <c r="G28" s="1"/>
      <c r="H28" s="1"/>
      <c r="I28" s="1"/>
      <c r="J28" s="1"/>
    </row>
    <row r="29" ht="12.75" customHeight="1">
      <c r="A29" s="1"/>
      <c r="B29" s="1"/>
      <c r="C29" s="1"/>
      <c r="D29" s="1"/>
      <c r="E29" s="7" t="s">
        <v>2890</v>
      </c>
      <c r="F29" s="1"/>
      <c r="G29" s="1"/>
      <c r="H29" s="1"/>
      <c r="I29" s="1"/>
      <c r="J29" s="1"/>
    </row>
    <row r="30" ht="12.75" customHeight="1">
      <c r="A30" s="1"/>
      <c r="B30" s="74" t="s">
        <v>2891</v>
      </c>
      <c r="C30" s="276">
        <f>MIN(C23:E26)</f>
        <v>2000</v>
      </c>
      <c r="D30" s="1"/>
      <c r="E30" s="1"/>
      <c r="F30" s="1"/>
      <c r="G30" s="1"/>
      <c r="H30" s="1"/>
      <c r="I30" s="1"/>
      <c r="J30" s="1"/>
    </row>
    <row r="31" ht="12.75" customHeight="1">
      <c r="A31" s="1"/>
      <c r="B31" s="1"/>
      <c r="C31" s="7" t="s">
        <v>2892</v>
      </c>
      <c r="D31" s="1"/>
      <c r="E31" s="1"/>
      <c r="F31" s="1"/>
      <c r="G31" s="1"/>
      <c r="H31" s="1"/>
      <c r="I31" s="1"/>
      <c r="J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4.14"/>
    <col customWidth="1" min="4" max="4" width="11.14"/>
    <col customWidth="1" min="5" max="5" width="13.71"/>
    <col customWidth="1" min="6" max="6" width="8.0"/>
    <col customWidth="1" min="7" max="7" width="11.71"/>
    <col customWidth="1" min="8" max="8" width="8.0"/>
    <col customWidth="1" min="9" max="9" width="7.0"/>
  </cols>
  <sheetData>
    <row r="1" ht="18.75" customHeight="1">
      <c r="A1" s="17" t="s">
        <v>250</v>
      </c>
      <c r="B1" s="17"/>
      <c r="C1" s="17"/>
      <c r="D1" s="17"/>
      <c r="E1" s="17"/>
      <c r="F1" s="17"/>
      <c r="G1" s="17"/>
      <c r="I1" s="1"/>
    </row>
    <row r="2" ht="13.5" customHeight="1">
      <c r="A2" s="1"/>
      <c r="C2" s="1"/>
      <c r="D2" s="1"/>
      <c r="E2" s="1"/>
      <c r="G2" s="1"/>
      <c r="I2" s="1"/>
    </row>
    <row r="3" ht="12.75" customHeight="1">
      <c r="A3" s="1"/>
      <c r="C3" s="4" t="s">
        <v>645</v>
      </c>
      <c r="D3" s="4" t="s">
        <v>1177</v>
      </c>
      <c r="E3" s="1"/>
      <c r="G3" s="1"/>
      <c r="I3" s="1"/>
    </row>
    <row r="4" ht="12.75" customHeight="1">
      <c r="A4" s="1"/>
      <c r="C4" s="378">
        <f>NOW()</f>
        <v>44589.91943</v>
      </c>
      <c r="D4" s="6">
        <f t="shared" ref="D4:D8" si="1">MINUTE(C4)</f>
        <v>3</v>
      </c>
      <c r="E4" s="71" t="s">
        <v>2893</v>
      </c>
      <c r="G4" s="1"/>
      <c r="I4" s="1"/>
    </row>
    <row r="5" ht="12.75" customHeight="1">
      <c r="A5" s="1"/>
      <c r="C5" s="379">
        <v>0.8854166666666666</v>
      </c>
      <c r="D5" s="6">
        <f t="shared" si="1"/>
        <v>15</v>
      </c>
      <c r="E5" s="71" t="s">
        <v>2894</v>
      </c>
      <c r="G5" s="1"/>
      <c r="I5" s="1"/>
    </row>
    <row r="6" ht="12.75" customHeight="1">
      <c r="A6" s="1"/>
      <c r="C6" s="278">
        <v>0.02</v>
      </c>
      <c r="D6" s="6">
        <f t="shared" si="1"/>
        <v>28</v>
      </c>
      <c r="E6" s="71" t="s">
        <v>2895</v>
      </c>
      <c r="G6" s="1"/>
      <c r="I6" s="1"/>
    </row>
    <row r="7" ht="12.75" customHeight="1">
      <c r="A7" s="1"/>
      <c r="C7" s="5">
        <v>0.52</v>
      </c>
      <c r="D7" s="6">
        <f t="shared" si="1"/>
        <v>28</v>
      </c>
      <c r="E7" s="71" t="s">
        <v>2896</v>
      </c>
      <c r="G7" s="1"/>
      <c r="I7" s="1"/>
    </row>
    <row r="8" ht="12.75" customHeight="1">
      <c r="A8" s="1"/>
      <c r="C8" s="5">
        <v>1.52</v>
      </c>
      <c r="D8" s="6">
        <f t="shared" si="1"/>
        <v>28</v>
      </c>
      <c r="E8" s="71" t="s">
        <v>2897</v>
      </c>
      <c r="G8" s="1"/>
      <c r="I8" s="1"/>
    </row>
    <row r="9" ht="12.75" customHeight="1">
      <c r="A9" s="1"/>
      <c r="C9" s="1"/>
      <c r="D9" s="1"/>
      <c r="E9" s="1"/>
      <c r="G9" s="1"/>
      <c r="I9" s="1"/>
    </row>
    <row r="10" ht="13.5" customHeight="1">
      <c r="A10" s="1"/>
      <c r="B10" s="3" t="s">
        <v>721</v>
      </c>
      <c r="C10" s="3"/>
      <c r="D10" s="3"/>
      <c r="E10" s="3"/>
      <c r="F10" s="3"/>
      <c r="G10" s="3"/>
      <c r="I10" s="1"/>
    </row>
    <row r="11" ht="12.75" customHeight="1">
      <c r="A11" s="1"/>
      <c r="B11" s="1" t="s">
        <v>2898</v>
      </c>
      <c r="C11" s="1"/>
      <c r="D11" s="1"/>
      <c r="E11" s="1"/>
      <c r="G11" s="1"/>
      <c r="I11" s="1"/>
    </row>
    <row r="12" ht="12.75" customHeight="1">
      <c r="A12" s="1"/>
      <c r="B12" s="1" t="s">
        <v>2899</v>
      </c>
      <c r="C12" s="1"/>
      <c r="D12" s="1"/>
      <c r="E12" s="1"/>
      <c r="G12" s="1"/>
      <c r="I12" s="1"/>
    </row>
    <row r="13" ht="12.75" customHeight="1">
      <c r="A13" s="1"/>
      <c r="C13" s="1"/>
      <c r="D13" s="1"/>
      <c r="E13" s="1"/>
      <c r="G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I14" s="1"/>
    </row>
    <row r="15" ht="12.75" customHeight="1">
      <c r="A15" s="1"/>
      <c r="B15" s="1" t="s">
        <v>2900</v>
      </c>
      <c r="C15" s="1"/>
      <c r="D15" s="1"/>
      <c r="E15" s="1"/>
      <c r="G15" s="1"/>
      <c r="I15" s="1"/>
    </row>
    <row r="16" ht="12.75" customHeight="1">
      <c r="A16" s="1"/>
      <c r="C16" s="1"/>
      <c r="D16" s="1"/>
      <c r="E16" s="1"/>
      <c r="G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G17" s="3"/>
      <c r="I17" s="1"/>
    </row>
    <row r="18" ht="12.75" customHeight="1">
      <c r="A18" s="1"/>
      <c r="B18" s="1" t="s">
        <v>2901</v>
      </c>
      <c r="C18" s="1"/>
      <c r="D18" s="1"/>
      <c r="E18" s="1"/>
      <c r="G18" s="1"/>
      <c r="I18" s="1"/>
    </row>
    <row r="19" ht="12.75" customHeight="1">
      <c r="A19" s="1"/>
      <c r="C19" s="1"/>
      <c r="D19" s="1"/>
      <c r="E19" s="1"/>
      <c r="G19" s="1"/>
      <c r="I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  <c r="I20" s="1"/>
    </row>
    <row r="21" ht="12.75" customHeight="1">
      <c r="A21" s="1"/>
      <c r="B21" s="1" t="s">
        <v>2902</v>
      </c>
      <c r="C21" s="1"/>
      <c r="D21" s="1"/>
      <c r="E21" s="1"/>
      <c r="G21" s="1"/>
      <c r="I21" s="1"/>
    </row>
    <row r="22" ht="12.75" customHeight="1">
      <c r="A22" s="1"/>
      <c r="B22" s="1" t="s">
        <v>2903</v>
      </c>
      <c r="C22" s="1"/>
      <c r="D22" s="1"/>
      <c r="E22" s="1"/>
      <c r="G22" s="1"/>
      <c r="I22" s="1"/>
    </row>
    <row r="23" ht="12.75" customHeight="1">
      <c r="A23" s="1"/>
      <c r="B23" s="1" t="s">
        <v>2904</v>
      </c>
      <c r="C23" s="1"/>
      <c r="D23" s="1"/>
      <c r="E23" s="1"/>
      <c r="G23" s="1"/>
      <c r="I23" s="1"/>
    </row>
    <row r="24" ht="12.75" customHeight="1">
      <c r="A24" s="1"/>
      <c r="B24" s="1" t="s">
        <v>2905</v>
      </c>
      <c r="C24" s="1"/>
      <c r="D24" s="1"/>
      <c r="E24" s="1"/>
      <c r="G24" s="1"/>
      <c r="I24" s="1"/>
    </row>
    <row r="25" ht="12.75" customHeight="1">
      <c r="A25" s="1"/>
      <c r="C25" s="1"/>
      <c r="D25" s="1"/>
      <c r="E25" s="1"/>
      <c r="G25" s="1"/>
      <c r="I25" s="1"/>
    </row>
    <row r="26" ht="12.75" customHeight="1">
      <c r="A26" s="1"/>
      <c r="C26" s="4" t="s">
        <v>2906</v>
      </c>
      <c r="D26" s="1"/>
      <c r="E26" s="1"/>
      <c r="G26" s="1"/>
      <c r="I26" s="1"/>
    </row>
    <row r="27" ht="12.75" customHeight="1">
      <c r="A27" s="1"/>
      <c r="C27" s="380" t="s">
        <v>2907</v>
      </c>
      <c r="D27" s="47" t="str">
        <f>REPT("|",HOUR(NOW()))&amp;" "&amp;TEXT(HOUR(NOW()),"00")</f>
        <v>|||||||||||||||||||||| 22</v>
      </c>
      <c r="E27" s="1"/>
      <c r="G27" s="1"/>
      <c r="I27" s="1"/>
    </row>
    <row r="28" ht="12.75" customHeight="1">
      <c r="A28" s="1"/>
      <c r="C28" s="380" t="s">
        <v>2908</v>
      </c>
      <c r="D28" s="47" t="str">
        <f>REPT("|",MINUTE(NOW()))&amp;" "&amp;TEXT(MINUTE(NOW()),"00")</f>
        <v>||| 03</v>
      </c>
      <c r="E28" s="1"/>
      <c r="G28" s="1"/>
      <c r="I28" s="1"/>
    </row>
    <row r="29" ht="12.75" customHeight="1">
      <c r="A29" s="1"/>
      <c r="C29" s="380" t="s">
        <v>2909</v>
      </c>
      <c r="D29" s="47" t="str">
        <f>REPT("|",SECOND(NOW()))&amp;" "&amp;TEXT(SECOND(NOW()),"00")</f>
        <v>||||||||||||||||||||||||||||||||||||||||||||||||||||||||||| 59</v>
      </c>
      <c r="E29" s="1"/>
      <c r="G29" s="1"/>
      <c r="I29" s="1"/>
    </row>
    <row r="30" ht="12.75" customHeight="1">
      <c r="A30" s="1"/>
      <c r="C30" s="1"/>
      <c r="D30" s="47" t="s">
        <v>2910</v>
      </c>
      <c r="E30" s="1"/>
      <c r="G30" s="1"/>
      <c r="I30" s="1"/>
    </row>
    <row r="31" ht="12.75" customHeight="1">
      <c r="A31" s="1"/>
      <c r="C31" s="1"/>
      <c r="D31" s="47" t="s">
        <v>2911</v>
      </c>
      <c r="E31" s="1"/>
      <c r="G31" s="1"/>
      <c r="I31" s="1"/>
    </row>
    <row r="32" ht="12.75" customHeight="1">
      <c r="A32" s="1"/>
      <c r="C32" s="1"/>
      <c r="D32" s="47" t="s">
        <v>2912</v>
      </c>
      <c r="E32" s="1"/>
      <c r="G32" s="1"/>
      <c r="I32" s="1"/>
    </row>
    <row r="33" ht="12.75" customHeight="1">
      <c r="A33" s="1"/>
      <c r="C33" s="1"/>
      <c r="D33" s="1"/>
      <c r="E33" s="1"/>
      <c r="G33" s="1"/>
      <c r="I33" s="1"/>
    </row>
    <row r="34" ht="12.75" customHeight="1">
      <c r="A34" s="1"/>
      <c r="C34" s="1"/>
      <c r="D34" s="1"/>
      <c r="E34" s="1"/>
      <c r="G34" s="1"/>
      <c r="I34" s="1"/>
    </row>
    <row r="35" ht="13.5" customHeight="1">
      <c r="A35" s="1"/>
      <c r="B35" s="3" t="s">
        <v>2913</v>
      </c>
      <c r="C35" s="3"/>
      <c r="D35" s="3"/>
      <c r="E35" s="3"/>
      <c r="F35" s="3"/>
      <c r="G35" s="3"/>
      <c r="I35" s="1"/>
    </row>
    <row r="36" ht="12.75" customHeight="1">
      <c r="A36" s="1"/>
      <c r="B36" s="1" t="s">
        <v>2914</v>
      </c>
      <c r="C36" s="1"/>
      <c r="D36" s="1"/>
      <c r="E36" s="1"/>
      <c r="G36" s="1"/>
      <c r="I36" s="1"/>
    </row>
    <row r="37" ht="12.75" customHeight="1">
      <c r="A37" s="1"/>
      <c r="C37" s="1"/>
      <c r="D37" s="1"/>
      <c r="E37" s="1"/>
      <c r="G37" s="1"/>
      <c r="I37" s="1"/>
    </row>
    <row r="38" ht="12.75" customHeight="1">
      <c r="A38" s="1"/>
      <c r="C38" s="69"/>
      <c r="D38" s="194"/>
      <c r="E38" s="102" t="s">
        <v>2915</v>
      </c>
      <c r="F38" s="46">
        <v>0.11458333333333333</v>
      </c>
      <c r="G38" s="1"/>
      <c r="I38" s="1"/>
    </row>
    <row r="39" ht="12.75" customHeight="1">
      <c r="A39" s="1"/>
      <c r="C39" s="1"/>
      <c r="D39" s="1"/>
      <c r="E39" s="1"/>
      <c r="G39" s="1"/>
      <c r="I39" s="1"/>
    </row>
    <row r="40" ht="12.75" customHeight="1">
      <c r="A40" s="1"/>
      <c r="C40" s="69"/>
      <c r="D40" s="194"/>
      <c r="E40" s="102" t="s">
        <v>2916</v>
      </c>
      <c r="F40" s="6">
        <f>F38*24</f>
        <v>2.75</v>
      </c>
      <c r="G40" s="47" t="s">
        <v>2917</v>
      </c>
      <c r="I40" s="1"/>
    </row>
    <row r="41" ht="12.75" customHeight="1">
      <c r="A41" s="1"/>
      <c r="C41" s="1"/>
      <c r="D41" s="1"/>
      <c r="E41" s="1"/>
      <c r="G41" s="1"/>
      <c r="I41" s="1"/>
    </row>
    <row r="42" ht="12.75" customHeight="1">
      <c r="A42" s="1"/>
      <c r="C42" s="69"/>
      <c r="D42" s="194"/>
      <c r="E42" s="102" t="s">
        <v>2918</v>
      </c>
      <c r="F42" s="6">
        <f>INT(F38*24)</f>
        <v>2</v>
      </c>
      <c r="G42" s="47" t="s">
        <v>2919</v>
      </c>
      <c r="I42" s="1"/>
    </row>
    <row r="43" ht="12.75" customHeight="1">
      <c r="A43" s="1"/>
      <c r="C43" s="1"/>
      <c r="D43" s="1"/>
      <c r="E43" s="1"/>
      <c r="G43" s="1"/>
      <c r="I43" s="1"/>
    </row>
    <row r="44" ht="12.75" customHeight="1">
      <c r="A44" s="1"/>
      <c r="C44" s="69"/>
      <c r="D44" s="194"/>
      <c r="E44" s="102" t="s">
        <v>2920</v>
      </c>
      <c r="F44" s="6">
        <f>MOD(F38*24,1)</f>
        <v>0.75</v>
      </c>
      <c r="G44" s="47" t="s">
        <v>2921</v>
      </c>
      <c r="I44" s="1"/>
    </row>
    <row r="45" ht="12.75" customHeight="1">
      <c r="A45" s="1"/>
      <c r="C45" s="1"/>
      <c r="D45" s="1"/>
      <c r="E45" s="1"/>
      <c r="G45" s="1"/>
      <c r="I45" s="1"/>
    </row>
    <row r="46" ht="12.75" customHeight="1">
      <c r="A46" s="1"/>
      <c r="C46" s="1"/>
      <c r="D46" s="1"/>
      <c r="E46" s="1"/>
      <c r="G46" s="1"/>
      <c r="I46" s="1"/>
    </row>
    <row r="47" ht="12.75" customHeight="1">
      <c r="A47" s="1"/>
      <c r="B47" s="1" t="s">
        <v>2922</v>
      </c>
      <c r="C47" s="1"/>
      <c r="D47" s="1"/>
      <c r="E47" s="1"/>
      <c r="G47" s="1"/>
      <c r="I47" s="1"/>
    </row>
    <row r="48" ht="12.75" customHeight="1">
      <c r="A48" s="1"/>
      <c r="C48" s="1"/>
      <c r="D48" s="1"/>
      <c r="E48" s="1"/>
      <c r="G48" s="1"/>
      <c r="I48" s="1"/>
    </row>
    <row r="49" ht="12.75" customHeight="1">
      <c r="A49" s="1"/>
      <c r="C49" s="69"/>
      <c r="D49" s="194"/>
      <c r="E49" s="70" t="s">
        <v>2923</v>
      </c>
      <c r="F49" s="5">
        <v>3.75</v>
      </c>
      <c r="G49" s="1"/>
      <c r="I49" s="1"/>
    </row>
    <row r="50" ht="12.75" customHeight="1">
      <c r="A50" s="1"/>
      <c r="C50" s="1"/>
      <c r="D50" s="1"/>
      <c r="E50" s="1"/>
      <c r="G50" s="1"/>
      <c r="I50" s="1"/>
    </row>
    <row r="51" ht="12.75" customHeight="1">
      <c r="A51" s="1"/>
      <c r="C51" s="69"/>
      <c r="D51" s="194"/>
      <c r="E51" s="70" t="s">
        <v>2924</v>
      </c>
      <c r="F51" s="42">
        <f>F49/24</f>
        <v>0.15625</v>
      </c>
      <c r="G51" s="47" t="s">
        <v>2925</v>
      </c>
      <c r="I51" s="1"/>
    </row>
    <row r="52" ht="12.75" customHeight="1">
      <c r="A52" s="1"/>
      <c r="C52" s="1"/>
      <c r="D52" s="1"/>
      <c r="E52" s="1"/>
      <c r="G52" s="1"/>
      <c r="I52" s="1"/>
    </row>
    <row r="53" ht="12.75" customHeight="1">
      <c r="A53" s="1"/>
      <c r="C53" s="69"/>
      <c r="D53" s="194"/>
      <c r="E53" s="70" t="s">
        <v>2926</v>
      </c>
      <c r="F53" s="42">
        <f>INT(F49)/24</f>
        <v>0.125</v>
      </c>
      <c r="G53" s="47" t="s">
        <v>2927</v>
      </c>
      <c r="I53" s="1"/>
    </row>
    <row r="54" ht="12.75" customHeight="1">
      <c r="A54" s="1"/>
      <c r="C54" s="1"/>
      <c r="D54" s="1"/>
      <c r="E54" s="1"/>
      <c r="G54" s="1"/>
      <c r="I54" s="1"/>
    </row>
    <row r="55" ht="12.75" customHeight="1">
      <c r="A55" s="1"/>
      <c r="C55" s="69"/>
      <c r="D55" s="194"/>
      <c r="E55" s="70" t="s">
        <v>2928</v>
      </c>
      <c r="F55" s="42">
        <f>MOD(F49,1)/24</f>
        <v>0.03125</v>
      </c>
      <c r="G55" s="47" t="s">
        <v>2929</v>
      </c>
      <c r="I55" s="1"/>
    </row>
    <row r="56" ht="12.75" customHeight="1">
      <c r="A56" s="1"/>
      <c r="C56" s="1"/>
      <c r="D56" s="1"/>
      <c r="E56" s="1"/>
      <c r="G56" s="1"/>
      <c r="I56" s="1"/>
    </row>
    <row r="57" ht="12.75" customHeight="1">
      <c r="A57" s="1"/>
      <c r="C57" s="1" t="s">
        <v>2930</v>
      </c>
      <c r="D57" s="1"/>
      <c r="E57" s="1"/>
      <c r="G57" s="1"/>
      <c r="I57" s="1"/>
    </row>
    <row r="58" ht="12.75" customHeight="1">
      <c r="A58" s="1"/>
      <c r="C58" s="1" t="s">
        <v>2931</v>
      </c>
      <c r="D58" s="1"/>
      <c r="E58" s="1"/>
      <c r="G58" s="1"/>
      <c r="I58" s="1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86"/>
    <col customWidth="1" min="3" max="5" width="8.0"/>
    <col customWidth="1" min="6" max="6" width="10.29"/>
    <col customWidth="1" min="7" max="9" width="8.0"/>
    <col customWidth="1" min="10" max="10" width="5.43"/>
  </cols>
  <sheetData>
    <row r="1" ht="18.75" customHeight="1">
      <c r="A1" s="17" t="s">
        <v>254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B2" s="1"/>
      <c r="F2" s="1"/>
      <c r="J2" s="1"/>
    </row>
    <row r="3" ht="13.5" customHeight="1">
      <c r="A3" s="1"/>
      <c r="B3" s="3" t="s">
        <v>698</v>
      </c>
      <c r="C3" s="3"/>
      <c r="D3" s="3"/>
      <c r="E3" s="3"/>
      <c r="F3" s="3"/>
      <c r="G3" s="3"/>
      <c r="H3" s="3"/>
      <c r="I3" s="3"/>
      <c r="J3" s="1"/>
    </row>
    <row r="4" ht="12.75" customHeight="1">
      <c r="A4" s="1"/>
      <c r="B4" s="1" t="s">
        <v>2932</v>
      </c>
      <c r="F4" s="1"/>
      <c r="J4" s="1"/>
    </row>
    <row r="5" ht="12.75" customHeight="1">
      <c r="A5" s="1"/>
      <c r="B5" s="1" t="s">
        <v>2933</v>
      </c>
      <c r="F5" s="1"/>
      <c r="J5" s="1"/>
    </row>
    <row r="6" ht="12.75" customHeight="1">
      <c r="A6" s="1"/>
      <c r="B6" s="1" t="s">
        <v>2934</v>
      </c>
      <c r="F6" s="1"/>
      <c r="J6" s="1"/>
    </row>
    <row r="7" ht="12.75" customHeight="1">
      <c r="A7" s="1"/>
      <c r="B7" s="1" t="s">
        <v>2935</v>
      </c>
      <c r="F7" s="1"/>
      <c r="J7" s="1"/>
    </row>
    <row r="8" ht="12.75" customHeight="1">
      <c r="A8" s="1"/>
      <c r="B8" s="1"/>
      <c r="F8" s="1"/>
      <c r="J8" s="1"/>
    </row>
    <row r="9" ht="13.5" customHeight="1">
      <c r="A9" s="1"/>
      <c r="B9" s="3" t="s">
        <v>653</v>
      </c>
      <c r="C9" s="3"/>
      <c r="D9" s="3"/>
      <c r="E9" s="3"/>
      <c r="F9" s="3"/>
      <c r="G9" s="3"/>
      <c r="H9" s="3"/>
      <c r="I9" s="3"/>
      <c r="J9" s="1"/>
    </row>
    <row r="10" ht="12.75" customHeight="1">
      <c r="A10" s="1"/>
      <c r="B10" s="2" t="s">
        <v>2936</v>
      </c>
      <c r="F10" s="1"/>
      <c r="J10" s="1"/>
    </row>
    <row r="11" ht="12.75" customHeight="1">
      <c r="A11" s="1"/>
      <c r="B11" s="1"/>
      <c r="F11" s="1"/>
      <c r="J11" s="1"/>
    </row>
    <row r="12" ht="13.5" customHeight="1">
      <c r="A12" s="1"/>
      <c r="B12" s="3" t="s">
        <v>4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1" t="s">
        <v>788</v>
      </c>
      <c r="F13" s="1"/>
      <c r="J13" s="1"/>
    </row>
    <row r="14" ht="12.75" customHeight="1">
      <c r="A14" s="1"/>
      <c r="B14" s="1"/>
      <c r="F14" s="1"/>
      <c r="J14" s="1"/>
    </row>
    <row r="15" ht="13.5" customHeight="1">
      <c r="A15" s="1"/>
      <c r="B15" s="3" t="s">
        <v>656</v>
      </c>
      <c r="C15" s="3"/>
      <c r="D15" s="3"/>
      <c r="E15" s="3"/>
      <c r="F15" s="3"/>
      <c r="G15" s="3"/>
      <c r="H15" s="3"/>
      <c r="I15" s="3"/>
      <c r="J15" s="1"/>
    </row>
    <row r="16" ht="12.75" customHeight="1">
      <c r="A16" s="1"/>
      <c r="B16" s="1" t="s">
        <v>2937</v>
      </c>
      <c r="F16" s="1"/>
      <c r="J16" s="1"/>
    </row>
    <row r="17" ht="12.75" customHeight="1">
      <c r="A17" s="1"/>
      <c r="B17" s="1" t="s">
        <v>2938</v>
      </c>
      <c r="F17" s="1"/>
      <c r="J17" s="1"/>
    </row>
    <row r="18" ht="12.75" customHeight="1">
      <c r="A18" s="1"/>
      <c r="B18" s="1" t="s">
        <v>2939</v>
      </c>
      <c r="F18" s="1"/>
      <c r="J18" s="1"/>
    </row>
    <row r="19" ht="12.75" customHeight="1">
      <c r="A19" s="1"/>
      <c r="B19" s="1" t="s">
        <v>2940</v>
      </c>
      <c r="F19" s="1"/>
      <c r="J19" s="1"/>
    </row>
    <row r="20" ht="12.75" customHeight="1">
      <c r="A20" s="1"/>
      <c r="B20" s="1" t="s">
        <v>2941</v>
      </c>
      <c r="F20" s="1"/>
      <c r="J20" s="1"/>
    </row>
    <row r="21" ht="12.75" customHeight="1">
      <c r="A21" s="1"/>
      <c r="B21" s="1" t="s">
        <v>2942</v>
      </c>
      <c r="F21" s="1"/>
      <c r="J21" s="1"/>
    </row>
    <row r="22" ht="12.75" customHeight="1">
      <c r="A22" s="1"/>
      <c r="B22" s="1" t="s">
        <v>2943</v>
      </c>
      <c r="F22" s="1"/>
      <c r="J22" s="1"/>
    </row>
    <row r="23" ht="12.75" customHeight="1">
      <c r="A23" s="1"/>
      <c r="B23" s="1"/>
      <c r="F23" s="1"/>
      <c r="J23" s="1"/>
    </row>
    <row r="24" ht="12.75" customHeight="1">
      <c r="A24" s="1"/>
      <c r="B24" s="1"/>
      <c r="C24" s="103" t="s">
        <v>2944</v>
      </c>
      <c r="D24" s="192"/>
      <c r="E24" s="104"/>
      <c r="F24" s="1"/>
      <c r="J24" s="1"/>
    </row>
    <row r="25" ht="12.75" customHeight="1">
      <c r="A25" s="1"/>
      <c r="B25" s="4" t="s">
        <v>2233</v>
      </c>
      <c r="C25" s="4" t="s">
        <v>2945</v>
      </c>
      <c r="D25" s="4" t="s">
        <v>2946</v>
      </c>
      <c r="E25" s="4" t="s">
        <v>2947</v>
      </c>
      <c r="F25" s="1"/>
      <c r="J25" s="1"/>
    </row>
    <row r="26" ht="12.75" customHeight="1">
      <c r="A26" s="1"/>
      <c r="B26" s="4" t="s">
        <v>2948</v>
      </c>
      <c r="C26" s="5">
        <v>50.0</v>
      </c>
      <c r="D26" s="5">
        <v>50.0</v>
      </c>
      <c r="E26" s="5">
        <v>50.0</v>
      </c>
      <c r="F26" s="1"/>
      <c r="J26" s="1"/>
    </row>
    <row r="27" ht="12.75" customHeight="1">
      <c r="A27" s="1"/>
      <c r="B27" s="4" t="s">
        <v>2949</v>
      </c>
      <c r="C27" s="5">
        <v>30.0</v>
      </c>
      <c r="D27" s="5">
        <v>20.0</v>
      </c>
      <c r="E27" s="5">
        <v>10.0</v>
      </c>
      <c r="F27" s="1"/>
      <c r="J27" s="1"/>
    </row>
    <row r="28" ht="12.75" customHeight="1">
      <c r="A28" s="1"/>
      <c r="B28" s="4" t="s">
        <v>2950</v>
      </c>
      <c r="C28" s="5">
        <v>20.0</v>
      </c>
      <c r="D28" s="5">
        <v>5.0</v>
      </c>
      <c r="E28" s="5">
        <v>5.0</v>
      </c>
      <c r="F28" s="1"/>
      <c r="J28" s="1"/>
    </row>
    <row r="29" ht="12.75" customHeight="1">
      <c r="A29" s="1"/>
      <c r="B29" s="1"/>
      <c r="F29" s="1"/>
      <c r="J29" s="1"/>
    </row>
    <row r="30" ht="12.75" customHeight="1">
      <c r="A30" s="1"/>
      <c r="B30" s="1"/>
      <c r="C30" s="103" t="s">
        <v>2951</v>
      </c>
      <c r="D30" s="192"/>
      <c r="E30" s="104"/>
      <c r="F30" s="1"/>
      <c r="J30" s="1"/>
    </row>
    <row r="31" ht="12.75" customHeight="1">
      <c r="A31" s="1"/>
      <c r="B31" s="1"/>
      <c r="C31" s="92" t="s">
        <v>2948</v>
      </c>
      <c r="D31" s="92" t="s">
        <v>2949</v>
      </c>
      <c r="E31" s="92" t="s">
        <v>2950</v>
      </c>
      <c r="F31" s="1"/>
      <c r="J31" s="1"/>
    </row>
    <row r="32" ht="12.75" customHeight="1">
      <c r="A32" s="1"/>
      <c r="B32" s="1"/>
      <c r="C32" s="5">
        <v>300.0</v>
      </c>
      <c r="D32" s="5">
        <v>400.0</v>
      </c>
      <c r="E32" s="5">
        <v>500.0</v>
      </c>
      <c r="F32" s="1"/>
      <c r="J32" s="1"/>
    </row>
    <row r="33" ht="12.75" customHeight="1">
      <c r="A33" s="1"/>
      <c r="B33" s="1"/>
      <c r="F33" s="1"/>
      <c r="J33" s="1"/>
    </row>
    <row r="34" ht="12.75" customHeight="1">
      <c r="A34" s="1"/>
      <c r="B34" s="1"/>
      <c r="C34" s="103" t="s">
        <v>2952</v>
      </c>
      <c r="D34" s="192"/>
      <c r="E34" s="104"/>
      <c r="F34" s="1"/>
      <c r="J34" s="1"/>
    </row>
    <row r="35" ht="12.75" customHeight="1">
      <c r="A35" s="1"/>
      <c r="B35" s="1"/>
      <c r="C35" s="4" t="s">
        <v>2945</v>
      </c>
      <c r="D35" s="4" t="s">
        <v>2946</v>
      </c>
      <c r="E35" s="4" t="s">
        <v>2947</v>
      </c>
      <c r="F35" s="1"/>
      <c r="J35" s="1"/>
    </row>
    <row r="36" ht="12.75" customHeight="1">
      <c r="A36" s="1"/>
      <c r="B36" s="1"/>
      <c r="C36" s="381">
        <f t="array" ref="C36:E36">MMULT(C32:E32,C26:E28)</f>
        <v>37000</v>
      </c>
      <c r="D36" s="381">
        <v>25500.0</v>
      </c>
      <c r="E36" s="381">
        <v>21500.0</v>
      </c>
      <c r="F36" s="1"/>
      <c r="J36" s="1"/>
    </row>
    <row r="37" ht="13.5" customHeight="1">
      <c r="A37" s="1"/>
      <c r="B37" s="1"/>
      <c r="F37" s="1"/>
      <c r="J37" s="1"/>
    </row>
    <row r="38" ht="13.5" customHeight="1">
      <c r="A38" s="1"/>
      <c r="B38" s="1"/>
      <c r="C38" s="382" t="s">
        <v>2953</v>
      </c>
      <c r="D38" s="383"/>
      <c r="E38" s="384"/>
      <c r="F38" s="1"/>
      <c r="J38" s="1"/>
    </row>
    <row r="39" ht="12.75" customHeight="1">
      <c r="A39" s="1"/>
      <c r="B39" s="1"/>
      <c r="C39" s="385" t="s">
        <v>2954</v>
      </c>
      <c r="F39" s="1"/>
      <c r="J39" s="1"/>
    </row>
    <row r="40" ht="12.75" customHeight="1">
      <c r="A40" s="1"/>
      <c r="B40" s="1"/>
      <c r="F40" s="1"/>
      <c r="J40" s="1"/>
    </row>
    <row r="41" ht="13.5" customHeight="1">
      <c r="A41" s="1"/>
      <c r="B41" s="3" t="s">
        <v>2955</v>
      </c>
      <c r="C41" s="3"/>
      <c r="D41" s="3"/>
      <c r="E41" s="3"/>
      <c r="F41" s="3"/>
      <c r="G41" s="3"/>
      <c r="H41" s="3"/>
      <c r="I41" s="3"/>
      <c r="J41" s="1"/>
    </row>
    <row r="42" ht="12.75" customHeight="1">
      <c r="A42" s="1"/>
      <c r="B42" s="1" t="s">
        <v>2956</v>
      </c>
      <c r="F42" s="1"/>
      <c r="J42" s="1"/>
    </row>
    <row r="43" ht="12.75" customHeight="1">
      <c r="A43" s="1"/>
      <c r="B43" s="1" t="s">
        <v>2957</v>
      </c>
      <c r="F43" s="1"/>
      <c r="J43" s="1"/>
    </row>
    <row r="44" ht="12.75" customHeight="1">
      <c r="A44" s="1"/>
      <c r="B44" s="1" t="s">
        <v>2958</v>
      </c>
      <c r="F44" s="1"/>
      <c r="J44" s="1"/>
    </row>
    <row r="45" ht="12.75" customHeight="1">
      <c r="A45" s="1"/>
      <c r="B45" s="1" t="s">
        <v>2959</v>
      </c>
      <c r="F45" s="1"/>
      <c r="J45" s="1"/>
    </row>
    <row r="46" ht="12.75" customHeight="1">
      <c r="A46" s="1"/>
      <c r="B46" s="1"/>
      <c r="F46" s="1"/>
      <c r="J46" s="1"/>
    </row>
    <row r="47" ht="13.5" customHeight="1">
      <c r="A47" s="1"/>
      <c r="B47" s="3" t="s">
        <v>2960</v>
      </c>
      <c r="C47" s="3"/>
      <c r="D47" s="3"/>
      <c r="E47" s="3"/>
      <c r="F47" s="3"/>
      <c r="G47" s="3"/>
      <c r="H47" s="3"/>
      <c r="I47" s="3"/>
      <c r="J47" s="1"/>
    </row>
    <row r="48" ht="12.75" customHeight="1">
      <c r="A48" s="1"/>
      <c r="B48" s="1" t="s">
        <v>2961</v>
      </c>
      <c r="F48" s="1"/>
      <c r="J48" s="1"/>
    </row>
    <row r="49" ht="12.75" customHeight="1">
      <c r="A49" s="1"/>
      <c r="B49" s="1" t="s">
        <v>2962</v>
      </c>
      <c r="F49" s="1"/>
      <c r="J49" s="1"/>
    </row>
    <row r="50" ht="12.75" customHeight="1">
      <c r="A50" s="1"/>
      <c r="B50" s="1" t="s">
        <v>2963</v>
      </c>
      <c r="F50" s="1"/>
      <c r="J50" s="1"/>
    </row>
    <row r="51" ht="12.75" customHeight="1">
      <c r="A51" s="1"/>
      <c r="B51" s="1"/>
      <c r="F51" s="1"/>
      <c r="J51" s="1"/>
    </row>
    <row r="52" ht="13.5" customHeight="1">
      <c r="A52" s="1"/>
      <c r="B52" s="3" t="s">
        <v>518</v>
      </c>
      <c r="C52" s="3"/>
      <c r="D52" s="3"/>
      <c r="E52" s="3"/>
      <c r="F52" s="3"/>
      <c r="G52" s="3"/>
      <c r="H52" s="3"/>
      <c r="I52" s="3"/>
      <c r="J52" s="1"/>
    </row>
    <row r="53" ht="12.75" customHeight="1">
      <c r="A53" s="1"/>
      <c r="B53" s="1" t="s">
        <v>2964</v>
      </c>
      <c r="F53" s="1"/>
      <c r="J53" s="1"/>
    </row>
    <row r="54" ht="12.75" customHeight="1">
      <c r="A54" s="1"/>
      <c r="B54" s="1" t="s">
        <v>2965</v>
      </c>
      <c r="F54" s="1"/>
      <c r="J54" s="1"/>
    </row>
    <row r="55" ht="12.75" customHeight="1">
      <c r="A55" s="1"/>
      <c r="B55" s="1"/>
      <c r="F55" s="1"/>
      <c r="J55" s="1"/>
    </row>
    <row r="56" ht="12.75" customHeight="1">
      <c r="A56" s="1"/>
      <c r="B56" s="1" t="s">
        <v>2966</v>
      </c>
      <c r="F56" s="1"/>
      <c r="J56" s="1"/>
    </row>
    <row r="57" ht="12.75" customHeight="1">
      <c r="A57" s="1"/>
      <c r="B57" s="1" t="s">
        <v>2967</v>
      </c>
      <c r="F57" s="1"/>
      <c r="J57" s="1"/>
    </row>
    <row r="58" ht="12.75" customHeight="1">
      <c r="A58" s="1"/>
      <c r="B58" s="1"/>
      <c r="F58" s="1"/>
      <c r="J58" s="1"/>
    </row>
    <row r="59" ht="12.75" customHeight="1">
      <c r="A59" s="1"/>
      <c r="B59" s="1" t="s">
        <v>2968</v>
      </c>
      <c r="F59" s="1"/>
      <c r="J59" s="1"/>
    </row>
    <row r="60" ht="12.75" customHeight="1">
      <c r="A60" s="1"/>
      <c r="B60" s="1" t="s">
        <v>2969</v>
      </c>
      <c r="F60" s="1"/>
      <c r="J60" s="1"/>
    </row>
    <row r="61" ht="12.75" customHeight="1">
      <c r="A61" s="1"/>
      <c r="B61" s="1" t="s">
        <v>2970</v>
      </c>
      <c r="F61" s="1"/>
      <c r="J61" s="1"/>
    </row>
    <row r="62" ht="12.75" customHeight="1">
      <c r="A62" s="1"/>
      <c r="B62" s="1" t="s">
        <v>2971</v>
      </c>
      <c r="F62" s="1"/>
      <c r="J62" s="1"/>
    </row>
    <row r="63" ht="12.75" customHeight="1">
      <c r="A63" s="1"/>
      <c r="B63" s="1"/>
      <c r="F63" s="1"/>
      <c r="J63" s="1"/>
    </row>
    <row r="64" ht="12.75" customHeight="1">
      <c r="A64" s="1"/>
      <c r="B64" s="1" t="s">
        <v>2972</v>
      </c>
      <c r="F64" s="1"/>
      <c r="J64" s="1"/>
    </row>
    <row r="65" ht="12.75" customHeight="1">
      <c r="A65" s="1"/>
      <c r="B65" s="1" t="s">
        <v>2973</v>
      </c>
      <c r="F65" s="1"/>
      <c r="J65" s="1"/>
    </row>
    <row r="66" ht="12.75" customHeight="1">
      <c r="A66" s="1"/>
      <c r="B66" s="1"/>
      <c r="F66" s="1"/>
      <c r="J66" s="1"/>
    </row>
    <row r="67" ht="12.75" customHeight="1">
      <c r="A67" s="1"/>
      <c r="B67" s="1"/>
      <c r="C67" s="16" t="s">
        <v>2974</v>
      </c>
      <c r="F67" s="1"/>
      <c r="G67" s="16" t="s">
        <v>2975</v>
      </c>
      <c r="J67" s="1"/>
    </row>
    <row r="68" ht="13.5" customHeight="1">
      <c r="A68" s="1"/>
      <c r="B68" s="4" t="s">
        <v>1346</v>
      </c>
      <c r="C68" s="4" t="s">
        <v>2945</v>
      </c>
      <c r="D68" s="4" t="s">
        <v>2946</v>
      </c>
      <c r="F68" s="4" t="s">
        <v>2976</v>
      </c>
      <c r="G68" s="4" t="s">
        <v>2977</v>
      </c>
      <c r="H68" s="4" t="s">
        <v>2978</v>
      </c>
      <c r="I68" s="4" t="s">
        <v>2979</v>
      </c>
      <c r="J68" s="1"/>
    </row>
    <row r="69" ht="13.5" customHeight="1">
      <c r="A69" s="1"/>
      <c r="B69" s="4" t="s">
        <v>1348</v>
      </c>
      <c r="C69" s="386">
        <v>20.0</v>
      </c>
      <c r="D69" s="252">
        <v>0.0</v>
      </c>
      <c r="F69" s="387" t="s">
        <v>2945</v>
      </c>
      <c r="G69" s="388">
        <v>1.0</v>
      </c>
      <c r="H69" s="388">
        <v>3.0</v>
      </c>
      <c r="I69" s="388">
        <v>10.0</v>
      </c>
      <c r="J69" s="1"/>
    </row>
    <row r="70" ht="12.75" customHeight="1">
      <c r="A70" s="1"/>
      <c r="B70" s="4" t="s">
        <v>1350</v>
      </c>
      <c r="C70" s="386">
        <v>20.0</v>
      </c>
      <c r="D70" s="252">
        <v>1.0</v>
      </c>
      <c r="F70" s="387" t="s">
        <v>2946</v>
      </c>
      <c r="G70" s="252">
        <v>2.0</v>
      </c>
      <c r="H70" s="252">
        <v>2.0</v>
      </c>
      <c r="I70" s="252">
        <v>5.0</v>
      </c>
      <c r="J70" s="1"/>
    </row>
    <row r="71" ht="12.75" customHeight="1">
      <c r="A71" s="1"/>
      <c r="B71" s="4" t="s">
        <v>1351</v>
      </c>
      <c r="C71" s="386">
        <v>10.0</v>
      </c>
      <c r="D71" s="252">
        <v>5.0</v>
      </c>
      <c r="E71" s="389"/>
      <c r="F71" s="389"/>
      <c r="G71" s="389"/>
      <c r="H71" s="389"/>
      <c r="J71" s="1"/>
    </row>
    <row r="72" ht="12.75" customHeight="1">
      <c r="A72" s="1"/>
      <c r="B72" s="4" t="s">
        <v>1352</v>
      </c>
      <c r="C72" s="386">
        <v>20.0</v>
      </c>
      <c r="D72" s="252">
        <v>10.0</v>
      </c>
      <c r="E72" s="389"/>
      <c r="F72" s="389"/>
      <c r="G72" s="389"/>
      <c r="H72" s="389"/>
      <c r="J72" s="1"/>
    </row>
    <row r="73" ht="12.75" customHeight="1">
      <c r="A73" s="1"/>
      <c r="B73" s="389"/>
      <c r="C73" s="389"/>
      <c r="D73" s="389"/>
      <c r="E73" s="389"/>
      <c r="F73" s="389"/>
      <c r="G73" s="389"/>
      <c r="H73" s="389"/>
      <c r="J73" s="1"/>
    </row>
    <row r="74" ht="12.75" customHeight="1">
      <c r="A74" s="1"/>
      <c r="B74" s="389"/>
      <c r="C74" s="389"/>
      <c r="D74" s="390" t="s">
        <v>716</v>
      </c>
      <c r="G74" s="389"/>
      <c r="H74" s="389"/>
      <c r="J74" s="1"/>
    </row>
    <row r="75" ht="13.5" customHeight="1">
      <c r="A75" s="1"/>
      <c r="B75" s="391"/>
      <c r="C75" s="70" t="s">
        <v>2980</v>
      </c>
      <c r="D75" s="4" t="s">
        <v>2977</v>
      </c>
      <c r="E75" s="4" t="s">
        <v>2978</v>
      </c>
      <c r="F75" s="4" t="s">
        <v>2979</v>
      </c>
      <c r="G75" s="389"/>
      <c r="H75" s="389"/>
      <c r="J75" s="1"/>
    </row>
    <row r="76" ht="13.5" customHeight="1">
      <c r="A76" s="1"/>
      <c r="B76" s="389"/>
      <c r="C76" s="4" t="s">
        <v>1348</v>
      </c>
      <c r="D76" s="392">
        <f t="array" ref="D76:F79">MMULT(C69:D72,G69:I70)</f>
        <v>20</v>
      </c>
      <c r="E76" s="393">
        <v>60.0</v>
      </c>
      <c r="F76" s="393">
        <v>200.0</v>
      </c>
      <c r="G76" s="389"/>
      <c r="H76" s="389"/>
      <c r="J76" s="1"/>
    </row>
    <row r="77" ht="12.75" customHeight="1">
      <c r="A77" s="1"/>
      <c r="B77" s="389"/>
      <c r="C77" s="4" t="s">
        <v>1350</v>
      </c>
      <c r="D77" s="394">
        <v>22.0</v>
      </c>
      <c r="E77" s="381">
        <v>62.0</v>
      </c>
      <c r="F77" s="381">
        <v>205.0</v>
      </c>
      <c r="G77" s="389"/>
      <c r="H77" s="389"/>
      <c r="J77" s="1"/>
    </row>
    <row r="78" ht="12.75" customHeight="1">
      <c r="A78" s="1"/>
      <c r="B78" s="389"/>
      <c r="C78" s="4" t="s">
        <v>1351</v>
      </c>
      <c r="D78" s="394">
        <v>20.0</v>
      </c>
      <c r="E78" s="381">
        <v>40.0</v>
      </c>
      <c r="F78" s="381">
        <v>125.0</v>
      </c>
      <c r="G78" s="389"/>
      <c r="H78" s="389"/>
      <c r="J78" s="1"/>
    </row>
    <row r="79" ht="12.75" customHeight="1">
      <c r="A79" s="1"/>
      <c r="B79" s="389"/>
      <c r="C79" s="4" t="s">
        <v>1352</v>
      </c>
      <c r="D79" s="394">
        <v>40.0</v>
      </c>
      <c r="E79" s="381">
        <v>80.0</v>
      </c>
      <c r="F79" s="381">
        <v>250.0</v>
      </c>
      <c r="G79" s="389"/>
      <c r="H79" s="389"/>
      <c r="J79" s="1"/>
    </row>
    <row r="80" ht="13.5" customHeight="1">
      <c r="A80" s="1"/>
      <c r="B80" s="1"/>
      <c r="F80" s="1"/>
      <c r="J80" s="1"/>
    </row>
    <row r="81" ht="12.75" customHeight="1">
      <c r="A81" s="1"/>
      <c r="B81" s="1"/>
      <c r="D81" s="395" t="s">
        <v>2981</v>
      </c>
      <c r="E81" s="396"/>
      <c r="F81" s="397"/>
      <c r="J81" s="1"/>
    </row>
    <row r="82" ht="12.75" customHeight="1">
      <c r="A82" s="1"/>
      <c r="B82" s="1"/>
      <c r="D82" s="398"/>
      <c r="E82" s="399" t="s">
        <v>2982</v>
      </c>
      <c r="F82" s="400"/>
      <c r="J82" s="1"/>
    </row>
    <row r="83" ht="12.75" customHeight="1">
      <c r="A83" s="1"/>
      <c r="B83" s="1"/>
      <c r="D83" s="401"/>
      <c r="E83" s="402"/>
      <c r="F83" s="403"/>
      <c r="J83" s="1"/>
    </row>
    <row r="84" ht="13.5" customHeight="1">
      <c r="A84" s="1"/>
      <c r="B84" s="1"/>
      <c r="D84" s="404"/>
      <c r="E84" s="405"/>
      <c r="F84" s="406"/>
      <c r="J84" s="1"/>
    </row>
    <row r="85" ht="12.75" customHeight="1">
      <c r="A85" s="1"/>
      <c r="B85" s="1"/>
      <c r="F85" s="1"/>
      <c r="J85" s="1"/>
    </row>
    <row r="86" ht="13.5" customHeight="1">
      <c r="A86" s="1"/>
      <c r="B86" s="3" t="s">
        <v>2983</v>
      </c>
      <c r="C86" s="3"/>
      <c r="D86" s="3"/>
      <c r="E86" s="3"/>
      <c r="F86" s="3"/>
      <c r="G86" s="3"/>
      <c r="H86" s="3"/>
      <c r="I86" s="3"/>
      <c r="J86" s="1"/>
    </row>
    <row r="87" ht="12.75" customHeight="1">
      <c r="A87" s="1"/>
      <c r="B87" s="1" t="s">
        <v>2984</v>
      </c>
      <c r="F87" s="1"/>
      <c r="J87" s="1"/>
    </row>
    <row r="88" ht="12.75" customHeight="1">
      <c r="A88" s="1"/>
      <c r="B88" s="1" t="s">
        <v>2985</v>
      </c>
      <c r="F88" s="1"/>
      <c r="J88" s="1"/>
    </row>
  </sheetData>
  <mergeCells count="9">
    <mergeCell ref="D74:F74"/>
    <mergeCell ref="D81:F81"/>
    <mergeCell ref="C24:E24"/>
    <mergeCell ref="C30:E30"/>
    <mergeCell ref="C34:E34"/>
    <mergeCell ref="C38:E38"/>
    <mergeCell ref="C39:E39"/>
    <mergeCell ref="C67:D67"/>
    <mergeCell ref="G67:I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0.14"/>
    <col customWidth="1" min="6" max="6" width="13.29"/>
    <col customWidth="1" min="7" max="8" width="8.0"/>
    <col customWidth="1" min="9" max="9" width="15.29"/>
    <col customWidth="1" min="10" max="26" width="8.0"/>
  </cols>
  <sheetData>
    <row r="1" ht="18.75" customHeight="1">
      <c r="A1" s="17" t="s">
        <v>256</v>
      </c>
      <c r="B1" s="17"/>
      <c r="C1" s="17"/>
      <c r="D1" s="17"/>
      <c r="E1" s="17"/>
      <c r="F1" s="17"/>
      <c r="I1" s="1"/>
    </row>
    <row r="2" ht="13.5" customHeight="1">
      <c r="A2" s="1"/>
      <c r="E2" s="1"/>
      <c r="F2" s="1"/>
      <c r="I2" s="1"/>
    </row>
    <row r="3" ht="12.75" customHeight="1">
      <c r="A3" s="1"/>
      <c r="C3" s="4" t="s">
        <v>645</v>
      </c>
      <c r="D3" s="4" t="s">
        <v>2986</v>
      </c>
      <c r="E3" s="4" t="s">
        <v>2987</v>
      </c>
      <c r="F3" s="1"/>
      <c r="I3" s="1"/>
    </row>
    <row r="4" ht="12.75" customHeight="1">
      <c r="A4" s="1"/>
      <c r="C4" s="5">
        <v>12.0</v>
      </c>
      <c r="D4" s="5">
        <v>5.0</v>
      </c>
      <c r="E4" s="6">
        <f t="shared" ref="E4:E8" si="1">MOD(C4,D4)</f>
        <v>2</v>
      </c>
      <c r="F4" s="47" t="s">
        <v>2988</v>
      </c>
      <c r="I4" s="1"/>
    </row>
    <row r="5" ht="12.75" customHeight="1">
      <c r="A5" s="1"/>
      <c r="C5" s="5">
        <v>20.0</v>
      </c>
      <c r="D5" s="5">
        <v>7.0</v>
      </c>
      <c r="E5" s="6">
        <f t="shared" si="1"/>
        <v>6</v>
      </c>
      <c r="F5" s="47" t="s">
        <v>2989</v>
      </c>
      <c r="I5" s="1"/>
    </row>
    <row r="6" ht="12.75" customHeight="1">
      <c r="A6" s="1"/>
      <c r="C6" s="5">
        <v>18.0</v>
      </c>
      <c r="D6" s="5">
        <v>3.0</v>
      </c>
      <c r="E6" s="6">
        <f t="shared" si="1"/>
        <v>0</v>
      </c>
      <c r="F6" s="47" t="s">
        <v>2990</v>
      </c>
      <c r="I6" s="1"/>
    </row>
    <row r="7" ht="12.75" customHeight="1">
      <c r="A7" s="1"/>
      <c r="C7" s="5">
        <v>9.0</v>
      </c>
      <c r="D7" s="5">
        <v>2.0</v>
      </c>
      <c r="E7" s="6">
        <f t="shared" si="1"/>
        <v>1</v>
      </c>
      <c r="F7" s="47" t="s">
        <v>2991</v>
      </c>
      <c r="I7" s="1"/>
    </row>
    <row r="8" ht="12.75" customHeight="1">
      <c r="A8" s="1"/>
      <c r="C8" s="5">
        <v>24.0</v>
      </c>
      <c r="D8" s="5">
        <v>7.0</v>
      </c>
      <c r="E8" s="6">
        <f t="shared" si="1"/>
        <v>3</v>
      </c>
      <c r="F8" s="47" t="s">
        <v>2992</v>
      </c>
      <c r="I8" s="1"/>
    </row>
    <row r="9" ht="12.75" customHeight="1">
      <c r="A9" s="1"/>
      <c r="E9" s="1"/>
      <c r="F9" s="1"/>
      <c r="I9" s="1"/>
    </row>
    <row r="10" ht="13.5" customHeight="1">
      <c r="A10" s="1"/>
      <c r="B10" s="3" t="s">
        <v>698</v>
      </c>
      <c r="C10" s="3"/>
      <c r="D10" s="3"/>
      <c r="E10" s="3"/>
      <c r="F10" s="3"/>
      <c r="I10" s="1"/>
    </row>
    <row r="11" ht="12.75" customHeight="1">
      <c r="A11" s="1"/>
      <c r="B11" s="1" t="s">
        <v>2993</v>
      </c>
      <c r="E11" s="1"/>
      <c r="F11" s="1"/>
      <c r="I11" s="1"/>
    </row>
    <row r="12" ht="12.75" customHeight="1">
      <c r="A12" s="1"/>
      <c r="E12" s="1"/>
      <c r="F12" s="1"/>
      <c r="I12" s="1"/>
    </row>
    <row r="13" ht="13.5" customHeight="1">
      <c r="A13" s="1"/>
      <c r="B13" s="3" t="s">
        <v>653</v>
      </c>
      <c r="C13" s="3"/>
      <c r="D13" s="3"/>
      <c r="E13" s="3"/>
      <c r="F13" s="3"/>
      <c r="I13" s="1"/>
    </row>
    <row r="14" ht="12.75" customHeight="1">
      <c r="A14" s="1"/>
      <c r="B14" s="2" t="s">
        <v>2994</v>
      </c>
      <c r="E14" s="1"/>
      <c r="F14" s="1"/>
      <c r="I14" s="1"/>
    </row>
    <row r="15" ht="12.75" customHeight="1">
      <c r="A15" s="1"/>
      <c r="E15" s="1"/>
      <c r="F15" s="1"/>
      <c r="I15" s="1"/>
    </row>
    <row r="16" ht="13.5" customHeight="1">
      <c r="A16" s="1"/>
      <c r="B16" s="3" t="s">
        <v>4</v>
      </c>
      <c r="C16" s="3"/>
      <c r="D16" s="3"/>
      <c r="E16" s="3"/>
      <c r="F16" s="3"/>
      <c r="I16" s="1"/>
    </row>
    <row r="17" ht="12.75" customHeight="1">
      <c r="A17" s="1"/>
      <c r="B17" s="1" t="s">
        <v>788</v>
      </c>
      <c r="E17" s="1"/>
      <c r="F17" s="1"/>
      <c r="I17" s="1"/>
    </row>
    <row r="18" ht="12.75" customHeight="1">
      <c r="A18" s="1"/>
      <c r="E18" s="1"/>
      <c r="F18" s="1"/>
      <c r="I18" s="1"/>
    </row>
    <row r="19" ht="12.75" customHeight="1">
      <c r="A19" s="1"/>
      <c r="E19" s="1"/>
      <c r="F19" s="1"/>
      <c r="I19" s="1"/>
    </row>
    <row r="20" ht="12.75" customHeight="1">
      <c r="A20" s="1"/>
      <c r="E20" s="1"/>
      <c r="F20" s="1"/>
      <c r="I20" s="1"/>
    </row>
    <row r="21" ht="12.75" customHeight="1">
      <c r="A21" s="1"/>
      <c r="E21" s="1"/>
      <c r="F21" s="1"/>
      <c r="I21" s="1"/>
    </row>
    <row r="22" ht="12.75" customHeight="1">
      <c r="A22" s="1"/>
      <c r="E22" s="1"/>
      <c r="F22" s="1"/>
      <c r="I22" s="1"/>
    </row>
    <row r="23" ht="12.75" customHeight="1">
      <c r="A23" s="1"/>
      <c r="E23" s="1"/>
      <c r="F23" s="1"/>
      <c r="I23" s="1"/>
    </row>
    <row r="24" ht="12.75" customHeight="1">
      <c r="A24" s="1"/>
      <c r="E24" s="1"/>
      <c r="F24" s="1"/>
      <c r="I24" s="1"/>
    </row>
    <row r="25" ht="12.75" customHeight="1">
      <c r="A25" s="1"/>
      <c r="E25" s="1"/>
      <c r="F25" s="1"/>
      <c r="I25" s="1"/>
    </row>
    <row r="26" ht="12.75" customHeight="1">
      <c r="A26" s="1"/>
      <c r="E26" s="1"/>
      <c r="F26" s="1"/>
      <c r="I26" s="1"/>
    </row>
    <row r="27" ht="12.75" customHeight="1">
      <c r="A27" s="1"/>
      <c r="E27" s="1"/>
      <c r="F27" s="1"/>
      <c r="I27" s="1"/>
    </row>
    <row r="28" ht="12.75" customHeight="1">
      <c r="A28" s="1"/>
      <c r="E28" s="1"/>
      <c r="F28" s="1"/>
      <c r="I28" s="1"/>
    </row>
    <row r="29" ht="12.75" customHeight="1">
      <c r="A29" s="1"/>
      <c r="E29" s="1"/>
      <c r="F29" s="1"/>
      <c r="I29" s="1"/>
    </row>
    <row r="30" ht="12.75" customHeight="1">
      <c r="A30" s="1"/>
      <c r="E30" s="1"/>
      <c r="F30" s="1"/>
      <c r="I30" s="1"/>
    </row>
    <row r="31" ht="12.75" customHeight="1">
      <c r="A31" s="1"/>
      <c r="E31" s="1"/>
      <c r="F31" s="1"/>
      <c r="I31" s="1"/>
    </row>
    <row r="32" ht="12.75" customHeight="1">
      <c r="A32" s="1"/>
      <c r="E32" s="1"/>
      <c r="F32" s="1"/>
      <c r="I32" s="1"/>
    </row>
    <row r="33" ht="12.75" customHeight="1">
      <c r="A33" s="1"/>
      <c r="E33" s="1"/>
      <c r="F33" s="1"/>
      <c r="I33" s="1"/>
    </row>
    <row r="34" ht="12.75" customHeight="1">
      <c r="A34" s="1"/>
      <c r="E34" s="1"/>
      <c r="F34" s="1"/>
      <c r="I34" s="1"/>
    </row>
    <row r="35" ht="12.75" customHeight="1">
      <c r="A35" s="1"/>
      <c r="E35" s="1"/>
      <c r="F35" s="1"/>
      <c r="I35" s="1"/>
    </row>
    <row r="36" ht="12.75" customHeight="1">
      <c r="A36" s="1"/>
      <c r="E36" s="1"/>
      <c r="F36" s="1"/>
      <c r="I36" s="1"/>
    </row>
    <row r="37" ht="12.75" customHeight="1">
      <c r="A37" s="1"/>
      <c r="E37" s="1"/>
      <c r="F37" s="1"/>
      <c r="I37" s="1"/>
    </row>
    <row r="38" ht="12.75" customHeight="1">
      <c r="A38" s="1"/>
      <c r="E38" s="1"/>
      <c r="F38" s="1"/>
      <c r="I38" s="1"/>
    </row>
    <row r="39" ht="12.75" customHeight="1">
      <c r="A39" s="1"/>
      <c r="E39" s="1"/>
      <c r="F39" s="1"/>
      <c r="I39" s="1"/>
    </row>
    <row r="40" ht="12.75" customHeight="1">
      <c r="A40" s="1"/>
      <c r="E40" s="1"/>
      <c r="F40" s="1"/>
      <c r="I40" s="1"/>
    </row>
    <row r="41" ht="12.75" customHeight="1">
      <c r="A41" s="1"/>
      <c r="E41" s="1"/>
      <c r="F41" s="1"/>
      <c r="I41" s="1"/>
    </row>
    <row r="42" ht="12.75" customHeight="1">
      <c r="A42" s="1"/>
      <c r="E42" s="1"/>
      <c r="F42" s="1"/>
      <c r="I42" s="1"/>
    </row>
    <row r="43" ht="12.75" customHeight="1">
      <c r="A43" s="1"/>
      <c r="E43" s="1"/>
      <c r="F43" s="1"/>
      <c r="I43" s="1"/>
    </row>
    <row r="44" ht="12.75" customHeight="1">
      <c r="A44" s="1"/>
      <c r="E44" s="1"/>
      <c r="F44" s="1"/>
      <c r="I44" s="1"/>
    </row>
    <row r="45" ht="12.75" customHeight="1">
      <c r="A45" s="1"/>
      <c r="E45" s="1"/>
      <c r="F45" s="1"/>
      <c r="I45" s="1"/>
    </row>
    <row r="46" ht="12.75" customHeight="1">
      <c r="A46" s="1"/>
      <c r="E46" s="1"/>
      <c r="F46" s="1"/>
      <c r="I46" s="1"/>
    </row>
    <row r="47" ht="12.75" customHeight="1">
      <c r="A47" s="1"/>
      <c r="E47" s="1"/>
      <c r="F47" s="1"/>
      <c r="I47" s="1"/>
    </row>
    <row r="48" ht="12.75" customHeight="1">
      <c r="A48" s="1"/>
      <c r="E48" s="1"/>
      <c r="F48" s="1"/>
      <c r="I48" s="1"/>
    </row>
    <row r="49" ht="12.75" customHeight="1">
      <c r="A49" s="1"/>
      <c r="E49" s="1"/>
      <c r="F49" s="1"/>
      <c r="I49" s="1"/>
    </row>
    <row r="50" ht="12.75" customHeight="1">
      <c r="A50" s="1"/>
      <c r="E50" s="1"/>
      <c r="F50" s="1"/>
      <c r="I50" s="1"/>
    </row>
    <row r="51" ht="12.75" customHeight="1">
      <c r="A51" s="1"/>
      <c r="E51" s="1"/>
      <c r="F51" s="1"/>
      <c r="I51" s="1"/>
    </row>
    <row r="52" ht="12.75" customHeight="1">
      <c r="A52" s="1"/>
      <c r="E52" s="1"/>
      <c r="F52" s="1"/>
      <c r="I52" s="1"/>
    </row>
    <row r="53" ht="12.75" customHeight="1">
      <c r="A53" s="1"/>
      <c r="E53" s="1"/>
      <c r="F53" s="1"/>
      <c r="I53" s="1"/>
    </row>
    <row r="54" ht="12.75" customHeight="1">
      <c r="A54" s="1"/>
      <c r="E54" s="1"/>
      <c r="F54" s="1"/>
      <c r="I54" s="1"/>
    </row>
    <row r="55" ht="12.75" customHeight="1">
      <c r="A55" s="1"/>
      <c r="E55" s="1"/>
      <c r="F55" s="1"/>
      <c r="I55" s="1"/>
    </row>
    <row r="56" ht="12.75" customHeight="1">
      <c r="A56" s="1"/>
      <c r="E56" s="1"/>
      <c r="F56" s="1"/>
      <c r="I56" s="1"/>
    </row>
    <row r="57" ht="12.75" customHeight="1">
      <c r="A57" s="1"/>
      <c r="E57" s="1"/>
      <c r="F57" s="1"/>
      <c r="I57" s="1"/>
    </row>
    <row r="58" ht="12.75" customHeight="1">
      <c r="A58" s="1"/>
      <c r="E58" s="1"/>
      <c r="F58" s="1"/>
      <c r="I58" s="1"/>
    </row>
    <row r="59" ht="12.75" customHeight="1">
      <c r="A59" s="1"/>
      <c r="E59" s="1"/>
      <c r="F59" s="1"/>
      <c r="I59" s="1"/>
    </row>
    <row r="60" ht="12.75" customHeight="1">
      <c r="A60" s="1"/>
      <c r="E60" s="1"/>
      <c r="F60" s="1"/>
      <c r="I60" s="1"/>
    </row>
    <row r="61" ht="12.75" customHeight="1">
      <c r="A61" s="1"/>
      <c r="E61" s="1"/>
      <c r="F61" s="1"/>
      <c r="I61" s="1"/>
    </row>
    <row r="62" ht="12.75" customHeight="1">
      <c r="A62" s="1"/>
      <c r="E62" s="1"/>
      <c r="F62" s="1"/>
      <c r="I62" s="1"/>
    </row>
    <row r="63" ht="12.75" customHeight="1">
      <c r="A63" s="1"/>
      <c r="E63" s="1"/>
      <c r="F63" s="1"/>
      <c r="I63" s="1"/>
    </row>
    <row r="64" ht="12.75" customHeight="1">
      <c r="A64" s="1"/>
      <c r="E64" s="1"/>
      <c r="F64" s="1"/>
      <c r="I64" s="1"/>
    </row>
    <row r="65" ht="12.75" customHeight="1">
      <c r="A65" s="1"/>
      <c r="E65" s="1"/>
      <c r="F65" s="1"/>
      <c r="I65" s="1"/>
    </row>
    <row r="66" ht="12.75" customHeight="1">
      <c r="A66" s="1"/>
      <c r="E66" s="1"/>
      <c r="F66" s="1"/>
      <c r="I66" s="1"/>
    </row>
    <row r="67" ht="12.75" customHeight="1">
      <c r="A67" s="1"/>
      <c r="E67" s="1"/>
      <c r="F67" s="1"/>
      <c r="I67" s="1"/>
    </row>
    <row r="68" ht="12.75" customHeight="1">
      <c r="A68" s="1"/>
      <c r="E68" s="1"/>
      <c r="F68" s="1"/>
      <c r="I68" s="1"/>
    </row>
    <row r="69" ht="12.75" customHeight="1">
      <c r="A69" s="1"/>
      <c r="E69" s="1"/>
      <c r="F69" s="1"/>
      <c r="I69" s="1"/>
    </row>
    <row r="70" ht="12.75" customHeight="1">
      <c r="A70" s="1"/>
      <c r="E70" s="1"/>
      <c r="F70" s="1"/>
      <c r="I70" s="1"/>
    </row>
    <row r="71" ht="12.75" customHeight="1">
      <c r="A71" s="1"/>
      <c r="E71" s="1"/>
      <c r="F71" s="1"/>
      <c r="I71" s="1"/>
    </row>
    <row r="72" ht="12.75" customHeight="1">
      <c r="A72" s="1"/>
      <c r="E72" s="1"/>
      <c r="F72" s="1"/>
      <c r="I72" s="1"/>
    </row>
    <row r="73" ht="12.75" customHeight="1">
      <c r="A73" s="1"/>
      <c r="E73" s="1"/>
      <c r="F73" s="1"/>
      <c r="I73" s="1"/>
    </row>
    <row r="74" ht="12.75" customHeight="1">
      <c r="A74" s="1"/>
      <c r="E74" s="1"/>
      <c r="F74" s="1"/>
      <c r="I74" s="1"/>
    </row>
    <row r="75" ht="12.75" customHeight="1">
      <c r="A75" s="1"/>
      <c r="E75" s="1"/>
      <c r="F75" s="1"/>
      <c r="I75" s="1"/>
    </row>
    <row r="76" ht="12.75" customHeight="1">
      <c r="A76" s="1"/>
      <c r="E76" s="1"/>
      <c r="F76" s="1"/>
      <c r="I76" s="1"/>
    </row>
    <row r="77" ht="12.75" customHeight="1">
      <c r="A77" s="1"/>
      <c r="E77" s="1"/>
      <c r="F77" s="1"/>
      <c r="I77" s="1"/>
    </row>
    <row r="78" ht="12.75" customHeight="1">
      <c r="A78" s="1"/>
      <c r="E78" s="1"/>
      <c r="F78" s="1"/>
      <c r="I78" s="1"/>
    </row>
    <row r="79" ht="12.75" customHeight="1">
      <c r="A79" s="1"/>
      <c r="E79" s="1"/>
      <c r="F79" s="1"/>
      <c r="I79" s="1"/>
    </row>
    <row r="80" ht="12.75" customHeight="1">
      <c r="A80" s="1"/>
      <c r="E80" s="1"/>
      <c r="F80" s="1"/>
      <c r="I80" s="1"/>
    </row>
    <row r="81" ht="12.75" customHeight="1">
      <c r="A81" s="1"/>
      <c r="E81" s="1"/>
      <c r="F81" s="1"/>
      <c r="I81" s="1"/>
    </row>
    <row r="82" ht="12.75" customHeight="1">
      <c r="A82" s="1"/>
      <c r="E82" s="1"/>
      <c r="F82" s="1"/>
      <c r="I82" s="1"/>
    </row>
    <row r="83" ht="12.75" customHeight="1">
      <c r="A83" s="1"/>
      <c r="E83" s="1"/>
      <c r="F83" s="1"/>
      <c r="I83" s="1"/>
    </row>
    <row r="84" ht="12.75" customHeight="1">
      <c r="A84" s="1"/>
      <c r="E84" s="1"/>
      <c r="F84" s="1"/>
      <c r="I84" s="1"/>
    </row>
    <row r="85" ht="12.75" customHeight="1">
      <c r="A85" s="1"/>
      <c r="E85" s="1"/>
      <c r="F85" s="1"/>
      <c r="I85" s="1"/>
    </row>
    <row r="86" ht="12.75" customHeight="1">
      <c r="A86" s="1"/>
      <c r="E86" s="1"/>
      <c r="F86" s="1"/>
      <c r="I86" s="1"/>
    </row>
    <row r="87" ht="12.75" customHeight="1">
      <c r="A87" s="1"/>
      <c r="E87" s="1"/>
      <c r="F87" s="1"/>
      <c r="I87" s="1"/>
    </row>
    <row r="88" ht="12.75" customHeight="1">
      <c r="A88" s="1"/>
      <c r="E88" s="1"/>
      <c r="F88" s="1"/>
      <c r="I88" s="1"/>
    </row>
    <row r="89" ht="12.75" customHeight="1">
      <c r="A89" s="1"/>
      <c r="E89" s="1"/>
      <c r="F89" s="1"/>
      <c r="I89" s="1"/>
    </row>
    <row r="90" ht="12.75" customHeight="1">
      <c r="A90" s="1"/>
      <c r="E90" s="1"/>
      <c r="F90" s="1"/>
      <c r="I90" s="1"/>
    </row>
    <row r="91" ht="12.75" customHeight="1">
      <c r="A91" s="1"/>
      <c r="E91" s="1"/>
      <c r="F91" s="1"/>
      <c r="I91" s="1"/>
    </row>
    <row r="92" ht="12.75" customHeight="1">
      <c r="A92" s="1"/>
      <c r="E92" s="1"/>
      <c r="F92" s="1"/>
      <c r="I92" s="1"/>
    </row>
    <row r="93" ht="12.75" customHeight="1">
      <c r="A93" s="1"/>
      <c r="E93" s="1"/>
      <c r="F93" s="1"/>
      <c r="I93" s="1"/>
    </row>
    <row r="94" ht="12.75" customHeight="1">
      <c r="A94" s="1"/>
      <c r="E94" s="1"/>
      <c r="F94" s="1"/>
      <c r="I94" s="1"/>
    </row>
    <row r="95" ht="12.75" customHeight="1">
      <c r="A95" s="1"/>
      <c r="E95" s="1"/>
      <c r="F95" s="1"/>
      <c r="I95" s="1"/>
    </row>
    <row r="96" ht="12.75" customHeight="1">
      <c r="A96" s="1"/>
      <c r="E96" s="1"/>
      <c r="F96" s="1"/>
      <c r="I96" s="1"/>
    </row>
    <row r="97" ht="12.75" customHeight="1">
      <c r="A97" s="1"/>
      <c r="E97" s="1"/>
      <c r="F97" s="1"/>
      <c r="I97" s="1"/>
    </row>
    <row r="98" ht="12.75" customHeight="1">
      <c r="A98" s="1"/>
      <c r="E98" s="1"/>
      <c r="F98" s="1"/>
      <c r="I98" s="1"/>
    </row>
    <row r="99" ht="12.75" customHeight="1">
      <c r="A99" s="1"/>
      <c r="E99" s="1"/>
      <c r="F99" s="1"/>
      <c r="I99" s="1"/>
    </row>
    <row r="100" ht="12.75" customHeight="1">
      <c r="A100" s="1"/>
      <c r="E100" s="1"/>
      <c r="F100" s="1"/>
      <c r="I100" s="1"/>
    </row>
    <row r="101" ht="12.75" customHeight="1">
      <c r="A101" s="1"/>
      <c r="E101" s="1"/>
      <c r="F101" s="1"/>
      <c r="I101" s="1"/>
    </row>
    <row r="102" ht="12.75" customHeight="1">
      <c r="A102" s="1"/>
      <c r="E102" s="1"/>
      <c r="F102" s="1"/>
      <c r="I102" s="1"/>
    </row>
    <row r="103" ht="12.75" customHeight="1">
      <c r="A103" s="1"/>
      <c r="E103" s="1"/>
      <c r="F103" s="1"/>
      <c r="I103" s="1"/>
    </row>
    <row r="104" ht="12.75" customHeight="1">
      <c r="A104" s="1"/>
      <c r="E104" s="1"/>
      <c r="F104" s="1"/>
      <c r="I104" s="1"/>
    </row>
    <row r="105" ht="12.75" customHeight="1">
      <c r="A105" s="1"/>
      <c r="E105" s="1"/>
      <c r="F105" s="1"/>
      <c r="I105" s="1"/>
    </row>
    <row r="106" ht="12.75" customHeight="1">
      <c r="A106" s="1"/>
      <c r="E106" s="1"/>
      <c r="F106" s="1"/>
      <c r="I106" s="1"/>
    </row>
    <row r="107" ht="12.75" customHeight="1">
      <c r="A107" s="1"/>
      <c r="E107" s="1"/>
      <c r="F107" s="1"/>
      <c r="I107" s="1"/>
    </row>
    <row r="108" ht="12.75" customHeight="1">
      <c r="A108" s="1"/>
      <c r="E108" s="1"/>
      <c r="F108" s="1"/>
      <c r="I108" s="1"/>
    </row>
    <row r="109" ht="12.75" customHeight="1">
      <c r="A109" s="1"/>
      <c r="E109" s="1"/>
      <c r="F109" s="1"/>
      <c r="I109" s="1"/>
    </row>
    <row r="110" ht="12.75" customHeight="1">
      <c r="A110" s="1"/>
      <c r="E110" s="1"/>
      <c r="F110" s="1"/>
      <c r="I110" s="1"/>
    </row>
    <row r="111" ht="12.75" customHeight="1">
      <c r="A111" s="1"/>
      <c r="E111" s="1"/>
      <c r="F111" s="1"/>
      <c r="I111" s="1"/>
    </row>
    <row r="112" ht="12.75" customHeight="1">
      <c r="A112" s="1"/>
      <c r="E112" s="1"/>
      <c r="F112" s="1"/>
      <c r="I112" s="1"/>
    </row>
    <row r="113" ht="12.75" customHeight="1">
      <c r="A113" s="1"/>
      <c r="E113" s="1"/>
      <c r="F113" s="1"/>
      <c r="I113" s="1"/>
    </row>
    <row r="114" ht="12.75" customHeight="1">
      <c r="A114" s="1"/>
      <c r="E114" s="1"/>
      <c r="F114" s="1"/>
      <c r="I114" s="1"/>
    </row>
    <row r="115" ht="12.75" customHeight="1">
      <c r="A115" s="1"/>
      <c r="E115" s="1"/>
      <c r="F115" s="1"/>
      <c r="I115" s="1"/>
    </row>
    <row r="116" ht="12.75" customHeight="1">
      <c r="A116" s="1"/>
      <c r="E116" s="1"/>
      <c r="F116" s="1"/>
      <c r="I116" s="1"/>
    </row>
    <row r="117" ht="12.75" customHeight="1">
      <c r="A117" s="1"/>
      <c r="E117" s="1"/>
      <c r="F117" s="1"/>
      <c r="I117" s="1"/>
    </row>
    <row r="118" ht="12.75" customHeight="1">
      <c r="A118" s="1"/>
      <c r="E118" s="1"/>
      <c r="F118" s="1"/>
      <c r="I118" s="1"/>
    </row>
    <row r="119" ht="12.75" customHeight="1">
      <c r="A119" s="1"/>
      <c r="E119" s="1"/>
      <c r="F119" s="1"/>
      <c r="I119" s="1"/>
    </row>
    <row r="120" ht="12.75" customHeight="1">
      <c r="A120" s="1"/>
      <c r="E120" s="1"/>
      <c r="F120" s="1"/>
      <c r="I120" s="1"/>
    </row>
    <row r="121" ht="12.75" customHeight="1">
      <c r="A121" s="1"/>
      <c r="E121" s="1"/>
      <c r="F121" s="1"/>
      <c r="I121" s="1"/>
    </row>
    <row r="122" ht="12.75" customHeight="1">
      <c r="A122" s="1"/>
      <c r="E122" s="1"/>
      <c r="F122" s="1"/>
      <c r="I122" s="1"/>
    </row>
    <row r="123" ht="12.75" customHeight="1">
      <c r="A123" s="1"/>
      <c r="E123" s="1"/>
      <c r="F123" s="1"/>
      <c r="I123" s="1"/>
    </row>
    <row r="124" ht="12.75" customHeight="1">
      <c r="A124" s="1"/>
      <c r="E124" s="1"/>
      <c r="F124" s="1"/>
      <c r="I124" s="1"/>
    </row>
    <row r="125" ht="12.75" customHeight="1">
      <c r="A125" s="1"/>
      <c r="E125" s="1"/>
      <c r="F125" s="1"/>
      <c r="I125" s="1"/>
    </row>
    <row r="126" ht="12.75" customHeight="1">
      <c r="A126" s="1"/>
      <c r="E126" s="1"/>
      <c r="F126" s="1"/>
      <c r="I126" s="1"/>
    </row>
    <row r="127" ht="12.75" customHeight="1">
      <c r="A127" s="1"/>
      <c r="E127" s="1"/>
      <c r="F127" s="1"/>
      <c r="I127" s="1"/>
    </row>
    <row r="128" ht="12.75" customHeight="1">
      <c r="A128" s="1"/>
      <c r="E128" s="1"/>
      <c r="F128" s="1"/>
      <c r="I128" s="1"/>
    </row>
    <row r="129" ht="12.75" customHeight="1">
      <c r="A129" s="1"/>
      <c r="E129" s="1"/>
      <c r="F129" s="1"/>
      <c r="I129" s="1"/>
    </row>
    <row r="130" ht="12.75" customHeight="1">
      <c r="A130" s="1"/>
      <c r="E130" s="1"/>
      <c r="F130" s="1"/>
      <c r="I130" s="1"/>
    </row>
    <row r="131" ht="12.75" customHeight="1">
      <c r="A131" s="1"/>
      <c r="E131" s="1"/>
      <c r="F131" s="1"/>
      <c r="I131" s="1"/>
    </row>
    <row r="132" ht="12.75" customHeight="1">
      <c r="A132" s="1"/>
      <c r="E132" s="1"/>
      <c r="F132" s="1"/>
      <c r="I132" s="1"/>
    </row>
    <row r="133" ht="12.75" customHeight="1">
      <c r="A133" s="1"/>
      <c r="E133" s="1"/>
      <c r="F133" s="1"/>
      <c r="I133" s="1"/>
    </row>
    <row r="134" ht="12.75" customHeight="1">
      <c r="A134" s="1"/>
      <c r="E134" s="1"/>
      <c r="F134" s="1"/>
      <c r="I134" s="1"/>
    </row>
    <row r="135" ht="12.75" customHeight="1">
      <c r="A135" s="1"/>
      <c r="E135" s="1"/>
      <c r="F135" s="1"/>
      <c r="I135" s="1"/>
    </row>
    <row r="136" ht="12.75" customHeight="1">
      <c r="A136" s="1"/>
      <c r="E136" s="1"/>
      <c r="F136" s="1"/>
      <c r="I136" s="1"/>
    </row>
    <row r="137" ht="12.75" customHeight="1">
      <c r="A137" s="1"/>
      <c r="E137" s="1"/>
      <c r="F137" s="1"/>
      <c r="I137" s="1"/>
    </row>
    <row r="138" ht="12.75" customHeight="1">
      <c r="A138" s="1"/>
      <c r="E138" s="1"/>
      <c r="F138" s="1"/>
      <c r="I138" s="1"/>
    </row>
    <row r="139" ht="12.75" customHeight="1">
      <c r="A139" s="1"/>
      <c r="E139" s="1"/>
      <c r="F139" s="1"/>
      <c r="I139" s="1"/>
    </row>
    <row r="140" ht="12.75" customHeight="1">
      <c r="A140" s="1"/>
      <c r="E140" s="1"/>
      <c r="F140" s="1"/>
      <c r="I140" s="1"/>
    </row>
    <row r="141" ht="12.75" customHeight="1">
      <c r="A141" s="1"/>
      <c r="E141" s="1"/>
      <c r="F141" s="1"/>
      <c r="I141" s="1"/>
    </row>
    <row r="142" ht="12.75" customHeight="1">
      <c r="A142" s="1"/>
      <c r="E142" s="1"/>
      <c r="F142" s="1"/>
      <c r="I142" s="1"/>
    </row>
    <row r="143" ht="12.75" customHeight="1">
      <c r="A143" s="1"/>
      <c r="E143" s="1"/>
      <c r="F143" s="1"/>
      <c r="I143" s="1"/>
    </row>
    <row r="144" ht="12.75" customHeight="1">
      <c r="A144" s="1"/>
      <c r="E144" s="1"/>
      <c r="F144" s="1"/>
      <c r="I144" s="1"/>
    </row>
    <row r="145" ht="12.75" customHeight="1">
      <c r="A145" s="1"/>
      <c r="E145" s="1"/>
      <c r="F145" s="1"/>
      <c r="I145" s="1"/>
    </row>
    <row r="146" ht="12.75" customHeight="1">
      <c r="A146" s="1"/>
      <c r="E146" s="1"/>
      <c r="F146" s="1"/>
      <c r="I146" s="1"/>
    </row>
    <row r="147" ht="12.75" customHeight="1">
      <c r="A147" s="1"/>
      <c r="E147" s="1"/>
      <c r="F147" s="1"/>
      <c r="I147" s="1"/>
    </row>
    <row r="148" ht="12.75" customHeight="1">
      <c r="A148" s="1"/>
      <c r="E148" s="1"/>
      <c r="F148" s="1"/>
      <c r="I148" s="1"/>
    </row>
    <row r="149" ht="12.75" customHeight="1">
      <c r="A149" s="1"/>
      <c r="E149" s="1"/>
      <c r="F149" s="1"/>
      <c r="I149" s="1"/>
    </row>
    <row r="150" ht="12.75" customHeight="1">
      <c r="A150" s="1"/>
      <c r="E150" s="1"/>
      <c r="F150" s="1"/>
      <c r="I150" s="1"/>
    </row>
    <row r="151" ht="12.75" customHeight="1">
      <c r="A151" s="1"/>
      <c r="E151" s="1"/>
      <c r="F151" s="1"/>
      <c r="I151" s="1"/>
    </row>
    <row r="152" ht="12.75" customHeight="1">
      <c r="A152" s="1"/>
      <c r="E152" s="1"/>
      <c r="F152" s="1"/>
      <c r="I152" s="1"/>
    </row>
    <row r="153" ht="12.75" customHeight="1">
      <c r="A153" s="1"/>
      <c r="E153" s="1"/>
      <c r="F153" s="1"/>
      <c r="I153" s="1"/>
    </row>
    <row r="154" ht="12.75" customHeight="1">
      <c r="A154" s="1"/>
      <c r="E154" s="1"/>
      <c r="F154" s="1"/>
      <c r="I154" s="1"/>
    </row>
    <row r="155" ht="12.75" customHeight="1">
      <c r="A155" s="1"/>
      <c r="E155" s="1"/>
      <c r="F155" s="1"/>
      <c r="I155" s="1"/>
    </row>
    <row r="156" ht="12.75" customHeight="1">
      <c r="A156" s="1"/>
      <c r="E156" s="1"/>
      <c r="F156" s="1"/>
      <c r="I156" s="1"/>
    </row>
    <row r="157" ht="12.75" customHeight="1">
      <c r="A157" s="1"/>
      <c r="E157" s="1"/>
      <c r="F157" s="1"/>
      <c r="I157" s="1"/>
    </row>
    <row r="158" ht="12.75" customHeight="1">
      <c r="A158" s="1"/>
      <c r="E158" s="1"/>
      <c r="F158" s="1"/>
      <c r="I158" s="1"/>
    </row>
    <row r="159" ht="12.75" customHeight="1">
      <c r="A159" s="1"/>
      <c r="E159" s="1"/>
      <c r="F159" s="1"/>
      <c r="I159" s="1"/>
    </row>
    <row r="160" ht="12.75" customHeight="1">
      <c r="A160" s="1"/>
      <c r="E160" s="1"/>
      <c r="F160" s="1"/>
      <c r="I160" s="1"/>
    </row>
    <row r="161" ht="12.75" customHeight="1">
      <c r="A161" s="1"/>
      <c r="E161" s="1"/>
      <c r="F161" s="1"/>
      <c r="I161" s="1"/>
    </row>
    <row r="162" ht="12.75" customHeight="1">
      <c r="A162" s="1"/>
      <c r="E162" s="1"/>
      <c r="F162" s="1"/>
      <c r="I162" s="1"/>
    </row>
    <row r="163" ht="12.75" customHeight="1">
      <c r="A163" s="1"/>
      <c r="E163" s="1"/>
      <c r="F163" s="1"/>
      <c r="I163" s="1"/>
    </row>
    <row r="164" ht="12.75" customHeight="1">
      <c r="A164" s="1"/>
      <c r="E164" s="1"/>
      <c r="F164" s="1"/>
      <c r="I164" s="1"/>
    </row>
    <row r="165" ht="12.75" customHeight="1">
      <c r="A165" s="1"/>
      <c r="E165" s="1"/>
      <c r="F165" s="1"/>
      <c r="I165" s="1"/>
    </row>
    <row r="166" ht="12.75" customHeight="1">
      <c r="A166" s="1"/>
      <c r="E166" s="1"/>
      <c r="F166" s="1"/>
      <c r="I166" s="1"/>
    </row>
    <row r="167" ht="12.75" customHeight="1">
      <c r="A167" s="1"/>
      <c r="E167" s="1"/>
      <c r="F167" s="1"/>
      <c r="I167" s="1"/>
    </row>
    <row r="168" ht="12.75" customHeight="1">
      <c r="A168" s="1"/>
      <c r="E168" s="1"/>
      <c r="F168" s="1"/>
      <c r="I168" s="1"/>
    </row>
    <row r="169" ht="12.75" customHeight="1">
      <c r="A169" s="1"/>
      <c r="E169" s="1"/>
      <c r="F169" s="1"/>
      <c r="I169" s="1"/>
    </row>
    <row r="170" ht="12.75" customHeight="1">
      <c r="A170" s="1"/>
      <c r="E170" s="1"/>
      <c r="F170" s="1"/>
      <c r="I170" s="1"/>
    </row>
    <row r="171" ht="12.75" customHeight="1">
      <c r="A171" s="1"/>
      <c r="E171" s="1"/>
      <c r="F171" s="1"/>
      <c r="I171" s="1"/>
    </row>
    <row r="172" ht="12.75" customHeight="1">
      <c r="A172" s="1"/>
      <c r="E172" s="1"/>
      <c r="F172" s="1"/>
      <c r="I172" s="1"/>
    </row>
    <row r="173" ht="12.75" customHeight="1">
      <c r="A173" s="1"/>
      <c r="E173" s="1"/>
      <c r="F173" s="1"/>
      <c r="I173" s="1"/>
    </row>
    <row r="174" ht="12.75" customHeight="1">
      <c r="A174" s="1"/>
      <c r="E174" s="1"/>
      <c r="F174" s="1"/>
      <c r="I174" s="1"/>
    </row>
    <row r="175" ht="12.75" customHeight="1">
      <c r="A175" s="1"/>
      <c r="E175" s="1"/>
      <c r="F175" s="1"/>
      <c r="I175" s="1"/>
    </row>
    <row r="176" ht="12.75" customHeight="1">
      <c r="A176" s="1"/>
      <c r="E176" s="1"/>
      <c r="F176" s="1"/>
      <c r="I176" s="1"/>
    </row>
    <row r="177" ht="12.75" customHeight="1">
      <c r="A177" s="1"/>
      <c r="E177" s="1"/>
      <c r="F177" s="1"/>
      <c r="I177" s="1"/>
    </row>
    <row r="178" ht="12.75" customHeight="1">
      <c r="A178" s="1"/>
      <c r="E178" s="1"/>
      <c r="F178" s="1"/>
      <c r="I178" s="1"/>
    </row>
    <row r="179" ht="12.75" customHeight="1">
      <c r="A179" s="1"/>
      <c r="E179" s="1"/>
      <c r="F179" s="1"/>
      <c r="I179" s="1"/>
    </row>
    <row r="180" ht="12.75" customHeight="1">
      <c r="A180" s="1"/>
      <c r="E180" s="1"/>
      <c r="F180" s="1"/>
      <c r="I180" s="1"/>
    </row>
    <row r="181" ht="12.75" customHeight="1">
      <c r="A181" s="1"/>
      <c r="E181" s="1"/>
      <c r="F181" s="1"/>
      <c r="I181" s="1"/>
    </row>
    <row r="182" ht="12.75" customHeight="1">
      <c r="A182" s="1"/>
      <c r="E182" s="1"/>
      <c r="F182" s="1"/>
      <c r="I182" s="1"/>
    </row>
    <row r="183" ht="12.75" customHeight="1">
      <c r="A183" s="1"/>
      <c r="E183" s="1"/>
      <c r="F183" s="1"/>
      <c r="I183" s="1"/>
    </row>
    <row r="184" ht="12.75" customHeight="1">
      <c r="A184" s="1"/>
      <c r="E184" s="1"/>
      <c r="F184" s="1"/>
      <c r="I184" s="1"/>
    </row>
    <row r="185" ht="12.75" customHeight="1">
      <c r="A185" s="1"/>
      <c r="E185" s="1"/>
      <c r="F185" s="1"/>
      <c r="I185" s="1"/>
    </row>
    <row r="186" ht="12.75" customHeight="1">
      <c r="A186" s="1"/>
      <c r="E186" s="1"/>
      <c r="F186" s="1"/>
      <c r="I186" s="1"/>
    </row>
    <row r="187" ht="12.75" customHeight="1">
      <c r="A187" s="1"/>
      <c r="E187" s="1"/>
      <c r="F187" s="1"/>
      <c r="I187" s="1"/>
    </row>
    <row r="188" ht="12.75" customHeight="1">
      <c r="A188" s="1"/>
      <c r="E188" s="1"/>
      <c r="F188" s="1"/>
      <c r="I188" s="1"/>
    </row>
    <row r="189" ht="12.75" customHeight="1">
      <c r="A189" s="1"/>
      <c r="E189" s="1"/>
      <c r="F189" s="1"/>
      <c r="I189" s="1"/>
    </row>
    <row r="190" ht="12.75" customHeight="1">
      <c r="A190" s="1"/>
      <c r="E190" s="1"/>
      <c r="F190" s="1"/>
      <c r="I190" s="1"/>
    </row>
    <row r="191" ht="12.75" customHeight="1">
      <c r="A191" s="1"/>
      <c r="E191" s="1"/>
      <c r="F191" s="1"/>
      <c r="I191" s="1"/>
    </row>
    <row r="192" ht="12.75" customHeight="1">
      <c r="A192" s="1"/>
      <c r="E192" s="1"/>
      <c r="F192" s="1"/>
      <c r="I192" s="1"/>
    </row>
    <row r="193" ht="12.75" customHeight="1">
      <c r="A193" s="1"/>
      <c r="E193" s="1"/>
      <c r="F193" s="1"/>
      <c r="I193" s="1"/>
    </row>
    <row r="194" ht="12.75" customHeight="1">
      <c r="A194" s="1"/>
      <c r="E194" s="1"/>
      <c r="F194" s="1"/>
      <c r="I194" s="1"/>
    </row>
    <row r="195" ht="12.75" customHeight="1">
      <c r="A195" s="1"/>
      <c r="E195" s="1"/>
      <c r="F195" s="1"/>
      <c r="I195" s="1"/>
    </row>
    <row r="196" ht="12.75" customHeight="1">
      <c r="A196" s="1"/>
      <c r="E196" s="1"/>
      <c r="F196" s="1"/>
      <c r="I196" s="1"/>
    </row>
    <row r="197" ht="12.75" customHeight="1">
      <c r="A197" s="1"/>
      <c r="E197" s="1"/>
      <c r="F197" s="1"/>
      <c r="I197" s="1"/>
    </row>
    <row r="198" ht="12.75" customHeight="1">
      <c r="A198" s="1"/>
      <c r="E198" s="1"/>
      <c r="F198" s="1"/>
      <c r="I198" s="1"/>
    </row>
    <row r="199" ht="12.75" customHeight="1">
      <c r="A199" s="1"/>
      <c r="E199" s="1"/>
      <c r="F199" s="1"/>
      <c r="I199" s="1"/>
    </row>
    <row r="200" ht="12.75" customHeight="1">
      <c r="A200" s="1"/>
      <c r="E200" s="1"/>
      <c r="F200" s="1"/>
      <c r="I200" s="1"/>
    </row>
    <row r="201" ht="12.75" customHeight="1">
      <c r="A201" s="1"/>
      <c r="E201" s="1"/>
      <c r="F201" s="1"/>
      <c r="I201" s="1"/>
    </row>
    <row r="202" ht="12.75" customHeight="1">
      <c r="A202" s="1"/>
      <c r="E202" s="1"/>
      <c r="F202" s="1"/>
      <c r="I202" s="1"/>
    </row>
    <row r="203" ht="12.75" customHeight="1">
      <c r="A203" s="1"/>
      <c r="E203" s="1"/>
      <c r="F203" s="1"/>
      <c r="I203" s="1"/>
    </row>
    <row r="204" ht="12.75" customHeight="1">
      <c r="A204" s="1"/>
      <c r="E204" s="1"/>
      <c r="F204" s="1"/>
      <c r="I204" s="1"/>
    </row>
    <row r="205" ht="12.75" customHeight="1">
      <c r="A205" s="1"/>
      <c r="E205" s="1"/>
      <c r="F205" s="1"/>
      <c r="I205" s="1"/>
    </row>
    <row r="206" ht="12.75" customHeight="1">
      <c r="A206" s="1"/>
      <c r="E206" s="1"/>
      <c r="F206" s="1"/>
      <c r="I206" s="1"/>
    </row>
    <row r="207" ht="12.75" customHeight="1">
      <c r="A207" s="1"/>
      <c r="E207" s="1"/>
      <c r="F207" s="1"/>
      <c r="I207" s="1"/>
    </row>
    <row r="208" ht="12.75" customHeight="1">
      <c r="A208" s="1"/>
      <c r="E208" s="1"/>
      <c r="F208" s="1"/>
      <c r="I208" s="1"/>
    </row>
    <row r="209" ht="12.75" customHeight="1">
      <c r="A209" s="1"/>
      <c r="E209" s="1"/>
      <c r="F209" s="1"/>
      <c r="I209" s="1"/>
    </row>
    <row r="210" ht="12.75" customHeight="1">
      <c r="A210" s="1"/>
      <c r="E210" s="1"/>
      <c r="F210" s="1"/>
      <c r="I210" s="1"/>
    </row>
    <row r="211" ht="12.75" customHeight="1">
      <c r="A211" s="1"/>
      <c r="E211" s="1"/>
      <c r="F211" s="1"/>
      <c r="I211" s="1"/>
    </row>
    <row r="212" ht="12.75" customHeight="1">
      <c r="A212" s="1"/>
      <c r="E212" s="1"/>
      <c r="F212" s="1"/>
      <c r="I212" s="1"/>
    </row>
    <row r="213" ht="12.75" customHeight="1">
      <c r="A213" s="1"/>
      <c r="E213" s="1"/>
      <c r="F213" s="1"/>
      <c r="I213" s="1"/>
    </row>
    <row r="214" ht="12.75" customHeight="1">
      <c r="A214" s="1"/>
      <c r="E214" s="1"/>
      <c r="F214" s="1"/>
      <c r="I214" s="1"/>
    </row>
    <row r="215" ht="12.75" customHeight="1">
      <c r="A215" s="1"/>
      <c r="E215" s="1"/>
      <c r="F215" s="1"/>
      <c r="I215" s="1"/>
    </row>
    <row r="216" ht="12.75" customHeight="1">
      <c r="A216" s="1"/>
      <c r="E216" s="1"/>
      <c r="F216" s="1"/>
      <c r="I216" s="1"/>
    </row>
    <row r="217" ht="12.75" customHeight="1">
      <c r="A217" s="1"/>
      <c r="E217" s="1"/>
      <c r="F217" s="1"/>
      <c r="I217" s="1"/>
    </row>
    <row r="218" ht="12.75" customHeight="1">
      <c r="A218" s="1"/>
      <c r="E218" s="1"/>
      <c r="F218" s="1"/>
      <c r="I218" s="1"/>
    </row>
    <row r="219" ht="12.75" customHeight="1">
      <c r="A219" s="1"/>
      <c r="E219" s="1"/>
      <c r="F219" s="1"/>
      <c r="I219" s="1"/>
    </row>
    <row r="220" ht="12.75" customHeight="1">
      <c r="A220" s="1"/>
      <c r="E220" s="1"/>
      <c r="F220" s="1"/>
      <c r="I220" s="1"/>
    </row>
    <row r="221" ht="12.75" customHeight="1">
      <c r="A221" s="1"/>
      <c r="E221" s="1"/>
      <c r="F221" s="1"/>
      <c r="I221" s="1"/>
    </row>
    <row r="222" ht="12.75" customHeight="1">
      <c r="A222" s="1"/>
      <c r="E222" s="1"/>
      <c r="F222" s="1"/>
      <c r="I222" s="1"/>
    </row>
    <row r="223" ht="12.75" customHeight="1">
      <c r="A223" s="1"/>
      <c r="E223" s="1"/>
      <c r="F223" s="1"/>
      <c r="I223" s="1"/>
    </row>
    <row r="224" ht="12.75" customHeight="1">
      <c r="A224" s="1"/>
      <c r="E224" s="1"/>
      <c r="F224" s="1"/>
      <c r="I224" s="1"/>
    </row>
    <row r="225" ht="12.75" customHeight="1">
      <c r="A225" s="1"/>
      <c r="E225" s="1"/>
      <c r="F225" s="1"/>
      <c r="I225" s="1"/>
    </row>
    <row r="226" ht="12.75" customHeight="1">
      <c r="A226" s="1"/>
      <c r="E226" s="1"/>
      <c r="F226" s="1"/>
      <c r="I226" s="1"/>
    </row>
    <row r="227" ht="12.75" customHeight="1">
      <c r="A227" s="1"/>
      <c r="E227" s="1"/>
      <c r="F227" s="1"/>
      <c r="I227" s="1"/>
    </row>
    <row r="228" ht="12.75" customHeight="1">
      <c r="A228" s="1"/>
      <c r="E228" s="1"/>
      <c r="F228" s="1"/>
      <c r="I228" s="1"/>
    </row>
    <row r="229" ht="12.75" customHeight="1">
      <c r="A229" s="1"/>
      <c r="E229" s="1"/>
      <c r="F229" s="1"/>
      <c r="I229" s="1"/>
    </row>
    <row r="230" ht="12.75" customHeight="1">
      <c r="A230" s="1"/>
      <c r="E230" s="1"/>
      <c r="F230" s="1"/>
      <c r="I230" s="1"/>
    </row>
    <row r="231" ht="12.75" customHeight="1">
      <c r="A231" s="1"/>
      <c r="E231" s="1"/>
      <c r="F231" s="1"/>
      <c r="I231" s="1"/>
    </row>
    <row r="232" ht="12.75" customHeight="1">
      <c r="A232" s="1"/>
      <c r="E232" s="1"/>
      <c r="F232" s="1"/>
      <c r="I232" s="1"/>
    </row>
    <row r="233" ht="12.75" customHeight="1">
      <c r="A233" s="1"/>
      <c r="E233" s="1"/>
      <c r="F233" s="1"/>
      <c r="I233" s="1"/>
    </row>
    <row r="234" ht="12.75" customHeight="1">
      <c r="A234" s="1"/>
      <c r="E234" s="1"/>
      <c r="F234" s="1"/>
      <c r="I234" s="1"/>
    </row>
    <row r="235" ht="12.75" customHeight="1">
      <c r="A235" s="1"/>
      <c r="E235" s="1"/>
      <c r="F235" s="1"/>
      <c r="I235" s="1"/>
    </row>
    <row r="236" ht="12.75" customHeight="1">
      <c r="A236" s="1"/>
      <c r="E236" s="1"/>
      <c r="F236" s="1"/>
      <c r="I236" s="1"/>
    </row>
    <row r="237" ht="12.75" customHeight="1">
      <c r="A237" s="1"/>
      <c r="E237" s="1"/>
      <c r="F237" s="1"/>
      <c r="I237" s="1"/>
    </row>
    <row r="238" ht="12.75" customHeight="1">
      <c r="A238" s="1"/>
      <c r="E238" s="1"/>
      <c r="F238" s="1"/>
      <c r="I238" s="1"/>
    </row>
    <row r="239" ht="12.75" customHeight="1">
      <c r="A239" s="1"/>
      <c r="E239" s="1"/>
      <c r="F239" s="1"/>
      <c r="I239" s="1"/>
    </row>
    <row r="240" ht="12.75" customHeight="1">
      <c r="A240" s="1"/>
      <c r="E240" s="1"/>
      <c r="F240" s="1"/>
      <c r="I240" s="1"/>
    </row>
    <row r="241" ht="12.75" customHeight="1">
      <c r="A241" s="1"/>
      <c r="E241" s="1"/>
      <c r="F241" s="1"/>
      <c r="I241" s="1"/>
    </row>
    <row r="242" ht="12.75" customHeight="1">
      <c r="A242" s="1"/>
      <c r="E242" s="1"/>
      <c r="F242" s="1"/>
      <c r="I242" s="1"/>
    </row>
    <row r="243" ht="12.75" customHeight="1">
      <c r="A243" s="1"/>
      <c r="E243" s="1"/>
      <c r="F243" s="1"/>
      <c r="I243" s="1"/>
    </row>
    <row r="244" ht="12.75" customHeight="1">
      <c r="A244" s="1"/>
      <c r="E244" s="1"/>
      <c r="F244" s="1"/>
      <c r="I244" s="1"/>
    </row>
    <row r="245" ht="12.75" customHeight="1">
      <c r="A245" s="1"/>
      <c r="E245" s="1"/>
      <c r="F245" s="1"/>
      <c r="I245" s="1"/>
    </row>
    <row r="246" ht="12.75" customHeight="1">
      <c r="A246" s="1"/>
      <c r="E246" s="1"/>
      <c r="F246" s="1"/>
      <c r="I246" s="1"/>
    </row>
    <row r="247" ht="12.75" customHeight="1">
      <c r="A247" s="1"/>
      <c r="E247" s="1"/>
      <c r="F247" s="1"/>
      <c r="I247" s="1"/>
    </row>
    <row r="248" ht="12.75" customHeight="1">
      <c r="A248" s="1"/>
      <c r="E248" s="1"/>
      <c r="F248" s="1"/>
      <c r="I248" s="1"/>
    </row>
    <row r="249" ht="12.75" customHeight="1">
      <c r="A249" s="1"/>
      <c r="E249" s="1"/>
      <c r="F249" s="1"/>
      <c r="I249" s="1"/>
    </row>
    <row r="250" ht="12.75" customHeight="1">
      <c r="A250" s="1"/>
      <c r="E250" s="1"/>
      <c r="F250" s="1"/>
      <c r="I250" s="1"/>
    </row>
    <row r="251" ht="12.75" customHeight="1">
      <c r="A251" s="1"/>
      <c r="E251" s="1"/>
      <c r="F251" s="1"/>
      <c r="I251" s="1"/>
    </row>
    <row r="252" ht="12.75" customHeight="1">
      <c r="A252" s="1"/>
      <c r="E252" s="1"/>
      <c r="F252" s="1"/>
      <c r="I252" s="1"/>
    </row>
    <row r="253" ht="12.75" customHeight="1">
      <c r="A253" s="1"/>
      <c r="E253" s="1"/>
      <c r="F253" s="1"/>
      <c r="I253" s="1"/>
    </row>
    <row r="254" ht="12.75" customHeight="1">
      <c r="A254" s="1"/>
      <c r="E254" s="1"/>
      <c r="F254" s="1"/>
      <c r="I254" s="1"/>
    </row>
    <row r="255" ht="12.75" customHeight="1">
      <c r="A255" s="1"/>
      <c r="E255" s="1"/>
      <c r="F255" s="1"/>
      <c r="I255" s="1"/>
    </row>
    <row r="256" ht="12.75" customHeight="1">
      <c r="A256" s="1"/>
      <c r="E256" s="1"/>
      <c r="F256" s="1"/>
      <c r="I256" s="1"/>
    </row>
    <row r="257" ht="12.75" customHeight="1">
      <c r="A257" s="1"/>
      <c r="E257" s="1"/>
      <c r="F257" s="1"/>
      <c r="I257" s="1"/>
    </row>
    <row r="258" ht="12.75" customHeight="1">
      <c r="A258" s="1"/>
      <c r="E258" s="1"/>
      <c r="F258" s="1"/>
      <c r="I258" s="1"/>
    </row>
    <row r="259" ht="12.75" customHeight="1">
      <c r="A259" s="1"/>
      <c r="E259" s="1"/>
      <c r="F259" s="1"/>
      <c r="I259" s="1"/>
    </row>
    <row r="260" ht="12.75" customHeight="1">
      <c r="A260" s="1"/>
      <c r="E260" s="1"/>
      <c r="F260" s="1"/>
      <c r="I260" s="1"/>
    </row>
    <row r="261" ht="12.75" customHeight="1">
      <c r="A261" s="1"/>
      <c r="E261" s="1"/>
      <c r="F261" s="1"/>
      <c r="I261" s="1"/>
    </row>
    <row r="262" ht="12.75" customHeight="1">
      <c r="A262" s="1"/>
      <c r="E262" s="1"/>
      <c r="F262" s="1"/>
      <c r="I262" s="1"/>
    </row>
    <row r="263" ht="12.75" customHeight="1">
      <c r="A263" s="1"/>
      <c r="E263" s="1"/>
      <c r="F263" s="1"/>
      <c r="I263" s="1"/>
    </row>
    <row r="264" ht="12.75" customHeight="1">
      <c r="A264" s="1"/>
      <c r="E264" s="1"/>
      <c r="F264" s="1"/>
      <c r="I264" s="1"/>
    </row>
    <row r="265" ht="12.75" customHeight="1">
      <c r="A265" s="1"/>
      <c r="E265" s="1"/>
      <c r="F265" s="1"/>
      <c r="I265" s="1"/>
    </row>
    <row r="266" ht="12.75" customHeight="1">
      <c r="A266" s="1"/>
      <c r="E266" s="1"/>
      <c r="F266" s="1"/>
      <c r="I266" s="1"/>
    </row>
    <row r="267" ht="12.75" customHeight="1">
      <c r="A267" s="1"/>
      <c r="E267" s="1"/>
      <c r="F267" s="1"/>
      <c r="I267" s="1"/>
    </row>
    <row r="268" ht="12.75" customHeight="1">
      <c r="A268" s="1"/>
      <c r="E268" s="1"/>
      <c r="F268" s="1"/>
      <c r="I268" s="1"/>
    </row>
    <row r="269" ht="12.75" customHeight="1">
      <c r="A269" s="1"/>
      <c r="E269" s="1"/>
      <c r="F269" s="1"/>
      <c r="I269" s="1"/>
    </row>
    <row r="270" ht="12.75" customHeight="1">
      <c r="A270" s="1"/>
      <c r="E270" s="1"/>
      <c r="F270" s="1"/>
      <c r="I270" s="1"/>
    </row>
    <row r="271" ht="12.75" customHeight="1">
      <c r="A271" s="1"/>
      <c r="E271" s="1"/>
      <c r="F271" s="1"/>
      <c r="I271" s="1"/>
    </row>
    <row r="272" ht="12.75" customHeight="1">
      <c r="A272" s="1"/>
      <c r="E272" s="1"/>
      <c r="F272" s="1"/>
      <c r="I272" s="1"/>
    </row>
    <row r="273" ht="12.75" customHeight="1">
      <c r="A273" s="1"/>
      <c r="E273" s="1"/>
      <c r="F273" s="1"/>
      <c r="I273" s="1"/>
    </row>
    <row r="274" ht="12.75" customHeight="1">
      <c r="A274" s="1"/>
      <c r="E274" s="1"/>
      <c r="F274" s="1"/>
      <c r="I274" s="1"/>
    </row>
    <row r="275" ht="12.75" customHeight="1">
      <c r="A275" s="1"/>
      <c r="E275" s="1"/>
      <c r="F275" s="1"/>
      <c r="I275" s="1"/>
    </row>
    <row r="276" ht="12.75" customHeight="1">
      <c r="A276" s="1"/>
      <c r="E276" s="1"/>
      <c r="F276" s="1"/>
      <c r="I276" s="1"/>
    </row>
    <row r="277" ht="12.75" customHeight="1">
      <c r="A277" s="1"/>
      <c r="E277" s="1"/>
      <c r="F277" s="1"/>
      <c r="I277" s="1"/>
    </row>
    <row r="278" ht="12.75" customHeight="1">
      <c r="A278" s="1"/>
      <c r="E278" s="1"/>
      <c r="F278" s="1"/>
      <c r="I278" s="1"/>
    </row>
    <row r="279" ht="12.75" customHeight="1">
      <c r="A279" s="1"/>
      <c r="E279" s="1"/>
      <c r="F279" s="1"/>
      <c r="I279" s="1"/>
    </row>
    <row r="280" ht="12.75" customHeight="1">
      <c r="A280" s="1"/>
      <c r="E280" s="1"/>
      <c r="F280" s="1"/>
      <c r="I280" s="1"/>
    </row>
    <row r="281" ht="12.75" customHeight="1">
      <c r="A281" s="1"/>
      <c r="E281" s="1"/>
      <c r="F281" s="1"/>
      <c r="I281" s="1"/>
    </row>
    <row r="282" ht="12.75" customHeight="1">
      <c r="A282" s="1"/>
      <c r="E282" s="1"/>
      <c r="F282" s="1"/>
      <c r="I282" s="1"/>
    </row>
    <row r="283" ht="12.75" customHeight="1">
      <c r="A283" s="1"/>
      <c r="E283" s="1"/>
      <c r="F283" s="1"/>
      <c r="I283" s="1"/>
    </row>
    <row r="284" ht="12.75" customHeight="1">
      <c r="A284" s="1"/>
      <c r="E284" s="1"/>
      <c r="F284" s="1"/>
      <c r="I284" s="1"/>
    </row>
    <row r="285" ht="12.75" customHeight="1">
      <c r="A285" s="1"/>
      <c r="E285" s="1"/>
      <c r="F285" s="1"/>
      <c r="I285" s="1"/>
    </row>
    <row r="286" ht="12.75" customHeight="1">
      <c r="A286" s="1"/>
      <c r="E286" s="1"/>
      <c r="F286" s="1"/>
      <c r="I286" s="1"/>
    </row>
    <row r="287" ht="12.75" customHeight="1">
      <c r="A287" s="1"/>
      <c r="E287" s="1"/>
      <c r="F287" s="1"/>
      <c r="I287" s="1"/>
    </row>
    <row r="288" ht="12.75" customHeight="1">
      <c r="A288" s="1"/>
      <c r="E288" s="1"/>
      <c r="F288" s="1"/>
      <c r="I288" s="1"/>
    </row>
    <row r="289" ht="12.75" customHeight="1">
      <c r="A289" s="1"/>
      <c r="E289" s="1"/>
      <c r="F289" s="1"/>
      <c r="I289" s="1"/>
    </row>
    <row r="290" ht="12.75" customHeight="1">
      <c r="A290" s="1"/>
      <c r="E290" s="1"/>
      <c r="F290" s="1"/>
      <c r="I290" s="1"/>
    </row>
    <row r="291" ht="12.75" customHeight="1">
      <c r="A291" s="1"/>
      <c r="E291" s="1"/>
      <c r="F291" s="1"/>
      <c r="I291" s="1"/>
    </row>
    <row r="292" ht="12.75" customHeight="1">
      <c r="A292" s="1"/>
      <c r="E292" s="1"/>
      <c r="F292" s="1"/>
      <c r="I292" s="1"/>
    </row>
    <row r="293" ht="12.75" customHeight="1">
      <c r="A293" s="1"/>
      <c r="E293" s="1"/>
      <c r="F293" s="1"/>
      <c r="I293" s="1"/>
    </row>
    <row r="294" ht="12.75" customHeight="1">
      <c r="A294" s="1"/>
      <c r="E294" s="1"/>
      <c r="F294" s="1"/>
      <c r="I294" s="1"/>
    </row>
    <row r="295" ht="12.75" customHeight="1">
      <c r="A295" s="1"/>
      <c r="E295" s="1"/>
      <c r="F295" s="1"/>
      <c r="I295" s="1"/>
    </row>
    <row r="296" ht="12.75" customHeight="1">
      <c r="A296" s="1"/>
      <c r="E296" s="1"/>
      <c r="F296" s="1"/>
      <c r="I296" s="1"/>
    </row>
    <row r="297" ht="12.75" customHeight="1">
      <c r="A297" s="1"/>
      <c r="E297" s="1"/>
      <c r="F297" s="1"/>
      <c r="I297" s="1"/>
    </row>
    <row r="298" ht="12.75" customHeight="1">
      <c r="A298" s="1"/>
      <c r="E298" s="1"/>
      <c r="F298" s="1"/>
      <c r="I298" s="1"/>
    </row>
    <row r="299" ht="12.75" customHeight="1">
      <c r="A299" s="1"/>
      <c r="E299" s="1"/>
      <c r="F299" s="1"/>
      <c r="I299" s="1"/>
    </row>
    <row r="300" ht="12.75" customHeight="1">
      <c r="A300" s="1"/>
      <c r="E300" s="1"/>
      <c r="F300" s="1"/>
      <c r="I300" s="1"/>
    </row>
    <row r="301" ht="12.75" customHeight="1">
      <c r="A301" s="1"/>
      <c r="E301" s="1"/>
      <c r="F301" s="1"/>
      <c r="I301" s="1"/>
    </row>
    <row r="302" ht="12.75" customHeight="1">
      <c r="A302" s="1"/>
      <c r="E302" s="1"/>
      <c r="F302" s="1"/>
      <c r="I302" s="1"/>
    </row>
    <row r="303" ht="12.75" customHeight="1">
      <c r="A303" s="1"/>
      <c r="E303" s="1"/>
      <c r="F303" s="1"/>
      <c r="I303" s="1"/>
    </row>
    <row r="304" ht="12.75" customHeight="1">
      <c r="A304" s="1"/>
      <c r="E304" s="1"/>
      <c r="F304" s="1"/>
      <c r="I304" s="1"/>
    </row>
    <row r="305" ht="12.75" customHeight="1">
      <c r="A305" s="1"/>
      <c r="E305" s="1"/>
      <c r="F305" s="1"/>
      <c r="I305" s="1"/>
    </row>
    <row r="306" ht="12.75" customHeight="1">
      <c r="A306" s="1"/>
      <c r="E306" s="1"/>
      <c r="F306" s="1"/>
      <c r="I306" s="1"/>
    </row>
    <row r="307" ht="12.75" customHeight="1">
      <c r="A307" s="1"/>
      <c r="E307" s="1"/>
      <c r="F307" s="1"/>
      <c r="I307" s="1"/>
    </row>
    <row r="308" ht="12.75" customHeight="1">
      <c r="A308" s="1"/>
      <c r="E308" s="1"/>
      <c r="F308" s="1"/>
      <c r="I308" s="1"/>
    </row>
    <row r="309" ht="12.75" customHeight="1">
      <c r="A309" s="1"/>
      <c r="E309" s="1"/>
      <c r="F309" s="1"/>
      <c r="I309" s="1"/>
    </row>
    <row r="310" ht="12.75" customHeight="1">
      <c r="A310" s="1"/>
      <c r="E310" s="1"/>
      <c r="F310" s="1"/>
      <c r="I310" s="1"/>
    </row>
    <row r="311" ht="12.75" customHeight="1">
      <c r="A311" s="1"/>
      <c r="E311" s="1"/>
      <c r="F311" s="1"/>
      <c r="I311" s="1"/>
    </row>
    <row r="312" ht="12.75" customHeight="1">
      <c r="A312" s="1"/>
      <c r="E312" s="1"/>
      <c r="F312" s="1"/>
      <c r="I312" s="1"/>
    </row>
    <row r="313" ht="12.75" customHeight="1">
      <c r="A313" s="1"/>
      <c r="E313" s="1"/>
      <c r="F313" s="1"/>
      <c r="I313" s="1"/>
    </row>
    <row r="314" ht="12.75" customHeight="1">
      <c r="A314" s="1"/>
      <c r="E314" s="1"/>
      <c r="F314" s="1"/>
      <c r="I314" s="1"/>
    </row>
    <row r="315" ht="12.75" customHeight="1">
      <c r="A315" s="1"/>
      <c r="E315" s="1"/>
      <c r="F315" s="1"/>
      <c r="I315" s="1"/>
    </row>
    <row r="316" ht="12.75" customHeight="1">
      <c r="A316" s="1"/>
      <c r="E316" s="1"/>
      <c r="F316" s="1"/>
      <c r="I316" s="1"/>
    </row>
    <row r="317" ht="12.75" customHeight="1">
      <c r="A317" s="1"/>
      <c r="E317" s="1"/>
      <c r="F317" s="1"/>
      <c r="I317" s="1"/>
    </row>
    <row r="318" ht="12.75" customHeight="1">
      <c r="A318" s="1"/>
      <c r="E318" s="1"/>
      <c r="F318" s="1"/>
      <c r="I318" s="1"/>
    </row>
    <row r="319" ht="12.75" customHeight="1">
      <c r="A319" s="1"/>
      <c r="E319" s="1"/>
      <c r="F319" s="1"/>
      <c r="I319" s="1"/>
    </row>
    <row r="320" ht="12.75" customHeight="1">
      <c r="A320" s="1"/>
      <c r="E320" s="1"/>
      <c r="F320" s="1"/>
      <c r="I320" s="1"/>
    </row>
    <row r="321" ht="12.75" customHeight="1">
      <c r="A321" s="1"/>
      <c r="E321" s="1"/>
      <c r="F321" s="1"/>
      <c r="I321" s="1"/>
    </row>
    <row r="322" ht="12.75" customHeight="1">
      <c r="A322" s="1"/>
      <c r="E322" s="1"/>
      <c r="F322" s="1"/>
      <c r="I322" s="1"/>
    </row>
    <row r="323" ht="12.75" customHeight="1">
      <c r="A323" s="1"/>
      <c r="E323" s="1"/>
      <c r="F323" s="1"/>
      <c r="I323" s="1"/>
    </row>
    <row r="324" ht="12.75" customHeight="1">
      <c r="A324" s="1"/>
      <c r="E324" s="1"/>
      <c r="F324" s="1"/>
      <c r="I324" s="1"/>
    </row>
    <row r="325" ht="12.75" customHeight="1">
      <c r="A325" s="1"/>
      <c r="E325" s="1"/>
      <c r="F325" s="1"/>
      <c r="I325" s="1"/>
    </row>
    <row r="326" ht="12.75" customHeight="1">
      <c r="A326" s="1"/>
      <c r="E326" s="1"/>
      <c r="F326" s="1"/>
      <c r="I326" s="1"/>
    </row>
    <row r="327" ht="12.75" customHeight="1">
      <c r="A327" s="1"/>
      <c r="E327" s="1"/>
      <c r="F327" s="1"/>
      <c r="I327" s="1"/>
    </row>
    <row r="328" ht="12.75" customHeight="1">
      <c r="A328" s="1"/>
      <c r="E328" s="1"/>
      <c r="F328" s="1"/>
      <c r="I328" s="1"/>
    </row>
    <row r="329" ht="12.75" customHeight="1">
      <c r="A329" s="1"/>
      <c r="E329" s="1"/>
      <c r="F329" s="1"/>
      <c r="I329" s="1"/>
    </row>
    <row r="330" ht="12.75" customHeight="1">
      <c r="A330" s="1"/>
      <c r="E330" s="1"/>
      <c r="F330" s="1"/>
      <c r="I330" s="1"/>
    </row>
    <row r="331" ht="12.75" customHeight="1">
      <c r="A331" s="1"/>
      <c r="E331" s="1"/>
      <c r="F331" s="1"/>
      <c r="I331" s="1"/>
    </row>
    <row r="332" ht="12.75" customHeight="1">
      <c r="A332" s="1"/>
      <c r="E332" s="1"/>
      <c r="F332" s="1"/>
      <c r="I332" s="1"/>
    </row>
    <row r="333" ht="12.75" customHeight="1">
      <c r="A333" s="1"/>
      <c r="E333" s="1"/>
      <c r="F333" s="1"/>
      <c r="I333" s="1"/>
    </row>
    <row r="334" ht="12.75" customHeight="1">
      <c r="A334" s="1"/>
      <c r="E334" s="1"/>
      <c r="F334" s="1"/>
      <c r="I334" s="1"/>
    </row>
    <row r="335" ht="12.75" customHeight="1">
      <c r="A335" s="1"/>
      <c r="E335" s="1"/>
      <c r="F335" s="1"/>
      <c r="I335" s="1"/>
    </row>
    <row r="336" ht="12.75" customHeight="1">
      <c r="A336" s="1"/>
      <c r="E336" s="1"/>
      <c r="F336" s="1"/>
      <c r="I336" s="1"/>
    </row>
    <row r="337" ht="12.75" customHeight="1">
      <c r="A337" s="1"/>
      <c r="E337" s="1"/>
      <c r="F337" s="1"/>
      <c r="I337" s="1"/>
    </row>
    <row r="338" ht="12.75" customHeight="1">
      <c r="A338" s="1"/>
      <c r="E338" s="1"/>
      <c r="F338" s="1"/>
      <c r="I338" s="1"/>
    </row>
    <row r="339" ht="12.75" customHeight="1">
      <c r="A339" s="1"/>
      <c r="E339" s="1"/>
      <c r="F339" s="1"/>
      <c r="I339" s="1"/>
    </row>
    <row r="340" ht="12.75" customHeight="1">
      <c r="A340" s="1"/>
      <c r="E340" s="1"/>
      <c r="F340" s="1"/>
      <c r="I340" s="1"/>
    </row>
    <row r="341" ht="12.75" customHeight="1">
      <c r="A341" s="1"/>
      <c r="E341" s="1"/>
      <c r="F341" s="1"/>
      <c r="I341" s="1"/>
    </row>
    <row r="342" ht="12.75" customHeight="1">
      <c r="A342" s="1"/>
      <c r="E342" s="1"/>
      <c r="F342" s="1"/>
      <c r="I342" s="1"/>
    </row>
    <row r="343" ht="12.75" customHeight="1">
      <c r="A343" s="1"/>
      <c r="E343" s="1"/>
      <c r="F343" s="1"/>
      <c r="I343" s="1"/>
    </row>
    <row r="344" ht="12.75" customHeight="1">
      <c r="A344" s="1"/>
      <c r="E344" s="1"/>
      <c r="F344" s="1"/>
      <c r="I344" s="1"/>
    </row>
    <row r="345" ht="12.75" customHeight="1">
      <c r="A345" s="1"/>
      <c r="E345" s="1"/>
      <c r="F345" s="1"/>
      <c r="I345" s="1"/>
    </row>
    <row r="346" ht="12.75" customHeight="1">
      <c r="A346" s="1"/>
      <c r="E346" s="1"/>
      <c r="F346" s="1"/>
      <c r="I346" s="1"/>
    </row>
    <row r="347" ht="12.75" customHeight="1">
      <c r="A347" s="1"/>
      <c r="E347" s="1"/>
      <c r="F347" s="1"/>
      <c r="I347" s="1"/>
    </row>
    <row r="348" ht="12.75" customHeight="1">
      <c r="A348" s="1"/>
      <c r="E348" s="1"/>
      <c r="F348" s="1"/>
      <c r="I348" s="1"/>
    </row>
    <row r="349" ht="12.75" customHeight="1">
      <c r="A349" s="1"/>
      <c r="E349" s="1"/>
      <c r="F349" s="1"/>
      <c r="I349" s="1"/>
    </row>
    <row r="350" ht="12.75" customHeight="1">
      <c r="A350" s="1"/>
      <c r="E350" s="1"/>
      <c r="F350" s="1"/>
      <c r="I350" s="1"/>
    </row>
    <row r="351" ht="12.75" customHeight="1">
      <c r="A351" s="1"/>
      <c r="E351" s="1"/>
      <c r="F351" s="1"/>
      <c r="I351" s="1"/>
    </row>
    <row r="352" ht="12.75" customHeight="1">
      <c r="A352" s="1"/>
      <c r="E352" s="1"/>
      <c r="F352" s="1"/>
      <c r="I352" s="1"/>
    </row>
    <row r="353" ht="12.75" customHeight="1">
      <c r="A353" s="1"/>
      <c r="E353" s="1"/>
      <c r="F353" s="1"/>
      <c r="I353" s="1"/>
    </row>
    <row r="354" ht="12.75" customHeight="1">
      <c r="A354" s="1"/>
      <c r="E354" s="1"/>
      <c r="F354" s="1"/>
      <c r="I354" s="1"/>
    </row>
    <row r="355" ht="12.75" customHeight="1">
      <c r="A355" s="1"/>
      <c r="E355" s="1"/>
      <c r="F355" s="1"/>
      <c r="I355" s="1"/>
    </row>
    <row r="356" ht="12.75" customHeight="1">
      <c r="A356" s="1"/>
      <c r="E356" s="1"/>
      <c r="F356" s="1"/>
      <c r="I356" s="1"/>
    </row>
    <row r="357" ht="12.75" customHeight="1">
      <c r="A357" s="1"/>
      <c r="E357" s="1"/>
      <c r="F357" s="1"/>
      <c r="I357" s="1"/>
    </row>
    <row r="358" ht="12.75" customHeight="1">
      <c r="A358" s="1"/>
      <c r="E358" s="1"/>
      <c r="F358" s="1"/>
      <c r="I358" s="1"/>
    </row>
    <row r="359" ht="12.75" customHeight="1">
      <c r="A359" s="1"/>
      <c r="E359" s="1"/>
      <c r="F359" s="1"/>
      <c r="I359" s="1"/>
    </row>
    <row r="360" ht="12.75" customHeight="1">
      <c r="A360" s="1"/>
      <c r="E360" s="1"/>
      <c r="F360" s="1"/>
      <c r="I360" s="1"/>
    </row>
    <row r="361" ht="12.75" customHeight="1">
      <c r="A361" s="1"/>
      <c r="E361" s="1"/>
      <c r="F361" s="1"/>
      <c r="I361" s="1"/>
    </row>
    <row r="362" ht="12.75" customHeight="1">
      <c r="A362" s="1"/>
      <c r="E362" s="1"/>
      <c r="F362" s="1"/>
      <c r="I362" s="1"/>
    </row>
    <row r="363" ht="12.75" customHeight="1">
      <c r="A363" s="1"/>
      <c r="E363" s="1"/>
      <c r="F363" s="1"/>
      <c r="I363" s="1"/>
    </row>
    <row r="364" ht="12.75" customHeight="1">
      <c r="A364" s="1"/>
      <c r="E364" s="1"/>
      <c r="F364" s="1"/>
      <c r="I364" s="1"/>
    </row>
    <row r="365" ht="12.75" customHeight="1">
      <c r="A365" s="1"/>
      <c r="E365" s="1"/>
      <c r="F365" s="1"/>
      <c r="I365" s="1"/>
    </row>
    <row r="366" ht="12.75" customHeight="1">
      <c r="A366" s="1"/>
      <c r="E366" s="1"/>
      <c r="F366" s="1"/>
      <c r="I366" s="1"/>
    </row>
    <row r="367" ht="12.75" customHeight="1">
      <c r="A367" s="1"/>
      <c r="E367" s="1"/>
      <c r="F367" s="1"/>
      <c r="I367" s="1"/>
    </row>
    <row r="368" ht="12.75" customHeight="1">
      <c r="A368" s="1"/>
      <c r="E368" s="1"/>
      <c r="F368" s="1"/>
      <c r="I368" s="1"/>
    </row>
    <row r="369" ht="12.75" customHeight="1">
      <c r="A369" s="1"/>
      <c r="E369" s="1"/>
      <c r="F369" s="1"/>
      <c r="I369" s="1"/>
    </row>
    <row r="370" ht="12.75" customHeight="1">
      <c r="A370" s="1"/>
      <c r="E370" s="1"/>
      <c r="F370" s="1"/>
      <c r="I370" s="1"/>
    </row>
    <row r="371" ht="12.75" customHeight="1">
      <c r="A371" s="1"/>
      <c r="E371" s="1"/>
      <c r="F371" s="1"/>
      <c r="I371" s="1"/>
    </row>
    <row r="372" ht="12.75" customHeight="1">
      <c r="A372" s="1"/>
      <c r="E372" s="1"/>
      <c r="F372" s="1"/>
      <c r="I372" s="1"/>
    </row>
    <row r="373" ht="12.75" customHeight="1">
      <c r="A373" s="1"/>
      <c r="E373" s="1"/>
      <c r="F373" s="1"/>
      <c r="I373" s="1"/>
    </row>
    <row r="374" ht="12.75" customHeight="1">
      <c r="A374" s="1"/>
      <c r="E374" s="1"/>
      <c r="F374" s="1"/>
      <c r="I374" s="1"/>
    </row>
    <row r="375" ht="12.75" customHeight="1">
      <c r="A375" s="1"/>
      <c r="E375" s="1"/>
      <c r="F375" s="1"/>
      <c r="I375" s="1"/>
    </row>
    <row r="376" ht="12.75" customHeight="1">
      <c r="A376" s="1"/>
      <c r="E376" s="1"/>
      <c r="F376" s="1"/>
      <c r="I376" s="1"/>
    </row>
    <row r="377" ht="12.75" customHeight="1">
      <c r="A377" s="1"/>
      <c r="E377" s="1"/>
      <c r="F377" s="1"/>
      <c r="I377" s="1"/>
    </row>
    <row r="378" ht="12.75" customHeight="1">
      <c r="A378" s="1"/>
      <c r="E378" s="1"/>
      <c r="F378" s="1"/>
      <c r="I378" s="1"/>
    </row>
    <row r="379" ht="12.75" customHeight="1">
      <c r="A379" s="1"/>
      <c r="E379" s="1"/>
      <c r="F379" s="1"/>
      <c r="I379" s="1"/>
    </row>
    <row r="380" ht="12.75" customHeight="1">
      <c r="A380" s="1"/>
      <c r="E380" s="1"/>
      <c r="F380" s="1"/>
      <c r="I380" s="1"/>
    </row>
    <row r="381" ht="12.75" customHeight="1">
      <c r="A381" s="1"/>
      <c r="E381" s="1"/>
      <c r="F381" s="1"/>
      <c r="I381" s="1"/>
    </row>
    <row r="382" ht="12.75" customHeight="1">
      <c r="A382" s="1"/>
      <c r="E382" s="1"/>
      <c r="F382" s="1"/>
      <c r="I382" s="1"/>
    </row>
    <row r="383" ht="12.75" customHeight="1">
      <c r="A383" s="1"/>
      <c r="E383" s="1"/>
      <c r="F383" s="1"/>
      <c r="I383" s="1"/>
    </row>
    <row r="384" ht="12.75" customHeight="1">
      <c r="A384" s="1"/>
      <c r="E384" s="1"/>
      <c r="F384" s="1"/>
      <c r="I384" s="1"/>
    </row>
    <row r="385" ht="12.75" customHeight="1">
      <c r="A385" s="1"/>
      <c r="E385" s="1"/>
      <c r="F385" s="1"/>
      <c r="I385" s="1"/>
    </row>
    <row r="386" ht="12.75" customHeight="1">
      <c r="A386" s="1"/>
      <c r="E386" s="1"/>
      <c r="F386" s="1"/>
      <c r="I386" s="1"/>
    </row>
    <row r="387" ht="12.75" customHeight="1">
      <c r="A387" s="1"/>
      <c r="E387" s="1"/>
      <c r="F387" s="1"/>
      <c r="I387" s="1"/>
    </row>
    <row r="388" ht="12.75" customHeight="1">
      <c r="A388" s="1"/>
      <c r="E388" s="1"/>
      <c r="F388" s="1"/>
      <c r="I388" s="1"/>
    </row>
    <row r="389" ht="12.75" customHeight="1">
      <c r="A389" s="1"/>
      <c r="E389" s="1"/>
      <c r="F389" s="1"/>
      <c r="I389" s="1"/>
    </row>
    <row r="390" ht="12.75" customHeight="1">
      <c r="A390" s="1"/>
      <c r="E390" s="1"/>
      <c r="F390" s="1"/>
      <c r="I390" s="1"/>
    </row>
    <row r="391" ht="12.75" customHeight="1">
      <c r="A391" s="1"/>
      <c r="E391" s="1"/>
      <c r="F391" s="1"/>
      <c r="I391" s="1"/>
    </row>
    <row r="392" ht="12.75" customHeight="1">
      <c r="A392" s="1"/>
      <c r="E392" s="1"/>
      <c r="F392" s="1"/>
      <c r="I392" s="1"/>
    </row>
    <row r="393" ht="12.75" customHeight="1">
      <c r="A393" s="1"/>
      <c r="E393" s="1"/>
      <c r="F393" s="1"/>
      <c r="I393" s="1"/>
    </row>
    <row r="394" ht="12.75" customHeight="1">
      <c r="A394" s="1"/>
      <c r="E394" s="1"/>
      <c r="F394" s="1"/>
      <c r="I394" s="1"/>
    </row>
    <row r="395" ht="12.75" customHeight="1">
      <c r="A395" s="1"/>
      <c r="E395" s="1"/>
      <c r="F395" s="1"/>
      <c r="I395" s="1"/>
    </row>
    <row r="396" ht="12.75" customHeight="1">
      <c r="A396" s="1"/>
      <c r="E396" s="1"/>
      <c r="F396" s="1"/>
      <c r="I396" s="1"/>
    </row>
    <row r="397" ht="12.75" customHeight="1">
      <c r="A397" s="1"/>
      <c r="E397" s="1"/>
      <c r="F397" s="1"/>
      <c r="I397" s="1"/>
    </row>
    <row r="398" ht="12.75" customHeight="1">
      <c r="A398" s="1"/>
      <c r="E398" s="1"/>
      <c r="F398" s="1"/>
      <c r="I398" s="1"/>
    </row>
    <row r="399" ht="12.75" customHeight="1">
      <c r="A399" s="1"/>
      <c r="E399" s="1"/>
      <c r="F399" s="1"/>
      <c r="I399" s="1"/>
    </row>
    <row r="400" ht="12.75" customHeight="1">
      <c r="A400" s="1"/>
      <c r="E400" s="1"/>
      <c r="F400" s="1"/>
      <c r="I400" s="1"/>
    </row>
    <row r="401" ht="12.75" customHeight="1">
      <c r="A401" s="1"/>
      <c r="E401" s="1"/>
      <c r="F401" s="1"/>
      <c r="I401" s="1"/>
    </row>
    <row r="402" ht="12.75" customHeight="1">
      <c r="A402" s="1"/>
      <c r="E402" s="1"/>
      <c r="F402" s="1"/>
      <c r="I402" s="1"/>
    </row>
    <row r="403" ht="12.75" customHeight="1">
      <c r="A403" s="1"/>
      <c r="E403" s="1"/>
      <c r="F403" s="1"/>
      <c r="I403" s="1"/>
    </row>
    <row r="404" ht="12.75" customHeight="1">
      <c r="A404" s="1"/>
      <c r="E404" s="1"/>
      <c r="F404" s="1"/>
      <c r="I404" s="1"/>
    </row>
    <row r="405" ht="12.75" customHeight="1">
      <c r="A405" s="1"/>
      <c r="E405" s="1"/>
      <c r="F405" s="1"/>
      <c r="I405" s="1"/>
    </row>
    <row r="406" ht="12.75" customHeight="1">
      <c r="A406" s="1"/>
      <c r="E406" s="1"/>
      <c r="F406" s="1"/>
      <c r="I406" s="1"/>
    </row>
    <row r="407" ht="12.75" customHeight="1">
      <c r="A407" s="1"/>
      <c r="E407" s="1"/>
      <c r="F407" s="1"/>
      <c r="I407" s="1"/>
    </row>
    <row r="408" ht="12.75" customHeight="1">
      <c r="A408" s="1"/>
      <c r="E408" s="1"/>
      <c r="F408" s="1"/>
      <c r="I408" s="1"/>
    </row>
    <row r="409" ht="12.75" customHeight="1">
      <c r="A409" s="1"/>
      <c r="E409" s="1"/>
      <c r="F409" s="1"/>
      <c r="I409" s="1"/>
    </row>
    <row r="410" ht="12.75" customHeight="1">
      <c r="A410" s="1"/>
      <c r="E410" s="1"/>
      <c r="F410" s="1"/>
      <c r="I410" s="1"/>
    </row>
    <row r="411" ht="12.75" customHeight="1">
      <c r="A411" s="1"/>
      <c r="E411" s="1"/>
      <c r="F411" s="1"/>
      <c r="I411" s="1"/>
    </row>
    <row r="412" ht="12.75" customHeight="1">
      <c r="A412" s="1"/>
      <c r="E412" s="1"/>
      <c r="F412" s="1"/>
      <c r="I412" s="1"/>
    </row>
    <row r="413" ht="12.75" customHeight="1">
      <c r="A413" s="1"/>
      <c r="E413" s="1"/>
      <c r="F413" s="1"/>
      <c r="I413" s="1"/>
    </row>
    <row r="414" ht="12.75" customHeight="1">
      <c r="A414" s="1"/>
      <c r="E414" s="1"/>
      <c r="F414" s="1"/>
      <c r="I414" s="1"/>
    </row>
    <row r="415" ht="12.75" customHeight="1">
      <c r="A415" s="1"/>
      <c r="E415" s="1"/>
      <c r="F415" s="1"/>
      <c r="I415" s="1"/>
    </row>
    <row r="416" ht="12.75" customHeight="1">
      <c r="A416" s="1"/>
      <c r="E416" s="1"/>
      <c r="F416" s="1"/>
      <c r="I416" s="1"/>
    </row>
    <row r="417" ht="12.75" customHeight="1">
      <c r="A417" s="1"/>
      <c r="E417" s="1"/>
      <c r="F417" s="1"/>
      <c r="I417" s="1"/>
    </row>
    <row r="418" ht="12.75" customHeight="1">
      <c r="A418" s="1"/>
      <c r="E418" s="1"/>
      <c r="F418" s="1"/>
      <c r="I418" s="1"/>
    </row>
    <row r="419" ht="12.75" customHeight="1">
      <c r="A419" s="1"/>
      <c r="E419" s="1"/>
      <c r="F419" s="1"/>
      <c r="I419" s="1"/>
    </row>
    <row r="420" ht="12.75" customHeight="1">
      <c r="A420" s="1"/>
      <c r="E420" s="1"/>
      <c r="F420" s="1"/>
      <c r="I420" s="1"/>
    </row>
    <row r="421" ht="12.75" customHeight="1">
      <c r="A421" s="1"/>
      <c r="E421" s="1"/>
      <c r="F421" s="1"/>
      <c r="I421" s="1"/>
    </row>
    <row r="422" ht="12.75" customHeight="1">
      <c r="A422" s="1"/>
      <c r="E422" s="1"/>
      <c r="F422" s="1"/>
      <c r="I422" s="1"/>
    </row>
    <row r="423" ht="12.75" customHeight="1">
      <c r="A423" s="1"/>
      <c r="E423" s="1"/>
      <c r="F423" s="1"/>
      <c r="I423" s="1"/>
    </row>
    <row r="424" ht="12.75" customHeight="1">
      <c r="A424" s="1"/>
      <c r="E424" s="1"/>
      <c r="F424" s="1"/>
      <c r="I424" s="1"/>
    </row>
    <row r="425" ht="12.75" customHeight="1">
      <c r="A425" s="1"/>
      <c r="E425" s="1"/>
      <c r="F425" s="1"/>
      <c r="I425" s="1"/>
    </row>
    <row r="426" ht="12.75" customHeight="1">
      <c r="A426" s="1"/>
      <c r="E426" s="1"/>
      <c r="F426" s="1"/>
      <c r="I426" s="1"/>
    </row>
    <row r="427" ht="12.75" customHeight="1">
      <c r="A427" s="1"/>
      <c r="E427" s="1"/>
      <c r="F427" s="1"/>
      <c r="I427" s="1"/>
    </row>
    <row r="428" ht="12.75" customHeight="1">
      <c r="A428" s="1"/>
      <c r="E428" s="1"/>
      <c r="F428" s="1"/>
      <c r="I428" s="1"/>
    </row>
    <row r="429" ht="12.75" customHeight="1">
      <c r="A429" s="1"/>
      <c r="E429" s="1"/>
      <c r="F429" s="1"/>
      <c r="I429" s="1"/>
    </row>
    <row r="430" ht="12.75" customHeight="1">
      <c r="A430" s="1"/>
      <c r="E430" s="1"/>
      <c r="F430" s="1"/>
      <c r="I430" s="1"/>
    </row>
    <row r="431" ht="12.75" customHeight="1">
      <c r="A431" s="1"/>
      <c r="E431" s="1"/>
      <c r="F431" s="1"/>
      <c r="I431" s="1"/>
    </row>
    <row r="432" ht="12.75" customHeight="1">
      <c r="A432" s="1"/>
      <c r="E432" s="1"/>
      <c r="F432" s="1"/>
      <c r="I432" s="1"/>
    </row>
    <row r="433" ht="12.75" customHeight="1">
      <c r="A433" s="1"/>
      <c r="E433" s="1"/>
      <c r="F433" s="1"/>
      <c r="I433" s="1"/>
    </row>
    <row r="434" ht="12.75" customHeight="1">
      <c r="A434" s="1"/>
      <c r="E434" s="1"/>
      <c r="F434" s="1"/>
      <c r="I434" s="1"/>
    </row>
    <row r="435" ht="12.75" customHeight="1">
      <c r="A435" s="1"/>
      <c r="E435" s="1"/>
      <c r="F435" s="1"/>
      <c r="I435" s="1"/>
    </row>
    <row r="436" ht="12.75" customHeight="1">
      <c r="A436" s="1"/>
      <c r="E436" s="1"/>
      <c r="F436" s="1"/>
      <c r="I436" s="1"/>
    </row>
    <row r="437" ht="12.75" customHeight="1">
      <c r="A437" s="1"/>
      <c r="E437" s="1"/>
      <c r="F437" s="1"/>
      <c r="I437" s="1"/>
    </row>
    <row r="438" ht="12.75" customHeight="1">
      <c r="A438" s="1"/>
      <c r="E438" s="1"/>
      <c r="F438" s="1"/>
      <c r="I438" s="1"/>
    </row>
    <row r="439" ht="12.75" customHeight="1">
      <c r="A439" s="1"/>
      <c r="E439" s="1"/>
      <c r="F439" s="1"/>
      <c r="I439" s="1"/>
    </row>
    <row r="440" ht="12.75" customHeight="1">
      <c r="A440" s="1"/>
      <c r="E440" s="1"/>
      <c r="F440" s="1"/>
      <c r="I440" s="1"/>
    </row>
    <row r="441" ht="12.75" customHeight="1">
      <c r="A441" s="1"/>
      <c r="E441" s="1"/>
      <c r="F441" s="1"/>
      <c r="I441" s="1"/>
    </row>
    <row r="442" ht="12.75" customHeight="1">
      <c r="A442" s="1"/>
      <c r="E442" s="1"/>
      <c r="F442" s="1"/>
      <c r="I442" s="1"/>
    </row>
    <row r="443" ht="12.75" customHeight="1">
      <c r="A443" s="1"/>
      <c r="E443" s="1"/>
      <c r="F443" s="1"/>
      <c r="I443" s="1"/>
    </row>
    <row r="444" ht="12.75" customHeight="1">
      <c r="A444" s="1"/>
      <c r="E444" s="1"/>
      <c r="F444" s="1"/>
      <c r="I444" s="1"/>
    </row>
    <row r="445" ht="12.75" customHeight="1">
      <c r="A445" s="1"/>
      <c r="E445" s="1"/>
      <c r="F445" s="1"/>
      <c r="I445" s="1"/>
    </row>
    <row r="446" ht="12.75" customHeight="1">
      <c r="A446" s="1"/>
      <c r="E446" s="1"/>
      <c r="F446" s="1"/>
      <c r="I446" s="1"/>
    </row>
    <row r="447" ht="12.75" customHeight="1">
      <c r="A447" s="1"/>
      <c r="E447" s="1"/>
      <c r="F447" s="1"/>
      <c r="I447" s="1"/>
    </row>
    <row r="448" ht="12.75" customHeight="1">
      <c r="A448" s="1"/>
      <c r="E448" s="1"/>
      <c r="F448" s="1"/>
      <c r="I448" s="1"/>
    </row>
    <row r="449" ht="12.75" customHeight="1">
      <c r="A449" s="1"/>
      <c r="E449" s="1"/>
      <c r="F449" s="1"/>
      <c r="I449" s="1"/>
    </row>
    <row r="450" ht="12.75" customHeight="1">
      <c r="A450" s="1"/>
      <c r="E450" s="1"/>
      <c r="F450" s="1"/>
      <c r="I450" s="1"/>
    </row>
    <row r="451" ht="12.75" customHeight="1">
      <c r="A451" s="1"/>
      <c r="E451" s="1"/>
      <c r="F451" s="1"/>
      <c r="I451" s="1"/>
    </row>
    <row r="452" ht="12.75" customHeight="1">
      <c r="A452" s="1"/>
      <c r="E452" s="1"/>
      <c r="F452" s="1"/>
      <c r="I452" s="1"/>
    </row>
    <row r="453" ht="12.75" customHeight="1">
      <c r="A453" s="1"/>
      <c r="E453" s="1"/>
      <c r="F453" s="1"/>
      <c r="I453" s="1"/>
    </row>
    <row r="454" ht="12.75" customHeight="1">
      <c r="A454" s="1"/>
      <c r="E454" s="1"/>
      <c r="F454" s="1"/>
      <c r="I454" s="1"/>
    </row>
    <row r="455" ht="12.75" customHeight="1">
      <c r="A455" s="1"/>
      <c r="E455" s="1"/>
      <c r="F455" s="1"/>
      <c r="I455" s="1"/>
    </row>
    <row r="456" ht="12.75" customHeight="1">
      <c r="A456" s="1"/>
      <c r="E456" s="1"/>
      <c r="F456" s="1"/>
      <c r="I456" s="1"/>
    </row>
    <row r="457" ht="12.75" customHeight="1">
      <c r="A457" s="1"/>
      <c r="E457" s="1"/>
      <c r="F457" s="1"/>
      <c r="I457" s="1"/>
    </row>
    <row r="458" ht="12.75" customHeight="1">
      <c r="A458" s="1"/>
      <c r="E458" s="1"/>
      <c r="F458" s="1"/>
      <c r="I458" s="1"/>
    </row>
    <row r="459" ht="12.75" customHeight="1">
      <c r="A459" s="1"/>
      <c r="E459" s="1"/>
      <c r="F459" s="1"/>
      <c r="I459" s="1"/>
    </row>
    <row r="460" ht="12.75" customHeight="1">
      <c r="A460" s="1"/>
      <c r="E460" s="1"/>
      <c r="F460" s="1"/>
      <c r="I460" s="1"/>
    </row>
    <row r="461" ht="12.75" customHeight="1">
      <c r="A461" s="1"/>
      <c r="E461" s="1"/>
      <c r="F461" s="1"/>
      <c r="I461" s="1"/>
    </row>
    <row r="462" ht="12.75" customHeight="1">
      <c r="A462" s="1"/>
      <c r="E462" s="1"/>
      <c r="F462" s="1"/>
      <c r="I462" s="1"/>
    </row>
    <row r="463" ht="12.75" customHeight="1">
      <c r="A463" s="1"/>
      <c r="E463" s="1"/>
      <c r="F463" s="1"/>
      <c r="I463" s="1"/>
    </row>
    <row r="464" ht="12.75" customHeight="1">
      <c r="A464" s="1"/>
      <c r="E464" s="1"/>
      <c r="F464" s="1"/>
      <c r="I464" s="1"/>
    </row>
    <row r="465" ht="12.75" customHeight="1">
      <c r="A465" s="1"/>
      <c r="E465" s="1"/>
      <c r="F465" s="1"/>
      <c r="I465" s="1"/>
    </row>
    <row r="466" ht="12.75" customHeight="1">
      <c r="A466" s="1"/>
      <c r="E466" s="1"/>
      <c r="F466" s="1"/>
      <c r="I466" s="1"/>
    </row>
    <row r="467" ht="12.75" customHeight="1">
      <c r="A467" s="1"/>
      <c r="E467" s="1"/>
      <c r="F467" s="1"/>
      <c r="I467" s="1"/>
    </row>
    <row r="468" ht="12.75" customHeight="1">
      <c r="A468" s="1"/>
      <c r="E468" s="1"/>
      <c r="F468" s="1"/>
      <c r="I468" s="1"/>
    </row>
    <row r="469" ht="12.75" customHeight="1">
      <c r="A469" s="1"/>
      <c r="E469" s="1"/>
      <c r="F469" s="1"/>
      <c r="I469" s="1"/>
    </row>
    <row r="470" ht="12.75" customHeight="1">
      <c r="A470" s="1"/>
      <c r="E470" s="1"/>
      <c r="F470" s="1"/>
      <c r="I470" s="1"/>
    </row>
    <row r="471" ht="12.75" customHeight="1">
      <c r="A471" s="1"/>
      <c r="E471" s="1"/>
      <c r="F471" s="1"/>
      <c r="I471" s="1"/>
    </row>
    <row r="472" ht="12.75" customHeight="1">
      <c r="A472" s="1"/>
      <c r="E472" s="1"/>
      <c r="F472" s="1"/>
      <c r="I472" s="1"/>
    </row>
    <row r="473" ht="12.75" customHeight="1">
      <c r="A473" s="1"/>
      <c r="E473" s="1"/>
      <c r="F473" s="1"/>
      <c r="I473" s="1"/>
    </row>
    <row r="474" ht="12.75" customHeight="1">
      <c r="A474" s="1"/>
      <c r="E474" s="1"/>
      <c r="F474" s="1"/>
      <c r="I474" s="1"/>
    </row>
    <row r="475" ht="12.75" customHeight="1">
      <c r="A475" s="1"/>
      <c r="E475" s="1"/>
      <c r="F475" s="1"/>
      <c r="I475" s="1"/>
    </row>
    <row r="476" ht="12.75" customHeight="1">
      <c r="A476" s="1"/>
      <c r="E476" s="1"/>
      <c r="F476" s="1"/>
      <c r="I476" s="1"/>
    </row>
    <row r="477" ht="12.75" customHeight="1">
      <c r="A477" s="1"/>
      <c r="E477" s="1"/>
      <c r="F477" s="1"/>
      <c r="I477" s="1"/>
    </row>
    <row r="478" ht="12.75" customHeight="1">
      <c r="A478" s="1"/>
      <c r="E478" s="1"/>
      <c r="F478" s="1"/>
      <c r="I478" s="1"/>
    </row>
    <row r="479" ht="12.75" customHeight="1">
      <c r="A479" s="1"/>
      <c r="E479" s="1"/>
      <c r="F479" s="1"/>
      <c r="I479" s="1"/>
    </row>
    <row r="480" ht="12.75" customHeight="1">
      <c r="A480" s="1"/>
      <c r="E480" s="1"/>
      <c r="F480" s="1"/>
      <c r="I480" s="1"/>
    </row>
    <row r="481" ht="12.75" customHeight="1">
      <c r="A481" s="1"/>
      <c r="E481" s="1"/>
      <c r="F481" s="1"/>
      <c r="I481" s="1"/>
    </row>
    <row r="482" ht="12.75" customHeight="1">
      <c r="A482" s="1"/>
      <c r="E482" s="1"/>
      <c r="F482" s="1"/>
      <c r="I482" s="1"/>
    </row>
    <row r="483" ht="12.75" customHeight="1">
      <c r="A483" s="1"/>
      <c r="E483" s="1"/>
      <c r="F483" s="1"/>
      <c r="I483" s="1"/>
    </row>
    <row r="484" ht="12.75" customHeight="1">
      <c r="A484" s="1"/>
      <c r="E484" s="1"/>
      <c r="F484" s="1"/>
      <c r="I484" s="1"/>
    </row>
    <row r="485" ht="12.75" customHeight="1">
      <c r="A485" s="1"/>
      <c r="E485" s="1"/>
      <c r="F485" s="1"/>
      <c r="I485" s="1"/>
    </row>
    <row r="486" ht="12.75" customHeight="1">
      <c r="A486" s="1"/>
      <c r="E486" s="1"/>
      <c r="F486" s="1"/>
      <c r="I486" s="1"/>
    </row>
    <row r="487" ht="12.75" customHeight="1">
      <c r="A487" s="1"/>
      <c r="E487" s="1"/>
      <c r="F487" s="1"/>
      <c r="I487" s="1"/>
    </row>
    <row r="488" ht="12.75" customHeight="1">
      <c r="A488" s="1"/>
      <c r="E488" s="1"/>
      <c r="F488" s="1"/>
      <c r="I488" s="1"/>
    </row>
    <row r="489" ht="12.75" customHeight="1">
      <c r="A489" s="1"/>
      <c r="E489" s="1"/>
      <c r="F489" s="1"/>
      <c r="I489" s="1"/>
    </row>
    <row r="490" ht="12.75" customHeight="1">
      <c r="A490" s="1"/>
      <c r="E490" s="1"/>
      <c r="F490" s="1"/>
      <c r="I490" s="1"/>
    </row>
    <row r="491" ht="12.75" customHeight="1">
      <c r="A491" s="1"/>
      <c r="E491" s="1"/>
      <c r="F491" s="1"/>
      <c r="I491" s="1"/>
    </row>
    <row r="492" ht="12.75" customHeight="1">
      <c r="A492" s="1"/>
      <c r="E492" s="1"/>
      <c r="F492" s="1"/>
      <c r="I492" s="1"/>
    </row>
    <row r="493" ht="12.75" customHeight="1">
      <c r="A493" s="1"/>
      <c r="E493" s="1"/>
      <c r="F493" s="1"/>
      <c r="I493" s="1"/>
    </row>
    <row r="494" ht="12.75" customHeight="1">
      <c r="A494" s="1"/>
      <c r="E494" s="1"/>
      <c r="F494" s="1"/>
      <c r="I494" s="1"/>
    </row>
    <row r="495" ht="12.75" customHeight="1">
      <c r="A495" s="1"/>
      <c r="E495" s="1"/>
      <c r="F495" s="1"/>
      <c r="I495" s="1"/>
    </row>
    <row r="496" ht="12.75" customHeight="1">
      <c r="A496" s="1"/>
      <c r="E496" s="1"/>
      <c r="F496" s="1"/>
      <c r="I496" s="1"/>
    </row>
    <row r="497" ht="12.75" customHeight="1">
      <c r="A497" s="1"/>
      <c r="E497" s="1"/>
      <c r="F497" s="1"/>
      <c r="I497" s="1"/>
    </row>
    <row r="498" ht="12.75" customHeight="1">
      <c r="A498" s="1"/>
      <c r="E498" s="1"/>
      <c r="F498" s="1"/>
      <c r="I498" s="1"/>
    </row>
    <row r="499" ht="12.75" customHeight="1">
      <c r="A499" s="1"/>
      <c r="E499" s="1"/>
      <c r="F499" s="1"/>
      <c r="I499" s="1"/>
    </row>
    <row r="500" ht="12.75" customHeight="1">
      <c r="A500" s="1"/>
      <c r="E500" s="1"/>
      <c r="F500" s="1"/>
      <c r="I500" s="1"/>
    </row>
    <row r="501" ht="12.75" customHeight="1">
      <c r="A501" s="1"/>
      <c r="E501" s="1"/>
      <c r="F501" s="1"/>
      <c r="I501" s="1"/>
    </row>
    <row r="502" ht="12.75" customHeight="1">
      <c r="A502" s="1"/>
      <c r="E502" s="1"/>
      <c r="F502" s="1"/>
      <c r="I502" s="1"/>
    </row>
    <row r="503" ht="12.75" customHeight="1">
      <c r="A503" s="1"/>
      <c r="E503" s="1"/>
      <c r="F503" s="1"/>
      <c r="I503" s="1"/>
    </row>
    <row r="504" ht="12.75" customHeight="1">
      <c r="A504" s="1"/>
      <c r="E504" s="1"/>
      <c r="F504" s="1"/>
      <c r="I504" s="1"/>
    </row>
    <row r="505" ht="12.75" customHeight="1">
      <c r="A505" s="1"/>
      <c r="E505" s="1"/>
      <c r="F505" s="1"/>
      <c r="I505" s="1"/>
    </row>
    <row r="506" ht="12.75" customHeight="1">
      <c r="A506" s="1"/>
      <c r="E506" s="1"/>
      <c r="F506" s="1"/>
      <c r="I506" s="1"/>
    </row>
    <row r="507" ht="12.75" customHeight="1">
      <c r="A507" s="1"/>
      <c r="E507" s="1"/>
      <c r="F507" s="1"/>
      <c r="I507" s="1"/>
    </row>
    <row r="508" ht="12.75" customHeight="1">
      <c r="A508" s="1"/>
      <c r="E508" s="1"/>
      <c r="F508" s="1"/>
      <c r="I508" s="1"/>
    </row>
    <row r="509" ht="12.75" customHeight="1">
      <c r="A509" s="1"/>
      <c r="E509" s="1"/>
      <c r="F509" s="1"/>
      <c r="I509" s="1"/>
    </row>
    <row r="510" ht="12.75" customHeight="1">
      <c r="A510" s="1"/>
      <c r="E510" s="1"/>
      <c r="F510" s="1"/>
      <c r="I510" s="1"/>
    </row>
    <row r="511" ht="12.75" customHeight="1">
      <c r="A511" s="1"/>
      <c r="E511" s="1"/>
      <c r="F511" s="1"/>
      <c r="I511" s="1"/>
    </row>
    <row r="512" ht="12.75" customHeight="1">
      <c r="A512" s="1"/>
      <c r="E512" s="1"/>
      <c r="F512" s="1"/>
      <c r="I512" s="1"/>
    </row>
    <row r="513" ht="12.75" customHeight="1">
      <c r="A513" s="1"/>
      <c r="E513" s="1"/>
      <c r="F513" s="1"/>
      <c r="I513" s="1"/>
    </row>
    <row r="514" ht="12.75" customHeight="1">
      <c r="A514" s="1"/>
      <c r="E514" s="1"/>
      <c r="F514" s="1"/>
      <c r="I514" s="1"/>
    </row>
    <row r="515" ht="12.75" customHeight="1">
      <c r="A515" s="1"/>
      <c r="E515" s="1"/>
      <c r="F515" s="1"/>
      <c r="I515" s="1"/>
    </row>
    <row r="516" ht="12.75" customHeight="1">
      <c r="A516" s="1"/>
      <c r="E516" s="1"/>
      <c r="F516" s="1"/>
      <c r="I516" s="1"/>
    </row>
    <row r="517" ht="12.75" customHeight="1">
      <c r="A517" s="1"/>
      <c r="E517" s="1"/>
      <c r="F517" s="1"/>
      <c r="I517" s="1"/>
    </row>
    <row r="518" ht="12.75" customHeight="1">
      <c r="A518" s="1"/>
      <c r="E518" s="1"/>
      <c r="F518" s="1"/>
      <c r="I518" s="1"/>
    </row>
    <row r="519" ht="12.75" customHeight="1">
      <c r="A519" s="1"/>
      <c r="E519" s="1"/>
      <c r="F519" s="1"/>
      <c r="I519" s="1"/>
    </row>
    <row r="520" ht="12.75" customHeight="1">
      <c r="A520" s="1"/>
      <c r="E520" s="1"/>
      <c r="F520" s="1"/>
      <c r="I520" s="1"/>
    </row>
    <row r="521" ht="12.75" customHeight="1">
      <c r="A521" s="1"/>
      <c r="E521" s="1"/>
      <c r="F521" s="1"/>
      <c r="I521" s="1"/>
    </row>
    <row r="522" ht="12.75" customHeight="1">
      <c r="A522" s="1"/>
      <c r="E522" s="1"/>
      <c r="F522" s="1"/>
      <c r="I522" s="1"/>
    </row>
    <row r="523" ht="12.75" customHeight="1">
      <c r="A523" s="1"/>
      <c r="E523" s="1"/>
      <c r="F523" s="1"/>
      <c r="I523" s="1"/>
    </row>
    <row r="524" ht="12.75" customHeight="1">
      <c r="A524" s="1"/>
      <c r="E524" s="1"/>
      <c r="F524" s="1"/>
      <c r="I524" s="1"/>
    </row>
    <row r="525" ht="12.75" customHeight="1">
      <c r="A525" s="1"/>
      <c r="E525" s="1"/>
      <c r="F525" s="1"/>
      <c r="I525" s="1"/>
    </row>
    <row r="526" ht="12.75" customHeight="1">
      <c r="A526" s="1"/>
      <c r="E526" s="1"/>
      <c r="F526" s="1"/>
      <c r="I526" s="1"/>
    </row>
    <row r="527" ht="12.75" customHeight="1">
      <c r="A527" s="1"/>
      <c r="E527" s="1"/>
      <c r="F527" s="1"/>
      <c r="I527" s="1"/>
    </row>
    <row r="528" ht="12.75" customHeight="1">
      <c r="A528" s="1"/>
      <c r="E528" s="1"/>
      <c r="F528" s="1"/>
      <c r="I528" s="1"/>
    </row>
    <row r="529" ht="12.75" customHeight="1">
      <c r="A529" s="1"/>
      <c r="E529" s="1"/>
      <c r="F529" s="1"/>
      <c r="I529" s="1"/>
    </row>
    <row r="530" ht="12.75" customHeight="1">
      <c r="A530" s="1"/>
      <c r="E530" s="1"/>
      <c r="F530" s="1"/>
      <c r="I530" s="1"/>
    </row>
    <row r="531" ht="12.75" customHeight="1">
      <c r="A531" s="1"/>
      <c r="E531" s="1"/>
      <c r="F531" s="1"/>
      <c r="I531" s="1"/>
    </row>
    <row r="532" ht="12.75" customHeight="1">
      <c r="A532" s="1"/>
      <c r="E532" s="1"/>
      <c r="F532" s="1"/>
      <c r="I532" s="1"/>
    </row>
    <row r="533" ht="12.75" customHeight="1">
      <c r="A533" s="1"/>
      <c r="E533" s="1"/>
      <c r="F533" s="1"/>
      <c r="I533" s="1"/>
    </row>
    <row r="534" ht="12.75" customHeight="1">
      <c r="A534" s="1"/>
      <c r="E534" s="1"/>
      <c r="F534" s="1"/>
      <c r="I534" s="1"/>
    </row>
    <row r="535" ht="12.75" customHeight="1">
      <c r="A535" s="1"/>
      <c r="E535" s="1"/>
      <c r="F535" s="1"/>
      <c r="I535" s="1"/>
    </row>
    <row r="536" ht="12.75" customHeight="1">
      <c r="A536" s="1"/>
      <c r="E536" s="1"/>
      <c r="F536" s="1"/>
      <c r="I536" s="1"/>
    </row>
    <row r="537" ht="12.75" customHeight="1">
      <c r="A537" s="1"/>
      <c r="E537" s="1"/>
      <c r="F537" s="1"/>
      <c r="I537" s="1"/>
    </row>
    <row r="538" ht="12.75" customHeight="1">
      <c r="A538" s="1"/>
      <c r="E538" s="1"/>
      <c r="F538" s="1"/>
      <c r="I538" s="1"/>
    </row>
    <row r="539" ht="12.75" customHeight="1">
      <c r="A539" s="1"/>
      <c r="E539" s="1"/>
      <c r="F539" s="1"/>
      <c r="I539" s="1"/>
    </row>
    <row r="540" ht="12.75" customHeight="1">
      <c r="A540" s="1"/>
      <c r="E540" s="1"/>
      <c r="F540" s="1"/>
      <c r="I540" s="1"/>
    </row>
    <row r="541" ht="12.75" customHeight="1">
      <c r="A541" s="1"/>
      <c r="E541" s="1"/>
      <c r="F541" s="1"/>
      <c r="I541" s="1"/>
    </row>
    <row r="542" ht="12.75" customHeight="1">
      <c r="A542" s="1"/>
      <c r="E542" s="1"/>
      <c r="F542" s="1"/>
      <c r="I542" s="1"/>
    </row>
    <row r="543" ht="12.75" customHeight="1">
      <c r="A543" s="1"/>
      <c r="E543" s="1"/>
      <c r="F543" s="1"/>
      <c r="I543" s="1"/>
    </row>
    <row r="544" ht="12.75" customHeight="1">
      <c r="A544" s="1"/>
      <c r="E544" s="1"/>
      <c r="F544" s="1"/>
      <c r="I544" s="1"/>
    </row>
    <row r="545" ht="12.75" customHeight="1">
      <c r="A545" s="1"/>
      <c r="E545" s="1"/>
      <c r="F545" s="1"/>
      <c r="I545" s="1"/>
    </row>
    <row r="546" ht="12.75" customHeight="1">
      <c r="A546" s="1"/>
      <c r="E546" s="1"/>
      <c r="F546" s="1"/>
      <c r="I546" s="1"/>
    </row>
    <row r="547" ht="12.75" customHeight="1">
      <c r="A547" s="1"/>
      <c r="E547" s="1"/>
      <c r="F547" s="1"/>
      <c r="I547" s="1"/>
    </row>
    <row r="548" ht="12.75" customHeight="1">
      <c r="A548" s="1"/>
      <c r="E548" s="1"/>
      <c r="F548" s="1"/>
      <c r="I548" s="1"/>
    </row>
    <row r="549" ht="12.75" customHeight="1">
      <c r="A549" s="1"/>
      <c r="E549" s="1"/>
      <c r="F549" s="1"/>
      <c r="I549" s="1"/>
    </row>
    <row r="550" ht="12.75" customHeight="1">
      <c r="A550" s="1"/>
      <c r="E550" s="1"/>
      <c r="F550" s="1"/>
      <c r="I550" s="1"/>
    </row>
    <row r="551" ht="12.75" customHeight="1">
      <c r="A551" s="1"/>
      <c r="E551" s="1"/>
      <c r="F551" s="1"/>
      <c r="I551" s="1"/>
    </row>
    <row r="552" ht="12.75" customHeight="1">
      <c r="A552" s="1"/>
      <c r="E552" s="1"/>
      <c r="F552" s="1"/>
      <c r="I552" s="1"/>
    </row>
    <row r="553" ht="12.75" customHeight="1">
      <c r="A553" s="1"/>
      <c r="E553" s="1"/>
      <c r="F553" s="1"/>
      <c r="I553" s="1"/>
    </row>
    <row r="554" ht="12.75" customHeight="1">
      <c r="A554" s="1"/>
      <c r="E554" s="1"/>
      <c r="F554" s="1"/>
      <c r="I554" s="1"/>
    </row>
    <row r="555" ht="12.75" customHeight="1">
      <c r="A555" s="1"/>
      <c r="E555" s="1"/>
      <c r="F555" s="1"/>
      <c r="I555" s="1"/>
    </row>
    <row r="556" ht="12.75" customHeight="1">
      <c r="A556" s="1"/>
      <c r="E556" s="1"/>
      <c r="F556" s="1"/>
      <c r="I556" s="1"/>
    </row>
    <row r="557" ht="12.75" customHeight="1">
      <c r="A557" s="1"/>
      <c r="E557" s="1"/>
      <c r="F557" s="1"/>
      <c r="I557" s="1"/>
    </row>
    <row r="558" ht="12.75" customHeight="1">
      <c r="A558" s="1"/>
      <c r="E558" s="1"/>
      <c r="F558" s="1"/>
      <c r="I558" s="1"/>
    </row>
    <row r="559" ht="12.75" customHeight="1">
      <c r="A559" s="1"/>
      <c r="E559" s="1"/>
      <c r="F559" s="1"/>
      <c r="I559" s="1"/>
    </row>
    <row r="560" ht="12.75" customHeight="1">
      <c r="A560" s="1"/>
      <c r="E560" s="1"/>
      <c r="F560" s="1"/>
      <c r="I560" s="1"/>
    </row>
    <row r="561" ht="12.75" customHeight="1">
      <c r="A561" s="1"/>
      <c r="E561" s="1"/>
      <c r="F561" s="1"/>
      <c r="I561" s="1"/>
    </row>
    <row r="562" ht="12.75" customHeight="1">
      <c r="A562" s="1"/>
      <c r="E562" s="1"/>
      <c r="F562" s="1"/>
      <c r="I562" s="1"/>
    </row>
    <row r="563" ht="12.75" customHeight="1">
      <c r="A563" s="1"/>
      <c r="E563" s="1"/>
      <c r="F563" s="1"/>
      <c r="I563" s="1"/>
    </row>
    <row r="564" ht="12.75" customHeight="1">
      <c r="A564" s="1"/>
      <c r="E564" s="1"/>
      <c r="F564" s="1"/>
      <c r="I564" s="1"/>
    </row>
    <row r="565" ht="12.75" customHeight="1">
      <c r="A565" s="1"/>
      <c r="E565" s="1"/>
      <c r="F565" s="1"/>
      <c r="I565" s="1"/>
    </row>
    <row r="566" ht="12.75" customHeight="1">
      <c r="A566" s="1"/>
      <c r="E566" s="1"/>
      <c r="F566" s="1"/>
      <c r="I566" s="1"/>
    </row>
    <row r="567" ht="12.75" customHeight="1">
      <c r="A567" s="1"/>
      <c r="E567" s="1"/>
      <c r="F567" s="1"/>
      <c r="I567" s="1"/>
    </row>
    <row r="568" ht="12.75" customHeight="1">
      <c r="A568" s="1"/>
      <c r="E568" s="1"/>
      <c r="F568" s="1"/>
      <c r="I568" s="1"/>
    </row>
    <row r="569" ht="12.75" customHeight="1">
      <c r="A569" s="1"/>
      <c r="E569" s="1"/>
      <c r="F569" s="1"/>
      <c r="I569" s="1"/>
    </row>
    <row r="570" ht="12.75" customHeight="1">
      <c r="A570" s="1"/>
      <c r="E570" s="1"/>
      <c r="F570" s="1"/>
      <c r="I570" s="1"/>
    </row>
    <row r="571" ht="12.75" customHeight="1">
      <c r="A571" s="1"/>
      <c r="E571" s="1"/>
      <c r="F571" s="1"/>
      <c r="I571" s="1"/>
    </row>
    <row r="572" ht="12.75" customHeight="1">
      <c r="A572" s="1"/>
      <c r="E572" s="1"/>
      <c r="F572" s="1"/>
      <c r="I572" s="1"/>
    </row>
    <row r="573" ht="12.75" customHeight="1">
      <c r="A573" s="1"/>
      <c r="E573" s="1"/>
      <c r="F573" s="1"/>
      <c r="I573" s="1"/>
    </row>
    <row r="574" ht="12.75" customHeight="1">
      <c r="A574" s="1"/>
      <c r="E574" s="1"/>
      <c r="F574" s="1"/>
      <c r="I574" s="1"/>
    </row>
    <row r="575" ht="12.75" customHeight="1">
      <c r="A575" s="1"/>
      <c r="E575" s="1"/>
      <c r="F575" s="1"/>
      <c r="I575" s="1"/>
    </row>
    <row r="576" ht="12.75" customHeight="1">
      <c r="A576" s="1"/>
      <c r="E576" s="1"/>
      <c r="F576" s="1"/>
      <c r="I576" s="1"/>
    </row>
    <row r="577" ht="12.75" customHeight="1">
      <c r="A577" s="1"/>
      <c r="E577" s="1"/>
      <c r="F577" s="1"/>
      <c r="I577" s="1"/>
    </row>
    <row r="578" ht="12.75" customHeight="1">
      <c r="A578" s="1"/>
      <c r="E578" s="1"/>
      <c r="F578" s="1"/>
      <c r="I578" s="1"/>
    </row>
    <row r="579" ht="12.75" customHeight="1">
      <c r="A579" s="1"/>
      <c r="E579" s="1"/>
      <c r="F579" s="1"/>
      <c r="I579" s="1"/>
    </row>
    <row r="580" ht="12.75" customHeight="1">
      <c r="A580" s="1"/>
      <c r="E580" s="1"/>
      <c r="F580" s="1"/>
      <c r="I580" s="1"/>
    </row>
    <row r="581" ht="12.75" customHeight="1">
      <c r="A581" s="1"/>
      <c r="E581" s="1"/>
      <c r="F581" s="1"/>
      <c r="I581" s="1"/>
    </row>
    <row r="582" ht="12.75" customHeight="1">
      <c r="A582" s="1"/>
      <c r="E582" s="1"/>
      <c r="F582" s="1"/>
      <c r="I582" s="1"/>
    </row>
    <row r="583" ht="12.75" customHeight="1">
      <c r="A583" s="1"/>
      <c r="E583" s="1"/>
      <c r="F583" s="1"/>
      <c r="I583" s="1"/>
    </row>
    <row r="584" ht="12.75" customHeight="1">
      <c r="A584" s="1"/>
      <c r="E584" s="1"/>
      <c r="F584" s="1"/>
      <c r="I584" s="1"/>
    </row>
    <row r="585" ht="12.75" customHeight="1">
      <c r="A585" s="1"/>
      <c r="E585" s="1"/>
      <c r="F585" s="1"/>
      <c r="I585" s="1"/>
    </row>
    <row r="586" ht="12.75" customHeight="1">
      <c r="A586" s="1"/>
      <c r="E586" s="1"/>
      <c r="F586" s="1"/>
      <c r="I586" s="1"/>
    </row>
    <row r="587" ht="12.75" customHeight="1">
      <c r="A587" s="1"/>
      <c r="E587" s="1"/>
      <c r="F587" s="1"/>
      <c r="I587" s="1"/>
    </row>
    <row r="588" ht="12.75" customHeight="1">
      <c r="A588" s="1"/>
      <c r="E588" s="1"/>
      <c r="F588" s="1"/>
      <c r="I588" s="1"/>
    </row>
    <row r="589" ht="12.75" customHeight="1">
      <c r="A589" s="1"/>
      <c r="E589" s="1"/>
      <c r="F589" s="1"/>
      <c r="I589" s="1"/>
    </row>
    <row r="590" ht="12.75" customHeight="1">
      <c r="A590" s="1"/>
      <c r="E590" s="1"/>
      <c r="F590" s="1"/>
      <c r="I590" s="1"/>
    </row>
    <row r="591" ht="12.75" customHeight="1">
      <c r="A591" s="1"/>
      <c r="E591" s="1"/>
      <c r="F591" s="1"/>
      <c r="I591" s="1"/>
    </row>
    <row r="592" ht="12.75" customHeight="1">
      <c r="A592" s="1"/>
      <c r="E592" s="1"/>
      <c r="F592" s="1"/>
      <c r="I592" s="1"/>
    </row>
    <row r="593" ht="12.75" customHeight="1">
      <c r="A593" s="1"/>
      <c r="E593" s="1"/>
      <c r="F593" s="1"/>
      <c r="I593" s="1"/>
    </row>
    <row r="594" ht="12.75" customHeight="1">
      <c r="A594" s="1"/>
      <c r="E594" s="1"/>
      <c r="F594" s="1"/>
      <c r="I594" s="1"/>
    </row>
    <row r="595" ht="12.75" customHeight="1">
      <c r="A595" s="1"/>
      <c r="E595" s="1"/>
      <c r="F595" s="1"/>
      <c r="I595" s="1"/>
    </row>
    <row r="596" ht="12.75" customHeight="1">
      <c r="A596" s="1"/>
      <c r="E596" s="1"/>
      <c r="F596" s="1"/>
      <c r="I596" s="1"/>
    </row>
    <row r="597" ht="12.75" customHeight="1">
      <c r="A597" s="1"/>
      <c r="E597" s="1"/>
      <c r="F597" s="1"/>
      <c r="I597" s="1"/>
    </row>
    <row r="598" ht="12.75" customHeight="1">
      <c r="A598" s="1"/>
      <c r="E598" s="1"/>
      <c r="F598" s="1"/>
      <c r="I598" s="1"/>
    </row>
    <row r="599" ht="12.75" customHeight="1">
      <c r="A599" s="1"/>
      <c r="E599" s="1"/>
      <c r="F599" s="1"/>
      <c r="I599" s="1"/>
    </row>
    <row r="600" ht="12.75" customHeight="1">
      <c r="A600" s="1"/>
      <c r="E600" s="1"/>
      <c r="F600" s="1"/>
      <c r="I600" s="1"/>
    </row>
    <row r="601" ht="12.75" customHeight="1">
      <c r="A601" s="1"/>
      <c r="E601" s="1"/>
      <c r="F601" s="1"/>
      <c r="I601" s="1"/>
    </row>
    <row r="602" ht="12.75" customHeight="1">
      <c r="A602" s="1"/>
      <c r="E602" s="1"/>
      <c r="F602" s="1"/>
      <c r="I602" s="1"/>
    </row>
    <row r="603" ht="12.75" customHeight="1">
      <c r="A603" s="1"/>
      <c r="E603" s="1"/>
      <c r="F603" s="1"/>
      <c r="I603" s="1"/>
    </row>
    <row r="604" ht="12.75" customHeight="1">
      <c r="A604" s="1"/>
      <c r="E604" s="1"/>
      <c r="F604" s="1"/>
      <c r="I604" s="1"/>
    </row>
    <row r="605" ht="12.75" customHeight="1">
      <c r="A605" s="1"/>
      <c r="E605" s="1"/>
      <c r="F605" s="1"/>
      <c r="I605" s="1"/>
    </row>
    <row r="606" ht="12.75" customHeight="1">
      <c r="A606" s="1"/>
      <c r="E606" s="1"/>
      <c r="F606" s="1"/>
      <c r="I606" s="1"/>
    </row>
    <row r="607" ht="12.75" customHeight="1">
      <c r="A607" s="1"/>
      <c r="E607" s="1"/>
      <c r="F607" s="1"/>
      <c r="I607" s="1"/>
    </row>
    <row r="608" ht="12.75" customHeight="1">
      <c r="A608" s="1"/>
      <c r="E608" s="1"/>
      <c r="F608" s="1"/>
      <c r="I608" s="1"/>
    </row>
    <row r="609" ht="12.75" customHeight="1">
      <c r="A609" s="1"/>
      <c r="E609" s="1"/>
      <c r="F609" s="1"/>
      <c r="I609" s="1"/>
    </row>
    <row r="610" ht="12.75" customHeight="1">
      <c r="A610" s="1"/>
      <c r="E610" s="1"/>
      <c r="F610" s="1"/>
      <c r="I610" s="1"/>
    </row>
    <row r="611" ht="12.75" customHeight="1">
      <c r="A611" s="1"/>
      <c r="E611" s="1"/>
      <c r="F611" s="1"/>
      <c r="I611" s="1"/>
    </row>
    <row r="612" ht="12.75" customHeight="1">
      <c r="A612" s="1"/>
      <c r="E612" s="1"/>
      <c r="F612" s="1"/>
      <c r="I612" s="1"/>
    </row>
    <row r="613" ht="12.75" customHeight="1">
      <c r="A613" s="1"/>
      <c r="E613" s="1"/>
      <c r="F613" s="1"/>
      <c r="I613" s="1"/>
    </row>
    <row r="614" ht="12.75" customHeight="1">
      <c r="A614" s="1"/>
      <c r="E614" s="1"/>
      <c r="F614" s="1"/>
      <c r="I614" s="1"/>
    </row>
    <row r="615" ht="12.75" customHeight="1">
      <c r="A615" s="1"/>
      <c r="E615" s="1"/>
      <c r="F615" s="1"/>
      <c r="I615" s="1"/>
    </row>
    <row r="616" ht="12.75" customHeight="1">
      <c r="A616" s="1"/>
      <c r="E616" s="1"/>
      <c r="F616" s="1"/>
      <c r="I616" s="1"/>
    </row>
    <row r="617" ht="12.75" customHeight="1">
      <c r="A617" s="1"/>
      <c r="E617" s="1"/>
      <c r="F617" s="1"/>
      <c r="I617" s="1"/>
    </row>
    <row r="618" ht="12.75" customHeight="1">
      <c r="A618" s="1"/>
      <c r="E618" s="1"/>
      <c r="F618" s="1"/>
      <c r="I618" s="1"/>
    </row>
    <row r="619" ht="12.75" customHeight="1">
      <c r="A619" s="1"/>
      <c r="E619" s="1"/>
      <c r="F619" s="1"/>
      <c r="I619" s="1"/>
    </row>
    <row r="620" ht="12.75" customHeight="1">
      <c r="A620" s="1"/>
      <c r="E620" s="1"/>
      <c r="F620" s="1"/>
      <c r="I620" s="1"/>
    </row>
    <row r="621" ht="12.75" customHeight="1">
      <c r="A621" s="1"/>
      <c r="E621" s="1"/>
      <c r="F621" s="1"/>
      <c r="I621" s="1"/>
    </row>
    <row r="622" ht="12.75" customHeight="1">
      <c r="A622" s="1"/>
      <c r="E622" s="1"/>
      <c r="F622" s="1"/>
      <c r="I622" s="1"/>
    </row>
    <row r="623" ht="12.75" customHeight="1">
      <c r="A623" s="1"/>
      <c r="E623" s="1"/>
      <c r="F623" s="1"/>
      <c r="I623" s="1"/>
    </row>
    <row r="624" ht="12.75" customHeight="1">
      <c r="A624" s="1"/>
      <c r="E624" s="1"/>
      <c r="F624" s="1"/>
      <c r="I624" s="1"/>
    </row>
    <row r="625" ht="12.75" customHeight="1">
      <c r="A625" s="1"/>
      <c r="E625" s="1"/>
      <c r="F625" s="1"/>
      <c r="I625" s="1"/>
    </row>
    <row r="626" ht="12.75" customHeight="1">
      <c r="A626" s="1"/>
      <c r="E626" s="1"/>
      <c r="F626" s="1"/>
      <c r="I626" s="1"/>
    </row>
    <row r="627" ht="12.75" customHeight="1">
      <c r="A627" s="1"/>
      <c r="E627" s="1"/>
      <c r="F627" s="1"/>
      <c r="I627" s="1"/>
    </row>
    <row r="628" ht="12.75" customHeight="1">
      <c r="A628" s="1"/>
      <c r="E628" s="1"/>
      <c r="F628" s="1"/>
      <c r="I628" s="1"/>
    </row>
    <row r="629" ht="12.75" customHeight="1">
      <c r="A629" s="1"/>
      <c r="E629" s="1"/>
      <c r="F629" s="1"/>
      <c r="I629" s="1"/>
    </row>
    <row r="630" ht="12.75" customHeight="1">
      <c r="A630" s="1"/>
      <c r="E630" s="1"/>
      <c r="F630" s="1"/>
      <c r="I630" s="1"/>
    </row>
    <row r="631" ht="12.75" customHeight="1">
      <c r="A631" s="1"/>
      <c r="E631" s="1"/>
      <c r="F631" s="1"/>
      <c r="I631" s="1"/>
    </row>
    <row r="632" ht="12.75" customHeight="1">
      <c r="A632" s="1"/>
      <c r="E632" s="1"/>
      <c r="F632" s="1"/>
      <c r="I632" s="1"/>
    </row>
    <row r="633" ht="12.75" customHeight="1">
      <c r="A633" s="1"/>
      <c r="E633" s="1"/>
      <c r="F633" s="1"/>
      <c r="I633" s="1"/>
    </row>
    <row r="634" ht="12.75" customHeight="1">
      <c r="A634" s="1"/>
      <c r="E634" s="1"/>
      <c r="F634" s="1"/>
      <c r="I634" s="1"/>
    </row>
    <row r="635" ht="12.75" customHeight="1">
      <c r="A635" s="1"/>
      <c r="E635" s="1"/>
      <c r="F635" s="1"/>
      <c r="I635" s="1"/>
    </row>
    <row r="636" ht="12.75" customHeight="1">
      <c r="A636" s="1"/>
      <c r="E636" s="1"/>
      <c r="F636" s="1"/>
      <c r="I636" s="1"/>
    </row>
    <row r="637" ht="12.75" customHeight="1">
      <c r="A637" s="1"/>
      <c r="E637" s="1"/>
      <c r="F637" s="1"/>
      <c r="I637" s="1"/>
    </row>
    <row r="638" ht="12.75" customHeight="1">
      <c r="A638" s="1"/>
      <c r="E638" s="1"/>
      <c r="F638" s="1"/>
      <c r="I638" s="1"/>
    </row>
    <row r="639" ht="12.75" customHeight="1">
      <c r="A639" s="1"/>
      <c r="E639" s="1"/>
      <c r="F639" s="1"/>
      <c r="I639" s="1"/>
    </row>
    <row r="640" ht="12.75" customHeight="1">
      <c r="A640" s="1"/>
      <c r="E640" s="1"/>
      <c r="F640" s="1"/>
      <c r="I640" s="1"/>
    </row>
    <row r="641" ht="12.75" customHeight="1">
      <c r="A641" s="1"/>
      <c r="E641" s="1"/>
      <c r="F641" s="1"/>
      <c r="I641" s="1"/>
    </row>
    <row r="642" ht="12.75" customHeight="1">
      <c r="A642" s="1"/>
      <c r="E642" s="1"/>
      <c r="F642" s="1"/>
      <c r="I642" s="1"/>
    </row>
    <row r="643" ht="12.75" customHeight="1">
      <c r="A643" s="1"/>
      <c r="E643" s="1"/>
      <c r="F643" s="1"/>
      <c r="I643" s="1"/>
    </row>
    <row r="644" ht="12.75" customHeight="1">
      <c r="A644" s="1"/>
      <c r="E644" s="1"/>
      <c r="F644" s="1"/>
      <c r="I644" s="1"/>
    </row>
    <row r="645" ht="12.75" customHeight="1">
      <c r="A645" s="1"/>
      <c r="E645" s="1"/>
      <c r="F645" s="1"/>
      <c r="I645" s="1"/>
    </row>
    <row r="646" ht="12.75" customHeight="1">
      <c r="A646" s="1"/>
      <c r="E646" s="1"/>
      <c r="F646" s="1"/>
      <c r="I646" s="1"/>
    </row>
    <row r="647" ht="12.75" customHeight="1">
      <c r="A647" s="1"/>
      <c r="E647" s="1"/>
      <c r="F647" s="1"/>
      <c r="I647" s="1"/>
    </row>
    <row r="648" ht="12.75" customHeight="1">
      <c r="A648" s="1"/>
      <c r="E648" s="1"/>
      <c r="F648" s="1"/>
      <c r="I648" s="1"/>
    </row>
    <row r="649" ht="12.75" customHeight="1">
      <c r="A649" s="1"/>
      <c r="E649" s="1"/>
      <c r="F649" s="1"/>
      <c r="I649" s="1"/>
    </row>
    <row r="650" ht="12.75" customHeight="1">
      <c r="A650" s="1"/>
      <c r="E650" s="1"/>
      <c r="F650" s="1"/>
      <c r="I650" s="1"/>
    </row>
    <row r="651" ht="12.75" customHeight="1">
      <c r="A651" s="1"/>
      <c r="E651" s="1"/>
      <c r="F651" s="1"/>
      <c r="I651" s="1"/>
    </row>
    <row r="652" ht="12.75" customHeight="1">
      <c r="A652" s="1"/>
      <c r="E652" s="1"/>
      <c r="F652" s="1"/>
      <c r="I652" s="1"/>
    </row>
    <row r="653" ht="12.75" customHeight="1">
      <c r="A653" s="1"/>
      <c r="E653" s="1"/>
      <c r="F653" s="1"/>
      <c r="I653" s="1"/>
    </row>
    <row r="654" ht="12.75" customHeight="1">
      <c r="A654" s="1"/>
      <c r="E654" s="1"/>
      <c r="F654" s="1"/>
      <c r="I654" s="1"/>
    </row>
    <row r="655" ht="12.75" customHeight="1">
      <c r="A655" s="1"/>
      <c r="E655" s="1"/>
      <c r="F655" s="1"/>
      <c r="I655" s="1"/>
    </row>
    <row r="656" ht="12.75" customHeight="1">
      <c r="A656" s="1"/>
      <c r="E656" s="1"/>
      <c r="F656" s="1"/>
      <c r="I656" s="1"/>
    </row>
    <row r="657" ht="12.75" customHeight="1">
      <c r="A657" s="1"/>
      <c r="E657" s="1"/>
      <c r="F657" s="1"/>
      <c r="I657" s="1"/>
    </row>
    <row r="658" ht="12.75" customHeight="1">
      <c r="A658" s="1"/>
      <c r="E658" s="1"/>
      <c r="F658" s="1"/>
      <c r="I658" s="1"/>
    </row>
    <row r="659" ht="12.75" customHeight="1">
      <c r="A659" s="1"/>
      <c r="E659" s="1"/>
      <c r="F659" s="1"/>
      <c r="I659" s="1"/>
    </row>
    <row r="660" ht="12.75" customHeight="1">
      <c r="A660" s="1"/>
      <c r="E660" s="1"/>
      <c r="F660" s="1"/>
      <c r="I660" s="1"/>
    </row>
    <row r="661" ht="12.75" customHeight="1">
      <c r="A661" s="1"/>
      <c r="E661" s="1"/>
      <c r="F661" s="1"/>
      <c r="I661" s="1"/>
    </row>
    <row r="662" ht="12.75" customHeight="1">
      <c r="A662" s="1"/>
      <c r="E662" s="1"/>
      <c r="F662" s="1"/>
      <c r="I662" s="1"/>
    </row>
    <row r="663" ht="12.75" customHeight="1">
      <c r="A663" s="1"/>
      <c r="E663" s="1"/>
      <c r="F663" s="1"/>
      <c r="I663" s="1"/>
    </row>
    <row r="664" ht="12.75" customHeight="1">
      <c r="A664" s="1"/>
      <c r="E664" s="1"/>
      <c r="F664" s="1"/>
      <c r="I664" s="1"/>
    </row>
    <row r="665" ht="12.75" customHeight="1">
      <c r="A665" s="1"/>
      <c r="E665" s="1"/>
      <c r="F665" s="1"/>
      <c r="I665" s="1"/>
    </row>
    <row r="666" ht="12.75" customHeight="1">
      <c r="A666" s="1"/>
      <c r="E666" s="1"/>
      <c r="F666" s="1"/>
      <c r="I666" s="1"/>
    </row>
    <row r="667" ht="12.75" customHeight="1">
      <c r="A667" s="1"/>
      <c r="E667" s="1"/>
      <c r="F667" s="1"/>
      <c r="I667" s="1"/>
    </row>
    <row r="668" ht="12.75" customHeight="1">
      <c r="A668" s="1"/>
      <c r="E668" s="1"/>
      <c r="F668" s="1"/>
      <c r="I668" s="1"/>
    </row>
    <row r="669" ht="12.75" customHeight="1">
      <c r="A669" s="1"/>
      <c r="E669" s="1"/>
      <c r="F669" s="1"/>
      <c r="I669" s="1"/>
    </row>
    <row r="670" ht="12.75" customHeight="1">
      <c r="A670" s="1"/>
      <c r="E670" s="1"/>
      <c r="F670" s="1"/>
      <c r="I670" s="1"/>
    </row>
    <row r="671" ht="12.75" customHeight="1">
      <c r="A671" s="1"/>
      <c r="E671" s="1"/>
      <c r="F671" s="1"/>
      <c r="I671" s="1"/>
    </row>
    <row r="672" ht="12.75" customHeight="1">
      <c r="A672" s="1"/>
      <c r="E672" s="1"/>
      <c r="F672" s="1"/>
      <c r="I672" s="1"/>
    </row>
    <row r="673" ht="12.75" customHeight="1">
      <c r="A673" s="1"/>
      <c r="E673" s="1"/>
      <c r="F673" s="1"/>
      <c r="I673" s="1"/>
    </row>
    <row r="674" ht="12.75" customHeight="1">
      <c r="A674" s="1"/>
      <c r="E674" s="1"/>
      <c r="F674" s="1"/>
      <c r="I674" s="1"/>
    </row>
    <row r="675" ht="12.75" customHeight="1">
      <c r="A675" s="1"/>
      <c r="E675" s="1"/>
      <c r="F675" s="1"/>
      <c r="I675" s="1"/>
    </row>
    <row r="676" ht="12.75" customHeight="1">
      <c r="A676" s="1"/>
      <c r="E676" s="1"/>
      <c r="F676" s="1"/>
      <c r="I676" s="1"/>
    </row>
    <row r="677" ht="12.75" customHeight="1">
      <c r="A677" s="1"/>
      <c r="E677" s="1"/>
      <c r="F677" s="1"/>
      <c r="I677" s="1"/>
    </row>
    <row r="678" ht="12.75" customHeight="1">
      <c r="A678" s="1"/>
      <c r="E678" s="1"/>
      <c r="F678" s="1"/>
      <c r="I678" s="1"/>
    </row>
    <row r="679" ht="12.75" customHeight="1">
      <c r="A679" s="1"/>
      <c r="E679" s="1"/>
      <c r="F679" s="1"/>
      <c r="I679" s="1"/>
    </row>
    <row r="680" ht="12.75" customHeight="1">
      <c r="A680" s="1"/>
      <c r="E680" s="1"/>
      <c r="F680" s="1"/>
      <c r="I680" s="1"/>
    </row>
    <row r="681" ht="12.75" customHeight="1">
      <c r="A681" s="1"/>
      <c r="E681" s="1"/>
      <c r="F681" s="1"/>
      <c r="I681" s="1"/>
    </row>
    <row r="682" ht="12.75" customHeight="1">
      <c r="A682" s="1"/>
      <c r="E682" s="1"/>
      <c r="F682" s="1"/>
      <c r="I682" s="1"/>
    </row>
    <row r="683" ht="12.75" customHeight="1">
      <c r="A683" s="1"/>
      <c r="E683" s="1"/>
      <c r="F683" s="1"/>
      <c r="I683" s="1"/>
    </row>
    <row r="684" ht="12.75" customHeight="1">
      <c r="A684" s="1"/>
      <c r="E684" s="1"/>
      <c r="F684" s="1"/>
      <c r="I684" s="1"/>
    </row>
    <row r="685" ht="12.75" customHeight="1">
      <c r="A685" s="1"/>
      <c r="E685" s="1"/>
      <c r="F685" s="1"/>
      <c r="I685" s="1"/>
    </row>
    <row r="686" ht="12.75" customHeight="1">
      <c r="A686" s="1"/>
      <c r="E686" s="1"/>
      <c r="F686" s="1"/>
      <c r="I686" s="1"/>
    </row>
    <row r="687" ht="12.75" customHeight="1">
      <c r="A687" s="1"/>
      <c r="E687" s="1"/>
      <c r="F687" s="1"/>
      <c r="I687" s="1"/>
    </row>
    <row r="688" ht="12.75" customHeight="1">
      <c r="A688" s="1"/>
      <c r="E688" s="1"/>
      <c r="F688" s="1"/>
      <c r="I688" s="1"/>
    </row>
    <row r="689" ht="12.75" customHeight="1">
      <c r="A689" s="1"/>
      <c r="E689" s="1"/>
      <c r="F689" s="1"/>
      <c r="I689" s="1"/>
    </row>
    <row r="690" ht="12.75" customHeight="1">
      <c r="A690" s="1"/>
      <c r="E690" s="1"/>
      <c r="F690" s="1"/>
      <c r="I690" s="1"/>
    </row>
    <row r="691" ht="12.75" customHeight="1">
      <c r="A691" s="1"/>
      <c r="E691" s="1"/>
      <c r="F691" s="1"/>
      <c r="I691" s="1"/>
    </row>
    <row r="692" ht="12.75" customHeight="1">
      <c r="A692" s="1"/>
      <c r="E692" s="1"/>
      <c r="F692" s="1"/>
      <c r="I692" s="1"/>
    </row>
    <row r="693" ht="12.75" customHeight="1">
      <c r="A693" s="1"/>
      <c r="E693" s="1"/>
      <c r="F693" s="1"/>
      <c r="I693" s="1"/>
    </row>
    <row r="694" ht="12.75" customHeight="1">
      <c r="A694" s="1"/>
      <c r="E694" s="1"/>
      <c r="F694" s="1"/>
      <c r="I694" s="1"/>
    </row>
    <row r="695" ht="12.75" customHeight="1">
      <c r="A695" s="1"/>
      <c r="E695" s="1"/>
      <c r="F695" s="1"/>
      <c r="I695" s="1"/>
    </row>
    <row r="696" ht="12.75" customHeight="1">
      <c r="A696" s="1"/>
      <c r="E696" s="1"/>
      <c r="F696" s="1"/>
      <c r="I696" s="1"/>
    </row>
    <row r="697" ht="12.75" customHeight="1">
      <c r="A697" s="1"/>
      <c r="E697" s="1"/>
      <c r="F697" s="1"/>
      <c r="I697" s="1"/>
    </row>
    <row r="698" ht="12.75" customHeight="1">
      <c r="A698" s="1"/>
      <c r="E698" s="1"/>
      <c r="F698" s="1"/>
      <c r="I698" s="1"/>
    </row>
    <row r="699" ht="12.75" customHeight="1">
      <c r="A699" s="1"/>
      <c r="E699" s="1"/>
      <c r="F699" s="1"/>
      <c r="I699" s="1"/>
    </row>
    <row r="700" ht="12.75" customHeight="1">
      <c r="A700" s="1"/>
      <c r="E700" s="1"/>
      <c r="F700" s="1"/>
      <c r="I700" s="1"/>
    </row>
    <row r="701" ht="12.75" customHeight="1">
      <c r="A701" s="1"/>
      <c r="E701" s="1"/>
      <c r="F701" s="1"/>
      <c r="I701" s="1"/>
    </row>
    <row r="702" ht="12.75" customHeight="1">
      <c r="A702" s="1"/>
      <c r="E702" s="1"/>
      <c r="F702" s="1"/>
      <c r="I702" s="1"/>
    </row>
    <row r="703" ht="12.75" customHeight="1">
      <c r="A703" s="1"/>
      <c r="E703" s="1"/>
      <c r="F703" s="1"/>
      <c r="I703" s="1"/>
    </row>
    <row r="704" ht="12.75" customHeight="1">
      <c r="A704" s="1"/>
      <c r="E704" s="1"/>
      <c r="F704" s="1"/>
      <c r="I704" s="1"/>
    </row>
    <row r="705" ht="12.75" customHeight="1">
      <c r="A705" s="1"/>
      <c r="E705" s="1"/>
      <c r="F705" s="1"/>
      <c r="I705" s="1"/>
    </row>
    <row r="706" ht="12.75" customHeight="1">
      <c r="A706" s="1"/>
      <c r="E706" s="1"/>
      <c r="F706" s="1"/>
      <c r="I706" s="1"/>
    </row>
    <row r="707" ht="12.75" customHeight="1">
      <c r="A707" s="1"/>
      <c r="E707" s="1"/>
      <c r="F707" s="1"/>
      <c r="I707" s="1"/>
    </row>
    <row r="708" ht="12.75" customHeight="1">
      <c r="A708" s="1"/>
      <c r="E708" s="1"/>
      <c r="F708" s="1"/>
      <c r="I708" s="1"/>
    </row>
    <row r="709" ht="12.75" customHeight="1">
      <c r="A709" s="1"/>
      <c r="E709" s="1"/>
      <c r="F709" s="1"/>
      <c r="I709" s="1"/>
    </row>
    <row r="710" ht="12.75" customHeight="1">
      <c r="A710" s="1"/>
      <c r="E710" s="1"/>
      <c r="F710" s="1"/>
      <c r="I710" s="1"/>
    </row>
    <row r="711" ht="12.75" customHeight="1">
      <c r="A711" s="1"/>
      <c r="E711" s="1"/>
      <c r="F711" s="1"/>
      <c r="I711" s="1"/>
    </row>
    <row r="712" ht="12.75" customHeight="1">
      <c r="A712" s="1"/>
      <c r="E712" s="1"/>
      <c r="F712" s="1"/>
      <c r="I712" s="1"/>
    </row>
    <row r="713" ht="12.75" customHeight="1">
      <c r="A713" s="1"/>
      <c r="E713" s="1"/>
      <c r="F713" s="1"/>
      <c r="I713" s="1"/>
    </row>
    <row r="714" ht="12.75" customHeight="1">
      <c r="A714" s="1"/>
      <c r="E714" s="1"/>
      <c r="F714" s="1"/>
      <c r="I714" s="1"/>
    </row>
    <row r="715" ht="12.75" customHeight="1">
      <c r="A715" s="1"/>
      <c r="E715" s="1"/>
      <c r="F715" s="1"/>
      <c r="I715" s="1"/>
    </row>
    <row r="716" ht="12.75" customHeight="1">
      <c r="A716" s="1"/>
      <c r="E716" s="1"/>
      <c r="F716" s="1"/>
      <c r="I716" s="1"/>
    </row>
    <row r="717" ht="12.75" customHeight="1">
      <c r="A717" s="1"/>
      <c r="E717" s="1"/>
      <c r="F717" s="1"/>
      <c r="I717" s="1"/>
    </row>
    <row r="718" ht="12.75" customHeight="1">
      <c r="A718" s="1"/>
      <c r="E718" s="1"/>
      <c r="F718" s="1"/>
      <c r="I718" s="1"/>
    </row>
    <row r="719" ht="12.75" customHeight="1">
      <c r="A719" s="1"/>
      <c r="E719" s="1"/>
      <c r="F719" s="1"/>
      <c r="I719" s="1"/>
    </row>
    <row r="720" ht="12.75" customHeight="1">
      <c r="A720" s="1"/>
      <c r="E720" s="1"/>
      <c r="F720" s="1"/>
      <c r="I720" s="1"/>
    </row>
    <row r="721" ht="12.75" customHeight="1">
      <c r="A721" s="1"/>
      <c r="E721" s="1"/>
      <c r="F721" s="1"/>
      <c r="I721" s="1"/>
    </row>
    <row r="722" ht="12.75" customHeight="1">
      <c r="A722" s="1"/>
      <c r="E722" s="1"/>
      <c r="F722" s="1"/>
      <c r="I722" s="1"/>
    </row>
    <row r="723" ht="12.75" customHeight="1">
      <c r="A723" s="1"/>
      <c r="E723" s="1"/>
      <c r="F723" s="1"/>
      <c r="I723" s="1"/>
    </row>
    <row r="724" ht="12.75" customHeight="1">
      <c r="A724" s="1"/>
      <c r="E724" s="1"/>
      <c r="F724" s="1"/>
      <c r="I724" s="1"/>
    </row>
    <row r="725" ht="12.75" customHeight="1">
      <c r="A725" s="1"/>
      <c r="E725" s="1"/>
      <c r="F725" s="1"/>
      <c r="I725" s="1"/>
    </row>
    <row r="726" ht="12.75" customHeight="1">
      <c r="A726" s="1"/>
      <c r="E726" s="1"/>
      <c r="F726" s="1"/>
      <c r="I726" s="1"/>
    </row>
    <row r="727" ht="12.75" customHeight="1">
      <c r="A727" s="1"/>
      <c r="E727" s="1"/>
      <c r="F727" s="1"/>
      <c r="I727" s="1"/>
    </row>
    <row r="728" ht="12.75" customHeight="1">
      <c r="A728" s="1"/>
      <c r="E728" s="1"/>
      <c r="F728" s="1"/>
      <c r="I728" s="1"/>
    </row>
    <row r="729" ht="12.75" customHeight="1">
      <c r="A729" s="1"/>
      <c r="E729" s="1"/>
      <c r="F729" s="1"/>
      <c r="I729" s="1"/>
    </row>
    <row r="730" ht="12.75" customHeight="1">
      <c r="A730" s="1"/>
      <c r="E730" s="1"/>
      <c r="F730" s="1"/>
      <c r="I730" s="1"/>
    </row>
    <row r="731" ht="12.75" customHeight="1">
      <c r="A731" s="1"/>
      <c r="E731" s="1"/>
      <c r="F731" s="1"/>
      <c r="I731" s="1"/>
    </row>
    <row r="732" ht="12.75" customHeight="1">
      <c r="A732" s="1"/>
      <c r="E732" s="1"/>
      <c r="F732" s="1"/>
      <c r="I732" s="1"/>
    </row>
    <row r="733" ht="12.75" customHeight="1">
      <c r="A733" s="1"/>
      <c r="E733" s="1"/>
      <c r="F733" s="1"/>
      <c r="I733" s="1"/>
    </row>
    <row r="734" ht="12.75" customHeight="1">
      <c r="A734" s="1"/>
      <c r="E734" s="1"/>
      <c r="F734" s="1"/>
      <c r="I734" s="1"/>
    </row>
    <row r="735" ht="12.75" customHeight="1">
      <c r="A735" s="1"/>
      <c r="E735" s="1"/>
      <c r="F735" s="1"/>
      <c r="I735" s="1"/>
    </row>
    <row r="736" ht="12.75" customHeight="1">
      <c r="A736" s="1"/>
      <c r="E736" s="1"/>
      <c r="F736" s="1"/>
      <c r="I736" s="1"/>
    </row>
    <row r="737" ht="12.75" customHeight="1">
      <c r="A737" s="1"/>
      <c r="E737" s="1"/>
      <c r="F737" s="1"/>
      <c r="I737" s="1"/>
    </row>
    <row r="738" ht="12.75" customHeight="1">
      <c r="A738" s="1"/>
      <c r="E738" s="1"/>
      <c r="F738" s="1"/>
      <c r="I738" s="1"/>
    </row>
    <row r="739" ht="12.75" customHeight="1">
      <c r="A739" s="1"/>
      <c r="E739" s="1"/>
      <c r="F739" s="1"/>
      <c r="I739" s="1"/>
    </row>
    <row r="740" ht="12.75" customHeight="1">
      <c r="A740" s="1"/>
      <c r="E740" s="1"/>
      <c r="F740" s="1"/>
      <c r="I740" s="1"/>
    </row>
    <row r="741" ht="12.75" customHeight="1">
      <c r="A741" s="1"/>
      <c r="E741" s="1"/>
      <c r="F741" s="1"/>
      <c r="I741" s="1"/>
    </row>
    <row r="742" ht="12.75" customHeight="1">
      <c r="A742" s="1"/>
      <c r="E742" s="1"/>
      <c r="F742" s="1"/>
      <c r="I742" s="1"/>
    </row>
    <row r="743" ht="12.75" customHeight="1">
      <c r="A743" s="1"/>
      <c r="E743" s="1"/>
      <c r="F743" s="1"/>
      <c r="I743" s="1"/>
    </row>
    <row r="744" ht="12.75" customHeight="1">
      <c r="A744" s="1"/>
      <c r="E744" s="1"/>
      <c r="F744" s="1"/>
      <c r="I744" s="1"/>
    </row>
    <row r="745" ht="12.75" customHeight="1">
      <c r="A745" s="1"/>
      <c r="E745" s="1"/>
      <c r="F745" s="1"/>
      <c r="I745" s="1"/>
    </row>
    <row r="746" ht="12.75" customHeight="1">
      <c r="A746" s="1"/>
      <c r="E746" s="1"/>
      <c r="F746" s="1"/>
      <c r="I746" s="1"/>
    </row>
    <row r="747" ht="12.75" customHeight="1">
      <c r="A747" s="1"/>
      <c r="E747" s="1"/>
      <c r="F747" s="1"/>
      <c r="I747" s="1"/>
    </row>
    <row r="748" ht="12.75" customHeight="1">
      <c r="A748" s="1"/>
      <c r="E748" s="1"/>
      <c r="F748" s="1"/>
      <c r="I748" s="1"/>
    </row>
    <row r="749" ht="12.75" customHeight="1">
      <c r="A749" s="1"/>
      <c r="E749" s="1"/>
      <c r="F749" s="1"/>
      <c r="I749" s="1"/>
    </row>
    <row r="750" ht="12.75" customHeight="1">
      <c r="A750" s="1"/>
      <c r="E750" s="1"/>
      <c r="F750" s="1"/>
      <c r="I750" s="1"/>
    </row>
    <row r="751" ht="12.75" customHeight="1">
      <c r="A751" s="1"/>
      <c r="E751" s="1"/>
      <c r="F751" s="1"/>
      <c r="I751" s="1"/>
    </row>
    <row r="752" ht="12.75" customHeight="1">
      <c r="A752" s="1"/>
      <c r="E752" s="1"/>
      <c r="F752" s="1"/>
      <c r="I752" s="1"/>
    </row>
    <row r="753" ht="12.75" customHeight="1">
      <c r="A753" s="1"/>
      <c r="E753" s="1"/>
      <c r="F753" s="1"/>
      <c r="I753" s="1"/>
    </row>
    <row r="754" ht="12.75" customHeight="1">
      <c r="A754" s="1"/>
      <c r="E754" s="1"/>
      <c r="F754" s="1"/>
      <c r="I754" s="1"/>
    </row>
    <row r="755" ht="12.75" customHeight="1">
      <c r="A755" s="1"/>
      <c r="E755" s="1"/>
      <c r="F755" s="1"/>
      <c r="I755" s="1"/>
    </row>
    <row r="756" ht="12.75" customHeight="1">
      <c r="A756" s="1"/>
      <c r="E756" s="1"/>
      <c r="F756" s="1"/>
      <c r="I756" s="1"/>
    </row>
    <row r="757" ht="12.75" customHeight="1">
      <c r="A757" s="1"/>
      <c r="E757" s="1"/>
      <c r="F757" s="1"/>
      <c r="I757" s="1"/>
    </row>
    <row r="758" ht="12.75" customHeight="1">
      <c r="A758" s="1"/>
      <c r="E758" s="1"/>
      <c r="F758" s="1"/>
      <c r="I758" s="1"/>
    </row>
    <row r="759" ht="12.75" customHeight="1">
      <c r="A759" s="1"/>
      <c r="E759" s="1"/>
      <c r="F759" s="1"/>
      <c r="I759" s="1"/>
    </row>
    <row r="760" ht="12.75" customHeight="1">
      <c r="A760" s="1"/>
      <c r="E760" s="1"/>
      <c r="F760" s="1"/>
      <c r="I760" s="1"/>
    </row>
    <row r="761" ht="12.75" customHeight="1">
      <c r="A761" s="1"/>
      <c r="E761" s="1"/>
      <c r="F761" s="1"/>
      <c r="I761" s="1"/>
    </row>
    <row r="762" ht="12.75" customHeight="1">
      <c r="A762" s="1"/>
      <c r="E762" s="1"/>
      <c r="F762" s="1"/>
      <c r="I762" s="1"/>
    </row>
    <row r="763" ht="12.75" customHeight="1">
      <c r="A763" s="1"/>
      <c r="E763" s="1"/>
      <c r="F763" s="1"/>
      <c r="I763" s="1"/>
    </row>
    <row r="764" ht="12.75" customHeight="1">
      <c r="A764" s="1"/>
      <c r="E764" s="1"/>
      <c r="F764" s="1"/>
      <c r="I764" s="1"/>
    </row>
    <row r="765" ht="12.75" customHeight="1">
      <c r="A765" s="1"/>
      <c r="E765" s="1"/>
      <c r="F765" s="1"/>
      <c r="I765" s="1"/>
    </row>
    <row r="766" ht="12.75" customHeight="1">
      <c r="A766" s="1"/>
      <c r="E766" s="1"/>
      <c r="F766" s="1"/>
      <c r="I766" s="1"/>
    </row>
    <row r="767" ht="12.75" customHeight="1">
      <c r="A767" s="1"/>
      <c r="E767" s="1"/>
      <c r="F767" s="1"/>
      <c r="I767" s="1"/>
    </row>
    <row r="768" ht="12.75" customHeight="1">
      <c r="A768" s="1"/>
      <c r="E768" s="1"/>
      <c r="F768" s="1"/>
      <c r="I768" s="1"/>
    </row>
    <row r="769" ht="12.75" customHeight="1">
      <c r="A769" s="1"/>
      <c r="E769" s="1"/>
      <c r="F769" s="1"/>
      <c r="I769" s="1"/>
    </row>
    <row r="770" ht="12.75" customHeight="1">
      <c r="A770" s="1"/>
      <c r="E770" s="1"/>
      <c r="F770" s="1"/>
      <c r="I770" s="1"/>
    </row>
    <row r="771" ht="12.75" customHeight="1">
      <c r="A771" s="1"/>
      <c r="E771" s="1"/>
      <c r="F771" s="1"/>
      <c r="I771" s="1"/>
    </row>
    <row r="772" ht="12.75" customHeight="1">
      <c r="A772" s="1"/>
      <c r="E772" s="1"/>
      <c r="F772" s="1"/>
      <c r="I772" s="1"/>
    </row>
    <row r="773" ht="12.75" customHeight="1">
      <c r="A773" s="1"/>
      <c r="E773" s="1"/>
      <c r="F773" s="1"/>
      <c r="I773" s="1"/>
    </row>
    <row r="774" ht="12.75" customHeight="1">
      <c r="A774" s="1"/>
      <c r="E774" s="1"/>
      <c r="F774" s="1"/>
      <c r="I774" s="1"/>
    </row>
    <row r="775" ht="12.75" customHeight="1">
      <c r="A775" s="1"/>
      <c r="E775" s="1"/>
      <c r="F775" s="1"/>
      <c r="I775" s="1"/>
    </row>
    <row r="776" ht="12.75" customHeight="1">
      <c r="A776" s="1"/>
      <c r="E776" s="1"/>
      <c r="F776" s="1"/>
      <c r="I776" s="1"/>
    </row>
    <row r="777" ht="12.75" customHeight="1">
      <c r="A777" s="1"/>
      <c r="E777" s="1"/>
      <c r="F777" s="1"/>
      <c r="I777" s="1"/>
    </row>
    <row r="778" ht="12.75" customHeight="1">
      <c r="A778" s="1"/>
      <c r="E778" s="1"/>
      <c r="F778" s="1"/>
      <c r="I778" s="1"/>
    </row>
    <row r="779" ht="12.75" customHeight="1">
      <c r="A779" s="1"/>
      <c r="E779" s="1"/>
      <c r="F779" s="1"/>
      <c r="I779" s="1"/>
    </row>
    <row r="780" ht="12.75" customHeight="1">
      <c r="A780" s="1"/>
      <c r="E780" s="1"/>
      <c r="F780" s="1"/>
      <c r="I780" s="1"/>
    </row>
    <row r="781" ht="12.75" customHeight="1">
      <c r="A781" s="1"/>
      <c r="E781" s="1"/>
      <c r="F781" s="1"/>
      <c r="I781" s="1"/>
    </row>
    <row r="782" ht="12.75" customHeight="1">
      <c r="A782" s="1"/>
      <c r="E782" s="1"/>
      <c r="F782" s="1"/>
      <c r="I782" s="1"/>
    </row>
    <row r="783" ht="12.75" customHeight="1">
      <c r="A783" s="1"/>
      <c r="E783" s="1"/>
      <c r="F783" s="1"/>
      <c r="I783" s="1"/>
    </row>
    <row r="784" ht="12.75" customHeight="1">
      <c r="A784" s="1"/>
      <c r="E784" s="1"/>
      <c r="F784" s="1"/>
      <c r="I784" s="1"/>
    </row>
    <row r="785" ht="12.75" customHeight="1">
      <c r="A785" s="1"/>
      <c r="E785" s="1"/>
      <c r="F785" s="1"/>
      <c r="I785" s="1"/>
    </row>
    <row r="786" ht="12.75" customHeight="1">
      <c r="A786" s="1"/>
      <c r="E786" s="1"/>
      <c r="F786" s="1"/>
      <c r="I786" s="1"/>
    </row>
    <row r="787" ht="12.75" customHeight="1">
      <c r="A787" s="1"/>
      <c r="E787" s="1"/>
      <c r="F787" s="1"/>
      <c r="I787" s="1"/>
    </row>
    <row r="788" ht="12.75" customHeight="1">
      <c r="A788" s="1"/>
      <c r="E788" s="1"/>
      <c r="F788" s="1"/>
      <c r="I788" s="1"/>
    </row>
    <row r="789" ht="12.75" customHeight="1">
      <c r="A789" s="1"/>
      <c r="E789" s="1"/>
      <c r="F789" s="1"/>
      <c r="I789" s="1"/>
    </row>
    <row r="790" ht="12.75" customHeight="1">
      <c r="A790" s="1"/>
      <c r="E790" s="1"/>
      <c r="F790" s="1"/>
      <c r="I790" s="1"/>
    </row>
    <row r="791" ht="12.75" customHeight="1">
      <c r="A791" s="1"/>
      <c r="E791" s="1"/>
      <c r="F791" s="1"/>
      <c r="I791" s="1"/>
    </row>
    <row r="792" ht="12.75" customHeight="1">
      <c r="A792" s="1"/>
      <c r="E792" s="1"/>
      <c r="F792" s="1"/>
      <c r="I792" s="1"/>
    </row>
    <row r="793" ht="12.75" customHeight="1">
      <c r="A793" s="1"/>
      <c r="E793" s="1"/>
      <c r="F793" s="1"/>
      <c r="I793" s="1"/>
    </row>
    <row r="794" ht="12.75" customHeight="1">
      <c r="A794" s="1"/>
      <c r="E794" s="1"/>
      <c r="F794" s="1"/>
      <c r="I794" s="1"/>
    </row>
    <row r="795" ht="12.75" customHeight="1">
      <c r="A795" s="1"/>
      <c r="E795" s="1"/>
      <c r="F795" s="1"/>
      <c r="I795" s="1"/>
    </row>
    <row r="796" ht="12.75" customHeight="1">
      <c r="A796" s="1"/>
      <c r="E796" s="1"/>
      <c r="F796" s="1"/>
      <c r="I796" s="1"/>
    </row>
    <row r="797" ht="12.75" customHeight="1">
      <c r="A797" s="1"/>
      <c r="E797" s="1"/>
      <c r="F797" s="1"/>
      <c r="I797" s="1"/>
    </row>
    <row r="798" ht="12.75" customHeight="1">
      <c r="A798" s="1"/>
      <c r="E798" s="1"/>
      <c r="F798" s="1"/>
      <c r="I798" s="1"/>
    </row>
    <row r="799" ht="12.75" customHeight="1">
      <c r="A799" s="1"/>
      <c r="E799" s="1"/>
      <c r="F799" s="1"/>
      <c r="I799" s="1"/>
    </row>
    <row r="800" ht="12.75" customHeight="1">
      <c r="A800" s="1"/>
      <c r="E800" s="1"/>
      <c r="F800" s="1"/>
      <c r="I800" s="1"/>
    </row>
    <row r="801" ht="12.75" customHeight="1">
      <c r="A801" s="1"/>
      <c r="E801" s="1"/>
      <c r="F801" s="1"/>
      <c r="I801" s="1"/>
    </row>
    <row r="802" ht="12.75" customHeight="1">
      <c r="A802" s="1"/>
      <c r="E802" s="1"/>
      <c r="F802" s="1"/>
      <c r="I802" s="1"/>
    </row>
    <row r="803" ht="12.75" customHeight="1">
      <c r="A803" s="1"/>
      <c r="E803" s="1"/>
      <c r="F803" s="1"/>
      <c r="I803" s="1"/>
    </row>
    <row r="804" ht="12.75" customHeight="1">
      <c r="A804" s="1"/>
      <c r="E804" s="1"/>
      <c r="F804" s="1"/>
      <c r="I804" s="1"/>
    </row>
    <row r="805" ht="12.75" customHeight="1">
      <c r="A805" s="1"/>
      <c r="E805" s="1"/>
      <c r="F805" s="1"/>
      <c r="I805" s="1"/>
    </row>
    <row r="806" ht="12.75" customHeight="1">
      <c r="A806" s="1"/>
      <c r="E806" s="1"/>
      <c r="F806" s="1"/>
      <c r="I806" s="1"/>
    </row>
    <row r="807" ht="12.75" customHeight="1">
      <c r="A807" s="1"/>
      <c r="E807" s="1"/>
      <c r="F807" s="1"/>
      <c r="I807" s="1"/>
    </row>
    <row r="808" ht="12.75" customHeight="1">
      <c r="A808" s="1"/>
      <c r="E808" s="1"/>
      <c r="F808" s="1"/>
      <c r="I808" s="1"/>
    </row>
    <row r="809" ht="12.75" customHeight="1">
      <c r="A809" s="1"/>
      <c r="E809" s="1"/>
      <c r="F809" s="1"/>
      <c r="I809" s="1"/>
    </row>
    <row r="810" ht="12.75" customHeight="1">
      <c r="A810" s="1"/>
      <c r="E810" s="1"/>
      <c r="F810" s="1"/>
      <c r="I810" s="1"/>
    </row>
    <row r="811" ht="12.75" customHeight="1">
      <c r="A811" s="1"/>
      <c r="E811" s="1"/>
      <c r="F811" s="1"/>
      <c r="I811" s="1"/>
    </row>
    <row r="812" ht="12.75" customHeight="1">
      <c r="A812" s="1"/>
      <c r="E812" s="1"/>
      <c r="F812" s="1"/>
      <c r="I812" s="1"/>
    </row>
    <row r="813" ht="12.75" customHeight="1">
      <c r="A813" s="1"/>
      <c r="E813" s="1"/>
      <c r="F813" s="1"/>
      <c r="I813" s="1"/>
    </row>
    <row r="814" ht="12.75" customHeight="1">
      <c r="A814" s="1"/>
      <c r="E814" s="1"/>
      <c r="F814" s="1"/>
      <c r="I814" s="1"/>
    </row>
    <row r="815" ht="12.75" customHeight="1">
      <c r="A815" s="1"/>
      <c r="E815" s="1"/>
      <c r="F815" s="1"/>
      <c r="I815" s="1"/>
    </row>
    <row r="816" ht="12.75" customHeight="1">
      <c r="A816" s="1"/>
      <c r="E816" s="1"/>
      <c r="F816" s="1"/>
      <c r="I816" s="1"/>
    </row>
    <row r="817" ht="12.75" customHeight="1">
      <c r="A817" s="1"/>
      <c r="E817" s="1"/>
      <c r="F817" s="1"/>
      <c r="I817" s="1"/>
    </row>
    <row r="818" ht="12.75" customHeight="1">
      <c r="A818" s="1"/>
      <c r="E818" s="1"/>
      <c r="F818" s="1"/>
      <c r="I818" s="1"/>
    </row>
    <row r="819" ht="12.75" customHeight="1">
      <c r="A819" s="1"/>
      <c r="E819" s="1"/>
      <c r="F819" s="1"/>
      <c r="I819" s="1"/>
    </row>
    <row r="820" ht="12.75" customHeight="1">
      <c r="A820" s="1"/>
      <c r="E820" s="1"/>
      <c r="F820" s="1"/>
      <c r="I820" s="1"/>
    </row>
    <row r="821" ht="12.75" customHeight="1">
      <c r="A821" s="1"/>
      <c r="E821" s="1"/>
      <c r="F821" s="1"/>
      <c r="I821" s="1"/>
    </row>
    <row r="822" ht="12.75" customHeight="1">
      <c r="A822" s="1"/>
      <c r="E822" s="1"/>
      <c r="F822" s="1"/>
      <c r="I822" s="1"/>
    </row>
    <row r="823" ht="12.75" customHeight="1">
      <c r="A823" s="1"/>
      <c r="E823" s="1"/>
      <c r="F823" s="1"/>
      <c r="I823" s="1"/>
    </row>
    <row r="824" ht="12.75" customHeight="1">
      <c r="A824" s="1"/>
      <c r="E824" s="1"/>
      <c r="F824" s="1"/>
      <c r="I824" s="1"/>
    </row>
    <row r="825" ht="12.75" customHeight="1">
      <c r="A825" s="1"/>
      <c r="E825" s="1"/>
      <c r="F825" s="1"/>
      <c r="I825" s="1"/>
    </row>
    <row r="826" ht="12.75" customHeight="1">
      <c r="A826" s="1"/>
      <c r="E826" s="1"/>
      <c r="F826" s="1"/>
      <c r="I826" s="1"/>
    </row>
    <row r="827" ht="12.75" customHeight="1">
      <c r="A827" s="1"/>
      <c r="E827" s="1"/>
      <c r="F827" s="1"/>
      <c r="I827" s="1"/>
    </row>
    <row r="828" ht="12.75" customHeight="1">
      <c r="A828" s="1"/>
      <c r="E828" s="1"/>
      <c r="F828" s="1"/>
      <c r="I828" s="1"/>
    </row>
    <row r="829" ht="12.75" customHeight="1">
      <c r="A829" s="1"/>
      <c r="E829" s="1"/>
      <c r="F829" s="1"/>
      <c r="I829" s="1"/>
    </row>
    <row r="830" ht="12.75" customHeight="1">
      <c r="A830" s="1"/>
      <c r="E830" s="1"/>
      <c r="F830" s="1"/>
      <c r="I830" s="1"/>
    </row>
    <row r="831" ht="12.75" customHeight="1">
      <c r="A831" s="1"/>
      <c r="E831" s="1"/>
      <c r="F831" s="1"/>
      <c r="I831" s="1"/>
    </row>
    <row r="832" ht="12.75" customHeight="1">
      <c r="A832" s="1"/>
      <c r="E832" s="1"/>
      <c r="F832" s="1"/>
      <c r="I832" s="1"/>
    </row>
    <row r="833" ht="12.75" customHeight="1">
      <c r="A833" s="1"/>
      <c r="E833" s="1"/>
      <c r="F833" s="1"/>
      <c r="I833" s="1"/>
    </row>
    <row r="834" ht="12.75" customHeight="1">
      <c r="A834" s="1"/>
      <c r="E834" s="1"/>
      <c r="F834" s="1"/>
      <c r="I834" s="1"/>
    </row>
    <row r="835" ht="12.75" customHeight="1">
      <c r="A835" s="1"/>
      <c r="E835" s="1"/>
      <c r="F835" s="1"/>
      <c r="I835" s="1"/>
    </row>
    <row r="836" ht="12.75" customHeight="1">
      <c r="A836" s="1"/>
      <c r="E836" s="1"/>
      <c r="F836" s="1"/>
      <c r="I836" s="1"/>
    </row>
    <row r="837" ht="12.75" customHeight="1">
      <c r="A837" s="1"/>
      <c r="E837" s="1"/>
      <c r="F837" s="1"/>
      <c r="I837" s="1"/>
    </row>
    <row r="838" ht="12.75" customHeight="1">
      <c r="A838" s="1"/>
      <c r="E838" s="1"/>
      <c r="F838" s="1"/>
      <c r="I838" s="1"/>
    </row>
    <row r="839" ht="12.75" customHeight="1">
      <c r="A839" s="1"/>
      <c r="E839" s="1"/>
      <c r="F839" s="1"/>
      <c r="I839" s="1"/>
    </row>
    <row r="840" ht="12.75" customHeight="1">
      <c r="A840" s="1"/>
      <c r="E840" s="1"/>
      <c r="F840" s="1"/>
      <c r="I840" s="1"/>
    </row>
    <row r="841" ht="12.75" customHeight="1">
      <c r="A841" s="1"/>
      <c r="E841" s="1"/>
      <c r="F841" s="1"/>
      <c r="I841" s="1"/>
    </row>
    <row r="842" ht="12.75" customHeight="1">
      <c r="A842" s="1"/>
      <c r="E842" s="1"/>
      <c r="F842" s="1"/>
      <c r="I842" s="1"/>
    </row>
    <row r="843" ht="12.75" customHeight="1">
      <c r="A843" s="1"/>
      <c r="E843" s="1"/>
      <c r="F843" s="1"/>
      <c r="I843" s="1"/>
    </row>
    <row r="844" ht="12.75" customHeight="1">
      <c r="A844" s="1"/>
      <c r="E844" s="1"/>
      <c r="F844" s="1"/>
      <c r="I844" s="1"/>
    </row>
    <row r="845" ht="12.75" customHeight="1">
      <c r="A845" s="1"/>
      <c r="E845" s="1"/>
      <c r="F845" s="1"/>
      <c r="I845" s="1"/>
    </row>
    <row r="846" ht="12.75" customHeight="1">
      <c r="A846" s="1"/>
      <c r="E846" s="1"/>
      <c r="F846" s="1"/>
      <c r="I846" s="1"/>
    </row>
    <row r="847" ht="12.75" customHeight="1">
      <c r="A847" s="1"/>
      <c r="E847" s="1"/>
      <c r="F847" s="1"/>
      <c r="I847" s="1"/>
    </row>
    <row r="848" ht="12.75" customHeight="1">
      <c r="A848" s="1"/>
      <c r="E848" s="1"/>
      <c r="F848" s="1"/>
      <c r="I848" s="1"/>
    </row>
    <row r="849" ht="12.75" customHeight="1">
      <c r="A849" s="1"/>
      <c r="E849" s="1"/>
      <c r="F849" s="1"/>
      <c r="I849" s="1"/>
    </row>
    <row r="850" ht="12.75" customHeight="1">
      <c r="A850" s="1"/>
      <c r="E850" s="1"/>
      <c r="F850" s="1"/>
      <c r="I850" s="1"/>
    </row>
    <row r="851" ht="12.75" customHeight="1">
      <c r="A851" s="1"/>
      <c r="E851" s="1"/>
      <c r="F851" s="1"/>
      <c r="I851" s="1"/>
    </row>
    <row r="852" ht="12.75" customHeight="1">
      <c r="A852" s="1"/>
      <c r="E852" s="1"/>
      <c r="F852" s="1"/>
      <c r="I852" s="1"/>
    </row>
    <row r="853" ht="12.75" customHeight="1">
      <c r="A853" s="1"/>
      <c r="E853" s="1"/>
      <c r="F853" s="1"/>
      <c r="I853" s="1"/>
    </row>
    <row r="854" ht="12.75" customHeight="1">
      <c r="A854" s="1"/>
      <c r="E854" s="1"/>
      <c r="F854" s="1"/>
      <c r="I854" s="1"/>
    </row>
    <row r="855" ht="12.75" customHeight="1">
      <c r="A855" s="1"/>
      <c r="E855" s="1"/>
      <c r="F855" s="1"/>
      <c r="I855" s="1"/>
    </row>
    <row r="856" ht="12.75" customHeight="1">
      <c r="A856" s="1"/>
      <c r="E856" s="1"/>
      <c r="F856" s="1"/>
      <c r="I856" s="1"/>
    </row>
    <row r="857" ht="12.75" customHeight="1">
      <c r="A857" s="1"/>
      <c r="E857" s="1"/>
      <c r="F857" s="1"/>
      <c r="I857" s="1"/>
    </row>
    <row r="858" ht="12.75" customHeight="1">
      <c r="A858" s="1"/>
      <c r="E858" s="1"/>
      <c r="F858" s="1"/>
      <c r="I858" s="1"/>
    </row>
    <row r="859" ht="12.75" customHeight="1">
      <c r="A859" s="1"/>
      <c r="E859" s="1"/>
      <c r="F859" s="1"/>
      <c r="I859" s="1"/>
    </row>
    <row r="860" ht="12.75" customHeight="1">
      <c r="A860" s="1"/>
      <c r="E860" s="1"/>
      <c r="F860" s="1"/>
      <c r="I860" s="1"/>
    </row>
    <row r="861" ht="12.75" customHeight="1">
      <c r="A861" s="1"/>
      <c r="E861" s="1"/>
      <c r="F861" s="1"/>
      <c r="I861" s="1"/>
    </row>
    <row r="862" ht="12.75" customHeight="1">
      <c r="A862" s="1"/>
      <c r="E862" s="1"/>
      <c r="F862" s="1"/>
      <c r="I862" s="1"/>
    </row>
    <row r="863" ht="12.75" customHeight="1">
      <c r="A863" s="1"/>
      <c r="E863" s="1"/>
      <c r="F863" s="1"/>
      <c r="I863" s="1"/>
    </row>
    <row r="864" ht="12.75" customHeight="1">
      <c r="A864" s="1"/>
      <c r="E864" s="1"/>
      <c r="F864" s="1"/>
      <c r="I864" s="1"/>
    </row>
    <row r="865" ht="12.75" customHeight="1">
      <c r="A865" s="1"/>
      <c r="E865" s="1"/>
      <c r="F865" s="1"/>
      <c r="I865" s="1"/>
    </row>
    <row r="866" ht="12.75" customHeight="1">
      <c r="A866" s="1"/>
      <c r="E866" s="1"/>
      <c r="F866" s="1"/>
      <c r="I866" s="1"/>
    </row>
    <row r="867" ht="12.75" customHeight="1">
      <c r="A867" s="1"/>
      <c r="E867" s="1"/>
      <c r="F867" s="1"/>
      <c r="I867" s="1"/>
    </row>
    <row r="868" ht="12.75" customHeight="1">
      <c r="A868" s="1"/>
      <c r="E868" s="1"/>
      <c r="F868" s="1"/>
      <c r="I868" s="1"/>
    </row>
    <row r="869" ht="12.75" customHeight="1">
      <c r="A869" s="1"/>
      <c r="E869" s="1"/>
      <c r="F869" s="1"/>
      <c r="I869" s="1"/>
    </row>
    <row r="870" ht="12.75" customHeight="1">
      <c r="A870" s="1"/>
      <c r="E870" s="1"/>
      <c r="F870" s="1"/>
      <c r="I870" s="1"/>
    </row>
    <row r="871" ht="12.75" customHeight="1">
      <c r="A871" s="1"/>
      <c r="E871" s="1"/>
      <c r="F871" s="1"/>
      <c r="I871" s="1"/>
    </row>
    <row r="872" ht="12.75" customHeight="1">
      <c r="A872" s="1"/>
      <c r="E872" s="1"/>
      <c r="F872" s="1"/>
      <c r="I872" s="1"/>
    </row>
    <row r="873" ht="12.75" customHeight="1">
      <c r="A873" s="1"/>
      <c r="E873" s="1"/>
      <c r="F873" s="1"/>
      <c r="I873" s="1"/>
    </row>
    <row r="874" ht="12.75" customHeight="1">
      <c r="A874" s="1"/>
      <c r="E874" s="1"/>
      <c r="F874" s="1"/>
      <c r="I874" s="1"/>
    </row>
    <row r="875" ht="12.75" customHeight="1">
      <c r="A875" s="1"/>
      <c r="E875" s="1"/>
      <c r="F875" s="1"/>
      <c r="I875" s="1"/>
    </row>
    <row r="876" ht="12.75" customHeight="1">
      <c r="A876" s="1"/>
      <c r="E876" s="1"/>
      <c r="F876" s="1"/>
      <c r="I876" s="1"/>
    </row>
    <row r="877" ht="12.75" customHeight="1">
      <c r="A877" s="1"/>
      <c r="E877" s="1"/>
      <c r="F877" s="1"/>
      <c r="I877" s="1"/>
    </row>
    <row r="878" ht="12.75" customHeight="1">
      <c r="A878" s="1"/>
      <c r="E878" s="1"/>
      <c r="F878" s="1"/>
      <c r="I878" s="1"/>
    </row>
    <row r="879" ht="12.75" customHeight="1">
      <c r="A879" s="1"/>
      <c r="E879" s="1"/>
      <c r="F879" s="1"/>
      <c r="I879" s="1"/>
    </row>
    <row r="880" ht="12.75" customHeight="1">
      <c r="A880" s="1"/>
      <c r="E880" s="1"/>
      <c r="F880" s="1"/>
      <c r="I880" s="1"/>
    </row>
    <row r="881" ht="12.75" customHeight="1">
      <c r="A881" s="1"/>
      <c r="E881" s="1"/>
      <c r="F881" s="1"/>
      <c r="I881" s="1"/>
    </row>
    <row r="882" ht="12.75" customHeight="1">
      <c r="A882" s="1"/>
      <c r="E882" s="1"/>
      <c r="F882" s="1"/>
      <c r="I882" s="1"/>
    </row>
    <row r="883" ht="12.75" customHeight="1">
      <c r="A883" s="1"/>
      <c r="E883" s="1"/>
      <c r="F883" s="1"/>
      <c r="I883" s="1"/>
    </row>
    <row r="884" ht="12.75" customHeight="1">
      <c r="A884" s="1"/>
      <c r="E884" s="1"/>
      <c r="F884" s="1"/>
      <c r="I884" s="1"/>
    </row>
    <row r="885" ht="12.75" customHeight="1">
      <c r="A885" s="1"/>
      <c r="E885" s="1"/>
      <c r="F885" s="1"/>
      <c r="I885" s="1"/>
    </row>
    <row r="886" ht="12.75" customHeight="1">
      <c r="A886" s="1"/>
      <c r="E886" s="1"/>
      <c r="F886" s="1"/>
      <c r="I886" s="1"/>
    </row>
    <row r="887" ht="12.75" customHeight="1">
      <c r="A887" s="1"/>
      <c r="E887" s="1"/>
      <c r="F887" s="1"/>
      <c r="I887" s="1"/>
    </row>
    <row r="888" ht="12.75" customHeight="1">
      <c r="A888" s="1"/>
      <c r="E888" s="1"/>
      <c r="F888" s="1"/>
      <c r="I888" s="1"/>
    </row>
    <row r="889" ht="12.75" customHeight="1">
      <c r="A889" s="1"/>
      <c r="E889" s="1"/>
      <c r="F889" s="1"/>
      <c r="I889" s="1"/>
    </row>
    <row r="890" ht="12.75" customHeight="1">
      <c r="A890" s="1"/>
      <c r="E890" s="1"/>
      <c r="F890" s="1"/>
      <c r="I890" s="1"/>
    </row>
    <row r="891" ht="12.75" customHeight="1">
      <c r="A891" s="1"/>
      <c r="E891" s="1"/>
      <c r="F891" s="1"/>
      <c r="I891" s="1"/>
    </row>
    <row r="892" ht="12.75" customHeight="1">
      <c r="A892" s="1"/>
      <c r="E892" s="1"/>
      <c r="F892" s="1"/>
      <c r="I892" s="1"/>
    </row>
    <row r="893" ht="12.75" customHeight="1">
      <c r="A893" s="1"/>
      <c r="E893" s="1"/>
      <c r="F893" s="1"/>
      <c r="I893" s="1"/>
    </row>
    <row r="894" ht="12.75" customHeight="1">
      <c r="A894" s="1"/>
      <c r="E894" s="1"/>
      <c r="F894" s="1"/>
      <c r="I894" s="1"/>
    </row>
    <row r="895" ht="12.75" customHeight="1">
      <c r="A895" s="1"/>
      <c r="E895" s="1"/>
      <c r="F895" s="1"/>
      <c r="I895" s="1"/>
    </row>
    <row r="896" ht="12.75" customHeight="1">
      <c r="A896" s="1"/>
      <c r="E896" s="1"/>
      <c r="F896" s="1"/>
      <c r="I896" s="1"/>
    </row>
    <row r="897" ht="12.75" customHeight="1">
      <c r="A897" s="1"/>
      <c r="E897" s="1"/>
      <c r="F897" s="1"/>
      <c r="I897" s="1"/>
    </row>
    <row r="898" ht="12.75" customHeight="1">
      <c r="A898" s="1"/>
      <c r="E898" s="1"/>
      <c r="F898" s="1"/>
      <c r="I898" s="1"/>
    </row>
    <row r="899" ht="12.75" customHeight="1">
      <c r="A899" s="1"/>
      <c r="E899" s="1"/>
      <c r="F899" s="1"/>
      <c r="I899" s="1"/>
    </row>
    <row r="900" ht="12.75" customHeight="1">
      <c r="A900" s="1"/>
      <c r="E900" s="1"/>
      <c r="F900" s="1"/>
      <c r="I900" s="1"/>
    </row>
    <row r="901" ht="12.75" customHeight="1">
      <c r="A901" s="1"/>
      <c r="E901" s="1"/>
      <c r="F901" s="1"/>
      <c r="I901" s="1"/>
    </row>
    <row r="902" ht="12.75" customHeight="1">
      <c r="A902" s="1"/>
      <c r="E902" s="1"/>
      <c r="F902" s="1"/>
      <c r="I902" s="1"/>
    </row>
    <row r="903" ht="12.75" customHeight="1">
      <c r="A903" s="1"/>
      <c r="E903" s="1"/>
      <c r="F903" s="1"/>
      <c r="I903" s="1"/>
    </row>
    <row r="904" ht="12.75" customHeight="1">
      <c r="A904" s="1"/>
      <c r="E904" s="1"/>
      <c r="F904" s="1"/>
      <c r="I904" s="1"/>
    </row>
    <row r="905" ht="12.75" customHeight="1">
      <c r="A905" s="1"/>
      <c r="E905" s="1"/>
      <c r="F905" s="1"/>
      <c r="I905" s="1"/>
    </row>
    <row r="906" ht="12.75" customHeight="1">
      <c r="A906" s="1"/>
      <c r="E906" s="1"/>
      <c r="F906" s="1"/>
      <c r="I906" s="1"/>
    </row>
    <row r="907" ht="12.75" customHeight="1">
      <c r="A907" s="1"/>
      <c r="E907" s="1"/>
      <c r="F907" s="1"/>
      <c r="I907" s="1"/>
    </row>
    <row r="908" ht="12.75" customHeight="1">
      <c r="A908" s="1"/>
      <c r="E908" s="1"/>
      <c r="F908" s="1"/>
      <c r="I908" s="1"/>
    </row>
    <row r="909" ht="12.75" customHeight="1">
      <c r="A909" s="1"/>
      <c r="E909" s="1"/>
      <c r="F909" s="1"/>
      <c r="I909" s="1"/>
    </row>
    <row r="910" ht="12.75" customHeight="1">
      <c r="A910" s="1"/>
      <c r="E910" s="1"/>
      <c r="F910" s="1"/>
      <c r="I910" s="1"/>
    </row>
    <row r="911" ht="12.75" customHeight="1">
      <c r="A911" s="1"/>
      <c r="E911" s="1"/>
      <c r="F911" s="1"/>
      <c r="I911" s="1"/>
    </row>
    <row r="912" ht="12.75" customHeight="1">
      <c r="A912" s="1"/>
      <c r="E912" s="1"/>
      <c r="F912" s="1"/>
      <c r="I912" s="1"/>
    </row>
    <row r="913" ht="12.75" customHeight="1">
      <c r="A913" s="1"/>
      <c r="E913" s="1"/>
      <c r="F913" s="1"/>
      <c r="I913" s="1"/>
    </row>
    <row r="914" ht="12.75" customHeight="1">
      <c r="A914" s="1"/>
      <c r="E914" s="1"/>
      <c r="F914" s="1"/>
      <c r="I914" s="1"/>
    </row>
    <row r="915" ht="12.75" customHeight="1">
      <c r="A915" s="1"/>
      <c r="E915" s="1"/>
      <c r="F915" s="1"/>
      <c r="I915" s="1"/>
    </row>
    <row r="916" ht="12.75" customHeight="1">
      <c r="A916" s="1"/>
      <c r="E916" s="1"/>
      <c r="F916" s="1"/>
      <c r="I916" s="1"/>
    </row>
    <row r="917" ht="12.75" customHeight="1">
      <c r="A917" s="1"/>
      <c r="E917" s="1"/>
      <c r="F917" s="1"/>
      <c r="I917" s="1"/>
    </row>
    <row r="918" ht="12.75" customHeight="1">
      <c r="A918" s="1"/>
      <c r="E918" s="1"/>
      <c r="F918" s="1"/>
      <c r="I918" s="1"/>
    </row>
    <row r="919" ht="12.75" customHeight="1">
      <c r="A919" s="1"/>
      <c r="E919" s="1"/>
      <c r="F919" s="1"/>
      <c r="I919" s="1"/>
    </row>
    <row r="920" ht="12.75" customHeight="1">
      <c r="A920" s="1"/>
      <c r="E920" s="1"/>
      <c r="F920" s="1"/>
      <c r="I920" s="1"/>
    </row>
    <row r="921" ht="12.75" customHeight="1">
      <c r="A921" s="1"/>
      <c r="E921" s="1"/>
      <c r="F921" s="1"/>
      <c r="I921" s="1"/>
    </row>
    <row r="922" ht="12.75" customHeight="1">
      <c r="A922" s="1"/>
      <c r="E922" s="1"/>
      <c r="F922" s="1"/>
      <c r="I922" s="1"/>
    </row>
    <row r="923" ht="12.75" customHeight="1">
      <c r="A923" s="1"/>
      <c r="E923" s="1"/>
      <c r="F923" s="1"/>
      <c r="I923" s="1"/>
    </row>
    <row r="924" ht="12.75" customHeight="1">
      <c r="A924" s="1"/>
      <c r="E924" s="1"/>
      <c r="F924" s="1"/>
      <c r="I924" s="1"/>
    </row>
    <row r="925" ht="12.75" customHeight="1">
      <c r="A925" s="1"/>
      <c r="E925" s="1"/>
      <c r="F925" s="1"/>
      <c r="I925" s="1"/>
    </row>
    <row r="926" ht="12.75" customHeight="1">
      <c r="A926" s="1"/>
      <c r="E926" s="1"/>
      <c r="F926" s="1"/>
      <c r="I926" s="1"/>
    </row>
    <row r="927" ht="12.75" customHeight="1">
      <c r="A927" s="1"/>
      <c r="E927" s="1"/>
      <c r="F927" s="1"/>
      <c r="I927" s="1"/>
    </row>
    <row r="928" ht="12.75" customHeight="1">
      <c r="A928" s="1"/>
      <c r="E928" s="1"/>
      <c r="F928" s="1"/>
      <c r="I928" s="1"/>
    </row>
    <row r="929" ht="12.75" customHeight="1">
      <c r="A929" s="1"/>
      <c r="E929" s="1"/>
      <c r="F929" s="1"/>
      <c r="I929" s="1"/>
    </row>
    <row r="930" ht="12.75" customHeight="1">
      <c r="A930" s="1"/>
      <c r="E930" s="1"/>
      <c r="F930" s="1"/>
      <c r="I930" s="1"/>
    </row>
    <row r="931" ht="12.75" customHeight="1">
      <c r="A931" s="1"/>
      <c r="E931" s="1"/>
      <c r="F931" s="1"/>
      <c r="I931" s="1"/>
    </row>
    <row r="932" ht="12.75" customHeight="1">
      <c r="A932" s="1"/>
      <c r="E932" s="1"/>
      <c r="F932" s="1"/>
      <c r="I932" s="1"/>
    </row>
    <row r="933" ht="12.75" customHeight="1">
      <c r="A933" s="1"/>
      <c r="E933" s="1"/>
      <c r="F933" s="1"/>
      <c r="I933" s="1"/>
    </row>
    <row r="934" ht="12.75" customHeight="1">
      <c r="A934" s="1"/>
      <c r="E934" s="1"/>
      <c r="F934" s="1"/>
      <c r="I934" s="1"/>
    </row>
    <row r="935" ht="12.75" customHeight="1">
      <c r="A935" s="1"/>
      <c r="E935" s="1"/>
      <c r="F935" s="1"/>
      <c r="I935" s="1"/>
    </row>
    <row r="936" ht="12.75" customHeight="1">
      <c r="A936" s="1"/>
      <c r="E936" s="1"/>
      <c r="F936" s="1"/>
      <c r="I936" s="1"/>
    </row>
    <row r="937" ht="12.75" customHeight="1">
      <c r="A937" s="1"/>
      <c r="E937" s="1"/>
      <c r="F937" s="1"/>
      <c r="I937" s="1"/>
    </row>
    <row r="938" ht="12.75" customHeight="1">
      <c r="A938" s="1"/>
      <c r="E938" s="1"/>
      <c r="F938" s="1"/>
      <c r="I938" s="1"/>
    </row>
    <row r="939" ht="12.75" customHeight="1">
      <c r="A939" s="1"/>
      <c r="E939" s="1"/>
      <c r="F939" s="1"/>
      <c r="I939" s="1"/>
    </row>
    <row r="940" ht="12.75" customHeight="1">
      <c r="A940" s="1"/>
      <c r="E940" s="1"/>
      <c r="F940" s="1"/>
      <c r="I940" s="1"/>
    </row>
    <row r="941" ht="12.75" customHeight="1">
      <c r="A941" s="1"/>
      <c r="E941" s="1"/>
      <c r="F941" s="1"/>
      <c r="I941" s="1"/>
    </row>
    <row r="942" ht="12.75" customHeight="1">
      <c r="A942" s="1"/>
      <c r="E942" s="1"/>
      <c r="F942" s="1"/>
      <c r="I942" s="1"/>
    </row>
    <row r="943" ht="12.75" customHeight="1">
      <c r="A943" s="1"/>
      <c r="E943" s="1"/>
      <c r="F943" s="1"/>
      <c r="I943" s="1"/>
    </row>
    <row r="944" ht="12.75" customHeight="1">
      <c r="A944" s="1"/>
      <c r="E944" s="1"/>
      <c r="F944" s="1"/>
      <c r="I944" s="1"/>
    </row>
    <row r="945" ht="12.75" customHeight="1">
      <c r="A945" s="1"/>
      <c r="E945" s="1"/>
      <c r="F945" s="1"/>
      <c r="I945" s="1"/>
    </row>
    <row r="946" ht="12.75" customHeight="1">
      <c r="A946" s="1"/>
      <c r="E946" s="1"/>
      <c r="F946" s="1"/>
      <c r="I946" s="1"/>
    </row>
    <row r="947" ht="12.75" customHeight="1">
      <c r="A947" s="1"/>
      <c r="E947" s="1"/>
      <c r="F947" s="1"/>
      <c r="I947" s="1"/>
    </row>
    <row r="948" ht="12.75" customHeight="1">
      <c r="A948" s="1"/>
      <c r="E948" s="1"/>
      <c r="F948" s="1"/>
      <c r="I948" s="1"/>
    </row>
    <row r="949" ht="12.75" customHeight="1">
      <c r="A949" s="1"/>
      <c r="E949" s="1"/>
      <c r="F949" s="1"/>
      <c r="I949" s="1"/>
    </row>
    <row r="950" ht="12.75" customHeight="1">
      <c r="A950" s="1"/>
      <c r="E950" s="1"/>
      <c r="F950" s="1"/>
      <c r="I950" s="1"/>
    </row>
    <row r="951" ht="12.75" customHeight="1">
      <c r="A951" s="1"/>
      <c r="E951" s="1"/>
      <c r="F951" s="1"/>
      <c r="I951" s="1"/>
    </row>
    <row r="952" ht="12.75" customHeight="1">
      <c r="A952" s="1"/>
      <c r="E952" s="1"/>
      <c r="F952" s="1"/>
      <c r="I952" s="1"/>
    </row>
    <row r="953" ht="12.75" customHeight="1">
      <c r="A953" s="1"/>
      <c r="E953" s="1"/>
      <c r="F953" s="1"/>
      <c r="I953" s="1"/>
    </row>
    <row r="954" ht="12.75" customHeight="1">
      <c r="A954" s="1"/>
      <c r="E954" s="1"/>
      <c r="F954" s="1"/>
      <c r="I954" s="1"/>
    </row>
    <row r="955" ht="12.75" customHeight="1">
      <c r="A955" s="1"/>
      <c r="E955" s="1"/>
      <c r="F955" s="1"/>
      <c r="I955" s="1"/>
    </row>
    <row r="956" ht="12.75" customHeight="1">
      <c r="A956" s="1"/>
      <c r="E956" s="1"/>
      <c r="F956" s="1"/>
      <c r="I956" s="1"/>
    </row>
    <row r="957" ht="12.75" customHeight="1">
      <c r="A957" s="1"/>
      <c r="E957" s="1"/>
      <c r="F957" s="1"/>
      <c r="I957" s="1"/>
    </row>
    <row r="958" ht="12.75" customHeight="1">
      <c r="A958" s="1"/>
      <c r="E958" s="1"/>
      <c r="F958" s="1"/>
      <c r="I958" s="1"/>
    </row>
    <row r="959" ht="12.75" customHeight="1">
      <c r="A959" s="1"/>
      <c r="E959" s="1"/>
      <c r="F959" s="1"/>
      <c r="I959" s="1"/>
    </row>
    <row r="960" ht="12.75" customHeight="1">
      <c r="A960" s="1"/>
      <c r="E960" s="1"/>
      <c r="F960" s="1"/>
      <c r="I960" s="1"/>
    </row>
    <row r="961" ht="12.75" customHeight="1">
      <c r="A961" s="1"/>
      <c r="E961" s="1"/>
      <c r="F961" s="1"/>
      <c r="I961" s="1"/>
    </row>
    <row r="962" ht="12.75" customHeight="1">
      <c r="A962" s="1"/>
      <c r="E962" s="1"/>
      <c r="F962" s="1"/>
      <c r="I962" s="1"/>
    </row>
    <row r="963" ht="12.75" customHeight="1">
      <c r="A963" s="1"/>
      <c r="E963" s="1"/>
      <c r="F963" s="1"/>
      <c r="I963" s="1"/>
    </row>
    <row r="964" ht="12.75" customHeight="1">
      <c r="A964" s="1"/>
      <c r="E964" s="1"/>
      <c r="F964" s="1"/>
      <c r="I964" s="1"/>
    </row>
    <row r="965" ht="12.75" customHeight="1">
      <c r="A965" s="1"/>
      <c r="E965" s="1"/>
      <c r="F965" s="1"/>
      <c r="I965" s="1"/>
    </row>
    <row r="966" ht="12.75" customHeight="1">
      <c r="A966" s="1"/>
      <c r="E966" s="1"/>
      <c r="F966" s="1"/>
      <c r="I966" s="1"/>
    </row>
    <row r="967" ht="12.75" customHeight="1">
      <c r="A967" s="1"/>
      <c r="E967" s="1"/>
      <c r="F967" s="1"/>
      <c r="I967" s="1"/>
    </row>
    <row r="968" ht="12.75" customHeight="1">
      <c r="A968" s="1"/>
      <c r="E968" s="1"/>
      <c r="F968" s="1"/>
      <c r="I968" s="1"/>
    </row>
    <row r="969" ht="12.75" customHeight="1">
      <c r="A969" s="1"/>
      <c r="E969" s="1"/>
      <c r="F969" s="1"/>
      <c r="I969" s="1"/>
    </row>
    <row r="970" ht="12.75" customHeight="1">
      <c r="A970" s="1"/>
      <c r="E970" s="1"/>
      <c r="F970" s="1"/>
      <c r="I970" s="1"/>
    </row>
    <row r="971" ht="12.75" customHeight="1">
      <c r="A971" s="1"/>
      <c r="E971" s="1"/>
      <c r="F971" s="1"/>
      <c r="I971" s="1"/>
    </row>
    <row r="972" ht="12.75" customHeight="1">
      <c r="A972" s="1"/>
      <c r="E972" s="1"/>
      <c r="F972" s="1"/>
      <c r="I972" s="1"/>
    </row>
    <row r="973" ht="12.75" customHeight="1">
      <c r="A973" s="1"/>
      <c r="E973" s="1"/>
      <c r="F973" s="1"/>
      <c r="I973" s="1"/>
    </row>
    <row r="974" ht="12.75" customHeight="1">
      <c r="A974" s="1"/>
      <c r="E974" s="1"/>
      <c r="F974" s="1"/>
      <c r="I974" s="1"/>
    </row>
    <row r="975" ht="12.75" customHeight="1">
      <c r="A975" s="1"/>
      <c r="E975" s="1"/>
      <c r="F975" s="1"/>
      <c r="I975" s="1"/>
    </row>
    <row r="976" ht="12.75" customHeight="1">
      <c r="A976" s="1"/>
      <c r="E976" s="1"/>
      <c r="F976" s="1"/>
      <c r="I976" s="1"/>
    </row>
    <row r="977" ht="12.75" customHeight="1">
      <c r="A977" s="1"/>
      <c r="E977" s="1"/>
      <c r="F977" s="1"/>
      <c r="I977" s="1"/>
    </row>
    <row r="978" ht="12.75" customHeight="1">
      <c r="A978" s="1"/>
      <c r="E978" s="1"/>
      <c r="F978" s="1"/>
      <c r="I978" s="1"/>
    </row>
    <row r="979" ht="12.75" customHeight="1">
      <c r="A979" s="1"/>
      <c r="E979" s="1"/>
      <c r="F979" s="1"/>
      <c r="I979" s="1"/>
    </row>
    <row r="980" ht="12.75" customHeight="1">
      <c r="A980" s="1"/>
      <c r="E980" s="1"/>
      <c r="F980" s="1"/>
      <c r="I980" s="1"/>
    </row>
    <row r="981" ht="12.75" customHeight="1">
      <c r="A981" s="1"/>
      <c r="E981" s="1"/>
      <c r="F981" s="1"/>
      <c r="I981" s="1"/>
    </row>
    <row r="982" ht="12.75" customHeight="1">
      <c r="A982" s="1"/>
      <c r="E982" s="1"/>
      <c r="F982" s="1"/>
      <c r="I982" s="1"/>
    </row>
    <row r="983" ht="12.75" customHeight="1">
      <c r="A983" s="1"/>
      <c r="E983" s="1"/>
      <c r="F983" s="1"/>
      <c r="I983" s="1"/>
    </row>
    <row r="984" ht="12.75" customHeight="1">
      <c r="A984" s="1"/>
      <c r="E984" s="1"/>
      <c r="F984" s="1"/>
      <c r="I984" s="1"/>
    </row>
    <row r="985" ht="12.75" customHeight="1">
      <c r="A985" s="1"/>
      <c r="E985" s="1"/>
      <c r="F985" s="1"/>
      <c r="I985" s="1"/>
    </row>
    <row r="986" ht="12.75" customHeight="1">
      <c r="A986" s="1"/>
      <c r="E986" s="1"/>
      <c r="F986" s="1"/>
      <c r="I986" s="1"/>
    </row>
    <row r="987" ht="12.75" customHeight="1">
      <c r="A987" s="1"/>
      <c r="E987" s="1"/>
      <c r="F987" s="1"/>
      <c r="I987" s="1"/>
    </row>
    <row r="988" ht="12.75" customHeight="1">
      <c r="A988" s="1"/>
      <c r="E988" s="1"/>
      <c r="F988" s="1"/>
      <c r="I988" s="1"/>
    </row>
    <row r="989" ht="12.75" customHeight="1">
      <c r="A989" s="1"/>
      <c r="E989" s="1"/>
      <c r="F989" s="1"/>
      <c r="I989" s="1"/>
    </row>
    <row r="990" ht="12.75" customHeight="1">
      <c r="A990" s="1"/>
      <c r="E990" s="1"/>
      <c r="F990" s="1"/>
      <c r="I990" s="1"/>
    </row>
    <row r="991" ht="12.75" customHeight="1">
      <c r="A991" s="1"/>
      <c r="E991" s="1"/>
      <c r="F991" s="1"/>
      <c r="I991" s="1"/>
    </row>
    <row r="992" ht="12.75" customHeight="1">
      <c r="A992" s="1"/>
      <c r="E992" s="1"/>
      <c r="F992" s="1"/>
      <c r="I992" s="1"/>
    </row>
    <row r="993" ht="12.75" customHeight="1">
      <c r="A993" s="1"/>
      <c r="E993" s="1"/>
      <c r="F993" s="1"/>
      <c r="I993" s="1"/>
    </row>
    <row r="994" ht="12.75" customHeight="1">
      <c r="A994" s="1"/>
      <c r="E994" s="1"/>
      <c r="F994" s="1"/>
      <c r="I994" s="1"/>
    </row>
    <row r="995" ht="12.75" customHeight="1">
      <c r="A995" s="1"/>
      <c r="E995" s="1"/>
      <c r="F995" s="1"/>
      <c r="I995" s="1"/>
    </row>
    <row r="996" ht="12.75" customHeight="1">
      <c r="A996" s="1"/>
      <c r="E996" s="1"/>
      <c r="F996" s="1"/>
      <c r="I996" s="1"/>
    </row>
    <row r="997" ht="12.75" customHeight="1">
      <c r="A997" s="1"/>
      <c r="E997" s="1"/>
      <c r="F997" s="1"/>
      <c r="I997" s="1"/>
    </row>
    <row r="998" ht="12.75" customHeight="1">
      <c r="A998" s="1"/>
      <c r="E998" s="1"/>
      <c r="F998" s="1"/>
      <c r="I998" s="1"/>
    </row>
    <row r="999" ht="12.75" customHeight="1">
      <c r="A999" s="1"/>
      <c r="E999" s="1"/>
      <c r="F999" s="1"/>
      <c r="I999" s="1"/>
    </row>
    <row r="1000" ht="12.75" customHeight="1">
      <c r="A1000" s="1"/>
      <c r="E1000" s="1"/>
      <c r="F1000" s="1"/>
      <c r="I1000" s="1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43"/>
  </cols>
  <sheetData>
    <row r="1" ht="18.75" customHeight="1">
      <c r="A1" s="17" t="s">
        <v>258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J2" s="1"/>
    </row>
    <row r="3" ht="12.75" customHeight="1">
      <c r="A3" s="1"/>
      <c r="C3" s="4" t="s">
        <v>2814</v>
      </c>
      <c r="D3" s="4" t="s">
        <v>2815</v>
      </c>
      <c r="E3" s="4" t="s">
        <v>2816</v>
      </c>
      <c r="F3" s="4" t="s">
        <v>2817</v>
      </c>
      <c r="G3" s="4" t="s">
        <v>2818</v>
      </c>
      <c r="H3" s="4" t="s">
        <v>2995</v>
      </c>
      <c r="J3" s="1"/>
    </row>
    <row r="4" ht="12.75" customHeight="1">
      <c r="A4" s="1"/>
      <c r="C4" s="5">
        <v>20.0</v>
      </c>
      <c r="D4" s="5">
        <v>50.0</v>
      </c>
      <c r="E4" s="5">
        <v>10.0</v>
      </c>
      <c r="F4" s="5">
        <v>10.0</v>
      </c>
      <c r="G4" s="5">
        <v>40.0</v>
      </c>
      <c r="H4" s="6">
        <f>MODE(C4:G4)</f>
        <v>10</v>
      </c>
      <c r="I4" s="47" t="s">
        <v>2996</v>
      </c>
      <c r="J4" s="1"/>
    </row>
    <row r="5" ht="12.75" customHeight="1">
      <c r="A5" s="1"/>
      <c r="J5" s="1"/>
    </row>
    <row r="6" ht="12.75" customHeight="1">
      <c r="A6" s="1"/>
      <c r="C6" s="5">
        <v>40.0</v>
      </c>
      <c r="D6" s="5">
        <v>20.0</v>
      </c>
      <c r="E6" s="5">
        <v>40.0</v>
      </c>
      <c r="F6" s="5">
        <v>10.0</v>
      </c>
      <c r="G6" s="5">
        <v>40.0</v>
      </c>
      <c r="H6" s="6">
        <f>MODE(C6:G6)</f>
        <v>40</v>
      </c>
      <c r="I6" s="47" t="s">
        <v>2997</v>
      </c>
      <c r="J6" s="1"/>
    </row>
    <row r="7" ht="12.75" customHeight="1">
      <c r="A7" s="1"/>
      <c r="J7" s="1"/>
    </row>
    <row r="8" ht="12.75" customHeight="1">
      <c r="A8" s="1"/>
      <c r="C8" s="5">
        <v>10.0</v>
      </c>
      <c r="D8" s="5">
        <v>10.0</v>
      </c>
      <c r="E8" s="5">
        <v>99.0</v>
      </c>
      <c r="F8" s="5">
        <v>20.0</v>
      </c>
      <c r="G8" s="5">
        <v>20.0</v>
      </c>
      <c r="H8" s="6">
        <f t="shared" ref="H8:H10" si="1">MODE(C8:G8)</f>
        <v>10</v>
      </c>
      <c r="I8" s="47" t="s">
        <v>2998</v>
      </c>
      <c r="J8" s="1"/>
    </row>
    <row r="9" ht="12.75" customHeight="1">
      <c r="A9" s="1"/>
      <c r="C9" s="5">
        <v>20.0</v>
      </c>
      <c r="D9" s="5">
        <v>20.0</v>
      </c>
      <c r="E9" s="5">
        <v>99.0</v>
      </c>
      <c r="F9" s="5">
        <v>10.0</v>
      </c>
      <c r="G9" s="5">
        <v>10.0</v>
      </c>
      <c r="H9" s="6">
        <f t="shared" si="1"/>
        <v>20</v>
      </c>
      <c r="I9" s="47" t="s">
        <v>2999</v>
      </c>
      <c r="J9" s="1"/>
    </row>
    <row r="10" ht="12.75" customHeight="1">
      <c r="A10" s="1"/>
      <c r="C10" s="5">
        <v>10.0</v>
      </c>
      <c r="D10" s="5">
        <v>20.0</v>
      </c>
      <c r="E10" s="5">
        <v>20.0</v>
      </c>
      <c r="F10" s="5">
        <v>99.0</v>
      </c>
      <c r="G10" s="5">
        <v>10.0</v>
      </c>
      <c r="H10" s="6">
        <f t="shared" si="1"/>
        <v>10</v>
      </c>
      <c r="I10" s="47" t="s">
        <v>3000</v>
      </c>
      <c r="J10" s="1"/>
    </row>
    <row r="11" ht="12.75" customHeight="1">
      <c r="A11" s="1"/>
      <c r="J11" s="1"/>
    </row>
    <row r="12" ht="12.75" customHeight="1">
      <c r="A12" s="1"/>
      <c r="C12" s="5">
        <v>10.0</v>
      </c>
      <c r="D12" s="5">
        <v>20.0</v>
      </c>
      <c r="E12" s="5">
        <v>30.0</v>
      </c>
      <c r="F12" s="5">
        <v>40.0</v>
      </c>
      <c r="G12" s="5">
        <v>50.0</v>
      </c>
      <c r="H12" s="6" t="str">
        <f>MODE(C12:G12)</f>
        <v>#N/A</v>
      </c>
      <c r="I12" s="47" t="s">
        <v>3001</v>
      </c>
      <c r="J12" s="1"/>
    </row>
    <row r="13" ht="12.75" customHeight="1">
      <c r="A13" s="1"/>
      <c r="J13" s="1"/>
    </row>
    <row r="14" ht="13.5" customHeight="1">
      <c r="A14" s="1"/>
      <c r="B14" s="3" t="s">
        <v>698</v>
      </c>
      <c r="C14" s="3"/>
      <c r="D14" s="3"/>
      <c r="E14" s="3"/>
      <c r="F14" s="3"/>
      <c r="G14" s="3"/>
      <c r="H14" s="3"/>
      <c r="I14" s="3"/>
      <c r="J14" s="1"/>
    </row>
    <row r="15" ht="12.75" customHeight="1">
      <c r="A15" s="1"/>
      <c r="B15" s="1" t="s">
        <v>3002</v>
      </c>
      <c r="J15" s="1"/>
    </row>
    <row r="16" ht="12.75" customHeight="1">
      <c r="A16" s="1"/>
      <c r="B16" s="1" t="s">
        <v>3003</v>
      </c>
      <c r="J16" s="1"/>
    </row>
    <row r="17" ht="12.75" customHeight="1">
      <c r="A17" s="1"/>
      <c r="B17" s="1" t="s">
        <v>3004</v>
      </c>
      <c r="J17" s="1"/>
    </row>
    <row r="18" ht="12.75" customHeight="1">
      <c r="A18" s="1"/>
      <c r="B18" s="1" t="s">
        <v>3005</v>
      </c>
      <c r="J18" s="1"/>
    </row>
    <row r="19" ht="12.75" customHeight="1">
      <c r="A19" s="1"/>
      <c r="B19" s="1" t="s">
        <v>3006</v>
      </c>
      <c r="J19" s="1"/>
    </row>
    <row r="20" ht="12.75" customHeight="1">
      <c r="A20" s="1"/>
      <c r="J20" s="1"/>
    </row>
    <row r="21" ht="13.5" customHeight="1">
      <c r="A21" s="1"/>
      <c r="B21" s="3" t="s">
        <v>653</v>
      </c>
      <c r="C21" s="3"/>
      <c r="D21" s="3"/>
      <c r="E21" s="3"/>
      <c r="F21" s="3"/>
      <c r="G21" s="3"/>
      <c r="H21" s="3"/>
      <c r="I21" s="3"/>
      <c r="J21" s="1"/>
    </row>
    <row r="22" ht="12.75" customHeight="1">
      <c r="A22" s="1"/>
      <c r="B22" s="2" t="s">
        <v>3007</v>
      </c>
      <c r="J22" s="1"/>
    </row>
    <row r="23" ht="12.75" customHeight="1">
      <c r="A23" s="1"/>
      <c r="J23" s="1"/>
    </row>
    <row r="24" ht="13.5" customHeight="1">
      <c r="A24" s="1"/>
      <c r="B24" s="3" t="s">
        <v>4</v>
      </c>
      <c r="C24" s="3"/>
      <c r="D24" s="3"/>
      <c r="E24" s="3"/>
      <c r="F24" s="3"/>
      <c r="G24" s="3"/>
      <c r="H24" s="3"/>
      <c r="I24" s="3"/>
      <c r="J24" s="1"/>
    </row>
    <row r="25" ht="12.75" customHeight="1">
      <c r="A25" s="1"/>
      <c r="B25" s="1" t="s">
        <v>788</v>
      </c>
      <c r="J25" s="1"/>
    </row>
    <row r="26" ht="12.75" customHeight="1">
      <c r="A26" s="1"/>
      <c r="J26" s="1"/>
    </row>
    <row r="27" ht="13.5" customHeight="1">
      <c r="A27" s="1"/>
      <c r="B27" s="3" t="s">
        <v>656</v>
      </c>
      <c r="C27" s="3"/>
      <c r="D27" s="3"/>
      <c r="E27" s="3"/>
      <c r="F27" s="3"/>
      <c r="G27" s="3"/>
      <c r="H27" s="3"/>
      <c r="I27" s="3"/>
      <c r="J27" s="1"/>
    </row>
    <row r="28" ht="12.75" customHeight="1">
      <c r="A28" s="1"/>
      <c r="B28" s="1" t="s">
        <v>3008</v>
      </c>
      <c r="J28" s="1"/>
    </row>
    <row r="29" ht="12.75" customHeight="1">
      <c r="A29" s="1"/>
      <c r="B29" s="1" t="s">
        <v>3009</v>
      </c>
      <c r="J29" s="1"/>
    </row>
    <row r="30" ht="12.75" customHeight="1">
      <c r="A30" s="1"/>
      <c r="B30" s="1" t="s">
        <v>3010</v>
      </c>
      <c r="J30" s="1"/>
    </row>
    <row r="31" ht="12.75" customHeight="1">
      <c r="A31" s="1"/>
      <c r="J31" s="1"/>
    </row>
    <row r="32" ht="12.75" customHeight="1">
      <c r="A32" s="1"/>
      <c r="B32" s="4" t="s">
        <v>2209</v>
      </c>
      <c r="C32" s="4" t="s">
        <v>3011</v>
      </c>
      <c r="D32" s="4" t="s">
        <v>2233</v>
      </c>
      <c r="J32" s="1"/>
    </row>
    <row r="33" ht="12.75" customHeight="1">
      <c r="A33" s="1"/>
      <c r="B33" s="407">
        <v>1.0</v>
      </c>
      <c r="C33" s="5" t="s">
        <v>3012</v>
      </c>
      <c r="D33" s="5">
        <v>10.0</v>
      </c>
      <c r="F33" s="69"/>
      <c r="G33" s="194"/>
      <c r="H33" s="70" t="s">
        <v>3013</v>
      </c>
      <c r="I33" s="6">
        <f>MODE(D33:D52)</f>
        <v>10</v>
      </c>
      <c r="J33" s="1"/>
    </row>
    <row r="34" ht="12.75" customHeight="1">
      <c r="A34" s="1"/>
      <c r="B34" s="407">
        <v>2.0</v>
      </c>
      <c r="C34" s="5" t="s">
        <v>3014</v>
      </c>
      <c r="D34" s="5">
        <v>10.0</v>
      </c>
      <c r="I34" s="47" t="s">
        <v>3015</v>
      </c>
      <c r="J34" s="1"/>
    </row>
    <row r="35" ht="12.75" customHeight="1">
      <c r="A35" s="1"/>
      <c r="B35" s="407">
        <v>3.0</v>
      </c>
      <c r="C35" s="5" t="s">
        <v>3016</v>
      </c>
      <c r="D35" s="5">
        <v>8.0</v>
      </c>
      <c r="J35" s="1"/>
    </row>
    <row r="36" ht="12.75" customHeight="1">
      <c r="A36" s="1"/>
      <c r="B36" s="407">
        <v>4.0</v>
      </c>
      <c r="C36" s="5" t="s">
        <v>3012</v>
      </c>
      <c r="D36" s="5">
        <v>10.0</v>
      </c>
      <c r="J36" s="1"/>
    </row>
    <row r="37" ht="12.75" customHeight="1">
      <c r="A37" s="1"/>
      <c r="B37" s="407">
        <v>5.0</v>
      </c>
      <c r="C37" s="5" t="s">
        <v>3014</v>
      </c>
      <c r="D37" s="5">
        <v>12.0</v>
      </c>
      <c r="F37" s="69"/>
      <c r="G37" s="70" t="s">
        <v>3017</v>
      </c>
      <c r="H37" s="6">
        <f>COUNTIF(D33:D52,"8")</f>
        <v>6</v>
      </c>
      <c r="J37" s="1"/>
    </row>
    <row r="38" ht="12.75" customHeight="1">
      <c r="A38" s="1"/>
      <c r="B38" s="407">
        <v>6.0</v>
      </c>
      <c r="C38" s="5" t="s">
        <v>3018</v>
      </c>
      <c r="D38" s="5">
        <v>8.0</v>
      </c>
      <c r="H38" s="47" t="s">
        <v>3019</v>
      </c>
      <c r="J38" s="1"/>
    </row>
    <row r="39" ht="12.75" customHeight="1">
      <c r="A39" s="1"/>
      <c r="B39" s="407">
        <v>7.0</v>
      </c>
      <c r="C39" s="5" t="s">
        <v>3016</v>
      </c>
      <c r="D39" s="5">
        <v>10.0</v>
      </c>
      <c r="J39" s="1"/>
    </row>
    <row r="40" ht="12.75" customHeight="1">
      <c r="A40" s="1"/>
      <c r="B40" s="407">
        <v>8.0</v>
      </c>
      <c r="C40" s="5" t="s">
        <v>3012</v>
      </c>
      <c r="D40" s="5">
        <v>10.0</v>
      </c>
      <c r="F40" s="69"/>
      <c r="G40" s="70" t="s">
        <v>3020</v>
      </c>
      <c r="H40" s="6">
        <f>COUNTIF(D33:D52,"10")</f>
        <v>11</v>
      </c>
      <c r="J40" s="1"/>
    </row>
    <row r="41" ht="12.75" customHeight="1">
      <c r="A41" s="1"/>
      <c r="B41" s="407">
        <v>9.0</v>
      </c>
      <c r="C41" s="5" t="s">
        <v>3018</v>
      </c>
      <c r="D41" s="5">
        <v>8.0</v>
      </c>
      <c r="H41" s="47" t="s">
        <v>3021</v>
      </c>
      <c r="J41" s="1"/>
    </row>
    <row r="42" ht="12.75" customHeight="1">
      <c r="A42" s="1"/>
      <c r="B42" s="407">
        <v>10.0</v>
      </c>
      <c r="C42" s="5" t="s">
        <v>3016</v>
      </c>
      <c r="D42" s="5">
        <v>10.0</v>
      </c>
      <c r="J42" s="1"/>
    </row>
    <row r="43" ht="12.75" customHeight="1">
      <c r="A43" s="1"/>
      <c r="B43" s="407">
        <v>11.0</v>
      </c>
      <c r="C43" s="5" t="s">
        <v>3018</v>
      </c>
      <c r="D43" s="5">
        <v>12.0</v>
      </c>
      <c r="F43" s="69"/>
      <c r="G43" s="70" t="s">
        <v>3022</v>
      </c>
      <c r="H43" s="6">
        <f>COUNTIF(D33:D52,"12")</f>
        <v>3</v>
      </c>
      <c r="J43" s="1"/>
    </row>
    <row r="44" ht="12.75" customHeight="1">
      <c r="A44" s="1"/>
      <c r="B44" s="407">
        <v>12.0</v>
      </c>
      <c r="C44" s="5" t="s">
        <v>3014</v>
      </c>
      <c r="D44" s="5">
        <v>12.0</v>
      </c>
      <c r="H44" s="47" t="s">
        <v>3023</v>
      </c>
      <c r="J44" s="1"/>
    </row>
    <row r="45" ht="12.75" customHeight="1">
      <c r="A45" s="1"/>
      <c r="B45" s="407">
        <v>13.0</v>
      </c>
      <c r="C45" s="5" t="s">
        <v>3014</v>
      </c>
      <c r="D45" s="5">
        <v>10.0</v>
      </c>
      <c r="J45" s="1"/>
    </row>
    <row r="46" ht="12.75" customHeight="1">
      <c r="A46" s="1"/>
      <c r="B46" s="407">
        <v>14.0</v>
      </c>
      <c r="C46" s="5" t="s">
        <v>3016</v>
      </c>
      <c r="D46" s="5">
        <v>10.0</v>
      </c>
      <c r="J46" s="1"/>
    </row>
    <row r="47" ht="12.75" customHeight="1">
      <c r="A47" s="1"/>
      <c r="B47" s="407">
        <v>15.0</v>
      </c>
      <c r="C47" s="5" t="s">
        <v>3018</v>
      </c>
      <c r="D47" s="5">
        <v>8.0</v>
      </c>
      <c r="J47" s="1"/>
    </row>
    <row r="48" ht="12.75" customHeight="1">
      <c r="A48" s="1"/>
      <c r="B48" s="407">
        <v>16.0</v>
      </c>
      <c r="C48" s="5" t="s">
        <v>3016</v>
      </c>
      <c r="D48" s="5">
        <v>10.0</v>
      </c>
      <c r="J48" s="1"/>
    </row>
    <row r="49" ht="12.75" customHeight="1">
      <c r="A49" s="1"/>
      <c r="B49" s="407">
        <v>17.0</v>
      </c>
      <c r="C49" s="5" t="s">
        <v>3012</v>
      </c>
      <c r="D49" s="5">
        <v>10.0</v>
      </c>
      <c r="J49" s="1"/>
    </row>
    <row r="50" ht="12.75" customHeight="1">
      <c r="A50" s="1"/>
      <c r="B50" s="407">
        <v>18.0</v>
      </c>
      <c r="C50" s="5" t="s">
        <v>3012</v>
      </c>
      <c r="D50" s="5">
        <v>8.0</v>
      </c>
      <c r="J50" s="1"/>
    </row>
    <row r="51" ht="12.75" customHeight="1">
      <c r="A51" s="1"/>
      <c r="B51" s="407">
        <v>19.0</v>
      </c>
      <c r="C51" s="5" t="s">
        <v>3018</v>
      </c>
      <c r="D51" s="5">
        <v>10.0</v>
      </c>
      <c r="J51" s="1"/>
    </row>
    <row r="52" ht="12.75" customHeight="1">
      <c r="A52" s="1"/>
      <c r="B52" s="407">
        <v>20.0</v>
      </c>
      <c r="C52" s="5" t="s">
        <v>3014</v>
      </c>
      <c r="D52" s="5">
        <v>8.0</v>
      </c>
      <c r="J52" s="1"/>
    </row>
    <row r="53" ht="12.75" customHeight="1">
      <c r="A53" s="1"/>
      <c r="J53" s="1"/>
    </row>
    <row r="54" ht="13.5" customHeight="1">
      <c r="A54" s="1"/>
      <c r="B54" s="3" t="s">
        <v>447</v>
      </c>
      <c r="C54" s="3"/>
      <c r="D54" s="3"/>
      <c r="E54" s="3"/>
      <c r="F54" s="3"/>
      <c r="G54" s="3"/>
      <c r="H54" s="3"/>
      <c r="I54" s="3"/>
      <c r="J54" s="1"/>
    </row>
    <row r="55" ht="12.75" customHeight="1">
      <c r="A55" s="1"/>
      <c r="B55" s="1" t="s">
        <v>3024</v>
      </c>
      <c r="I55" s="16">
        <f>AVERAGE(D33:D52)</f>
        <v>9.7</v>
      </c>
      <c r="J55" s="1"/>
    </row>
    <row r="56" ht="12.75" customHeight="1">
      <c r="A56" s="1"/>
      <c r="B56" s="1" t="s">
        <v>3025</v>
      </c>
      <c r="J56" s="1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0"/>
    <col customWidth="1" min="3" max="3" width="13.29"/>
    <col customWidth="1" min="4" max="4" width="13.14"/>
    <col customWidth="1" min="5" max="5" width="14.86"/>
    <col customWidth="1" min="6" max="6" width="15.43"/>
    <col customWidth="1" min="7" max="7" width="13.0"/>
  </cols>
  <sheetData>
    <row r="1" ht="18.75" customHeight="1">
      <c r="A1" s="17" t="s">
        <v>260</v>
      </c>
      <c r="B1" s="17"/>
      <c r="C1" s="17"/>
      <c r="D1" s="17"/>
      <c r="E1" s="17"/>
      <c r="F1" s="17"/>
      <c r="G1" s="17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/>
      <c r="C3" s="4" t="s">
        <v>3026</v>
      </c>
      <c r="D3" s="4" t="s">
        <v>1268</v>
      </c>
      <c r="E3" s="1"/>
      <c r="F3" s="1"/>
      <c r="G3" s="1"/>
    </row>
    <row r="4" ht="12.75" customHeight="1">
      <c r="A4" s="1"/>
      <c r="B4" s="16"/>
      <c r="C4" s="193">
        <v>35796.0</v>
      </c>
      <c r="D4" s="6">
        <f t="shared" ref="D4:D5" si="1">MONTH(C4)</f>
        <v>1</v>
      </c>
      <c r="E4" s="47" t="s">
        <v>3027</v>
      </c>
      <c r="F4" s="1"/>
      <c r="G4" s="1"/>
    </row>
    <row r="5" ht="12.75" customHeight="1">
      <c r="A5" s="1"/>
      <c r="B5" s="1"/>
      <c r="C5" s="193">
        <v>35796.0</v>
      </c>
      <c r="D5" s="408">
        <f t="shared" si="1"/>
        <v>1</v>
      </c>
      <c r="E5" s="47" t="s">
        <v>3028</v>
      </c>
      <c r="F5" s="1"/>
      <c r="G5" s="1"/>
    </row>
    <row r="6" ht="12.75" customHeight="1">
      <c r="A6" s="1"/>
      <c r="B6" s="1"/>
      <c r="C6" s="1"/>
      <c r="D6" s="1"/>
      <c r="E6" s="1"/>
      <c r="F6" s="1"/>
      <c r="G6" s="1"/>
    </row>
    <row r="7" ht="13.5" customHeight="1">
      <c r="A7" s="1"/>
      <c r="B7" s="3" t="s">
        <v>721</v>
      </c>
      <c r="C7" s="3"/>
      <c r="D7" s="3"/>
      <c r="E7" s="3"/>
      <c r="F7" s="3"/>
      <c r="G7" s="3"/>
    </row>
    <row r="8" ht="12.75" customHeight="1">
      <c r="A8" s="1"/>
      <c r="B8" s="1" t="s">
        <v>3029</v>
      </c>
      <c r="C8" s="1"/>
      <c r="D8" s="1"/>
      <c r="E8" s="1"/>
      <c r="F8" s="1"/>
      <c r="G8" s="1"/>
    </row>
    <row r="9" ht="12.75" customHeight="1">
      <c r="A9" s="1"/>
      <c r="B9" s="1"/>
      <c r="C9" s="1"/>
      <c r="D9" s="1"/>
      <c r="E9" s="1"/>
      <c r="F9" s="1"/>
      <c r="G9" s="1"/>
    </row>
    <row r="10" ht="13.5" customHeight="1">
      <c r="A10" s="1"/>
      <c r="B10" s="3" t="s">
        <v>653</v>
      </c>
      <c r="C10" s="3"/>
      <c r="D10" s="3"/>
      <c r="E10" s="3"/>
      <c r="F10" s="3"/>
      <c r="G10" s="3"/>
    </row>
    <row r="11" ht="12.75" customHeight="1">
      <c r="A11" s="1"/>
      <c r="B11" s="1" t="s">
        <v>3030</v>
      </c>
      <c r="C11" s="1"/>
      <c r="D11" s="1"/>
      <c r="E11" s="1"/>
      <c r="F11" s="1"/>
      <c r="G11" s="1"/>
    </row>
    <row r="12" ht="12.75" customHeight="1">
      <c r="A12" s="1"/>
      <c r="B12" s="1"/>
      <c r="C12" s="1"/>
      <c r="D12" s="1"/>
      <c r="E12" s="1"/>
      <c r="F12" s="1"/>
      <c r="G12" s="1"/>
    </row>
    <row r="13" ht="13.5" customHeight="1">
      <c r="A13" s="1"/>
      <c r="B13" s="3" t="s">
        <v>4</v>
      </c>
      <c r="C13" s="3"/>
      <c r="D13" s="3"/>
      <c r="E13" s="3"/>
      <c r="F13" s="3"/>
      <c r="G13" s="3"/>
    </row>
    <row r="14" ht="12.75" customHeight="1">
      <c r="A14" s="1"/>
      <c r="B14" s="1" t="s">
        <v>1503</v>
      </c>
      <c r="C14" s="1"/>
      <c r="D14" s="1"/>
      <c r="E14" s="1"/>
      <c r="F14" s="1"/>
      <c r="G14" s="1"/>
    </row>
    <row r="15" ht="12.75" customHeight="1">
      <c r="A15" s="1"/>
      <c r="B15" s="1" t="s">
        <v>3031</v>
      </c>
      <c r="C15" s="1"/>
      <c r="D15" s="1"/>
      <c r="E15" s="1"/>
      <c r="F15" s="1"/>
      <c r="G15" s="1"/>
    </row>
    <row r="16" ht="12.75" customHeight="1">
      <c r="A16" s="1"/>
      <c r="B16" s="1"/>
      <c r="C16" s="1"/>
      <c r="D16" s="1"/>
      <c r="E16" s="1"/>
      <c r="F16" s="1"/>
      <c r="G16" s="1"/>
    </row>
    <row r="17" ht="13.5" customHeight="1">
      <c r="A17" s="1"/>
      <c r="B17" s="3" t="s">
        <v>656</v>
      </c>
      <c r="C17" s="3"/>
      <c r="D17" s="3"/>
      <c r="E17" s="3"/>
      <c r="F17" s="3"/>
      <c r="G17" s="3"/>
    </row>
    <row r="18" ht="12.75" customHeight="1">
      <c r="A18" s="1"/>
      <c r="B18" s="1" t="s">
        <v>3032</v>
      </c>
      <c r="C18" s="1"/>
      <c r="D18" s="1"/>
      <c r="E18" s="1"/>
      <c r="F18" s="1"/>
      <c r="G18" s="1"/>
    </row>
    <row r="19" ht="12.75" customHeight="1">
      <c r="A19" s="1"/>
      <c r="B19" s="1"/>
      <c r="C19" s="1"/>
      <c r="D19" s="1"/>
      <c r="E19" s="1"/>
      <c r="F19" s="1"/>
      <c r="G19" s="1"/>
    </row>
    <row r="20" ht="12.75" customHeight="1">
      <c r="A20" s="1"/>
      <c r="B20" s="159"/>
      <c r="C20" s="159"/>
      <c r="D20" s="159"/>
      <c r="E20" s="164" t="s">
        <v>3033</v>
      </c>
      <c r="F20" s="229">
        <v>22730.0</v>
      </c>
      <c r="G20" s="1"/>
    </row>
    <row r="21" ht="12.75" customHeight="1">
      <c r="A21" s="1"/>
      <c r="B21" s="159"/>
      <c r="C21" s="159"/>
      <c r="D21" s="159"/>
      <c r="E21" s="164" t="s">
        <v>3034</v>
      </c>
      <c r="F21" s="408">
        <f>MONTH(F20)</f>
        <v>3</v>
      </c>
      <c r="G21" s="47" t="s">
        <v>3035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57"/>
    <col customWidth="1" min="11" max="26" width="8.0"/>
  </cols>
  <sheetData>
    <row r="1" ht="18.75" customHeight="1">
      <c r="A1" s="17" t="s">
        <v>262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25.5" customHeight="1">
      <c r="A3" s="1"/>
      <c r="C3" s="4" t="s">
        <v>645</v>
      </c>
      <c r="D3" s="4" t="s">
        <v>3036</v>
      </c>
      <c r="E3" s="99" t="s">
        <v>3037</v>
      </c>
      <c r="J3" s="1"/>
    </row>
    <row r="4" ht="12.75" customHeight="1">
      <c r="A4" s="1"/>
      <c r="C4" s="5">
        <v>110.0</v>
      </c>
      <c r="D4" s="5">
        <v>50.0</v>
      </c>
      <c r="E4" s="6">
        <f t="shared" ref="E4:E8" si="1">MROUND(C4,D4)</f>
        <v>100</v>
      </c>
      <c r="F4" s="47" t="s">
        <v>3038</v>
      </c>
      <c r="J4" s="1"/>
    </row>
    <row r="5" ht="12.75" customHeight="1">
      <c r="A5" s="1"/>
      <c r="C5" s="5">
        <v>120.0</v>
      </c>
      <c r="D5" s="5">
        <v>50.0</v>
      </c>
      <c r="E5" s="6">
        <f t="shared" si="1"/>
        <v>100</v>
      </c>
      <c r="F5" s="47" t="s">
        <v>3039</v>
      </c>
      <c r="J5" s="1"/>
    </row>
    <row r="6" ht="12.75" customHeight="1">
      <c r="A6" s="1"/>
      <c r="C6" s="5">
        <v>150.0</v>
      </c>
      <c r="D6" s="5">
        <v>50.0</v>
      </c>
      <c r="E6" s="6">
        <f t="shared" si="1"/>
        <v>150</v>
      </c>
      <c r="F6" s="47" t="s">
        <v>3040</v>
      </c>
      <c r="J6" s="1"/>
    </row>
    <row r="7" ht="12.75" customHeight="1">
      <c r="A7" s="1"/>
      <c r="C7" s="5">
        <v>160.0</v>
      </c>
      <c r="D7" s="5">
        <v>50.0</v>
      </c>
      <c r="E7" s="6">
        <f t="shared" si="1"/>
        <v>150</v>
      </c>
      <c r="F7" s="47" t="s">
        <v>3041</v>
      </c>
      <c r="J7" s="1"/>
    </row>
    <row r="8" ht="12.75" customHeight="1">
      <c r="A8" s="1"/>
      <c r="C8" s="5">
        <v>170.0</v>
      </c>
      <c r="D8" s="5">
        <v>50.0</v>
      </c>
      <c r="E8" s="6">
        <f t="shared" si="1"/>
        <v>150</v>
      </c>
      <c r="F8" s="47" t="s">
        <v>3042</v>
      </c>
      <c r="J8" s="1"/>
    </row>
    <row r="9" ht="12.75" customHeight="1">
      <c r="A9" s="1"/>
      <c r="J9" s="1"/>
    </row>
    <row r="10" ht="13.5" customHeight="1">
      <c r="A10" s="1"/>
      <c r="B10" s="3" t="s">
        <v>698</v>
      </c>
      <c r="C10" s="3"/>
      <c r="D10" s="3"/>
      <c r="E10" s="3"/>
      <c r="F10" s="3"/>
      <c r="J10" s="1"/>
    </row>
    <row r="11" ht="12.75" customHeight="1">
      <c r="A11" s="1"/>
      <c r="B11" s="1" t="s">
        <v>3043</v>
      </c>
      <c r="J11" s="1"/>
    </row>
    <row r="12" ht="12.75" customHeight="1">
      <c r="A12" s="1"/>
      <c r="J12" s="1"/>
    </row>
    <row r="13" ht="13.5" customHeight="1">
      <c r="A13" s="1"/>
      <c r="B13" s="3" t="s">
        <v>653</v>
      </c>
      <c r="C13" s="3"/>
      <c r="D13" s="3"/>
      <c r="E13" s="3"/>
      <c r="F13" s="3"/>
      <c r="J13" s="1"/>
    </row>
    <row r="14" ht="12.75" customHeight="1">
      <c r="A14" s="1"/>
      <c r="B14" s="2" t="s">
        <v>3044</v>
      </c>
      <c r="J14" s="1"/>
    </row>
    <row r="15" ht="12.75" customHeight="1">
      <c r="A15" s="1"/>
      <c r="J15" s="1"/>
    </row>
    <row r="16" ht="13.5" customHeight="1">
      <c r="A16" s="1"/>
      <c r="B16" s="3" t="s">
        <v>4</v>
      </c>
      <c r="C16" s="3"/>
      <c r="D16" s="3"/>
      <c r="E16" s="3"/>
      <c r="F16" s="3"/>
      <c r="J16" s="1"/>
    </row>
    <row r="17" ht="12.75" customHeight="1">
      <c r="A17" s="1"/>
      <c r="B17" s="1" t="s">
        <v>788</v>
      </c>
      <c r="J17" s="1"/>
    </row>
    <row r="18" ht="12.75" customHeight="1">
      <c r="A18" s="1"/>
      <c r="J18" s="1"/>
    </row>
    <row r="19" ht="12.75" customHeight="1">
      <c r="A19" s="1"/>
      <c r="J19" s="1"/>
    </row>
    <row r="20" ht="12.75" customHeight="1">
      <c r="A20" s="1"/>
      <c r="J20" s="1"/>
    </row>
    <row r="21" ht="12.75" customHeight="1">
      <c r="A21" s="1"/>
      <c r="J21" s="1"/>
    </row>
    <row r="22" ht="12.75" customHeight="1">
      <c r="A22" s="1"/>
      <c r="J22" s="1"/>
    </row>
    <row r="23" ht="12.75" customHeight="1">
      <c r="A23" s="1"/>
      <c r="J23" s="1"/>
    </row>
    <row r="24" ht="12.75" customHeight="1">
      <c r="A24" s="1"/>
      <c r="J24" s="1"/>
    </row>
    <row r="25" ht="12.75" customHeight="1">
      <c r="A25" s="1"/>
      <c r="J25" s="1"/>
    </row>
    <row r="26" ht="12.75" customHeight="1">
      <c r="A26" s="1"/>
      <c r="J26" s="1"/>
    </row>
    <row r="27" ht="12.75" customHeight="1">
      <c r="A27" s="1"/>
      <c r="J27" s="1"/>
    </row>
    <row r="28" ht="12.75" customHeight="1">
      <c r="A28" s="1"/>
      <c r="J28" s="1"/>
    </row>
    <row r="29" ht="12.75" customHeight="1">
      <c r="A29" s="1"/>
      <c r="J29" s="1"/>
    </row>
    <row r="30" ht="12.75" customHeight="1">
      <c r="A30" s="1"/>
      <c r="J30" s="1"/>
    </row>
    <row r="31" ht="12.75" customHeight="1">
      <c r="A31" s="1"/>
      <c r="J31" s="1"/>
    </row>
    <row r="32" ht="12.75" customHeight="1">
      <c r="A32" s="1"/>
      <c r="J32" s="1"/>
    </row>
    <row r="33" ht="12.75" customHeight="1">
      <c r="A33" s="1"/>
      <c r="J33" s="1"/>
    </row>
    <row r="34" ht="12.75" customHeight="1">
      <c r="A34" s="1"/>
      <c r="J34" s="1"/>
    </row>
    <row r="35" ht="12.75" customHeight="1">
      <c r="A35" s="1"/>
      <c r="J35" s="1"/>
    </row>
    <row r="36" ht="12.75" customHeight="1">
      <c r="A36" s="1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43"/>
    <col customWidth="1" min="2" max="2" width="8.0"/>
    <col customWidth="1" min="3" max="4" width="10.0"/>
    <col customWidth="1" min="5" max="9" width="8.0"/>
    <col customWidth="1" min="10" max="10" width="6.29"/>
    <col customWidth="1" min="11" max="26" width="8.0"/>
  </cols>
  <sheetData>
    <row r="1" ht="18.75" customHeight="1">
      <c r="A1" s="17" t="s">
        <v>264</v>
      </c>
      <c r="B1" s="17"/>
      <c r="C1" s="17"/>
      <c r="D1" s="17"/>
      <c r="E1" s="17"/>
      <c r="F1" s="17"/>
      <c r="J1" s="1"/>
    </row>
    <row r="2" ht="13.5" customHeight="1">
      <c r="A2" s="1"/>
      <c r="C2" s="1"/>
      <c r="D2" s="1"/>
      <c r="J2" s="1"/>
    </row>
    <row r="3" ht="12.75" customHeight="1">
      <c r="A3" s="1"/>
      <c r="C3" s="4" t="s">
        <v>3045</v>
      </c>
      <c r="D3" s="4" t="s">
        <v>3046</v>
      </c>
      <c r="J3" s="1"/>
    </row>
    <row r="4" ht="12.75" customHeight="1">
      <c r="A4" s="1"/>
      <c r="C4" s="5">
        <v>1.0</v>
      </c>
      <c r="D4" s="6">
        <f t="shared" ref="D4:D12" si="1">N(C4)</f>
        <v>1</v>
      </c>
      <c r="E4" s="47" t="s">
        <v>3047</v>
      </c>
      <c r="J4" s="1"/>
    </row>
    <row r="5" ht="12.75" customHeight="1">
      <c r="A5" s="1"/>
      <c r="C5" s="409">
        <v>3.5</v>
      </c>
      <c r="D5" s="6">
        <f t="shared" si="1"/>
        <v>3.5</v>
      </c>
      <c r="E5" s="47" t="s">
        <v>3048</v>
      </c>
      <c r="J5" s="1"/>
    </row>
    <row r="6" ht="12.75" customHeight="1">
      <c r="A6" s="1"/>
      <c r="C6" s="5">
        <v>3.5</v>
      </c>
      <c r="D6" s="6">
        <f t="shared" si="1"/>
        <v>3.5</v>
      </c>
      <c r="E6" s="47" t="s">
        <v>3049</v>
      </c>
      <c r="J6" s="1"/>
    </row>
    <row r="7" ht="12.75" customHeight="1">
      <c r="A7" s="1"/>
      <c r="C7" s="128">
        <v>0.035</v>
      </c>
      <c r="D7" s="6">
        <f t="shared" si="1"/>
        <v>0.035</v>
      </c>
      <c r="E7" s="47" t="s">
        <v>3050</v>
      </c>
      <c r="J7" s="1"/>
    </row>
    <row r="8" ht="12.75" customHeight="1">
      <c r="A8" s="1"/>
      <c r="C8" s="193">
        <v>36154.0</v>
      </c>
      <c r="D8" s="6">
        <f t="shared" si="1"/>
        <v>36154</v>
      </c>
      <c r="E8" s="47" t="s">
        <v>3051</v>
      </c>
      <c r="J8" s="1"/>
    </row>
    <row r="9" ht="12.75" customHeight="1">
      <c r="A9" s="1"/>
      <c r="C9" s="5" t="b">
        <v>1</v>
      </c>
      <c r="D9" s="6">
        <f t="shared" si="1"/>
        <v>1</v>
      </c>
      <c r="E9" s="47" t="s">
        <v>3052</v>
      </c>
      <c r="J9" s="1"/>
    </row>
    <row r="10" ht="12.75" customHeight="1">
      <c r="A10" s="1"/>
      <c r="C10" s="5" t="b">
        <v>0</v>
      </c>
      <c r="D10" s="6">
        <f t="shared" si="1"/>
        <v>0</v>
      </c>
      <c r="E10" s="47" t="s">
        <v>3053</v>
      </c>
      <c r="J10" s="1"/>
    </row>
    <row r="11" ht="12.75" customHeight="1">
      <c r="A11" s="1"/>
      <c r="C11" s="5" t="s">
        <v>685</v>
      </c>
      <c r="D11" s="6">
        <f t="shared" si="1"/>
        <v>0</v>
      </c>
      <c r="E11" s="47" t="s">
        <v>3054</v>
      </c>
      <c r="J11" s="1"/>
    </row>
    <row r="12" ht="12.75" customHeight="1">
      <c r="A12" s="1"/>
      <c r="C12" s="5"/>
      <c r="D12" s="6">
        <f t="shared" si="1"/>
        <v>0</v>
      </c>
      <c r="E12" s="47" t="s">
        <v>3055</v>
      </c>
      <c r="J12" s="1"/>
    </row>
    <row r="13" ht="12.75" customHeight="1">
      <c r="A13" s="1"/>
      <c r="C13" s="1"/>
      <c r="D13" s="1"/>
      <c r="J13" s="1"/>
    </row>
    <row r="14" ht="13.5" customHeight="1">
      <c r="A14" s="1"/>
      <c r="B14" s="3" t="s">
        <v>698</v>
      </c>
      <c r="C14" s="3"/>
      <c r="D14" s="3"/>
      <c r="E14" s="3"/>
      <c r="F14" s="3"/>
      <c r="J14" s="1"/>
    </row>
    <row r="15" ht="12.75" customHeight="1">
      <c r="A15" s="1"/>
      <c r="B15" s="1" t="s">
        <v>3056</v>
      </c>
      <c r="C15" s="1"/>
      <c r="D15" s="1"/>
      <c r="J15" s="1"/>
    </row>
    <row r="16" ht="12.75" customHeight="1">
      <c r="A16" s="1"/>
      <c r="B16" s="1" t="s">
        <v>3057</v>
      </c>
      <c r="C16" s="1"/>
      <c r="D16" s="1"/>
      <c r="J16" s="1"/>
    </row>
    <row r="17" ht="12.75" customHeight="1">
      <c r="A17" s="1"/>
      <c r="B17" s="1" t="s">
        <v>3058</v>
      </c>
      <c r="C17" s="1"/>
      <c r="D17" s="1"/>
      <c r="J17" s="1"/>
    </row>
    <row r="18" ht="12.75" customHeight="1">
      <c r="A18" s="1"/>
      <c r="B18" s="1" t="s">
        <v>3059</v>
      </c>
      <c r="C18" s="1"/>
      <c r="D18" s="1"/>
      <c r="J18" s="1"/>
    </row>
    <row r="19" ht="12.75" customHeight="1">
      <c r="A19" s="1"/>
      <c r="C19" s="1"/>
      <c r="D19" s="1"/>
      <c r="J19" s="1"/>
    </row>
    <row r="20" ht="13.5" customHeight="1">
      <c r="A20" s="1"/>
      <c r="B20" s="3" t="s">
        <v>653</v>
      </c>
      <c r="C20" s="3"/>
      <c r="D20" s="3"/>
      <c r="E20" s="3"/>
      <c r="F20" s="3"/>
      <c r="J20" s="1"/>
    </row>
    <row r="21" ht="12.75" customHeight="1">
      <c r="A21" s="1"/>
      <c r="B21" s="2" t="s">
        <v>3060</v>
      </c>
      <c r="C21" s="1"/>
      <c r="D21" s="1"/>
      <c r="J21" s="1"/>
    </row>
    <row r="22" ht="12.75" customHeight="1">
      <c r="A22" s="1"/>
      <c r="C22" s="1"/>
      <c r="D22" s="1"/>
      <c r="J22" s="1"/>
    </row>
    <row r="23" ht="13.5" customHeight="1">
      <c r="A23" s="1"/>
      <c r="B23" s="3" t="s">
        <v>4</v>
      </c>
      <c r="C23" s="3"/>
      <c r="D23" s="3"/>
      <c r="E23" s="3"/>
      <c r="F23" s="3"/>
      <c r="J23" s="1"/>
    </row>
    <row r="24" ht="12.75" customHeight="1">
      <c r="A24" s="1"/>
      <c r="B24" s="1" t="s">
        <v>788</v>
      </c>
      <c r="C24" s="1"/>
      <c r="D24" s="1"/>
      <c r="J24" s="1"/>
    </row>
    <row r="25" ht="12.75" customHeight="1">
      <c r="A25" s="1"/>
      <c r="C25" s="1"/>
      <c r="D25" s="1"/>
      <c r="J25" s="1"/>
    </row>
    <row r="26" ht="12.75" customHeight="1">
      <c r="A26" s="1"/>
      <c r="C26" s="1"/>
      <c r="D26" s="1"/>
      <c r="J26" s="1"/>
    </row>
    <row r="27" ht="12.75" customHeight="1">
      <c r="A27" s="1"/>
      <c r="C27" s="1"/>
      <c r="D27" s="1"/>
      <c r="J27" s="1"/>
    </row>
    <row r="28" ht="12.75" customHeight="1">
      <c r="A28" s="1"/>
      <c r="C28" s="1"/>
      <c r="D28" s="1"/>
      <c r="J28" s="1"/>
    </row>
    <row r="29" ht="12.75" customHeight="1">
      <c r="A29" s="1"/>
      <c r="C29" s="1"/>
      <c r="D29" s="1"/>
      <c r="J29" s="1"/>
    </row>
    <row r="30" ht="12.75" customHeight="1">
      <c r="A30" s="1"/>
      <c r="C30" s="1"/>
      <c r="D30" s="1"/>
      <c r="J30" s="1"/>
    </row>
    <row r="31" ht="12.75" customHeight="1">
      <c r="A31" s="1"/>
      <c r="C31" s="1"/>
      <c r="D31" s="1"/>
      <c r="J31" s="1"/>
    </row>
    <row r="32" ht="12.75" customHeight="1">
      <c r="A32" s="1"/>
      <c r="C32" s="1"/>
      <c r="D32" s="1"/>
      <c r="J32" s="1"/>
    </row>
    <row r="33" ht="12.75" customHeight="1">
      <c r="A33" s="1"/>
      <c r="C33" s="1"/>
      <c r="D33" s="1"/>
      <c r="J33" s="1"/>
    </row>
    <row r="34" ht="12.75" customHeight="1">
      <c r="A34" s="1"/>
      <c r="C34" s="1"/>
      <c r="D34" s="1"/>
      <c r="J34" s="1"/>
    </row>
    <row r="35" ht="12.75" customHeight="1">
      <c r="A35" s="1"/>
      <c r="C35" s="1"/>
      <c r="D35" s="1"/>
      <c r="J35" s="1"/>
    </row>
    <row r="36" ht="12.75" customHeight="1">
      <c r="A36" s="1"/>
      <c r="C36" s="1"/>
      <c r="D36" s="1"/>
      <c r="J36" s="1"/>
    </row>
    <row r="37" ht="12.75" customHeight="1">
      <c r="A37" s="1"/>
      <c r="C37" s="1"/>
      <c r="D37" s="1"/>
      <c r="J37" s="1"/>
    </row>
    <row r="38" ht="12.75" customHeight="1">
      <c r="A38" s="1"/>
      <c r="C38" s="1"/>
      <c r="D38" s="1"/>
      <c r="J38" s="1"/>
    </row>
    <row r="39" ht="12.75" customHeight="1">
      <c r="A39" s="1"/>
      <c r="C39" s="1"/>
      <c r="D39" s="1"/>
      <c r="J39" s="1"/>
    </row>
    <row r="40" ht="12.75" customHeight="1">
      <c r="A40" s="1"/>
      <c r="C40" s="1"/>
      <c r="D40" s="1"/>
      <c r="J40" s="1"/>
    </row>
    <row r="41" ht="12.75" customHeight="1">
      <c r="A41" s="1"/>
      <c r="C41" s="1"/>
      <c r="D41" s="1"/>
      <c r="J41" s="1"/>
    </row>
    <row r="42" ht="12.75" customHeight="1">
      <c r="A42" s="1"/>
      <c r="C42" s="1"/>
      <c r="D42" s="1"/>
      <c r="J42" s="1"/>
    </row>
    <row r="43" ht="12.75" customHeight="1">
      <c r="A43" s="1"/>
      <c r="C43" s="1"/>
      <c r="D43" s="1"/>
      <c r="J43" s="1"/>
    </row>
    <row r="44" ht="12.75" customHeight="1">
      <c r="A44" s="1"/>
      <c r="C44" s="1"/>
      <c r="D44" s="1"/>
      <c r="J44" s="1"/>
    </row>
    <row r="45" ht="12.75" customHeight="1">
      <c r="A45" s="1"/>
      <c r="C45" s="1"/>
      <c r="D45" s="1"/>
      <c r="J45" s="1"/>
    </row>
    <row r="46" ht="12.75" customHeight="1">
      <c r="A46" s="1"/>
      <c r="C46" s="1"/>
      <c r="D46" s="1"/>
      <c r="J46" s="1"/>
    </row>
    <row r="47" ht="12.75" customHeight="1">
      <c r="A47" s="1"/>
      <c r="C47" s="1"/>
      <c r="D47" s="1"/>
      <c r="J47" s="1"/>
    </row>
    <row r="48" ht="12.75" customHeight="1">
      <c r="A48" s="1"/>
      <c r="C48" s="1"/>
      <c r="D48" s="1"/>
      <c r="J48" s="1"/>
    </row>
    <row r="49" ht="12.75" customHeight="1">
      <c r="A49" s="1"/>
      <c r="C49" s="1"/>
      <c r="D49" s="1"/>
      <c r="J49" s="1"/>
    </row>
    <row r="50" ht="12.75" customHeight="1">
      <c r="A50" s="1"/>
      <c r="C50" s="1"/>
      <c r="D50" s="1"/>
      <c r="J50" s="1"/>
    </row>
    <row r="51" ht="12.75" customHeight="1">
      <c r="A51" s="1"/>
      <c r="C51" s="1"/>
      <c r="D51" s="1"/>
      <c r="J51" s="1"/>
    </row>
    <row r="52" ht="12.75" customHeight="1">
      <c r="A52" s="1"/>
      <c r="C52" s="1"/>
      <c r="D52" s="1"/>
      <c r="J52" s="1"/>
    </row>
    <row r="53" ht="12.75" customHeight="1">
      <c r="A53" s="1"/>
      <c r="C53" s="1"/>
      <c r="D53" s="1"/>
      <c r="J53" s="1"/>
    </row>
    <row r="54" ht="12.75" customHeight="1">
      <c r="A54" s="1"/>
      <c r="C54" s="1"/>
      <c r="D54" s="1"/>
      <c r="J54" s="1"/>
    </row>
    <row r="55" ht="12.75" customHeight="1">
      <c r="A55" s="1"/>
      <c r="C55" s="1"/>
      <c r="D55" s="1"/>
      <c r="J55" s="1"/>
    </row>
    <row r="56" ht="12.75" customHeight="1">
      <c r="A56" s="1"/>
      <c r="C56" s="1"/>
      <c r="D56" s="1"/>
      <c r="J56" s="1"/>
    </row>
    <row r="57" ht="12.75" customHeight="1">
      <c r="A57" s="1"/>
      <c r="C57" s="1"/>
      <c r="D57" s="1"/>
      <c r="J57" s="1"/>
    </row>
    <row r="58" ht="12.75" customHeight="1">
      <c r="A58" s="1"/>
      <c r="C58" s="1"/>
      <c r="D58" s="1"/>
      <c r="J58" s="1"/>
    </row>
    <row r="59" ht="12.75" customHeight="1">
      <c r="A59" s="1"/>
      <c r="C59" s="1"/>
      <c r="D59" s="1"/>
      <c r="J59" s="1"/>
    </row>
    <row r="60" ht="12.75" customHeight="1">
      <c r="A60" s="1"/>
      <c r="C60" s="1"/>
      <c r="D60" s="1"/>
      <c r="J60" s="1"/>
    </row>
    <row r="61" ht="12.75" customHeight="1">
      <c r="A61" s="1"/>
      <c r="C61" s="1"/>
      <c r="D61" s="1"/>
      <c r="J61" s="1"/>
    </row>
    <row r="62" ht="12.75" customHeight="1">
      <c r="A62" s="1"/>
      <c r="C62" s="1"/>
      <c r="D62" s="1"/>
      <c r="J62" s="1"/>
    </row>
    <row r="63" ht="12.75" customHeight="1">
      <c r="A63" s="1"/>
      <c r="C63" s="1"/>
      <c r="D63" s="1"/>
      <c r="J63" s="1"/>
    </row>
    <row r="64" ht="12.75" customHeight="1">
      <c r="A64" s="1"/>
      <c r="C64" s="1"/>
      <c r="D64" s="1"/>
      <c r="J64" s="1"/>
    </row>
    <row r="65" ht="12.75" customHeight="1">
      <c r="A65" s="1"/>
      <c r="C65" s="1"/>
      <c r="D65" s="1"/>
      <c r="J65" s="1"/>
    </row>
    <row r="66" ht="12.75" customHeight="1">
      <c r="A66" s="1"/>
      <c r="C66" s="1"/>
      <c r="D66" s="1"/>
      <c r="J66" s="1"/>
    </row>
    <row r="67" ht="12.75" customHeight="1">
      <c r="A67" s="1"/>
      <c r="C67" s="1"/>
      <c r="D67" s="1"/>
      <c r="J67" s="1"/>
    </row>
    <row r="68" ht="12.75" customHeight="1">
      <c r="A68" s="1"/>
      <c r="C68" s="1"/>
      <c r="D68" s="1"/>
      <c r="J68" s="1"/>
    </row>
    <row r="69" ht="12.75" customHeight="1">
      <c r="A69" s="1"/>
      <c r="C69" s="1"/>
      <c r="D69" s="1"/>
      <c r="J69" s="1"/>
    </row>
    <row r="70" ht="12.75" customHeight="1">
      <c r="A70" s="1"/>
      <c r="C70" s="1"/>
      <c r="D70" s="1"/>
      <c r="J70" s="1"/>
    </row>
    <row r="71" ht="12.75" customHeight="1">
      <c r="A71" s="1"/>
      <c r="C71" s="1"/>
      <c r="D71" s="1"/>
      <c r="J71" s="1"/>
    </row>
    <row r="72" ht="12.75" customHeight="1">
      <c r="A72" s="1"/>
      <c r="C72" s="1"/>
      <c r="D72" s="1"/>
      <c r="J72" s="1"/>
    </row>
    <row r="73" ht="12.75" customHeight="1">
      <c r="A73" s="1"/>
      <c r="C73" s="1"/>
      <c r="D73" s="1"/>
      <c r="J73" s="1"/>
    </row>
    <row r="74" ht="12.75" customHeight="1">
      <c r="A74" s="1"/>
      <c r="C74" s="1"/>
      <c r="D74" s="1"/>
      <c r="J74" s="1"/>
    </row>
    <row r="75" ht="12.75" customHeight="1">
      <c r="A75" s="1"/>
      <c r="C75" s="1"/>
      <c r="D75" s="1"/>
      <c r="J75" s="1"/>
    </row>
    <row r="76" ht="12.75" customHeight="1">
      <c r="A76" s="1"/>
      <c r="C76" s="1"/>
      <c r="D76" s="1"/>
      <c r="J76" s="1"/>
    </row>
    <row r="77" ht="12.75" customHeight="1">
      <c r="A77" s="1"/>
      <c r="C77" s="1"/>
      <c r="D77" s="1"/>
      <c r="J77" s="1"/>
    </row>
    <row r="78" ht="12.75" customHeight="1">
      <c r="A78" s="1"/>
      <c r="C78" s="1"/>
      <c r="D78" s="1"/>
      <c r="J78" s="1"/>
    </row>
    <row r="79" ht="12.75" customHeight="1">
      <c r="A79" s="1"/>
      <c r="C79" s="1"/>
      <c r="D79" s="1"/>
      <c r="J79" s="1"/>
    </row>
    <row r="80" ht="12.75" customHeight="1">
      <c r="A80" s="1"/>
      <c r="C80" s="1"/>
      <c r="D80" s="1"/>
      <c r="J80" s="1"/>
    </row>
    <row r="81" ht="12.75" customHeight="1">
      <c r="A81" s="1"/>
      <c r="C81" s="1"/>
      <c r="D81" s="1"/>
      <c r="J81" s="1"/>
    </row>
    <row r="82" ht="12.75" customHeight="1">
      <c r="A82" s="1"/>
      <c r="C82" s="1"/>
      <c r="D82" s="1"/>
      <c r="J82" s="1"/>
    </row>
    <row r="83" ht="12.75" customHeight="1">
      <c r="A83" s="1"/>
      <c r="C83" s="1"/>
      <c r="D83" s="1"/>
      <c r="J83" s="1"/>
    </row>
    <row r="84" ht="12.75" customHeight="1">
      <c r="A84" s="1"/>
      <c r="C84" s="1"/>
      <c r="D84" s="1"/>
      <c r="J84" s="1"/>
    </row>
    <row r="85" ht="12.75" customHeight="1">
      <c r="A85" s="1"/>
      <c r="C85" s="1"/>
      <c r="D85" s="1"/>
      <c r="J85" s="1"/>
    </row>
    <row r="86" ht="12.75" customHeight="1">
      <c r="A86" s="1"/>
      <c r="C86" s="1"/>
      <c r="D86" s="1"/>
      <c r="J86" s="1"/>
    </row>
    <row r="87" ht="12.75" customHeight="1">
      <c r="A87" s="1"/>
      <c r="C87" s="1"/>
      <c r="D87" s="1"/>
      <c r="J87" s="1"/>
    </row>
    <row r="88" ht="12.75" customHeight="1">
      <c r="A88" s="1"/>
      <c r="C88" s="1"/>
      <c r="D88" s="1"/>
      <c r="J88" s="1"/>
    </row>
    <row r="89" ht="12.75" customHeight="1">
      <c r="A89" s="1"/>
      <c r="C89" s="1"/>
      <c r="D89" s="1"/>
      <c r="J89" s="1"/>
    </row>
    <row r="90" ht="12.75" customHeight="1">
      <c r="A90" s="1"/>
      <c r="C90" s="1"/>
      <c r="D90" s="1"/>
      <c r="J90" s="1"/>
    </row>
    <row r="91" ht="12.75" customHeight="1">
      <c r="A91" s="1"/>
      <c r="C91" s="1"/>
      <c r="D91" s="1"/>
      <c r="J91" s="1"/>
    </row>
    <row r="92" ht="12.75" customHeight="1">
      <c r="A92" s="1"/>
      <c r="C92" s="1"/>
      <c r="D92" s="1"/>
      <c r="J92" s="1"/>
    </row>
    <row r="93" ht="12.75" customHeight="1">
      <c r="A93" s="1"/>
      <c r="C93" s="1"/>
      <c r="D93" s="1"/>
      <c r="J93" s="1"/>
    </row>
    <row r="94" ht="12.75" customHeight="1">
      <c r="A94" s="1"/>
      <c r="C94" s="1"/>
      <c r="D94" s="1"/>
      <c r="J94" s="1"/>
    </row>
    <row r="95" ht="12.75" customHeight="1">
      <c r="A95" s="1"/>
      <c r="C95" s="1"/>
      <c r="D95" s="1"/>
      <c r="J95" s="1"/>
    </row>
    <row r="96" ht="12.75" customHeight="1">
      <c r="A96" s="1"/>
      <c r="C96" s="1"/>
      <c r="D96" s="1"/>
      <c r="J96" s="1"/>
    </row>
    <row r="97" ht="12.75" customHeight="1">
      <c r="A97" s="1"/>
      <c r="C97" s="1"/>
      <c r="D97" s="1"/>
      <c r="J97" s="1"/>
    </row>
    <row r="98" ht="12.75" customHeight="1">
      <c r="A98" s="1"/>
      <c r="C98" s="1"/>
      <c r="D98" s="1"/>
      <c r="J98" s="1"/>
    </row>
    <row r="99" ht="12.75" customHeight="1">
      <c r="A99" s="1"/>
      <c r="C99" s="1"/>
      <c r="D99" s="1"/>
      <c r="J99" s="1"/>
    </row>
    <row r="100" ht="12.75" customHeight="1">
      <c r="A100" s="1"/>
      <c r="C100" s="1"/>
      <c r="D100" s="1"/>
      <c r="J100" s="1"/>
    </row>
    <row r="101" ht="12.75" customHeight="1">
      <c r="A101" s="1"/>
      <c r="C101" s="1"/>
      <c r="D101" s="1"/>
      <c r="J101" s="1"/>
    </row>
    <row r="102" ht="12.75" customHeight="1">
      <c r="A102" s="1"/>
      <c r="C102" s="1"/>
      <c r="D102" s="1"/>
      <c r="J102" s="1"/>
    </row>
    <row r="103" ht="12.75" customHeight="1">
      <c r="A103" s="1"/>
      <c r="C103" s="1"/>
      <c r="D103" s="1"/>
      <c r="J103" s="1"/>
    </row>
    <row r="104" ht="12.75" customHeight="1">
      <c r="A104" s="1"/>
      <c r="C104" s="1"/>
      <c r="D104" s="1"/>
      <c r="J104" s="1"/>
    </row>
    <row r="105" ht="12.75" customHeight="1">
      <c r="A105" s="1"/>
      <c r="C105" s="1"/>
      <c r="D105" s="1"/>
      <c r="J105" s="1"/>
    </row>
    <row r="106" ht="12.75" customHeight="1">
      <c r="A106" s="1"/>
      <c r="C106" s="1"/>
      <c r="D106" s="1"/>
      <c r="J106" s="1"/>
    </row>
    <row r="107" ht="12.75" customHeight="1">
      <c r="A107" s="1"/>
      <c r="C107" s="1"/>
      <c r="D107" s="1"/>
      <c r="J107" s="1"/>
    </row>
    <row r="108" ht="12.75" customHeight="1">
      <c r="A108" s="1"/>
      <c r="C108" s="1"/>
      <c r="D108" s="1"/>
      <c r="J108" s="1"/>
    </row>
    <row r="109" ht="12.75" customHeight="1">
      <c r="A109" s="1"/>
      <c r="C109" s="1"/>
      <c r="D109" s="1"/>
      <c r="J109" s="1"/>
    </row>
    <row r="110" ht="12.75" customHeight="1">
      <c r="A110" s="1"/>
      <c r="C110" s="1"/>
      <c r="D110" s="1"/>
      <c r="J110" s="1"/>
    </row>
    <row r="111" ht="12.75" customHeight="1">
      <c r="A111" s="1"/>
      <c r="C111" s="1"/>
      <c r="D111" s="1"/>
      <c r="J111" s="1"/>
    </row>
    <row r="112" ht="12.75" customHeight="1">
      <c r="A112" s="1"/>
      <c r="C112" s="1"/>
      <c r="D112" s="1"/>
      <c r="J112" s="1"/>
    </row>
    <row r="113" ht="12.75" customHeight="1">
      <c r="A113" s="1"/>
      <c r="C113" s="1"/>
      <c r="D113" s="1"/>
      <c r="J113" s="1"/>
    </row>
    <row r="114" ht="12.75" customHeight="1">
      <c r="A114" s="1"/>
      <c r="C114" s="1"/>
      <c r="D114" s="1"/>
      <c r="J114" s="1"/>
    </row>
    <row r="115" ht="12.75" customHeight="1">
      <c r="A115" s="1"/>
      <c r="C115" s="1"/>
      <c r="D115" s="1"/>
      <c r="J115" s="1"/>
    </row>
    <row r="116" ht="12.75" customHeight="1">
      <c r="A116" s="1"/>
      <c r="C116" s="1"/>
      <c r="D116" s="1"/>
      <c r="J116" s="1"/>
    </row>
    <row r="117" ht="12.75" customHeight="1">
      <c r="A117" s="1"/>
      <c r="C117" s="1"/>
      <c r="D117" s="1"/>
      <c r="J117" s="1"/>
    </row>
    <row r="118" ht="12.75" customHeight="1">
      <c r="A118" s="1"/>
      <c r="C118" s="1"/>
      <c r="D118" s="1"/>
      <c r="J118" s="1"/>
    </row>
    <row r="119" ht="12.75" customHeight="1">
      <c r="A119" s="1"/>
      <c r="C119" s="1"/>
      <c r="D119" s="1"/>
      <c r="J119" s="1"/>
    </row>
    <row r="120" ht="12.75" customHeight="1">
      <c r="A120" s="1"/>
      <c r="C120" s="1"/>
      <c r="D120" s="1"/>
      <c r="J120" s="1"/>
    </row>
    <row r="121" ht="12.75" customHeight="1">
      <c r="A121" s="1"/>
      <c r="C121" s="1"/>
      <c r="D121" s="1"/>
      <c r="J121" s="1"/>
    </row>
    <row r="122" ht="12.75" customHeight="1">
      <c r="A122" s="1"/>
      <c r="C122" s="1"/>
      <c r="D122" s="1"/>
      <c r="J122" s="1"/>
    </row>
    <row r="123" ht="12.75" customHeight="1">
      <c r="A123" s="1"/>
      <c r="C123" s="1"/>
      <c r="D123" s="1"/>
      <c r="J123" s="1"/>
    </row>
    <row r="124" ht="12.75" customHeight="1">
      <c r="A124" s="1"/>
      <c r="C124" s="1"/>
      <c r="D124" s="1"/>
      <c r="J124" s="1"/>
    </row>
    <row r="125" ht="12.75" customHeight="1">
      <c r="A125" s="1"/>
      <c r="C125" s="1"/>
      <c r="D125" s="1"/>
      <c r="J125" s="1"/>
    </row>
    <row r="126" ht="12.75" customHeight="1">
      <c r="A126" s="1"/>
      <c r="C126" s="1"/>
      <c r="D126" s="1"/>
      <c r="J126" s="1"/>
    </row>
    <row r="127" ht="12.75" customHeight="1">
      <c r="A127" s="1"/>
      <c r="C127" s="1"/>
      <c r="D127" s="1"/>
      <c r="J127" s="1"/>
    </row>
    <row r="128" ht="12.75" customHeight="1">
      <c r="A128" s="1"/>
      <c r="C128" s="1"/>
      <c r="D128" s="1"/>
      <c r="J128" s="1"/>
    </row>
    <row r="129" ht="12.75" customHeight="1">
      <c r="A129" s="1"/>
      <c r="C129" s="1"/>
      <c r="D129" s="1"/>
      <c r="J129" s="1"/>
    </row>
    <row r="130" ht="12.75" customHeight="1">
      <c r="A130" s="1"/>
      <c r="C130" s="1"/>
      <c r="D130" s="1"/>
      <c r="J130" s="1"/>
    </row>
    <row r="131" ht="12.75" customHeight="1">
      <c r="A131" s="1"/>
      <c r="C131" s="1"/>
      <c r="D131" s="1"/>
      <c r="J131" s="1"/>
    </row>
    <row r="132" ht="12.75" customHeight="1">
      <c r="A132" s="1"/>
      <c r="C132" s="1"/>
      <c r="D132" s="1"/>
      <c r="J132" s="1"/>
    </row>
    <row r="133" ht="12.75" customHeight="1">
      <c r="A133" s="1"/>
      <c r="C133" s="1"/>
      <c r="D133" s="1"/>
      <c r="J133" s="1"/>
    </row>
    <row r="134" ht="12.75" customHeight="1">
      <c r="A134" s="1"/>
      <c r="C134" s="1"/>
      <c r="D134" s="1"/>
      <c r="J134" s="1"/>
    </row>
    <row r="135" ht="12.75" customHeight="1">
      <c r="A135" s="1"/>
      <c r="C135" s="1"/>
      <c r="D135" s="1"/>
      <c r="J135" s="1"/>
    </row>
    <row r="136" ht="12.75" customHeight="1">
      <c r="A136" s="1"/>
      <c r="C136" s="1"/>
      <c r="D136" s="1"/>
      <c r="J136" s="1"/>
    </row>
    <row r="137" ht="12.75" customHeight="1">
      <c r="A137" s="1"/>
      <c r="C137" s="1"/>
      <c r="D137" s="1"/>
      <c r="J137" s="1"/>
    </row>
    <row r="138" ht="12.75" customHeight="1">
      <c r="A138" s="1"/>
      <c r="C138" s="1"/>
      <c r="D138" s="1"/>
      <c r="J138" s="1"/>
    </row>
    <row r="139" ht="12.75" customHeight="1">
      <c r="A139" s="1"/>
      <c r="C139" s="1"/>
      <c r="D139" s="1"/>
      <c r="J139" s="1"/>
    </row>
    <row r="140" ht="12.75" customHeight="1">
      <c r="A140" s="1"/>
      <c r="C140" s="1"/>
      <c r="D140" s="1"/>
      <c r="J140" s="1"/>
    </row>
    <row r="141" ht="12.75" customHeight="1">
      <c r="A141" s="1"/>
      <c r="C141" s="1"/>
      <c r="D141" s="1"/>
      <c r="J141" s="1"/>
    </row>
    <row r="142" ht="12.75" customHeight="1">
      <c r="A142" s="1"/>
      <c r="C142" s="1"/>
      <c r="D142" s="1"/>
      <c r="J142" s="1"/>
    </row>
    <row r="143" ht="12.75" customHeight="1">
      <c r="A143" s="1"/>
      <c r="C143" s="1"/>
      <c r="D143" s="1"/>
      <c r="J143" s="1"/>
    </row>
    <row r="144" ht="12.75" customHeight="1">
      <c r="A144" s="1"/>
      <c r="C144" s="1"/>
      <c r="D144" s="1"/>
      <c r="J144" s="1"/>
    </row>
    <row r="145" ht="12.75" customHeight="1">
      <c r="A145" s="1"/>
      <c r="C145" s="1"/>
      <c r="D145" s="1"/>
      <c r="J145" s="1"/>
    </row>
    <row r="146" ht="12.75" customHeight="1">
      <c r="A146" s="1"/>
      <c r="C146" s="1"/>
      <c r="D146" s="1"/>
      <c r="J146" s="1"/>
    </row>
    <row r="147" ht="12.75" customHeight="1">
      <c r="A147" s="1"/>
      <c r="C147" s="1"/>
      <c r="D147" s="1"/>
      <c r="J147" s="1"/>
    </row>
    <row r="148" ht="12.75" customHeight="1">
      <c r="A148" s="1"/>
      <c r="C148" s="1"/>
      <c r="D148" s="1"/>
      <c r="J148" s="1"/>
    </row>
    <row r="149" ht="12.75" customHeight="1">
      <c r="A149" s="1"/>
      <c r="C149" s="1"/>
      <c r="D149" s="1"/>
      <c r="J149" s="1"/>
    </row>
    <row r="150" ht="12.75" customHeight="1">
      <c r="A150" s="1"/>
      <c r="C150" s="1"/>
      <c r="D150" s="1"/>
      <c r="J150" s="1"/>
    </row>
    <row r="151" ht="12.75" customHeight="1">
      <c r="A151" s="1"/>
      <c r="C151" s="1"/>
      <c r="D151" s="1"/>
      <c r="J151" s="1"/>
    </row>
    <row r="152" ht="12.75" customHeight="1">
      <c r="A152" s="1"/>
      <c r="C152" s="1"/>
      <c r="D152" s="1"/>
      <c r="J152" s="1"/>
    </row>
    <row r="153" ht="12.75" customHeight="1">
      <c r="A153" s="1"/>
      <c r="C153" s="1"/>
      <c r="D153" s="1"/>
      <c r="J153" s="1"/>
    </row>
    <row r="154" ht="12.75" customHeight="1">
      <c r="A154" s="1"/>
      <c r="C154" s="1"/>
      <c r="D154" s="1"/>
      <c r="J154" s="1"/>
    </row>
    <row r="155" ht="12.75" customHeight="1">
      <c r="A155" s="1"/>
      <c r="C155" s="1"/>
      <c r="D155" s="1"/>
      <c r="J155" s="1"/>
    </row>
    <row r="156" ht="12.75" customHeight="1">
      <c r="A156" s="1"/>
      <c r="C156" s="1"/>
      <c r="D156" s="1"/>
      <c r="J156" s="1"/>
    </row>
    <row r="157" ht="12.75" customHeight="1">
      <c r="A157" s="1"/>
      <c r="C157" s="1"/>
      <c r="D157" s="1"/>
      <c r="J157" s="1"/>
    </row>
    <row r="158" ht="12.75" customHeight="1">
      <c r="A158" s="1"/>
      <c r="C158" s="1"/>
      <c r="D158" s="1"/>
      <c r="J158" s="1"/>
    </row>
    <row r="159" ht="12.75" customHeight="1">
      <c r="A159" s="1"/>
      <c r="C159" s="1"/>
      <c r="D159" s="1"/>
      <c r="J159" s="1"/>
    </row>
    <row r="160" ht="12.75" customHeight="1">
      <c r="A160" s="1"/>
      <c r="C160" s="1"/>
      <c r="D160" s="1"/>
      <c r="J160" s="1"/>
    </row>
    <row r="161" ht="12.75" customHeight="1">
      <c r="A161" s="1"/>
      <c r="C161" s="1"/>
      <c r="D161" s="1"/>
      <c r="J161" s="1"/>
    </row>
    <row r="162" ht="12.75" customHeight="1">
      <c r="A162" s="1"/>
      <c r="C162" s="1"/>
      <c r="D162" s="1"/>
      <c r="J162" s="1"/>
    </row>
    <row r="163" ht="12.75" customHeight="1">
      <c r="A163" s="1"/>
      <c r="C163" s="1"/>
      <c r="D163" s="1"/>
      <c r="J163" s="1"/>
    </row>
    <row r="164" ht="12.75" customHeight="1">
      <c r="A164" s="1"/>
      <c r="C164" s="1"/>
      <c r="D164" s="1"/>
      <c r="J164" s="1"/>
    </row>
    <row r="165" ht="12.75" customHeight="1">
      <c r="A165" s="1"/>
      <c r="C165" s="1"/>
      <c r="D165" s="1"/>
      <c r="J165" s="1"/>
    </row>
    <row r="166" ht="12.75" customHeight="1">
      <c r="A166" s="1"/>
      <c r="C166" s="1"/>
      <c r="D166" s="1"/>
      <c r="J166" s="1"/>
    </row>
    <row r="167" ht="12.75" customHeight="1">
      <c r="A167" s="1"/>
      <c r="C167" s="1"/>
      <c r="D167" s="1"/>
      <c r="J167" s="1"/>
    </row>
    <row r="168" ht="12.75" customHeight="1">
      <c r="A168" s="1"/>
      <c r="C168" s="1"/>
      <c r="D168" s="1"/>
      <c r="J168" s="1"/>
    </row>
    <row r="169" ht="12.75" customHeight="1">
      <c r="A169" s="1"/>
      <c r="C169" s="1"/>
      <c r="D169" s="1"/>
      <c r="J169" s="1"/>
    </row>
    <row r="170" ht="12.75" customHeight="1">
      <c r="A170" s="1"/>
      <c r="C170" s="1"/>
      <c r="D170" s="1"/>
      <c r="J170" s="1"/>
    </row>
    <row r="171" ht="12.75" customHeight="1">
      <c r="A171" s="1"/>
      <c r="C171" s="1"/>
      <c r="D171" s="1"/>
      <c r="J171" s="1"/>
    </row>
    <row r="172" ht="12.75" customHeight="1">
      <c r="A172" s="1"/>
      <c r="C172" s="1"/>
      <c r="D172" s="1"/>
      <c r="J172" s="1"/>
    </row>
    <row r="173" ht="12.75" customHeight="1">
      <c r="A173" s="1"/>
      <c r="C173" s="1"/>
      <c r="D173" s="1"/>
      <c r="J173" s="1"/>
    </row>
    <row r="174" ht="12.75" customHeight="1">
      <c r="A174" s="1"/>
      <c r="C174" s="1"/>
      <c r="D174" s="1"/>
      <c r="J174" s="1"/>
    </row>
    <row r="175" ht="12.75" customHeight="1">
      <c r="A175" s="1"/>
      <c r="C175" s="1"/>
      <c r="D175" s="1"/>
      <c r="J175" s="1"/>
    </row>
    <row r="176" ht="12.75" customHeight="1">
      <c r="A176" s="1"/>
      <c r="C176" s="1"/>
      <c r="D176" s="1"/>
      <c r="J176" s="1"/>
    </row>
    <row r="177" ht="12.75" customHeight="1">
      <c r="A177" s="1"/>
      <c r="C177" s="1"/>
      <c r="D177" s="1"/>
      <c r="J177" s="1"/>
    </row>
    <row r="178" ht="12.75" customHeight="1">
      <c r="A178" s="1"/>
      <c r="C178" s="1"/>
      <c r="D178" s="1"/>
      <c r="J178" s="1"/>
    </row>
    <row r="179" ht="12.75" customHeight="1">
      <c r="A179" s="1"/>
      <c r="C179" s="1"/>
      <c r="D179" s="1"/>
      <c r="J179" s="1"/>
    </row>
    <row r="180" ht="12.75" customHeight="1">
      <c r="A180" s="1"/>
      <c r="C180" s="1"/>
      <c r="D180" s="1"/>
      <c r="J180" s="1"/>
    </row>
    <row r="181" ht="12.75" customHeight="1">
      <c r="A181" s="1"/>
      <c r="C181" s="1"/>
      <c r="D181" s="1"/>
      <c r="J181" s="1"/>
    </row>
    <row r="182" ht="12.75" customHeight="1">
      <c r="A182" s="1"/>
      <c r="C182" s="1"/>
      <c r="D182" s="1"/>
      <c r="J182" s="1"/>
    </row>
    <row r="183" ht="12.75" customHeight="1">
      <c r="A183" s="1"/>
      <c r="C183" s="1"/>
      <c r="D183" s="1"/>
      <c r="J183" s="1"/>
    </row>
    <row r="184" ht="12.75" customHeight="1">
      <c r="A184" s="1"/>
      <c r="C184" s="1"/>
      <c r="D184" s="1"/>
      <c r="J184" s="1"/>
    </row>
    <row r="185" ht="12.75" customHeight="1">
      <c r="A185" s="1"/>
      <c r="C185" s="1"/>
      <c r="D185" s="1"/>
      <c r="J185" s="1"/>
    </row>
    <row r="186" ht="12.75" customHeight="1">
      <c r="A186" s="1"/>
      <c r="C186" s="1"/>
      <c r="D186" s="1"/>
      <c r="J186" s="1"/>
    </row>
    <row r="187" ht="12.75" customHeight="1">
      <c r="A187" s="1"/>
      <c r="C187" s="1"/>
      <c r="D187" s="1"/>
      <c r="J187" s="1"/>
    </row>
    <row r="188" ht="12.75" customHeight="1">
      <c r="A188" s="1"/>
      <c r="C188" s="1"/>
      <c r="D188" s="1"/>
      <c r="J188" s="1"/>
    </row>
    <row r="189" ht="12.75" customHeight="1">
      <c r="A189" s="1"/>
      <c r="C189" s="1"/>
      <c r="D189" s="1"/>
      <c r="J189" s="1"/>
    </row>
    <row r="190" ht="12.75" customHeight="1">
      <c r="A190" s="1"/>
      <c r="C190" s="1"/>
      <c r="D190" s="1"/>
      <c r="J190" s="1"/>
    </row>
    <row r="191" ht="12.75" customHeight="1">
      <c r="A191" s="1"/>
      <c r="C191" s="1"/>
      <c r="D191" s="1"/>
      <c r="J191" s="1"/>
    </row>
    <row r="192" ht="12.75" customHeight="1">
      <c r="A192" s="1"/>
      <c r="C192" s="1"/>
      <c r="D192" s="1"/>
      <c r="J192" s="1"/>
    </row>
    <row r="193" ht="12.75" customHeight="1">
      <c r="A193" s="1"/>
      <c r="C193" s="1"/>
      <c r="D193" s="1"/>
      <c r="J193" s="1"/>
    </row>
    <row r="194" ht="12.75" customHeight="1">
      <c r="A194" s="1"/>
      <c r="C194" s="1"/>
      <c r="D194" s="1"/>
      <c r="J194" s="1"/>
    </row>
    <row r="195" ht="12.75" customHeight="1">
      <c r="A195" s="1"/>
      <c r="C195" s="1"/>
      <c r="D195" s="1"/>
      <c r="J195" s="1"/>
    </row>
    <row r="196" ht="12.75" customHeight="1">
      <c r="A196" s="1"/>
      <c r="C196" s="1"/>
      <c r="D196" s="1"/>
      <c r="J196" s="1"/>
    </row>
    <row r="197" ht="12.75" customHeight="1">
      <c r="A197" s="1"/>
      <c r="C197" s="1"/>
      <c r="D197" s="1"/>
      <c r="J197" s="1"/>
    </row>
    <row r="198" ht="12.75" customHeight="1">
      <c r="A198" s="1"/>
      <c r="C198" s="1"/>
      <c r="D198" s="1"/>
      <c r="J198" s="1"/>
    </row>
    <row r="199" ht="12.75" customHeight="1">
      <c r="A199" s="1"/>
      <c r="C199" s="1"/>
      <c r="D199" s="1"/>
      <c r="J199" s="1"/>
    </row>
    <row r="200" ht="12.75" customHeight="1">
      <c r="A200" s="1"/>
      <c r="C200" s="1"/>
      <c r="D200" s="1"/>
      <c r="J200" s="1"/>
    </row>
    <row r="201" ht="12.75" customHeight="1">
      <c r="A201" s="1"/>
      <c r="C201" s="1"/>
      <c r="D201" s="1"/>
      <c r="J201" s="1"/>
    </row>
    <row r="202" ht="12.75" customHeight="1">
      <c r="A202" s="1"/>
      <c r="C202" s="1"/>
      <c r="D202" s="1"/>
      <c r="J202" s="1"/>
    </row>
    <row r="203" ht="12.75" customHeight="1">
      <c r="A203" s="1"/>
      <c r="C203" s="1"/>
      <c r="D203" s="1"/>
      <c r="J203" s="1"/>
    </row>
    <row r="204" ht="12.75" customHeight="1">
      <c r="A204" s="1"/>
      <c r="C204" s="1"/>
      <c r="D204" s="1"/>
      <c r="J204" s="1"/>
    </row>
    <row r="205" ht="12.75" customHeight="1">
      <c r="A205" s="1"/>
      <c r="C205" s="1"/>
      <c r="D205" s="1"/>
      <c r="J205" s="1"/>
    </row>
    <row r="206" ht="12.75" customHeight="1">
      <c r="A206" s="1"/>
      <c r="C206" s="1"/>
      <c r="D206" s="1"/>
      <c r="J206" s="1"/>
    </row>
    <row r="207" ht="12.75" customHeight="1">
      <c r="A207" s="1"/>
      <c r="C207" s="1"/>
      <c r="D207" s="1"/>
      <c r="J207" s="1"/>
    </row>
    <row r="208" ht="12.75" customHeight="1">
      <c r="A208" s="1"/>
      <c r="C208" s="1"/>
      <c r="D208" s="1"/>
      <c r="J208" s="1"/>
    </row>
    <row r="209" ht="12.75" customHeight="1">
      <c r="A209" s="1"/>
      <c r="C209" s="1"/>
      <c r="D209" s="1"/>
      <c r="J209" s="1"/>
    </row>
    <row r="210" ht="12.75" customHeight="1">
      <c r="A210" s="1"/>
      <c r="C210" s="1"/>
      <c r="D210" s="1"/>
      <c r="J210" s="1"/>
    </row>
    <row r="211" ht="12.75" customHeight="1">
      <c r="A211" s="1"/>
      <c r="C211" s="1"/>
      <c r="D211" s="1"/>
      <c r="J211" s="1"/>
    </row>
    <row r="212" ht="12.75" customHeight="1">
      <c r="A212" s="1"/>
      <c r="C212" s="1"/>
      <c r="D212" s="1"/>
      <c r="J212" s="1"/>
    </row>
    <row r="213" ht="12.75" customHeight="1">
      <c r="A213" s="1"/>
      <c r="C213" s="1"/>
      <c r="D213" s="1"/>
      <c r="J213" s="1"/>
    </row>
    <row r="214" ht="12.75" customHeight="1">
      <c r="A214" s="1"/>
      <c r="C214" s="1"/>
      <c r="D214" s="1"/>
      <c r="J214" s="1"/>
    </row>
    <row r="215" ht="12.75" customHeight="1">
      <c r="A215" s="1"/>
      <c r="C215" s="1"/>
      <c r="D215" s="1"/>
      <c r="J215" s="1"/>
    </row>
    <row r="216" ht="12.75" customHeight="1">
      <c r="A216" s="1"/>
      <c r="C216" s="1"/>
      <c r="D216" s="1"/>
      <c r="J216" s="1"/>
    </row>
    <row r="217" ht="12.75" customHeight="1">
      <c r="A217" s="1"/>
      <c r="C217" s="1"/>
      <c r="D217" s="1"/>
      <c r="J217" s="1"/>
    </row>
    <row r="218" ht="12.75" customHeight="1">
      <c r="A218" s="1"/>
      <c r="C218" s="1"/>
      <c r="D218" s="1"/>
      <c r="J218" s="1"/>
    </row>
    <row r="219" ht="12.75" customHeight="1">
      <c r="A219" s="1"/>
      <c r="C219" s="1"/>
      <c r="D219" s="1"/>
      <c r="J219" s="1"/>
    </row>
    <row r="220" ht="12.75" customHeight="1">
      <c r="A220" s="1"/>
      <c r="C220" s="1"/>
      <c r="D220" s="1"/>
      <c r="J220" s="1"/>
    </row>
    <row r="221" ht="12.75" customHeight="1">
      <c r="A221" s="1"/>
      <c r="C221" s="1"/>
      <c r="D221" s="1"/>
      <c r="J221" s="1"/>
    </row>
    <row r="222" ht="12.75" customHeight="1">
      <c r="A222" s="1"/>
      <c r="C222" s="1"/>
      <c r="D222" s="1"/>
      <c r="J222" s="1"/>
    </row>
    <row r="223" ht="12.75" customHeight="1">
      <c r="A223" s="1"/>
      <c r="C223" s="1"/>
      <c r="D223" s="1"/>
      <c r="J223" s="1"/>
    </row>
    <row r="224" ht="12.75" customHeight="1">
      <c r="A224" s="1"/>
      <c r="C224" s="1"/>
      <c r="D224" s="1"/>
      <c r="J224" s="1"/>
    </row>
    <row r="225" ht="12.75" customHeight="1">
      <c r="A225" s="1"/>
      <c r="C225" s="1"/>
      <c r="D225" s="1"/>
      <c r="J225" s="1"/>
    </row>
    <row r="226" ht="12.75" customHeight="1">
      <c r="A226" s="1"/>
      <c r="C226" s="1"/>
      <c r="D226" s="1"/>
      <c r="J226" s="1"/>
    </row>
    <row r="227" ht="12.75" customHeight="1">
      <c r="A227" s="1"/>
      <c r="C227" s="1"/>
      <c r="D227" s="1"/>
      <c r="J227" s="1"/>
    </row>
    <row r="228" ht="12.75" customHeight="1">
      <c r="A228" s="1"/>
      <c r="C228" s="1"/>
      <c r="D228" s="1"/>
      <c r="J228" s="1"/>
    </row>
    <row r="229" ht="12.75" customHeight="1">
      <c r="A229" s="1"/>
      <c r="C229" s="1"/>
      <c r="D229" s="1"/>
      <c r="J229" s="1"/>
    </row>
    <row r="230" ht="12.75" customHeight="1">
      <c r="A230" s="1"/>
      <c r="C230" s="1"/>
      <c r="D230" s="1"/>
      <c r="J230" s="1"/>
    </row>
    <row r="231" ht="12.75" customHeight="1">
      <c r="A231" s="1"/>
      <c r="C231" s="1"/>
      <c r="D231" s="1"/>
      <c r="J231" s="1"/>
    </row>
    <row r="232" ht="12.75" customHeight="1">
      <c r="A232" s="1"/>
      <c r="C232" s="1"/>
      <c r="D232" s="1"/>
      <c r="J232" s="1"/>
    </row>
    <row r="233" ht="12.75" customHeight="1">
      <c r="A233" s="1"/>
      <c r="C233" s="1"/>
      <c r="D233" s="1"/>
      <c r="J233" s="1"/>
    </row>
    <row r="234" ht="12.75" customHeight="1">
      <c r="A234" s="1"/>
      <c r="C234" s="1"/>
      <c r="D234" s="1"/>
      <c r="J234" s="1"/>
    </row>
    <row r="235" ht="12.75" customHeight="1">
      <c r="A235" s="1"/>
      <c r="C235" s="1"/>
      <c r="D235" s="1"/>
      <c r="J235" s="1"/>
    </row>
    <row r="236" ht="12.75" customHeight="1">
      <c r="A236" s="1"/>
      <c r="C236" s="1"/>
      <c r="D236" s="1"/>
      <c r="J236" s="1"/>
    </row>
    <row r="237" ht="12.75" customHeight="1">
      <c r="A237" s="1"/>
      <c r="C237" s="1"/>
      <c r="D237" s="1"/>
      <c r="J237" s="1"/>
    </row>
    <row r="238" ht="12.75" customHeight="1">
      <c r="A238" s="1"/>
      <c r="C238" s="1"/>
      <c r="D238" s="1"/>
      <c r="J238" s="1"/>
    </row>
    <row r="239" ht="12.75" customHeight="1">
      <c r="A239" s="1"/>
      <c r="C239" s="1"/>
      <c r="D239" s="1"/>
      <c r="J239" s="1"/>
    </row>
    <row r="240" ht="12.75" customHeight="1">
      <c r="A240" s="1"/>
      <c r="C240" s="1"/>
      <c r="D240" s="1"/>
      <c r="J240" s="1"/>
    </row>
    <row r="241" ht="12.75" customHeight="1">
      <c r="A241" s="1"/>
      <c r="C241" s="1"/>
      <c r="D241" s="1"/>
      <c r="J241" s="1"/>
    </row>
    <row r="242" ht="12.75" customHeight="1">
      <c r="A242" s="1"/>
      <c r="C242" s="1"/>
      <c r="D242" s="1"/>
      <c r="J242" s="1"/>
    </row>
    <row r="243" ht="12.75" customHeight="1">
      <c r="A243" s="1"/>
      <c r="C243" s="1"/>
      <c r="D243" s="1"/>
      <c r="J243" s="1"/>
    </row>
    <row r="244" ht="12.75" customHeight="1">
      <c r="A244" s="1"/>
      <c r="C244" s="1"/>
      <c r="D244" s="1"/>
      <c r="J244" s="1"/>
    </row>
    <row r="245" ht="12.75" customHeight="1">
      <c r="A245" s="1"/>
      <c r="C245" s="1"/>
      <c r="D245" s="1"/>
      <c r="J245" s="1"/>
    </row>
    <row r="246" ht="12.75" customHeight="1">
      <c r="A246" s="1"/>
      <c r="C246" s="1"/>
      <c r="D246" s="1"/>
      <c r="J246" s="1"/>
    </row>
    <row r="247" ht="12.75" customHeight="1">
      <c r="A247" s="1"/>
      <c r="C247" s="1"/>
      <c r="D247" s="1"/>
      <c r="J247" s="1"/>
    </row>
    <row r="248" ht="12.75" customHeight="1">
      <c r="A248" s="1"/>
      <c r="C248" s="1"/>
      <c r="D248" s="1"/>
      <c r="J248" s="1"/>
    </row>
    <row r="249" ht="12.75" customHeight="1">
      <c r="A249" s="1"/>
      <c r="C249" s="1"/>
      <c r="D249" s="1"/>
      <c r="J249" s="1"/>
    </row>
    <row r="250" ht="12.75" customHeight="1">
      <c r="A250" s="1"/>
      <c r="C250" s="1"/>
      <c r="D250" s="1"/>
      <c r="J250" s="1"/>
    </row>
    <row r="251" ht="12.75" customHeight="1">
      <c r="A251" s="1"/>
      <c r="C251" s="1"/>
      <c r="D251" s="1"/>
      <c r="J251" s="1"/>
    </row>
    <row r="252" ht="12.75" customHeight="1">
      <c r="A252" s="1"/>
      <c r="C252" s="1"/>
      <c r="D252" s="1"/>
      <c r="J252" s="1"/>
    </row>
    <row r="253" ht="12.75" customHeight="1">
      <c r="A253" s="1"/>
      <c r="C253" s="1"/>
      <c r="D253" s="1"/>
      <c r="J253" s="1"/>
    </row>
    <row r="254" ht="12.75" customHeight="1">
      <c r="A254" s="1"/>
      <c r="C254" s="1"/>
      <c r="D254" s="1"/>
      <c r="J254" s="1"/>
    </row>
    <row r="255" ht="12.75" customHeight="1">
      <c r="A255" s="1"/>
      <c r="C255" s="1"/>
      <c r="D255" s="1"/>
      <c r="J255" s="1"/>
    </row>
    <row r="256" ht="12.75" customHeight="1">
      <c r="A256" s="1"/>
      <c r="C256" s="1"/>
      <c r="D256" s="1"/>
      <c r="J256" s="1"/>
    </row>
    <row r="257" ht="12.75" customHeight="1">
      <c r="A257" s="1"/>
      <c r="C257" s="1"/>
      <c r="D257" s="1"/>
      <c r="J257" s="1"/>
    </row>
    <row r="258" ht="12.75" customHeight="1">
      <c r="A258" s="1"/>
      <c r="C258" s="1"/>
      <c r="D258" s="1"/>
      <c r="J258" s="1"/>
    </row>
    <row r="259" ht="12.75" customHeight="1">
      <c r="A259" s="1"/>
      <c r="C259" s="1"/>
      <c r="D259" s="1"/>
      <c r="J259" s="1"/>
    </row>
    <row r="260" ht="12.75" customHeight="1">
      <c r="A260" s="1"/>
      <c r="C260" s="1"/>
      <c r="D260" s="1"/>
      <c r="J260" s="1"/>
    </row>
    <row r="261" ht="12.75" customHeight="1">
      <c r="A261" s="1"/>
      <c r="C261" s="1"/>
      <c r="D261" s="1"/>
      <c r="J261" s="1"/>
    </row>
    <row r="262" ht="12.75" customHeight="1">
      <c r="A262" s="1"/>
      <c r="C262" s="1"/>
      <c r="D262" s="1"/>
      <c r="J262" s="1"/>
    </row>
    <row r="263" ht="12.75" customHeight="1">
      <c r="A263" s="1"/>
      <c r="C263" s="1"/>
      <c r="D263" s="1"/>
      <c r="J263" s="1"/>
    </row>
    <row r="264" ht="12.75" customHeight="1">
      <c r="A264" s="1"/>
      <c r="C264" s="1"/>
      <c r="D264" s="1"/>
      <c r="J264" s="1"/>
    </row>
    <row r="265" ht="12.75" customHeight="1">
      <c r="A265" s="1"/>
      <c r="C265" s="1"/>
      <c r="D265" s="1"/>
      <c r="J265" s="1"/>
    </row>
    <row r="266" ht="12.75" customHeight="1">
      <c r="A266" s="1"/>
      <c r="C266" s="1"/>
      <c r="D266" s="1"/>
      <c r="J266" s="1"/>
    </row>
    <row r="267" ht="12.75" customHeight="1">
      <c r="A267" s="1"/>
      <c r="C267" s="1"/>
      <c r="D267" s="1"/>
      <c r="J267" s="1"/>
    </row>
    <row r="268" ht="12.75" customHeight="1">
      <c r="A268" s="1"/>
      <c r="C268" s="1"/>
      <c r="D268" s="1"/>
      <c r="J268" s="1"/>
    </row>
    <row r="269" ht="12.75" customHeight="1">
      <c r="A269" s="1"/>
      <c r="C269" s="1"/>
      <c r="D269" s="1"/>
      <c r="J269" s="1"/>
    </row>
    <row r="270" ht="12.75" customHeight="1">
      <c r="A270" s="1"/>
      <c r="C270" s="1"/>
      <c r="D270" s="1"/>
      <c r="J270" s="1"/>
    </row>
    <row r="271" ht="12.75" customHeight="1">
      <c r="A271" s="1"/>
      <c r="C271" s="1"/>
      <c r="D271" s="1"/>
      <c r="J271" s="1"/>
    </row>
    <row r="272" ht="12.75" customHeight="1">
      <c r="A272" s="1"/>
      <c r="C272" s="1"/>
      <c r="D272" s="1"/>
      <c r="J272" s="1"/>
    </row>
    <row r="273" ht="12.75" customHeight="1">
      <c r="A273" s="1"/>
      <c r="C273" s="1"/>
      <c r="D273" s="1"/>
      <c r="J273" s="1"/>
    </row>
    <row r="274" ht="12.75" customHeight="1">
      <c r="A274" s="1"/>
      <c r="C274" s="1"/>
      <c r="D274" s="1"/>
      <c r="J274" s="1"/>
    </row>
    <row r="275" ht="12.75" customHeight="1">
      <c r="A275" s="1"/>
      <c r="C275" s="1"/>
      <c r="D275" s="1"/>
      <c r="J275" s="1"/>
    </row>
    <row r="276" ht="12.75" customHeight="1">
      <c r="A276" s="1"/>
      <c r="C276" s="1"/>
      <c r="D276" s="1"/>
      <c r="J276" s="1"/>
    </row>
    <row r="277" ht="12.75" customHeight="1">
      <c r="A277" s="1"/>
      <c r="C277" s="1"/>
      <c r="D277" s="1"/>
      <c r="J277" s="1"/>
    </row>
    <row r="278" ht="12.75" customHeight="1">
      <c r="A278" s="1"/>
      <c r="C278" s="1"/>
      <c r="D278" s="1"/>
      <c r="J278" s="1"/>
    </row>
    <row r="279" ht="12.75" customHeight="1">
      <c r="A279" s="1"/>
      <c r="C279" s="1"/>
      <c r="D279" s="1"/>
      <c r="J279" s="1"/>
    </row>
    <row r="280" ht="12.75" customHeight="1">
      <c r="A280" s="1"/>
      <c r="C280" s="1"/>
      <c r="D280" s="1"/>
      <c r="J280" s="1"/>
    </row>
    <row r="281" ht="12.75" customHeight="1">
      <c r="A281" s="1"/>
      <c r="C281" s="1"/>
      <c r="D281" s="1"/>
      <c r="J281" s="1"/>
    </row>
    <row r="282" ht="12.75" customHeight="1">
      <c r="A282" s="1"/>
      <c r="C282" s="1"/>
      <c r="D282" s="1"/>
      <c r="J282" s="1"/>
    </row>
    <row r="283" ht="12.75" customHeight="1">
      <c r="A283" s="1"/>
      <c r="C283" s="1"/>
      <c r="D283" s="1"/>
      <c r="J283" s="1"/>
    </row>
    <row r="284" ht="12.75" customHeight="1">
      <c r="A284" s="1"/>
      <c r="C284" s="1"/>
      <c r="D284" s="1"/>
      <c r="J284" s="1"/>
    </row>
    <row r="285" ht="12.75" customHeight="1">
      <c r="A285" s="1"/>
      <c r="C285" s="1"/>
      <c r="D285" s="1"/>
      <c r="J285" s="1"/>
    </row>
    <row r="286" ht="12.75" customHeight="1">
      <c r="A286" s="1"/>
      <c r="C286" s="1"/>
      <c r="D286" s="1"/>
      <c r="J286" s="1"/>
    </row>
    <row r="287" ht="12.75" customHeight="1">
      <c r="A287" s="1"/>
      <c r="C287" s="1"/>
      <c r="D287" s="1"/>
      <c r="J287" s="1"/>
    </row>
    <row r="288" ht="12.75" customHeight="1">
      <c r="A288" s="1"/>
      <c r="C288" s="1"/>
      <c r="D288" s="1"/>
      <c r="J288" s="1"/>
    </row>
    <row r="289" ht="12.75" customHeight="1">
      <c r="A289" s="1"/>
      <c r="C289" s="1"/>
      <c r="D289" s="1"/>
      <c r="J289" s="1"/>
    </row>
    <row r="290" ht="12.75" customHeight="1">
      <c r="A290" s="1"/>
      <c r="C290" s="1"/>
      <c r="D290" s="1"/>
      <c r="J290" s="1"/>
    </row>
    <row r="291" ht="12.75" customHeight="1">
      <c r="A291" s="1"/>
      <c r="C291" s="1"/>
      <c r="D291" s="1"/>
      <c r="J291" s="1"/>
    </row>
    <row r="292" ht="12.75" customHeight="1">
      <c r="A292" s="1"/>
      <c r="C292" s="1"/>
      <c r="D292" s="1"/>
      <c r="J292" s="1"/>
    </row>
    <row r="293" ht="12.75" customHeight="1">
      <c r="A293" s="1"/>
      <c r="C293" s="1"/>
      <c r="D293" s="1"/>
      <c r="J293" s="1"/>
    </row>
    <row r="294" ht="12.75" customHeight="1">
      <c r="A294" s="1"/>
      <c r="C294" s="1"/>
      <c r="D294" s="1"/>
      <c r="J294" s="1"/>
    </row>
    <row r="295" ht="12.75" customHeight="1">
      <c r="A295" s="1"/>
      <c r="C295" s="1"/>
      <c r="D295" s="1"/>
      <c r="J295" s="1"/>
    </row>
    <row r="296" ht="12.75" customHeight="1">
      <c r="A296" s="1"/>
      <c r="C296" s="1"/>
      <c r="D296" s="1"/>
      <c r="J296" s="1"/>
    </row>
    <row r="297" ht="12.75" customHeight="1">
      <c r="A297" s="1"/>
      <c r="C297" s="1"/>
      <c r="D297" s="1"/>
      <c r="J297" s="1"/>
    </row>
    <row r="298" ht="12.75" customHeight="1">
      <c r="A298" s="1"/>
      <c r="C298" s="1"/>
      <c r="D298" s="1"/>
      <c r="J298" s="1"/>
    </row>
    <row r="299" ht="12.75" customHeight="1">
      <c r="A299" s="1"/>
      <c r="C299" s="1"/>
      <c r="D299" s="1"/>
      <c r="J299" s="1"/>
    </row>
    <row r="300" ht="12.75" customHeight="1">
      <c r="A300" s="1"/>
      <c r="C300" s="1"/>
      <c r="D300" s="1"/>
      <c r="J300" s="1"/>
    </row>
    <row r="301" ht="12.75" customHeight="1">
      <c r="A301" s="1"/>
      <c r="C301" s="1"/>
      <c r="D301" s="1"/>
      <c r="J301" s="1"/>
    </row>
    <row r="302" ht="12.75" customHeight="1">
      <c r="A302" s="1"/>
      <c r="C302" s="1"/>
      <c r="D302" s="1"/>
      <c r="J302" s="1"/>
    </row>
    <row r="303" ht="12.75" customHeight="1">
      <c r="A303" s="1"/>
      <c r="C303" s="1"/>
      <c r="D303" s="1"/>
      <c r="J303" s="1"/>
    </row>
    <row r="304" ht="12.75" customHeight="1">
      <c r="A304" s="1"/>
      <c r="C304" s="1"/>
      <c r="D304" s="1"/>
      <c r="J304" s="1"/>
    </row>
    <row r="305" ht="12.75" customHeight="1">
      <c r="A305" s="1"/>
      <c r="C305" s="1"/>
      <c r="D305" s="1"/>
      <c r="J305" s="1"/>
    </row>
    <row r="306" ht="12.75" customHeight="1">
      <c r="A306" s="1"/>
      <c r="C306" s="1"/>
      <c r="D306" s="1"/>
      <c r="J306" s="1"/>
    </row>
    <row r="307" ht="12.75" customHeight="1">
      <c r="A307" s="1"/>
      <c r="C307" s="1"/>
      <c r="D307" s="1"/>
      <c r="J307" s="1"/>
    </row>
    <row r="308" ht="12.75" customHeight="1">
      <c r="A308" s="1"/>
      <c r="C308" s="1"/>
      <c r="D308" s="1"/>
      <c r="J308" s="1"/>
    </row>
    <row r="309" ht="12.75" customHeight="1">
      <c r="A309" s="1"/>
      <c r="C309" s="1"/>
      <c r="D309" s="1"/>
      <c r="J309" s="1"/>
    </row>
    <row r="310" ht="12.75" customHeight="1">
      <c r="A310" s="1"/>
      <c r="C310" s="1"/>
      <c r="D310" s="1"/>
      <c r="J310" s="1"/>
    </row>
    <row r="311" ht="12.75" customHeight="1">
      <c r="A311" s="1"/>
      <c r="C311" s="1"/>
      <c r="D311" s="1"/>
      <c r="J311" s="1"/>
    </row>
    <row r="312" ht="12.75" customHeight="1">
      <c r="A312" s="1"/>
      <c r="C312" s="1"/>
      <c r="D312" s="1"/>
      <c r="J312" s="1"/>
    </row>
    <row r="313" ht="12.75" customHeight="1">
      <c r="A313" s="1"/>
      <c r="C313" s="1"/>
      <c r="D313" s="1"/>
      <c r="J313" s="1"/>
    </row>
    <row r="314" ht="12.75" customHeight="1">
      <c r="A314" s="1"/>
      <c r="C314" s="1"/>
      <c r="D314" s="1"/>
      <c r="J314" s="1"/>
    </row>
    <row r="315" ht="12.75" customHeight="1">
      <c r="A315" s="1"/>
      <c r="C315" s="1"/>
      <c r="D315" s="1"/>
      <c r="J315" s="1"/>
    </row>
    <row r="316" ht="12.75" customHeight="1">
      <c r="A316" s="1"/>
      <c r="C316" s="1"/>
      <c r="D316" s="1"/>
      <c r="J316" s="1"/>
    </row>
    <row r="317" ht="12.75" customHeight="1">
      <c r="A317" s="1"/>
      <c r="C317" s="1"/>
      <c r="D317" s="1"/>
      <c r="J317" s="1"/>
    </row>
    <row r="318" ht="12.75" customHeight="1">
      <c r="A318" s="1"/>
      <c r="C318" s="1"/>
      <c r="D318" s="1"/>
      <c r="J318" s="1"/>
    </row>
    <row r="319" ht="12.75" customHeight="1">
      <c r="A319" s="1"/>
      <c r="C319" s="1"/>
      <c r="D319" s="1"/>
      <c r="J319" s="1"/>
    </row>
    <row r="320" ht="12.75" customHeight="1">
      <c r="A320" s="1"/>
      <c r="C320" s="1"/>
      <c r="D320" s="1"/>
      <c r="J320" s="1"/>
    </row>
    <row r="321" ht="12.75" customHeight="1">
      <c r="A321" s="1"/>
      <c r="C321" s="1"/>
      <c r="D321" s="1"/>
      <c r="J321" s="1"/>
    </row>
    <row r="322" ht="12.75" customHeight="1">
      <c r="A322" s="1"/>
      <c r="C322" s="1"/>
      <c r="D322" s="1"/>
      <c r="J322" s="1"/>
    </row>
    <row r="323" ht="12.75" customHeight="1">
      <c r="A323" s="1"/>
      <c r="C323" s="1"/>
      <c r="D323" s="1"/>
      <c r="J323" s="1"/>
    </row>
    <row r="324" ht="12.75" customHeight="1">
      <c r="A324" s="1"/>
      <c r="C324" s="1"/>
      <c r="D324" s="1"/>
      <c r="J324" s="1"/>
    </row>
    <row r="325" ht="12.75" customHeight="1">
      <c r="A325" s="1"/>
      <c r="C325" s="1"/>
      <c r="D325" s="1"/>
      <c r="J325" s="1"/>
    </row>
    <row r="326" ht="12.75" customHeight="1">
      <c r="A326" s="1"/>
      <c r="C326" s="1"/>
      <c r="D326" s="1"/>
      <c r="J326" s="1"/>
    </row>
    <row r="327" ht="12.75" customHeight="1">
      <c r="A327" s="1"/>
      <c r="C327" s="1"/>
      <c r="D327" s="1"/>
      <c r="J327" s="1"/>
    </row>
    <row r="328" ht="12.75" customHeight="1">
      <c r="A328" s="1"/>
      <c r="C328" s="1"/>
      <c r="D328" s="1"/>
      <c r="J328" s="1"/>
    </row>
    <row r="329" ht="12.75" customHeight="1">
      <c r="A329" s="1"/>
      <c r="C329" s="1"/>
      <c r="D329" s="1"/>
      <c r="J329" s="1"/>
    </row>
    <row r="330" ht="12.75" customHeight="1">
      <c r="A330" s="1"/>
      <c r="C330" s="1"/>
      <c r="D330" s="1"/>
      <c r="J330" s="1"/>
    </row>
    <row r="331" ht="12.75" customHeight="1">
      <c r="A331" s="1"/>
      <c r="C331" s="1"/>
      <c r="D331" s="1"/>
      <c r="J331" s="1"/>
    </row>
    <row r="332" ht="12.75" customHeight="1">
      <c r="A332" s="1"/>
      <c r="C332" s="1"/>
      <c r="D332" s="1"/>
      <c r="J332" s="1"/>
    </row>
    <row r="333" ht="12.75" customHeight="1">
      <c r="A333" s="1"/>
      <c r="C333" s="1"/>
      <c r="D333" s="1"/>
      <c r="J333" s="1"/>
    </row>
    <row r="334" ht="12.75" customHeight="1">
      <c r="A334" s="1"/>
      <c r="C334" s="1"/>
      <c r="D334" s="1"/>
      <c r="J334" s="1"/>
    </row>
    <row r="335" ht="12.75" customHeight="1">
      <c r="A335" s="1"/>
      <c r="C335" s="1"/>
      <c r="D335" s="1"/>
      <c r="J335" s="1"/>
    </row>
    <row r="336" ht="12.75" customHeight="1">
      <c r="A336" s="1"/>
      <c r="C336" s="1"/>
      <c r="D336" s="1"/>
      <c r="J336" s="1"/>
    </row>
    <row r="337" ht="12.75" customHeight="1">
      <c r="A337" s="1"/>
      <c r="C337" s="1"/>
      <c r="D337" s="1"/>
      <c r="J337" s="1"/>
    </row>
    <row r="338" ht="12.75" customHeight="1">
      <c r="A338" s="1"/>
      <c r="C338" s="1"/>
      <c r="D338" s="1"/>
      <c r="J338" s="1"/>
    </row>
    <row r="339" ht="12.75" customHeight="1">
      <c r="A339" s="1"/>
      <c r="C339" s="1"/>
      <c r="D339" s="1"/>
      <c r="J339" s="1"/>
    </row>
    <row r="340" ht="12.75" customHeight="1">
      <c r="A340" s="1"/>
      <c r="C340" s="1"/>
      <c r="D340" s="1"/>
      <c r="J340" s="1"/>
    </row>
    <row r="341" ht="12.75" customHeight="1">
      <c r="A341" s="1"/>
      <c r="C341" s="1"/>
      <c r="D341" s="1"/>
      <c r="J341" s="1"/>
    </row>
    <row r="342" ht="12.75" customHeight="1">
      <c r="A342" s="1"/>
      <c r="C342" s="1"/>
      <c r="D342" s="1"/>
      <c r="J342" s="1"/>
    </row>
    <row r="343" ht="12.75" customHeight="1">
      <c r="A343" s="1"/>
      <c r="C343" s="1"/>
      <c r="D343" s="1"/>
      <c r="J343" s="1"/>
    </row>
    <row r="344" ht="12.75" customHeight="1">
      <c r="A344" s="1"/>
      <c r="C344" s="1"/>
      <c r="D344" s="1"/>
      <c r="J344" s="1"/>
    </row>
    <row r="345" ht="12.75" customHeight="1">
      <c r="A345" s="1"/>
      <c r="C345" s="1"/>
      <c r="D345" s="1"/>
      <c r="J345" s="1"/>
    </row>
    <row r="346" ht="12.75" customHeight="1">
      <c r="A346" s="1"/>
      <c r="C346" s="1"/>
      <c r="D346" s="1"/>
      <c r="J346" s="1"/>
    </row>
    <row r="347" ht="12.75" customHeight="1">
      <c r="A347" s="1"/>
      <c r="C347" s="1"/>
      <c r="D347" s="1"/>
      <c r="J347" s="1"/>
    </row>
    <row r="348" ht="12.75" customHeight="1">
      <c r="A348" s="1"/>
      <c r="C348" s="1"/>
      <c r="D348" s="1"/>
      <c r="J348" s="1"/>
    </row>
    <row r="349" ht="12.75" customHeight="1">
      <c r="A349" s="1"/>
      <c r="C349" s="1"/>
      <c r="D349" s="1"/>
      <c r="J349" s="1"/>
    </row>
    <row r="350" ht="12.75" customHeight="1">
      <c r="A350" s="1"/>
      <c r="C350" s="1"/>
      <c r="D350" s="1"/>
      <c r="J350" s="1"/>
    </row>
    <row r="351" ht="12.75" customHeight="1">
      <c r="A351" s="1"/>
      <c r="C351" s="1"/>
      <c r="D351" s="1"/>
      <c r="J351" s="1"/>
    </row>
    <row r="352" ht="12.75" customHeight="1">
      <c r="A352" s="1"/>
      <c r="C352" s="1"/>
      <c r="D352" s="1"/>
      <c r="J352" s="1"/>
    </row>
    <row r="353" ht="12.75" customHeight="1">
      <c r="A353" s="1"/>
      <c r="C353" s="1"/>
      <c r="D353" s="1"/>
      <c r="J353" s="1"/>
    </row>
    <row r="354" ht="12.75" customHeight="1">
      <c r="A354" s="1"/>
      <c r="C354" s="1"/>
      <c r="D354" s="1"/>
      <c r="J354" s="1"/>
    </row>
    <row r="355" ht="12.75" customHeight="1">
      <c r="A355" s="1"/>
      <c r="C355" s="1"/>
      <c r="D355" s="1"/>
      <c r="J355" s="1"/>
    </row>
    <row r="356" ht="12.75" customHeight="1">
      <c r="A356" s="1"/>
      <c r="C356" s="1"/>
      <c r="D356" s="1"/>
      <c r="J356" s="1"/>
    </row>
    <row r="357" ht="12.75" customHeight="1">
      <c r="A357" s="1"/>
      <c r="C357" s="1"/>
      <c r="D357" s="1"/>
      <c r="J357" s="1"/>
    </row>
    <row r="358" ht="12.75" customHeight="1">
      <c r="A358" s="1"/>
      <c r="C358" s="1"/>
      <c r="D358" s="1"/>
      <c r="J358" s="1"/>
    </row>
    <row r="359" ht="12.75" customHeight="1">
      <c r="A359" s="1"/>
      <c r="C359" s="1"/>
      <c r="D359" s="1"/>
      <c r="J359" s="1"/>
    </row>
    <row r="360" ht="12.75" customHeight="1">
      <c r="A360" s="1"/>
      <c r="C360" s="1"/>
      <c r="D360" s="1"/>
      <c r="J360" s="1"/>
    </row>
    <row r="361" ht="12.75" customHeight="1">
      <c r="A361" s="1"/>
      <c r="C361" s="1"/>
      <c r="D361" s="1"/>
      <c r="J361" s="1"/>
    </row>
    <row r="362" ht="12.75" customHeight="1">
      <c r="A362" s="1"/>
      <c r="C362" s="1"/>
      <c r="D362" s="1"/>
      <c r="J362" s="1"/>
    </row>
    <row r="363" ht="12.75" customHeight="1">
      <c r="A363" s="1"/>
      <c r="C363" s="1"/>
      <c r="D363" s="1"/>
      <c r="J363" s="1"/>
    </row>
    <row r="364" ht="12.75" customHeight="1">
      <c r="A364" s="1"/>
      <c r="C364" s="1"/>
      <c r="D364" s="1"/>
      <c r="J364" s="1"/>
    </row>
    <row r="365" ht="12.75" customHeight="1">
      <c r="A365" s="1"/>
      <c r="C365" s="1"/>
      <c r="D365" s="1"/>
      <c r="J365" s="1"/>
    </row>
    <row r="366" ht="12.75" customHeight="1">
      <c r="A366" s="1"/>
      <c r="C366" s="1"/>
      <c r="D366" s="1"/>
      <c r="J366" s="1"/>
    </row>
    <row r="367" ht="12.75" customHeight="1">
      <c r="A367" s="1"/>
      <c r="C367" s="1"/>
      <c r="D367" s="1"/>
      <c r="J367" s="1"/>
    </row>
    <row r="368" ht="12.75" customHeight="1">
      <c r="A368" s="1"/>
      <c r="C368" s="1"/>
      <c r="D368" s="1"/>
      <c r="J368" s="1"/>
    </row>
    <row r="369" ht="12.75" customHeight="1">
      <c r="A369" s="1"/>
      <c r="C369" s="1"/>
      <c r="D369" s="1"/>
      <c r="J369" s="1"/>
    </row>
    <row r="370" ht="12.75" customHeight="1">
      <c r="A370" s="1"/>
      <c r="C370" s="1"/>
      <c r="D370" s="1"/>
      <c r="J370" s="1"/>
    </row>
    <row r="371" ht="12.75" customHeight="1">
      <c r="A371" s="1"/>
      <c r="C371" s="1"/>
      <c r="D371" s="1"/>
      <c r="J371" s="1"/>
    </row>
    <row r="372" ht="12.75" customHeight="1">
      <c r="A372" s="1"/>
      <c r="C372" s="1"/>
      <c r="D372" s="1"/>
      <c r="J372" s="1"/>
    </row>
    <row r="373" ht="12.75" customHeight="1">
      <c r="A373" s="1"/>
      <c r="C373" s="1"/>
      <c r="D373" s="1"/>
      <c r="J373" s="1"/>
    </row>
    <row r="374" ht="12.75" customHeight="1">
      <c r="A374" s="1"/>
      <c r="C374" s="1"/>
      <c r="D374" s="1"/>
      <c r="J374" s="1"/>
    </row>
    <row r="375" ht="12.75" customHeight="1">
      <c r="A375" s="1"/>
      <c r="C375" s="1"/>
      <c r="D375" s="1"/>
      <c r="J375" s="1"/>
    </row>
    <row r="376" ht="12.75" customHeight="1">
      <c r="A376" s="1"/>
      <c r="C376" s="1"/>
      <c r="D376" s="1"/>
      <c r="J376" s="1"/>
    </row>
    <row r="377" ht="12.75" customHeight="1">
      <c r="A377" s="1"/>
      <c r="C377" s="1"/>
      <c r="D377" s="1"/>
      <c r="J377" s="1"/>
    </row>
    <row r="378" ht="12.75" customHeight="1">
      <c r="A378" s="1"/>
      <c r="C378" s="1"/>
      <c r="D378" s="1"/>
      <c r="J378" s="1"/>
    </row>
    <row r="379" ht="12.75" customHeight="1">
      <c r="A379" s="1"/>
      <c r="C379" s="1"/>
      <c r="D379" s="1"/>
      <c r="J379" s="1"/>
    </row>
    <row r="380" ht="12.75" customHeight="1">
      <c r="A380" s="1"/>
      <c r="C380" s="1"/>
      <c r="D380" s="1"/>
      <c r="J380" s="1"/>
    </row>
    <row r="381" ht="12.75" customHeight="1">
      <c r="A381" s="1"/>
      <c r="C381" s="1"/>
      <c r="D381" s="1"/>
      <c r="J381" s="1"/>
    </row>
    <row r="382" ht="12.75" customHeight="1">
      <c r="A382" s="1"/>
      <c r="C382" s="1"/>
      <c r="D382" s="1"/>
      <c r="J382" s="1"/>
    </row>
    <row r="383" ht="12.75" customHeight="1">
      <c r="A383" s="1"/>
      <c r="C383" s="1"/>
      <c r="D383" s="1"/>
      <c r="J383" s="1"/>
    </row>
    <row r="384" ht="12.75" customHeight="1">
      <c r="A384" s="1"/>
      <c r="C384" s="1"/>
      <c r="D384" s="1"/>
      <c r="J384" s="1"/>
    </row>
    <row r="385" ht="12.75" customHeight="1">
      <c r="A385" s="1"/>
      <c r="C385" s="1"/>
      <c r="D385" s="1"/>
      <c r="J385" s="1"/>
    </row>
    <row r="386" ht="12.75" customHeight="1">
      <c r="A386" s="1"/>
      <c r="C386" s="1"/>
      <c r="D386" s="1"/>
      <c r="J386" s="1"/>
    </row>
    <row r="387" ht="12.75" customHeight="1">
      <c r="A387" s="1"/>
      <c r="C387" s="1"/>
      <c r="D387" s="1"/>
      <c r="J387" s="1"/>
    </row>
    <row r="388" ht="12.75" customHeight="1">
      <c r="A388" s="1"/>
      <c r="C388" s="1"/>
      <c r="D388" s="1"/>
      <c r="J388" s="1"/>
    </row>
    <row r="389" ht="12.75" customHeight="1">
      <c r="A389" s="1"/>
      <c r="C389" s="1"/>
      <c r="D389" s="1"/>
      <c r="J389" s="1"/>
    </row>
    <row r="390" ht="12.75" customHeight="1">
      <c r="A390" s="1"/>
      <c r="C390" s="1"/>
      <c r="D390" s="1"/>
      <c r="J390" s="1"/>
    </row>
    <row r="391" ht="12.75" customHeight="1">
      <c r="A391" s="1"/>
      <c r="C391" s="1"/>
      <c r="D391" s="1"/>
      <c r="J391" s="1"/>
    </row>
    <row r="392" ht="12.75" customHeight="1">
      <c r="A392" s="1"/>
      <c r="C392" s="1"/>
      <c r="D392" s="1"/>
      <c r="J392" s="1"/>
    </row>
    <row r="393" ht="12.75" customHeight="1">
      <c r="A393" s="1"/>
      <c r="C393" s="1"/>
      <c r="D393" s="1"/>
      <c r="J393" s="1"/>
    </row>
    <row r="394" ht="12.75" customHeight="1">
      <c r="A394" s="1"/>
      <c r="C394" s="1"/>
      <c r="D394" s="1"/>
      <c r="J394" s="1"/>
    </row>
    <row r="395" ht="12.75" customHeight="1">
      <c r="A395" s="1"/>
      <c r="C395" s="1"/>
      <c r="D395" s="1"/>
      <c r="J395" s="1"/>
    </row>
    <row r="396" ht="12.75" customHeight="1">
      <c r="A396" s="1"/>
      <c r="C396" s="1"/>
      <c r="D396" s="1"/>
      <c r="J396" s="1"/>
    </row>
    <row r="397" ht="12.75" customHeight="1">
      <c r="A397" s="1"/>
      <c r="C397" s="1"/>
      <c r="D397" s="1"/>
      <c r="J397" s="1"/>
    </row>
    <row r="398" ht="12.75" customHeight="1">
      <c r="A398" s="1"/>
      <c r="C398" s="1"/>
      <c r="D398" s="1"/>
      <c r="J398" s="1"/>
    </row>
    <row r="399" ht="12.75" customHeight="1">
      <c r="A399" s="1"/>
      <c r="C399" s="1"/>
      <c r="D399" s="1"/>
      <c r="J399" s="1"/>
    </row>
    <row r="400" ht="12.75" customHeight="1">
      <c r="A400" s="1"/>
      <c r="C400" s="1"/>
      <c r="D400" s="1"/>
      <c r="J400" s="1"/>
    </row>
    <row r="401" ht="12.75" customHeight="1">
      <c r="A401" s="1"/>
      <c r="C401" s="1"/>
      <c r="D401" s="1"/>
      <c r="J401" s="1"/>
    </row>
    <row r="402" ht="12.75" customHeight="1">
      <c r="A402" s="1"/>
      <c r="C402" s="1"/>
      <c r="D402" s="1"/>
      <c r="J402" s="1"/>
    </row>
    <row r="403" ht="12.75" customHeight="1">
      <c r="A403" s="1"/>
      <c r="C403" s="1"/>
      <c r="D403" s="1"/>
      <c r="J403" s="1"/>
    </row>
    <row r="404" ht="12.75" customHeight="1">
      <c r="A404" s="1"/>
      <c r="C404" s="1"/>
      <c r="D404" s="1"/>
      <c r="J404" s="1"/>
    </row>
    <row r="405" ht="12.75" customHeight="1">
      <c r="A405" s="1"/>
      <c r="C405" s="1"/>
      <c r="D405" s="1"/>
      <c r="J405" s="1"/>
    </row>
    <row r="406" ht="12.75" customHeight="1">
      <c r="A406" s="1"/>
      <c r="C406" s="1"/>
      <c r="D406" s="1"/>
      <c r="J406" s="1"/>
    </row>
    <row r="407" ht="12.75" customHeight="1">
      <c r="A407" s="1"/>
      <c r="C407" s="1"/>
      <c r="D407" s="1"/>
      <c r="J407" s="1"/>
    </row>
    <row r="408" ht="12.75" customHeight="1">
      <c r="A408" s="1"/>
      <c r="C408" s="1"/>
      <c r="D408" s="1"/>
      <c r="J408" s="1"/>
    </row>
    <row r="409" ht="12.75" customHeight="1">
      <c r="A409" s="1"/>
      <c r="C409" s="1"/>
      <c r="D409" s="1"/>
      <c r="J409" s="1"/>
    </row>
    <row r="410" ht="12.75" customHeight="1">
      <c r="A410" s="1"/>
      <c r="C410" s="1"/>
      <c r="D410" s="1"/>
      <c r="J410" s="1"/>
    </row>
    <row r="411" ht="12.75" customHeight="1">
      <c r="A411" s="1"/>
      <c r="C411" s="1"/>
      <c r="D411" s="1"/>
      <c r="J411" s="1"/>
    </row>
    <row r="412" ht="12.75" customHeight="1">
      <c r="A412" s="1"/>
      <c r="C412" s="1"/>
      <c r="D412" s="1"/>
      <c r="J412" s="1"/>
    </row>
    <row r="413" ht="12.75" customHeight="1">
      <c r="A413" s="1"/>
      <c r="C413" s="1"/>
      <c r="D413" s="1"/>
      <c r="J413" s="1"/>
    </row>
    <row r="414" ht="12.75" customHeight="1">
      <c r="A414" s="1"/>
      <c r="C414" s="1"/>
      <c r="D414" s="1"/>
      <c r="J414" s="1"/>
    </row>
    <row r="415" ht="12.75" customHeight="1">
      <c r="A415" s="1"/>
      <c r="C415" s="1"/>
      <c r="D415" s="1"/>
      <c r="J415" s="1"/>
    </row>
    <row r="416" ht="12.75" customHeight="1">
      <c r="A416" s="1"/>
      <c r="C416" s="1"/>
      <c r="D416" s="1"/>
      <c r="J416" s="1"/>
    </row>
    <row r="417" ht="12.75" customHeight="1">
      <c r="A417" s="1"/>
      <c r="C417" s="1"/>
      <c r="D417" s="1"/>
      <c r="J417" s="1"/>
    </row>
    <row r="418" ht="12.75" customHeight="1">
      <c r="A418" s="1"/>
      <c r="C418" s="1"/>
      <c r="D418" s="1"/>
      <c r="J418" s="1"/>
    </row>
    <row r="419" ht="12.75" customHeight="1">
      <c r="A419" s="1"/>
      <c r="C419" s="1"/>
      <c r="D419" s="1"/>
      <c r="J419" s="1"/>
    </row>
    <row r="420" ht="12.75" customHeight="1">
      <c r="A420" s="1"/>
      <c r="C420" s="1"/>
      <c r="D420" s="1"/>
      <c r="J420" s="1"/>
    </row>
    <row r="421" ht="12.75" customHeight="1">
      <c r="A421" s="1"/>
      <c r="C421" s="1"/>
      <c r="D421" s="1"/>
      <c r="J421" s="1"/>
    </row>
    <row r="422" ht="12.75" customHeight="1">
      <c r="A422" s="1"/>
      <c r="C422" s="1"/>
      <c r="D422" s="1"/>
      <c r="J422" s="1"/>
    </row>
    <row r="423" ht="12.75" customHeight="1">
      <c r="A423" s="1"/>
      <c r="C423" s="1"/>
      <c r="D423" s="1"/>
      <c r="J423" s="1"/>
    </row>
    <row r="424" ht="12.75" customHeight="1">
      <c r="A424" s="1"/>
      <c r="C424" s="1"/>
      <c r="D424" s="1"/>
      <c r="J424" s="1"/>
    </row>
    <row r="425" ht="12.75" customHeight="1">
      <c r="A425" s="1"/>
      <c r="C425" s="1"/>
      <c r="D425" s="1"/>
      <c r="J425" s="1"/>
    </row>
    <row r="426" ht="12.75" customHeight="1">
      <c r="A426" s="1"/>
      <c r="C426" s="1"/>
      <c r="D426" s="1"/>
      <c r="J426" s="1"/>
    </row>
    <row r="427" ht="12.75" customHeight="1">
      <c r="A427" s="1"/>
      <c r="C427" s="1"/>
      <c r="D427" s="1"/>
      <c r="J427" s="1"/>
    </row>
    <row r="428" ht="12.75" customHeight="1">
      <c r="A428" s="1"/>
      <c r="C428" s="1"/>
      <c r="D428" s="1"/>
      <c r="J428" s="1"/>
    </row>
    <row r="429" ht="12.75" customHeight="1">
      <c r="A429" s="1"/>
      <c r="C429" s="1"/>
      <c r="D429" s="1"/>
      <c r="J429" s="1"/>
    </row>
    <row r="430" ht="12.75" customHeight="1">
      <c r="A430" s="1"/>
      <c r="C430" s="1"/>
      <c r="D430" s="1"/>
      <c r="J430" s="1"/>
    </row>
    <row r="431" ht="12.75" customHeight="1">
      <c r="A431" s="1"/>
      <c r="C431" s="1"/>
      <c r="D431" s="1"/>
      <c r="J431" s="1"/>
    </row>
    <row r="432" ht="12.75" customHeight="1">
      <c r="A432" s="1"/>
      <c r="C432" s="1"/>
      <c r="D432" s="1"/>
      <c r="J432" s="1"/>
    </row>
    <row r="433" ht="12.75" customHeight="1">
      <c r="A433" s="1"/>
      <c r="C433" s="1"/>
      <c r="D433" s="1"/>
      <c r="J433" s="1"/>
    </row>
    <row r="434" ht="12.75" customHeight="1">
      <c r="A434" s="1"/>
      <c r="C434" s="1"/>
      <c r="D434" s="1"/>
      <c r="J434" s="1"/>
    </row>
    <row r="435" ht="12.75" customHeight="1">
      <c r="A435" s="1"/>
      <c r="C435" s="1"/>
      <c r="D435" s="1"/>
      <c r="J435" s="1"/>
    </row>
    <row r="436" ht="12.75" customHeight="1">
      <c r="A436" s="1"/>
      <c r="C436" s="1"/>
      <c r="D436" s="1"/>
      <c r="J436" s="1"/>
    </row>
    <row r="437" ht="12.75" customHeight="1">
      <c r="A437" s="1"/>
      <c r="C437" s="1"/>
      <c r="D437" s="1"/>
      <c r="J437" s="1"/>
    </row>
    <row r="438" ht="12.75" customHeight="1">
      <c r="A438" s="1"/>
      <c r="C438" s="1"/>
      <c r="D438" s="1"/>
      <c r="J438" s="1"/>
    </row>
    <row r="439" ht="12.75" customHeight="1">
      <c r="A439" s="1"/>
      <c r="C439" s="1"/>
      <c r="D439" s="1"/>
      <c r="J439" s="1"/>
    </row>
    <row r="440" ht="12.75" customHeight="1">
      <c r="A440" s="1"/>
      <c r="C440" s="1"/>
      <c r="D440" s="1"/>
      <c r="J440" s="1"/>
    </row>
    <row r="441" ht="12.75" customHeight="1">
      <c r="A441" s="1"/>
      <c r="C441" s="1"/>
      <c r="D441" s="1"/>
      <c r="J441" s="1"/>
    </row>
    <row r="442" ht="12.75" customHeight="1">
      <c r="A442" s="1"/>
      <c r="C442" s="1"/>
      <c r="D442" s="1"/>
      <c r="J442" s="1"/>
    </row>
    <row r="443" ht="12.75" customHeight="1">
      <c r="A443" s="1"/>
      <c r="C443" s="1"/>
      <c r="D443" s="1"/>
      <c r="J443" s="1"/>
    </row>
    <row r="444" ht="12.75" customHeight="1">
      <c r="A444" s="1"/>
      <c r="C444" s="1"/>
      <c r="D444" s="1"/>
      <c r="J444" s="1"/>
    </row>
    <row r="445" ht="12.75" customHeight="1">
      <c r="A445" s="1"/>
      <c r="C445" s="1"/>
      <c r="D445" s="1"/>
      <c r="J445" s="1"/>
    </row>
    <row r="446" ht="12.75" customHeight="1">
      <c r="A446" s="1"/>
      <c r="C446" s="1"/>
      <c r="D446" s="1"/>
      <c r="J446" s="1"/>
    </row>
    <row r="447" ht="12.75" customHeight="1">
      <c r="A447" s="1"/>
      <c r="C447" s="1"/>
      <c r="D447" s="1"/>
      <c r="J447" s="1"/>
    </row>
    <row r="448" ht="12.75" customHeight="1">
      <c r="A448" s="1"/>
      <c r="C448" s="1"/>
      <c r="D448" s="1"/>
      <c r="J448" s="1"/>
    </row>
    <row r="449" ht="12.75" customHeight="1">
      <c r="A449" s="1"/>
      <c r="C449" s="1"/>
      <c r="D449" s="1"/>
      <c r="J449" s="1"/>
    </row>
    <row r="450" ht="12.75" customHeight="1">
      <c r="A450" s="1"/>
      <c r="C450" s="1"/>
      <c r="D450" s="1"/>
      <c r="J450" s="1"/>
    </row>
    <row r="451" ht="12.75" customHeight="1">
      <c r="A451" s="1"/>
      <c r="C451" s="1"/>
      <c r="D451" s="1"/>
      <c r="J451" s="1"/>
    </row>
    <row r="452" ht="12.75" customHeight="1">
      <c r="A452" s="1"/>
      <c r="C452" s="1"/>
      <c r="D452" s="1"/>
      <c r="J452" s="1"/>
    </row>
    <row r="453" ht="12.75" customHeight="1">
      <c r="A453" s="1"/>
      <c r="C453" s="1"/>
      <c r="D453" s="1"/>
      <c r="J453" s="1"/>
    </row>
    <row r="454" ht="12.75" customHeight="1">
      <c r="A454" s="1"/>
      <c r="C454" s="1"/>
      <c r="D454" s="1"/>
      <c r="J454" s="1"/>
    </row>
    <row r="455" ht="12.75" customHeight="1">
      <c r="A455" s="1"/>
      <c r="C455" s="1"/>
      <c r="D455" s="1"/>
      <c r="J455" s="1"/>
    </row>
    <row r="456" ht="12.75" customHeight="1">
      <c r="A456" s="1"/>
      <c r="C456" s="1"/>
      <c r="D456" s="1"/>
      <c r="J456" s="1"/>
    </row>
    <row r="457" ht="12.75" customHeight="1">
      <c r="A457" s="1"/>
      <c r="C457" s="1"/>
      <c r="D457" s="1"/>
      <c r="J457" s="1"/>
    </row>
    <row r="458" ht="12.75" customHeight="1">
      <c r="A458" s="1"/>
      <c r="C458" s="1"/>
      <c r="D458" s="1"/>
      <c r="J458" s="1"/>
    </row>
    <row r="459" ht="12.75" customHeight="1">
      <c r="A459" s="1"/>
      <c r="C459" s="1"/>
      <c r="D459" s="1"/>
      <c r="J459" s="1"/>
    </row>
    <row r="460" ht="12.75" customHeight="1">
      <c r="A460" s="1"/>
      <c r="C460" s="1"/>
      <c r="D460" s="1"/>
      <c r="J460" s="1"/>
    </row>
    <row r="461" ht="12.75" customHeight="1">
      <c r="A461" s="1"/>
      <c r="C461" s="1"/>
      <c r="D461" s="1"/>
      <c r="J461" s="1"/>
    </row>
    <row r="462" ht="12.75" customHeight="1">
      <c r="A462" s="1"/>
      <c r="C462" s="1"/>
      <c r="D462" s="1"/>
      <c r="J462" s="1"/>
    </row>
    <row r="463" ht="12.75" customHeight="1">
      <c r="A463" s="1"/>
      <c r="C463" s="1"/>
      <c r="D463" s="1"/>
      <c r="J463" s="1"/>
    </row>
    <row r="464" ht="12.75" customHeight="1">
      <c r="A464" s="1"/>
      <c r="C464" s="1"/>
      <c r="D464" s="1"/>
      <c r="J464" s="1"/>
    </row>
    <row r="465" ht="12.75" customHeight="1">
      <c r="A465" s="1"/>
      <c r="C465" s="1"/>
      <c r="D465" s="1"/>
      <c r="J465" s="1"/>
    </row>
    <row r="466" ht="12.75" customHeight="1">
      <c r="A466" s="1"/>
      <c r="C466" s="1"/>
      <c r="D466" s="1"/>
      <c r="J466" s="1"/>
    </row>
    <row r="467" ht="12.75" customHeight="1">
      <c r="A467" s="1"/>
      <c r="C467" s="1"/>
      <c r="D467" s="1"/>
      <c r="J467" s="1"/>
    </row>
    <row r="468" ht="12.75" customHeight="1">
      <c r="A468" s="1"/>
      <c r="C468" s="1"/>
      <c r="D468" s="1"/>
      <c r="J468" s="1"/>
    </row>
    <row r="469" ht="12.75" customHeight="1">
      <c r="A469" s="1"/>
      <c r="C469" s="1"/>
      <c r="D469" s="1"/>
      <c r="J469" s="1"/>
    </row>
    <row r="470" ht="12.75" customHeight="1">
      <c r="A470" s="1"/>
      <c r="C470" s="1"/>
      <c r="D470" s="1"/>
      <c r="J470" s="1"/>
    </row>
    <row r="471" ht="12.75" customHeight="1">
      <c r="A471" s="1"/>
      <c r="C471" s="1"/>
      <c r="D471" s="1"/>
      <c r="J471" s="1"/>
    </row>
    <row r="472" ht="12.75" customHeight="1">
      <c r="A472" s="1"/>
      <c r="C472" s="1"/>
      <c r="D472" s="1"/>
      <c r="J472" s="1"/>
    </row>
    <row r="473" ht="12.75" customHeight="1">
      <c r="A473" s="1"/>
      <c r="C473" s="1"/>
      <c r="D473" s="1"/>
      <c r="J473" s="1"/>
    </row>
    <row r="474" ht="12.75" customHeight="1">
      <c r="A474" s="1"/>
      <c r="C474" s="1"/>
      <c r="D474" s="1"/>
      <c r="J474" s="1"/>
    </row>
    <row r="475" ht="12.75" customHeight="1">
      <c r="A475" s="1"/>
      <c r="C475" s="1"/>
      <c r="D475" s="1"/>
      <c r="J475" s="1"/>
    </row>
    <row r="476" ht="12.75" customHeight="1">
      <c r="A476" s="1"/>
      <c r="C476" s="1"/>
      <c r="D476" s="1"/>
      <c r="J476" s="1"/>
    </row>
    <row r="477" ht="12.75" customHeight="1">
      <c r="A477" s="1"/>
      <c r="C477" s="1"/>
      <c r="D477" s="1"/>
      <c r="J477" s="1"/>
    </row>
    <row r="478" ht="12.75" customHeight="1">
      <c r="A478" s="1"/>
      <c r="C478" s="1"/>
      <c r="D478" s="1"/>
      <c r="J478" s="1"/>
    </row>
    <row r="479" ht="12.75" customHeight="1">
      <c r="A479" s="1"/>
      <c r="C479" s="1"/>
      <c r="D479" s="1"/>
      <c r="J479" s="1"/>
    </row>
    <row r="480" ht="12.75" customHeight="1">
      <c r="A480" s="1"/>
      <c r="C480" s="1"/>
      <c r="D480" s="1"/>
      <c r="J480" s="1"/>
    </row>
    <row r="481" ht="12.75" customHeight="1">
      <c r="A481" s="1"/>
      <c r="C481" s="1"/>
      <c r="D481" s="1"/>
      <c r="J481" s="1"/>
    </row>
    <row r="482" ht="12.75" customHeight="1">
      <c r="A482" s="1"/>
      <c r="C482" s="1"/>
      <c r="D482" s="1"/>
      <c r="J482" s="1"/>
    </row>
    <row r="483" ht="12.75" customHeight="1">
      <c r="A483" s="1"/>
      <c r="C483" s="1"/>
      <c r="D483" s="1"/>
      <c r="J483" s="1"/>
    </row>
    <row r="484" ht="12.75" customHeight="1">
      <c r="A484" s="1"/>
      <c r="C484" s="1"/>
      <c r="D484" s="1"/>
      <c r="J484" s="1"/>
    </row>
    <row r="485" ht="12.75" customHeight="1">
      <c r="A485" s="1"/>
      <c r="C485" s="1"/>
      <c r="D485" s="1"/>
      <c r="J485" s="1"/>
    </row>
    <row r="486" ht="12.75" customHeight="1">
      <c r="A486" s="1"/>
      <c r="C486" s="1"/>
      <c r="D486" s="1"/>
      <c r="J486" s="1"/>
    </row>
    <row r="487" ht="12.75" customHeight="1">
      <c r="A487" s="1"/>
      <c r="C487" s="1"/>
      <c r="D487" s="1"/>
      <c r="J487" s="1"/>
    </row>
    <row r="488" ht="12.75" customHeight="1">
      <c r="A488" s="1"/>
      <c r="C488" s="1"/>
      <c r="D488" s="1"/>
      <c r="J488" s="1"/>
    </row>
    <row r="489" ht="12.75" customHeight="1">
      <c r="A489" s="1"/>
      <c r="C489" s="1"/>
      <c r="D489" s="1"/>
      <c r="J489" s="1"/>
    </row>
    <row r="490" ht="12.75" customHeight="1">
      <c r="A490" s="1"/>
      <c r="C490" s="1"/>
      <c r="D490" s="1"/>
      <c r="J490" s="1"/>
    </row>
    <row r="491" ht="12.75" customHeight="1">
      <c r="A491" s="1"/>
      <c r="C491" s="1"/>
      <c r="D491" s="1"/>
      <c r="J491" s="1"/>
    </row>
    <row r="492" ht="12.75" customHeight="1">
      <c r="A492" s="1"/>
      <c r="C492" s="1"/>
      <c r="D492" s="1"/>
      <c r="J492" s="1"/>
    </row>
    <row r="493" ht="12.75" customHeight="1">
      <c r="A493" s="1"/>
      <c r="C493" s="1"/>
      <c r="D493" s="1"/>
      <c r="J493" s="1"/>
    </row>
    <row r="494" ht="12.75" customHeight="1">
      <c r="A494" s="1"/>
      <c r="C494" s="1"/>
      <c r="D494" s="1"/>
      <c r="J494" s="1"/>
    </row>
    <row r="495" ht="12.75" customHeight="1">
      <c r="A495" s="1"/>
      <c r="C495" s="1"/>
      <c r="D495" s="1"/>
      <c r="J495" s="1"/>
    </row>
    <row r="496" ht="12.75" customHeight="1">
      <c r="A496" s="1"/>
      <c r="C496" s="1"/>
      <c r="D496" s="1"/>
      <c r="J496" s="1"/>
    </row>
    <row r="497" ht="12.75" customHeight="1">
      <c r="A497" s="1"/>
      <c r="C497" s="1"/>
      <c r="D497" s="1"/>
      <c r="J497" s="1"/>
    </row>
    <row r="498" ht="12.75" customHeight="1">
      <c r="A498" s="1"/>
      <c r="C498" s="1"/>
      <c r="D498" s="1"/>
      <c r="J498" s="1"/>
    </row>
    <row r="499" ht="12.75" customHeight="1">
      <c r="A499" s="1"/>
      <c r="C499" s="1"/>
      <c r="D499" s="1"/>
      <c r="J499" s="1"/>
    </row>
    <row r="500" ht="12.75" customHeight="1">
      <c r="A500" s="1"/>
      <c r="C500" s="1"/>
      <c r="D500" s="1"/>
      <c r="J500" s="1"/>
    </row>
    <row r="501" ht="12.75" customHeight="1">
      <c r="A501" s="1"/>
      <c r="C501" s="1"/>
      <c r="D501" s="1"/>
      <c r="J501" s="1"/>
    </row>
    <row r="502" ht="12.75" customHeight="1">
      <c r="A502" s="1"/>
      <c r="C502" s="1"/>
      <c r="D502" s="1"/>
      <c r="J502" s="1"/>
    </row>
    <row r="503" ht="12.75" customHeight="1">
      <c r="A503" s="1"/>
      <c r="C503" s="1"/>
      <c r="D503" s="1"/>
      <c r="J503" s="1"/>
    </row>
    <row r="504" ht="12.75" customHeight="1">
      <c r="A504" s="1"/>
      <c r="C504" s="1"/>
      <c r="D504" s="1"/>
      <c r="J504" s="1"/>
    </row>
    <row r="505" ht="12.75" customHeight="1">
      <c r="A505" s="1"/>
      <c r="C505" s="1"/>
      <c r="D505" s="1"/>
      <c r="J505" s="1"/>
    </row>
    <row r="506" ht="12.75" customHeight="1">
      <c r="A506" s="1"/>
      <c r="C506" s="1"/>
      <c r="D506" s="1"/>
      <c r="J506" s="1"/>
    </row>
    <row r="507" ht="12.75" customHeight="1">
      <c r="A507" s="1"/>
      <c r="C507" s="1"/>
      <c r="D507" s="1"/>
      <c r="J507" s="1"/>
    </row>
    <row r="508" ht="12.75" customHeight="1">
      <c r="A508" s="1"/>
      <c r="C508" s="1"/>
      <c r="D508" s="1"/>
      <c r="J508" s="1"/>
    </row>
    <row r="509" ht="12.75" customHeight="1">
      <c r="A509" s="1"/>
      <c r="C509" s="1"/>
      <c r="D509" s="1"/>
      <c r="J509" s="1"/>
    </row>
    <row r="510" ht="12.75" customHeight="1">
      <c r="A510" s="1"/>
      <c r="C510" s="1"/>
      <c r="D510" s="1"/>
      <c r="J510" s="1"/>
    </row>
    <row r="511" ht="12.75" customHeight="1">
      <c r="A511" s="1"/>
      <c r="C511" s="1"/>
      <c r="D511" s="1"/>
      <c r="J511" s="1"/>
    </row>
    <row r="512" ht="12.75" customHeight="1">
      <c r="A512" s="1"/>
      <c r="C512" s="1"/>
      <c r="D512" s="1"/>
      <c r="J512" s="1"/>
    </row>
    <row r="513" ht="12.75" customHeight="1">
      <c r="A513" s="1"/>
      <c r="C513" s="1"/>
      <c r="D513" s="1"/>
      <c r="J513" s="1"/>
    </row>
    <row r="514" ht="12.75" customHeight="1">
      <c r="A514" s="1"/>
      <c r="C514" s="1"/>
      <c r="D514" s="1"/>
      <c r="J514" s="1"/>
    </row>
    <row r="515" ht="12.75" customHeight="1">
      <c r="A515" s="1"/>
      <c r="C515" s="1"/>
      <c r="D515" s="1"/>
      <c r="J515" s="1"/>
    </row>
    <row r="516" ht="12.75" customHeight="1">
      <c r="A516" s="1"/>
      <c r="C516" s="1"/>
      <c r="D516" s="1"/>
      <c r="J516" s="1"/>
    </row>
    <row r="517" ht="12.75" customHeight="1">
      <c r="A517" s="1"/>
      <c r="C517" s="1"/>
      <c r="D517" s="1"/>
      <c r="J517" s="1"/>
    </row>
    <row r="518" ht="12.75" customHeight="1">
      <c r="A518" s="1"/>
      <c r="C518" s="1"/>
      <c r="D518" s="1"/>
      <c r="J518" s="1"/>
    </row>
    <row r="519" ht="12.75" customHeight="1">
      <c r="A519" s="1"/>
      <c r="C519" s="1"/>
      <c r="D519" s="1"/>
      <c r="J519" s="1"/>
    </row>
    <row r="520" ht="12.75" customHeight="1">
      <c r="A520" s="1"/>
      <c r="C520" s="1"/>
      <c r="D520" s="1"/>
      <c r="J520" s="1"/>
    </row>
    <row r="521" ht="12.75" customHeight="1">
      <c r="A521" s="1"/>
      <c r="C521" s="1"/>
      <c r="D521" s="1"/>
      <c r="J521" s="1"/>
    </row>
    <row r="522" ht="12.75" customHeight="1">
      <c r="A522" s="1"/>
      <c r="C522" s="1"/>
      <c r="D522" s="1"/>
      <c r="J522" s="1"/>
    </row>
    <row r="523" ht="12.75" customHeight="1">
      <c r="A523" s="1"/>
      <c r="C523" s="1"/>
      <c r="D523" s="1"/>
      <c r="J523" s="1"/>
    </row>
    <row r="524" ht="12.75" customHeight="1">
      <c r="A524" s="1"/>
      <c r="C524" s="1"/>
      <c r="D524" s="1"/>
      <c r="J524" s="1"/>
    </row>
    <row r="525" ht="12.75" customHeight="1">
      <c r="A525" s="1"/>
      <c r="C525" s="1"/>
      <c r="D525" s="1"/>
      <c r="J525" s="1"/>
    </row>
    <row r="526" ht="12.75" customHeight="1">
      <c r="A526" s="1"/>
      <c r="C526" s="1"/>
      <c r="D526" s="1"/>
      <c r="J526" s="1"/>
    </row>
    <row r="527" ht="12.75" customHeight="1">
      <c r="A527" s="1"/>
      <c r="C527" s="1"/>
      <c r="D527" s="1"/>
      <c r="J527" s="1"/>
    </row>
    <row r="528" ht="12.75" customHeight="1">
      <c r="A528" s="1"/>
      <c r="C528" s="1"/>
      <c r="D528" s="1"/>
      <c r="J528" s="1"/>
    </row>
    <row r="529" ht="12.75" customHeight="1">
      <c r="A529" s="1"/>
      <c r="C529" s="1"/>
      <c r="D529" s="1"/>
      <c r="J529" s="1"/>
    </row>
    <row r="530" ht="12.75" customHeight="1">
      <c r="A530" s="1"/>
      <c r="C530" s="1"/>
      <c r="D530" s="1"/>
      <c r="J530" s="1"/>
    </row>
    <row r="531" ht="12.75" customHeight="1">
      <c r="A531" s="1"/>
      <c r="C531" s="1"/>
      <c r="D531" s="1"/>
      <c r="J531" s="1"/>
    </row>
    <row r="532" ht="12.75" customHeight="1">
      <c r="A532" s="1"/>
      <c r="C532" s="1"/>
      <c r="D532" s="1"/>
      <c r="J532" s="1"/>
    </row>
    <row r="533" ht="12.75" customHeight="1">
      <c r="A533" s="1"/>
      <c r="C533" s="1"/>
      <c r="D533" s="1"/>
      <c r="J533" s="1"/>
    </row>
    <row r="534" ht="12.75" customHeight="1">
      <c r="A534" s="1"/>
      <c r="C534" s="1"/>
      <c r="D534" s="1"/>
      <c r="J534" s="1"/>
    </row>
    <row r="535" ht="12.75" customHeight="1">
      <c r="A535" s="1"/>
      <c r="C535" s="1"/>
      <c r="D535" s="1"/>
      <c r="J535" s="1"/>
    </row>
    <row r="536" ht="12.75" customHeight="1">
      <c r="A536" s="1"/>
      <c r="C536" s="1"/>
      <c r="D536" s="1"/>
      <c r="J536" s="1"/>
    </row>
    <row r="537" ht="12.75" customHeight="1">
      <c r="A537" s="1"/>
      <c r="C537" s="1"/>
      <c r="D537" s="1"/>
      <c r="J537" s="1"/>
    </row>
    <row r="538" ht="12.75" customHeight="1">
      <c r="A538" s="1"/>
      <c r="C538" s="1"/>
      <c r="D538" s="1"/>
      <c r="J538" s="1"/>
    </row>
    <row r="539" ht="12.75" customHeight="1">
      <c r="A539" s="1"/>
      <c r="C539" s="1"/>
      <c r="D539" s="1"/>
      <c r="J539" s="1"/>
    </row>
    <row r="540" ht="12.75" customHeight="1">
      <c r="A540" s="1"/>
      <c r="C540" s="1"/>
      <c r="D540" s="1"/>
      <c r="J540" s="1"/>
    </row>
    <row r="541" ht="12.75" customHeight="1">
      <c r="A541" s="1"/>
      <c r="C541" s="1"/>
      <c r="D541" s="1"/>
      <c r="J541" s="1"/>
    </row>
    <row r="542" ht="12.75" customHeight="1">
      <c r="A542" s="1"/>
      <c r="C542" s="1"/>
      <c r="D542" s="1"/>
      <c r="J542" s="1"/>
    </row>
    <row r="543" ht="12.75" customHeight="1">
      <c r="A543" s="1"/>
      <c r="C543" s="1"/>
      <c r="D543" s="1"/>
      <c r="J543" s="1"/>
    </row>
    <row r="544" ht="12.75" customHeight="1">
      <c r="A544" s="1"/>
      <c r="C544" s="1"/>
      <c r="D544" s="1"/>
      <c r="J544" s="1"/>
    </row>
    <row r="545" ht="12.75" customHeight="1">
      <c r="A545" s="1"/>
      <c r="C545" s="1"/>
      <c r="D545" s="1"/>
      <c r="J545" s="1"/>
    </row>
    <row r="546" ht="12.75" customHeight="1">
      <c r="A546" s="1"/>
      <c r="C546" s="1"/>
      <c r="D546" s="1"/>
      <c r="J546" s="1"/>
    </row>
    <row r="547" ht="12.75" customHeight="1">
      <c r="A547" s="1"/>
      <c r="C547" s="1"/>
      <c r="D547" s="1"/>
      <c r="J547" s="1"/>
    </row>
    <row r="548" ht="12.75" customHeight="1">
      <c r="A548" s="1"/>
      <c r="C548" s="1"/>
      <c r="D548" s="1"/>
      <c r="J548" s="1"/>
    </row>
    <row r="549" ht="12.75" customHeight="1">
      <c r="A549" s="1"/>
      <c r="C549" s="1"/>
      <c r="D549" s="1"/>
      <c r="J549" s="1"/>
    </row>
    <row r="550" ht="12.75" customHeight="1">
      <c r="A550" s="1"/>
      <c r="C550" s="1"/>
      <c r="D550" s="1"/>
      <c r="J550" s="1"/>
    </row>
    <row r="551" ht="12.75" customHeight="1">
      <c r="A551" s="1"/>
      <c r="C551" s="1"/>
      <c r="D551" s="1"/>
      <c r="J551" s="1"/>
    </row>
    <row r="552" ht="12.75" customHeight="1">
      <c r="A552" s="1"/>
      <c r="C552" s="1"/>
      <c r="D552" s="1"/>
      <c r="J552" s="1"/>
    </row>
    <row r="553" ht="12.75" customHeight="1">
      <c r="A553" s="1"/>
      <c r="C553" s="1"/>
      <c r="D553" s="1"/>
      <c r="J553" s="1"/>
    </row>
    <row r="554" ht="12.75" customHeight="1">
      <c r="A554" s="1"/>
      <c r="C554" s="1"/>
      <c r="D554" s="1"/>
      <c r="J554" s="1"/>
    </row>
    <row r="555" ht="12.75" customHeight="1">
      <c r="A555" s="1"/>
      <c r="C555" s="1"/>
      <c r="D555" s="1"/>
      <c r="J555" s="1"/>
    </row>
    <row r="556" ht="12.75" customHeight="1">
      <c r="A556" s="1"/>
      <c r="C556" s="1"/>
      <c r="D556" s="1"/>
      <c r="J556" s="1"/>
    </row>
    <row r="557" ht="12.75" customHeight="1">
      <c r="A557" s="1"/>
      <c r="C557" s="1"/>
      <c r="D557" s="1"/>
      <c r="J557" s="1"/>
    </row>
    <row r="558" ht="12.75" customHeight="1">
      <c r="A558" s="1"/>
      <c r="C558" s="1"/>
      <c r="D558" s="1"/>
      <c r="J558" s="1"/>
    </row>
    <row r="559" ht="12.75" customHeight="1">
      <c r="A559" s="1"/>
      <c r="C559" s="1"/>
      <c r="D559" s="1"/>
      <c r="J559" s="1"/>
    </row>
    <row r="560" ht="12.75" customHeight="1">
      <c r="A560" s="1"/>
      <c r="C560" s="1"/>
      <c r="D560" s="1"/>
      <c r="J560" s="1"/>
    </row>
    <row r="561" ht="12.75" customHeight="1">
      <c r="A561" s="1"/>
      <c r="C561" s="1"/>
      <c r="D561" s="1"/>
      <c r="J561" s="1"/>
    </row>
    <row r="562" ht="12.75" customHeight="1">
      <c r="A562" s="1"/>
      <c r="C562" s="1"/>
      <c r="D562" s="1"/>
      <c r="J562" s="1"/>
    </row>
    <row r="563" ht="12.75" customHeight="1">
      <c r="A563" s="1"/>
      <c r="C563" s="1"/>
      <c r="D563" s="1"/>
      <c r="J563" s="1"/>
    </row>
    <row r="564" ht="12.75" customHeight="1">
      <c r="A564" s="1"/>
      <c r="C564" s="1"/>
      <c r="D564" s="1"/>
      <c r="J564" s="1"/>
    </row>
    <row r="565" ht="12.75" customHeight="1">
      <c r="A565" s="1"/>
      <c r="C565" s="1"/>
      <c r="D565" s="1"/>
      <c r="J565" s="1"/>
    </row>
    <row r="566" ht="12.75" customHeight="1">
      <c r="A566" s="1"/>
      <c r="C566" s="1"/>
      <c r="D566" s="1"/>
      <c r="J566" s="1"/>
    </row>
    <row r="567" ht="12.75" customHeight="1">
      <c r="A567" s="1"/>
      <c r="C567" s="1"/>
      <c r="D567" s="1"/>
      <c r="J567" s="1"/>
    </row>
    <row r="568" ht="12.75" customHeight="1">
      <c r="A568" s="1"/>
      <c r="C568" s="1"/>
      <c r="D568" s="1"/>
      <c r="J568" s="1"/>
    </row>
    <row r="569" ht="12.75" customHeight="1">
      <c r="A569" s="1"/>
      <c r="C569" s="1"/>
      <c r="D569" s="1"/>
      <c r="J569" s="1"/>
    </row>
    <row r="570" ht="12.75" customHeight="1">
      <c r="A570" s="1"/>
      <c r="C570" s="1"/>
      <c r="D570" s="1"/>
      <c r="J570" s="1"/>
    </row>
    <row r="571" ht="12.75" customHeight="1">
      <c r="A571" s="1"/>
      <c r="C571" s="1"/>
      <c r="D571" s="1"/>
      <c r="J571" s="1"/>
    </row>
    <row r="572" ht="12.75" customHeight="1">
      <c r="A572" s="1"/>
      <c r="C572" s="1"/>
      <c r="D572" s="1"/>
      <c r="J572" s="1"/>
    </row>
    <row r="573" ht="12.75" customHeight="1">
      <c r="A573" s="1"/>
      <c r="C573" s="1"/>
      <c r="D573" s="1"/>
      <c r="J573" s="1"/>
    </row>
    <row r="574" ht="12.75" customHeight="1">
      <c r="A574" s="1"/>
      <c r="C574" s="1"/>
      <c r="D574" s="1"/>
      <c r="J574" s="1"/>
    </row>
    <row r="575" ht="12.75" customHeight="1">
      <c r="A575" s="1"/>
      <c r="C575" s="1"/>
      <c r="D575" s="1"/>
      <c r="J575" s="1"/>
    </row>
    <row r="576" ht="12.75" customHeight="1">
      <c r="A576" s="1"/>
      <c r="C576" s="1"/>
      <c r="D576" s="1"/>
      <c r="J576" s="1"/>
    </row>
    <row r="577" ht="12.75" customHeight="1">
      <c r="A577" s="1"/>
      <c r="C577" s="1"/>
      <c r="D577" s="1"/>
      <c r="J577" s="1"/>
    </row>
    <row r="578" ht="12.75" customHeight="1">
      <c r="A578" s="1"/>
      <c r="C578" s="1"/>
      <c r="D578" s="1"/>
      <c r="J578" s="1"/>
    </row>
    <row r="579" ht="12.75" customHeight="1">
      <c r="A579" s="1"/>
      <c r="C579" s="1"/>
      <c r="D579" s="1"/>
      <c r="J579" s="1"/>
    </row>
    <row r="580" ht="12.75" customHeight="1">
      <c r="A580" s="1"/>
      <c r="C580" s="1"/>
      <c r="D580" s="1"/>
      <c r="J580" s="1"/>
    </row>
    <row r="581" ht="12.75" customHeight="1">
      <c r="A581" s="1"/>
      <c r="C581" s="1"/>
      <c r="D581" s="1"/>
      <c r="J581" s="1"/>
    </row>
    <row r="582" ht="12.75" customHeight="1">
      <c r="A582" s="1"/>
      <c r="C582" s="1"/>
      <c r="D582" s="1"/>
      <c r="J582" s="1"/>
    </row>
    <row r="583" ht="12.75" customHeight="1">
      <c r="A583" s="1"/>
      <c r="C583" s="1"/>
      <c r="D583" s="1"/>
      <c r="J583" s="1"/>
    </row>
    <row r="584" ht="12.75" customHeight="1">
      <c r="A584" s="1"/>
      <c r="C584" s="1"/>
      <c r="D584" s="1"/>
      <c r="J584" s="1"/>
    </row>
    <row r="585" ht="12.75" customHeight="1">
      <c r="A585" s="1"/>
      <c r="C585" s="1"/>
      <c r="D585" s="1"/>
      <c r="J585" s="1"/>
    </row>
    <row r="586" ht="12.75" customHeight="1">
      <c r="A586" s="1"/>
      <c r="C586" s="1"/>
      <c r="D586" s="1"/>
      <c r="J586" s="1"/>
    </row>
    <row r="587" ht="12.75" customHeight="1">
      <c r="A587" s="1"/>
      <c r="C587" s="1"/>
      <c r="D587" s="1"/>
      <c r="J587" s="1"/>
    </row>
    <row r="588" ht="12.75" customHeight="1">
      <c r="A588" s="1"/>
      <c r="C588" s="1"/>
      <c r="D588" s="1"/>
      <c r="J588" s="1"/>
    </row>
    <row r="589" ht="12.75" customHeight="1">
      <c r="A589" s="1"/>
      <c r="C589" s="1"/>
      <c r="D589" s="1"/>
      <c r="J589" s="1"/>
    </row>
    <row r="590" ht="12.75" customHeight="1">
      <c r="A590" s="1"/>
      <c r="C590" s="1"/>
      <c r="D590" s="1"/>
      <c r="J590" s="1"/>
    </row>
    <row r="591" ht="12.75" customHeight="1">
      <c r="A591" s="1"/>
      <c r="C591" s="1"/>
      <c r="D591" s="1"/>
      <c r="J591" s="1"/>
    </row>
    <row r="592" ht="12.75" customHeight="1">
      <c r="A592" s="1"/>
      <c r="C592" s="1"/>
      <c r="D592" s="1"/>
      <c r="J592" s="1"/>
    </row>
    <row r="593" ht="12.75" customHeight="1">
      <c r="A593" s="1"/>
      <c r="C593" s="1"/>
      <c r="D593" s="1"/>
      <c r="J593" s="1"/>
    </row>
    <row r="594" ht="12.75" customHeight="1">
      <c r="A594" s="1"/>
      <c r="C594" s="1"/>
      <c r="D594" s="1"/>
      <c r="J594" s="1"/>
    </row>
    <row r="595" ht="12.75" customHeight="1">
      <c r="A595" s="1"/>
      <c r="C595" s="1"/>
      <c r="D595" s="1"/>
      <c r="J595" s="1"/>
    </row>
    <row r="596" ht="12.75" customHeight="1">
      <c r="A596" s="1"/>
      <c r="C596" s="1"/>
      <c r="D596" s="1"/>
      <c r="J596" s="1"/>
    </row>
    <row r="597" ht="12.75" customHeight="1">
      <c r="A597" s="1"/>
      <c r="C597" s="1"/>
      <c r="D597" s="1"/>
      <c r="J597" s="1"/>
    </row>
    <row r="598" ht="12.75" customHeight="1">
      <c r="A598" s="1"/>
      <c r="C598" s="1"/>
      <c r="D598" s="1"/>
      <c r="J598" s="1"/>
    </row>
    <row r="599" ht="12.75" customHeight="1">
      <c r="A599" s="1"/>
      <c r="C599" s="1"/>
      <c r="D599" s="1"/>
      <c r="J599" s="1"/>
    </row>
    <row r="600" ht="12.75" customHeight="1">
      <c r="A600" s="1"/>
      <c r="C600" s="1"/>
      <c r="D600" s="1"/>
      <c r="J600" s="1"/>
    </row>
    <row r="601" ht="12.75" customHeight="1">
      <c r="A601" s="1"/>
      <c r="C601" s="1"/>
      <c r="D601" s="1"/>
      <c r="J601" s="1"/>
    </row>
    <row r="602" ht="12.75" customHeight="1">
      <c r="A602" s="1"/>
      <c r="C602" s="1"/>
      <c r="D602" s="1"/>
      <c r="J602" s="1"/>
    </row>
    <row r="603" ht="12.75" customHeight="1">
      <c r="A603" s="1"/>
      <c r="C603" s="1"/>
      <c r="D603" s="1"/>
      <c r="J603" s="1"/>
    </row>
    <row r="604" ht="12.75" customHeight="1">
      <c r="A604" s="1"/>
      <c r="C604" s="1"/>
      <c r="D604" s="1"/>
      <c r="J604" s="1"/>
    </row>
    <row r="605" ht="12.75" customHeight="1">
      <c r="A605" s="1"/>
      <c r="C605" s="1"/>
      <c r="D605" s="1"/>
      <c r="J605" s="1"/>
    </row>
    <row r="606" ht="12.75" customHeight="1">
      <c r="A606" s="1"/>
      <c r="C606" s="1"/>
      <c r="D606" s="1"/>
      <c r="J606" s="1"/>
    </row>
    <row r="607" ht="12.75" customHeight="1">
      <c r="A607" s="1"/>
      <c r="C607" s="1"/>
      <c r="D607" s="1"/>
      <c r="J607" s="1"/>
    </row>
    <row r="608" ht="12.75" customHeight="1">
      <c r="A608" s="1"/>
      <c r="C608" s="1"/>
      <c r="D608" s="1"/>
      <c r="J608" s="1"/>
    </row>
    <row r="609" ht="12.75" customHeight="1">
      <c r="A609" s="1"/>
      <c r="C609" s="1"/>
      <c r="D609" s="1"/>
      <c r="J609" s="1"/>
    </row>
    <row r="610" ht="12.75" customHeight="1">
      <c r="A610" s="1"/>
      <c r="C610" s="1"/>
      <c r="D610" s="1"/>
      <c r="J610" s="1"/>
    </row>
    <row r="611" ht="12.75" customHeight="1">
      <c r="A611" s="1"/>
      <c r="C611" s="1"/>
      <c r="D611" s="1"/>
      <c r="J611" s="1"/>
    </row>
    <row r="612" ht="12.75" customHeight="1">
      <c r="A612" s="1"/>
      <c r="C612" s="1"/>
      <c r="D612" s="1"/>
      <c r="J612" s="1"/>
    </row>
    <row r="613" ht="12.75" customHeight="1">
      <c r="A613" s="1"/>
      <c r="C613" s="1"/>
      <c r="D613" s="1"/>
      <c r="J613" s="1"/>
    </row>
    <row r="614" ht="12.75" customHeight="1">
      <c r="A614" s="1"/>
      <c r="C614" s="1"/>
      <c r="D614" s="1"/>
      <c r="J614" s="1"/>
    </row>
    <row r="615" ht="12.75" customHeight="1">
      <c r="A615" s="1"/>
      <c r="C615" s="1"/>
      <c r="D615" s="1"/>
      <c r="J615" s="1"/>
    </row>
    <row r="616" ht="12.75" customHeight="1">
      <c r="A616" s="1"/>
      <c r="C616" s="1"/>
      <c r="D616" s="1"/>
      <c r="J616" s="1"/>
    </row>
    <row r="617" ht="12.75" customHeight="1">
      <c r="A617" s="1"/>
      <c r="C617" s="1"/>
      <c r="D617" s="1"/>
      <c r="J617" s="1"/>
    </row>
    <row r="618" ht="12.75" customHeight="1">
      <c r="A618" s="1"/>
      <c r="C618" s="1"/>
      <c r="D618" s="1"/>
      <c r="J618" s="1"/>
    </row>
    <row r="619" ht="12.75" customHeight="1">
      <c r="A619" s="1"/>
      <c r="C619" s="1"/>
      <c r="D619" s="1"/>
      <c r="J619" s="1"/>
    </row>
    <row r="620" ht="12.75" customHeight="1">
      <c r="A620" s="1"/>
      <c r="C620" s="1"/>
      <c r="D620" s="1"/>
      <c r="J620" s="1"/>
    </row>
    <row r="621" ht="12.75" customHeight="1">
      <c r="A621" s="1"/>
      <c r="C621" s="1"/>
      <c r="D621" s="1"/>
      <c r="J621" s="1"/>
    </row>
    <row r="622" ht="12.75" customHeight="1">
      <c r="A622" s="1"/>
      <c r="C622" s="1"/>
      <c r="D622" s="1"/>
      <c r="J622" s="1"/>
    </row>
    <row r="623" ht="12.75" customHeight="1">
      <c r="A623" s="1"/>
      <c r="C623" s="1"/>
      <c r="D623" s="1"/>
      <c r="J623" s="1"/>
    </row>
    <row r="624" ht="12.75" customHeight="1">
      <c r="A624" s="1"/>
      <c r="C624" s="1"/>
      <c r="D624" s="1"/>
      <c r="J624" s="1"/>
    </row>
    <row r="625" ht="12.75" customHeight="1">
      <c r="A625" s="1"/>
      <c r="C625" s="1"/>
      <c r="D625" s="1"/>
      <c r="J625" s="1"/>
    </row>
    <row r="626" ht="12.75" customHeight="1">
      <c r="A626" s="1"/>
      <c r="C626" s="1"/>
      <c r="D626" s="1"/>
      <c r="J626" s="1"/>
    </row>
    <row r="627" ht="12.75" customHeight="1">
      <c r="A627" s="1"/>
      <c r="C627" s="1"/>
      <c r="D627" s="1"/>
      <c r="J627" s="1"/>
    </row>
    <row r="628" ht="12.75" customHeight="1">
      <c r="A628" s="1"/>
      <c r="C628" s="1"/>
      <c r="D628" s="1"/>
      <c r="J628" s="1"/>
    </row>
    <row r="629" ht="12.75" customHeight="1">
      <c r="A629" s="1"/>
      <c r="C629" s="1"/>
      <c r="D629" s="1"/>
      <c r="J629" s="1"/>
    </row>
    <row r="630" ht="12.75" customHeight="1">
      <c r="A630" s="1"/>
      <c r="C630" s="1"/>
      <c r="D630" s="1"/>
      <c r="J630" s="1"/>
    </row>
    <row r="631" ht="12.75" customHeight="1">
      <c r="A631" s="1"/>
      <c r="C631" s="1"/>
      <c r="D631" s="1"/>
      <c r="J631" s="1"/>
    </row>
    <row r="632" ht="12.75" customHeight="1">
      <c r="A632" s="1"/>
      <c r="C632" s="1"/>
      <c r="D632" s="1"/>
      <c r="J632" s="1"/>
    </row>
    <row r="633" ht="12.75" customHeight="1">
      <c r="A633" s="1"/>
      <c r="C633" s="1"/>
      <c r="D633" s="1"/>
      <c r="J633" s="1"/>
    </row>
    <row r="634" ht="12.75" customHeight="1">
      <c r="A634" s="1"/>
      <c r="C634" s="1"/>
      <c r="D634" s="1"/>
      <c r="J634" s="1"/>
    </row>
    <row r="635" ht="12.75" customHeight="1">
      <c r="A635" s="1"/>
      <c r="C635" s="1"/>
      <c r="D635" s="1"/>
      <c r="J635" s="1"/>
    </row>
    <row r="636" ht="12.75" customHeight="1">
      <c r="A636" s="1"/>
      <c r="C636" s="1"/>
      <c r="D636" s="1"/>
      <c r="J636" s="1"/>
    </row>
    <row r="637" ht="12.75" customHeight="1">
      <c r="A637" s="1"/>
      <c r="C637" s="1"/>
      <c r="D637" s="1"/>
      <c r="J637" s="1"/>
    </row>
    <row r="638" ht="12.75" customHeight="1">
      <c r="A638" s="1"/>
      <c r="C638" s="1"/>
      <c r="D638" s="1"/>
      <c r="J638" s="1"/>
    </row>
    <row r="639" ht="12.75" customHeight="1">
      <c r="A639" s="1"/>
      <c r="C639" s="1"/>
      <c r="D639" s="1"/>
      <c r="J639" s="1"/>
    </row>
    <row r="640" ht="12.75" customHeight="1">
      <c r="A640" s="1"/>
      <c r="C640" s="1"/>
      <c r="D640" s="1"/>
      <c r="J640" s="1"/>
    </row>
    <row r="641" ht="12.75" customHeight="1">
      <c r="A641" s="1"/>
      <c r="C641" s="1"/>
      <c r="D641" s="1"/>
      <c r="J641" s="1"/>
    </row>
    <row r="642" ht="12.75" customHeight="1">
      <c r="A642" s="1"/>
      <c r="C642" s="1"/>
      <c r="D642" s="1"/>
      <c r="J642" s="1"/>
    </row>
    <row r="643" ht="12.75" customHeight="1">
      <c r="A643" s="1"/>
      <c r="C643" s="1"/>
      <c r="D643" s="1"/>
      <c r="J643" s="1"/>
    </row>
    <row r="644" ht="12.75" customHeight="1">
      <c r="A644" s="1"/>
      <c r="C644" s="1"/>
      <c r="D644" s="1"/>
      <c r="J644" s="1"/>
    </row>
    <row r="645" ht="12.75" customHeight="1">
      <c r="A645" s="1"/>
      <c r="C645" s="1"/>
      <c r="D645" s="1"/>
      <c r="J645" s="1"/>
    </row>
    <row r="646" ht="12.75" customHeight="1">
      <c r="A646" s="1"/>
      <c r="C646" s="1"/>
      <c r="D646" s="1"/>
      <c r="J646" s="1"/>
    </row>
    <row r="647" ht="12.75" customHeight="1">
      <c r="A647" s="1"/>
      <c r="C647" s="1"/>
      <c r="D647" s="1"/>
      <c r="J647" s="1"/>
    </row>
    <row r="648" ht="12.75" customHeight="1">
      <c r="A648" s="1"/>
      <c r="C648" s="1"/>
      <c r="D648" s="1"/>
      <c r="J648" s="1"/>
    </row>
    <row r="649" ht="12.75" customHeight="1">
      <c r="A649" s="1"/>
      <c r="C649" s="1"/>
      <c r="D649" s="1"/>
      <c r="J649" s="1"/>
    </row>
    <row r="650" ht="12.75" customHeight="1">
      <c r="A650" s="1"/>
      <c r="C650" s="1"/>
      <c r="D650" s="1"/>
      <c r="J650" s="1"/>
    </row>
    <row r="651" ht="12.75" customHeight="1">
      <c r="A651" s="1"/>
      <c r="C651" s="1"/>
      <c r="D651" s="1"/>
      <c r="J651" s="1"/>
    </row>
    <row r="652" ht="12.75" customHeight="1">
      <c r="A652" s="1"/>
      <c r="C652" s="1"/>
      <c r="D652" s="1"/>
      <c r="J652" s="1"/>
    </row>
    <row r="653" ht="12.75" customHeight="1">
      <c r="A653" s="1"/>
      <c r="C653" s="1"/>
      <c r="D653" s="1"/>
      <c r="J653" s="1"/>
    </row>
    <row r="654" ht="12.75" customHeight="1">
      <c r="A654" s="1"/>
      <c r="C654" s="1"/>
      <c r="D654" s="1"/>
      <c r="J654" s="1"/>
    </row>
    <row r="655" ht="12.75" customHeight="1">
      <c r="A655" s="1"/>
      <c r="C655" s="1"/>
      <c r="D655" s="1"/>
      <c r="J655" s="1"/>
    </row>
    <row r="656" ht="12.75" customHeight="1">
      <c r="A656" s="1"/>
      <c r="C656" s="1"/>
      <c r="D656" s="1"/>
      <c r="J656" s="1"/>
    </row>
    <row r="657" ht="12.75" customHeight="1">
      <c r="A657" s="1"/>
      <c r="C657" s="1"/>
      <c r="D657" s="1"/>
      <c r="J657" s="1"/>
    </row>
    <row r="658" ht="12.75" customHeight="1">
      <c r="A658" s="1"/>
      <c r="C658" s="1"/>
      <c r="D658" s="1"/>
      <c r="J658" s="1"/>
    </row>
    <row r="659" ht="12.75" customHeight="1">
      <c r="A659" s="1"/>
      <c r="C659" s="1"/>
      <c r="D659" s="1"/>
      <c r="J659" s="1"/>
    </row>
    <row r="660" ht="12.75" customHeight="1">
      <c r="A660" s="1"/>
      <c r="C660" s="1"/>
      <c r="D660" s="1"/>
      <c r="J660" s="1"/>
    </row>
    <row r="661" ht="12.75" customHeight="1">
      <c r="A661" s="1"/>
      <c r="C661" s="1"/>
      <c r="D661" s="1"/>
      <c r="J661" s="1"/>
    </row>
    <row r="662" ht="12.75" customHeight="1">
      <c r="A662" s="1"/>
      <c r="C662" s="1"/>
      <c r="D662" s="1"/>
      <c r="J662" s="1"/>
    </row>
    <row r="663" ht="12.75" customHeight="1">
      <c r="A663" s="1"/>
      <c r="C663" s="1"/>
      <c r="D663" s="1"/>
      <c r="J663" s="1"/>
    </row>
    <row r="664" ht="12.75" customHeight="1">
      <c r="A664" s="1"/>
      <c r="C664" s="1"/>
      <c r="D664" s="1"/>
      <c r="J664" s="1"/>
    </row>
    <row r="665" ht="12.75" customHeight="1">
      <c r="A665" s="1"/>
      <c r="C665" s="1"/>
      <c r="D665" s="1"/>
      <c r="J665" s="1"/>
    </row>
    <row r="666" ht="12.75" customHeight="1">
      <c r="A666" s="1"/>
      <c r="C666" s="1"/>
      <c r="D666" s="1"/>
      <c r="J666" s="1"/>
    </row>
    <row r="667" ht="12.75" customHeight="1">
      <c r="A667" s="1"/>
      <c r="C667" s="1"/>
      <c r="D667" s="1"/>
      <c r="J667" s="1"/>
    </row>
    <row r="668" ht="12.75" customHeight="1">
      <c r="A668" s="1"/>
      <c r="C668" s="1"/>
      <c r="D668" s="1"/>
      <c r="J668" s="1"/>
    </row>
    <row r="669" ht="12.75" customHeight="1">
      <c r="A669" s="1"/>
      <c r="C669" s="1"/>
      <c r="D669" s="1"/>
      <c r="J669" s="1"/>
    </row>
    <row r="670" ht="12.75" customHeight="1">
      <c r="A670" s="1"/>
      <c r="C670" s="1"/>
      <c r="D670" s="1"/>
      <c r="J670" s="1"/>
    </row>
    <row r="671" ht="12.75" customHeight="1">
      <c r="A671" s="1"/>
      <c r="C671" s="1"/>
      <c r="D671" s="1"/>
      <c r="J671" s="1"/>
    </row>
    <row r="672" ht="12.75" customHeight="1">
      <c r="A672" s="1"/>
      <c r="C672" s="1"/>
      <c r="D672" s="1"/>
      <c r="J672" s="1"/>
    </row>
    <row r="673" ht="12.75" customHeight="1">
      <c r="A673" s="1"/>
      <c r="C673" s="1"/>
      <c r="D673" s="1"/>
      <c r="J673" s="1"/>
    </row>
    <row r="674" ht="12.75" customHeight="1">
      <c r="A674" s="1"/>
      <c r="C674" s="1"/>
      <c r="D674" s="1"/>
      <c r="J674" s="1"/>
    </row>
    <row r="675" ht="12.75" customHeight="1">
      <c r="A675" s="1"/>
      <c r="C675" s="1"/>
      <c r="D675" s="1"/>
      <c r="J675" s="1"/>
    </row>
    <row r="676" ht="12.75" customHeight="1">
      <c r="A676" s="1"/>
      <c r="C676" s="1"/>
      <c r="D676" s="1"/>
      <c r="J676" s="1"/>
    </row>
    <row r="677" ht="12.75" customHeight="1">
      <c r="A677" s="1"/>
      <c r="C677" s="1"/>
      <c r="D677" s="1"/>
      <c r="J677" s="1"/>
    </row>
    <row r="678" ht="12.75" customHeight="1">
      <c r="A678" s="1"/>
      <c r="C678" s="1"/>
      <c r="D678" s="1"/>
      <c r="J678" s="1"/>
    </row>
    <row r="679" ht="12.75" customHeight="1">
      <c r="A679" s="1"/>
      <c r="C679" s="1"/>
      <c r="D679" s="1"/>
      <c r="J679" s="1"/>
    </row>
    <row r="680" ht="12.75" customHeight="1">
      <c r="A680" s="1"/>
      <c r="C680" s="1"/>
      <c r="D680" s="1"/>
      <c r="J680" s="1"/>
    </row>
    <row r="681" ht="12.75" customHeight="1">
      <c r="A681" s="1"/>
      <c r="C681" s="1"/>
      <c r="D681" s="1"/>
      <c r="J681" s="1"/>
    </row>
    <row r="682" ht="12.75" customHeight="1">
      <c r="A682" s="1"/>
      <c r="C682" s="1"/>
      <c r="D682" s="1"/>
      <c r="J682" s="1"/>
    </row>
    <row r="683" ht="12.75" customHeight="1">
      <c r="A683" s="1"/>
      <c r="C683" s="1"/>
      <c r="D683" s="1"/>
      <c r="J683" s="1"/>
    </row>
    <row r="684" ht="12.75" customHeight="1">
      <c r="A684" s="1"/>
      <c r="C684" s="1"/>
      <c r="D684" s="1"/>
      <c r="J684" s="1"/>
    </row>
    <row r="685" ht="12.75" customHeight="1">
      <c r="A685" s="1"/>
      <c r="C685" s="1"/>
      <c r="D685" s="1"/>
      <c r="J685" s="1"/>
    </row>
    <row r="686" ht="12.75" customHeight="1">
      <c r="A686" s="1"/>
      <c r="C686" s="1"/>
      <c r="D686" s="1"/>
      <c r="J686" s="1"/>
    </row>
    <row r="687" ht="12.75" customHeight="1">
      <c r="A687" s="1"/>
      <c r="C687" s="1"/>
      <c r="D687" s="1"/>
      <c r="J687" s="1"/>
    </row>
    <row r="688" ht="12.75" customHeight="1">
      <c r="A688" s="1"/>
      <c r="C688" s="1"/>
      <c r="D688" s="1"/>
      <c r="J688" s="1"/>
    </row>
    <row r="689" ht="12.75" customHeight="1">
      <c r="A689" s="1"/>
      <c r="C689" s="1"/>
      <c r="D689" s="1"/>
      <c r="J689" s="1"/>
    </row>
    <row r="690" ht="12.75" customHeight="1">
      <c r="A690" s="1"/>
      <c r="C690" s="1"/>
      <c r="D690" s="1"/>
      <c r="J690" s="1"/>
    </row>
    <row r="691" ht="12.75" customHeight="1">
      <c r="A691" s="1"/>
      <c r="C691" s="1"/>
      <c r="D691" s="1"/>
      <c r="J691" s="1"/>
    </row>
    <row r="692" ht="12.75" customHeight="1">
      <c r="A692" s="1"/>
      <c r="C692" s="1"/>
      <c r="D692" s="1"/>
      <c r="J692" s="1"/>
    </row>
    <row r="693" ht="12.75" customHeight="1">
      <c r="A693" s="1"/>
      <c r="C693" s="1"/>
      <c r="D693" s="1"/>
      <c r="J693" s="1"/>
    </row>
    <row r="694" ht="12.75" customHeight="1">
      <c r="A694" s="1"/>
      <c r="C694" s="1"/>
      <c r="D694" s="1"/>
      <c r="J694" s="1"/>
    </row>
    <row r="695" ht="12.75" customHeight="1">
      <c r="A695" s="1"/>
      <c r="C695" s="1"/>
      <c r="D695" s="1"/>
      <c r="J695" s="1"/>
    </row>
    <row r="696" ht="12.75" customHeight="1">
      <c r="A696" s="1"/>
      <c r="C696" s="1"/>
      <c r="D696" s="1"/>
      <c r="J696" s="1"/>
    </row>
    <row r="697" ht="12.75" customHeight="1">
      <c r="A697" s="1"/>
      <c r="C697" s="1"/>
      <c r="D697" s="1"/>
      <c r="J697" s="1"/>
    </row>
    <row r="698" ht="12.75" customHeight="1">
      <c r="A698" s="1"/>
      <c r="C698" s="1"/>
      <c r="D698" s="1"/>
      <c r="J698" s="1"/>
    </row>
    <row r="699" ht="12.75" customHeight="1">
      <c r="A699" s="1"/>
      <c r="C699" s="1"/>
      <c r="D699" s="1"/>
      <c r="J699" s="1"/>
    </row>
    <row r="700" ht="12.75" customHeight="1">
      <c r="A700" s="1"/>
      <c r="C700" s="1"/>
      <c r="D700" s="1"/>
      <c r="J700" s="1"/>
    </row>
    <row r="701" ht="12.75" customHeight="1">
      <c r="A701" s="1"/>
      <c r="C701" s="1"/>
      <c r="D701" s="1"/>
      <c r="J701" s="1"/>
    </row>
    <row r="702" ht="12.75" customHeight="1">
      <c r="A702" s="1"/>
      <c r="C702" s="1"/>
      <c r="D702" s="1"/>
      <c r="J702" s="1"/>
    </row>
    <row r="703" ht="12.75" customHeight="1">
      <c r="A703" s="1"/>
      <c r="C703" s="1"/>
      <c r="D703" s="1"/>
      <c r="J703" s="1"/>
    </row>
    <row r="704" ht="12.75" customHeight="1">
      <c r="A704" s="1"/>
      <c r="C704" s="1"/>
      <c r="D704" s="1"/>
      <c r="J704" s="1"/>
    </row>
    <row r="705" ht="12.75" customHeight="1">
      <c r="A705" s="1"/>
      <c r="C705" s="1"/>
      <c r="D705" s="1"/>
      <c r="J705" s="1"/>
    </row>
    <row r="706" ht="12.75" customHeight="1">
      <c r="A706" s="1"/>
      <c r="C706" s="1"/>
      <c r="D706" s="1"/>
      <c r="J706" s="1"/>
    </row>
    <row r="707" ht="12.75" customHeight="1">
      <c r="A707" s="1"/>
      <c r="C707" s="1"/>
      <c r="D707" s="1"/>
      <c r="J707" s="1"/>
    </row>
    <row r="708" ht="12.75" customHeight="1">
      <c r="A708" s="1"/>
      <c r="C708" s="1"/>
      <c r="D708" s="1"/>
      <c r="J708" s="1"/>
    </row>
    <row r="709" ht="12.75" customHeight="1">
      <c r="A709" s="1"/>
      <c r="C709" s="1"/>
      <c r="D709" s="1"/>
      <c r="J709" s="1"/>
    </row>
    <row r="710" ht="12.75" customHeight="1">
      <c r="A710" s="1"/>
      <c r="C710" s="1"/>
      <c r="D710" s="1"/>
      <c r="J710" s="1"/>
    </row>
    <row r="711" ht="12.75" customHeight="1">
      <c r="A711" s="1"/>
      <c r="C711" s="1"/>
      <c r="D711" s="1"/>
      <c r="J711" s="1"/>
    </row>
    <row r="712" ht="12.75" customHeight="1">
      <c r="A712" s="1"/>
      <c r="C712" s="1"/>
      <c r="D712" s="1"/>
      <c r="J712" s="1"/>
    </row>
    <row r="713" ht="12.75" customHeight="1">
      <c r="A713" s="1"/>
      <c r="C713" s="1"/>
      <c r="D713" s="1"/>
      <c r="J713" s="1"/>
    </row>
    <row r="714" ht="12.75" customHeight="1">
      <c r="A714" s="1"/>
      <c r="C714" s="1"/>
      <c r="D714" s="1"/>
      <c r="J714" s="1"/>
    </row>
    <row r="715" ht="12.75" customHeight="1">
      <c r="A715" s="1"/>
      <c r="C715" s="1"/>
      <c r="D715" s="1"/>
      <c r="J715" s="1"/>
    </row>
    <row r="716" ht="12.75" customHeight="1">
      <c r="A716" s="1"/>
      <c r="C716" s="1"/>
      <c r="D716" s="1"/>
      <c r="J716" s="1"/>
    </row>
    <row r="717" ht="12.75" customHeight="1">
      <c r="A717" s="1"/>
      <c r="C717" s="1"/>
      <c r="D717" s="1"/>
      <c r="J717" s="1"/>
    </row>
    <row r="718" ht="12.75" customHeight="1">
      <c r="A718" s="1"/>
      <c r="C718" s="1"/>
      <c r="D718" s="1"/>
      <c r="J718" s="1"/>
    </row>
    <row r="719" ht="12.75" customHeight="1">
      <c r="A719" s="1"/>
      <c r="C719" s="1"/>
      <c r="D719" s="1"/>
      <c r="J719" s="1"/>
    </row>
    <row r="720" ht="12.75" customHeight="1">
      <c r="A720" s="1"/>
      <c r="C720" s="1"/>
      <c r="D720" s="1"/>
      <c r="J720" s="1"/>
    </row>
    <row r="721" ht="12.75" customHeight="1">
      <c r="A721" s="1"/>
      <c r="C721" s="1"/>
      <c r="D721" s="1"/>
      <c r="J721" s="1"/>
    </row>
    <row r="722" ht="12.75" customHeight="1">
      <c r="A722" s="1"/>
      <c r="C722" s="1"/>
      <c r="D722" s="1"/>
      <c r="J722" s="1"/>
    </row>
    <row r="723" ht="12.75" customHeight="1">
      <c r="A723" s="1"/>
      <c r="C723" s="1"/>
      <c r="D723" s="1"/>
      <c r="J723" s="1"/>
    </row>
    <row r="724" ht="12.75" customHeight="1">
      <c r="A724" s="1"/>
      <c r="C724" s="1"/>
      <c r="D724" s="1"/>
      <c r="J724" s="1"/>
    </row>
    <row r="725" ht="12.75" customHeight="1">
      <c r="A725" s="1"/>
      <c r="C725" s="1"/>
      <c r="D725" s="1"/>
      <c r="J725" s="1"/>
    </row>
    <row r="726" ht="12.75" customHeight="1">
      <c r="A726" s="1"/>
      <c r="C726" s="1"/>
      <c r="D726" s="1"/>
      <c r="J726" s="1"/>
    </row>
    <row r="727" ht="12.75" customHeight="1">
      <c r="A727" s="1"/>
      <c r="C727" s="1"/>
      <c r="D727" s="1"/>
      <c r="J727" s="1"/>
    </row>
    <row r="728" ht="12.75" customHeight="1">
      <c r="A728" s="1"/>
      <c r="C728" s="1"/>
      <c r="D728" s="1"/>
      <c r="J728" s="1"/>
    </row>
    <row r="729" ht="12.75" customHeight="1">
      <c r="A729" s="1"/>
      <c r="C729" s="1"/>
      <c r="D729" s="1"/>
      <c r="J729" s="1"/>
    </row>
    <row r="730" ht="12.75" customHeight="1">
      <c r="A730" s="1"/>
      <c r="C730" s="1"/>
      <c r="D730" s="1"/>
      <c r="J730" s="1"/>
    </row>
    <row r="731" ht="12.75" customHeight="1">
      <c r="A731" s="1"/>
      <c r="C731" s="1"/>
      <c r="D731" s="1"/>
      <c r="J731" s="1"/>
    </row>
    <row r="732" ht="12.75" customHeight="1">
      <c r="A732" s="1"/>
      <c r="C732" s="1"/>
      <c r="D732" s="1"/>
      <c r="J732" s="1"/>
    </row>
    <row r="733" ht="12.75" customHeight="1">
      <c r="A733" s="1"/>
      <c r="C733" s="1"/>
      <c r="D733" s="1"/>
      <c r="J733" s="1"/>
    </row>
    <row r="734" ht="12.75" customHeight="1">
      <c r="A734" s="1"/>
      <c r="C734" s="1"/>
      <c r="D734" s="1"/>
      <c r="J734" s="1"/>
    </row>
    <row r="735" ht="12.75" customHeight="1">
      <c r="A735" s="1"/>
      <c r="C735" s="1"/>
      <c r="D735" s="1"/>
      <c r="J735" s="1"/>
    </row>
    <row r="736" ht="12.75" customHeight="1">
      <c r="A736" s="1"/>
      <c r="C736" s="1"/>
      <c r="D736" s="1"/>
      <c r="J736" s="1"/>
    </row>
    <row r="737" ht="12.75" customHeight="1">
      <c r="A737" s="1"/>
      <c r="C737" s="1"/>
      <c r="D737" s="1"/>
      <c r="J737" s="1"/>
    </row>
    <row r="738" ht="12.75" customHeight="1">
      <c r="A738" s="1"/>
      <c r="C738" s="1"/>
      <c r="D738" s="1"/>
      <c r="J738" s="1"/>
    </row>
    <row r="739" ht="12.75" customHeight="1">
      <c r="A739" s="1"/>
      <c r="C739" s="1"/>
      <c r="D739" s="1"/>
      <c r="J739" s="1"/>
    </row>
    <row r="740" ht="12.75" customHeight="1">
      <c r="A740" s="1"/>
      <c r="C740" s="1"/>
      <c r="D740" s="1"/>
      <c r="J740" s="1"/>
    </row>
    <row r="741" ht="12.75" customHeight="1">
      <c r="A741" s="1"/>
      <c r="C741" s="1"/>
      <c r="D741" s="1"/>
      <c r="J741" s="1"/>
    </row>
    <row r="742" ht="12.75" customHeight="1">
      <c r="A742" s="1"/>
      <c r="C742" s="1"/>
      <c r="D742" s="1"/>
      <c r="J742" s="1"/>
    </row>
    <row r="743" ht="12.75" customHeight="1">
      <c r="A743" s="1"/>
      <c r="C743" s="1"/>
      <c r="D743" s="1"/>
      <c r="J743" s="1"/>
    </row>
    <row r="744" ht="12.75" customHeight="1">
      <c r="A744" s="1"/>
      <c r="C744" s="1"/>
      <c r="D744" s="1"/>
      <c r="J744" s="1"/>
    </row>
    <row r="745" ht="12.75" customHeight="1">
      <c r="A745" s="1"/>
      <c r="C745" s="1"/>
      <c r="D745" s="1"/>
      <c r="J745" s="1"/>
    </row>
    <row r="746" ht="12.75" customHeight="1">
      <c r="A746" s="1"/>
      <c r="C746" s="1"/>
      <c r="D746" s="1"/>
      <c r="J746" s="1"/>
    </row>
    <row r="747" ht="12.75" customHeight="1">
      <c r="A747" s="1"/>
      <c r="C747" s="1"/>
      <c r="D747" s="1"/>
      <c r="J747" s="1"/>
    </row>
    <row r="748" ht="12.75" customHeight="1">
      <c r="A748" s="1"/>
      <c r="C748" s="1"/>
      <c r="D748" s="1"/>
      <c r="J748" s="1"/>
    </row>
    <row r="749" ht="12.75" customHeight="1">
      <c r="A749" s="1"/>
      <c r="C749" s="1"/>
      <c r="D749" s="1"/>
      <c r="J749" s="1"/>
    </row>
    <row r="750" ht="12.75" customHeight="1">
      <c r="A750" s="1"/>
      <c r="C750" s="1"/>
      <c r="D750" s="1"/>
      <c r="J750" s="1"/>
    </row>
    <row r="751" ht="12.75" customHeight="1">
      <c r="A751" s="1"/>
      <c r="C751" s="1"/>
      <c r="D751" s="1"/>
      <c r="J751" s="1"/>
    </row>
    <row r="752" ht="12.75" customHeight="1">
      <c r="A752" s="1"/>
      <c r="C752" s="1"/>
      <c r="D752" s="1"/>
      <c r="J752" s="1"/>
    </row>
    <row r="753" ht="12.75" customHeight="1">
      <c r="A753" s="1"/>
      <c r="C753" s="1"/>
      <c r="D753" s="1"/>
      <c r="J753" s="1"/>
    </row>
    <row r="754" ht="12.75" customHeight="1">
      <c r="A754" s="1"/>
      <c r="C754" s="1"/>
      <c r="D754" s="1"/>
      <c r="J754" s="1"/>
    </row>
    <row r="755" ht="12.75" customHeight="1">
      <c r="A755" s="1"/>
      <c r="C755" s="1"/>
      <c r="D755" s="1"/>
      <c r="J755" s="1"/>
    </row>
    <row r="756" ht="12.75" customHeight="1">
      <c r="A756" s="1"/>
      <c r="C756" s="1"/>
      <c r="D756" s="1"/>
      <c r="J756" s="1"/>
    </row>
    <row r="757" ht="12.75" customHeight="1">
      <c r="A757" s="1"/>
      <c r="C757" s="1"/>
      <c r="D757" s="1"/>
      <c r="J757" s="1"/>
    </row>
    <row r="758" ht="12.75" customHeight="1">
      <c r="A758" s="1"/>
      <c r="C758" s="1"/>
      <c r="D758" s="1"/>
      <c r="J758" s="1"/>
    </row>
    <row r="759" ht="12.75" customHeight="1">
      <c r="A759" s="1"/>
      <c r="C759" s="1"/>
      <c r="D759" s="1"/>
      <c r="J759" s="1"/>
    </row>
    <row r="760" ht="12.75" customHeight="1">
      <c r="A760" s="1"/>
      <c r="C760" s="1"/>
      <c r="D760" s="1"/>
      <c r="J760" s="1"/>
    </row>
    <row r="761" ht="12.75" customHeight="1">
      <c r="A761" s="1"/>
      <c r="C761" s="1"/>
      <c r="D761" s="1"/>
      <c r="J761" s="1"/>
    </row>
    <row r="762" ht="12.75" customHeight="1">
      <c r="A762" s="1"/>
      <c r="C762" s="1"/>
      <c r="D762" s="1"/>
      <c r="J762" s="1"/>
    </row>
    <row r="763" ht="12.75" customHeight="1">
      <c r="A763" s="1"/>
      <c r="C763" s="1"/>
      <c r="D763" s="1"/>
      <c r="J763" s="1"/>
    </row>
    <row r="764" ht="12.75" customHeight="1">
      <c r="A764" s="1"/>
      <c r="C764" s="1"/>
      <c r="D764" s="1"/>
      <c r="J764" s="1"/>
    </row>
    <row r="765" ht="12.75" customHeight="1">
      <c r="A765" s="1"/>
      <c r="C765" s="1"/>
      <c r="D765" s="1"/>
      <c r="J765" s="1"/>
    </row>
    <row r="766" ht="12.75" customHeight="1">
      <c r="A766" s="1"/>
      <c r="C766" s="1"/>
      <c r="D766" s="1"/>
      <c r="J766" s="1"/>
    </row>
    <row r="767" ht="12.75" customHeight="1">
      <c r="A767" s="1"/>
      <c r="C767" s="1"/>
      <c r="D767" s="1"/>
      <c r="J767" s="1"/>
    </row>
    <row r="768" ht="12.75" customHeight="1">
      <c r="A768" s="1"/>
      <c r="C768" s="1"/>
      <c r="D768" s="1"/>
      <c r="J768" s="1"/>
    </row>
    <row r="769" ht="12.75" customHeight="1">
      <c r="A769" s="1"/>
      <c r="C769" s="1"/>
      <c r="D769" s="1"/>
      <c r="J769" s="1"/>
    </row>
    <row r="770" ht="12.75" customHeight="1">
      <c r="A770" s="1"/>
      <c r="C770" s="1"/>
      <c r="D770" s="1"/>
      <c r="J770" s="1"/>
    </row>
    <row r="771" ht="12.75" customHeight="1">
      <c r="A771" s="1"/>
      <c r="C771" s="1"/>
      <c r="D771" s="1"/>
      <c r="J771" s="1"/>
    </row>
    <row r="772" ht="12.75" customHeight="1">
      <c r="A772" s="1"/>
      <c r="C772" s="1"/>
      <c r="D772" s="1"/>
      <c r="J772" s="1"/>
    </row>
    <row r="773" ht="12.75" customHeight="1">
      <c r="A773" s="1"/>
      <c r="C773" s="1"/>
      <c r="D773" s="1"/>
      <c r="J773" s="1"/>
    </row>
    <row r="774" ht="12.75" customHeight="1">
      <c r="A774" s="1"/>
      <c r="C774" s="1"/>
      <c r="D774" s="1"/>
      <c r="J774" s="1"/>
    </row>
    <row r="775" ht="12.75" customHeight="1">
      <c r="A775" s="1"/>
      <c r="C775" s="1"/>
      <c r="D775" s="1"/>
      <c r="J775" s="1"/>
    </row>
    <row r="776" ht="12.75" customHeight="1">
      <c r="A776" s="1"/>
      <c r="C776" s="1"/>
      <c r="D776" s="1"/>
      <c r="J776" s="1"/>
    </row>
    <row r="777" ht="12.75" customHeight="1">
      <c r="A777" s="1"/>
      <c r="C777" s="1"/>
      <c r="D777" s="1"/>
      <c r="J777" s="1"/>
    </row>
    <row r="778" ht="12.75" customHeight="1">
      <c r="A778" s="1"/>
      <c r="C778" s="1"/>
      <c r="D778" s="1"/>
      <c r="J778" s="1"/>
    </row>
    <row r="779" ht="12.75" customHeight="1">
      <c r="A779" s="1"/>
      <c r="C779" s="1"/>
      <c r="D779" s="1"/>
      <c r="J779" s="1"/>
    </row>
    <row r="780" ht="12.75" customHeight="1">
      <c r="A780" s="1"/>
      <c r="C780" s="1"/>
      <c r="D780" s="1"/>
      <c r="J780" s="1"/>
    </row>
    <row r="781" ht="12.75" customHeight="1">
      <c r="A781" s="1"/>
      <c r="C781" s="1"/>
      <c r="D781" s="1"/>
      <c r="J781" s="1"/>
    </row>
    <row r="782" ht="12.75" customHeight="1">
      <c r="A782" s="1"/>
      <c r="C782" s="1"/>
      <c r="D782" s="1"/>
      <c r="J782" s="1"/>
    </row>
    <row r="783" ht="12.75" customHeight="1">
      <c r="A783" s="1"/>
      <c r="C783" s="1"/>
      <c r="D783" s="1"/>
      <c r="J783" s="1"/>
    </row>
    <row r="784" ht="12.75" customHeight="1">
      <c r="A784" s="1"/>
      <c r="C784" s="1"/>
      <c r="D784" s="1"/>
      <c r="J784" s="1"/>
    </row>
    <row r="785" ht="12.75" customHeight="1">
      <c r="A785" s="1"/>
      <c r="C785" s="1"/>
      <c r="D785" s="1"/>
      <c r="J785" s="1"/>
    </row>
    <row r="786" ht="12.75" customHeight="1">
      <c r="A786" s="1"/>
      <c r="C786" s="1"/>
      <c r="D786" s="1"/>
      <c r="J786" s="1"/>
    </row>
    <row r="787" ht="12.75" customHeight="1">
      <c r="A787" s="1"/>
      <c r="C787" s="1"/>
      <c r="D787" s="1"/>
      <c r="J787" s="1"/>
    </row>
    <row r="788" ht="12.75" customHeight="1">
      <c r="A788" s="1"/>
      <c r="C788" s="1"/>
      <c r="D788" s="1"/>
      <c r="J788" s="1"/>
    </row>
    <row r="789" ht="12.75" customHeight="1">
      <c r="A789" s="1"/>
      <c r="C789" s="1"/>
      <c r="D789" s="1"/>
      <c r="J789" s="1"/>
    </row>
    <row r="790" ht="12.75" customHeight="1">
      <c r="A790" s="1"/>
      <c r="C790" s="1"/>
      <c r="D790" s="1"/>
      <c r="J790" s="1"/>
    </row>
    <row r="791" ht="12.75" customHeight="1">
      <c r="A791" s="1"/>
      <c r="C791" s="1"/>
      <c r="D791" s="1"/>
      <c r="J791" s="1"/>
    </row>
    <row r="792" ht="12.75" customHeight="1">
      <c r="A792" s="1"/>
      <c r="C792" s="1"/>
      <c r="D792" s="1"/>
      <c r="J792" s="1"/>
    </row>
    <row r="793" ht="12.75" customHeight="1">
      <c r="A793" s="1"/>
      <c r="C793" s="1"/>
      <c r="D793" s="1"/>
      <c r="J793" s="1"/>
    </row>
    <row r="794" ht="12.75" customHeight="1">
      <c r="A794" s="1"/>
      <c r="C794" s="1"/>
      <c r="D794" s="1"/>
      <c r="J794" s="1"/>
    </row>
    <row r="795" ht="12.75" customHeight="1">
      <c r="A795" s="1"/>
      <c r="C795" s="1"/>
      <c r="D795" s="1"/>
      <c r="J795" s="1"/>
    </row>
    <row r="796" ht="12.75" customHeight="1">
      <c r="A796" s="1"/>
      <c r="C796" s="1"/>
      <c r="D796" s="1"/>
      <c r="J796" s="1"/>
    </row>
    <row r="797" ht="12.75" customHeight="1">
      <c r="A797" s="1"/>
      <c r="C797" s="1"/>
      <c r="D797" s="1"/>
      <c r="J797" s="1"/>
    </row>
    <row r="798" ht="12.75" customHeight="1">
      <c r="A798" s="1"/>
      <c r="C798" s="1"/>
      <c r="D798" s="1"/>
      <c r="J798" s="1"/>
    </row>
    <row r="799" ht="12.75" customHeight="1">
      <c r="A799" s="1"/>
      <c r="C799" s="1"/>
      <c r="D799" s="1"/>
      <c r="J799" s="1"/>
    </row>
    <row r="800" ht="12.75" customHeight="1">
      <c r="A800" s="1"/>
      <c r="C800" s="1"/>
      <c r="D800" s="1"/>
      <c r="J800" s="1"/>
    </row>
    <row r="801" ht="12.75" customHeight="1">
      <c r="A801" s="1"/>
      <c r="C801" s="1"/>
      <c r="D801" s="1"/>
      <c r="J801" s="1"/>
    </row>
    <row r="802" ht="12.75" customHeight="1">
      <c r="A802" s="1"/>
      <c r="C802" s="1"/>
      <c r="D802" s="1"/>
      <c r="J802" s="1"/>
    </row>
    <row r="803" ht="12.75" customHeight="1">
      <c r="A803" s="1"/>
      <c r="C803" s="1"/>
      <c r="D803" s="1"/>
      <c r="J803" s="1"/>
    </row>
    <row r="804" ht="12.75" customHeight="1">
      <c r="A804" s="1"/>
      <c r="C804" s="1"/>
      <c r="D804" s="1"/>
      <c r="J804" s="1"/>
    </row>
    <row r="805" ht="12.75" customHeight="1">
      <c r="A805" s="1"/>
      <c r="C805" s="1"/>
      <c r="D805" s="1"/>
      <c r="J805" s="1"/>
    </row>
    <row r="806" ht="12.75" customHeight="1">
      <c r="A806" s="1"/>
      <c r="C806" s="1"/>
      <c r="D806" s="1"/>
      <c r="J806" s="1"/>
    </row>
    <row r="807" ht="12.75" customHeight="1">
      <c r="A807" s="1"/>
      <c r="C807" s="1"/>
      <c r="D807" s="1"/>
      <c r="J807" s="1"/>
    </row>
    <row r="808" ht="12.75" customHeight="1">
      <c r="A808" s="1"/>
      <c r="C808" s="1"/>
      <c r="D808" s="1"/>
      <c r="J808" s="1"/>
    </row>
    <row r="809" ht="12.75" customHeight="1">
      <c r="A809" s="1"/>
      <c r="C809" s="1"/>
      <c r="D809" s="1"/>
      <c r="J809" s="1"/>
    </row>
    <row r="810" ht="12.75" customHeight="1">
      <c r="A810" s="1"/>
      <c r="C810" s="1"/>
      <c r="D810" s="1"/>
      <c r="J810" s="1"/>
    </row>
    <row r="811" ht="12.75" customHeight="1">
      <c r="A811" s="1"/>
      <c r="C811" s="1"/>
      <c r="D811" s="1"/>
      <c r="J811" s="1"/>
    </row>
    <row r="812" ht="12.75" customHeight="1">
      <c r="A812" s="1"/>
      <c r="C812" s="1"/>
      <c r="D812" s="1"/>
      <c r="J812" s="1"/>
    </row>
    <row r="813" ht="12.75" customHeight="1">
      <c r="A813" s="1"/>
      <c r="C813" s="1"/>
      <c r="D813" s="1"/>
      <c r="J813" s="1"/>
    </row>
    <row r="814" ht="12.75" customHeight="1">
      <c r="A814" s="1"/>
      <c r="C814" s="1"/>
      <c r="D814" s="1"/>
      <c r="J814" s="1"/>
    </row>
    <row r="815" ht="12.75" customHeight="1">
      <c r="A815" s="1"/>
      <c r="C815" s="1"/>
      <c r="D815" s="1"/>
      <c r="J815" s="1"/>
    </row>
    <row r="816" ht="12.75" customHeight="1">
      <c r="A816" s="1"/>
      <c r="C816" s="1"/>
      <c r="D816" s="1"/>
      <c r="J816" s="1"/>
    </row>
    <row r="817" ht="12.75" customHeight="1">
      <c r="A817" s="1"/>
      <c r="C817" s="1"/>
      <c r="D817" s="1"/>
      <c r="J817" s="1"/>
    </row>
    <row r="818" ht="12.75" customHeight="1">
      <c r="A818" s="1"/>
      <c r="C818" s="1"/>
      <c r="D818" s="1"/>
      <c r="J818" s="1"/>
    </row>
    <row r="819" ht="12.75" customHeight="1">
      <c r="A819" s="1"/>
      <c r="C819" s="1"/>
      <c r="D819" s="1"/>
      <c r="J819" s="1"/>
    </row>
    <row r="820" ht="12.75" customHeight="1">
      <c r="A820" s="1"/>
      <c r="C820" s="1"/>
      <c r="D820" s="1"/>
      <c r="J820" s="1"/>
    </row>
    <row r="821" ht="12.75" customHeight="1">
      <c r="A821" s="1"/>
      <c r="C821" s="1"/>
      <c r="D821" s="1"/>
      <c r="J821" s="1"/>
    </row>
    <row r="822" ht="12.75" customHeight="1">
      <c r="A822" s="1"/>
      <c r="C822" s="1"/>
      <c r="D822" s="1"/>
      <c r="J822" s="1"/>
    </row>
    <row r="823" ht="12.75" customHeight="1">
      <c r="A823" s="1"/>
      <c r="C823" s="1"/>
      <c r="D823" s="1"/>
      <c r="J823" s="1"/>
    </row>
    <row r="824" ht="12.75" customHeight="1">
      <c r="A824" s="1"/>
      <c r="C824" s="1"/>
      <c r="D824" s="1"/>
      <c r="J824" s="1"/>
    </row>
    <row r="825" ht="12.75" customHeight="1">
      <c r="A825" s="1"/>
      <c r="C825" s="1"/>
      <c r="D825" s="1"/>
      <c r="J825" s="1"/>
    </row>
    <row r="826" ht="12.75" customHeight="1">
      <c r="A826" s="1"/>
      <c r="C826" s="1"/>
      <c r="D826" s="1"/>
      <c r="J826" s="1"/>
    </row>
    <row r="827" ht="12.75" customHeight="1">
      <c r="A827" s="1"/>
      <c r="C827" s="1"/>
      <c r="D827" s="1"/>
      <c r="J827" s="1"/>
    </row>
    <row r="828" ht="12.75" customHeight="1">
      <c r="A828" s="1"/>
      <c r="C828" s="1"/>
      <c r="D828" s="1"/>
      <c r="J828" s="1"/>
    </row>
    <row r="829" ht="12.75" customHeight="1">
      <c r="A829" s="1"/>
      <c r="C829" s="1"/>
      <c r="D829" s="1"/>
      <c r="J829" s="1"/>
    </row>
    <row r="830" ht="12.75" customHeight="1">
      <c r="A830" s="1"/>
      <c r="C830" s="1"/>
      <c r="D830" s="1"/>
      <c r="J830" s="1"/>
    </row>
    <row r="831" ht="12.75" customHeight="1">
      <c r="A831" s="1"/>
      <c r="C831" s="1"/>
      <c r="D831" s="1"/>
      <c r="J831" s="1"/>
    </row>
    <row r="832" ht="12.75" customHeight="1">
      <c r="A832" s="1"/>
      <c r="C832" s="1"/>
      <c r="D832" s="1"/>
      <c r="J832" s="1"/>
    </row>
    <row r="833" ht="12.75" customHeight="1">
      <c r="A833" s="1"/>
      <c r="C833" s="1"/>
      <c r="D833" s="1"/>
      <c r="J833" s="1"/>
    </row>
    <row r="834" ht="12.75" customHeight="1">
      <c r="A834" s="1"/>
      <c r="C834" s="1"/>
      <c r="D834" s="1"/>
      <c r="J834" s="1"/>
    </row>
    <row r="835" ht="12.75" customHeight="1">
      <c r="A835" s="1"/>
      <c r="C835" s="1"/>
      <c r="D835" s="1"/>
      <c r="J835" s="1"/>
    </row>
    <row r="836" ht="12.75" customHeight="1">
      <c r="A836" s="1"/>
      <c r="C836" s="1"/>
      <c r="D836" s="1"/>
      <c r="J836" s="1"/>
    </row>
    <row r="837" ht="12.75" customHeight="1">
      <c r="A837" s="1"/>
      <c r="C837" s="1"/>
      <c r="D837" s="1"/>
      <c r="J837" s="1"/>
    </row>
    <row r="838" ht="12.75" customHeight="1">
      <c r="A838" s="1"/>
      <c r="C838" s="1"/>
      <c r="D838" s="1"/>
      <c r="J838" s="1"/>
    </row>
    <row r="839" ht="12.75" customHeight="1">
      <c r="A839" s="1"/>
      <c r="C839" s="1"/>
      <c r="D839" s="1"/>
      <c r="J839" s="1"/>
    </row>
    <row r="840" ht="12.75" customHeight="1">
      <c r="A840" s="1"/>
      <c r="C840" s="1"/>
      <c r="D840" s="1"/>
      <c r="J840" s="1"/>
    </row>
    <row r="841" ht="12.75" customHeight="1">
      <c r="A841" s="1"/>
      <c r="C841" s="1"/>
      <c r="D841" s="1"/>
      <c r="J841" s="1"/>
    </row>
    <row r="842" ht="12.75" customHeight="1">
      <c r="A842" s="1"/>
      <c r="C842" s="1"/>
      <c r="D842" s="1"/>
      <c r="J842" s="1"/>
    </row>
    <row r="843" ht="12.75" customHeight="1">
      <c r="A843" s="1"/>
      <c r="C843" s="1"/>
      <c r="D843" s="1"/>
      <c r="J843" s="1"/>
    </row>
    <row r="844" ht="12.75" customHeight="1">
      <c r="A844" s="1"/>
      <c r="C844" s="1"/>
      <c r="D844" s="1"/>
      <c r="J844" s="1"/>
    </row>
    <row r="845" ht="12.75" customHeight="1">
      <c r="A845" s="1"/>
      <c r="C845" s="1"/>
      <c r="D845" s="1"/>
      <c r="J845" s="1"/>
    </row>
    <row r="846" ht="12.75" customHeight="1">
      <c r="A846" s="1"/>
      <c r="C846" s="1"/>
      <c r="D846" s="1"/>
      <c r="J846" s="1"/>
    </row>
    <row r="847" ht="12.75" customHeight="1">
      <c r="A847" s="1"/>
      <c r="C847" s="1"/>
      <c r="D847" s="1"/>
      <c r="J847" s="1"/>
    </row>
    <row r="848" ht="12.75" customHeight="1">
      <c r="A848" s="1"/>
      <c r="C848" s="1"/>
      <c r="D848" s="1"/>
      <c r="J848" s="1"/>
    </row>
    <row r="849" ht="12.75" customHeight="1">
      <c r="A849" s="1"/>
      <c r="C849" s="1"/>
      <c r="D849" s="1"/>
      <c r="J849" s="1"/>
    </row>
    <row r="850" ht="12.75" customHeight="1">
      <c r="A850" s="1"/>
      <c r="C850" s="1"/>
      <c r="D850" s="1"/>
      <c r="J850" s="1"/>
    </row>
    <row r="851" ht="12.75" customHeight="1">
      <c r="A851" s="1"/>
      <c r="C851" s="1"/>
      <c r="D851" s="1"/>
      <c r="J851" s="1"/>
    </row>
    <row r="852" ht="12.75" customHeight="1">
      <c r="A852" s="1"/>
      <c r="C852" s="1"/>
      <c r="D852" s="1"/>
      <c r="J852" s="1"/>
    </row>
    <row r="853" ht="12.75" customHeight="1">
      <c r="A853" s="1"/>
      <c r="C853" s="1"/>
      <c r="D853" s="1"/>
      <c r="J853" s="1"/>
    </row>
    <row r="854" ht="12.75" customHeight="1">
      <c r="A854" s="1"/>
      <c r="C854" s="1"/>
      <c r="D854" s="1"/>
      <c r="J854" s="1"/>
    </row>
    <row r="855" ht="12.75" customHeight="1">
      <c r="A855" s="1"/>
      <c r="C855" s="1"/>
      <c r="D855" s="1"/>
      <c r="J855" s="1"/>
    </row>
    <row r="856" ht="12.75" customHeight="1">
      <c r="A856" s="1"/>
      <c r="C856" s="1"/>
      <c r="D856" s="1"/>
      <c r="J856" s="1"/>
    </row>
    <row r="857" ht="12.75" customHeight="1">
      <c r="A857" s="1"/>
      <c r="C857" s="1"/>
      <c r="D857" s="1"/>
      <c r="J857" s="1"/>
    </row>
    <row r="858" ht="12.75" customHeight="1">
      <c r="A858" s="1"/>
      <c r="C858" s="1"/>
      <c r="D858" s="1"/>
      <c r="J858" s="1"/>
    </row>
    <row r="859" ht="12.75" customHeight="1">
      <c r="A859" s="1"/>
      <c r="C859" s="1"/>
      <c r="D859" s="1"/>
      <c r="J859" s="1"/>
    </row>
    <row r="860" ht="12.75" customHeight="1">
      <c r="A860" s="1"/>
      <c r="C860" s="1"/>
      <c r="D860" s="1"/>
      <c r="J860" s="1"/>
    </row>
    <row r="861" ht="12.75" customHeight="1">
      <c r="A861" s="1"/>
      <c r="C861" s="1"/>
      <c r="D861" s="1"/>
      <c r="J861" s="1"/>
    </row>
    <row r="862" ht="12.75" customHeight="1">
      <c r="A862" s="1"/>
      <c r="C862" s="1"/>
      <c r="D862" s="1"/>
      <c r="J862" s="1"/>
    </row>
    <row r="863" ht="12.75" customHeight="1">
      <c r="A863" s="1"/>
      <c r="C863" s="1"/>
      <c r="D863" s="1"/>
      <c r="J863" s="1"/>
    </row>
    <row r="864" ht="12.75" customHeight="1">
      <c r="A864" s="1"/>
      <c r="C864" s="1"/>
      <c r="D864" s="1"/>
      <c r="J864" s="1"/>
    </row>
    <row r="865" ht="12.75" customHeight="1">
      <c r="A865" s="1"/>
      <c r="C865" s="1"/>
      <c r="D865" s="1"/>
      <c r="J865" s="1"/>
    </row>
    <row r="866" ht="12.75" customHeight="1">
      <c r="A866" s="1"/>
      <c r="C866" s="1"/>
      <c r="D866" s="1"/>
      <c r="J866" s="1"/>
    </row>
    <row r="867" ht="12.75" customHeight="1">
      <c r="A867" s="1"/>
      <c r="C867" s="1"/>
      <c r="D867" s="1"/>
      <c r="J867" s="1"/>
    </row>
    <row r="868" ht="12.75" customHeight="1">
      <c r="A868" s="1"/>
      <c r="C868" s="1"/>
      <c r="D868" s="1"/>
      <c r="J868" s="1"/>
    </row>
    <row r="869" ht="12.75" customHeight="1">
      <c r="A869" s="1"/>
      <c r="C869" s="1"/>
      <c r="D869" s="1"/>
      <c r="J869" s="1"/>
    </row>
    <row r="870" ht="12.75" customHeight="1">
      <c r="A870" s="1"/>
      <c r="C870" s="1"/>
      <c r="D870" s="1"/>
      <c r="J870" s="1"/>
    </row>
    <row r="871" ht="12.75" customHeight="1">
      <c r="A871" s="1"/>
      <c r="C871" s="1"/>
      <c r="D871" s="1"/>
      <c r="J871" s="1"/>
    </row>
    <row r="872" ht="12.75" customHeight="1">
      <c r="A872" s="1"/>
      <c r="C872" s="1"/>
      <c r="D872" s="1"/>
      <c r="J872" s="1"/>
    </row>
    <row r="873" ht="12.75" customHeight="1">
      <c r="A873" s="1"/>
      <c r="C873" s="1"/>
      <c r="D873" s="1"/>
      <c r="J873" s="1"/>
    </row>
    <row r="874" ht="12.75" customHeight="1">
      <c r="A874" s="1"/>
      <c r="C874" s="1"/>
      <c r="D874" s="1"/>
      <c r="J874" s="1"/>
    </row>
    <row r="875" ht="12.75" customHeight="1">
      <c r="A875" s="1"/>
      <c r="C875" s="1"/>
      <c r="D875" s="1"/>
      <c r="J875" s="1"/>
    </row>
    <row r="876" ht="12.75" customHeight="1">
      <c r="A876" s="1"/>
      <c r="C876" s="1"/>
      <c r="D876" s="1"/>
      <c r="J876" s="1"/>
    </row>
    <row r="877" ht="12.75" customHeight="1">
      <c r="A877" s="1"/>
      <c r="C877" s="1"/>
      <c r="D877" s="1"/>
      <c r="J877" s="1"/>
    </row>
    <row r="878" ht="12.75" customHeight="1">
      <c r="A878" s="1"/>
      <c r="C878" s="1"/>
      <c r="D878" s="1"/>
      <c r="J878" s="1"/>
    </row>
    <row r="879" ht="12.75" customHeight="1">
      <c r="A879" s="1"/>
      <c r="C879" s="1"/>
      <c r="D879" s="1"/>
      <c r="J879" s="1"/>
    </row>
    <row r="880" ht="12.75" customHeight="1">
      <c r="A880" s="1"/>
      <c r="C880" s="1"/>
      <c r="D880" s="1"/>
      <c r="J880" s="1"/>
    </row>
    <row r="881" ht="12.75" customHeight="1">
      <c r="A881" s="1"/>
      <c r="C881" s="1"/>
      <c r="D881" s="1"/>
      <c r="J881" s="1"/>
    </row>
    <row r="882" ht="12.75" customHeight="1">
      <c r="A882" s="1"/>
      <c r="C882" s="1"/>
      <c r="D882" s="1"/>
      <c r="J882" s="1"/>
    </row>
    <row r="883" ht="12.75" customHeight="1">
      <c r="A883" s="1"/>
      <c r="C883" s="1"/>
      <c r="D883" s="1"/>
      <c r="J883" s="1"/>
    </row>
    <row r="884" ht="12.75" customHeight="1">
      <c r="A884" s="1"/>
      <c r="C884" s="1"/>
      <c r="D884" s="1"/>
      <c r="J884" s="1"/>
    </row>
    <row r="885" ht="12.75" customHeight="1">
      <c r="A885" s="1"/>
      <c r="C885" s="1"/>
      <c r="D885" s="1"/>
      <c r="J885" s="1"/>
    </row>
    <row r="886" ht="12.75" customHeight="1">
      <c r="A886" s="1"/>
      <c r="C886" s="1"/>
      <c r="D886" s="1"/>
      <c r="J886" s="1"/>
    </row>
    <row r="887" ht="12.75" customHeight="1">
      <c r="A887" s="1"/>
      <c r="C887" s="1"/>
      <c r="D887" s="1"/>
      <c r="J887" s="1"/>
    </row>
    <row r="888" ht="12.75" customHeight="1">
      <c r="A888" s="1"/>
      <c r="C888" s="1"/>
      <c r="D888" s="1"/>
      <c r="J888" s="1"/>
    </row>
    <row r="889" ht="12.75" customHeight="1">
      <c r="A889" s="1"/>
      <c r="C889" s="1"/>
      <c r="D889" s="1"/>
      <c r="J889" s="1"/>
    </row>
    <row r="890" ht="12.75" customHeight="1">
      <c r="A890" s="1"/>
      <c r="C890" s="1"/>
      <c r="D890" s="1"/>
      <c r="J890" s="1"/>
    </row>
    <row r="891" ht="12.75" customHeight="1">
      <c r="A891" s="1"/>
      <c r="C891" s="1"/>
      <c r="D891" s="1"/>
      <c r="J891" s="1"/>
    </row>
    <row r="892" ht="12.75" customHeight="1">
      <c r="A892" s="1"/>
      <c r="C892" s="1"/>
      <c r="D892" s="1"/>
      <c r="J892" s="1"/>
    </row>
    <row r="893" ht="12.75" customHeight="1">
      <c r="A893" s="1"/>
      <c r="C893" s="1"/>
      <c r="D893" s="1"/>
      <c r="J893" s="1"/>
    </row>
    <row r="894" ht="12.75" customHeight="1">
      <c r="A894" s="1"/>
      <c r="C894" s="1"/>
      <c r="D894" s="1"/>
      <c r="J894" s="1"/>
    </row>
    <row r="895" ht="12.75" customHeight="1">
      <c r="A895" s="1"/>
      <c r="C895" s="1"/>
      <c r="D895" s="1"/>
      <c r="J895" s="1"/>
    </row>
    <row r="896" ht="12.75" customHeight="1">
      <c r="A896" s="1"/>
      <c r="C896" s="1"/>
      <c r="D896" s="1"/>
      <c r="J896" s="1"/>
    </row>
    <row r="897" ht="12.75" customHeight="1">
      <c r="A897" s="1"/>
      <c r="C897" s="1"/>
      <c r="D897" s="1"/>
      <c r="J897" s="1"/>
    </row>
    <row r="898" ht="12.75" customHeight="1">
      <c r="A898" s="1"/>
      <c r="C898" s="1"/>
      <c r="D898" s="1"/>
      <c r="J898" s="1"/>
    </row>
    <row r="899" ht="12.75" customHeight="1">
      <c r="A899" s="1"/>
      <c r="C899" s="1"/>
      <c r="D899" s="1"/>
      <c r="J899" s="1"/>
    </row>
    <row r="900" ht="12.75" customHeight="1">
      <c r="A900" s="1"/>
      <c r="C900" s="1"/>
      <c r="D900" s="1"/>
      <c r="J900" s="1"/>
    </row>
    <row r="901" ht="12.75" customHeight="1">
      <c r="A901" s="1"/>
      <c r="C901" s="1"/>
      <c r="D901" s="1"/>
      <c r="J901" s="1"/>
    </row>
    <row r="902" ht="12.75" customHeight="1">
      <c r="A902" s="1"/>
      <c r="C902" s="1"/>
      <c r="D902" s="1"/>
      <c r="J902" s="1"/>
    </row>
    <row r="903" ht="12.75" customHeight="1">
      <c r="A903" s="1"/>
      <c r="C903" s="1"/>
      <c r="D903" s="1"/>
      <c r="J903" s="1"/>
    </row>
    <row r="904" ht="12.75" customHeight="1">
      <c r="A904" s="1"/>
      <c r="C904" s="1"/>
      <c r="D904" s="1"/>
      <c r="J904" s="1"/>
    </row>
    <row r="905" ht="12.75" customHeight="1">
      <c r="A905" s="1"/>
      <c r="C905" s="1"/>
      <c r="D905" s="1"/>
      <c r="J905" s="1"/>
    </row>
    <row r="906" ht="12.75" customHeight="1">
      <c r="A906" s="1"/>
      <c r="C906" s="1"/>
      <c r="D906" s="1"/>
      <c r="J906" s="1"/>
    </row>
    <row r="907" ht="12.75" customHeight="1">
      <c r="A907" s="1"/>
      <c r="C907" s="1"/>
      <c r="D907" s="1"/>
      <c r="J907" s="1"/>
    </row>
    <row r="908" ht="12.75" customHeight="1">
      <c r="A908" s="1"/>
      <c r="C908" s="1"/>
      <c r="D908" s="1"/>
      <c r="J908" s="1"/>
    </row>
    <row r="909" ht="12.75" customHeight="1">
      <c r="A909" s="1"/>
      <c r="C909" s="1"/>
      <c r="D909" s="1"/>
      <c r="J909" s="1"/>
    </row>
    <row r="910" ht="12.75" customHeight="1">
      <c r="A910" s="1"/>
      <c r="C910" s="1"/>
      <c r="D910" s="1"/>
      <c r="J910" s="1"/>
    </row>
    <row r="911" ht="12.75" customHeight="1">
      <c r="A911" s="1"/>
      <c r="C911" s="1"/>
      <c r="D911" s="1"/>
      <c r="J911" s="1"/>
    </row>
    <row r="912" ht="12.75" customHeight="1">
      <c r="A912" s="1"/>
      <c r="C912" s="1"/>
      <c r="D912" s="1"/>
      <c r="J912" s="1"/>
    </row>
    <row r="913" ht="12.75" customHeight="1">
      <c r="A913" s="1"/>
      <c r="C913" s="1"/>
      <c r="D913" s="1"/>
      <c r="J913" s="1"/>
    </row>
    <row r="914" ht="12.75" customHeight="1">
      <c r="A914" s="1"/>
      <c r="C914" s="1"/>
      <c r="D914" s="1"/>
      <c r="J914" s="1"/>
    </row>
    <row r="915" ht="12.75" customHeight="1">
      <c r="A915" s="1"/>
      <c r="C915" s="1"/>
      <c r="D915" s="1"/>
      <c r="J915" s="1"/>
    </row>
    <row r="916" ht="12.75" customHeight="1">
      <c r="A916" s="1"/>
      <c r="C916" s="1"/>
      <c r="D916" s="1"/>
      <c r="J916" s="1"/>
    </row>
    <row r="917" ht="12.75" customHeight="1">
      <c r="A917" s="1"/>
      <c r="C917" s="1"/>
      <c r="D917" s="1"/>
      <c r="J917" s="1"/>
    </row>
    <row r="918" ht="12.75" customHeight="1">
      <c r="A918" s="1"/>
      <c r="C918" s="1"/>
      <c r="D918" s="1"/>
      <c r="J918" s="1"/>
    </row>
    <row r="919" ht="12.75" customHeight="1">
      <c r="A919" s="1"/>
      <c r="C919" s="1"/>
      <c r="D919" s="1"/>
      <c r="J919" s="1"/>
    </row>
    <row r="920" ht="12.75" customHeight="1">
      <c r="A920" s="1"/>
      <c r="C920" s="1"/>
      <c r="D920" s="1"/>
      <c r="J920" s="1"/>
    </row>
    <row r="921" ht="12.75" customHeight="1">
      <c r="A921" s="1"/>
      <c r="C921" s="1"/>
      <c r="D921" s="1"/>
      <c r="J921" s="1"/>
    </row>
    <row r="922" ht="12.75" customHeight="1">
      <c r="A922" s="1"/>
      <c r="C922" s="1"/>
      <c r="D922" s="1"/>
      <c r="J922" s="1"/>
    </row>
    <row r="923" ht="12.75" customHeight="1">
      <c r="A923" s="1"/>
      <c r="C923" s="1"/>
      <c r="D923" s="1"/>
      <c r="J923" s="1"/>
    </row>
    <row r="924" ht="12.75" customHeight="1">
      <c r="A924" s="1"/>
      <c r="C924" s="1"/>
      <c r="D924" s="1"/>
      <c r="J924" s="1"/>
    </row>
    <row r="925" ht="12.75" customHeight="1">
      <c r="A925" s="1"/>
      <c r="C925" s="1"/>
      <c r="D925" s="1"/>
      <c r="J925" s="1"/>
    </row>
    <row r="926" ht="12.75" customHeight="1">
      <c r="A926" s="1"/>
      <c r="C926" s="1"/>
      <c r="D926" s="1"/>
      <c r="J926" s="1"/>
    </row>
    <row r="927" ht="12.75" customHeight="1">
      <c r="A927" s="1"/>
      <c r="C927" s="1"/>
      <c r="D927" s="1"/>
      <c r="J927" s="1"/>
    </row>
    <row r="928" ht="12.75" customHeight="1">
      <c r="A928" s="1"/>
      <c r="C928" s="1"/>
      <c r="D928" s="1"/>
      <c r="J928" s="1"/>
    </row>
    <row r="929" ht="12.75" customHeight="1">
      <c r="A929" s="1"/>
      <c r="C929" s="1"/>
      <c r="D929" s="1"/>
      <c r="J929" s="1"/>
    </row>
    <row r="930" ht="12.75" customHeight="1">
      <c r="A930" s="1"/>
      <c r="C930" s="1"/>
      <c r="D930" s="1"/>
      <c r="J930" s="1"/>
    </row>
    <row r="931" ht="12.75" customHeight="1">
      <c r="A931" s="1"/>
      <c r="C931" s="1"/>
      <c r="D931" s="1"/>
      <c r="J931" s="1"/>
    </row>
    <row r="932" ht="12.75" customHeight="1">
      <c r="A932" s="1"/>
      <c r="C932" s="1"/>
      <c r="D932" s="1"/>
      <c r="J932" s="1"/>
    </row>
    <row r="933" ht="12.75" customHeight="1">
      <c r="A933" s="1"/>
      <c r="C933" s="1"/>
      <c r="D933" s="1"/>
      <c r="J933" s="1"/>
    </row>
    <row r="934" ht="12.75" customHeight="1">
      <c r="A934" s="1"/>
      <c r="C934" s="1"/>
      <c r="D934" s="1"/>
      <c r="J934" s="1"/>
    </row>
    <row r="935" ht="12.75" customHeight="1">
      <c r="A935" s="1"/>
      <c r="C935" s="1"/>
      <c r="D935" s="1"/>
      <c r="J935" s="1"/>
    </row>
    <row r="936" ht="12.75" customHeight="1">
      <c r="A936" s="1"/>
      <c r="C936" s="1"/>
      <c r="D936" s="1"/>
      <c r="J936" s="1"/>
    </row>
    <row r="937" ht="12.75" customHeight="1">
      <c r="A937" s="1"/>
      <c r="C937" s="1"/>
      <c r="D937" s="1"/>
      <c r="J937" s="1"/>
    </row>
    <row r="938" ht="12.75" customHeight="1">
      <c r="A938" s="1"/>
      <c r="C938" s="1"/>
      <c r="D938" s="1"/>
      <c r="J938" s="1"/>
    </row>
    <row r="939" ht="12.75" customHeight="1">
      <c r="A939" s="1"/>
      <c r="C939" s="1"/>
      <c r="D939" s="1"/>
      <c r="J939" s="1"/>
    </row>
    <row r="940" ht="12.75" customHeight="1">
      <c r="A940" s="1"/>
      <c r="C940" s="1"/>
      <c r="D940" s="1"/>
      <c r="J940" s="1"/>
    </row>
    <row r="941" ht="12.75" customHeight="1">
      <c r="A941" s="1"/>
      <c r="C941" s="1"/>
      <c r="D941" s="1"/>
      <c r="J941" s="1"/>
    </row>
    <row r="942" ht="12.75" customHeight="1">
      <c r="A942" s="1"/>
      <c r="C942" s="1"/>
      <c r="D942" s="1"/>
      <c r="J942" s="1"/>
    </row>
    <row r="943" ht="12.75" customHeight="1">
      <c r="A943" s="1"/>
      <c r="C943" s="1"/>
      <c r="D943" s="1"/>
      <c r="J943" s="1"/>
    </row>
    <row r="944" ht="12.75" customHeight="1">
      <c r="A944" s="1"/>
      <c r="C944" s="1"/>
      <c r="D944" s="1"/>
      <c r="J944" s="1"/>
    </row>
    <row r="945" ht="12.75" customHeight="1">
      <c r="A945" s="1"/>
      <c r="C945" s="1"/>
      <c r="D945" s="1"/>
      <c r="J945" s="1"/>
    </row>
    <row r="946" ht="12.75" customHeight="1">
      <c r="A946" s="1"/>
      <c r="C946" s="1"/>
      <c r="D946" s="1"/>
      <c r="J946" s="1"/>
    </row>
    <row r="947" ht="12.75" customHeight="1">
      <c r="A947" s="1"/>
      <c r="C947" s="1"/>
      <c r="D947" s="1"/>
      <c r="J947" s="1"/>
    </row>
    <row r="948" ht="12.75" customHeight="1">
      <c r="A948" s="1"/>
      <c r="C948" s="1"/>
      <c r="D948" s="1"/>
      <c r="J948" s="1"/>
    </row>
    <row r="949" ht="12.75" customHeight="1">
      <c r="A949" s="1"/>
      <c r="C949" s="1"/>
      <c r="D949" s="1"/>
      <c r="J949" s="1"/>
    </row>
    <row r="950" ht="12.75" customHeight="1">
      <c r="A950" s="1"/>
      <c r="C950" s="1"/>
      <c r="D950" s="1"/>
      <c r="J950" s="1"/>
    </row>
    <row r="951" ht="12.75" customHeight="1">
      <c r="A951" s="1"/>
      <c r="C951" s="1"/>
      <c r="D951" s="1"/>
      <c r="J951" s="1"/>
    </row>
    <row r="952" ht="12.75" customHeight="1">
      <c r="A952" s="1"/>
      <c r="C952" s="1"/>
      <c r="D952" s="1"/>
      <c r="J952" s="1"/>
    </row>
    <row r="953" ht="12.75" customHeight="1">
      <c r="A953" s="1"/>
      <c r="C953" s="1"/>
      <c r="D953" s="1"/>
      <c r="J953" s="1"/>
    </row>
    <row r="954" ht="12.75" customHeight="1">
      <c r="A954" s="1"/>
      <c r="C954" s="1"/>
      <c r="D954" s="1"/>
      <c r="J954" s="1"/>
    </row>
    <row r="955" ht="12.75" customHeight="1">
      <c r="A955" s="1"/>
      <c r="C955" s="1"/>
      <c r="D955" s="1"/>
      <c r="J955" s="1"/>
    </row>
    <row r="956" ht="12.75" customHeight="1">
      <c r="A956" s="1"/>
      <c r="C956" s="1"/>
      <c r="D956" s="1"/>
      <c r="J956" s="1"/>
    </row>
    <row r="957" ht="12.75" customHeight="1">
      <c r="A957" s="1"/>
      <c r="C957" s="1"/>
      <c r="D957" s="1"/>
      <c r="J957" s="1"/>
    </row>
    <row r="958" ht="12.75" customHeight="1">
      <c r="A958" s="1"/>
      <c r="C958" s="1"/>
      <c r="D958" s="1"/>
      <c r="J958" s="1"/>
    </row>
    <row r="959" ht="12.75" customHeight="1">
      <c r="A959" s="1"/>
      <c r="C959" s="1"/>
      <c r="D959" s="1"/>
      <c r="J959" s="1"/>
    </row>
    <row r="960" ht="12.75" customHeight="1">
      <c r="A960" s="1"/>
      <c r="C960" s="1"/>
      <c r="D960" s="1"/>
      <c r="J960" s="1"/>
    </row>
    <row r="961" ht="12.75" customHeight="1">
      <c r="A961" s="1"/>
      <c r="C961" s="1"/>
      <c r="D961" s="1"/>
      <c r="J961" s="1"/>
    </row>
    <row r="962" ht="12.75" customHeight="1">
      <c r="A962" s="1"/>
      <c r="C962" s="1"/>
      <c r="D962" s="1"/>
      <c r="J962" s="1"/>
    </row>
    <row r="963" ht="12.75" customHeight="1">
      <c r="A963" s="1"/>
      <c r="C963" s="1"/>
      <c r="D963" s="1"/>
      <c r="J963" s="1"/>
    </row>
    <row r="964" ht="12.75" customHeight="1">
      <c r="A964" s="1"/>
      <c r="C964" s="1"/>
      <c r="D964" s="1"/>
      <c r="J964" s="1"/>
    </row>
    <row r="965" ht="12.75" customHeight="1">
      <c r="A965" s="1"/>
      <c r="C965" s="1"/>
      <c r="D965" s="1"/>
      <c r="J965" s="1"/>
    </row>
    <row r="966" ht="12.75" customHeight="1">
      <c r="A966" s="1"/>
      <c r="C966" s="1"/>
      <c r="D966" s="1"/>
      <c r="J966" s="1"/>
    </row>
    <row r="967" ht="12.75" customHeight="1">
      <c r="A967" s="1"/>
      <c r="C967" s="1"/>
      <c r="D967" s="1"/>
      <c r="J967" s="1"/>
    </row>
    <row r="968" ht="12.75" customHeight="1">
      <c r="A968" s="1"/>
      <c r="C968" s="1"/>
      <c r="D968" s="1"/>
      <c r="J968" s="1"/>
    </row>
    <row r="969" ht="12.75" customHeight="1">
      <c r="A969" s="1"/>
      <c r="C969" s="1"/>
      <c r="D969" s="1"/>
      <c r="J969" s="1"/>
    </row>
    <row r="970" ht="12.75" customHeight="1">
      <c r="A970" s="1"/>
      <c r="C970" s="1"/>
      <c r="D970" s="1"/>
      <c r="J970" s="1"/>
    </row>
    <row r="971" ht="12.75" customHeight="1">
      <c r="A971" s="1"/>
      <c r="C971" s="1"/>
      <c r="D971" s="1"/>
      <c r="J971" s="1"/>
    </row>
    <row r="972" ht="12.75" customHeight="1">
      <c r="A972" s="1"/>
      <c r="C972" s="1"/>
      <c r="D972" s="1"/>
      <c r="J972" s="1"/>
    </row>
    <row r="973" ht="12.75" customHeight="1">
      <c r="A973" s="1"/>
      <c r="C973" s="1"/>
      <c r="D973" s="1"/>
      <c r="J973" s="1"/>
    </row>
    <row r="974" ht="12.75" customHeight="1">
      <c r="A974" s="1"/>
      <c r="C974" s="1"/>
      <c r="D974" s="1"/>
      <c r="J974" s="1"/>
    </row>
    <row r="975" ht="12.75" customHeight="1">
      <c r="A975" s="1"/>
      <c r="C975" s="1"/>
      <c r="D975" s="1"/>
      <c r="J975" s="1"/>
    </row>
    <row r="976" ht="12.75" customHeight="1">
      <c r="A976" s="1"/>
      <c r="C976" s="1"/>
      <c r="D976" s="1"/>
      <c r="J976" s="1"/>
    </row>
    <row r="977" ht="12.75" customHeight="1">
      <c r="A977" s="1"/>
      <c r="C977" s="1"/>
      <c r="D977" s="1"/>
      <c r="J977" s="1"/>
    </row>
    <row r="978" ht="12.75" customHeight="1">
      <c r="A978" s="1"/>
      <c r="C978" s="1"/>
      <c r="D978" s="1"/>
      <c r="J978" s="1"/>
    </row>
    <row r="979" ht="12.75" customHeight="1">
      <c r="A979" s="1"/>
      <c r="C979" s="1"/>
      <c r="D979" s="1"/>
      <c r="J979" s="1"/>
    </row>
    <row r="980" ht="12.75" customHeight="1">
      <c r="A980" s="1"/>
      <c r="C980" s="1"/>
      <c r="D980" s="1"/>
      <c r="J980" s="1"/>
    </row>
    <row r="981" ht="12.75" customHeight="1">
      <c r="A981" s="1"/>
      <c r="C981" s="1"/>
      <c r="D981" s="1"/>
      <c r="J981" s="1"/>
    </row>
    <row r="982" ht="12.75" customHeight="1">
      <c r="A982" s="1"/>
      <c r="C982" s="1"/>
      <c r="D982" s="1"/>
      <c r="J982" s="1"/>
    </row>
    <row r="983" ht="12.75" customHeight="1">
      <c r="A983" s="1"/>
      <c r="C983" s="1"/>
      <c r="D983" s="1"/>
      <c r="J983" s="1"/>
    </row>
    <row r="984" ht="12.75" customHeight="1">
      <c r="A984" s="1"/>
      <c r="C984" s="1"/>
      <c r="D984" s="1"/>
      <c r="J984" s="1"/>
    </row>
    <row r="985" ht="12.75" customHeight="1">
      <c r="A985" s="1"/>
      <c r="C985" s="1"/>
      <c r="D985" s="1"/>
      <c r="J985" s="1"/>
    </row>
    <row r="986" ht="12.75" customHeight="1">
      <c r="A986" s="1"/>
      <c r="C986" s="1"/>
      <c r="D986" s="1"/>
      <c r="J986" s="1"/>
    </row>
    <row r="987" ht="12.75" customHeight="1">
      <c r="A987" s="1"/>
      <c r="C987" s="1"/>
      <c r="D987" s="1"/>
      <c r="J987" s="1"/>
    </row>
    <row r="988" ht="12.75" customHeight="1">
      <c r="A988" s="1"/>
      <c r="C988" s="1"/>
      <c r="D988" s="1"/>
      <c r="J988" s="1"/>
    </row>
    <row r="989" ht="12.75" customHeight="1">
      <c r="A989" s="1"/>
      <c r="C989" s="1"/>
      <c r="D989" s="1"/>
      <c r="J989" s="1"/>
    </row>
    <row r="990" ht="12.75" customHeight="1">
      <c r="A990" s="1"/>
      <c r="C990" s="1"/>
      <c r="D990" s="1"/>
      <c r="J990" s="1"/>
    </row>
    <row r="991" ht="12.75" customHeight="1">
      <c r="A991" s="1"/>
      <c r="C991" s="1"/>
      <c r="D991" s="1"/>
      <c r="J991" s="1"/>
    </row>
    <row r="992" ht="12.75" customHeight="1">
      <c r="A992" s="1"/>
      <c r="C992" s="1"/>
      <c r="D992" s="1"/>
      <c r="J992" s="1"/>
    </row>
    <row r="993" ht="12.75" customHeight="1">
      <c r="A993" s="1"/>
      <c r="C993" s="1"/>
      <c r="D993" s="1"/>
      <c r="J993" s="1"/>
    </row>
    <row r="994" ht="12.75" customHeight="1">
      <c r="A994" s="1"/>
      <c r="C994" s="1"/>
      <c r="D994" s="1"/>
      <c r="J994" s="1"/>
    </row>
    <row r="995" ht="12.75" customHeight="1">
      <c r="A995" s="1"/>
      <c r="C995" s="1"/>
      <c r="D995" s="1"/>
      <c r="J995" s="1"/>
    </row>
    <row r="996" ht="12.75" customHeight="1">
      <c r="A996" s="1"/>
      <c r="C996" s="1"/>
      <c r="D996" s="1"/>
      <c r="J996" s="1"/>
    </row>
    <row r="997" ht="12.75" customHeight="1">
      <c r="A997" s="1"/>
      <c r="C997" s="1"/>
      <c r="D997" s="1"/>
      <c r="J997" s="1"/>
    </row>
    <row r="998" ht="12.75" customHeight="1">
      <c r="A998" s="1"/>
      <c r="C998" s="1"/>
      <c r="D998" s="1"/>
      <c r="J998" s="1"/>
    </row>
    <row r="999" ht="12.75" customHeight="1">
      <c r="A999" s="1"/>
      <c r="C999" s="1"/>
      <c r="D999" s="1"/>
      <c r="J999" s="1"/>
    </row>
    <row r="1000" ht="12.75" customHeight="1">
      <c r="A1000" s="1"/>
      <c r="C1000" s="1"/>
      <c r="D1000" s="1"/>
      <c r="J1000" s="1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5.43"/>
    <col customWidth="1" min="2" max="8" width="8.0"/>
    <col customWidth="1" min="9" max="9" width="15.14"/>
  </cols>
  <sheetData>
    <row r="1" ht="18.75" customHeight="1">
      <c r="A1" s="17" t="s">
        <v>266</v>
      </c>
      <c r="B1" s="17"/>
      <c r="C1" s="17"/>
      <c r="D1" s="17"/>
      <c r="E1" s="17"/>
      <c r="F1" s="17"/>
      <c r="I1" s="1"/>
    </row>
    <row r="2" ht="13.5" customHeight="1">
      <c r="A2" s="1"/>
      <c r="I2" s="1"/>
    </row>
    <row r="3" ht="12.75" customHeight="1">
      <c r="A3" s="1"/>
      <c r="D3" s="75" t="str">
        <f>NA()</f>
        <v>#N/A</v>
      </c>
      <c r="E3" s="47" t="s">
        <v>3061</v>
      </c>
      <c r="I3" s="1"/>
    </row>
    <row r="4" ht="12.75" customHeight="1">
      <c r="A4" s="1"/>
      <c r="I4" s="1"/>
    </row>
    <row r="5" ht="12.75" customHeight="1">
      <c r="A5" s="1"/>
      <c r="C5" s="4" t="s">
        <v>2211</v>
      </c>
      <c r="D5" s="4" t="s">
        <v>3062</v>
      </c>
      <c r="I5" s="1"/>
    </row>
    <row r="6" ht="12.75" customHeight="1">
      <c r="A6" s="1"/>
      <c r="C6" s="5">
        <v>10.0</v>
      </c>
      <c r="D6" s="6">
        <f t="shared" ref="D6:D8" si="1">IF(ISBLANK(C6),NA(),C6+1)</f>
        <v>11</v>
      </c>
      <c r="E6" s="47" t="s">
        <v>3063</v>
      </c>
      <c r="I6" s="1"/>
    </row>
    <row r="7" ht="12.75" customHeight="1">
      <c r="A7" s="1"/>
      <c r="C7" s="5"/>
      <c r="D7" s="6" t="str">
        <f t="shared" si="1"/>
        <v>#N/A</v>
      </c>
      <c r="E7" s="47" t="s">
        <v>3064</v>
      </c>
      <c r="I7" s="1"/>
    </row>
    <row r="8" ht="12.75" customHeight="1">
      <c r="A8" s="1"/>
      <c r="C8" s="5">
        <v>30.0</v>
      </c>
      <c r="D8" s="6">
        <f t="shared" si="1"/>
        <v>31</v>
      </c>
      <c r="E8" s="47" t="s">
        <v>3065</v>
      </c>
      <c r="I8" s="1"/>
    </row>
    <row r="9" ht="12.75" customHeight="1">
      <c r="A9" s="1"/>
      <c r="I9" s="1"/>
    </row>
    <row r="10" ht="12.75" customHeight="1">
      <c r="A10" s="1"/>
      <c r="D10" s="4" t="s">
        <v>1272</v>
      </c>
      <c r="I10" s="1"/>
    </row>
    <row r="11" ht="12.75" customHeight="1">
      <c r="A11" s="1"/>
      <c r="C11" s="74" t="s">
        <v>6</v>
      </c>
      <c r="D11" s="5">
        <v>100.0</v>
      </c>
      <c r="E11" s="7"/>
      <c r="I11" s="1"/>
    </row>
    <row r="12" ht="12.75" customHeight="1">
      <c r="A12" s="1"/>
      <c r="C12" s="74" t="s">
        <v>41</v>
      </c>
      <c r="D12" s="5" t="str">
        <f t="shared" ref="D12:D13" si="2">NA()</f>
        <v>#N/A</v>
      </c>
      <c r="E12" s="71" t="s">
        <v>3061</v>
      </c>
      <c r="I12" s="1"/>
    </row>
    <row r="13" ht="12.75" customHeight="1">
      <c r="A13" s="1"/>
      <c r="C13" s="74" t="s">
        <v>42</v>
      </c>
      <c r="D13" s="5" t="str">
        <f t="shared" si="2"/>
        <v>#N/A</v>
      </c>
      <c r="E13" s="71" t="s">
        <v>3061</v>
      </c>
      <c r="I13" s="1"/>
    </row>
    <row r="14" ht="12.75" customHeight="1">
      <c r="A14" s="1"/>
      <c r="C14" s="74" t="s">
        <v>43</v>
      </c>
      <c r="D14" s="5">
        <v>200.0</v>
      </c>
      <c r="E14" s="7"/>
      <c r="I14" s="1"/>
    </row>
    <row r="15" ht="12.75" customHeight="1">
      <c r="A15" s="1"/>
      <c r="C15" s="74" t="s">
        <v>44</v>
      </c>
      <c r="D15" s="5" t="str">
        <f>SUM(D11:D14)</f>
        <v>#N/A</v>
      </c>
      <c r="E15" s="71" t="s">
        <v>3066</v>
      </c>
      <c r="I15" s="1"/>
    </row>
    <row r="16" ht="12.75" customHeight="1">
      <c r="A16" s="1"/>
      <c r="I16" s="1"/>
    </row>
    <row r="17" ht="13.5" customHeight="1">
      <c r="A17" s="1"/>
      <c r="B17" s="3" t="s">
        <v>698</v>
      </c>
      <c r="C17" s="3"/>
      <c r="D17" s="3"/>
      <c r="E17" s="3"/>
      <c r="F17" s="3"/>
      <c r="I17" s="1"/>
    </row>
    <row r="18" ht="12.75" customHeight="1">
      <c r="A18" s="1"/>
      <c r="B18" s="1" t="s">
        <v>3067</v>
      </c>
      <c r="I18" s="1"/>
    </row>
    <row r="19" ht="12.75" customHeight="1">
      <c r="A19" s="1"/>
      <c r="B19" s="1" t="s">
        <v>3068</v>
      </c>
      <c r="I19" s="1"/>
    </row>
    <row r="20" ht="12.75" customHeight="1">
      <c r="A20" s="1"/>
      <c r="B20" s="1" t="s">
        <v>3069</v>
      </c>
      <c r="I20" s="1"/>
    </row>
    <row r="21" ht="12.75" customHeight="1">
      <c r="A21" s="1"/>
      <c r="B21" s="1" t="s">
        <v>3070</v>
      </c>
      <c r="I21" s="1"/>
    </row>
    <row r="22" ht="12.75" customHeight="1">
      <c r="A22" s="1"/>
      <c r="I22" s="1"/>
    </row>
    <row r="23" ht="13.5" customHeight="1">
      <c r="A23" s="1"/>
      <c r="B23" s="3" t="s">
        <v>653</v>
      </c>
      <c r="C23" s="3"/>
      <c r="D23" s="3"/>
      <c r="E23" s="3"/>
      <c r="F23" s="3"/>
      <c r="I23" s="1"/>
    </row>
    <row r="24" ht="12.75" customHeight="1">
      <c r="A24" s="1"/>
      <c r="B24" s="2" t="s">
        <v>3071</v>
      </c>
      <c r="I24" s="1"/>
    </row>
    <row r="25" ht="12.75" customHeight="1">
      <c r="A25" s="1"/>
      <c r="I25" s="1"/>
    </row>
    <row r="26" ht="13.5" customHeight="1">
      <c r="A26" s="1"/>
      <c r="B26" s="3" t="s">
        <v>4</v>
      </c>
      <c r="C26" s="3"/>
      <c r="D26" s="3"/>
      <c r="E26" s="3"/>
      <c r="F26" s="3"/>
      <c r="I26" s="1"/>
    </row>
    <row r="27" ht="12.75" customHeight="1">
      <c r="A27" s="1"/>
      <c r="B27" s="1" t="s">
        <v>979</v>
      </c>
      <c r="I27" s="1"/>
    </row>
    <row r="28" ht="12.75" customHeight="1">
      <c r="A28" s="1"/>
      <c r="I28" s="1"/>
    </row>
    <row r="29" ht="13.5" customHeight="1">
      <c r="A29" s="1"/>
      <c r="B29" s="3" t="s">
        <v>656</v>
      </c>
      <c r="C29" s="3"/>
      <c r="D29" s="3"/>
      <c r="E29" s="3"/>
      <c r="F29" s="3"/>
      <c r="I29" s="1"/>
    </row>
    <row r="30" ht="12.75" customHeight="1">
      <c r="A30" s="1"/>
      <c r="B30" s="1" t="s">
        <v>3072</v>
      </c>
      <c r="I30" s="1"/>
    </row>
    <row r="31" ht="12.75" customHeight="1">
      <c r="A31" s="1"/>
      <c r="B31" s="1" t="s">
        <v>3073</v>
      </c>
      <c r="I31" s="1"/>
    </row>
    <row r="32" ht="12.75" customHeight="1">
      <c r="A32" s="1"/>
      <c r="B32" s="1" t="s">
        <v>3074</v>
      </c>
      <c r="I32" s="1"/>
    </row>
    <row r="33" ht="12.75" customHeight="1">
      <c r="A33" s="1"/>
      <c r="I33" s="1"/>
    </row>
    <row r="34" ht="12.75" customHeight="1">
      <c r="A34" s="1"/>
      <c r="B34" s="1" t="s">
        <v>3075</v>
      </c>
      <c r="I34" s="1"/>
    </row>
    <row r="35" ht="12.75" customHeight="1">
      <c r="A35" s="1"/>
      <c r="B35" s="1" t="s">
        <v>3076</v>
      </c>
      <c r="I35" s="1"/>
    </row>
    <row r="36" ht="12.75" customHeight="1">
      <c r="A36" s="1"/>
      <c r="I36" s="1"/>
    </row>
    <row r="37" ht="12.75" customHeight="1">
      <c r="A37" s="1"/>
      <c r="B37" s="1" t="s">
        <v>668</v>
      </c>
      <c r="I37" s="1"/>
    </row>
    <row r="38" ht="12.75" customHeight="1">
      <c r="A38" s="1"/>
      <c r="C38" s="4" t="s">
        <v>2541</v>
      </c>
      <c r="D38" s="4" t="s">
        <v>3077</v>
      </c>
      <c r="E38" s="4" t="s">
        <v>3078</v>
      </c>
      <c r="I38" s="1"/>
    </row>
    <row r="39" ht="12.75" customHeight="1">
      <c r="A39" s="1"/>
      <c r="B39" s="74" t="s">
        <v>45</v>
      </c>
      <c r="C39" s="5">
        <v>1000.0</v>
      </c>
      <c r="D39" s="79">
        <v>0.25</v>
      </c>
      <c r="E39" s="6">
        <f t="shared" ref="E39:E41" si="3">C39-C39*D39</f>
        <v>750</v>
      </c>
      <c r="F39" s="47" t="s">
        <v>3079</v>
      </c>
      <c r="I39" s="1"/>
    </row>
    <row r="40" ht="12.75" customHeight="1">
      <c r="A40" s="1"/>
      <c r="B40" s="74" t="s">
        <v>46</v>
      </c>
      <c r="C40" s="5">
        <v>1000.0</v>
      </c>
      <c r="D40" s="79"/>
      <c r="E40" s="6">
        <f t="shared" si="3"/>
        <v>1000</v>
      </c>
      <c r="F40" s="47" t="s">
        <v>3080</v>
      </c>
      <c r="I40" s="1"/>
    </row>
    <row r="41" ht="12.75" customHeight="1">
      <c r="A41" s="1"/>
      <c r="B41" s="74" t="s">
        <v>47</v>
      </c>
      <c r="C41" s="5">
        <v>1000.0</v>
      </c>
      <c r="D41" s="79">
        <v>0.2</v>
      </c>
      <c r="E41" s="6">
        <f t="shared" si="3"/>
        <v>800</v>
      </c>
      <c r="F41" s="47" t="s">
        <v>3081</v>
      </c>
      <c r="I41" s="1"/>
    </row>
    <row r="42" ht="12.75" customHeight="1">
      <c r="A42" s="1"/>
      <c r="I42" s="1"/>
    </row>
    <row r="43" ht="12.75" customHeight="1">
      <c r="A43" s="1"/>
      <c r="I43" s="1"/>
    </row>
    <row r="44" ht="12.75" customHeight="1">
      <c r="A44" s="1"/>
      <c r="B44" s="1" t="s">
        <v>3082</v>
      </c>
      <c r="I44" s="1"/>
    </row>
    <row r="45" ht="12.75" customHeight="1">
      <c r="A45" s="1"/>
      <c r="B45" s="1" t="s">
        <v>3083</v>
      </c>
      <c r="I45" s="1"/>
    </row>
    <row r="46" ht="12.75" customHeight="1">
      <c r="A46" s="1"/>
      <c r="I46" s="1"/>
    </row>
    <row r="47" ht="12.75" customHeight="1">
      <c r="A47" s="1"/>
      <c r="B47" s="1" t="s">
        <v>679</v>
      </c>
      <c r="I47" s="1"/>
    </row>
    <row r="48" ht="12.75" customHeight="1">
      <c r="A48" s="1"/>
      <c r="C48" s="4" t="s">
        <v>2541</v>
      </c>
      <c r="D48" s="4" t="s">
        <v>3077</v>
      </c>
      <c r="E48" s="4" t="s">
        <v>3078</v>
      </c>
      <c r="I48" s="1"/>
    </row>
    <row r="49" ht="12.75" customHeight="1">
      <c r="A49" s="1"/>
      <c r="B49" s="74" t="s">
        <v>45</v>
      </c>
      <c r="C49" s="5">
        <v>1000.0</v>
      </c>
      <c r="D49" s="79">
        <v>0.25</v>
      </c>
      <c r="E49" s="6">
        <f t="shared" ref="E49:E51" si="4">C49-C49*D49</f>
        <v>750</v>
      </c>
      <c r="F49" s="47" t="s">
        <v>3084</v>
      </c>
      <c r="I49" s="1"/>
    </row>
    <row r="50" ht="12.75" customHeight="1">
      <c r="A50" s="1"/>
      <c r="B50" s="74" t="s">
        <v>46</v>
      </c>
      <c r="C50" s="5">
        <v>1000.0</v>
      </c>
      <c r="D50" s="79" t="str">
        <f>NA()</f>
        <v>#N/A</v>
      </c>
      <c r="E50" s="6" t="str">
        <f t="shared" si="4"/>
        <v>#N/A</v>
      </c>
      <c r="F50" s="47" t="s">
        <v>3085</v>
      </c>
      <c r="I50" s="1"/>
    </row>
    <row r="51" ht="12.75" customHeight="1">
      <c r="A51" s="1"/>
      <c r="B51" s="74" t="s">
        <v>47</v>
      </c>
      <c r="C51" s="5">
        <v>1000.0</v>
      </c>
      <c r="D51" s="79">
        <v>0.2</v>
      </c>
      <c r="E51" s="6">
        <f t="shared" si="4"/>
        <v>800</v>
      </c>
      <c r="F51" s="47" t="s">
        <v>3086</v>
      </c>
      <c r="I51" s="1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1.71"/>
    <col customWidth="1" min="2" max="2" width="15.0"/>
    <col customWidth="1" min="3" max="3" width="14.43"/>
    <col customWidth="1" min="4" max="4" width="14.71"/>
    <col customWidth="1" min="5" max="5" width="11.71"/>
    <col customWidth="1" min="6" max="6" width="26.57"/>
  </cols>
  <sheetData>
    <row r="1" ht="18.75" customHeight="1">
      <c r="A1" s="17" t="s">
        <v>268</v>
      </c>
      <c r="B1" s="17"/>
      <c r="C1" s="17"/>
      <c r="D1" s="17"/>
      <c r="E1" s="17"/>
      <c r="F1" s="17"/>
    </row>
    <row r="2" ht="13.5" customHeight="1">
      <c r="A2" s="1"/>
      <c r="B2" s="1"/>
      <c r="C2" s="1"/>
      <c r="D2" s="1"/>
      <c r="E2" s="1"/>
      <c r="F2" s="1"/>
    </row>
    <row r="3" ht="12.75" customHeight="1">
      <c r="A3" s="1"/>
      <c r="B3" s="1"/>
      <c r="C3" s="4" t="s">
        <v>1770</v>
      </c>
      <c r="D3" s="4" t="s">
        <v>1772</v>
      </c>
      <c r="E3" s="4" t="s">
        <v>3087</v>
      </c>
      <c r="F3" s="1"/>
    </row>
    <row r="4" ht="12.75" customHeight="1">
      <c r="A4" s="1"/>
      <c r="B4" s="1"/>
      <c r="C4" s="193">
        <v>35855.0</v>
      </c>
      <c r="D4" s="193">
        <v>35861.0</v>
      </c>
      <c r="E4" s="6">
        <f t="shared" ref="E4:E6" si="1">NETWORKDAYS(C4,D4)</f>
        <v>5</v>
      </c>
      <c r="F4" s="71" t="s">
        <v>3088</v>
      </c>
    </row>
    <row r="5" ht="12.75" customHeight="1">
      <c r="A5" s="1"/>
      <c r="B5" s="1"/>
      <c r="C5" s="193">
        <v>35910.0</v>
      </c>
      <c r="D5" s="193">
        <v>36006.0</v>
      </c>
      <c r="E5" s="6">
        <f t="shared" si="1"/>
        <v>69</v>
      </c>
      <c r="F5" s="71" t="s">
        <v>3089</v>
      </c>
    </row>
    <row r="6" ht="12.75" customHeight="1">
      <c r="A6" s="1"/>
      <c r="B6" s="1"/>
      <c r="C6" s="193">
        <v>36153.0</v>
      </c>
      <c r="D6" s="193">
        <v>36165.0</v>
      </c>
      <c r="E6" s="6">
        <f t="shared" si="1"/>
        <v>9</v>
      </c>
      <c r="F6" s="71" t="s">
        <v>3090</v>
      </c>
    </row>
    <row r="7" ht="12.75" customHeight="1">
      <c r="A7" s="1"/>
      <c r="B7" s="1"/>
      <c r="C7" s="1"/>
      <c r="D7" s="1"/>
      <c r="E7" s="1"/>
      <c r="F7" s="1"/>
    </row>
    <row r="8" ht="13.5" customHeight="1">
      <c r="A8" s="1"/>
      <c r="B8" s="3" t="s">
        <v>721</v>
      </c>
      <c r="C8" s="3"/>
      <c r="D8" s="3"/>
      <c r="E8" s="3"/>
      <c r="F8" s="3"/>
    </row>
    <row r="9" ht="12.75" customHeight="1">
      <c r="A9" s="1"/>
      <c r="B9" s="1" t="s">
        <v>3091</v>
      </c>
      <c r="C9" s="1"/>
      <c r="D9" s="1"/>
      <c r="E9" s="1"/>
      <c r="F9" s="1"/>
    </row>
    <row r="10" ht="12.75" customHeight="1">
      <c r="A10" s="1"/>
      <c r="B10" s="1" t="s">
        <v>3092</v>
      </c>
      <c r="C10" s="1"/>
      <c r="D10" s="1"/>
      <c r="E10" s="1"/>
      <c r="F10" s="1"/>
    </row>
    <row r="11" ht="12.75" customHeight="1">
      <c r="A11" s="1"/>
      <c r="B11" s="1"/>
      <c r="C11" s="1"/>
      <c r="D11" s="1"/>
      <c r="E11" s="1"/>
      <c r="F11" s="1"/>
    </row>
    <row r="12" ht="13.5" customHeight="1">
      <c r="A12" s="1"/>
      <c r="B12" s="3" t="s">
        <v>653</v>
      </c>
      <c r="C12" s="3"/>
      <c r="D12" s="3"/>
      <c r="E12" s="3"/>
      <c r="F12" s="3"/>
    </row>
    <row r="13" ht="12.75" customHeight="1">
      <c r="A13" s="1"/>
      <c r="B13" s="1" t="s">
        <v>3093</v>
      </c>
      <c r="C13" s="1"/>
      <c r="D13" s="1"/>
      <c r="E13" s="1"/>
      <c r="F13" s="1"/>
    </row>
    <row r="14" ht="12.75" customHeight="1">
      <c r="A14" s="1"/>
      <c r="B14" s="1" t="s">
        <v>3094</v>
      </c>
      <c r="C14" s="1"/>
      <c r="D14" s="1"/>
      <c r="E14" s="1"/>
      <c r="F14" s="1"/>
    </row>
    <row r="15" ht="12.75" customHeight="1">
      <c r="A15" s="1"/>
      <c r="B15" s="1" t="s">
        <v>3095</v>
      </c>
      <c r="C15" s="1"/>
      <c r="D15" s="1"/>
      <c r="E15" s="1"/>
      <c r="F15" s="1"/>
    </row>
    <row r="16" ht="12.75" customHeight="1">
      <c r="A16" s="1"/>
      <c r="B16" s="1"/>
      <c r="C16" s="1"/>
      <c r="D16" s="1"/>
      <c r="E16" s="1"/>
      <c r="F16" s="1"/>
    </row>
    <row r="17" ht="13.5" customHeight="1">
      <c r="A17" s="1"/>
      <c r="B17" s="3" t="s">
        <v>4</v>
      </c>
      <c r="C17" s="3"/>
      <c r="D17" s="3"/>
      <c r="E17" s="3"/>
      <c r="F17" s="3"/>
    </row>
    <row r="18" ht="12.75" customHeight="1">
      <c r="A18" s="1"/>
      <c r="B18" s="1" t="s">
        <v>757</v>
      </c>
      <c r="C18" s="1"/>
      <c r="D18" s="1"/>
      <c r="E18" s="1"/>
      <c r="F18" s="1"/>
    </row>
    <row r="19" ht="12.75" customHeight="1">
      <c r="A19" s="1"/>
      <c r="B19" s="1"/>
      <c r="C19" s="1"/>
      <c r="D19" s="1"/>
      <c r="E19" s="1"/>
      <c r="F19" s="1"/>
    </row>
    <row r="20" ht="13.5" customHeight="1">
      <c r="A20" s="1"/>
      <c r="B20" s="3" t="s">
        <v>447</v>
      </c>
      <c r="C20" s="3"/>
      <c r="D20" s="3"/>
      <c r="E20" s="3"/>
      <c r="F20" s="3"/>
    </row>
    <row r="21" ht="12.75" customHeight="1">
      <c r="A21" s="1"/>
      <c r="B21" s="1" t="s">
        <v>1522</v>
      </c>
      <c r="C21" s="1"/>
      <c r="D21" s="1"/>
      <c r="E21" s="1"/>
      <c r="F21" s="1"/>
    </row>
    <row r="22" ht="12.75" customHeight="1">
      <c r="A22" s="1"/>
      <c r="B22" s="1" t="s">
        <v>3096</v>
      </c>
      <c r="C22" s="1"/>
      <c r="D22" s="1"/>
      <c r="E22" s="1"/>
      <c r="F22" s="1"/>
    </row>
    <row r="23" ht="12.75" customHeight="1">
      <c r="A23" s="1"/>
      <c r="B23" s="1"/>
      <c r="C23" s="1"/>
      <c r="D23" s="1"/>
      <c r="E23" s="1"/>
      <c r="F23" s="1"/>
    </row>
    <row r="24" ht="13.5" customHeight="1">
      <c r="A24" s="1"/>
      <c r="B24" s="3" t="s">
        <v>656</v>
      </c>
      <c r="C24" s="3"/>
      <c r="D24" s="3"/>
      <c r="E24" s="3"/>
      <c r="F24" s="3"/>
    </row>
    <row r="25" ht="12.75" customHeight="1">
      <c r="A25" s="1"/>
      <c r="B25" s="1" t="s">
        <v>3097</v>
      </c>
      <c r="C25" s="1"/>
      <c r="D25" s="1"/>
      <c r="E25" s="1"/>
      <c r="F25" s="1"/>
    </row>
    <row r="26" ht="12.75" customHeight="1">
      <c r="A26" s="1"/>
      <c r="B26" s="1"/>
      <c r="C26" s="1"/>
      <c r="D26" s="1"/>
      <c r="E26" s="1"/>
      <c r="F26" s="1"/>
    </row>
    <row r="27" ht="12.75" customHeight="1">
      <c r="A27" s="1"/>
      <c r="B27" s="4" t="s">
        <v>1770</v>
      </c>
      <c r="C27" s="4" t="s">
        <v>1772</v>
      </c>
      <c r="D27" s="4" t="s">
        <v>3087</v>
      </c>
      <c r="E27" s="1"/>
      <c r="F27" s="1"/>
    </row>
    <row r="28" ht="12.75" customHeight="1">
      <c r="A28" s="1"/>
      <c r="B28" s="410">
        <v>35856.0</v>
      </c>
      <c r="C28" s="410">
        <v>35860.0</v>
      </c>
      <c r="D28" s="6">
        <f>NETWORKDAYS(B28,C28,C33:C37)</f>
        <v>5</v>
      </c>
      <c r="E28" s="47" t="s">
        <v>3098</v>
      </c>
      <c r="F28" s="1"/>
    </row>
    <row r="29" ht="12.75" customHeight="1">
      <c r="A29" s="1"/>
      <c r="B29" s="410">
        <v>35856.0</v>
      </c>
      <c r="C29" s="410">
        <v>35867.0</v>
      </c>
      <c r="D29" s="6">
        <f>NETWORKDAYS(B29,C29,C33:C37)</f>
        <v>10</v>
      </c>
      <c r="E29" s="47" t="s">
        <v>3099</v>
      </c>
      <c r="F29" s="1"/>
    </row>
    <row r="30" ht="12.75" customHeight="1">
      <c r="A30" s="1"/>
      <c r="B30" s="410">
        <v>35912.0</v>
      </c>
      <c r="C30" s="410">
        <v>35916.0</v>
      </c>
      <c r="D30" s="6">
        <f>NETWORKDAYS(B30,C30,C33:C37)</f>
        <v>4</v>
      </c>
      <c r="E30" s="47" t="s">
        <v>3100</v>
      </c>
      <c r="F30" s="1"/>
    </row>
    <row r="31" ht="12.75" customHeight="1">
      <c r="A31" s="1"/>
      <c r="B31" s="1"/>
      <c r="C31" s="1"/>
      <c r="D31" s="1"/>
      <c r="E31" s="1"/>
      <c r="F31" s="1"/>
    </row>
    <row r="32" ht="12.75" customHeight="1">
      <c r="A32" s="1"/>
      <c r="B32" s="1"/>
      <c r="C32" s="4" t="s">
        <v>3101</v>
      </c>
      <c r="D32" s="1"/>
      <c r="E32" s="1"/>
      <c r="F32" s="1"/>
    </row>
    <row r="33" ht="12.75" customHeight="1">
      <c r="A33" s="1"/>
      <c r="B33" s="122" t="s">
        <v>3102</v>
      </c>
      <c r="C33" s="193">
        <v>35916.0</v>
      </c>
      <c r="D33" s="1"/>
      <c r="E33" s="1"/>
      <c r="F33" s="1"/>
    </row>
    <row r="34" ht="12.75" customHeight="1">
      <c r="A34" s="1"/>
      <c r="B34" s="122" t="s">
        <v>3103</v>
      </c>
      <c r="C34" s="193">
        <v>36154.0</v>
      </c>
      <c r="D34" s="1"/>
      <c r="E34" s="1"/>
      <c r="F34" s="1"/>
    </row>
    <row r="35" ht="12.75" customHeight="1">
      <c r="A35" s="1"/>
      <c r="B35" s="122" t="s">
        <v>3104</v>
      </c>
      <c r="C35" s="193">
        <v>35431.0</v>
      </c>
      <c r="D35" s="1"/>
      <c r="E35" s="1"/>
      <c r="F35" s="1"/>
    </row>
    <row r="36" ht="12.75" customHeight="1">
      <c r="A36" s="1"/>
      <c r="B36" s="122" t="s">
        <v>3104</v>
      </c>
      <c r="C36" s="193">
        <v>35796.0</v>
      </c>
      <c r="D36" s="1"/>
      <c r="E36" s="1"/>
      <c r="F36" s="1"/>
    </row>
    <row r="37" ht="12.75" customHeight="1">
      <c r="A37" s="1"/>
      <c r="B37" s="122" t="s">
        <v>3104</v>
      </c>
      <c r="C37" s="193">
        <v>36161.0</v>
      </c>
      <c r="D37" s="1"/>
      <c r="E37" s="1"/>
      <c r="F37" s="1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6" width="8.0"/>
    <col customWidth="1" min="7" max="7" width="2.71"/>
  </cols>
  <sheetData>
    <row r="1" ht="12.75" customHeight="1">
      <c r="A1" s="1" t="s">
        <v>3105</v>
      </c>
      <c r="G1" s="1"/>
    </row>
    <row r="2" ht="12.75" customHeight="1">
      <c r="A2" s="1" t="s">
        <v>1769</v>
      </c>
      <c r="G2" s="1"/>
    </row>
    <row r="3" ht="12.75" customHeight="1">
      <c r="B3" s="1" t="s">
        <v>45</v>
      </c>
      <c r="G3" s="1"/>
    </row>
    <row r="4" ht="12.75" customHeight="1">
      <c r="C4" s="4" t="s">
        <v>584</v>
      </c>
      <c r="D4" s="4" t="s">
        <v>585</v>
      </c>
      <c r="E4" s="4" t="s">
        <v>586</v>
      </c>
      <c r="F4" s="4" t="s">
        <v>44</v>
      </c>
      <c r="G4" s="1"/>
    </row>
    <row r="5" ht="12.75" customHeight="1">
      <c r="B5" s="4" t="s">
        <v>45</v>
      </c>
      <c r="C5" s="5">
        <v>10.0</v>
      </c>
      <c r="D5" s="5">
        <v>20.0</v>
      </c>
      <c r="E5" s="5">
        <v>30.0</v>
      </c>
      <c r="F5" s="6">
        <f t="shared" ref="F5:F8" si="1">SUM(C5:E5)</f>
        <v>60</v>
      </c>
      <c r="G5" s="1"/>
    </row>
    <row r="6" ht="12.75" customHeight="1">
      <c r="B6" s="4" t="s">
        <v>46</v>
      </c>
      <c r="C6" s="5">
        <v>40.0</v>
      </c>
      <c r="D6" s="5">
        <v>50.0</v>
      </c>
      <c r="E6" s="5">
        <v>60.0</v>
      </c>
      <c r="F6" s="6">
        <f t="shared" si="1"/>
        <v>150</v>
      </c>
      <c r="G6" s="1"/>
    </row>
    <row r="7" ht="12.75" customHeight="1">
      <c r="B7" s="4" t="s">
        <v>47</v>
      </c>
      <c r="C7" s="5">
        <v>70.0</v>
      </c>
      <c r="D7" s="5">
        <v>80.0</v>
      </c>
      <c r="E7" s="5">
        <v>90.0</v>
      </c>
      <c r="F7" s="6">
        <f t="shared" si="1"/>
        <v>240</v>
      </c>
      <c r="G7" s="1"/>
    </row>
    <row r="8" ht="12.75" customHeight="1">
      <c r="B8" s="4" t="s">
        <v>44</v>
      </c>
      <c r="C8" s="6">
        <f t="shared" ref="C8:E8" si="2">SUM(C5:C7)</f>
        <v>120</v>
      </c>
      <c r="D8" s="6">
        <f t="shared" si="2"/>
        <v>150</v>
      </c>
      <c r="E8" s="6">
        <f t="shared" si="2"/>
        <v>180</v>
      </c>
      <c r="F8" s="6">
        <f t="shared" si="1"/>
        <v>450</v>
      </c>
      <c r="G8" s="1"/>
    </row>
    <row r="9" ht="12.75" customHeight="1">
      <c r="G9" s="411"/>
    </row>
    <row r="10" ht="12.75" customHeight="1">
      <c r="G10" s="1"/>
    </row>
    <row r="11" ht="12.75" customHeight="1">
      <c r="G11" s="1"/>
    </row>
    <row r="12" ht="12.75" customHeight="1">
      <c r="G12" s="1"/>
    </row>
    <row r="13" ht="12.75" customHeight="1">
      <c r="G13" s="1"/>
    </row>
    <row r="14" ht="12.75" customHeight="1">
      <c r="G14" s="1"/>
    </row>
    <row r="15" ht="12.75" customHeight="1">
      <c r="G15" s="1"/>
    </row>
    <row r="16" ht="12.75" customHeight="1">
      <c r="G16" s="1"/>
    </row>
    <row r="17" ht="12.75" customHeight="1">
      <c r="G17" s="1"/>
    </row>
    <row r="18" ht="12.75" customHeight="1">
      <c r="G18" s="1"/>
    </row>
    <row r="19" ht="12.75" customHeight="1">
      <c r="G19" s="1"/>
    </row>
    <row r="20" ht="12.75" customHeight="1">
      <c r="G20" s="1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4.29"/>
    <col customWidth="1" min="2" max="9" width="8.0"/>
    <col customWidth="1" min="10" max="10" width="6.86"/>
  </cols>
  <sheetData>
    <row r="1" ht="18.75" customHeight="1">
      <c r="A1" s="17" t="s">
        <v>270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12.75" customHeight="1">
      <c r="A3" s="1"/>
      <c r="C3" s="103" t="s">
        <v>3106</v>
      </c>
      <c r="D3" s="104"/>
      <c r="E3" s="4" t="s">
        <v>716</v>
      </c>
      <c r="J3" s="1"/>
    </row>
    <row r="4" ht="12.75" customHeight="1">
      <c r="A4" s="1"/>
      <c r="C4" s="5">
        <v>10.0</v>
      </c>
      <c r="D4" s="5">
        <v>20.0</v>
      </c>
      <c r="E4" s="6" t="b">
        <f>NOT(C4&gt;D4)</f>
        <v>1</v>
      </c>
      <c r="F4" s="47" t="s">
        <v>3107</v>
      </c>
      <c r="J4" s="1"/>
    </row>
    <row r="5" ht="12.75" customHeight="1">
      <c r="A5" s="1"/>
      <c r="C5" s="5">
        <v>10.0</v>
      </c>
      <c r="D5" s="5">
        <v>20.0</v>
      </c>
      <c r="E5" s="6" t="b">
        <f>NOT(C5=D5)</f>
        <v>1</v>
      </c>
      <c r="F5" s="47" t="s">
        <v>3108</v>
      </c>
      <c r="J5" s="1"/>
    </row>
    <row r="6" ht="12.75" customHeight="1">
      <c r="A6" s="1"/>
      <c r="C6" s="5">
        <v>10.0</v>
      </c>
      <c r="D6" s="5">
        <v>20.0</v>
      </c>
      <c r="E6" s="6" t="b">
        <f>NOT(C6&lt;D6)</f>
        <v>0</v>
      </c>
      <c r="F6" s="47" t="s">
        <v>3109</v>
      </c>
      <c r="J6" s="1"/>
    </row>
    <row r="7" ht="12.75" customHeight="1">
      <c r="A7" s="1"/>
      <c r="C7" s="193">
        <v>35796.0</v>
      </c>
      <c r="D7" s="193">
        <v>35827.0</v>
      </c>
      <c r="E7" s="6" t="b">
        <f>NOT(C7&gt;D7)</f>
        <v>1</v>
      </c>
      <c r="F7" s="47" t="s">
        <v>3110</v>
      </c>
      <c r="J7" s="1"/>
    </row>
    <row r="8" ht="12.75" customHeight="1">
      <c r="A8" s="1"/>
      <c r="C8" s="5" t="s">
        <v>685</v>
      </c>
      <c r="D8" s="5" t="s">
        <v>1844</v>
      </c>
      <c r="E8" s="6" t="b">
        <f t="shared" ref="E8:E9" si="1">NOT(C8=D8)</f>
        <v>1</v>
      </c>
      <c r="F8" s="47" t="s">
        <v>3111</v>
      </c>
      <c r="J8" s="1"/>
    </row>
    <row r="9" ht="12.75" customHeight="1">
      <c r="A9" s="1"/>
      <c r="C9" s="5" t="s">
        <v>685</v>
      </c>
      <c r="D9" s="5" t="s">
        <v>685</v>
      </c>
      <c r="E9" s="6" t="b">
        <f t="shared" si="1"/>
        <v>0</v>
      </c>
      <c r="F9" s="47" t="s">
        <v>3112</v>
      </c>
      <c r="J9" s="1"/>
    </row>
    <row r="10" ht="12.75" customHeight="1">
      <c r="A10" s="1"/>
      <c r="J10" s="1"/>
    </row>
    <row r="11" ht="13.5" customHeight="1">
      <c r="A11" s="1"/>
      <c r="B11" s="3" t="s">
        <v>698</v>
      </c>
      <c r="C11" s="3"/>
      <c r="D11" s="3"/>
      <c r="E11" s="3"/>
      <c r="F11" s="3"/>
      <c r="J11" s="1"/>
    </row>
    <row r="12" ht="12.75" customHeight="1">
      <c r="A12" s="1"/>
      <c r="B12" s="1" t="s">
        <v>3113</v>
      </c>
      <c r="J12" s="1"/>
    </row>
    <row r="13" ht="12.75" customHeight="1">
      <c r="A13" s="1"/>
      <c r="B13" s="1" t="s">
        <v>3114</v>
      </c>
      <c r="J13" s="1"/>
    </row>
    <row r="14" ht="12.75" customHeight="1">
      <c r="A14" s="1"/>
      <c r="B14" s="1" t="s">
        <v>3115</v>
      </c>
      <c r="J14" s="1"/>
    </row>
    <row r="15" ht="12.75" customHeight="1">
      <c r="A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3116</v>
      </c>
      <c r="J17" s="1"/>
    </row>
    <row r="18" ht="12.75" customHeight="1">
      <c r="A18" s="1"/>
      <c r="B18" s="1" t="s">
        <v>3117</v>
      </c>
      <c r="J18" s="1"/>
    </row>
    <row r="19" ht="12.75" customHeight="1">
      <c r="A19" s="1"/>
      <c r="J19" s="1"/>
    </row>
    <row r="20" ht="13.5" customHeight="1">
      <c r="A20" s="1"/>
      <c r="B20" s="3" t="s">
        <v>4</v>
      </c>
      <c r="C20" s="3"/>
      <c r="D20" s="3"/>
      <c r="E20" s="3"/>
      <c r="F20" s="3"/>
      <c r="J20" s="1"/>
    </row>
    <row r="21" ht="12.75" customHeight="1">
      <c r="A21" s="1"/>
      <c r="B21" s="1" t="s">
        <v>788</v>
      </c>
      <c r="J21" s="1"/>
    </row>
    <row r="22" ht="12.75" customHeight="1">
      <c r="A22" s="1"/>
      <c r="J22" s="1"/>
    </row>
    <row r="23" ht="13.5" customHeight="1">
      <c r="A23" s="1"/>
      <c r="B23" s="3" t="s">
        <v>656</v>
      </c>
      <c r="C23" s="3"/>
      <c r="D23" s="3"/>
      <c r="E23" s="3"/>
      <c r="F23" s="3"/>
      <c r="J23" s="1"/>
    </row>
    <row r="24" ht="12.75" customHeight="1">
      <c r="A24" s="1"/>
      <c r="B24" s="1" t="s">
        <v>3118</v>
      </c>
      <c r="J24" s="1"/>
    </row>
    <row r="25" ht="12.75" customHeight="1">
      <c r="A25" s="1"/>
      <c r="B25" s="1" t="s">
        <v>3119</v>
      </c>
      <c r="J25" s="1"/>
    </row>
    <row r="26" ht="12.75" customHeight="1">
      <c r="A26" s="1"/>
      <c r="B26" s="1" t="s">
        <v>3120</v>
      </c>
      <c r="J26" s="1"/>
    </row>
    <row r="27" ht="12.75" customHeight="1">
      <c r="A27" s="1"/>
      <c r="B27" s="1" t="s">
        <v>3121</v>
      </c>
      <c r="J27" s="1"/>
    </row>
    <row r="28" ht="12.75" customHeight="1">
      <c r="A28" s="1"/>
      <c r="B28" s="1" t="s">
        <v>3122</v>
      </c>
      <c r="J28" s="1"/>
    </row>
    <row r="29" ht="12.75" customHeight="1">
      <c r="A29" s="1"/>
      <c r="B29" s="1" t="s">
        <v>3123</v>
      </c>
      <c r="J29" s="1"/>
    </row>
    <row r="30" ht="12.75" customHeight="1">
      <c r="A30" s="1"/>
      <c r="B30" s="1" t="s">
        <v>3124</v>
      </c>
      <c r="J30" s="1"/>
    </row>
    <row r="31" ht="12.75" customHeight="1">
      <c r="A31" s="1"/>
      <c r="J31" s="1"/>
    </row>
    <row r="32" ht="12.75" customHeight="1">
      <c r="A32" s="1"/>
      <c r="B32" s="4" t="s">
        <v>3125</v>
      </c>
      <c r="C32" s="4" t="s">
        <v>3126</v>
      </c>
      <c r="D32" s="4" t="s">
        <v>3127</v>
      </c>
      <c r="E32" s="4" t="s">
        <v>3128</v>
      </c>
      <c r="J32" s="1"/>
    </row>
    <row r="33" ht="12.75" customHeight="1">
      <c r="A33" s="1"/>
      <c r="B33" s="193">
        <v>35796.0</v>
      </c>
      <c r="C33" s="5">
        <v>14.0</v>
      </c>
      <c r="D33" s="193">
        <v>35800.0</v>
      </c>
      <c r="E33" s="6" t="str">
        <f t="shared" ref="E33:E35" si="2">IF(NOT(D33&lt;=B33+C33),"Overdue","OK")</f>
        <v>OK</v>
      </c>
      <c r="F33" s="47" t="s">
        <v>3129</v>
      </c>
      <c r="J33" s="1"/>
    </row>
    <row r="34" ht="12.75" customHeight="1">
      <c r="A34" s="1"/>
      <c r="B34" s="193">
        <v>35796.0</v>
      </c>
      <c r="C34" s="5">
        <v>14.0</v>
      </c>
      <c r="D34" s="193">
        <v>35810.0</v>
      </c>
      <c r="E34" s="6" t="str">
        <f t="shared" si="2"/>
        <v>OK</v>
      </c>
      <c r="F34" s="47" t="s">
        <v>3130</v>
      </c>
      <c r="J34" s="1"/>
    </row>
    <row r="35" ht="12.75" customHeight="1">
      <c r="A35" s="1"/>
      <c r="B35" s="193">
        <v>35796.0</v>
      </c>
      <c r="C35" s="5">
        <v>14.0</v>
      </c>
      <c r="D35" s="193">
        <v>35815.0</v>
      </c>
      <c r="E35" s="6" t="str">
        <f t="shared" si="2"/>
        <v>Overdue</v>
      </c>
      <c r="F35" s="47" t="s">
        <v>3131</v>
      </c>
      <c r="J35" s="1"/>
    </row>
  </sheetData>
  <mergeCells count="1">
    <mergeCell ref="C3:D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22.86"/>
    <col customWidth="1" min="4" max="4" width="11.14"/>
    <col customWidth="1" min="5" max="26" width="8.0"/>
  </cols>
  <sheetData>
    <row r="1" ht="18.75" customHeight="1">
      <c r="A1" s="17" t="s">
        <v>272</v>
      </c>
      <c r="B1" s="17"/>
      <c r="C1" s="17"/>
      <c r="D1" s="17"/>
      <c r="E1" s="17"/>
      <c r="F1" s="17"/>
    </row>
    <row r="2" ht="13.5" customHeight="1">
      <c r="A2" s="1"/>
      <c r="C2" s="1"/>
      <c r="D2" s="1"/>
    </row>
    <row r="3" ht="12.75" customHeight="1">
      <c r="A3" s="1"/>
      <c r="C3" s="74" t="s">
        <v>3132</v>
      </c>
      <c r="D3" s="1"/>
    </row>
    <row r="4" ht="12.75" customHeight="1">
      <c r="A4" s="1"/>
      <c r="C4" s="412">
        <f t="shared" ref="C4:C5" si="1">NOW()</f>
        <v>44589.91943</v>
      </c>
      <c r="D4" s="71" t="s">
        <v>3133</v>
      </c>
    </row>
    <row r="5" ht="12.75" customHeight="1">
      <c r="A5" s="1"/>
      <c r="C5" s="413">
        <f t="shared" si="1"/>
        <v>44589.91943</v>
      </c>
      <c r="D5" s="71" t="s">
        <v>3133</v>
      </c>
    </row>
    <row r="6" ht="12.75" customHeight="1">
      <c r="A6" s="1"/>
      <c r="C6" s="1"/>
      <c r="D6" s="1"/>
    </row>
    <row r="7" ht="13.5" customHeight="1">
      <c r="A7" s="1"/>
      <c r="B7" s="3" t="s">
        <v>721</v>
      </c>
      <c r="C7" s="3"/>
      <c r="D7" s="3"/>
      <c r="E7" s="3"/>
      <c r="F7" s="3"/>
    </row>
    <row r="8" ht="12.75" customHeight="1">
      <c r="A8" s="1"/>
      <c r="B8" s="1" t="s">
        <v>3134</v>
      </c>
      <c r="C8" s="1"/>
      <c r="D8" s="1"/>
    </row>
    <row r="9" ht="12.75" customHeight="1">
      <c r="A9" s="1"/>
      <c r="B9" s="1" t="s">
        <v>3135</v>
      </c>
      <c r="C9" s="1"/>
      <c r="D9" s="1"/>
    </row>
    <row r="10" ht="12.75" customHeight="1">
      <c r="A10" s="1"/>
      <c r="C10" s="1"/>
      <c r="D10" s="1"/>
    </row>
    <row r="11" ht="13.5" customHeight="1">
      <c r="A11" s="1"/>
      <c r="B11" s="3" t="s">
        <v>653</v>
      </c>
      <c r="C11" s="3"/>
      <c r="D11" s="3"/>
      <c r="E11" s="3"/>
      <c r="F11" s="3"/>
    </row>
    <row r="12" ht="12.75" customHeight="1">
      <c r="A12" s="1"/>
      <c r="B12" s="1" t="s">
        <v>3133</v>
      </c>
      <c r="C12" s="1"/>
      <c r="D12" s="1"/>
    </row>
    <row r="13" ht="12.75" customHeight="1">
      <c r="A13" s="1"/>
      <c r="C13" s="1"/>
      <c r="D13" s="1"/>
    </row>
    <row r="14" ht="13.5" customHeight="1">
      <c r="A14" s="1"/>
      <c r="B14" s="3" t="s">
        <v>4</v>
      </c>
      <c r="C14" s="3"/>
      <c r="D14" s="3"/>
      <c r="E14" s="3"/>
      <c r="F14" s="3"/>
    </row>
    <row r="15" ht="12.75" customHeight="1">
      <c r="A15" s="1"/>
      <c r="B15" s="1" t="s">
        <v>3136</v>
      </c>
      <c r="C15" s="1"/>
      <c r="D15" s="1"/>
    </row>
    <row r="16" ht="12.75" customHeight="1">
      <c r="A16" s="1"/>
      <c r="B16" s="1" t="s">
        <v>3137</v>
      </c>
      <c r="C16" s="1"/>
      <c r="D16" s="1"/>
    </row>
    <row r="17" ht="12.75" customHeight="1">
      <c r="A17" s="1"/>
      <c r="C17" s="1"/>
      <c r="D17" s="1"/>
    </row>
    <row r="18" ht="12.75" customHeight="1">
      <c r="A18" s="1"/>
      <c r="C18" s="1"/>
      <c r="D18" s="1"/>
    </row>
    <row r="19" ht="12.75" customHeight="1">
      <c r="A19" s="1"/>
      <c r="C19" s="1"/>
      <c r="D19" s="1"/>
    </row>
    <row r="20" ht="12.75" customHeight="1">
      <c r="A20" s="1"/>
      <c r="C20" s="1"/>
      <c r="D20" s="1"/>
    </row>
    <row r="21" ht="12.75" customHeight="1">
      <c r="A21" s="1"/>
      <c r="C21" s="1"/>
      <c r="D21" s="1"/>
    </row>
    <row r="22" ht="12.75" customHeight="1">
      <c r="A22" s="1"/>
      <c r="C22" s="1"/>
      <c r="D22" s="1"/>
    </row>
    <row r="23" ht="12.75" customHeight="1">
      <c r="A23" s="1"/>
      <c r="C23" s="1"/>
      <c r="D23" s="1"/>
    </row>
    <row r="24" ht="12.75" customHeight="1">
      <c r="A24" s="1"/>
      <c r="C24" s="1"/>
      <c r="D24" s="1"/>
    </row>
    <row r="25" ht="12.75" customHeight="1">
      <c r="A25" s="1"/>
      <c r="C25" s="1"/>
      <c r="D25" s="1"/>
    </row>
    <row r="26" ht="12.75" customHeight="1">
      <c r="A26" s="1"/>
      <c r="C26" s="1"/>
      <c r="D26" s="1"/>
    </row>
    <row r="27" ht="12.75" customHeight="1">
      <c r="A27" s="1"/>
      <c r="C27" s="1"/>
      <c r="D27" s="1"/>
    </row>
    <row r="28" ht="12.75" customHeight="1">
      <c r="A28" s="1"/>
      <c r="C28" s="1"/>
      <c r="D28" s="1"/>
    </row>
    <row r="29" ht="12.75" customHeight="1">
      <c r="A29" s="1"/>
      <c r="C29" s="1"/>
      <c r="D29" s="1"/>
    </row>
    <row r="30" ht="12.75" customHeight="1">
      <c r="A30" s="1"/>
      <c r="C30" s="1"/>
      <c r="D30" s="1"/>
    </row>
    <row r="31" ht="12.75" customHeight="1">
      <c r="A31" s="1"/>
      <c r="C31" s="1"/>
      <c r="D31" s="1"/>
    </row>
    <row r="32" ht="12.75" customHeight="1">
      <c r="A32" s="1"/>
      <c r="C32" s="1"/>
      <c r="D32" s="1"/>
    </row>
    <row r="33" ht="12.75" customHeight="1">
      <c r="A33" s="1"/>
      <c r="C33" s="1"/>
      <c r="D33" s="1"/>
    </row>
    <row r="34" ht="12.75" customHeight="1">
      <c r="A34" s="1"/>
      <c r="C34" s="1"/>
      <c r="D34" s="1"/>
    </row>
    <row r="35" ht="12.75" customHeight="1">
      <c r="A35" s="1"/>
      <c r="C35" s="1"/>
      <c r="D35" s="1"/>
    </row>
    <row r="36" ht="12.75" customHeight="1">
      <c r="A36" s="1"/>
      <c r="C36" s="1"/>
      <c r="D36" s="1"/>
    </row>
    <row r="37" ht="12.75" customHeight="1">
      <c r="A37" s="1"/>
      <c r="C37" s="1"/>
      <c r="D37" s="1"/>
    </row>
    <row r="38" ht="12.75" customHeight="1">
      <c r="A38" s="1"/>
      <c r="C38" s="1"/>
      <c r="D38" s="1"/>
    </row>
    <row r="39" ht="12.75" customHeight="1">
      <c r="A39" s="1"/>
      <c r="C39" s="1"/>
      <c r="D39" s="1"/>
    </row>
    <row r="40" ht="12.75" customHeight="1">
      <c r="A40" s="1"/>
      <c r="C40" s="1"/>
      <c r="D40" s="1"/>
    </row>
    <row r="41" ht="12.75" customHeight="1">
      <c r="A41" s="1"/>
      <c r="C41" s="1"/>
      <c r="D41" s="1"/>
    </row>
    <row r="42" ht="12.75" customHeight="1">
      <c r="A42" s="1"/>
      <c r="C42" s="1"/>
      <c r="D42" s="1"/>
    </row>
    <row r="43" ht="12.75" customHeight="1">
      <c r="A43" s="1"/>
      <c r="C43" s="1"/>
      <c r="D43" s="1"/>
    </row>
    <row r="44" ht="12.75" customHeight="1">
      <c r="A44" s="1"/>
      <c r="C44" s="1"/>
      <c r="D44" s="1"/>
    </row>
    <row r="45" ht="12.75" customHeight="1">
      <c r="A45" s="1"/>
      <c r="C45" s="1"/>
      <c r="D45" s="1"/>
    </row>
    <row r="46" ht="12.75" customHeight="1">
      <c r="A46" s="1"/>
      <c r="C46" s="1"/>
      <c r="D46" s="1"/>
    </row>
    <row r="47" ht="12.75" customHeight="1">
      <c r="A47" s="1"/>
      <c r="C47" s="1"/>
      <c r="D47" s="1"/>
    </row>
    <row r="48" ht="12.75" customHeight="1">
      <c r="A48" s="1"/>
      <c r="C48" s="1"/>
      <c r="D48" s="1"/>
    </row>
    <row r="49" ht="12.75" customHeight="1">
      <c r="A49" s="1"/>
      <c r="C49" s="1"/>
      <c r="D49" s="1"/>
    </row>
    <row r="50" ht="12.75" customHeight="1">
      <c r="A50" s="1"/>
      <c r="C50" s="1"/>
      <c r="D50" s="1"/>
    </row>
    <row r="51" ht="12.75" customHeight="1">
      <c r="A51" s="1"/>
      <c r="C51" s="1"/>
      <c r="D51" s="1"/>
    </row>
    <row r="52" ht="12.75" customHeight="1">
      <c r="A52" s="1"/>
      <c r="C52" s="1"/>
      <c r="D52" s="1"/>
    </row>
    <row r="53" ht="12.75" customHeight="1">
      <c r="A53" s="1"/>
      <c r="C53" s="1"/>
      <c r="D53" s="1"/>
    </row>
    <row r="54" ht="12.75" customHeight="1">
      <c r="A54" s="1"/>
      <c r="C54" s="1"/>
      <c r="D54" s="1"/>
    </row>
    <row r="55" ht="12.75" customHeight="1">
      <c r="A55" s="1"/>
      <c r="C55" s="1"/>
      <c r="D55" s="1"/>
    </row>
    <row r="56" ht="12.75" customHeight="1">
      <c r="A56" s="1"/>
      <c r="C56" s="1"/>
      <c r="D56" s="1"/>
    </row>
    <row r="57" ht="12.75" customHeight="1">
      <c r="A57" s="1"/>
      <c r="C57" s="1"/>
      <c r="D57" s="1"/>
    </row>
    <row r="58" ht="12.75" customHeight="1">
      <c r="A58" s="1"/>
      <c r="C58" s="1"/>
      <c r="D58" s="1"/>
    </row>
    <row r="59" ht="12.75" customHeight="1">
      <c r="A59" s="1"/>
      <c r="C59" s="1"/>
      <c r="D59" s="1"/>
    </row>
    <row r="60" ht="12.75" customHeight="1">
      <c r="A60" s="1"/>
      <c r="C60" s="1"/>
      <c r="D60" s="1"/>
    </row>
    <row r="61" ht="12.75" customHeight="1">
      <c r="A61" s="1"/>
      <c r="C61" s="1"/>
      <c r="D61" s="1"/>
    </row>
    <row r="62" ht="12.75" customHeight="1">
      <c r="A62" s="1"/>
      <c r="C62" s="1"/>
      <c r="D62" s="1"/>
    </row>
    <row r="63" ht="12.75" customHeight="1">
      <c r="A63" s="1"/>
      <c r="C63" s="1"/>
      <c r="D63" s="1"/>
    </row>
    <row r="64" ht="12.75" customHeight="1">
      <c r="A64" s="1"/>
      <c r="C64" s="1"/>
      <c r="D64" s="1"/>
    </row>
    <row r="65" ht="12.75" customHeight="1">
      <c r="A65" s="1"/>
      <c r="C65" s="1"/>
      <c r="D65" s="1"/>
    </row>
    <row r="66" ht="12.75" customHeight="1">
      <c r="A66" s="1"/>
      <c r="C66" s="1"/>
      <c r="D66" s="1"/>
    </row>
    <row r="67" ht="12.75" customHeight="1">
      <c r="A67" s="1"/>
      <c r="C67" s="1"/>
      <c r="D67" s="1"/>
    </row>
    <row r="68" ht="12.75" customHeight="1">
      <c r="A68" s="1"/>
      <c r="C68" s="1"/>
      <c r="D68" s="1"/>
    </row>
    <row r="69" ht="12.75" customHeight="1">
      <c r="A69" s="1"/>
      <c r="C69" s="1"/>
      <c r="D69" s="1"/>
    </row>
    <row r="70" ht="12.75" customHeight="1">
      <c r="A70" s="1"/>
      <c r="C70" s="1"/>
      <c r="D70" s="1"/>
    </row>
    <row r="71" ht="12.75" customHeight="1">
      <c r="A71" s="1"/>
      <c r="C71" s="1"/>
      <c r="D71" s="1"/>
    </row>
    <row r="72" ht="12.75" customHeight="1">
      <c r="A72" s="1"/>
      <c r="C72" s="1"/>
      <c r="D72" s="1"/>
    </row>
    <row r="73" ht="12.75" customHeight="1">
      <c r="A73" s="1"/>
      <c r="C73" s="1"/>
      <c r="D73" s="1"/>
    </row>
    <row r="74" ht="12.75" customHeight="1">
      <c r="A74" s="1"/>
      <c r="C74" s="1"/>
      <c r="D74" s="1"/>
    </row>
    <row r="75" ht="12.75" customHeight="1">
      <c r="A75" s="1"/>
      <c r="C75" s="1"/>
      <c r="D75" s="1"/>
    </row>
    <row r="76" ht="12.75" customHeight="1">
      <c r="A76" s="1"/>
      <c r="C76" s="1"/>
      <c r="D76" s="1"/>
    </row>
    <row r="77" ht="12.75" customHeight="1">
      <c r="A77" s="1"/>
      <c r="C77" s="1"/>
      <c r="D77" s="1"/>
    </row>
    <row r="78" ht="12.75" customHeight="1">
      <c r="A78" s="1"/>
      <c r="C78" s="1"/>
      <c r="D78" s="1"/>
    </row>
    <row r="79" ht="12.75" customHeight="1">
      <c r="A79" s="1"/>
      <c r="C79" s="1"/>
      <c r="D79" s="1"/>
    </row>
    <row r="80" ht="12.75" customHeight="1">
      <c r="A80" s="1"/>
      <c r="C80" s="1"/>
      <c r="D80" s="1"/>
    </row>
    <row r="81" ht="12.75" customHeight="1">
      <c r="A81" s="1"/>
      <c r="C81" s="1"/>
      <c r="D81" s="1"/>
    </row>
    <row r="82" ht="12.75" customHeight="1">
      <c r="A82" s="1"/>
      <c r="C82" s="1"/>
      <c r="D82" s="1"/>
    </row>
    <row r="83" ht="12.75" customHeight="1">
      <c r="A83" s="1"/>
      <c r="C83" s="1"/>
      <c r="D83" s="1"/>
    </row>
    <row r="84" ht="12.75" customHeight="1">
      <c r="A84" s="1"/>
      <c r="C84" s="1"/>
      <c r="D84" s="1"/>
    </row>
    <row r="85" ht="12.75" customHeight="1">
      <c r="A85" s="1"/>
      <c r="C85" s="1"/>
      <c r="D85" s="1"/>
    </row>
    <row r="86" ht="12.75" customHeight="1">
      <c r="A86" s="1"/>
      <c r="C86" s="1"/>
      <c r="D86" s="1"/>
    </row>
    <row r="87" ht="12.75" customHeight="1">
      <c r="A87" s="1"/>
      <c r="C87" s="1"/>
      <c r="D87" s="1"/>
    </row>
    <row r="88" ht="12.75" customHeight="1">
      <c r="A88" s="1"/>
      <c r="C88" s="1"/>
      <c r="D88" s="1"/>
    </row>
    <row r="89" ht="12.75" customHeight="1">
      <c r="A89" s="1"/>
      <c r="C89" s="1"/>
      <c r="D89" s="1"/>
    </row>
    <row r="90" ht="12.75" customHeight="1">
      <c r="A90" s="1"/>
      <c r="C90" s="1"/>
      <c r="D90" s="1"/>
    </row>
    <row r="91" ht="12.75" customHeight="1">
      <c r="A91" s="1"/>
      <c r="C91" s="1"/>
      <c r="D91" s="1"/>
    </row>
    <row r="92" ht="12.75" customHeight="1">
      <c r="A92" s="1"/>
      <c r="C92" s="1"/>
      <c r="D92" s="1"/>
    </row>
    <row r="93" ht="12.75" customHeight="1">
      <c r="A93" s="1"/>
      <c r="C93" s="1"/>
      <c r="D93" s="1"/>
    </row>
    <row r="94" ht="12.75" customHeight="1">
      <c r="A94" s="1"/>
      <c r="C94" s="1"/>
      <c r="D94" s="1"/>
    </row>
    <row r="95" ht="12.75" customHeight="1">
      <c r="A95" s="1"/>
      <c r="C95" s="1"/>
      <c r="D95" s="1"/>
    </row>
    <row r="96" ht="12.75" customHeight="1">
      <c r="A96" s="1"/>
      <c r="C96" s="1"/>
      <c r="D96" s="1"/>
    </row>
    <row r="97" ht="12.75" customHeight="1">
      <c r="A97" s="1"/>
      <c r="C97" s="1"/>
      <c r="D97" s="1"/>
    </row>
    <row r="98" ht="12.75" customHeight="1">
      <c r="A98" s="1"/>
      <c r="C98" s="1"/>
      <c r="D98" s="1"/>
    </row>
    <row r="99" ht="12.75" customHeight="1">
      <c r="A99" s="1"/>
      <c r="C99" s="1"/>
      <c r="D99" s="1"/>
    </row>
    <row r="100" ht="12.75" customHeight="1">
      <c r="A100" s="1"/>
      <c r="C100" s="1"/>
      <c r="D100" s="1"/>
    </row>
    <row r="101" ht="12.75" customHeight="1">
      <c r="A101" s="1"/>
      <c r="C101" s="1"/>
      <c r="D101" s="1"/>
    </row>
    <row r="102" ht="12.75" customHeight="1">
      <c r="A102" s="1"/>
      <c r="C102" s="1"/>
      <c r="D102" s="1"/>
    </row>
    <row r="103" ht="12.75" customHeight="1">
      <c r="A103" s="1"/>
      <c r="C103" s="1"/>
      <c r="D103" s="1"/>
    </row>
    <row r="104" ht="12.75" customHeight="1">
      <c r="A104" s="1"/>
      <c r="C104" s="1"/>
      <c r="D104" s="1"/>
    </row>
    <row r="105" ht="12.75" customHeight="1">
      <c r="A105" s="1"/>
      <c r="C105" s="1"/>
      <c r="D105" s="1"/>
    </row>
    <row r="106" ht="12.75" customHeight="1">
      <c r="A106" s="1"/>
      <c r="C106" s="1"/>
      <c r="D106" s="1"/>
    </row>
    <row r="107" ht="12.75" customHeight="1">
      <c r="A107" s="1"/>
      <c r="C107" s="1"/>
      <c r="D107" s="1"/>
    </row>
    <row r="108" ht="12.75" customHeight="1">
      <c r="A108" s="1"/>
      <c r="C108" s="1"/>
      <c r="D108" s="1"/>
    </row>
    <row r="109" ht="12.75" customHeight="1">
      <c r="A109" s="1"/>
      <c r="C109" s="1"/>
      <c r="D109" s="1"/>
    </row>
    <row r="110" ht="12.75" customHeight="1">
      <c r="A110" s="1"/>
      <c r="C110" s="1"/>
      <c r="D110" s="1"/>
    </row>
    <row r="111" ht="12.75" customHeight="1">
      <c r="A111" s="1"/>
      <c r="C111" s="1"/>
      <c r="D111" s="1"/>
    </row>
    <row r="112" ht="12.75" customHeight="1">
      <c r="A112" s="1"/>
      <c r="C112" s="1"/>
      <c r="D112" s="1"/>
    </row>
    <row r="113" ht="12.75" customHeight="1">
      <c r="A113" s="1"/>
      <c r="C113" s="1"/>
      <c r="D113" s="1"/>
    </row>
    <row r="114" ht="12.75" customHeight="1">
      <c r="A114" s="1"/>
      <c r="C114" s="1"/>
      <c r="D114" s="1"/>
    </row>
    <row r="115" ht="12.75" customHeight="1">
      <c r="A115" s="1"/>
      <c r="C115" s="1"/>
      <c r="D115" s="1"/>
    </row>
    <row r="116" ht="12.75" customHeight="1">
      <c r="A116" s="1"/>
      <c r="C116" s="1"/>
      <c r="D116" s="1"/>
    </row>
    <row r="117" ht="12.75" customHeight="1">
      <c r="A117" s="1"/>
      <c r="C117" s="1"/>
      <c r="D117" s="1"/>
    </row>
    <row r="118" ht="12.75" customHeight="1">
      <c r="A118" s="1"/>
      <c r="C118" s="1"/>
      <c r="D118" s="1"/>
    </row>
    <row r="119" ht="12.75" customHeight="1">
      <c r="A119" s="1"/>
      <c r="C119" s="1"/>
      <c r="D119" s="1"/>
    </row>
    <row r="120" ht="12.75" customHeight="1">
      <c r="A120" s="1"/>
      <c r="C120" s="1"/>
      <c r="D120" s="1"/>
    </row>
    <row r="121" ht="12.75" customHeight="1">
      <c r="A121" s="1"/>
      <c r="C121" s="1"/>
      <c r="D121" s="1"/>
    </row>
    <row r="122" ht="12.75" customHeight="1">
      <c r="A122" s="1"/>
      <c r="C122" s="1"/>
      <c r="D122" s="1"/>
    </row>
    <row r="123" ht="12.75" customHeight="1">
      <c r="A123" s="1"/>
      <c r="C123" s="1"/>
      <c r="D123" s="1"/>
    </row>
    <row r="124" ht="12.75" customHeight="1">
      <c r="A124" s="1"/>
      <c r="C124" s="1"/>
      <c r="D124" s="1"/>
    </row>
    <row r="125" ht="12.75" customHeight="1">
      <c r="A125" s="1"/>
      <c r="C125" s="1"/>
      <c r="D125" s="1"/>
    </row>
    <row r="126" ht="12.75" customHeight="1">
      <c r="A126" s="1"/>
      <c r="C126" s="1"/>
      <c r="D126" s="1"/>
    </row>
    <row r="127" ht="12.75" customHeight="1">
      <c r="A127" s="1"/>
      <c r="C127" s="1"/>
      <c r="D127" s="1"/>
    </row>
    <row r="128" ht="12.75" customHeight="1">
      <c r="A128" s="1"/>
      <c r="C128" s="1"/>
      <c r="D128" s="1"/>
    </row>
    <row r="129" ht="12.75" customHeight="1">
      <c r="A129" s="1"/>
      <c r="C129" s="1"/>
      <c r="D129" s="1"/>
    </row>
    <row r="130" ht="12.75" customHeight="1">
      <c r="A130" s="1"/>
      <c r="C130" s="1"/>
      <c r="D130" s="1"/>
    </row>
    <row r="131" ht="12.75" customHeight="1">
      <c r="A131" s="1"/>
      <c r="C131" s="1"/>
      <c r="D131" s="1"/>
    </row>
    <row r="132" ht="12.75" customHeight="1">
      <c r="A132" s="1"/>
      <c r="C132" s="1"/>
      <c r="D132" s="1"/>
    </row>
    <row r="133" ht="12.75" customHeight="1">
      <c r="A133" s="1"/>
      <c r="C133" s="1"/>
      <c r="D133" s="1"/>
    </row>
    <row r="134" ht="12.75" customHeight="1">
      <c r="A134" s="1"/>
      <c r="C134" s="1"/>
      <c r="D134" s="1"/>
    </row>
    <row r="135" ht="12.75" customHeight="1">
      <c r="A135" s="1"/>
      <c r="C135" s="1"/>
      <c r="D135" s="1"/>
    </row>
    <row r="136" ht="12.75" customHeight="1">
      <c r="A136" s="1"/>
      <c r="C136" s="1"/>
      <c r="D136" s="1"/>
    </row>
    <row r="137" ht="12.75" customHeight="1">
      <c r="A137" s="1"/>
      <c r="C137" s="1"/>
      <c r="D137" s="1"/>
    </row>
    <row r="138" ht="12.75" customHeight="1">
      <c r="A138" s="1"/>
      <c r="C138" s="1"/>
      <c r="D138" s="1"/>
    </row>
    <row r="139" ht="12.75" customHeight="1">
      <c r="A139" s="1"/>
      <c r="C139" s="1"/>
      <c r="D139" s="1"/>
    </row>
    <row r="140" ht="12.75" customHeight="1">
      <c r="A140" s="1"/>
      <c r="C140" s="1"/>
      <c r="D140" s="1"/>
    </row>
    <row r="141" ht="12.75" customHeight="1">
      <c r="A141" s="1"/>
      <c r="C141" s="1"/>
      <c r="D141" s="1"/>
    </row>
    <row r="142" ht="12.75" customHeight="1">
      <c r="A142" s="1"/>
      <c r="C142" s="1"/>
      <c r="D142" s="1"/>
    </row>
    <row r="143" ht="12.75" customHeight="1">
      <c r="A143" s="1"/>
      <c r="C143" s="1"/>
      <c r="D143" s="1"/>
    </row>
    <row r="144" ht="12.75" customHeight="1">
      <c r="A144" s="1"/>
      <c r="C144" s="1"/>
      <c r="D144" s="1"/>
    </row>
    <row r="145" ht="12.75" customHeight="1">
      <c r="A145" s="1"/>
      <c r="C145" s="1"/>
      <c r="D145" s="1"/>
    </row>
    <row r="146" ht="12.75" customHeight="1">
      <c r="A146" s="1"/>
      <c r="C146" s="1"/>
      <c r="D146" s="1"/>
    </row>
    <row r="147" ht="12.75" customHeight="1">
      <c r="A147" s="1"/>
      <c r="C147" s="1"/>
      <c r="D147" s="1"/>
    </row>
    <row r="148" ht="12.75" customHeight="1">
      <c r="A148" s="1"/>
      <c r="C148" s="1"/>
      <c r="D148" s="1"/>
    </row>
    <row r="149" ht="12.75" customHeight="1">
      <c r="A149" s="1"/>
      <c r="C149" s="1"/>
      <c r="D149" s="1"/>
    </row>
    <row r="150" ht="12.75" customHeight="1">
      <c r="A150" s="1"/>
      <c r="C150" s="1"/>
      <c r="D150" s="1"/>
    </row>
    <row r="151" ht="12.75" customHeight="1">
      <c r="A151" s="1"/>
      <c r="C151" s="1"/>
      <c r="D151" s="1"/>
    </row>
    <row r="152" ht="12.75" customHeight="1">
      <c r="A152" s="1"/>
      <c r="C152" s="1"/>
      <c r="D152" s="1"/>
    </row>
    <row r="153" ht="12.75" customHeight="1">
      <c r="A153" s="1"/>
      <c r="C153" s="1"/>
      <c r="D153" s="1"/>
    </row>
    <row r="154" ht="12.75" customHeight="1">
      <c r="A154" s="1"/>
      <c r="C154" s="1"/>
      <c r="D154" s="1"/>
    </row>
    <row r="155" ht="12.75" customHeight="1">
      <c r="A155" s="1"/>
      <c r="C155" s="1"/>
      <c r="D155" s="1"/>
    </row>
    <row r="156" ht="12.75" customHeight="1">
      <c r="A156" s="1"/>
      <c r="C156" s="1"/>
      <c r="D156" s="1"/>
    </row>
    <row r="157" ht="12.75" customHeight="1">
      <c r="A157" s="1"/>
      <c r="C157" s="1"/>
      <c r="D157" s="1"/>
    </row>
    <row r="158" ht="12.75" customHeight="1">
      <c r="A158" s="1"/>
      <c r="C158" s="1"/>
      <c r="D158" s="1"/>
    </row>
    <row r="159" ht="12.75" customHeight="1">
      <c r="A159" s="1"/>
      <c r="C159" s="1"/>
      <c r="D159" s="1"/>
    </row>
    <row r="160" ht="12.75" customHeight="1">
      <c r="A160" s="1"/>
      <c r="C160" s="1"/>
      <c r="D160" s="1"/>
    </row>
    <row r="161" ht="12.75" customHeight="1">
      <c r="A161" s="1"/>
      <c r="C161" s="1"/>
      <c r="D161" s="1"/>
    </row>
    <row r="162" ht="12.75" customHeight="1">
      <c r="A162" s="1"/>
      <c r="C162" s="1"/>
      <c r="D162" s="1"/>
    </row>
    <row r="163" ht="12.75" customHeight="1">
      <c r="A163" s="1"/>
      <c r="C163" s="1"/>
      <c r="D163" s="1"/>
    </row>
    <row r="164" ht="12.75" customHeight="1">
      <c r="A164" s="1"/>
      <c r="C164" s="1"/>
      <c r="D164" s="1"/>
    </row>
    <row r="165" ht="12.75" customHeight="1">
      <c r="A165" s="1"/>
      <c r="C165" s="1"/>
      <c r="D165" s="1"/>
    </row>
    <row r="166" ht="12.75" customHeight="1">
      <c r="A166" s="1"/>
      <c r="C166" s="1"/>
      <c r="D166" s="1"/>
    </row>
    <row r="167" ht="12.75" customHeight="1">
      <c r="A167" s="1"/>
      <c r="C167" s="1"/>
      <c r="D167" s="1"/>
    </row>
    <row r="168" ht="12.75" customHeight="1">
      <c r="A168" s="1"/>
      <c r="C168" s="1"/>
      <c r="D168" s="1"/>
    </row>
    <row r="169" ht="12.75" customHeight="1">
      <c r="A169" s="1"/>
      <c r="C169" s="1"/>
      <c r="D169" s="1"/>
    </row>
    <row r="170" ht="12.75" customHeight="1">
      <c r="A170" s="1"/>
      <c r="C170" s="1"/>
      <c r="D170" s="1"/>
    </row>
    <row r="171" ht="12.75" customHeight="1">
      <c r="A171" s="1"/>
      <c r="C171" s="1"/>
      <c r="D171" s="1"/>
    </row>
    <row r="172" ht="12.75" customHeight="1">
      <c r="A172" s="1"/>
      <c r="C172" s="1"/>
      <c r="D172" s="1"/>
    </row>
    <row r="173" ht="12.75" customHeight="1">
      <c r="A173" s="1"/>
      <c r="C173" s="1"/>
      <c r="D173" s="1"/>
    </row>
    <row r="174" ht="12.75" customHeight="1">
      <c r="A174" s="1"/>
      <c r="C174" s="1"/>
      <c r="D174" s="1"/>
    </row>
    <row r="175" ht="12.75" customHeight="1">
      <c r="A175" s="1"/>
      <c r="C175" s="1"/>
      <c r="D175" s="1"/>
    </row>
    <row r="176" ht="12.75" customHeight="1">
      <c r="A176" s="1"/>
      <c r="C176" s="1"/>
      <c r="D176" s="1"/>
    </row>
    <row r="177" ht="12.75" customHeight="1">
      <c r="A177" s="1"/>
      <c r="C177" s="1"/>
      <c r="D177" s="1"/>
    </row>
    <row r="178" ht="12.75" customHeight="1">
      <c r="A178" s="1"/>
      <c r="C178" s="1"/>
      <c r="D178" s="1"/>
    </row>
    <row r="179" ht="12.75" customHeight="1">
      <c r="A179" s="1"/>
      <c r="C179" s="1"/>
      <c r="D179" s="1"/>
    </row>
    <row r="180" ht="12.75" customHeight="1">
      <c r="A180" s="1"/>
      <c r="C180" s="1"/>
      <c r="D180" s="1"/>
    </row>
    <row r="181" ht="12.75" customHeight="1">
      <c r="A181" s="1"/>
      <c r="C181" s="1"/>
      <c r="D181" s="1"/>
    </row>
    <row r="182" ht="12.75" customHeight="1">
      <c r="A182" s="1"/>
      <c r="C182" s="1"/>
      <c r="D182" s="1"/>
    </row>
    <row r="183" ht="12.75" customHeight="1">
      <c r="A183" s="1"/>
      <c r="C183" s="1"/>
      <c r="D183" s="1"/>
    </row>
    <row r="184" ht="12.75" customHeight="1">
      <c r="A184" s="1"/>
      <c r="C184" s="1"/>
      <c r="D184" s="1"/>
    </row>
    <row r="185" ht="12.75" customHeight="1">
      <c r="A185" s="1"/>
      <c r="C185" s="1"/>
      <c r="D185" s="1"/>
    </row>
    <row r="186" ht="12.75" customHeight="1">
      <c r="A186" s="1"/>
      <c r="C186" s="1"/>
      <c r="D186" s="1"/>
    </row>
    <row r="187" ht="12.75" customHeight="1">
      <c r="A187" s="1"/>
      <c r="C187" s="1"/>
      <c r="D187" s="1"/>
    </row>
    <row r="188" ht="12.75" customHeight="1">
      <c r="A188" s="1"/>
      <c r="C188" s="1"/>
      <c r="D188" s="1"/>
    </row>
    <row r="189" ht="12.75" customHeight="1">
      <c r="A189" s="1"/>
      <c r="C189" s="1"/>
      <c r="D189" s="1"/>
    </row>
    <row r="190" ht="12.75" customHeight="1">
      <c r="A190" s="1"/>
      <c r="C190" s="1"/>
      <c r="D190" s="1"/>
    </row>
    <row r="191" ht="12.75" customHeight="1">
      <c r="A191" s="1"/>
      <c r="C191" s="1"/>
      <c r="D191" s="1"/>
    </row>
    <row r="192" ht="12.75" customHeight="1">
      <c r="A192" s="1"/>
      <c r="C192" s="1"/>
      <c r="D192" s="1"/>
    </row>
    <row r="193" ht="12.75" customHeight="1">
      <c r="A193" s="1"/>
      <c r="C193" s="1"/>
      <c r="D193" s="1"/>
    </row>
    <row r="194" ht="12.75" customHeight="1">
      <c r="A194" s="1"/>
      <c r="C194" s="1"/>
      <c r="D194" s="1"/>
    </row>
    <row r="195" ht="12.75" customHeight="1">
      <c r="A195" s="1"/>
      <c r="C195" s="1"/>
      <c r="D195" s="1"/>
    </row>
    <row r="196" ht="12.75" customHeight="1">
      <c r="A196" s="1"/>
      <c r="C196" s="1"/>
      <c r="D196" s="1"/>
    </row>
    <row r="197" ht="12.75" customHeight="1">
      <c r="A197" s="1"/>
      <c r="C197" s="1"/>
      <c r="D197" s="1"/>
    </row>
    <row r="198" ht="12.75" customHeight="1">
      <c r="A198" s="1"/>
      <c r="C198" s="1"/>
      <c r="D198" s="1"/>
    </row>
    <row r="199" ht="12.75" customHeight="1">
      <c r="A199" s="1"/>
      <c r="C199" s="1"/>
      <c r="D199" s="1"/>
    </row>
    <row r="200" ht="12.75" customHeight="1">
      <c r="A200" s="1"/>
      <c r="C200" s="1"/>
      <c r="D200" s="1"/>
    </row>
    <row r="201" ht="12.75" customHeight="1">
      <c r="A201" s="1"/>
      <c r="C201" s="1"/>
      <c r="D201" s="1"/>
    </row>
    <row r="202" ht="12.75" customHeight="1">
      <c r="A202" s="1"/>
      <c r="C202" s="1"/>
      <c r="D202" s="1"/>
    </row>
    <row r="203" ht="12.75" customHeight="1">
      <c r="A203" s="1"/>
      <c r="C203" s="1"/>
      <c r="D203" s="1"/>
    </row>
    <row r="204" ht="12.75" customHeight="1">
      <c r="A204" s="1"/>
      <c r="C204" s="1"/>
      <c r="D204" s="1"/>
    </row>
    <row r="205" ht="12.75" customHeight="1">
      <c r="A205" s="1"/>
      <c r="C205" s="1"/>
      <c r="D205" s="1"/>
    </row>
    <row r="206" ht="12.75" customHeight="1">
      <c r="A206" s="1"/>
      <c r="C206" s="1"/>
      <c r="D206" s="1"/>
    </row>
    <row r="207" ht="12.75" customHeight="1">
      <c r="A207" s="1"/>
      <c r="C207" s="1"/>
      <c r="D207" s="1"/>
    </row>
    <row r="208" ht="12.75" customHeight="1">
      <c r="A208" s="1"/>
      <c r="C208" s="1"/>
      <c r="D208" s="1"/>
    </row>
    <row r="209" ht="12.75" customHeight="1">
      <c r="A209" s="1"/>
      <c r="C209" s="1"/>
      <c r="D209" s="1"/>
    </row>
    <row r="210" ht="12.75" customHeight="1">
      <c r="A210" s="1"/>
      <c r="C210" s="1"/>
      <c r="D210" s="1"/>
    </row>
    <row r="211" ht="12.75" customHeight="1">
      <c r="A211" s="1"/>
      <c r="C211" s="1"/>
      <c r="D211" s="1"/>
    </row>
    <row r="212" ht="12.75" customHeight="1">
      <c r="A212" s="1"/>
      <c r="C212" s="1"/>
      <c r="D212" s="1"/>
    </row>
    <row r="213" ht="12.75" customHeight="1">
      <c r="A213" s="1"/>
      <c r="C213" s="1"/>
      <c r="D213" s="1"/>
    </row>
    <row r="214" ht="12.75" customHeight="1">
      <c r="A214" s="1"/>
      <c r="C214" s="1"/>
      <c r="D214" s="1"/>
    </row>
    <row r="215" ht="12.75" customHeight="1">
      <c r="A215" s="1"/>
      <c r="C215" s="1"/>
      <c r="D215" s="1"/>
    </row>
    <row r="216" ht="12.75" customHeight="1">
      <c r="A216" s="1"/>
      <c r="C216" s="1"/>
      <c r="D216" s="1"/>
    </row>
    <row r="217" ht="12.75" customHeight="1">
      <c r="A217" s="1"/>
      <c r="C217" s="1"/>
      <c r="D217" s="1"/>
    </row>
    <row r="218" ht="12.75" customHeight="1">
      <c r="A218" s="1"/>
      <c r="C218" s="1"/>
      <c r="D218" s="1"/>
    </row>
    <row r="219" ht="12.75" customHeight="1">
      <c r="A219" s="1"/>
      <c r="C219" s="1"/>
      <c r="D219" s="1"/>
    </row>
    <row r="220" ht="12.75" customHeight="1">
      <c r="A220" s="1"/>
      <c r="C220" s="1"/>
      <c r="D220" s="1"/>
    </row>
    <row r="221" ht="12.75" customHeight="1">
      <c r="A221" s="1"/>
      <c r="C221" s="1"/>
      <c r="D221" s="1"/>
    </row>
    <row r="222" ht="12.75" customHeight="1">
      <c r="A222" s="1"/>
      <c r="C222" s="1"/>
      <c r="D222" s="1"/>
    </row>
    <row r="223" ht="12.75" customHeight="1">
      <c r="A223" s="1"/>
      <c r="C223" s="1"/>
      <c r="D223" s="1"/>
    </row>
    <row r="224" ht="12.75" customHeight="1">
      <c r="A224" s="1"/>
      <c r="C224" s="1"/>
      <c r="D224" s="1"/>
    </row>
    <row r="225" ht="12.75" customHeight="1">
      <c r="A225" s="1"/>
      <c r="C225" s="1"/>
      <c r="D225" s="1"/>
    </row>
    <row r="226" ht="12.75" customHeight="1">
      <c r="A226" s="1"/>
      <c r="C226" s="1"/>
      <c r="D226" s="1"/>
    </row>
    <row r="227" ht="12.75" customHeight="1">
      <c r="A227" s="1"/>
      <c r="C227" s="1"/>
      <c r="D227" s="1"/>
    </row>
    <row r="228" ht="12.75" customHeight="1">
      <c r="A228" s="1"/>
      <c r="C228" s="1"/>
      <c r="D228" s="1"/>
    </row>
    <row r="229" ht="12.75" customHeight="1">
      <c r="A229" s="1"/>
      <c r="C229" s="1"/>
      <c r="D229" s="1"/>
    </row>
    <row r="230" ht="12.75" customHeight="1">
      <c r="A230" s="1"/>
      <c r="C230" s="1"/>
      <c r="D230" s="1"/>
    </row>
    <row r="231" ht="12.75" customHeight="1">
      <c r="A231" s="1"/>
      <c r="C231" s="1"/>
      <c r="D231" s="1"/>
    </row>
    <row r="232" ht="12.75" customHeight="1">
      <c r="A232" s="1"/>
      <c r="C232" s="1"/>
      <c r="D232" s="1"/>
    </row>
    <row r="233" ht="12.75" customHeight="1">
      <c r="A233" s="1"/>
      <c r="C233" s="1"/>
      <c r="D233" s="1"/>
    </row>
    <row r="234" ht="12.75" customHeight="1">
      <c r="A234" s="1"/>
      <c r="C234" s="1"/>
      <c r="D234" s="1"/>
    </row>
    <row r="235" ht="12.75" customHeight="1">
      <c r="A235" s="1"/>
      <c r="C235" s="1"/>
      <c r="D235" s="1"/>
    </row>
    <row r="236" ht="12.75" customHeight="1">
      <c r="A236" s="1"/>
      <c r="C236" s="1"/>
      <c r="D236" s="1"/>
    </row>
    <row r="237" ht="12.75" customHeight="1">
      <c r="A237" s="1"/>
      <c r="C237" s="1"/>
      <c r="D237" s="1"/>
    </row>
    <row r="238" ht="12.75" customHeight="1">
      <c r="A238" s="1"/>
      <c r="C238" s="1"/>
      <c r="D238" s="1"/>
    </row>
    <row r="239" ht="12.75" customHeight="1">
      <c r="A239" s="1"/>
      <c r="C239" s="1"/>
      <c r="D239" s="1"/>
    </row>
    <row r="240" ht="12.75" customHeight="1">
      <c r="A240" s="1"/>
      <c r="C240" s="1"/>
      <c r="D240" s="1"/>
    </row>
    <row r="241" ht="12.75" customHeight="1">
      <c r="A241" s="1"/>
      <c r="C241" s="1"/>
      <c r="D241" s="1"/>
    </row>
    <row r="242" ht="12.75" customHeight="1">
      <c r="A242" s="1"/>
      <c r="C242" s="1"/>
      <c r="D242" s="1"/>
    </row>
    <row r="243" ht="12.75" customHeight="1">
      <c r="A243" s="1"/>
      <c r="C243" s="1"/>
      <c r="D243" s="1"/>
    </row>
    <row r="244" ht="12.75" customHeight="1">
      <c r="A244" s="1"/>
      <c r="C244" s="1"/>
      <c r="D244" s="1"/>
    </row>
    <row r="245" ht="12.75" customHeight="1">
      <c r="A245" s="1"/>
      <c r="C245" s="1"/>
      <c r="D245" s="1"/>
    </row>
    <row r="246" ht="12.75" customHeight="1">
      <c r="A246" s="1"/>
      <c r="C246" s="1"/>
      <c r="D246" s="1"/>
    </row>
    <row r="247" ht="12.75" customHeight="1">
      <c r="A247" s="1"/>
      <c r="C247" s="1"/>
      <c r="D247" s="1"/>
    </row>
    <row r="248" ht="12.75" customHeight="1">
      <c r="A248" s="1"/>
      <c r="C248" s="1"/>
      <c r="D248" s="1"/>
    </row>
    <row r="249" ht="12.75" customHeight="1">
      <c r="A249" s="1"/>
      <c r="C249" s="1"/>
      <c r="D249" s="1"/>
    </row>
    <row r="250" ht="12.75" customHeight="1">
      <c r="A250" s="1"/>
      <c r="C250" s="1"/>
      <c r="D250" s="1"/>
    </row>
    <row r="251" ht="12.75" customHeight="1">
      <c r="A251" s="1"/>
      <c r="C251" s="1"/>
      <c r="D251" s="1"/>
    </row>
    <row r="252" ht="12.75" customHeight="1">
      <c r="A252" s="1"/>
      <c r="C252" s="1"/>
      <c r="D252" s="1"/>
    </row>
    <row r="253" ht="12.75" customHeight="1">
      <c r="A253" s="1"/>
      <c r="C253" s="1"/>
      <c r="D253" s="1"/>
    </row>
    <row r="254" ht="12.75" customHeight="1">
      <c r="A254" s="1"/>
      <c r="C254" s="1"/>
      <c r="D254" s="1"/>
    </row>
    <row r="255" ht="12.75" customHeight="1">
      <c r="A255" s="1"/>
      <c r="C255" s="1"/>
      <c r="D255" s="1"/>
    </row>
    <row r="256" ht="12.75" customHeight="1">
      <c r="A256" s="1"/>
      <c r="C256" s="1"/>
      <c r="D256" s="1"/>
    </row>
    <row r="257" ht="12.75" customHeight="1">
      <c r="A257" s="1"/>
      <c r="C257" s="1"/>
      <c r="D257" s="1"/>
    </row>
    <row r="258" ht="12.75" customHeight="1">
      <c r="A258" s="1"/>
      <c r="C258" s="1"/>
      <c r="D258" s="1"/>
    </row>
    <row r="259" ht="12.75" customHeight="1">
      <c r="A259" s="1"/>
      <c r="C259" s="1"/>
      <c r="D259" s="1"/>
    </row>
    <row r="260" ht="12.75" customHeight="1">
      <c r="A260" s="1"/>
      <c r="C260" s="1"/>
      <c r="D260" s="1"/>
    </row>
    <row r="261" ht="12.75" customHeight="1">
      <c r="A261" s="1"/>
      <c r="C261" s="1"/>
      <c r="D261" s="1"/>
    </row>
    <row r="262" ht="12.75" customHeight="1">
      <c r="A262" s="1"/>
      <c r="C262" s="1"/>
      <c r="D262" s="1"/>
    </row>
    <row r="263" ht="12.75" customHeight="1">
      <c r="A263" s="1"/>
      <c r="C263" s="1"/>
      <c r="D263" s="1"/>
    </row>
    <row r="264" ht="12.75" customHeight="1">
      <c r="A264" s="1"/>
      <c r="C264" s="1"/>
      <c r="D264" s="1"/>
    </row>
    <row r="265" ht="12.75" customHeight="1">
      <c r="A265" s="1"/>
      <c r="C265" s="1"/>
      <c r="D265" s="1"/>
    </row>
    <row r="266" ht="12.75" customHeight="1">
      <c r="A266" s="1"/>
      <c r="C266" s="1"/>
      <c r="D266" s="1"/>
    </row>
    <row r="267" ht="12.75" customHeight="1">
      <c r="A267" s="1"/>
      <c r="C267" s="1"/>
      <c r="D267" s="1"/>
    </row>
    <row r="268" ht="12.75" customHeight="1">
      <c r="A268" s="1"/>
      <c r="C268" s="1"/>
      <c r="D268" s="1"/>
    </row>
    <row r="269" ht="12.75" customHeight="1">
      <c r="A269" s="1"/>
      <c r="C269" s="1"/>
      <c r="D269" s="1"/>
    </row>
    <row r="270" ht="12.75" customHeight="1">
      <c r="A270" s="1"/>
      <c r="C270" s="1"/>
      <c r="D270" s="1"/>
    </row>
    <row r="271" ht="12.75" customHeight="1">
      <c r="A271" s="1"/>
      <c r="C271" s="1"/>
      <c r="D271" s="1"/>
    </row>
    <row r="272" ht="12.75" customHeight="1">
      <c r="A272" s="1"/>
      <c r="C272" s="1"/>
      <c r="D272" s="1"/>
    </row>
    <row r="273" ht="12.75" customHeight="1">
      <c r="A273" s="1"/>
      <c r="C273" s="1"/>
      <c r="D273" s="1"/>
    </row>
    <row r="274" ht="12.75" customHeight="1">
      <c r="A274" s="1"/>
      <c r="C274" s="1"/>
      <c r="D274" s="1"/>
    </row>
    <row r="275" ht="12.75" customHeight="1">
      <c r="A275" s="1"/>
      <c r="C275" s="1"/>
      <c r="D275" s="1"/>
    </row>
    <row r="276" ht="12.75" customHeight="1">
      <c r="A276" s="1"/>
      <c r="C276" s="1"/>
      <c r="D276" s="1"/>
    </row>
    <row r="277" ht="12.75" customHeight="1">
      <c r="A277" s="1"/>
      <c r="C277" s="1"/>
      <c r="D277" s="1"/>
    </row>
    <row r="278" ht="12.75" customHeight="1">
      <c r="A278" s="1"/>
      <c r="C278" s="1"/>
      <c r="D278" s="1"/>
    </row>
    <row r="279" ht="12.75" customHeight="1">
      <c r="A279" s="1"/>
      <c r="C279" s="1"/>
      <c r="D279" s="1"/>
    </row>
    <row r="280" ht="12.75" customHeight="1">
      <c r="A280" s="1"/>
      <c r="C280" s="1"/>
      <c r="D280" s="1"/>
    </row>
    <row r="281" ht="12.75" customHeight="1">
      <c r="A281" s="1"/>
      <c r="C281" s="1"/>
      <c r="D281" s="1"/>
    </row>
    <row r="282" ht="12.75" customHeight="1">
      <c r="A282" s="1"/>
      <c r="C282" s="1"/>
      <c r="D282" s="1"/>
    </row>
    <row r="283" ht="12.75" customHeight="1">
      <c r="A283" s="1"/>
      <c r="C283" s="1"/>
      <c r="D283" s="1"/>
    </row>
    <row r="284" ht="12.75" customHeight="1">
      <c r="A284" s="1"/>
      <c r="C284" s="1"/>
      <c r="D284" s="1"/>
    </row>
    <row r="285" ht="12.75" customHeight="1">
      <c r="A285" s="1"/>
      <c r="C285" s="1"/>
      <c r="D285" s="1"/>
    </row>
    <row r="286" ht="12.75" customHeight="1">
      <c r="A286" s="1"/>
      <c r="C286" s="1"/>
      <c r="D286" s="1"/>
    </row>
    <row r="287" ht="12.75" customHeight="1">
      <c r="A287" s="1"/>
      <c r="C287" s="1"/>
      <c r="D287" s="1"/>
    </row>
    <row r="288" ht="12.75" customHeight="1">
      <c r="A288" s="1"/>
      <c r="C288" s="1"/>
      <c r="D288" s="1"/>
    </row>
    <row r="289" ht="12.75" customHeight="1">
      <c r="A289" s="1"/>
      <c r="C289" s="1"/>
      <c r="D289" s="1"/>
    </row>
    <row r="290" ht="12.75" customHeight="1">
      <c r="A290" s="1"/>
      <c r="C290" s="1"/>
      <c r="D290" s="1"/>
    </row>
    <row r="291" ht="12.75" customHeight="1">
      <c r="A291" s="1"/>
      <c r="C291" s="1"/>
      <c r="D291" s="1"/>
    </row>
    <row r="292" ht="12.75" customHeight="1">
      <c r="A292" s="1"/>
      <c r="C292" s="1"/>
      <c r="D292" s="1"/>
    </row>
    <row r="293" ht="12.75" customHeight="1">
      <c r="A293" s="1"/>
      <c r="C293" s="1"/>
      <c r="D293" s="1"/>
    </row>
    <row r="294" ht="12.75" customHeight="1">
      <c r="A294" s="1"/>
      <c r="C294" s="1"/>
      <c r="D294" s="1"/>
    </row>
    <row r="295" ht="12.75" customHeight="1">
      <c r="A295" s="1"/>
      <c r="C295" s="1"/>
      <c r="D295" s="1"/>
    </row>
    <row r="296" ht="12.75" customHeight="1">
      <c r="A296" s="1"/>
      <c r="C296" s="1"/>
      <c r="D296" s="1"/>
    </row>
    <row r="297" ht="12.75" customHeight="1">
      <c r="A297" s="1"/>
      <c r="C297" s="1"/>
      <c r="D297" s="1"/>
    </row>
    <row r="298" ht="12.75" customHeight="1">
      <c r="A298" s="1"/>
      <c r="C298" s="1"/>
      <c r="D298" s="1"/>
    </row>
    <row r="299" ht="12.75" customHeight="1">
      <c r="A299" s="1"/>
      <c r="C299" s="1"/>
      <c r="D299" s="1"/>
    </row>
    <row r="300" ht="12.75" customHeight="1">
      <c r="A300" s="1"/>
      <c r="C300" s="1"/>
      <c r="D300" s="1"/>
    </row>
    <row r="301" ht="12.75" customHeight="1">
      <c r="A301" s="1"/>
      <c r="C301" s="1"/>
      <c r="D301" s="1"/>
    </row>
    <row r="302" ht="12.75" customHeight="1">
      <c r="A302" s="1"/>
      <c r="C302" s="1"/>
      <c r="D302" s="1"/>
    </row>
    <row r="303" ht="12.75" customHeight="1">
      <c r="A303" s="1"/>
      <c r="C303" s="1"/>
      <c r="D303" s="1"/>
    </row>
    <row r="304" ht="12.75" customHeight="1">
      <c r="A304" s="1"/>
      <c r="C304" s="1"/>
      <c r="D304" s="1"/>
    </row>
    <row r="305" ht="12.75" customHeight="1">
      <c r="A305" s="1"/>
      <c r="C305" s="1"/>
      <c r="D305" s="1"/>
    </row>
    <row r="306" ht="12.75" customHeight="1">
      <c r="A306" s="1"/>
      <c r="C306" s="1"/>
      <c r="D306" s="1"/>
    </row>
    <row r="307" ht="12.75" customHeight="1">
      <c r="A307" s="1"/>
      <c r="C307" s="1"/>
      <c r="D307" s="1"/>
    </row>
    <row r="308" ht="12.75" customHeight="1">
      <c r="A308" s="1"/>
      <c r="C308" s="1"/>
      <c r="D308" s="1"/>
    </row>
    <row r="309" ht="12.75" customHeight="1">
      <c r="A309" s="1"/>
      <c r="C309" s="1"/>
      <c r="D309" s="1"/>
    </row>
    <row r="310" ht="12.75" customHeight="1">
      <c r="A310" s="1"/>
      <c r="C310" s="1"/>
      <c r="D310" s="1"/>
    </row>
    <row r="311" ht="12.75" customHeight="1">
      <c r="A311" s="1"/>
      <c r="C311" s="1"/>
      <c r="D311" s="1"/>
    </row>
    <row r="312" ht="12.75" customHeight="1">
      <c r="A312" s="1"/>
      <c r="C312" s="1"/>
      <c r="D312" s="1"/>
    </row>
    <row r="313" ht="12.75" customHeight="1">
      <c r="A313" s="1"/>
      <c r="C313" s="1"/>
      <c r="D313" s="1"/>
    </row>
    <row r="314" ht="12.75" customHeight="1">
      <c r="A314" s="1"/>
      <c r="C314" s="1"/>
      <c r="D314" s="1"/>
    </row>
    <row r="315" ht="12.75" customHeight="1">
      <c r="A315" s="1"/>
      <c r="C315" s="1"/>
      <c r="D315" s="1"/>
    </row>
    <row r="316" ht="12.75" customHeight="1">
      <c r="A316" s="1"/>
      <c r="C316" s="1"/>
      <c r="D316" s="1"/>
    </row>
    <row r="317" ht="12.75" customHeight="1">
      <c r="A317" s="1"/>
      <c r="C317" s="1"/>
      <c r="D317" s="1"/>
    </row>
    <row r="318" ht="12.75" customHeight="1">
      <c r="A318" s="1"/>
      <c r="C318" s="1"/>
      <c r="D318" s="1"/>
    </row>
    <row r="319" ht="12.75" customHeight="1">
      <c r="A319" s="1"/>
      <c r="C319" s="1"/>
      <c r="D319" s="1"/>
    </row>
    <row r="320" ht="12.75" customHeight="1">
      <c r="A320" s="1"/>
      <c r="C320" s="1"/>
      <c r="D320" s="1"/>
    </row>
    <row r="321" ht="12.75" customHeight="1">
      <c r="A321" s="1"/>
      <c r="C321" s="1"/>
      <c r="D321" s="1"/>
    </row>
    <row r="322" ht="12.75" customHeight="1">
      <c r="A322" s="1"/>
      <c r="C322" s="1"/>
      <c r="D322" s="1"/>
    </row>
    <row r="323" ht="12.75" customHeight="1">
      <c r="A323" s="1"/>
      <c r="C323" s="1"/>
      <c r="D323" s="1"/>
    </row>
    <row r="324" ht="12.75" customHeight="1">
      <c r="A324" s="1"/>
      <c r="C324" s="1"/>
      <c r="D324" s="1"/>
    </row>
    <row r="325" ht="12.75" customHeight="1">
      <c r="A325" s="1"/>
      <c r="C325" s="1"/>
      <c r="D325" s="1"/>
    </row>
    <row r="326" ht="12.75" customHeight="1">
      <c r="A326" s="1"/>
      <c r="C326" s="1"/>
      <c r="D326" s="1"/>
    </row>
    <row r="327" ht="12.75" customHeight="1">
      <c r="A327" s="1"/>
      <c r="C327" s="1"/>
      <c r="D327" s="1"/>
    </row>
    <row r="328" ht="12.75" customHeight="1">
      <c r="A328" s="1"/>
      <c r="C328" s="1"/>
      <c r="D328" s="1"/>
    </row>
    <row r="329" ht="12.75" customHeight="1">
      <c r="A329" s="1"/>
      <c r="C329" s="1"/>
      <c r="D329" s="1"/>
    </row>
    <row r="330" ht="12.75" customHeight="1">
      <c r="A330" s="1"/>
      <c r="C330" s="1"/>
      <c r="D330" s="1"/>
    </row>
    <row r="331" ht="12.75" customHeight="1">
      <c r="A331" s="1"/>
      <c r="C331" s="1"/>
      <c r="D331" s="1"/>
    </row>
    <row r="332" ht="12.75" customHeight="1">
      <c r="A332" s="1"/>
      <c r="C332" s="1"/>
      <c r="D332" s="1"/>
    </row>
    <row r="333" ht="12.75" customHeight="1">
      <c r="A333" s="1"/>
      <c r="C333" s="1"/>
      <c r="D333" s="1"/>
    </row>
    <row r="334" ht="12.75" customHeight="1">
      <c r="A334" s="1"/>
      <c r="C334" s="1"/>
      <c r="D334" s="1"/>
    </row>
    <row r="335" ht="12.75" customHeight="1">
      <c r="A335" s="1"/>
      <c r="C335" s="1"/>
      <c r="D335" s="1"/>
    </row>
    <row r="336" ht="12.75" customHeight="1">
      <c r="A336" s="1"/>
      <c r="C336" s="1"/>
      <c r="D336" s="1"/>
    </row>
    <row r="337" ht="12.75" customHeight="1">
      <c r="A337" s="1"/>
      <c r="C337" s="1"/>
      <c r="D337" s="1"/>
    </row>
    <row r="338" ht="12.75" customHeight="1">
      <c r="A338" s="1"/>
      <c r="C338" s="1"/>
      <c r="D338" s="1"/>
    </row>
    <row r="339" ht="12.75" customHeight="1">
      <c r="A339" s="1"/>
      <c r="C339" s="1"/>
      <c r="D339" s="1"/>
    </row>
    <row r="340" ht="12.75" customHeight="1">
      <c r="A340" s="1"/>
      <c r="C340" s="1"/>
      <c r="D340" s="1"/>
    </row>
    <row r="341" ht="12.75" customHeight="1">
      <c r="A341" s="1"/>
      <c r="C341" s="1"/>
      <c r="D341" s="1"/>
    </row>
    <row r="342" ht="12.75" customHeight="1">
      <c r="A342" s="1"/>
      <c r="C342" s="1"/>
      <c r="D342" s="1"/>
    </row>
    <row r="343" ht="12.75" customHeight="1">
      <c r="A343" s="1"/>
      <c r="C343" s="1"/>
      <c r="D343" s="1"/>
    </row>
    <row r="344" ht="12.75" customHeight="1">
      <c r="A344" s="1"/>
      <c r="C344" s="1"/>
      <c r="D344" s="1"/>
    </row>
    <row r="345" ht="12.75" customHeight="1">
      <c r="A345" s="1"/>
      <c r="C345" s="1"/>
      <c r="D345" s="1"/>
    </row>
    <row r="346" ht="12.75" customHeight="1">
      <c r="A346" s="1"/>
      <c r="C346" s="1"/>
      <c r="D346" s="1"/>
    </row>
    <row r="347" ht="12.75" customHeight="1">
      <c r="A347" s="1"/>
      <c r="C347" s="1"/>
      <c r="D347" s="1"/>
    </row>
    <row r="348" ht="12.75" customHeight="1">
      <c r="A348" s="1"/>
      <c r="C348" s="1"/>
      <c r="D348" s="1"/>
    </row>
    <row r="349" ht="12.75" customHeight="1">
      <c r="A349" s="1"/>
      <c r="C349" s="1"/>
      <c r="D349" s="1"/>
    </row>
    <row r="350" ht="12.75" customHeight="1">
      <c r="A350" s="1"/>
      <c r="C350" s="1"/>
      <c r="D350" s="1"/>
    </row>
    <row r="351" ht="12.75" customHeight="1">
      <c r="A351" s="1"/>
      <c r="C351" s="1"/>
      <c r="D351" s="1"/>
    </row>
    <row r="352" ht="12.75" customHeight="1">
      <c r="A352" s="1"/>
      <c r="C352" s="1"/>
      <c r="D352" s="1"/>
    </row>
    <row r="353" ht="12.75" customHeight="1">
      <c r="A353" s="1"/>
      <c r="C353" s="1"/>
      <c r="D353" s="1"/>
    </row>
    <row r="354" ht="12.75" customHeight="1">
      <c r="A354" s="1"/>
      <c r="C354" s="1"/>
      <c r="D354" s="1"/>
    </row>
    <row r="355" ht="12.75" customHeight="1">
      <c r="A355" s="1"/>
      <c r="C355" s="1"/>
      <c r="D355" s="1"/>
    </row>
    <row r="356" ht="12.75" customHeight="1">
      <c r="A356" s="1"/>
      <c r="C356" s="1"/>
      <c r="D356" s="1"/>
    </row>
    <row r="357" ht="12.75" customHeight="1">
      <c r="A357" s="1"/>
      <c r="C357" s="1"/>
      <c r="D357" s="1"/>
    </row>
    <row r="358" ht="12.75" customHeight="1">
      <c r="A358" s="1"/>
      <c r="C358" s="1"/>
      <c r="D358" s="1"/>
    </row>
    <row r="359" ht="12.75" customHeight="1">
      <c r="A359" s="1"/>
      <c r="C359" s="1"/>
      <c r="D359" s="1"/>
    </row>
    <row r="360" ht="12.75" customHeight="1">
      <c r="A360" s="1"/>
      <c r="C360" s="1"/>
      <c r="D360" s="1"/>
    </row>
    <row r="361" ht="12.75" customHeight="1">
      <c r="A361" s="1"/>
      <c r="C361" s="1"/>
      <c r="D361" s="1"/>
    </row>
    <row r="362" ht="12.75" customHeight="1">
      <c r="A362" s="1"/>
      <c r="C362" s="1"/>
      <c r="D362" s="1"/>
    </row>
    <row r="363" ht="12.75" customHeight="1">
      <c r="A363" s="1"/>
      <c r="C363" s="1"/>
      <c r="D363" s="1"/>
    </row>
    <row r="364" ht="12.75" customHeight="1">
      <c r="A364" s="1"/>
      <c r="C364" s="1"/>
      <c r="D364" s="1"/>
    </row>
    <row r="365" ht="12.75" customHeight="1">
      <c r="A365" s="1"/>
      <c r="C365" s="1"/>
      <c r="D365" s="1"/>
    </row>
    <row r="366" ht="12.75" customHeight="1">
      <c r="A366" s="1"/>
      <c r="C366" s="1"/>
      <c r="D366" s="1"/>
    </row>
    <row r="367" ht="12.75" customHeight="1">
      <c r="A367" s="1"/>
      <c r="C367" s="1"/>
      <c r="D367" s="1"/>
    </row>
    <row r="368" ht="12.75" customHeight="1">
      <c r="A368" s="1"/>
      <c r="C368" s="1"/>
      <c r="D368" s="1"/>
    </row>
    <row r="369" ht="12.75" customHeight="1">
      <c r="A369" s="1"/>
      <c r="C369" s="1"/>
      <c r="D369" s="1"/>
    </row>
    <row r="370" ht="12.75" customHeight="1">
      <c r="A370" s="1"/>
      <c r="C370" s="1"/>
      <c r="D370" s="1"/>
    </row>
    <row r="371" ht="12.75" customHeight="1">
      <c r="A371" s="1"/>
      <c r="C371" s="1"/>
      <c r="D371" s="1"/>
    </row>
    <row r="372" ht="12.75" customHeight="1">
      <c r="A372" s="1"/>
      <c r="C372" s="1"/>
      <c r="D372" s="1"/>
    </row>
    <row r="373" ht="12.75" customHeight="1">
      <c r="A373" s="1"/>
      <c r="C373" s="1"/>
      <c r="D373" s="1"/>
    </row>
    <row r="374" ht="12.75" customHeight="1">
      <c r="A374" s="1"/>
      <c r="C374" s="1"/>
      <c r="D374" s="1"/>
    </row>
    <row r="375" ht="12.75" customHeight="1">
      <c r="A375" s="1"/>
      <c r="C375" s="1"/>
      <c r="D375" s="1"/>
    </row>
    <row r="376" ht="12.75" customHeight="1">
      <c r="A376" s="1"/>
      <c r="C376" s="1"/>
      <c r="D376" s="1"/>
    </row>
    <row r="377" ht="12.75" customHeight="1">
      <c r="A377" s="1"/>
      <c r="C377" s="1"/>
      <c r="D377" s="1"/>
    </row>
    <row r="378" ht="12.75" customHeight="1">
      <c r="A378" s="1"/>
      <c r="C378" s="1"/>
      <c r="D378" s="1"/>
    </row>
    <row r="379" ht="12.75" customHeight="1">
      <c r="A379" s="1"/>
      <c r="C379" s="1"/>
      <c r="D379" s="1"/>
    </row>
    <row r="380" ht="12.75" customHeight="1">
      <c r="A380" s="1"/>
      <c r="C380" s="1"/>
      <c r="D380" s="1"/>
    </row>
    <row r="381" ht="12.75" customHeight="1">
      <c r="A381" s="1"/>
      <c r="C381" s="1"/>
      <c r="D381" s="1"/>
    </row>
    <row r="382" ht="12.75" customHeight="1">
      <c r="A382" s="1"/>
      <c r="C382" s="1"/>
      <c r="D382" s="1"/>
    </row>
    <row r="383" ht="12.75" customHeight="1">
      <c r="A383" s="1"/>
      <c r="C383" s="1"/>
      <c r="D383" s="1"/>
    </row>
    <row r="384" ht="12.75" customHeight="1">
      <c r="A384" s="1"/>
      <c r="C384" s="1"/>
      <c r="D384" s="1"/>
    </row>
    <row r="385" ht="12.75" customHeight="1">
      <c r="A385" s="1"/>
      <c r="C385" s="1"/>
      <c r="D385" s="1"/>
    </row>
    <row r="386" ht="12.75" customHeight="1">
      <c r="A386" s="1"/>
      <c r="C386" s="1"/>
      <c r="D386" s="1"/>
    </row>
    <row r="387" ht="12.75" customHeight="1">
      <c r="A387" s="1"/>
      <c r="C387" s="1"/>
      <c r="D387" s="1"/>
    </row>
    <row r="388" ht="12.75" customHeight="1">
      <c r="A388" s="1"/>
      <c r="C388" s="1"/>
      <c r="D388" s="1"/>
    </row>
    <row r="389" ht="12.75" customHeight="1">
      <c r="A389" s="1"/>
      <c r="C389" s="1"/>
      <c r="D389" s="1"/>
    </row>
    <row r="390" ht="12.75" customHeight="1">
      <c r="A390" s="1"/>
      <c r="C390" s="1"/>
      <c r="D390" s="1"/>
    </row>
    <row r="391" ht="12.75" customHeight="1">
      <c r="A391" s="1"/>
      <c r="C391" s="1"/>
      <c r="D391" s="1"/>
    </row>
    <row r="392" ht="12.75" customHeight="1">
      <c r="A392" s="1"/>
      <c r="C392" s="1"/>
      <c r="D392" s="1"/>
    </row>
    <row r="393" ht="12.75" customHeight="1">
      <c r="A393" s="1"/>
      <c r="C393" s="1"/>
      <c r="D393" s="1"/>
    </row>
    <row r="394" ht="12.75" customHeight="1">
      <c r="A394" s="1"/>
      <c r="C394" s="1"/>
      <c r="D394" s="1"/>
    </row>
    <row r="395" ht="12.75" customHeight="1">
      <c r="A395" s="1"/>
      <c r="C395" s="1"/>
      <c r="D395" s="1"/>
    </row>
    <row r="396" ht="12.75" customHeight="1">
      <c r="A396" s="1"/>
      <c r="C396" s="1"/>
      <c r="D396" s="1"/>
    </row>
    <row r="397" ht="12.75" customHeight="1">
      <c r="A397" s="1"/>
      <c r="C397" s="1"/>
      <c r="D397" s="1"/>
    </row>
    <row r="398" ht="12.75" customHeight="1">
      <c r="A398" s="1"/>
      <c r="C398" s="1"/>
      <c r="D398" s="1"/>
    </row>
    <row r="399" ht="12.75" customHeight="1">
      <c r="A399" s="1"/>
      <c r="C399" s="1"/>
      <c r="D399" s="1"/>
    </row>
    <row r="400" ht="12.75" customHeight="1">
      <c r="A400" s="1"/>
      <c r="C400" s="1"/>
      <c r="D400" s="1"/>
    </row>
    <row r="401" ht="12.75" customHeight="1">
      <c r="A401" s="1"/>
      <c r="C401" s="1"/>
      <c r="D401" s="1"/>
    </row>
    <row r="402" ht="12.75" customHeight="1">
      <c r="A402" s="1"/>
      <c r="C402" s="1"/>
      <c r="D402" s="1"/>
    </row>
    <row r="403" ht="12.75" customHeight="1">
      <c r="A403" s="1"/>
      <c r="C403" s="1"/>
      <c r="D403" s="1"/>
    </row>
    <row r="404" ht="12.75" customHeight="1">
      <c r="A404" s="1"/>
      <c r="C404" s="1"/>
      <c r="D404" s="1"/>
    </row>
    <row r="405" ht="12.75" customHeight="1">
      <c r="A405" s="1"/>
      <c r="C405" s="1"/>
      <c r="D405" s="1"/>
    </row>
    <row r="406" ht="12.75" customHeight="1">
      <c r="A406" s="1"/>
      <c r="C406" s="1"/>
      <c r="D406" s="1"/>
    </row>
    <row r="407" ht="12.75" customHeight="1">
      <c r="A407" s="1"/>
      <c r="C407" s="1"/>
      <c r="D407" s="1"/>
    </row>
    <row r="408" ht="12.75" customHeight="1">
      <c r="A408" s="1"/>
      <c r="C408" s="1"/>
      <c r="D408" s="1"/>
    </row>
    <row r="409" ht="12.75" customHeight="1">
      <c r="A409" s="1"/>
      <c r="C409" s="1"/>
      <c r="D409" s="1"/>
    </row>
    <row r="410" ht="12.75" customHeight="1">
      <c r="A410" s="1"/>
      <c r="C410" s="1"/>
      <c r="D410" s="1"/>
    </row>
    <row r="411" ht="12.75" customHeight="1">
      <c r="A411" s="1"/>
      <c r="C411" s="1"/>
      <c r="D411" s="1"/>
    </row>
    <row r="412" ht="12.75" customHeight="1">
      <c r="A412" s="1"/>
      <c r="C412" s="1"/>
      <c r="D412" s="1"/>
    </row>
    <row r="413" ht="12.75" customHeight="1">
      <c r="A413" s="1"/>
      <c r="C413" s="1"/>
      <c r="D413" s="1"/>
    </row>
    <row r="414" ht="12.75" customHeight="1">
      <c r="A414" s="1"/>
      <c r="C414" s="1"/>
      <c r="D414" s="1"/>
    </row>
    <row r="415" ht="12.75" customHeight="1">
      <c r="A415" s="1"/>
      <c r="C415" s="1"/>
      <c r="D415" s="1"/>
    </row>
    <row r="416" ht="12.75" customHeight="1">
      <c r="A416" s="1"/>
      <c r="C416" s="1"/>
      <c r="D416" s="1"/>
    </row>
    <row r="417" ht="12.75" customHeight="1">
      <c r="A417" s="1"/>
      <c r="C417" s="1"/>
      <c r="D417" s="1"/>
    </row>
    <row r="418" ht="12.75" customHeight="1">
      <c r="A418" s="1"/>
      <c r="C418" s="1"/>
      <c r="D418" s="1"/>
    </row>
    <row r="419" ht="12.75" customHeight="1">
      <c r="A419" s="1"/>
      <c r="C419" s="1"/>
      <c r="D419" s="1"/>
    </row>
    <row r="420" ht="12.75" customHeight="1">
      <c r="A420" s="1"/>
      <c r="C420" s="1"/>
      <c r="D420" s="1"/>
    </row>
    <row r="421" ht="12.75" customHeight="1">
      <c r="A421" s="1"/>
      <c r="C421" s="1"/>
      <c r="D421" s="1"/>
    </row>
    <row r="422" ht="12.75" customHeight="1">
      <c r="A422" s="1"/>
      <c r="C422" s="1"/>
      <c r="D422" s="1"/>
    </row>
    <row r="423" ht="12.75" customHeight="1">
      <c r="A423" s="1"/>
      <c r="C423" s="1"/>
      <c r="D423" s="1"/>
    </row>
    <row r="424" ht="12.75" customHeight="1">
      <c r="A424" s="1"/>
      <c r="C424" s="1"/>
      <c r="D424" s="1"/>
    </row>
    <row r="425" ht="12.75" customHeight="1">
      <c r="A425" s="1"/>
      <c r="C425" s="1"/>
      <c r="D425" s="1"/>
    </row>
    <row r="426" ht="12.75" customHeight="1">
      <c r="A426" s="1"/>
      <c r="C426" s="1"/>
      <c r="D426" s="1"/>
    </row>
    <row r="427" ht="12.75" customHeight="1">
      <c r="A427" s="1"/>
      <c r="C427" s="1"/>
      <c r="D427" s="1"/>
    </row>
    <row r="428" ht="12.75" customHeight="1">
      <c r="A428" s="1"/>
      <c r="C428" s="1"/>
      <c r="D428" s="1"/>
    </row>
    <row r="429" ht="12.75" customHeight="1">
      <c r="A429" s="1"/>
      <c r="C429" s="1"/>
      <c r="D429" s="1"/>
    </row>
    <row r="430" ht="12.75" customHeight="1">
      <c r="A430" s="1"/>
      <c r="C430" s="1"/>
      <c r="D430" s="1"/>
    </row>
    <row r="431" ht="12.75" customHeight="1">
      <c r="A431" s="1"/>
      <c r="C431" s="1"/>
      <c r="D431" s="1"/>
    </row>
    <row r="432" ht="12.75" customHeight="1">
      <c r="A432" s="1"/>
      <c r="C432" s="1"/>
      <c r="D432" s="1"/>
    </row>
    <row r="433" ht="12.75" customHeight="1">
      <c r="A433" s="1"/>
      <c r="C433" s="1"/>
      <c r="D433" s="1"/>
    </row>
    <row r="434" ht="12.75" customHeight="1">
      <c r="A434" s="1"/>
      <c r="C434" s="1"/>
      <c r="D434" s="1"/>
    </row>
    <row r="435" ht="12.75" customHeight="1">
      <c r="A435" s="1"/>
      <c r="C435" s="1"/>
      <c r="D435" s="1"/>
    </row>
    <row r="436" ht="12.75" customHeight="1">
      <c r="A436" s="1"/>
      <c r="C436" s="1"/>
      <c r="D436" s="1"/>
    </row>
    <row r="437" ht="12.75" customHeight="1">
      <c r="A437" s="1"/>
      <c r="C437" s="1"/>
      <c r="D437" s="1"/>
    </row>
    <row r="438" ht="12.75" customHeight="1">
      <c r="A438" s="1"/>
      <c r="C438" s="1"/>
      <c r="D438" s="1"/>
    </row>
    <row r="439" ht="12.75" customHeight="1">
      <c r="A439" s="1"/>
      <c r="C439" s="1"/>
      <c r="D439" s="1"/>
    </row>
    <row r="440" ht="12.75" customHeight="1">
      <c r="A440" s="1"/>
      <c r="C440" s="1"/>
      <c r="D440" s="1"/>
    </row>
    <row r="441" ht="12.75" customHeight="1">
      <c r="A441" s="1"/>
      <c r="C441" s="1"/>
      <c r="D441" s="1"/>
    </row>
    <row r="442" ht="12.75" customHeight="1">
      <c r="A442" s="1"/>
      <c r="C442" s="1"/>
      <c r="D442" s="1"/>
    </row>
    <row r="443" ht="12.75" customHeight="1">
      <c r="A443" s="1"/>
      <c r="C443" s="1"/>
      <c r="D443" s="1"/>
    </row>
    <row r="444" ht="12.75" customHeight="1">
      <c r="A444" s="1"/>
      <c r="C444" s="1"/>
      <c r="D444" s="1"/>
    </row>
    <row r="445" ht="12.75" customHeight="1">
      <c r="A445" s="1"/>
      <c r="C445" s="1"/>
      <c r="D445" s="1"/>
    </row>
    <row r="446" ht="12.75" customHeight="1">
      <c r="A446" s="1"/>
      <c r="C446" s="1"/>
      <c r="D446" s="1"/>
    </row>
    <row r="447" ht="12.75" customHeight="1">
      <c r="A447" s="1"/>
      <c r="C447" s="1"/>
      <c r="D447" s="1"/>
    </row>
    <row r="448" ht="12.75" customHeight="1">
      <c r="A448" s="1"/>
      <c r="C448" s="1"/>
      <c r="D448" s="1"/>
    </row>
    <row r="449" ht="12.75" customHeight="1">
      <c r="A449" s="1"/>
      <c r="C449" s="1"/>
      <c r="D449" s="1"/>
    </row>
    <row r="450" ht="12.75" customHeight="1">
      <c r="A450" s="1"/>
      <c r="C450" s="1"/>
      <c r="D450" s="1"/>
    </row>
    <row r="451" ht="12.75" customHeight="1">
      <c r="A451" s="1"/>
      <c r="C451" s="1"/>
      <c r="D451" s="1"/>
    </row>
    <row r="452" ht="12.75" customHeight="1">
      <c r="A452" s="1"/>
      <c r="C452" s="1"/>
      <c r="D452" s="1"/>
    </row>
    <row r="453" ht="12.75" customHeight="1">
      <c r="A453" s="1"/>
      <c r="C453" s="1"/>
      <c r="D453" s="1"/>
    </row>
    <row r="454" ht="12.75" customHeight="1">
      <c r="A454" s="1"/>
      <c r="C454" s="1"/>
      <c r="D454" s="1"/>
    </row>
    <row r="455" ht="12.75" customHeight="1">
      <c r="A455" s="1"/>
      <c r="C455" s="1"/>
      <c r="D455" s="1"/>
    </row>
    <row r="456" ht="12.75" customHeight="1">
      <c r="A456" s="1"/>
      <c r="C456" s="1"/>
      <c r="D456" s="1"/>
    </row>
    <row r="457" ht="12.75" customHeight="1">
      <c r="A457" s="1"/>
      <c r="C457" s="1"/>
      <c r="D457" s="1"/>
    </row>
    <row r="458" ht="12.75" customHeight="1">
      <c r="A458" s="1"/>
      <c r="C458" s="1"/>
      <c r="D458" s="1"/>
    </row>
    <row r="459" ht="12.75" customHeight="1">
      <c r="A459" s="1"/>
      <c r="C459" s="1"/>
      <c r="D459" s="1"/>
    </row>
    <row r="460" ht="12.75" customHeight="1">
      <c r="A460" s="1"/>
      <c r="C460" s="1"/>
      <c r="D460" s="1"/>
    </row>
    <row r="461" ht="12.75" customHeight="1">
      <c r="A461" s="1"/>
      <c r="C461" s="1"/>
      <c r="D461" s="1"/>
    </row>
    <row r="462" ht="12.75" customHeight="1">
      <c r="A462" s="1"/>
      <c r="C462" s="1"/>
      <c r="D462" s="1"/>
    </row>
    <row r="463" ht="12.75" customHeight="1">
      <c r="A463" s="1"/>
      <c r="C463" s="1"/>
      <c r="D463" s="1"/>
    </row>
    <row r="464" ht="12.75" customHeight="1">
      <c r="A464" s="1"/>
      <c r="C464" s="1"/>
      <c r="D464" s="1"/>
    </row>
    <row r="465" ht="12.75" customHeight="1">
      <c r="A465" s="1"/>
      <c r="C465" s="1"/>
      <c r="D465" s="1"/>
    </row>
    <row r="466" ht="12.75" customHeight="1">
      <c r="A466" s="1"/>
      <c r="C466" s="1"/>
      <c r="D466" s="1"/>
    </row>
    <row r="467" ht="12.75" customHeight="1">
      <c r="A467" s="1"/>
      <c r="C467" s="1"/>
      <c r="D467" s="1"/>
    </row>
    <row r="468" ht="12.75" customHeight="1">
      <c r="A468" s="1"/>
      <c r="C468" s="1"/>
      <c r="D468" s="1"/>
    </row>
    <row r="469" ht="12.75" customHeight="1">
      <c r="A469" s="1"/>
      <c r="C469" s="1"/>
      <c r="D469" s="1"/>
    </row>
    <row r="470" ht="12.75" customHeight="1">
      <c r="A470" s="1"/>
      <c r="C470" s="1"/>
      <c r="D470" s="1"/>
    </row>
    <row r="471" ht="12.75" customHeight="1">
      <c r="A471" s="1"/>
      <c r="C471" s="1"/>
      <c r="D471" s="1"/>
    </row>
    <row r="472" ht="12.75" customHeight="1">
      <c r="A472" s="1"/>
      <c r="C472" s="1"/>
      <c r="D472" s="1"/>
    </row>
    <row r="473" ht="12.75" customHeight="1">
      <c r="A473" s="1"/>
      <c r="C473" s="1"/>
      <c r="D473" s="1"/>
    </row>
    <row r="474" ht="12.75" customHeight="1">
      <c r="A474" s="1"/>
      <c r="C474" s="1"/>
      <c r="D474" s="1"/>
    </row>
    <row r="475" ht="12.75" customHeight="1">
      <c r="A475" s="1"/>
      <c r="C475" s="1"/>
      <c r="D475" s="1"/>
    </row>
    <row r="476" ht="12.75" customHeight="1">
      <c r="A476" s="1"/>
      <c r="C476" s="1"/>
      <c r="D476" s="1"/>
    </row>
    <row r="477" ht="12.75" customHeight="1">
      <c r="A477" s="1"/>
      <c r="C477" s="1"/>
      <c r="D477" s="1"/>
    </row>
    <row r="478" ht="12.75" customHeight="1">
      <c r="A478" s="1"/>
      <c r="C478" s="1"/>
      <c r="D478" s="1"/>
    </row>
    <row r="479" ht="12.75" customHeight="1">
      <c r="A479" s="1"/>
      <c r="C479" s="1"/>
      <c r="D479" s="1"/>
    </row>
    <row r="480" ht="12.75" customHeight="1">
      <c r="A480" s="1"/>
      <c r="C480" s="1"/>
      <c r="D480" s="1"/>
    </row>
    <row r="481" ht="12.75" customHeight="1">
      <c r="A481" s="1"/>
      <c r="C481" s="1"/>
      <c r="D481" s="1"/>
    </row>
    <row r="482" ht="12.75" customHeight="1">
      <c r="A482" s="1"/>
      <c r="C482" s="1"/>
      <c r="D482" s="1"/>
    </row>
    <row r="483" ht="12.75" customHeight="1">
      <c r="A483" s="1"/>
      <c r="C483" s="1"/>
      <c r="D483" s="1"/>
    </row>
    <row r="484" ht="12.75" customHeight="1">
      <c r="A484" s="1"/>
      <c r="C484" s="1"/>
      <c r="D484" s="1"/>
    </row>
    <row r="485" ht="12.75" customHeight="1">
      <c r="A485" s="1"/>
      <c r="C485" s="1"/>
      <c r="D485" s="1"/>
    </row>
    <row r="486" ht="12.75" customHeight="1">
      <c r="A486" s="1"/>
      <c r="C486" s="1"/>
      <c r="D486" s="1"/>
    </row>
    <row r="487" ht="12.75" customHeight="1">
      <c r="A487" s="1"/>
      <c r="C487" s="1"/>
      <c r="D487" s="1"/>
    </row>
    <row r="488" ht="12.75" customHeight="1">
      <c r="A488" s="1"/>
      <c r="C488" s="1"/>
      <c r="D488" s="1"/>
    </row>
    <row r="489" ht="12.75" customHeight="1">
      <c r="A489" s="1"/>
      <c r="C489" s="1"/>
      <c r="D489" s="1"/>
    </row>
    <row r="490" ht="12.75" customHeight="1">
      <c r="A490" s="1"/>
      <c r="C490" s="1"/>
      <c r="D490" s="1"/>
    </row>
    <row r="491" ht="12.75" customHeight="1">
      <c r="A491" s="1"/>
      <c r="C491" s="1"/>
      <c r="D491" s="1"/>
    </row>
    <row r="492" ht="12.75" customHeight="1">
      <c r="A492" s="1"/>
      <c r="C492" s="1"/>
      <c r="D492" s="1"/>
    </row>
    <row r="493" ht="12.75" customHeight="1">
      <c r="A493" s="1"/>
      <c r="C493" s="1"/>
      <c r="D493" s="1"/>
    </row>
    <row r="494" ht="12.75" customHeight="1">
      <c r="A494" s="1"/>
      <c r="C494" s="1"/>
      <c r="D494" s="1"/>
    </row>
    <row r="495" ht="12.75" customHeight="1">
      <c r="A495" s="1"/>
      <c r="C495" s="1"/>
      <c r="D495" s="1"/>
    </row>
    <row r="496" ht="12.75" customHeight="1">
      <c r="A496" s="1"/>
      <c r="C496" s="1"/>
      <c r="D496" s="1"/>
    </row>
    <row r="497" ht="12.75" customHeight="1">
      <c r="A497" s="1"/>
      <c r="C497" s="1"/>
      <c r="D497" s="1"/>
    </row>
    <row r="498" ht="12.75" customHeight="1">
      <c r="A498" s="1"/>
      <c r="C498" s="1"/>
      <c r="D498" s="1"/>
    </row>
    <row r="499" ht="12.75" customHeight="1">
      <c r="A499" s="1"/>
      <c r="C499" s="1"/>
      <c r="D499" s="1"/>
    </row>
    <row r="500" ht="12.75" customHeight="1">
      <c r="A500" s="1"/>
      <c r="C500" s="1"/>
      <c r="D500" s="1"/>
    </row>
    <row r="501" ht="12.75" customHeight="1">
      <c r="A501" s="1"/>
      <c r="C501" s="1"/>
      <c r="D501" s="1"/>
    </row>
    <row r="502" ht="12.75" customHeight="1">
      <c r="A502" s="1"/>
      <c r="C502" s="1"/>
      <c r="D502" s="1"/>
    </row>
    <row r="503" ht="12.75" customHeight="1">
      <c r="A503" s="1"/>
      <c r="C503" s="1"/>
      <c r="D503" s="1"/>
    </row>
    <row r="504" ht="12.75" customHeight="1">
      <c r="A504" s="1"/>
      <c r="C504" s="1"/>
      <c r="D504" s="1"/>
    </row>
    <row r="505" ht="12.75" customHeight="1">
      <c r="A505" s="1"/>
      <c r="C505" s="1"/>
      <c r="D505" s="1"/>
    </row>
    <row r="506" ht="12.75" customHeight="1">
      <c r="A506" s="1"/>
      <c r="C506" s="1"/>
      <c r="D506" s="1"/>
    </row>
    <row r="507" ht="12.75" customHeight="1">
      <c r="A507" s="1"/>
      <c r="C507" s="1"/>
      <c r="D507" s="1"/>
    </row>
    <row r="508" ht="12.75" customHeight="1">
      <c r="A508" s="1"/>
      <c r="C508" s="1"/>
      <c r="D508" s="1"/>
    </row>
    <row r="509" ht="12.75" customHeight="1">
      <c r="A509" s="1"/>
      <c r="C509" s="1"/>
      <c r="D509" s="1"/>
    </row>
    <row r="510" ht="12.75" customHeight="1">
      <c r="A510" s="1"/>
      <c r="C510" s="1"/>
      <c r="D510" s="1"/>
    </row>
    <row r="511" ht="12.75" customHeight="1">
      <c r="A511" s="1"/>
      <c r="C511" s="1"/>
      <c r="D511" s="1"/>
    </row>
    <row r="512" ht="12.75" customHeight="1">
      <c r="A512" s="1"/>
      <c r="C512" s="1"/>
      <c r="D512" s="1"/>
    </row>
    <row r="513" ht="12.75" customHeight="1">
      <c r="A513" s="1"/>
      <c r="C513" s="1"/>
      <c r="D513" s="1"/>
    </row>
    <row r="514" ht="12.75" customHeight="1">
      <c r="A514" s="1"/>
      <c r="C514" s="1"/>
      <c r="D514" s="1"/>
    </row>
    <row r="515" ht="12.75" customHeight="1">
      <c r="A515" s="1"/>
      <c r="C515" s="1"/>
      <c r="D515" s="1"/>
    </row>
    <row r="516" ht="12.75" customHeight="1">
      <c r="A516" s="1"/>
      <c r="C516" s="1"/>
      <c r="D516" s="1"/>
    </row>
    <row r="517" ht="12.75" customHeight="1">
      <c r="A517" s="1"/>
      <c r="C517" s="1"/>
      <c r="D517" s="1"/>
    </row>
    <row r="518" ht="12.75" customHeight="1">
      <c r="A518" s="1"/>
      <c r="C518" s="1"/>
      <c r="D518" s="1"/>
    </row>
    <row r="519" ht="12.75" customHeight="1">
      <c r="A519" s="1"/>
      <c r="C519" s="1"/>
      <c r="D519" s="1"/>
    </row>
    <row r="520" ht="12.75" customHeight="1">
      <c r="A520" s="1"/>
      <c r="C520" s="1"/>
      <c r="D520" s="1"/>
    </row>
    <row r="521" ht="12.75" customHeight="1">
      <c r="A521" s="1"/>
      <c r="C521" s="1"/>
      <c r="D521" s="1"/>
    </row>
    <row r="522" ht="12.75" customHeight="1">
      <c r="A522" s="1"/>
      <c r="C522" s="1"/>
      <c r="D522" s="1"/>
    </row>
    <row r="523" ht="12.75" customHeight="1">
      <c r="A523" s="1"/>
      <c r="C523" s="1"/>
      <c r="D523" s="1"/>
    </row>
    <row r="524" ht="12.75" customHeight="1">
      <c r="A524" s="1"/>
      <c r="C524" s="1"/>
      <c r="D524" s="1"/>
    </row>
    <row r="525" ht="12.75" customHeight="1">
      <c r="A525" s="1"/>
      <c r="C525" s="1"/>
      <c r="D525" s="1"/>
    </row>
    <row r="526" ht="12.75" customHeight="1">
      <c r="A526" s="1"/>
      <c r="C526" s="1"/>
      <c r="D526" s="1"/>
    </row>
    <row r="527" ht="12.75" customHeight="1">
      <c r="A527" s="1"/>
      <c r="C527" s="1"/>
      <c r="D527" s="1"/>
    </row>
    <row r="528" ht="12.75" customHeight="1">
      <c r="A528" s="1"/>
      <c r="C528" s="1"/>
      <c r="D528" s="1"/>
    </row>
    <row r="529" ht="12.75" customHeight="1">
      <c r="A529" s="1"/>
      <c r="C529" s="1"/>
      <c r="D529" s="1"/>
    </row>
    <row r="530" ht="12.75" customHeight="1">
      <c r="A530" s="1"/>
      <c r="C530" s="1"/>
      <c r="D530" s="1"/>
    </row>
    <row r="531" ht="12.75" customHeight="1">
      <c r="A531" s="1"/>
      <c r="C531" s="1"/>
      <c r="D531" s="1"/>
    </row>
    <row r="532" ht="12.75" customHeight="1">
      <c r="A532" s="1"/>
      <c r="C532" s="1"/>
      <c r="D532" s="1"/>
    </row>
    <row r="533" ht="12.75" customHeight="1">
      <c r="A533" s="1"/>
      <c r="C533" s="1"/>
      <c r="D533" s="1"/>
    </row>
    <row r="534" ht="12.75" customHeight="1">
      <c r="A534" s="1"/>
      <c r="C534" s="1"/>
      <c r="D534" s="1"/>
    </row>
    <row r="535" ht="12.75" customHeight="1">
      <c r="A535" s="1"/>
      <c r="C535" s="1"/>
      <c r="D535" s="1"/>
    </row>
    <row r="536" ht="12.75" customHeight="1">
      <c r="A536" s="1"/>
      <c r="C536" s="1"/>
      <c r="D536" s="1"/>
    </row>
    <row r="537" ht="12.75" customHeight="1">
      <c r="A537" s="1"/>
      <c r="C537" s="1"/>
      <c r="D537" s="1"/>
    </row>
    <row r="538" ht="12.75" customHeight="1">
      <c r="A538" s="1"/>
      <c r="C538" s="1"/>
      <c r="D538" s="1"/>
    </row>
    <row r="539" ht="12.75" customHeight="1">
      <c r="A539" s="1"/>
      <c r="C539" s="1"/>
      <c r="D539" s="1"/>
    </row>
    <row r="540" ht="12.75" customHeight="1">
      <c r="A540" s="1"/>
      <c r="C540" s="1"/>
      <c r="D540" s="1"/>
    </row>
    <row r="541" ht="12.75" customHeight="1">
      <c r="A541" s="1"/>
      <c r="C541" s="1"/>
      <c r="D541" s="1"/>
    </row>
    <row r="542" ht="12.75" customHeight="1">
      <c r="A542" s="1"/>
      <c r="C542" s="1"/>
      <c r="D542" s="1"/>
    </row>
    <row r="543" ht="12.75" customHeight="1">
      <c r="A543" s="1"/>
      <c r="C543" s="1"/>
      <c r="D543" s="1"/>
    </row>
    <row r="544" ht="12.75" customHeight="1">
      <c r="A544" s="1"/>
      <c r="C544" s="1"/>
      <c r="D544" s="1"/>
    </row>
    <row r="545" ht="12.75" customHeight="1">
      <c r="A545" s="1"/>
      <c r="C545" s="1"/>
      <c r="D545" s="1"/>
    </row>
    <row r="546" ht="12.75" customHeight="1">
      <c r="A546" s="1"/>
      <c r="C546" s="1"/>
      <c r="D546" s="1"/>
    </row>
    <row r="547" ht="12.75" customHeight="1">
      <c r="A547" s="1"/>
      <c r="C547" s="1"/>
      <c r="D547" s="1"/>
    </row>
    <row r="548" ht="12.75" customHeight="1">
      <c r="A548" s="1"/>
      <c r="C548" s="1"/>
      <c r="D548" s="1"/>
    </row>
    <row r="549" ht="12.75" customHeight="1">
      <c r="A549" s="1"/>
      <c r="C549" s="1"/>
      <c r="D549" s="1"/>
    </row>
    <row r="550" ht="12.75" customHeight="1">
      <c r="A550" s="1"/>
      <c r="C550" s="1"/>
      <c r="D550" s="1"/>
    </row>
    <row r="551" ht="12.75" customHeight="1">
      <c r="A551" s="1"/>
      <c r="C551" s="1"/>
      <c r="D551" s="1"/>
    </row>
    <row r="552" ht="12.75" customHeight="1">
      <c r="A552" s="1"/>
      <c r="C552" s="1"/>
      <c r="D552" s="1"/>
    </row>
    <row r="553" ht="12.75" customHeight="1">
      <c r="A553" s="1"/>
      <c r="C553" s="1"/>
      <c r="D553" s="1"/>
    </row>
    <row r="554" ht="12.75" customHeight="1">
      <c r="A554" s="1"/>
      <c r="C554" s="1"/>
      <c r="D554" s="1"/>
    </row>
    <row r="555" ht="12.75" customHeight="1">
      <c r="A555" s="1"/>
      <c r="C555" s="1"/>
      <c r="D555" s="1"/>
    </row>
    <row r="556" ht="12.75" customHeight="1">
      <c r="A556" s="1"/>
      <c r="C556" s="1"/>
      <c r="D556" s="1"/>
    </row>
    <row r="557" ht="12.75" customHeight="1">
      <c r="A557" s="1"/>
      <c r="C557" s="1"/>
      <c r="D557" s="1"/>
    </row>
    <row r="558" ht="12.75" customHeight="1">
      <c r="A558" s="1"/>
      <c r="C558" s="1"/>
      <c r="D558" s="1"/>
    </row>
    <row r="559" ht="12.75" customHeight="1">
      <c r="A559" s="1"/>
      <c r="C559" s="1"/>
      <c r="D559" s="1"/>
    </row>
    <row r="560" ht="12.75" customHeight="1">
      <c r="A560" s="1"/>
      <c r="C560" s="1"/>
      <c r="D560" s="1"/>
    </row>
    <row r="561" ht="12.75" customHeight="1">
      <c r="A561" s="1"/>
      <c r="C561" s="1"/>
      <c r="D561" s="1"/>
    </row>
    <row r="562" ht="12.75" customHeight="1">
      <c r="A562" s="1"/>
      <c r="C562" s="1"/>
      <c r="D562" s="1"/>
    </row>
    <row r="563" ht="12.75" customHeight="1">
      <c r="A563" s="1"/>
      <c r="C563" s="1"/>
      <c r="D563" s="1"/>
    </row>
    <row r="564" ht="12.75" customHeight="1">
      <c r="A564" s="1"/>
      <c r="C564" s="1"/>
      <c r="D564" s="1"/>
    </row>
    <row r="565" ht="12.75" customHeight="1">
      <c r="A565" s="1"/>
      <c r="C565" s="1"/>
      <c r="D565" s="1"/>
    </row>
    <row r="566" ht="12.75" customHeight="1">
      <c r="A566" s="1"/>
      <c r="C566" s="1"/>
      <c r="D566" s="1"/>
    </row>
    <row r="567" ht="12.75" customHeight="1">
      <c r="A567" s="1"/>
      <c r="C567" s="1"/>
      <c r="D567" s="1"/>
    </row>
    <row r="568" ht="12.75" customHeight="1">
      <c r="A568" s="1"/>
      <c r="C568" s="1"/>
      <c r="D568" s="1"/>
    </row>
    <row r="569" ht="12.75" customHeight="1">
      <c r="A569" s="1"/>
      <c r="C569" s="1"/>
      <c r="D569" s="1"/>
    </row>
    <row r="570" ht="12.75" customHeight="1">
      <c r="A570" s="1"/>
      <c r="C570" s="1"/>
      <c r="D570" s="1"/>
    </row>
    <row r="571" ht="12.75" customHeight="1">
      <c r="A571" s="1"/>
      <c r="C571" s="1"/>
      <c r="D571" s="1"/>
    </row>
    <row r="572" ht="12.75" customHeight="1">
      <c r="A572" s="1"/>
      <c r="C572" s="1"/>
      <c r="D572" s="1"/>
    </row>
    <row r="573" ht="12.75" customHeight="1">
      <c r="A573" s="1"/>
      <c r="C573" s="1"/>
      <c r="D573" s="1"/>
    </row>
    <row r="574" ht="12.75" customHeight="1">
      <c r="A574" s="1"/>
      <c r="C574" s="1"/>
      <c r="D574" s="1"/>
    </row>
    <row r="575" ht="12.75" customHeight="1">
      <c r="A575" s="1"/>
      <c r="C575" s="1"/>
      <c r="D575" s="1"/>
    </row>
    <row r="576" ht="12.75" customHeight="1">
      <c r="A576" s="1"/>
      <c r="C576" s="1"/>
      <c r="D576" s="1"/>
    </row>
    <row r="577" ht="12.75" customHeight="1">
      <c r="A577" s="1"/>
      <c r="C577" s="1"/>
      <c r="D577" s="1"/>
    </row>
    <row r="578" ht="12.75" customHeight="1">
      <c r="A578" s="1"/>
      <c r="C578" s="1"/>
      <c r="D578" s="1"/>
    </row>
    <row r="579" ht="12.75" customHeight="1">
      <c r="A579" s="1"/>
      <c r="C579" s="1"/>
      <c r="D579" s="1"/>
    </row>
    <row r="580" ht="12.75" customHeight="1">
      <c r="A580" s="1"/>
      <c r="C580" s="1"/>
      <c r="D580" s="1"/>
    </row>
    <row r="581" ht="12.75" customHeight="1">
      <c r="A581" s="1"/>
      <c r="C581" s="1"/>
      <c r="D581" s="1"/>
    </row>
    <row r="582" ht="12.75" customHeight="1">
      <c r="A582" s="1"/>
      <c r="C582" s="1"/>
      <c r="D582" s="1"/>
    </row>
    <row r="583" ht="12.75" customHeight="1">
      <c r="A583" s="1"/>
      <c r="C583" s="1"/>
      <c r="D583" s="1"/>
    </row>
    <row r="584" ht="12.75" customHeight="1">
      <c r="A584" s="1"/>
      <c r="C584" s="1"/>
      <c r="D584" s="1"/>
    </row>
    <row r="585" ht="12.75" customHeight="1">
      <c r="A585" s="1"/>
      <c r="C585" s="1"/>
      <c r="D585" s="1"/>
    </row>
    <row r="586" ht="12.75" customHeight="1">
      <c r="A586" s="1"/>
      <c r="C586" s="1"/>
      <c r="D586" s="1"/>
    </row>
    <row r="587" ht="12.75" customHeight="1">
      <c r="A587" s="1"/>
      <c r="C587" s="1"/>
      <c r="D587" s="1"/>
    </row>
    <row r="588" ht="12.75" customHeight="1">
      <c r="A588" s="1"/>
      <c r="C588" s="1"/>
      <c r="D588" s="1"/>
    </row>
    <row r="589" ht="12.75" customHeight="1">
      <c r="A589" s="1"/>
      <c r="C589" s="1"/>
      <c r="D589" s="1"/>
    </row>
    <row r="590" ht="12.75" customHeight="1">
      <c r="A590" s="1"/>
      <c r="C590" s="1"/>
      <c r="D590" s="1"/>
    </row>
    <row r="591" ht="12.75" customHeight="1">
      <c r="A591" s="1"/>
      <c r="C591" s="1"/>
      <c r="D591" s="1"/>
    </row>
    <row r="592" ht="12.75" customHeight="1">
      <c r="A592" s="1"/>
      <c r="C592" s="1"/>
      <c r="D592" s="1"/>
    </row>
    <row r="593" ht="12.75" customHeight="1">
      <c r="A593" s="1"/>
      <c r="C593" s="1"/>
      <c r="D593" s="1"/>
    </row>
    <row r="594" ht="12.75" customHeight="1">
      <c r="A594" s="1"/>
      <c r="C594" s="1"/>
      <c r="D594" s="1"/>
    </row>
    <row r="595" ht="12.75" customHeight="1">
      <c r="A595" s="1"/>
      <c r="C595" s="1"/>
      <c r="D595" s="1"/>
    </row>
    <row r="596" ht="12.75" customHeight="1">
      <c r="A596" s="1"/>
      <c r="C596" s="1"/>
      <c r="D596" s="1"/>
    </row>
    <row r="597" ht="12.75" customHeight="1">
      <c r="A597" s="1"/>
      <c r="C597" s="1"/>
      <c r="D597" s="1"/>
    </row>
    <row r="598" ht="12.75" customHeight="1">
      <c r="A598" s="1"/>
      <c r="C598" s="1"/>
      <c r="D598" s="1"/>
    </row>
    <row r="599" ht="12.75" customHeight="1">
      <c r="A599" s="1"/>
      <c r="C599" s="1"/>
      <c r="D599" s="1"/>
    </row>
    <row r="600" ht="12.75" customHeight="1">
      <c r="A600" s="1"/>
      <c r="C600" s="1"/>
      <c r="D600" s="1"/>
    </row>
    <row r="601" ht="12.75" customHeight="1">
      <c r="A601" s="1"/>
      <c r="C601" s="1"/>
      <c r="D601" s="1"/>
    </row>
    <row r="602" ht="12.75" customHeight="1">
      <c r="A602" s="1"/>
      <c r="C602" s="1"/>
      <c r="D602" s="1"/>
    </row>
    <row r="603" ht="12.75" customHeight="1">
      <c r="A603" s="1"/>
      <c r="C603" s="1"/>
      <c r="D603" s="1"/>
    </row>
    <row r="604" ht="12.75" customHeight="1">
      <c r="A604" s="1"/>
      <c r="C604" s="1"/>
      <c r="D604" s="1"/>
    </row>
    <row r="605" ht="12.75" customHeight="1">
      <c r="A605" s="1"/>
      <c r="C605" s="1"/>
      <c r="D605" s="1"/>
    </row>
    <row r="606" ht="12.75" customHeight="1">
      <c r="A606" s="1"/>
      <c r="C606" s="1"/>
      <c r="D606" s="1"/>
    </row>
    <row r="607" ht="12.75" customHeight="1">
      <c r="A607" s="1"/>
      <c r="C607" s="1"/>
      <c r="D607" s="1"/>
    </row>
    <row r="608" ht="12.75" customHeight="1">
      <c r="A608" s="1"/>
      <c r="C608" s="1"/>
      <c r="D608" s="1"/>
    </row>
    <row r="609" ht="12.75" customHeight="1">
      <c r="A609" s="1"/>
      <c r="C609" s="1"/>
      <c r="D609" s="1"/>
    </row>
    <row r="610" ht="12.75" customHeight="1">
      <c r="A610" s="1"/>
      <c r="C610" s="1"/>
      <c r="D610" s="1"/>
    </row>
    <row r="611" ht="12.75" customHeight="1">
      <c r="A611" s="1"/>
      <c r="C611" s="1"/>
      <c r="D611" s="1"/>
    </row>
    <row r="612" ht="12.75" customHeight="1">
      <c r="A612" s="1"/>
      <c r="C612" s="1"/>
      <c r="D612" s="1"/>
    </row>
    <row r="613" ht="12.75" customHeight="1">
      <c r="A613" s="1"/>
      <c r="C613" s="1"/>
      <c r="D613" s="1"/>
    </row>
    <row r="614" ht="12.75" customHeight="1">
      <c r="A614" s="1"/>
      <c r="C614" s="1"/>
      <c r="D614" s="1"/>
    </row>
    <row r="615" ht="12.75" customHeight="1">
      <c r="A615" s="1"/>
      <c r="C615" s="1"/>
      <c r="D615" s="1"/>
    </row>
    <row r="616" ht="12.75" customHeight="1">
      <c r="A616" s="1"/>
      <c r="C616" s="1"/>
      <c r="D616" s="1"/>
    </row>
    <row r="617" ht="12.75" customHeight="1">
      <c r="A617" s="1"/>
      <c r="C617" s="1"/>
      <c r="D617" s="1"/>
    </row>
    <row r="618" ht="12.75" customHeight="1">
      <c r="A618" s="1"/>
      <c r="C618" s="1"/>
      <c r="D618" s="1"/>
    </row>
    <row r="619" ht="12.75" customHeight="1">
      <c r="A619" s="1"/>
      <c r="C619" s="1"/>
      <c r="D619" s="1"/>
    </row>
    <row r="620" ht="12.75" customHeight="1">
      <c r="A620" s="1"/>
      <c r="C620" s="1"/>
      <c r="D620" s="1"/>
    </row>
    <row r="621" ht="12.75" customHeight="1">
      <c r="A621" s="1"/>
      <c r="C621" s="1"/>
      <c r="D621" s="1"/>
    </row>
    <row r="622" ht="12.75" customHeight="1">
      <c r="A622" s="1"/>
      <c r="C622" s="1"/>
      <c r="D622" s="1"/>
    </row>
    <row r="623" ht="12.75" customHeight="1">
      <c r="A623" s="1"/>
      <c r="C623" s="1"/>
      <c r="D623" s="1"/>
    </row>
    <row r="624" ht="12.75" customHeight="1">
      <c r="A624" s="1"/>
      <c r="C624" s="1"/>
      <c r="D624" s="1"/>
    </row>
    <row r="625" ht="12.75" customHeight="1">
      <c r="A625" s="1"/>
      <c r="C625" s="1"/>
      <c r="D625" s="1"/>
    </row>
    <row r="626" ht="12.75" customHeight="1">
      <c r="A626" s="1"/>
      <c r="C626" s="1"/>
      <c r="D626" s="1"/>
    </row>
    <row r="627" ht="12.75" customHeight="1">
      <c r="A627" s="1"/>
      <c r="C627" s="1"/>
      <c r="D627" s="1"/>
    </row>
    <row r="628" ht="12.75" customHeight="1">
      <c r="A628" s="1"/>
      <c r="C628" s="1"/>
      <c r="D628" s="1"/>
    </row>
    <row r="629" ht="12.75" customHeight="1">
      <c r="A629" s="1"/>
      <c r="C629" s="1"/>
      <c r="D629" s="1"/>
    </row>
    <row r="630" ht="12.75" customHeight="1">
      <c r="A630" s="1"/>
      <c r="C630" s="1"/>
      <c r="D630" s="1"/>
    </row>
    <row r="631" ht="12.75" customHeight="1">
      <c r="A631" s="1"/>
      <c r="C631" s="1"/>
      <c r="D631" s="1"/>
    </row>
    <row r="632" ht="12.75" customHeight="1">
      <c r="A632" s="1"/>
      <c r="C632" s="1"/>
      <c r="D632" s="1"/>
    </row>
    <row r="633" ht="12.75" customHeight="1">
      <c r="A633" s="1"/>
      <c r="C633" s="1"/>
      <c r="D633" s="1"/>
    </row>
    <row r="634" ht="12.75" customHeight="1">
      <c r="A634" s="1"/>
      <c r="C634" s="1"/>
      <c r="D634" s="1"/>
    </row>
    <row r="635" ht="12.75" customHeight="1">
      <c r="A635" s="1"/>
      <c r="C635" s="1"/>
      <c r="D635" s="1"/>
    </row>
    <row r="636" ht="12.75" customHeight="1">
      <c r="A636" s="1"/>
      <c r="C636" s="1"/>
      <c r="D636" s="1"/>
    </row>
    <row r="637" ht="12.75" customHeight="1">
      <c r="A637" s="1"/>
      <c r="C637" s="1"/>
      <c r="D637" s="1"/>
    </row>
    <row r="638" ht="12.75" customHeight="1">
      <c r="A638" s="1"/>
      <c r="C638" s="1"/>
      <c r="D638" s="1"/>
    </row>
    <row r="639" ht="12.75" customHeight="1">
      <c r="A639" s="1"/>
      <c r="C639" s="1"/>
      <c r="D639" s="1"/>
    </row>
    <row r="640" ht="12.75" customHeight="1">
      <c r="A640" s="1"/>
      <c r="C640" s="1"/>
      <c r="D640" s="1"/>
    </row>
    <row r="641" ht="12.75" customHeight="1">
      <c r="A641" s="1"/>
      <c r="C641" s="1"/>
      <c r="D641" s="1"/>
    </row>
    <row r="642" ht="12.75" customHeight="1">
      <c r="A642" s="1"/>
      <c r="C642" s="1"/>
      <c r="D642" s="1"/>
    </row>
    <row r="643" ht="12.75" customHeight="1">
      <c r="A643" s="1"/>
      <c r="C643" s="1"/>
      <c r="D643" s="1"/>
    </row>
    <row r="644" ht="12.75" customHeight="1">
      <c r="A644" s="1"/>
      <c r="C644" s="1"/>
      <c r="D644" s="1"/>
    </row>
    <row r="645" ht="12.75" customHeight="1">
      <c r="A645" s="1"/>
      <c r="C645" s="1"/>
      <c r="D645" s="1"/>
    </row>
    <row r="646" ht="12.75" customHeight="1">
      <c r="A646" s="1"/>
      <c r="C646" s="1"/>
      <c r="D646" s="1"/>
    </row>
    <row r="647" ht="12.75" customHeight="1">
      <c r="A647" s="1"/>
      <c r="C647" s="1"/>
      <c r="D647" s="1"/>
    </row>
    <row r="648" ht="12.75" customHeight="1">
      <c r="A648" s="1"/>
      <c r="C648" s="1"/>
      <c r="D648" s="1"/>
    </row>
    <row r="649" ht="12.75" customHeight="1">
      <c r="A649" s="1"/>
      <c r="C649" s="1"/>
      <c r="D649" s="1"/>
    </row>
    <row r="650" ht="12.75" customHeight="1">
      <c r="A650" s="1"/>
      <c r="C650" s="1"/>
      <c r="D650" s="1"/>
    </row>
    <row r="651" ht="12.75" customHeight="1">
      <c r="A651" s="1"/>
      <c r="C651" s="1"/>
      <c r="D651" s="1"/>
    </row>
    <row r="652" ht="12.75" customHeight="1">
      <c r="A652" s="1"/>
      <c r="C652" s="1"/>
      <c r="D652" s="1"/>
    </row>
    <row r="653" ht="12.75" customHeight="1">
      <c r="A653" s="1"/>
      <c r="C653" s="1"/>
      <c r="D653" s="1"/>
    </row>
    <row r="654" ht="12.75" customHeight="1">
      <c r="A654" s="1"/>
      <c r="C654" s="1"/>
      <c r="D654" s="1"/>
    </row>
    <row r="655" ht="12.75" customHeight="1">
      <c r="A655" s="1"/>
      <c r="C655" s="1"/>
      <c r="D655" s="1"/>
    </row>
    <row r="656" ht="12.75" customHeight="1">
      <c r="A656" s="1"/>
      <c r="C656" s="1"/>
      <c r="D656" s="1"/>
    </row>
    <row r="657" ht="12.75" customHeight="1">
      <c r="A657" s="1"/>
      <c r="C657" s="1"/>
      <c r="D657" s="1"/>
    </row>
    <row r="658" ht="12.75" customHeight="1">
      <c r="A658" s="1"/>
      <c r="C658" s="1"/>
      <c r="D658" s="1"/>
    </row>
    <row r="659" ht="12.75" customHeight="1">
      <c r="A659" s="1"/>
      <c r="C659" s="1"/>
      <c r="D659" s="1"/>
    </row>
    <row r="660" ht="12.75" customHeight="1">
      <c r="A660" s="1"/>
      <c r="C660" s="1"/>
      <c r="D660" s="1"/>
    </row>
    <row r="661" ht="12.75" customHeight="1">
      <c r="A661" s="1"/>
      <c r="C661" s="1"/>
      <c r="D661" s="1"/>
    </row>
    <row r="662" ht="12.75" customHeight="1">
      <c r="A662" s="1"/>
      <c r="C662" s="1"/>
      <c r="D662" s="1"/>
    </row>
    <row r="663" ht="12.75" customHeight="1">
      <c r="A663" s="1"/>
      <c r="C663" s="1"/>
      <c r="D663" s="1"/>
    </row>
    <row r="664" ht="12.75" customHeight="1">
      <c r="A664" s="1"/>
      <c r="C664" s="1"/>
      <c r="D664" s="1"/>
    </row>
    <row r="665" ht="12.75" customHeight="1">
      <c r="A665" s="1"/>
      <c r="C665" s="1"/>
      <c r="D665" s="1"/>
    </row>
    <row r="666" ht="12.75" customHeight="1">
      <c r="A666" s="1"/>
      <c r="C666" s="1"/>
      <c r="D666" s="1"/>
    </row>
    <row r="667" ht="12.75" customHeight="1">
      <c r="A667" s="1"/>
      <c r="C667" s="1"/>
      <c r="D667" s="1"/>
    </row>
    <row r="668" ht="12.75" customHeight="1">
      <c r="A668" s="1"/>
      <c r="C668" s="1"/>
      <c r="D668" s="1"/>
    </row>
    <row r="669" ht="12.75" customHeight="1">
      <c r="A669" s="1"/>
      <c r="C669" s="1"/>
      <c r="D669" s="1"/>
    </row>
    <row r="670" ht="12.75" customHeight="1">
      <c r="A670" s="1"/>
      <c r="C670" s="1"/>
      <c r="D670" s="1"/>
    </row>
    <row r="671" ht="12.75" customHeight="1">
      <c r="A671" s="1"/>
      <c r="C671" s="1"/>
      <c r="D671" s="1"/>
    </row>
    <row r="672" ht="12.75" customHeight="1">
      <c r="A672" s="1"/>
      <c r="C672" s="1"/>
      <c r="D672" s="1"/>
    </row>
    <row r="673" ht="12.75" customHeight="1">
      <c r="A673" s="1"/>
      <c r="C673" s="1"/>
      <c r="D673" s="1"/>
    </row>
    <row r="674" ht="12.75" customHeight="1">
      <c r="A674" s="1"/>
      <c r="C674" s="1"/>
      <c r="D674" s="1"/>
    </row>
    <row r="675" ht="12.75" customHeight="1">
      <c r="A675" s="1"/>
      <c r="C675" s="1"/>
      <c r="D675" s="1"/>
    </row>
    <row r="676" ht="12.75" customHeight="1">
      <c r="A676" s="1"/>
      <c r="C676" s="1"/>
      <c r="D676" s="1"/>
    </row>
    <row r="677" ht="12.75" customHeight="1">
      <c r="A677" s="1"/>
      <c r="C677" s="1"/>
      <c r="D677" s="1"/>
    </row>
    <row r="678" ht="12.75" customHeight="1">
      <c r="A678" s="1"/>
      <c r="C678" s="1"/>
      <c r="D678" s="1"/>
    </row>
    <row r="679" ht="12.75" customHeight="1">
      <c r="A679" s="1"/>
      <c r="C679" s="1"/>
      <c r="D679" s="1"/>
    </row>
    <row r="680" ht="12.75" customHeight="1">
      <c r="A680" s="1"/>
      <c r="C680" s="1"/>
      <c r="D680" s="1"/>
    </row>
    <row r="681" ht="12.75" customHeight="1">
      <c r="A681" s="1"/>
      <c r="C681" s="1"/>
      <c r="D681" s="1"/>
    </row>
    <row r="682" ht="12.75" customHeight="1">
      <c r="A682" s="1"/>
      <c r="C682" s="1"/>
      <c r="D682" s="1"/>
    </row>
    <row r="683" ht="12.75" customHeight="1">
      <c r="A683" s="1"/>
      <c r="C683" s="1"/>
      <c r="D683" s="1"/>
    </row>
    <row r="684" ht="12.75" customHeight="1">
      <c r="A684" s="1"/>
      <c r="C684" s="1"/>
      <c r="D684" s="1"/>
    </row>
    <row r="685" ht="12.75" customHeight="1">
      <c r="A685" s="1"/>
      <c r="C685" s="1"/>
      <c r="D685" s="1"/>
    </row>
    <row r="686" ht="12.75" customHeight="1">
      <c r="A686" s="1"/>
      <c r="C686" s="1"/>
      <c r="D686" s="1"/>
    </row>
    <row r="687" ht="12.75" customHeight="1">
      <c r="A687" s="1"/>
      <c r="C687" s="1"/>
      <c r="D687" s="1"/>
    </row>
    <row r="688" ht="12.75" customHeight="1">
      <c r="A688" s="1"/>
      <c r="C688" s="1"/>
      <c r="D688" s="1"/>
    </row>
    <row r="689" ht="12.75" customHeight="1">
      <c r="A689" s="1"/>
      <c r="C689" s="1"/>
      <c r="D689" s="1"/>
    </row>
    <row r="690" ht="12.75" customHeight="1">
      <c r="A690" s="1"/>
      <c r="C690" s="1"/>
      <c r="D690" s="1"/>
    </row>
    <row r="691" ht="12.75" customHeight="1">
      <c r="A691" s="1"/>
      <c r="C691" s="1"/>
      <c r="D691" s="1"/>
    </row>
    <row r="692" ht="12.75" customHeight="1">
      <c r="A692" s="1"/>
      <c r="C692" s="1"/>
      <c r="D692" s="1"/>
    </row>
    <row r="693" ht="12.75" customHeight="1">
      <c r="A693" s="1"/>
      <c r="C693" s="1"/>
      <c r="D693" s="1"/>
    </row>
    <row r="694" ht="12.75" customHeight="1">
      <c r="A694" s="1"/>
      <c r="C694" s="1"/>
      <c r="D694" s="1"/>
    </row>
    <row r="695" ht="12.75" customHeight="1">
      <c r="A695" s="1"/>
      <c r="C695" s="1"/>
      <c r="D695" s="1"/>
    </row>
    <row r="696" ht="12.75" customHeight="1">
      <c r="A696" s="1"/>
      <c r="C696" s="1"/>
      <c r="D696" s="1"/>
    </row>
    <row r="697" ht="12.75" customHeight="1">
      <c r="A697" s="1"/>
      <c r="C697" s="1"/>
      <c r="D697" s="1"/>
    </row>
    <row r="698" ht="12.75" customHeight="1">
      <c r="A698" s="1"/>
      <c r="C698" s="1"/>
      <c r="D698" s="1"/>
    </row>
    <row r="699" ht="12.75" customHeight="1">
      <c r="A699" s="1"/>
      <c r="C699" s="1"/>
      <c r="D699" s="1"/>
    </row>
    <row r="700" ht="12.75" customHeight="1">
      <c r="A700" s="1"/>
      <c r="C700" s="1"/>
      <c r="D700" s="1"/>
    </row>
    <row r="701" ht="12.75" customHeight="1">
      <c r="A701" s="1"/>
      <c r="C701" s="1"/>
      <c r="D701" s="1"/>
    </row>
    <row r="702" ht="12.75" customHeight="1">
      <c r="A702" s="1"/>
      <c r="C702" s="1"/>
      <c r="D702" s="1"/>
    </row>
    <row r="703" ht="12.75" customHeight="1">
      <c r="A703" s="1"/>
      <c r="C703" s="1"/>
      <c r="D703" s="1"/>
    </row>
    <row r="704" ht="12.75" customHeight="1">
      <c r="A704" s="1"/>
      <c r="C704" s="1"/>
      <c r="D704" s="1"/>
    </row>
    <row r="705" ht="12.75" customHeight="1">
      <c r="A705" s="1"/>
      <c r="C705" s="1"/>
      <c r="D705" s="1"/>
    </row>
    <row r="706" ht="12.75" customHeight="1">
      <c r="A706" s="1"/>
      <c r="C706" s="1"/>
      <c r="D706" s="1"/>
    </row>
    <row r="707" ht="12.75" customHeight="1">
      <c r="A707" s="1"/>
      <c r="C707" s="1"/>
      <c r="D707" s="1"/>
    </row>
    <row r="708" ht="12.75" customHeight="1">
      <c r="A708" s="1"/>
      <c r="C708" s="1"/>
      <c r="D708" s="1"/>
    </row>
    <row r="709" ht="12.75" customHeight="1">
      <c r="A709" s="1"/>
      <c r="C709" s="1"/>
      <c r="D709" s="1"/>
    </row>
    <row r="710" ht="12.75" customHeight="1">
      <c r="A710" s="1"/>
      <c r="C710" s="1"/>
      <c r="D710" s="1"/>
    </row>
    <row r="711" ht="12.75" customHeight="1">
      <c r="A711" s="1"/>
      <c r="C711" s="1"/>
      <c r="D711" s="1"/>
    </row>
    <row r="712" ht="12.75" customHeight="1">
      <c r="A712" s="1"/>
      <c r="C712" s="1"/>
      <c r="D712" s="1"/>
    </row>
    <row r="713" ht="12.75" customHeight="1">
      <c r="A713" s="1"/>
      <c r="C713" s="1"/>
      <c r="D713" s="1"/>
    </row>
    <row r="714" ht="12.75" customHeight="1">
      <c r="A714" s="1"/>
      <c r="C714" s="1"/>
      <c r="D714" s="1"/>
    </row>
    <row r="715" ht="12.75" customHeight="1">
      <c r="A715" s="1"/>
      <c r="C715" s="1"/>
      <c r="D715" s="1"/>
    </row>
    <row r="716" ht="12.75" customHeight="1">
      <c r="A716" s="1"/>
      <c r="C716" s="1"/>
      <c r="D716" s="1"/>
    </row>
    <row r="717" ht="12.75" customHeight="1">
      <c r="A717" s="1"/>
      <c r="C717" s="1"/>
      <c r="D717" s="1"/>
    </row>
    <row r="718" ht="12.75" customHeight="1">
      <c r="A718" s="1"/>
      <c r="C718" s="1"/>
      <c r="D718" s="1"/>
    </row>
    <row r="719" ht="12.75" customHeight="1">
      <c r="A719" s="1"/>
      <c r="C719" s="1"/>
      <c r="D719" s="1"/>
    </row>
    <row r="720" ht="12.75" customHeight="1">
      <c r="A720" s="1"/>
      <c r="C720" s="1"/>
      <c r="D720" s="1"/>
    </row>
    <row r="721" ht="12.75" customHeight="1">
      <c r="A721" s="1"/>
      <c r="C721" s="1"/>
      <c r="D721" s="1"/>
    </row>
    <row r="722" ht="12.75" customHeight="1">
      <c r="A722" s="1"/>
      <c r="C722" s="1"/>
      <c r="D722" s="1"/>
    </row>
    <row r="723" ht="12.75" customHeight="1">
      <c r="A723" s="1"/>
      <c r="C723" s="1"/>
      <c r="D723" s="1"/>
    </row>
    <row r="724" ht="12.75" customHeight="1">
      <c r="A724" s="1"/>
      <c r="C724" s="1"/>
      <c r="D724" s="1"/>
    </row>
    <row r="725" ht="12.75" customHeight="1">
      <c r="A725" s="1"/>
      <c r="C725" s="1"/>
      <c r="D725" s="1"/>
    </row>
    <row r="726" ht="12.75" customHeight="1">
      <c r="A726" s="1"/>
      <c r="C726" s="1"/>
      <c r="D726" s="1"/>
    </row>
    <row r="727" ht="12.75" customHeight="1">
      <c r="A727" s="1"/>
      <c r="C727" s="1"/>
      <c r="D727" s="1"/>
    </row>
    <row r="728" ht="12.75" customHeight="1">
      <c r="A728" s="1"/>
      <c r="C728" s="1"/>
      <c r="D728" s="1"/>
    </row>
    <row r="729" ht="12.75" customHeight="1">
      <c r="A729" s="1"/>
      <c r="C729" s="1"/>
      <c r="D729" s="1"/>
    </row>
    <row r="730" ht="12.75" customHeight="1">
      <c r="A730" s="1"/>
      <c r="C730" s="1"/>
      <c r="D730" s="1"/>
    </row>
    <row r="731" ht="12.75" customHeight="1">
      <c r="A731" s="1"/>
      <c r="C731" s="1"/>
      <c r="D731" s="1"/>
    </row>
    <row r="732" ht="12.75" customHeight="1">
      <c r="A732" s="1"/>
      <c r="C732" s="1"/>
      <c r="D732" s="1"/>
    </row>
    <row r="733" ht="12.75" customHeight="1">
      <c r="A733" s="1"/>
      <c r="C733" s="1"/>
      <c r="D733" s="1"/>
    </row>
    <row r="734" ht="12.75" customHeight="1">
      <c r="A734" s="1"/>
      <c r="C734" s="1"/>
      <c r="D734" s="1"/>
    </row>
    <row r="735" ht="12.75" customHeight="1">
      <c r="A735" s="1"/>
      <c r="C735" s="1"/>
      <c r="D735" s="1"/>
    </row>
    <row r="736" ht="12.75" customHeight="1">
      <c r="A736" s="1"/>
      <c r="C736" s="1"/>
      <c r="D736" s="1"/>
    </row>
    <row r="737" ht="12.75" customHeight="1">
      <c r="A737" s="1"/>
      <c r="C737" s="1"/>
      <c r="D737" s="1"/>
    </row>
    <row r="738" ht="12.75" customHeight="1">
      <c r="A738" s="1"/>
      <c r="C738" s="1"/>
      <c r="D738" s="1"/>
    </row>
    <row r="739" ht="12.75" customHeight="1">
      <c r="A739" s="1"/>
      <c r="C739" s="1"/>
      <c r="D739" s="1"/>
    </row>
    <row r="740" ht="12.75" customHeight="1">
      <c r="A740" s="1"/>
      <c r="C740" s="1"/>
      <c r="D740" s="1"/>
    </row>
    <row r="741" ht="12.75" customHeight="1">
      <c r="A741" s="1"/>
      <c r="C741" s="1"/>
      <c r="D741" s="1"/>
    </row>
    <row r="742" ht="12.75" customHeight="1">
      <c r="A742" s="1"/>
      <c r="C742" s="1"/>
      <c r="D742" s="1"/>
    </row>
    <row r="743" ht="12.75" customHeight="1">
      <c r="A743" s="1"/>
      <c r="C743" s="1"/>
      <c r="D743" s="1"/>
    </row>
    <row r="744" ht="12.75" customHeight="1">
      <c r="A744" s="1"/>
      <c r="C744" s="1"/>
      <c r="D744" s="1"/>
    </row>
    <row r="745" ht="12.75" customHeight="1">
      <c r="A745" s="1"/>
      <c r="C745" s="1"/>
      <c r="D745" s="1"/>
    </row>
    <row r="746" ht="12.75" customHeight="1">
      <c r="A746" s="1"/>
      <c r="C746" s="1"/>
      <c r="D746" s="1"/>
    </row>
    <row r="747" ht="12.75" customHeight="1">
      <c r="A747" s="1"/>
      <c r="C747" s="1"/>
      <c r="D747" s="1"/>
    </row>
    <row r="748" ht="12.75" customHeight="1">
      <c r="A748" s="1"/>
      <c r="C748" s="1"/>
      <c r="D748" s="1"/>
    </row>
    <row r="749" ht="12.75" customHeight="1">
      <c r="A749" s="1"/>
      <c r="C749" s="1"/>
      <c r="D749" s="1"/>
    </row>
    <row r="750" ht="12.75" customHeight="1">
      <c r="A750" s="1"/>
      <c r="C750" s="1"/>
      <c r="D750" s="1"/>
    </row>
    <row r="751" ht="12.75" customHeight="1">
      <c r="A751" s="1"/>
      <c r="C751" s="1"/>
      <c r="D751" s="1"/>
    </row>
    <row r="752" ht="12.75" customHeight="1">
      <c r="A752" s="1"/>
      <c r="C752" s="1"/>
      <c r="D752" s="1"/>
    </row>
    <row r="753" ht="12.75" customHeight="1">
      <c r="A753" s="1"/>
      <c r="C753" s="1"/>
      <c r="D753" s="1"/>
    </row>
    <row r="754" ht="12.75" customHeight="1">
      <c r="A754" s="1"/>
      <c r="C754" s="1"/>
      <c r="D754" s="1"/>
    </row>
    <row r="755" ht="12.75" customHeight="1">
      <c r="A755" s="1"/>
      <c r="C755" s="1"/>
      <c r="D755" s="1"/>
    </row>
    <row r="756" ht="12.75" customHeight="1">
      <c r="A756" s="1"/>
      <c r="C756" s="1"/>
      <c r="D756" s="1"/>
    </row>
    <row r="757" ht="12.75" customHeight="1">
      <c r="A757" s="1"/>
      <c r="C757" s="1"/>
      <c r="D757" s="1"/>
    </row>
    <row r="758" ht="12.75" customHeight="1">
      <c r="A758" s="1"/>
      <c r="C758" s="1"/>
      <c r="D758" s="1"/>
    </row>
    <row r="759" ht="12.75" customHeight="1">
      <c r="A759" s="1"/>
      <c r="C759" s="1"/>
      <c r="D759" s="1"/>
    </row>
    <row r="760" ht="12.75" customHeight="1">
      <c r="A760" s="1"/>
      <c r="C760" s="1"/>
      <c r="D760" s="1"/>
    </row>
    <row r="761" ht="12.75" customHeight="1">
      <c r="A761" s="1"/>
      <c r="C761" s="1"/>
      <c r="D761" s="1"/>
    </row>
    <row r="762" ht="12.75" customHeight="1">
      <c r="A762" s="1"/>
      <c r="C762" s="1"/>
      <c r="D762" s="1"/>
    </row>
    <row r="763" ht="12.75" customHeight="1">
      <c r="A763" s="1"/>
      <c r="C763" s="1"/>
      <c r="D763" s="1"/>
    </row>
    <row r="764" ht="12.75" customHeight="1">
      <c r="A764" s="1"/>
      <c r="C764" s="1"/>
      <c r="D764" s="1"/>
    </row>
    <row r="765" ht="12.75" customHeight="1">
      <c r="A765" s="1"/>
      <c r="C765" s="1"/>
      <c r="D765" s="1"/>
    </row>
    <row r="766" ht="12.75" customHeight="1">
      <c r="A766" s="1"/>
      <c r="C766" s="1"/>
      <c r="D766" s="1"/>
    </row>
    <row r="767" ht="12.75" customHeight="1">
      <c r="A767" s="1"/>
      <c r="C767" s="1"/>
      <c r="D767" s="1"/>
    </row>
    <row r="768" ht="12.75" customHeight="1">
      <c r="A768" s="1"/>
      <c r="C768" s="1"/>
      <c r="D768" s="1"/>
    </row>
    <row r="769" ht="12.75" customHeight="1">
      <c r="A769" s="1"/>
      <c r="C769" s="1"/>
      <c r="D769" s="1"/>
    </row>
    <row r="770" ht="12.75" customHeight="1">
      <c r="A770" s="1"/>
      <c r="C770" s="1"/>
      <c r="D770" s="1"/>
    </row>
    <row r="771" ht="12.75" customHeight="1">
      <c r="A771" s="1"/>
      <c r="C771" s="1"/>
      <c r="D771" s="1"/>
    </row>
    <row r="772" ht="12.75" customHeight="1">
      <c r="A772" s="1"/>
      <c r="C772" s="1"/>
      <c r="D772" s="1"/>
    </row>
    <row r="773" ht="12.75" customHeight="1">
      <c r="A773" s="1"/>
      <c r="C773" s="1"/>
      <c r="D773" s="1"/>
    </row>
    <row r="774" ht="12.75" customHeight="1">
      <c r="A774" s="1"/>
      <c r="C774" s="1"/>
      <c r="D774" s="1"/>
    </row>
    <row r="775" ht="12.75" customHeight="1">
      <c r="A775" s="1"/>
      <c r="C775" s="1"/>
      <c r="D775" s="1"/>
    </row>
    <row r="776" ht="12.75" customHeight="1">
      <c r="A776" s="1"/>
      <c r="C776" s="1"/>
      <c r="D776" s="1"/>
    </row>
    <row r="777" ht="12.75" customHeight="1">
      <c r="A777" s="1"/>
      <c r="C777" s="1"/>
      <c r="D777" s="1"/>
    </row>
    <row r="778" ht="12.75" customHeight="1">
      <c r="A778" s="1"/>
      <c r="C778" s="1"/>
      <c r="D778" s="1"/>
    </row>
    <row r="779" ht="12.75" customHeight="1">
      <c r="A779" s="1"/>
      <c r="C779" s="1"/>
      <c r="D779" s="1"/>
    </row>
    <row r="780" ht="12.75" customHeight="1">
      <c r="A780" s="1"/>
      <c r="C780" s="1"/>
      <c r="D780" s="1"/>
    </row>
    <row r="781" ht="12.75" customHeight="1">
      <c r="A781" s="1"/>
      <c r="C781" s="1"/>
      <c r="D781" s="1"/>
    </row>
    <row r="782" ht="12.75" customHeight="1">
      <c r="A782" s="1"/>
      <c r="C782" s="1"/>
      <c r="D782" s="1"/>
    </row>
    <row r="783" ht="12.75" customHeight="1">
      <c r="A783" s="1"/>
      <c r="C783" s="1"/>
      <c r="D783" s="1"/>
    </row>
    <row r="784" ht="12.75" customHeight="1">
      <c r="A784" s="1"/>
      <c r="C784" s="1"/>
      <c r="D784" s="1"/>
    </row>
    <row r="785" ht="12.75" customHeight="1">
      <c r="A785" s="1"/>
      <c r="C785" s="1"/>
      <c r="D785" s="1"/>
    </row>
    <row r="786" ht="12.75" customHeight="1">
      <c r="A786" s="1"/>
      <c r="C786" s="1"/>
      <c r="D786" s="1"/>
    </row>
    <row r="787" ht="12.75" customHeight="1">
      <c r="A787" s="1"/>
      <c r="C787" s="1"/>
      <c r="D787" s="1"/>
    </row>
    <row r="788" ht="12.75" customHeight="1">
      <c r="A788" s="1"/>
      <c r="C788" s="1"/>
      <c r="D788" s="1"/>
    </row>
    <row r="789" ht="12.75" customHeight="1">
      <c r="A789" s="1"/>
      <c r="C789" s="1"/>
      <c r="D789" s="1"/>
    </row>
    <row r="790" ht="12.75" customHeight="1">
      <c r="A790" s="1"/>
      <c r="C790" s="1"/>
      <c r="D790" s="1"/>
    </row>
    <row r="791" ht="12.75" customHeight="1">
      <c r="A791" s="1"/>
      <c r="C791" s="1"/>
      <c r="D791" s="1"/>
    </row>
    <row r="792" ht="12.75" customHeight="1">
      <c r="A792" s="1"/>
      <c r="C792" s="1"/>
      <c r="D792" s="1"/>
    </row>
    <row r="793" ht="12.75" customHeight="1">
      <c r="A793" s="1"/>
      <c r="C793" s="1"/>
      <c r="D793" s="1"/>
    </row>
    <row r="794" ht="12.75" customHeight="1">
      <c r="A794" s="1"/>
      <c r="C794" s="1"/>
      <c r="D794" s="1"/>
    </row>
    <row r="795" ht="12.75" customHeight="1">
      <c r="A795" s="1"/>
      <c r="C795" s="1"/>
      <c r="D795" s="1"/>
    </row>
    <row r="796" ht="12.75" customHeight="1">
      <c r="A796" s="1"/>
      <c r="C796" s="1"/>
      <c r="D796" s="1"/>
    </row>
    <row r="797" ht="12.75" customHeight="1">
      <c r="A797" s="1"/>
      <c r="C797" s="1"/>
      <c r="D797" s="1"/>
    </row>
    <row r="798" ht="12.75" customHeight="1">
      <c r="A798" s="1"/>
      <c r="C798" s="1"/>
      <c r="D798" s="1"/>
    </row>
    <row r="799" ht="12.75" customHeight="1">
      <c r="A799" s="1"/>
      <c r="C799" s="1"/>
      <c r="D799" s="1"/>
    </row>
    <row r="800" ht="12.75" customHeight="1">
      <c r="A800" s="1"/>
      <c r="C800" s="1"/>
      <c r="D800" s="1"/>
    </row>
    <row r="801" ht="12.75" customHeight="1">
      <c r="A801" s="1"/>
      <c r="C801" s="1"/>
      <c r="D801" s="1"/>
    </row>
    <row r="802" ht="12.75" customHeight="1">
      <c r="A802" s="1"/>
      <c r="C802" s="1"/>
      <c r="D802" s="1"/>
    </row>
    <row r="803" ht="12.75" customHeight="1">
      <c r="A803" s="1"/>
      <c r="C803" s="1"/>
      <c r="D803" s="1"/>
    </row>
    <row r="804" ht="12.75" customHeight="1">
      <c r="A804" s="1"/>
      <c r="C804" s="1"/>
      <c r="D804" s="1"/>
    </row>
    <row r="805" ht="12.75" customHeight="1">
      <c r="A805" s="1"/>
      <c r="C805" s="1"/>
      <c r="D805" s="1"/>
    </row>
    <row r="806" ht="12.75" customHeight="1">
      <c r="A806" s="1"/>
      <c r="C806" s="1"/>
      <c r="D806" s="1"/>
    </row>
    <row r="807" ht="12.75" customHeight="1">
      <c r="A807" s="1"/>
      <c r="C807" s="1"/>
      <c r="D807" s="1"/>
    </row>
    <row r="808" ht="12.75" customHeight="1">
      <c r="A808" s="1"/>
      <c r="C808" s="1"/>
      <c r="D808" s="1"/>
    </row>
    <row r="809" ht="12.75" customHeight="1">
      <c r="A809" s="1"/>
      <c r="C809" s="1"/>
      <c r="D809" s="1"/>
    </row>
    <row r="810" ht="12.75" customHeight="1">
      <c r="A810" s="1"/>
      <c r="C810" s="1"/>
      <c r="D810" s="1"/>
    </row>
    <row r="811" ht="12.75" customHeight="1">
      <c r="A811" s="1"/>
      <c r="C811" s="1"/>
      <c r="D811" s="1"/>
    </row>
    <row r="812" ht="12.75" customHeight="1">
      <c r="A812" s="1"/>
      <c r="C812" s="1"/>
      <c r="D812" s="1"/>
    </row>
    <row r="813" ht="12.75" customHeight="1">
      <c r="A813" s="1"/>
      <c r="C813" s="1"/>
      <c r="D813" s="1"/>
    </row>
    <row r="814" ht="12.75" customHeight="1">
      <c r="A814" s="1"/>
      <c r="C814" s="1"/>
      <c r="D814" s="1"/>
    </row>
    <row r="815" ht="12.75" customHeight="1">
      <c r="A815" s="1"/>
      <c r="C815" s="1"/>
      <c r="D815" s="1"/>
    </row>
    <row r="816" ht="12.75" customHeight="1">
      <c r="A816" s="1"/>
      <c r="C816" s="1"/>
      <c r="D816" s="1"/>
    </row>
    <row r="817" ht="12.75" customHeight="1">
      <c r="A817" s="1"/>
      <c r="C817" s="1"/>
      <c r="D817" s="1"/>
    </row>
    <row r="818" ht="12.75" customHeight="1">
      <c r="A818" s="1"/>
      <c r="C818" s="1"/>
      <c r="D818" s="1"/>
    </row>
    <row r="819" ht="12.75" customHeight="1">
      <c r="A819" s="1"/>
      <c r="C819" s="1"/>
      <c r="D819" s="1"/>
    </row>
    <row r="820" ht="12.75" customHeight="1">
      <c r="A820" s="1"/>
      <c r="C820" s="1"/>
      <c r="D820" s="1"/>
    </row>
    <row r="821" ht="12.75" customHeight="1">
      <c r="A821" s="1"/>
      <c r="C821" s="1"/>
      <c r="D821" s="1"/>
    </row>
    <row r="822" ht="12.75" customHeight="1">
      <c r="A822" s="1"/>
      <c r="C822" s="1"/>
      <c r="D822" s="1"/>
    </row>
    <row r="823" ht="12.75" customHeight="1">
      <c r="A823" s="1"/>
      <c r="C823" s="1"/>
      <c r="D823" s="1"/>
    </row>
    <row r="824" ht="12.75" customHeight="1">
      <c r="A824" s="1"/>
      <c r="C824" s="1"/>
      <c r="D824" s="1"/>
    </row>
    <row r="825" ht="12.75" customHeight="1">
      <c r="A825" s="1"/>
      <c r="C825" s="1"/>
      <c r="D825" s="1"/>
    </row>
    <row r="826" ht="12.75" customHeight="1">
      <c r="A826" s="1"/>
      <c r="C826" s="1"/>
      <c r="D826" s="1"/>
    </row>
    <row r="827" ht="12.75" customHeight="1">
      <c r="A827" s="1"/>
      <c r="C827" s="1"/>
      <c r="D827" s="1"/>
    </row>
    <row r="828" ht="12.75" customHeight="1">
      <c r="A828" s="1"/>
      <c r="C828" s="1"/>
      <c r="D828" s="1"/>
    </row>
    <row r="829" ht="12.75" customHeight="1">
      <c r="A829" s="1"/>
      <c r="C829" s="1"/>
      <c r="D829" s="1"/>
    </row>
    <row r="830" ht="12.75" customHeight="1">
      <c r="A830" s="1"/>
      <c r="C830" s="1"/>
      <c r="D830" s="1"/>
    </row>
    <row r="831" ht="12.75" customHeight="1">
      <c r="A831" s="1"/>
      <c r="C831" s="1"/>
      <c r="D831" s="1"/>
    </row>
    <row r="832" ht="12.75" customHeight="1">
      <c r="A832" s="1"/>
      <c r="C832" s="1"/>
      <c r="D832" s="1"/>
    </row>
    <row r="833" ht="12.75" customHeight="1">
      <c r="A833" s="1"/>
      <c r="C833" s="1"/>
      <c r="D833" s="1"/>
    </row>
    <row r="834" ht="12.75" customHeight="1">
      <c r="A834" s="1"/>
      <c r="C834" s="1"/>
      <c r="D834" s="1"/>
    </row>
    <row r="835" ht="12.75" customHeight="1">
      <c r="A835" s="1"/>
      <c r="C835" s="1"/>
      <c r="D835" s="1"/>
    </row>
    <row r="836" ht="12.75" customHeight="1">
      <c r="A836" s="1"/>
      <c r="C836" s="1"/>
      <c r="D836" s="1"/>
    </row>
    <row r="837" ht="12.75" customHeight="1">
      <c r="A837" s="1"/>
      <c r="C837" s="1"/>
      <c r="D837" s="1"/>
    </row>
    <row r="838" ht="12.75" customHeight="1">
      <c r="A838" s="1"/>
      <c r="C838" s="1"/>
      <c r="D838" s="1"/>
    </row>
    <row r="839" ht="12.75" customHeight="1">
      <c r="A839" s="1"/>
      <c r="C839" s="1"/>
      <c r="D839" s="1"/>
    </row>
    <row r="840" ht="12.75" customHeight="1">
      <c r="A840" s="1"/>
      <c r="C840" s="1"/>
      <c r="D840" s="1"/>
    </row>
    <row r="841" ht="12.75" customHeight="1">
      <c r="A841" s="1"/>
      <c r="C841" s="1"/>
      <c r="D841" s="1"/>
    </row>
    <row r="842" ht="12.75" customHeight="1">
      <c r="A842" s="1"/>
      <c r="C842" s="1"/>
      <c r="D842" s="1"/>
    </row>
    <row r="843" ht="12.75" customHeight="1">
      <c r="A843" s="1"/>
      <c r="C843" s="1"/>
      <c r="D843" s="1"/>
    </row>
    <row r="844" ht="12.75" customHeight="1">
      <c r="A844" s="1"/>
      <c r="C844" s="1"/>
      <c r="D844" s="1"/>
    </row>
    <row r="845" ht="12.75" customHeight="1">
      <c r="A845" s="1"/>
      <c r="C845" s="1"/>
      <c r="D845" s="1"/>
    </row>
    <row r="846" ht="12.75" customHeight="1">
      <c r="A846" s="1"/>
      <c r="C846" s="1"/>
      <c r="D846" s="1"/>
    </row>
    <row r="847" ht="12.75" customHeight="1">
      <c r="A847" s="1"/>
      <c r="C847" s="1"/>
      <c r="D847" s="1"/>
    </row>
    <row r="848" ht="12.75" customHeight="1">
      <c r="A848" s="1"/>
      <c r="C848" s="1"/>
      <c r="D848" s="1"/>
    </row>
    <row r="849" ht="12.75" customHeight="1">
      <c r="A849" s="1"/>
      <c r="C849" s="1"/>
      <c r="D849" s="1"/>
    </row>
    <row r="850" ht="12.75" customHeight="1">
      <c r="A850" s="1"/>
      <c r="C850" s="1"/>
      <c r="D850" s="1"/>
    </row>
    <row r="851" ht="12.75" customHeight="1">
      <c r="A851" s="1"/>
      <c r="C851" s="1"/>
      <c r="D851" s="1"/>
    </row>
    <row r="852" ht="12.75" customHeight="1">
      <c r="A852" s="1"/>
      <c r="C852" s="1"/>
      <c r="D852" s="1"/>
    </row>
    <row r="853" ht="12.75" customHeight="1">
      <c r="A853" s="1"/>
      <c r="C853" s="1"/>
      <c r="D853" s="1"/>
    </row>
    <row r="854" ht="12.75" customHeight="1">
      <c r="A854" s="1"/>
      <c r="C854" s="1"/>
      <c r="D854" s="1"/>
    </row>
    <row r="855" ht="12.75" customHeight="1">
      <c r="A855" s="1"/>
      <c r="C855" s="1"/>
      <c r="D855" s="1"/>
    </row>
    <row r="856" ht="12.75" customHeight="1">
      <c r="A856" s="1"/>
      <c r="C856" s="1"/>
      <c r="D856" s="1"/>
    </row>
    <row r="857" ht="12.75" customHeight="1">
      <c r="A857" s="1"/>
      <c r="C857" s="1"/>
      <c r="D857" s="1"/>
    </row>
    <row r="858" ht="12.75" customHeight="1">
      <c r="A858" s="1"/>
      <c r="C858" s="1"/>
      <c r="D858" s="1"/>
    </row>
    <row r="859" ht="12.75" customHeight="1">
      <c r="A859" s="1"/>
      <c r="C859" s="1"/>
      <c r="D859" s="1"/>
    </row>
    <row r="860" ht="12.75" customHeight="1">
      <c r="A860" s="1"/>
      <c r="C860" s="1"/>
      <c r="D860" s="1"/>
    </row>
    <row r="861" ht="12.75" customHeight="1">
      <c r="A861" s="1"/>
      <c r="C861" s="1"/>
      <c r="D861" s="1"/>
    </row>
    <row r="862" ht="12.75" customHeight="1">
      <c r="A862" s="1"/>
      <c r="C862" s="1"/>
      <c r="D862" s="1"/>
    </row>
    <row r="863" ht="12.75" customHeight="1">
      <c r="A863" s="1"/>
      <c r="C863" s="1"/>
      <c r="D863" s="1"/>
    </row>
    <row r="864" ht="12.75" customHeight="1">
      <c r="A864" s="1"/>
      <c r="C864" s="1"/>
      <c r="D864" s="1"/>
    </row>
    <row r="865" ht="12.75" customHeight="1">
      <c r="A865" s="1"/>
      <c r="C865" s="1"/>
      <c r="D865" s="1"/>
    </row>
    <row r="866" ht="12.75" customHeight="1">
      <c r="A866" s="1"/>
      <c r="C866" s="1"/>
      <c r="D866" s="1"/>
    </row>
    <row r="867" ht="12.75" customHeight="1">
      <c r="A867" s="1"/>
      <c r="C867" s="1"/>
      <c r="D867" s="1"/>
    </row>
    <row r="868" ht="12.75" customHeight="1">
      <c r="A868" s="1"/>
      <c r="C868" s="1"/>
      <c r="D868" s="1"/>
    </row>
    <row r="869" ht="12.75" customHeight="1">
      <c r="A869" s="1"/>
      <c r="C869" s="1"/>
      <c r="D869" s="1"/>
    </row>
    <row r="870" ht="12.75" customHeight="1">
      <c r="A870" s="1"/>
      <c r="C870" s="1"/>
      <c r="D870" s="1"/>
    </row>
    <row r="871" ht="12.75" customHeight="1">
      <c r="A871" s="1"/>
      <c r="C871" s="1"/>
      <c r="D871" s="1"/>
    </row>
    <row r="872" ht="12.75" customHeight="1">
      <c r="A872" s="1"/>
      <c r="C872" s="1"/>
      <c r="D872" s="1"/>
    </row>
    <row r="873" ht="12.75" customHeight="1">
      <c r="A873" s="1"/>
      <c r="C873" s="1"/>
      <c r="D873" s="1"/>
    </row>
    <row r="874" ht="12.75" customHeight="1">
      <c r="A874" s="1"/>
      <c r="C874" s="1"/>
      <c r="D874" s="1"/>
    </row>
    <row r="875" ht="12.75" customHeight="1">
      <c r="A875" s="1"/>
      <c r="C875" s="1"/>
      <c r="D875" s="1"/>
    </row>
    <row r="876" ht="12.75" customHeight="1">
      <c r="A876" s="1"/>
      <c r="C876" s="1"/>
      <c r="D876" s="1"/>
    </row>
    <row r="877" ht="12.75" customHeight="1">
      <c r="A877" s="1"/>
      <c r="C877" s="1"/>
      <c r="D877" s="1"/>
    </row>
    <row r="878" ht="12.75" customHeight="1">
      <c r="A878" s="1"/>
      <c r="C878" s="1"/>
      <c r="D878" s="1"/>
    </row>
    <row r="879" ht="12.75" customHeight="1">
      <c r="A879" s="1"/>
      <c r="C879" s="1"/>
      <c r="D879" s="1"/>
    </row>
    <row r="880" ht="12.75" customHeight="1">
      <c r="A880" s="1"/>
      <c r="C880" s="1"/>
      <c r="D880" s="1"/>
    </row>
    <row r="881" ht="12.75" customHeight="1">
      <c r="A881" s="1"/>
      <c r="C881" s="1"/>
      <c r="D881" s="1"/>
    </row>
    <row r="882" ht="12.75" customHeight="1">
      <c r="A882" s="1"/>
      <c r="C882" s="1"/>
      <c r="D882" s="1"/>
    </row>
    <row r="883" ht="12.75" customHeight="1">
      <c r="A883" s="1"/>
      <c r="C883" s="1"/>
      <c r="D883" s="1"/>
    </row>
    <row r="884" ht="12.75" customHeight="1">
      <c r="A884" s="1"/>
      <c r="C884" s="1"/>
      <c r="D884" s="1"/>
    </row>
    <row r="885" ht="12.75" customHeight="1">
      <c r="A885" s="1"/>
      <c r="C885" s="1"/>
      <c r="D885" s="1"/>
    </row>
    <row r="886" ht="12.75" customHeight="1">
      <c r="A886" s="1"/>
      <c r="C886" s="1"/>
      <c r="D886" s="1"/>
    </row>
    <row r="887" ht="12.75" customHeight="1">
      <c r="A887" s="1"/>
      <c r="C887" s="1"/>
      <c r="D887" s="1"/>
    </row>
    <row r="888" ht="12.75" customHeight="1">
      <c r="A888" s="1"/>
      <c r="C888" s="1"/>
      <c r="D888" s="1"/>
    </row>
    <row r="889" ht="12.75" customHeight="1">
      <c r="A889" s="1"/>
      <c r="C889" s="1"/>
      <c r="D889" s="1"/>
    </row>
    <row r="890" ht="12.75" customHeight="1">
      <c r="A890" s="1"/>
      <c r="C890" s="1"/>
      <c r="D890" s="1"/>
    </row>
    <row r="891" ht="12.75" customHeight="1">
      <c r="A891" s="1"/>
      <c r="C891" s="1"/>
      <c r="D891" s="1"/>
    </row>
    <row r="892" ht="12.75" customHeight="1">
      <c r="A892" s="1"/>
      <c r="C892" s="1"/>
      <c r="D892" s="1"/>
    </row>
    <row r="893" ht="12.75" customHeight="1">
      <c r="A893" s="1"/>
      <c r="C893" s="1"/>
      <c r="D893" s="1"/>
    </row>
    <row r="894" ht="12.75" customHeight="1">
      <c r="A894" s="1"/>
      <c r="C894" s="1"/>
      <c r="D894" s="1"/>
    </row>
    <row r="895" ht="12.75" customHeight="1">
      <c r="A895" s="1"/>
      <c r="C895" s="1"/>
      <c r="D895" s="1"/>
    </row>
    <row r="896" ht="12.75" customHeight="1">
      <c r="A896" s="1"/>
      <c r="C896" s="1"/>
      <c r="D896" s="1"/>
    </row>
    <row r="897" ht="12.75" customHeight="1">
      <c r="A897" s="1"/>
      <c r="C897" s="1"/>
      <c r="D897" s="1"/>
    </row>
    <row r="898" ht="12.75" customHeight="1">
      <c r="A898" s="1"/>
      <c r="C898" s="1"/>
      <c r="D898" s="1"/>
    </row>
    <row r="899" ht="12.75" customHeight="1">
      <c r="A899" s="1"/>
      <c r="C899" s="1"/>
      <c r="D899" s="1"/>
    </row>
    <row r="900" ht="12.75" customHeight="1">
      <c r="A900" s="1"/>
      <c r="C900" s="1"/>
      <c r="D900" s="1"/>
    </row>
    <row r="901" ht="12.75" customHeight="1">
      <c r="A901" s="1"/>
      <c r="C901" s="1"/>
      <c r="D901" s="1"/>
    </row>
    <row r="902" ht="12.75" customHeight="1">
      <c r="A902" s="1"/>
      <c r="C902" s="1"/>
      <c r="D902" s="1"/>
    </row>
    <row r="903" ht="12.75" customHeight="1">
      <c r="A903" s="1"/>
      <c r="C903" s="1"/>
      <c r="D903" s="1"/>
    </row>
    <row r="904" ht="12.75" customHeight="1">
      <c r="A904" s="1"/>
      <c r="C904" s="1"/>
      <c r="D904" s="1"/>
    </row>
    <row r="905" ht="12.75" customHeight="1">
      <c r="A905" s="1"/>
      <c r="C905" s="1"/>
      <c r="D905" s="1"/>
    </row>
    <row r="906" ht="12.75" customHeight="1">
      <c r="A906" s="1"/>
      <c r="C906" s="1"/>
      <c r="D906" s="1"/>
    </row>
    <row r="907" ht="12.75" customHeight="1">
      <c r="A907" s="1"/>
      <c r="C907" s="1"/>
      <c r="D907" s="1"/>
    </row>
    <row r="908" ht="12.75" customHeight="1">
      <c r="A908" s="1"/>
      <c r="C908" s="1"/>
      <c r="D908" s="1"/>
    </row>
    <row r="909" ht="12.75" customHeight="1">
      <c r="A909" s="1"/>
      <c r="C909" s="1"/>
      <c r="D909" s="1"/>
    </row>
    <row r="910" ht="12.75" customHeight="1">
      <c r="A910" s="1"/>
      <c r="C910" s="1"/>
      <c r="D910" s="1"/>
    </row>
    <row r="911" ht="12.75" customHeight="1">
      <c r="A911" s="1"/>
      <c r="C911" s="1"/>
      <c r="D911" s="1"/>
    </row>
    <row r="912" ht="12.75" customHeight="1">
      <c r="A912" s="1"/>
      <c r="C912" s="1"/>
      <c r="D912" s="1"/>
    </row>
    <row r="913" ht="12.75" customHeight="1">
      <c r="A913" s="1"/>
      <c r="C913" s="1"/>
      <c r="D913" s="1"/>
    </row>
    <row r="914" ht="12.75" customHeight="1">
      <c r="A914" s="1"/>
      <c r="C914" s="1"/>
      <c r="D914" s="1"/>
    </row>
    <row r="915" ht="12.75" customHeight="1">
      <c r="A915" s="1"/>
      <c r="C915" s="1"/>
      <c r="D915" s="1"/>
    </row>
    <row r="916" ht="12.75" customHeight="1">
      <c r="A916" s="1"/>
      <c r="C916" s="1"/>
      <c r="D916" s="1"/>
    </row>
    <row r="917" ht="12.75" customHeight="1">
      <c r="A917" s="1"/>
      <c r="C917" s="1"/>
      <c r="D917" s="1"/>
    </row>
    <row r="918" ht="12.75" customHeight="1">
      <c r="A918" s="1"/>
      <c r="C918" s="1"/>
      <c r="D918" s="1"/>
    </row>
    <row r="919" ht="12.75" customHeight="1">
      <c r="A919" s="1"/>
      <c r="C919" s="1"/>
      <c r="D919" s="1"/>
    </row>
    <row r="920" ht="12.75" customHeight="1">
      <c r="A920" s="1"/>
      <c r="C920" s="1"/>
      <c r="D920" s="1"/>
    </row>
    <row r="921" ht="12.75" customHeight="1">
      <c r="A921" s="1"/>
      <c r="C921" s="1"/>
      <c r="D921" s="1"/>
    </row>
    <row r="922" ht="12.75" customHeight="1">
      <c r="A922" s="1"/>
      <c r="C922" s="1"/>
      <c r="D922" s="1"/>
    </row>
    <row r="923" ht="12.75" customHeight="1">
      <c r="A923" s="1"/>
      <c r="C923" s="1"/>
      <c r="D923" s="1"/>
    </row>
    <row r="924" ht="12.75" customHeight="1">
      <c r="A924" s="1"/>
      <c r="C924" s="1"/>
      <c r="D924" s="1"/>
    </row>
    <row r="925" ht="12.75" customHeight="1">
      <c r="A925" s="1"/>
      <c r="C925" s="1"/>
      <c r="D925" s="1"/>
    </row>
    <row r="926" ht="12.75" customHeight="1">
      <c r="A926" s="1"/>
      <c r="C926" s="1"/>
      <c r="D926" s="1"/>
    </row>
    <row r="927" ht="12.75" customHeight="1">
      <c r="A927" s="1"/>
      <c r="C927" s="1"/>
      <c r="D927" s="1"/>
    </row>
    <row r="928" ht="12.75" customHeight="1">
      <c r="A928" s="1"/>
      <c r="C928" s="1"/>
      <c r="D928" s="1"/>
    </row>
    <row r="929" ht="12.75" customHeight="1">
      <c r="A929" s="1"/>
      <c r="C929" s="1"/>
      <c r="D929" s="1"/>
    </row>
    <row r="930" ht="12.75" customHeight="1">
      <c r="A930" s="1"/>
      <c r="C930" s="1"/>
      <c r="D930" s="1"/>
    </row>
    <row r="931" ht="12.75" customHeight="1">
      <c r="A931" s="1"/>
      <c r="C931" s="1"/>
      <c r="D931" s="1"/>
    </row>
    <row r="932" ht="12.75" customHeight="1">
      <c r="A932" s="1"/>
      <c r="C932" s="1"/>
      <c r="D932" s="1"/>
    </row>
    <row r="933" ht="12.75" customHeight="1">
      <c r="A933" s="1"/>
      <c r="C933" s="1"/>
      <c r="D933" s="1"/>
    </row>
    <row r="934" ht="12.75" customHeight="1">
      <c r="A934" s="1"/>
      <c r="C934" s="1"/>
      <c r="D934" s="1"/>
    </row>
    <row r="935" ht="12.75" customHeight="1">
      <c r="A935" s="1"/>
      <c r="C935" s="1"/>
      <c r="D935" s="1"/>
    </row>
    <row r="936" ht="12.75" customHeight="1">
      <c r="A936" s="1"/>
      <c r="C936" s="1"/>
      <c r="D936" s="1"/>
    </row>
    <row r="937" ht="12.75" customHeight="1">
      <c r="A937" s="1"/>
      <c r="C937" s="1"/>
      <c r="D937" s="1"/>
    </row>
    <row r="938" ht="12.75" customHeight="1">
      <c r="A938" s="1"/>
      <c r="C938" s="1"/>
      <c r="D938" s="1"/>
    </row>
    <row r="939" ht="12.75" customHeight="1">
      <c r="A939" s="1"/>
      <c r="C939" s="1"/>
      <c r="D939" s="1"/>
    </row>
    <row r="940" ht="12.75" customHeight="1">
      <c r="A940" s="1"/>
      <c r="C940" s="1"/>
      <c r="D940" s="1"/>
    </row>
    <row r="941" ht="12.75" customHeight="1">
      <c r="A941" s="1"/>
      <c r="C941" s="1"/>
      <c r="D941" s="1"/>
    </row>
    <row r="942" ht="12.75" customHeight="1">
      <c r="A942" s="1"/>
      <c r="C942" s="1"/>
      <c r="D942" s="1"/>
    </row>
    <row r="943" ht="12.75" customHeight="1">
      <c r="A943" s="1"/>
      <c r="C943" s="1"/>
      <c r="D943" s="1"/>
    </row>
    <row r="944" ht="12.75" customHeight="1">
      <c r="A944" s="1"/>
      <c r="C944" s="1"/>
      <c r="D944" s="1"/>
    </row>
    <row r="945" ht="12.75" customHeight="1">
      <c r="A945" s="1"/>
      <c r="C945" s="1"/>
      <c r="D945" s="1"/>
    </row>
    <row r="946" ht="12.75" customHeight="1">
      <c r="A946" s="1"/>
      <c r="C946" s="1"/>
      <c r="D946" s="1"/>
    </row>
    <row r="947" ht="12.75" customHeight="1">
      <c r="A947" s="1"/>
      <c r="C947" s="1"/>
      <c r="D947" s="1"/>
    </row>
    <row r="948" ht="12.75" customHeight="1">
      <c r="A948" s="1"/>
      <c r="C948" s="1"/>
      <c r="D948" s="1"/>
    </row>
    <row r="949" ht="12.75" customHeight="1">
      <c r="A949" s="1"/>
      <c r="C949" s="1"/>
      <c r="D949" s="1"/>
    </row>
    <row r="950" ht="12.75" customHeight="1">
      <c r="A950" s="1"/>
      <c r="C950" s="1"/>
      <c r="D950" s="1"/>
    </row>
    <row r="951" ht="12.75" customHeight="1">
      <c r="A951" s="1"/>
      <c r="C951" s="1"/>
      <c r="D951" s="1"/>
    </row>
    <row r="952" ht="12.75" customHeight="1">
      <c r="A952" s="1"/>
      <c r="C952" s="1"/>
      <c r="D952" s="1"/>
    </row>
    <row r="953" ht="12.75" customHeight="1">
      <c r="A953" s="1"/>
      <c r="C953" s="1"/>
      <c r="D953" s="1"/>
    </row>
    <row r="954" ht="12.75" customHeight="1">
      <c r="A954" s="1"/>
      <c r="C954" s="1"/>
      <c r="D954" s="1"/>
    </row>
    <row r="955" ht="12.75" customHeight="1">
      <c r="A955" s="1"/>
      <c r="C955" s="1"/>
      <c r="D955" s="1"/>
    </row>
    <row r="956" ht="12.75" customHeight="1">
      <c r="A956" s="1"/>
      <c r="C956" s="1"/>
      <c r="D956" s="1"/>
    </row>
    <row r="957" ht="12.75" customHeight="1">
      <c r="A957" s="1"/>
      <c r="C957" s="1"/>
      <c r="D957" s="1"/>
    </row>
    <row r="958" ht="12.75" customHeight="1">
      <c r="A958" s="1"/>
      <c r="C958" s="1"/>
      <c r="D958" s="1"/>
    </row>
    <row r="959" ht="12.75" customHeight="1">
      <c r="A959" s="1"/>
      <c r="C959" s="1"/>
      <c r="D959" s="1"/>
    </row>
    <row r="960" ht="12.75" customHeight="1">
      <c r="A960" s="1"/>
      <c r="C960" s="1"/>
      <c r="D960" s="1"/>
    </row>
    <row r="961" ht="12.75" customHeight="1">
      <c r="A961" s="1"/>
      <c r="C961" s="1"/>
      <c r="D961" s="1"/>
    </row>
    <row r="962" ht="12.75" customHeight="1">
      <c r="A962" s="1"/>
      <c r="C962" s="1"/>
      <c r="D962" s="1"/>
    </row>
    <row r="963" ht="12.75" customHeight="1">
      <c r="A963" s="1"/>
      <c r="C963" s="1"/>
      <c r="D963" s="1"/>
    </row>
    <row r="964" ht="12.75" customHeight="1">
      <c r="A964" s="1"/>
      <c r="C964" s="1"/>
      <c r="D964" s="1"/>
    </row>
    <row r="965" ht="12.75" customHeight="1">
      <c r="A965" s="1"/>
      <c r="C965" s="1"/>
      <c r="D965" s="1"/>
    </row>
    <row r="966" ht="12.75" customHeight="1">
      <c r="A966" s="1"/>
      <c r="C966" s="1"/>
      <c r="D966" s="1"/>
    </row>
    <row r="967" ht="12.75" customHeight="1">
      <c r="A967" s="1"/>
      <c r="C967" s="1"/>
      <c r="D967" s="1"/>
    </row>
    <row r="968" ht="12.75" customHeight="1">
      <c r="A968" s="1"/>
      <c r="C968" s="1"/>
      <c r="D968" s="1"/>
    </row>
    <row r="969" ht="12.75" customHeight="1">
      <c r="A969" s="1"/>
      <c r="C969" s="1"/>
      <c r="D969" s="1"/>
    </row>
    <row r="970" ht="12.75" customHeight="1">
      <c r="A970" s="1"/>
      <c r="C970" s="1"/>
      <c r="D970" s="1"/>
    </row>
    <row r="971" ht="12.75" customHeight="1">
      <c r="A971" s="1"/>
      <c r="C971" s="1"/>
      <c r="D971" s="1"/>
    </row>
    <row r="972" ht="12.75" customHeight="1">
      <c r="A972" s="1"/>
      <c r="C972" s="1"/>
      <c r="D972" s="1"/>
    </row>
    <row r="973" ht="12.75" customHeight="1">
      <c r="A973" s="1"/>
      <c r="C973" s="1"/>
      <c r="D973" s="1"/>
    </row>
    <row r="974" ht="12.75" customHeight="1">
      <c r="A974" s="1"/>
      <c r="C974" s="1"/>
      <c r="D974" s="1"/>
    </row>
    <row r="975" ht="12.75" customHeight="1">
      <c r="A975" s="1"/>
      <c r="C975" s="1"/>
      <c r="D975" s="1"/>
    </row>
    <row r="976" ht="12.75" customHeight="1">
      <c r="A976" s="1"/>
      <c r="C976" s="1"/>
      <c r="D976" s="1"/>
    </row>
    <row r="977" ht="12.75" customHeight="1">
      <c r="A977" s="1"/>
      <c r="C977" s="1"/>
      <c r="D977" s="1"/>
    </row>
    <row r="978" ht="12.75" customHeight="1">
      <c r="A978" s="1"/>
      <c r="C978" s="1"/>
      <c r="D978" s="1"/>
    </row>
    <row r="979" ht="12.75" customHeight="1">
      <c r="A979" s="1"/>
      <c r="C979" s="1"/>
      <c r="D979" s="1"/>
    </row>
    <row r="980" ht="12.75" customHeight="1">
      <c r="A980" s="1"/>
      <c r="C980" s="1"/>
      <c r="D980" s="1"/>
    </row>
    <row r="981" ht="12.75" customHeight="1">
      <c r="A981" s="1"/>
      <c r="C981" s="1"/>
      <c r="D981" s="1"/>
    </row>
    <row r="982" ht="12.75" customHeight="1">
      <c r="A982" s="1"/>
      <c r="C982" s="1"/>
      <c r="D982" s="1"/>
    </row>
    <row r="983" ht="12.75" customHeight="1">
      <c r="A983" s="1"/>
      <c r="C983" s="1"/>
      <c r="D983" s="1"/>
    </row>
    <row r="984" ht="12.75" customHeight="1">
      <c r="A984" s="1"/>
      <c r="C984" s="1"/>
      <c r="D984" s="1"/>
    </row>
    <row r="985" ht="12.75" customHeight="1">
      <c r="A985" s="1"/>
      <c r="C985" s="1"/>
      <c r="D985" s="1"/>
    </row>
    <row r="986" ht="12.75" customHeight="1">
      <c r="A986" s="1"/>
      <c r="C986" s="1"/>
      <c r="D986" s="1"/>
    </row>
    <row r="987" ht="12.75" customHeight="1">
      <c r="A987" s="1"/>
      <c r="C987" s="1"/>
      <c r="D987" s="1"/>
    </row>
    <row r="988" ht="12.75" customHeight="1">
      <c r="A988" s="1"/>
      <c r="C988" s="1"/>
      <c r="D988" s="1"/>
    </row>
    <row r="989" ht="12.75" customHeight="1">
      <c r="A989" s="1"/>
      <c r="C989" s="1"/>
      <c r="D989" s="1"/>
    </row>
    <row r="990" ht="12.75" customHeight="1">
      <c r="A990" s="1"/>
      <c r="C990" s="1"/>
      <c r="D990" s="1"/>
    </row>
    <row r="991" ht="12.75" customHeight="1">
      <c r="A991" s="1"/>
      <c r="C991" s="1"/>
      <c r="D991" s="1"/>
    </row>
    <row r="992" ht="12.75" customHeight="1">
      <c r="A992" s="1"/>
      <c r="C992" s="1"/>
      <c r="D992" s="1"/>
    </row>
    <row r="993" ht="12.75" customHeight="1">
      <c r="A993" s="1"/>
      <c r="C993" s="1"/>
      <c r="D993" s="1"/>
    </row>
    <row r="994" ht="12.75" customHeight="1">
      <c r="A994" s="1"/>
      <c r="C994" s="1"/>
      <c r="D994" s="1"/>
    </row>
    <row r="995" ht="12.75" customHeight="1">
      <c r="A995" s="1"/>
      <c r="C995" s="1"/>
      <c r="D995" s="1"/>
    </row>
    <row r="996" ht="12.75" customHeight="1">
      <c r="A996" s="1"/>
      <c r="C996" s="1"/>
      <c r="D996" s="1"/>
    </row>
    <row r="997" ht="12.75" customHeight="1">
      <c r="A997" s="1"/>
      <c r="C997" s="1"/>
      <c r="D997" s="1"/>
    </row>
    <row r="998" ht="12.75" customHeight="1">
      <c r="A998" s="1"/>
      <c r="C998" s="1"/>
      <c r="D998" s="1"/>
    </row>
    <row r="999" ht="12.75" customHeight="1">
      <c r="A999" s="1"/>
      <c r="C999" s="1"/>
      <c r="D999" s="1"/>
    </row>
    <row r="1000" ht="12.75" customHeight="1">
      <c r="A1000" s="1"/>
      <c r="C1000" s="1"/>
      <c r="D1000" s="1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57"/>
    <col customWidth="1" min="5" max="5" width="10.14"/>
    <col customWidth="1" min="6" max="8" width="8.0"/>
    <col customWidth="1" min="9" max="9" width="15.14"/>
    <col customWidth="1" min="10" max="26" width="8.0"/>
  </cols>
  <sheetData>
    <row r="1" ht="18.75" customHeight="1">
      <c r="A1" s="17" t="s">
        <v>274</v>
      </c>
      <c r="B1" s="17"/>
      <c r="C1" s="17"/>
      <c r="D1" s="17"/>
      <c r="E1" s="17"/>
      <c r="F1" s="17"/>
      <c r="I1" s="1"/>
    </row>
    <row r="2" ht="13.5" customHeight="1">
      <c r="A2" s="1"/>
      <c r="D2" s="1"/>
      <c r="E2" s="1"/>
      <c r="I2" s="1"/>
    </row>
    <row r="3" ht="38.25" customHeight="1">
      <c r="A3" s="1"/>
      <c r="C3" s="4" t="s">
        <v>645</v>
      </c>
      <c r="D3" s="99" t="s">
        <v>3138</v>
      </c>
      <c r="E3" s="1"/>
      <c r="I3" s="1"/>
    </row>
    <row r="4" ht="12.75" customHeight="1">
      <c r="A4" s="1"/>
      <c r="C4" s="5">
        <v>2.0</v>
      </c>
      <c r="D4" s="6">
        <f t="shared" ref="D4:D9" si="1">ODD(C4)</f>
        <v>3</v>
      </c>
      <c r="E4" s="47" t="s">
        <v>3139</v>
      </c>
      <c r="I4" s="1"/>
    </row>
    <row r="5" ht="12.75" customHeight="1">
      <c r="A5" s="1"/>
      <c r="C5" s="5">
        <v>2.4</v>
      </c>
      <c r="D5" s="6">
        <f t="shared" si="1"/>
        <v>3</v>
      </c>
      <c r="E5" s="47" t="s">
        <v>3140</v>
      </c>
      <c r="I5" s="1"/>
    </row>
    <row r="6" ht="12.75" customHeight="1">
      <c r="A6" s="1"/>
      <c r="C6" s="5">
        <v>2.9</v>
      </c>
      <c r="D6" s="6">
        <f t="shared" si="1"/>
        <v>3</v>
      </c>
      <c r="E6" s="47" t="s">
        <v>3141</v>
      </c>
      <c r="I6" s="1"/>
    </row>
    <row r="7" ht="12.75" customHeight="1">
      <c r="A7" s="1"/>
      <c r="C7" s="5">
        <v>3.0</v>
      </c>
      <c r="D7" s="6">
        <f t="shared" si="1"/>
        <v>3</v>
      </c>
      <c r="E7" s="47" t="s">
        <v>3142</v>
      </c>
      <c r="I7" s="1"/>
    </row>
    <row r="8" ht="12.75" customHeight="1">
      <c r="A8" s="1"/>
      <c r="C8" s="5">
        <v>3.4</v>
      </c>
      <c r="D8" s="6">
        <f t="shared" si="1"/>
        <v>5</v>
      </c>
      <c r="E8" s="47" t="s">
        <v>3143</v>
      </c>
      <c r="I8" s="1"/>
    </row>
    <row r="9" ht="12.75" customHeight="1">
      <c r="A9" s="1"/>
      <c r="C9" s="5">
        <v>3.9</v>
      </c>
      <c r="D9" s="6">
        <f t="shared" si="1"/>
        <v>5</v>
      </c>
      <c r="E9" s="47" t="s">
        <v>3144</v>
      </c>
      <c r="I9" s="1"/>
    </row>
    <row r="10" ht="12.75" customHeight="1">
      <c r="A10" s="1"/>
      <c r="D10" s="1"/>
      <c r="E10" s="1"/>
      <c r="I10" s="1"/>
    </row>
    <row r="11" ht="13.5" customHeight="1">
      <c r="A11" s="1"/>
      <c r="B11" s="3" t="s">
        <v>698</v>
      </c>
      <c r="C11" s="3"/>
      <c r="D11" s="3"/>
      <c r="E11" s="3"/>
      <c r="F11" s="3"/>
      <c r="I11" s="1"/>
    </row>
    <row r="12" ht="12.75" customHeight="1">
      <c r="A12" s="1"/>
      <c r="B12" s="1" t="s">
        <v>3145</v>
      </c>
      <c r="D12" s="1"/>
      <c r="E12" s="1"/>
      <c r="I12" s="1"/>
    </row>
    <row r="13" ht="12.75" customHeight="1">
      <c r="A13" s="1"/>
      <c r="D13" s="1"/>
      <c r="E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I14" s="1"/>
    </row>
    <row r="15" ht="12.75" customHeight="1">
      <c r="A15" s="1"/>
      <c r="B15" s="2" t="s">
        <v>3146</v>
      </c>
      <c r="D15" s="1"/>
      <c r="E15" s="1"/>
      <c r="I15" s="1"/>
    </row>
    <row r="16" ht="12.75" customHeight="1">
      <c r="A16" s="1"/>
      <c r="D16" s="1"/>
      <c r="E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D18" s="1"/>
      <c r="E18" s="1"/>
      <c r="I18" s="1"/>
    </row>
    <row r="19" ht="12.75" customHeight="1">
      <c r="A19" s="1"/>
      <c r="D19" s="1"/>
      <c r="E19" s="1"/>
      <c r="I19" s="1"/>
    </row>
    <row r="20" ht="12.75" customHeight="1">
      <c r="A20" s="1"/>
      <c r="D20" s="1"/>
      <c r="E20" s="1"/>
      <c r="I20" s="1"/>
    </row>
    <row r="21" ht="12.75" customHeight="1">
      <c r="A21" s="1"/>
      <c r="D21" s="1"/>
      <c r="E21" s="1"/>
      <c r="I21" s="1"/>
    </row>
    <row r="22" ht="12.75" customHeight="1">
      <c r="A22" s="1"/>
      <c r="D22" s="1"/>
      <c r="E22" s="1"/>
      <c r="I22" s="1"/>
    </row>
    <row r="23" ht="12.75" customHeight="1">
      <c r="A23" s="1"/>
      <c r="D23" s="1"/>
      <c r="E23" s="1"/>
      <c r="I23" s="1"/>
    </row>
    <row r="24" ht="12.75" customHeight="1">
      <c r="A24" s="1"/>
      <c r="D24" s="1"/>
      <c r="E24" s="1"/>
      <c r="I24" s="1"/>
    </row>
    <row r="25" ht="12.75" customHeight="1">
      <c r="A25" s="1"/>
      <c r="D25" s="1"/>
      <c r="E25" s="1"/>
      <c r="I25" s="1"/>
    </row>
    <row r="26" ht="12.75" customHeight="1">
      <c r="A26" s="1"/>
      <c r="D26" s="1"/>
      <c r="E26" s="1"/>
      <c r="I26" s="1"/>
    </row>
    <row r="27" ht="12.75" customHeight="1">
      <c r="A27" s="1"/>
      <c r="D27" s="1"/>
      <c r="E27" s="1"/>
      <c r="I27" s="1"/>
    </row>
    <row r="28" ht="12.75" customHeight="1">
      <c r="A28" s="1"/>
      <c r="D28" s="1"/>
      <c r="E28" s="1"/>
      <c r="I28" s="1"/>
    </row>
    <row r="29" ht="12.75" customHeight="1">
      <c r="A29" s="1"/>
      <c r="D29" s="1"/>
      <c r="E29" s="1"/>
      <c r="I29" s="1"/>
    </row>
    <row r="30" ht="12.75" customHeight="1">
      <c r="A30" s="1"/>
      <c r="D30" s="1"/>
      <c r="E30" s="1"/>
      <c r="I30" s="1"/>
    </row>
    <row r="31" ht="12.75" customHeight="1">
      <c r="A31" s="1"/>
      <c r="D31" s="1"/>
      <c r="E31" s="1"/>
      <c r="I31" s="1"/>
    </row>
    <row r="32" ht="12.75" customHeight="1">
      <c r="A32" s="1"/>
      <c r="D32" s="1"/>
      <c r="E32" s="1"/>
      <c r="I32" s="1"/>
    </row>
    <row r="33" ht="12.75" customHeight="1">
      <c r="A33" s="1"/>
      <c r="D33" s="1"/>
      <c r="E33" s="1"/>
      <c r="I33" s="1"/>
    </row>
    <row r="34" ht="12.75" customHeight="1">
      <c r="A34" s="1"/>
      <c r="D34" s="1"/>
      <c r="E34" s="1"/>
      <c r="I34" s="1"/>
    </row>
    <row r="35" ht="12.75" customHeight="1">
      <c r="A35" s="1"/>
      <c r="D35" s="1"/>
      <c r="E35" s="1"/>
      <c r="I35" s="1"/>
    </row>
    <row r="36" ht="12.75" customHeight="1">
      <c r="A36" s="1"/>
      <c r="D36" s="1"/>
      <c r="E36" s="1"/>
      <c r="I36" s="1"/>
    </row>
    <row r="37" ht="12.75" customHeight="1">
      <c r="A37" s="1"/>
      <c r="D37" s="1"/>
      <c r="E37" s="1"/>
      <c r="I37" s="1"/>
    </row>
    <row r="38" ht="12.75" customHeight="1">
      <c r="A38" s="1"/>
      <c r="D38" s="1"/>
      <c r="E38" s="1"/>
      <c r="I38" s="1"/>
    </row>
    <row r="39" ht="12.75" customHeight="1">
      <c r="A39" s="1"/>
      <c r="D39" s="1"/>
      <c r="E39" s="1"/>
      <c r="I39" s="1"/>
    </row>
    <row r="40" ht="12.75" customHeight="1">
      <c r="A40" s="1"/>
      <c r="D40" s="1"/>
      <c r="E40" s="1"/>
      <c r="I40" s="1"/>
    </row>
    <row r="41" ht="12.75" customHeight="1">
      <c r="A41" s="1"/>
      <c r="D41" s="1"/>
      <c r="E41" s="1"/>
      <c r="I41" s="1"/>
    </row>
    <row r="42" ht="12.75" customHeight="1">
      <c r="A42" s="1"/>
      <c r="D42" s="1"/>
      <c r="E42" s="1"/>
      <c r="I42" s="1"/>
    </row>
    <row r="43" ht="12.75" customHeight="1">
      <c r="A43" s="1"/>
      <c r="D43" s="1"/>
      <c r="E43" s="1"/>
      <c r="I43" s="1"/>
    </row>
    <row r="44" ht="12.75" customHeight="1">
      <c r="A44" s="1"/>
      <c r="D44" s="1"/>
      <c r="E44" s="1"/>
      <c r="I44" s="1"/>
    </row>
    <row r="45" ht="12.75" customHeight="1">
      <c r="A45" s="1"/>
      <c r="D45" s="1"/>
      <c r="E45" s="1"/>
      <c r="I45" s="1"/>
    </row>
    <row r="46" ht="12.75" customHeight="1">
      <c r="A46" s="1"/>
      <c r="D46" s="1"/>
      <c r="E46" s="1"/>
      <c r="I46" s="1"/>
    </row>
    <row r="47" ht="12.75" customHeight="1">
      <c r="A47" s="1"/>
      <c r="D47" s="1"/>
      <c r="E47" s="1"/>
      <c r="I47" s="1"/>
    </row>
    <row r="48" ht="12.75" customHeight="1">
      <c r="A48" s="1"/>
      <c r="D48" s="1"/>
      <c r="E48" s="1"/>
      <c r="I48" s="1"/>
    </row>
    <row r="49" ht="12.75" customHeight="1">
      <c r="A49" s="1"/>
      <c r="D49" s="1"/>
      <c r="E49" s="1"/>
      <c r="I49" s="1"/>
    </row>
    <row r="50" ht="12.75" customHeight="1">
      <c r="A50" s="1"/>
      <c r="D50" s="1"/>
      <c r="E50" s="1"/>
      <c r="I50" s="1"/>
    </row>
    <row r="51" ht="12.75" customHeight="1">
      <c r="A51" s="1"/>
      <c r="D51" s="1"/>
      <c r="E51" s="1"/>
      <c r="I51" s="1"/>
    </row>
    <row r="52" ht="12.75" customHeight="1">
      <c r="A52" s="1"/>
      <c r="D52" s="1"/>
      <c r="E52" s="1"/>
      <c r="I52" s="1"/>
    </row>
    <row r="53" ht="12.75" customHeight="1">
      <c r="A53" s="1"/>
      <c r="D53" s="1"/>
      <c r="E53" s="1"/>
      <c r="I53" s="1"/>
    </row>
    <row r="54" ht="12.75" customHeight="1">
      <c r="A54" s="1"/>
      <c r="D54" s="1"/>
      <c r="E54" s="1"/>
      <c r="I54" s="1"/>
    </row>
    <row r="55" ht="12.75" customHeight="1">
      <c r="A55" s="1"/>
      <c r="D55" s="1"/>
      <c r="E55" s="1"/>
      <c r="I55" s="1"/>
    </row>
    <row r="56" ht="12.75" customHeight="1">
      <c r="A56" s="1"/>
      <c r="D56" s="1"/>
      <c r="E56" s="1"/>
      <c r="I56" s="1"/>
    </row>
    <row r="57" ht="12.75" customHeight="1">
      <c r="A57" s="1"/>
      <c r="D57" s="1"/>
      <c r="E57" s="1"/>
      <c r="I57" s="1"/>
    </row>
    <row r="58" ht="12.75" customHeight="1">
      <c r="A58" s="1"/>
      <c r="D58" s="1"/>
      <c r="E58" s="1"/>
      <c r="I58" s="1"/>
    </row>
    <row r="59" ht="12.75" customHeight="1">
      <c r="A59" s="1"/>
      <c r="D59" s="1"/>
      <c r="E59" s="1"/>
      <c r="I59" s="1"/>
    </row>
    <row r="60" ht="12.75" customHeight="1">
      <c r="A60" s="1"/>
      <c r="D60" s="1"/>
      <c r="E60" s="1"/>
      <c r="I60" s="1"/>
    </row>
    <row r="61" ht="12.75" customHeight="1">
      <c r="A61" s="1"/>
      <c r="D61" s="1"/>
      <c r="E61" s="1"/>
      <c r="I61" s="1"/>
    </row>
    <row r="62" ht="12.75" customHeight="1">
      <c r="A62" s="1"/>
      <c r="D62" s="1"/>
      <c r="E62" s="1"/>
      <c r="I62" s="1"/>
    </row>
    <row r="63" ht="12.75" customHeight="1">
      <c r="A63" s="1"/>
      <c r="D63" s="1"/>
      <c r="E63" s="1"/>
      <c r="I63" s="1"/>
    </row>
    <row r="64" ht="12.75" customHeight="1">
      <c r="A64" s="1"/>
      <c r="D64" s="1"/>
      <c r="E64" s="1"/>
      <c r="I64" s="1"/>
    </row>
    <row r="65" ht="12.75" customHeight="1">
      <c r="A65" s="1"/>
      <c r="D65" s="1"/>
      <c r="E65" s="1"/>
      <c r="I65" s="1"/>
    </row>
    <row r="66" ht="12.75" customHeight="1">
      <c r="A66" s="1"/>
      <c r="D66" s="1"/>
      <c r="E66" s="1"/>
      <c r="I66" s="1"/>
    </row>
    <row r="67" ht="12.75" customHeight="1">
      <c r="A67" s="1"/>
      <c r="D67" s="1"/>
      <c r="E67" s="1"/>
      <c r="I67" s="1"/>
    </row>
    <row r="68" ht="12.75" customHeight="1">
      <c r="A68" s="1"/>
      <c r="D68" s="1"/>
      <c r="E68" s="1"/>
      <c r="I68" s="1"/>
    </row>
    <row r="69" ht="12.75" customHeight="1">
      <c r="A69" s="1"/>
      <c r="D69" s="1"/>
      <c r="E69" s="1"/>
      <c r="I69" s="1"/>
    </row>
    <row r="70" ht="12.75" customHeight="1">
      <c r="A70" s="1"/>
      <c r="D70" s="1"/>
      <c r="E70" s="1"/>
      <c r="I70" s="1"/>
    </row>
    <row r="71" ht="12.75" customHeight="1">
      <c r="A71" s="1"/>
      <c r="D71" s="1"/>
      <c r="E71" s="1"/>
      <c r="I71" s="1"/>
    </row>
    <row r="72" ht="12.75" customHeight="1">
      <c r="A72" s="1"/>
      <c r="D72" s="1"/>
      <c r="E72" s="1"/>
      <c r="I72" s="1"/>
    </row>
    <row r="73" ht="12.75" customHeight="1">
      <c r="A73" s="1"/>
      <c r="D73" s="1"/>
      <c r="E73" s="1"/>
      <c r="I73" s="1"/>
    </row>
    <row r="74" ht="12.75" customHeight="1">
      <c r="A74" s="1"/>
      <c r="D74" s="1"/>
      <c r="E74" s="1"/>
      <c r="I74" s="1"/>
    </row>
    <row r="75" ht="12.75" customHeight="1">
      <c r="A75" s="1"/>
      <c r="D75" s="1"/>
      <c r="E75" s="1"/>
      <c r="I75" s="1"/>
    </row>
    <row r="76" ht="12.75" customHeight="1">
      <c r="A76" s="1"/>
      <c r="D76" s="1"/>
      <c r="E76" s="1"/>
      <c r="I76" s="1"/>
    </row>
    <row r="77" ht="12.75" customHeight="1">
      <c r="A77" s="1"/>
      <c r="D77" s="1"/>
      <c r="E77" s="1"/>
      <c r="I77" s="1"/>
    </row>
    <row r="78" ht="12.75" customHeight="1">
      <c r="A78" s="1"/>
      <c r="D78" s="1"/>
      <c r="E78" s="1"/>
      <c r="I78" s="1"/>
    </row>
    <row r="79" ht="12.75" customHeight="1">
      <c r="A79" s="1"/>
      <c r="D79" s="1"/>
      <c r="E79" s="1"/>
      <c r="I79" s="1"/>
    </row>
    <row r="80" ht="12.75" customHeight="1">
      <c r="A80" s="1"/>
      <c r="D80" s="1"/>
      <c r="E80" s="1"/>
      <c r="I80" s="1"/>
    </row>
    <row r="81" ht="12.75" customHeight="1">
      <c r="A81" s="1"/>
      <c r="D81" s="1"/>
      <c r="E81" s="1"/>
      <c r="I81" s="1"/>
    </row>
    <row r="82" ht="12.75" customHeight="1">
      <c r="A82" s="1"/>
      <c r="D82" s="1"/>
      <c r="E82" s="1"/>
      <c r="I82" s="1"/>
    </row>
    <row r="83" ht="12.75" customHeight="1">
      <c r="A83" s="1"/>
      <c r="D83" s="1"/>
      <c r="E83" s="1"/>
      <c r="I83" s="1"/>
    </row>
    <row r="84" ht="12.75" customHeight="1">
      <c r="A84" s="1"/>
      <c r="D84" s="1"/>
      <c r="E84" s="1"/>
      <c r="I84" s="1"/>
    </row>
    <row r="85" ht="12.75" customHeight="1">
      <c r="A85" s="1"/>
      <c r="D85" s="1"/>
      <c r="E85" s="1"/>
      <c r="I85" s="1"/>
    </row>
    <row r="86" ht="12.75" customHeight="1">
      <c r="A86" s="1"/>
      <c r="D86" s="1"/>
      <c r="E86" s="1"/>
      <c r="I86" s="1"/>
    </row>
    <row r="87" ht="12.75" customHeight="1">
      <c r="A87" s="1"/>
      <c r="D87" s="1"/>
      <c r="E87" s="1"/>
      <c r="I87" s="1"/>
    </row>
    <row r="88" ht="12.75" customHeight="1">
      <c r="A88" s="1"/>
      <c r="D88" s="1"/>
      <c r="E88" s="1"/>
      <c r="I88" s="1"/>
    </row>
    <row r="89" ht="12.75" customHeight="1">
      <c r="A89" s="1"/>
      <c r="D89" s="1"/>
      <c r="E89" s="1"/>
      <c r="I89" s="1"/>
    </row>
    <row r="90" ht="12.75" customHeight="1">
      <c r="A90" s="1"/>
      <c r="D90" s="1"/>
      <c r="E90" s="1"/>
      <c r="I90" s="1"/>
    </row>
    <row r="91" ht="12.75" customHeight="1">
      <c r="A91" s="1"/>
      <c r="D91" s="1"/>
      <c r="E91" s="1"/>
      <c r="I91" s="1"/>
    </row>
    <row r="92" ht="12.75" customHeight="1">
      <c r="A92" s="1"/>
      <c r="D92" s="1"/>
      <c r="E92" s="1"/>
      <c r="I92" s="1"/>
    </row>
    <row r="93" ht="12.75" customHeight="1">
      <c r="A93" s="1"/>
      <c r="D93" s="1"/>
      <c r="E93" s="1"/>
      <c r="I93" s="1"/>
    </row>
    <row r="94" ht="12.75" customHeight="1">
      <c r="A94" s="1"/>
      <c r="D94" s="1"/>
      <c r="E94" s="1"/>
      <c r="I94" s="1"/>
    </row>
    <row r="95" ht="12.75" customHeight="1">
      <c r="A95" s="1"/>
      <c r="D95" s="1"/>
      <c r="E95" s="1"/>
      <c r="I95" s="1"/>
    </row>
    <row r="96" ht="12.75" customHeight="1">
      <c r="A96" s="1"/>
      <c r="D96" s="1"/>
      <c r="E96" s="1"/>
      <c r="I96" s="1"/>
    </row>
    <row r="97" ht="12.75" customHeight="1">
      <c r="A97" s="1"/>
      <c r="D97" s="1"/>
      <c r="E97" s="1"/>
      <c r="I97" s="1"/>
    </row>
    <row r="98" ht="12.75" customHeight="1">
      <c r="A98" s="1"/>
      <c r="D98" s="1"/>
      <c r="E98" s="1"/>
      <c r="I98" s="1"/>
    </row>
    <row r="99" ht="12.75" customHeight="1">
      <c r="A99" s="1"/>
      <c r="D99" s="1"/>
      <c r="E99" s="1"/>
      <c r="I99" s="1"/>
    </row>
    <row r="100" ht="12.75" customHeight="1">
      <c r="A100" s="1"/>
      <c r="D100" s="1"/>
      <c r="E100" s="1"/>
      <c r="I100" s="1"/>
    </row>
    <row r="101" ht="12.75" customHeight="1">
      <c r="A101" s="1"/>
      <c r="D101" s="1"/>
      <c r="E101" s="1"/>
      <c r="I101" s="1"/>
    </row>
    <row r="102" ht="12.75" customHeight="1">
      <c r="A102" s="1"/>
      <c r="D102" s="1"/>
      <c r="E102" s="1"/>
      <c r="I102" s="1"/>
    </row>
    <row r="103" ht="12.75" customHeight="1">
      <c r="A103" s="1"/>
      <c r="D103" s="1"/>
      <c r="E103" s="1"/>
      <c r="I103" s="1"/>
    </row>
    <row r="104" ht="12.75" customHeight="1">
      <c r="A104" s="1"/>
      <c r="D104" s="1"/>
      <c r="E104" s="1"/>
      <c r="I104" s="1"/>
    </row>
    <row r="105" ht="12.75" customHeight="1">
      <c r="A105" s="1"/>
      <c r="D105" s="1"/>
      <c r="E105" s="1"/>
      <c r="I105" s="1"/>
    </row>
    <row r="106" ht="12.75" customHeight="1">
      <c r="A106" s="1"/>
      <c r="D106" s="1"/>
      <c r="E106" s="1"/>
      <c r="I106" s="1"/>
    </row>
    <row r="107" ht="12.75" customHeight="1">
      <c r="A107" s="1"/>
      <c r="D107" s="1"/>
      <c r="E107" s="1"/>
      <c r="I107" s="1"/>
    </row>
    <row r="108" ht="12.75" customHeight="1">
      <c r="A108" s="1"/>
      <c r="D108" s="1"/>
      <c r="E108" s="1"/>
      <c r="I108" s="1"/>
    </row>
    <row r="109" ht="12.75" customHeight="1">
      <c r="A109" s="1"/>
      <c r="D109" s="1"/>
      <c r="E109" s="1"/>
      <c r="I109" s="1"/>
    </row>
    <row r="110" ht="12.75" customHeight="1">
      <c r="A110" s="1"/>
      <c r="D110" s="1"/>
      <c r="E110" s="1"/>
      <c r="I110" s="1"/>
    </row>
    <row r="111" ht="12.75" customHeight="1">
      <c r="A111" s="1"/>
      <c r="D111" s="1"/>
      <c r="E111" s="1"/>
      <c r="I111" s="1"/>
    </row>
    <row r="112" ht="12.75" customHeight="1">
      <c r="A112" s="1"/>
      <c r="D112" s="1"/>
      <c r="E112" s="1"/>
      <c r="I112" s="1"/>
    </row>
    <row r="113" ht="12.75" customHeight="1">
      <c r="A113" s="1"/>
      <c r="D113" s="1"/>
      <c r="E113" s="1"/>
      <c r="I113" s="1"/>
    </row>
    <row r="114" ht="12.75" customHeight="1">
      <c r="A114" s="1"/>
      <c r="D114" s="1"/>
      <c r="E114" s="1"/>
      <c r="I114" s="1"/>
    </row>
    <row r="115" ht="12.75" customHeight="1">
      <c r="A115" s="1"/>
      <c r="D115" s="1"/>
      <c r="E115" s="1"/>
      <c r="I115" s="1"/>
    </row>
    <row r="116" ht="12.75" customHeight="1">
      <c r="A116" s="1"/>
      <c r="D116" s="1"/>
      <c r="E116" s="1"/>
      <c r="I116" s="1"/>
    </row>
    <row r="117" ht="12.75" customHeight="1">
      <c r="A117" s="1"/>
      <c r="D117" s="1"/>
      <c r="E117" s="1"/>
      <c r="I117" s="1"/>
    </row>
    <row r="118" ht="12.75" customHeight="1">
      <c r="A118" s="1"/>
      <c r="D118" s="1"/>
      <c r="E118" s="1"/>
      <c r="I118" s="1"/>
    </row>
    <row r="119" ht="12.75" customHeight="1">
      <c r="A119" s="1"/>
      <c r="D119" s="1"/>
      <c r="E119" s="1"/>
      <c r="I119" s="1"/>
    </row>
    <row r="120" ht="12.75" customHeight="1">
      <c r="A120" s="1"/>
      <c r="D120" s="1"/>
      <c r="E120" s="1"/>
      <c r="I120" s="1"/>
    </row>
    <row r="121" ht="12.75" customHeight="1">
      <c r="A121" s="1"/>
      <c r="D121" s="1"/>
      <c r="E121" s="1"/>
      <c r="I121" s="1"/>
    </row>
    <row r="122" ht="12.75" customHeight="1">
      <c r="A122" s="1"/>
      <c r="D122" s="1"/>
      <c r="E122" s="1"/>
      <c r="I122" s="1"/>
    </row>
    <row r="123" ht="12.75" customHeight="1">
      <c r="A123" s="1"/>
      <c r="D123" s="1"/>
      <c r="E123" s="1"/>
      <c r="I123" s="1"/>
    </row>
    <row r="124" ht="12.75" customHeight="1">
      <c r="A124" s="1"/>
      <c r="D124" s="1"/>
      <c r="E124" s="1"/>
      <c r="I124" s="1"/>
    </row>
    <row r="125" ht="12.75" customHeight="1">
      <c r="A125" s="1"/>
      <c r="D125" s="1"/>
      <c r="E125" s="1"/>
      <c r="I125" s="1"/>
    </row>
    <row r="126" ht="12.75" customHeight="1">
      <c r="A126" s="1"/>
      <c r="D126" s="1"/>
      <c r="E126" s="1"/>
      <c r="I126" s="1"/>
    </row>
    <row r="127" ht="12.75" customHeight="1">
      <c r="A127" s="1"/>
      <c r="D127" s="1"/>
      <c r="E127" s="1"/>
      <c r="I127" s="1"/>
    </row>
    <row r="128" ht="12.75" customHeight="1">
      <c r="A128" s="1"/>
      <c r="D128" s="1"/>
      <c r="E128" s="1"/>
      <c r="I128" s="1"/>
    </row>
    <row r="129" ht="12.75" customHeight="1">
      <c r="A129" s="1"/>
      <c r="D129" s="1"/>
      <c r="E129" s="1"/>
      <c r="I129" s="1"/>
    </row>
    <row r="130" ht="12.75" customHeight="1">
      <c r="A130" s="1"/>
      <c r="D130" s="1"/>
      <c r="E130" s="1"/>
      <c r="I130" s="1"/>
    </row>
    <row r="131" ht="12.75" customHeight="1">
      <c r="A131" s="1"/>
      <c r="D131" s="1"/>
      <c r="E131" s="1"/>
      <c r="I131" s="1"/>
    </row>
    <row r="132" ht="12.75" customHeight="1">
      <c r="A132" s="1"/>
      <c r="D132" s="1"/>
      <c r="E132" s="1"/>
      <c r="I132" s="1"/>
    </row>
    <row r="133" ht="12.75" customHeight="1">
      <c r="A133" s="1"/>
      <c r="D133" s="1"/>
      <c r="E133" s="1"/>
      <c r="I133" s="1"/>
    </row>
    <row r="134" ht="12.75" customHeight="1">
      <c r="A134" s="1"/>
      <c r="D134" s="1"/>
      <c r="E134" s="1"/>
      <c r="I134" s="1"/>
    </row>
    <row r="135" ht="12.75" customHeight="1">
      <c r="A135" s="1"/>
      <c r="D135" s="1"/>
      <c r="E135" s="1"/>
      <c r="I135" s="1"/>
    </row>
    <row r="136" ht="12.75" customHeight="1">
      <c r="A136" s="1"/>
      <c r="D136" s="1"/>
      <c r="E136" s="1"/>
      <c r="I136" s="1"/>
    </row>
    <row r="137" ht="12.75" customHeight="1">
      <c r="A137" s="1"/>
      <c r="D137" s="1"/>
      <c r="E137" s="1"/>
      <c r="I137" s="1"/>
    </row>
    <row r="138" ht="12.75" customHeight="1">
      <c r="A138" s="1"/>
      <c r="D138" s="1"/>
      <c r="E138" s="1"/>
      <c r="I138" s="1"/>
    </row>
    <row r="139" ht="12.75" customHeight="1">
      <c r="A139" s="1"/>
      <c r="D139" s="1"/>
      <c r="E139" s="1"/>
      <c r="I139" s="1"/>
    </row>
    <row r="140" ht="12.75" customHeight="1">
      <c r="A140" s="1"/>
      <c r="D140" s="1"/>
      <c r="E140" s="1"/>
      <c r="I140" s="1"/>
    </row>
    <row r="141" ht="12.75" customHeight="1">
      <c r="A141" s="1"/>
      <c r="D141" s="1"/>
      <c r="E141" s="1"/>
      <c r="I141" s="1"/>
    </row>
    <row r="142" ht="12.75" customHeight="1">
      <c r="A142" s="1"/>
      <c r="D142" s="1"/>
      <c r="E142" s="1"/>
      <c r="I142" s="1"/>
    </row>
    <row r="143" ht="12.75" customHeight="1">
      <c r="A143" s="1"/>
      <c r="D143" s="1"/>
      <c r="E143" s="1"/>
      <c r="I143" s="1"/>
    </row>
    <row r="144" ht="12.75" customHeight="1">
      <c r="A144" s="1"/>
      <c r="D144" s="1"/>
      <c r="E144" s="1"/>
      <c r="I144" s="1"/>
    </row>
    <row r="145" ht="12.75" customHeight="1">
      <c r="A145" s="1"/>
      <c r="D145" s="1"/>
      <c r="E145" s="1"/>
      <c r="I145" s="1"/>
    </row>
    <row r="146" ht="12.75" customHeight="1">
      <c r="A146" s="1"/>
      <c r="D146" s="1"/>
      <c r="E146" s="1"/>
      <c r="I146" s="1"/>
    </row>
    <row r="147" ht="12.75" customHeight="1">
      <c r="A147" s="1"/>
      <c r="D147" s="1"/>
      <c r="E147" s="1"/>
      <c r="I147" s="1"/>
    </row>
    <row r="148" ht="12.75" customHeight="1">
      <c r="A148" s="1"/>
      <c r="D148" s="1"/>
      <c r="E148" s="1"/>
      <c r="I148" s="1"/>
    </row>
    <row r="149" ht="12.75" customHeight="1">
      <c r="A149" s="1"/>
      <c r="D149" s="1"/>
      <c r="E149" s="1"/>
      <c r="I149" s="1"/>
    </row>
    <row r="150" ht="12.75" customHeight="1">
      <c r="A150" s="1"/>
      <c r="D150" s="1"/>
      <c r="E150" s="1"/>
      <c r="I150" s="1"/>
    </row>
    <row r="151" ht="12.75" customHeight="1">
      <c r="A151" s="1"/>
      <c r="D151" s="1"/>
      <c r="E151" s="1"/>
      <c r="I151" s="1"/>
    </row>
    <row r="152" ht="12.75" customHeight="1">
      <c r="A152" s="1"/>
      <c r="D152" s="1"/>
      <c r="E152" s="1"/>
      <c r="I152" s="1"/>
    </row>
    <row r="153" ht="12.75" customHeight="1">
      <c r="A153" s="1"/>
      <c r="D153" s="1"/>
      <c r="E153" s="1"/>
      <c r="I153" s="1"/>
    </row>
    <row r="154" ht="12.75" customHeight="1">
      <c r="A154" s="1"/>
      <c r="D154" s="1"/>
      <c r="E154" s="1"/>
      <c r="I154" s="1"/>
    </row>
    <row r="155" ht="12.75" customHeight="1">
      <c r="A155" s="1"/>
      <c r="D155" s="1"/>
      <c r="E155" s="1"/>
      <c r="I155" s="1"/>
    </row>
    <row r="156" ht="12.75" customHeight="1">
      <c r="A156" s="1"/>
      <c r="D156" s="1"/>
      <c r="E156" s="1"/>
      <c r="I156" s="1"/>
    </row>
    <row r="157" ht="12.75" customHeight="1">
      <c r="A157" s="1"/>
      <c r="D157" s="1"/>
      <c r="E157" s="1"/>
      <c r="I157" s="1"/>
    </row>
    <row r="158" ht="12.75" customHeight="1">
      <c r="A158" s="1"/>
      <c r="D158" s="1"/>
      <c r="E158" s="1"/>
      <c r="I158" s="1"/>
    </row>
    <row r="159" ht="12.75" customHeight="1">
      <c r="A159" s="1"/>
      <c r="D159" s="1"/>
      <c r="E159" s="1"/>
      <c r="I159" s="1"/>
    </row>
    <row r="160" ht="12.75" customHeight="1">
      <c r="A160" s="1"/>
      <c r="D160" s="1"/>
      <c r="E160" s="1"/>
      <c r="I160" s="1"/>
    </row>
    <row r="161" ht="12.75" customHeight="1">
      <c r="A161" s="1"/>
      <c r="D161" s="1"/>
      <c r="E161" s="1"/>
      <c r="I161" s="1"/>
    </row>
    <row r="162" ht="12.75" customHeight="1">
      <c r="A162" s="1"/>
      <c r="D162" s="1"/>
      <c r="E162" s="1"/>
      <c r="I162" s="1"/>
    </row>
    <row r="163" ht="12.75" customHeight="1">
      <c r="A163" s="1"/>
      <c r="D163" s="1"/>
      <c r="E163" s="1"/>
      <c r="I163" s="1"/>
    </row>
    <row r="164" ht="12.75" customHeight="1">
      <c r="A164" s="1"/>
      <c r="D164" s="1"/>
      <c r="E164" s="1"/>
      <c r="I164" s="1"/>
    </row>
    <row r="165" ht="12.75" customHeight="1">
      <c r="A165" s="1"/>
      <c r="D165" s="1"/>
      <c r="E165" s="1"/>
      <c r="I165" s="1"/>
    </row>
    <row r="166" ht="12.75" customHeight="1">
      <c r="A166" s="1"/>
      <c r="D166" s="1"/>
      <c r="E166" s="1"/>
      <c r="I166" s="1"/>
    </row>
    <row r="167" ht="12.75" customHeight="1">
      <c r="A167" s="1"/>
      <c r="D167" s="1"/>
      <c r="E167" s="1"/>
      <c r="I167" s="1"/>
    </row>
    <row r="168" ht="12.75" customHeight="1">
      <c r="A168" s="1"/>
      <c r="D168" s="1"/>
      <c r="E168" s="1"/>
      <c r="I168" s="1"/>
    </row>
    <row r="169" ht="12.75" customHeight="1">
      <c r="A169" s="1"/>
      <c r="D169" s="1"/>
      <c r="E169" s="1"/>
      <c r="I169" s="1"/>
    </row>
    <row r="170" ht="12.75" customHeight="1">
      <c r="A170" s="1"/>
      <c r="D170" s="1"/>
      <c r="E170" s="1"/>
      <c r="I170" s="1"/>
    </row>
    <row r="171" ht="12.75" customHeight="1">
      <c r="A171" s="1"/>
      <c r="D171" s="1"/>
      <c r="E171" s="1"/>
      <c r="I171" s="1"/>
    </row>
    <row r="172" ht="12.75" customHeight="1">
      <c r="A172" s="1"/>
      <c r="D172" s="1"/>
      <c r="E172" s="1"/>
      <c r="I172" s="1"/>
    </row>
    <row r="173" ht="12.75" customHeight="1">
      <c r="A173" s="1"/>
      <c r="D173" s="1"/>
      <c r="E173" s="1"/>
      <c r="I173" s="1"/>
    </row>
    <row r="174" ht="12.75" customHeight="1">
      <c r="A174" s="1"/>
      <c r="D174" s="1"/>
      <c r="E174" s="1"/>
      <c r="I174" s="1"/>
    </row>
    <row r="175" ht="12.75" customHeight="1">
      <c r="A175" s="1"/>
      <c r="D175" s="1"/>
      <c r="E175" s="1"/>
      <c r="I175" s="1"/>
    </row>
    <row r="176" ht="12.75" customHeight="1">
      <c r="A176" s="1"/>
      <c r="D176" s="1"/>
      <c r="E176" s="1"/>
      <c r="I176" s="1"/>
    </row>
    <row r="177" ht="12.75" customHeight="1">
      <c r="A177" s="1"/>
      <c r="D177" s="1"/>
      <c r="E177" s="1"/>
      <c r="I177" s="1"/>
    </row>
    <row r="178" ht="12.75" customHeight="1">
      <c r="A178" s="1"/>
      <c r="D178" s="1"/>
      <c r="E178" s="1"/>
      <c r="I178" s="1"/>
    </row>
    <row r="179" ht="12.75" customHeight="1">
      <c r="A179" s="1"/>
      <c r="D179" s="1"/>
      <c r="E179" s="1"/>
      <c r="I179" s="1"/>
    </row>
    <row r="180" ht="12.75" customHeight="1">
      <c r="A180" s="1"/>
      <c r="D180" s="1"/>
      <c r="E180" s="1"/>
      <c r="I180" s="1"/>
    </row>
    <row r="181" ht="12.75" customHeight="1">
      <c r="A181" s="1"/>
      <c r="D181" s="1"/>
      <c r="E181" s="1"/>
      <c r="I181" s="1"/>
    </row>
    <row r="182" ht="12.75" customHeight="1">
      <c r="A182" s="1"/>
      <c r="D182" s="1"/>
      <c r="E182" s="1"/>
      <c r="I182" s="1"/>
    </row>
    <row r="183" ht="12.75" customHeight="1">
      <c r="A183" s="1"/>
      <c r="D183" s="1"/>
      <c r="E183" s="1"/>
      <c r="I183" s="1"/>
    </row>
    <row r="184" ht="12.75" customHeight="1">
      <c r="A184" s="1"/>
      <c r="D184" s="1"/>
      <c r="E184" s="1"/>
      <c r="I184" s="1"/>
    </row>
    <row r="185" ht="12.75" customHeight="1">
      <c r="A185" s="1"/>
      <c r="D185" s="1"/>
      <c r="E185" s="1"/>
      <c r="I185" s="1"/>
    </row>
    <row r="186" ht="12.75" customHeight="1">
      <c r="A186" s="1"/>
      <c r="D186" s="1"/>
      <c r="E186" s="1"/>
      <c r="I186" s="1"/>
    </row>
    <row r="187" ht="12.75" customHeight="1">
      <c r="A187" s="1"/>
      <c r="D187" s="1"/>
      <c r="E187" s="1"/>
      <c r="I187" s="1"/>
    </row>
    <row r="188" ht="12.75" customHeight="1">
      <c r="A188" s="1"/>
      <c r="D188" s="1"/>
      <c r="E188" s="1"/>
      <c r="I188" s="1"/>
    </row>
    <row r="189" ht="12.75" customHeight="1">
      <c r="A189" s="1"/>
      <c r="D189" s="1"/>
      <c r="E189" s="1"/>
      <c r="I189" s="1"/>
    </row>
    <row r="190" ht="12.75" customHeight="1">
      <c r="A190" s="1"/>
      <c r="D190" s="1"/>
      <c r="E190" s="1"/>
      <c r="I190" s="1"/>
    </row>
    <row r="191" ht="12.75" customHeight="1">
      <c r="A191" s="1"/>
      <c r="D191" s="1"/>
      <c r="E191" s="1"/>
      <c r="I191" s="1"/>
    </row>
    <row r="192" ht="12.75" customHeight="1">
      <c r="A192" s="1"/>
      <c r="D192" s="1"/>
      <c r="E192" s="1"/>
      <c r="I192" s="1"/>
    </row>
    <row r="193" ht="12.75" customHeight="1">
      <c r="A193" s="1"/>
      <c r="D193" s="1"/>
      <c r="E193" s="1"/>
      <c r="I193" s="1"/>
    </row>
    <row r="194" ht="12.75" customHeight="1">
      <c r="A194" s="1"/>
      <c r="D194" s="1"/>
      <c r="E194" s="1"/>
      <c r="I194" s="1"/>
    </row>
    <row r="195" ht="12.75" customHeight="1">
      <c r="A195" s="1"/>
      <c r="D195" s="1"/>
      <c r="E195" s="1"/>
      <c r="I195" s="1"/>
    </row>
    <row r="196" ht="12.75" customHeight="1">
      <c r="A196" s="1"/>
      <c r="D196" s="1"/>
      <c r="E196" s="1"/>
      <c r="I196" s="1"/>
    </row>
    <row r="197" ht="12.75" customHeight="1">
      <c r="A197" s="1"/>
      <c r="D197" s="1"/>
      <c r="E197" s="1"/>
      <c r="I197" s="1"/>
    </row>
    <row r="198" ht="12.75" customHeight="1">
      <c r="A198" s="1"/>
      <c r="D198" s="1"/>
      <c r="E198" s="1"/>
      <c r="I198" s="1"/>
    </row>
    <row r="199" ht="12.75" customHeight="1">
      <c r="A199" s="1"/>
      <c r="D199" s="1"/>
      <c r="E199" s="1"/>
      <c r="I199" s="1"/>
    </row>
    <row r="200" ht="12.75" customHeight="1">
      <c r="A200" s="1"/>
      <c r="D200" s="1"/>
      <c r="E200" s="1"/>
      <c r="I200" s="1"/>
    </row>
    <row r="201" ht="12.75" customHeight="1">
      <c r="A201" s="1"/>
      <c r="D201" s="1"/>
      <c r="E201" s="1"/>
      <c r="I201" s="1"/>
    </row>
    <row r="202" ht="12.75" customHeight="1">
      <c r="A202" s="1"/>
      <c r="D202" s="1"/>
      <c r="E202" s="1"/>
      <c r="I202" s="1"/>
    </row>
    <row r="203" ht="12.75" customHeight="1">
      <c r="A203" s="1"/>
      <c r="D203" s="1"/>
      <c r="E203" s="1"/>
      <c r="I203" s="1"/>
    </row>
    <row r="204" ht="12.75" customHeight="1">
      <c r="A204" s="1"/>
      <c r="D204" s="1"/>
      <c r="E204" s="1"/>
      <c r="I204" s="1"/>
    </row>
    <row r="205" ht="12.75" customHeight="1">
      <c r="A205" s="1"/>
      <c r="D205" s="1"/>
      <c r="E205" s="1"/>
      <c r="I205" s="1"/>
    </row>
    <row r="206" ht="12.75" customHeight="1">
      <c r="A206" s="1"/>
      <c r="D206" s="1"/>
      <c r="E206" s="1"/>
      <c r="I206" s="1"/>
    </row>
    <row r="207" ht="12.75" customHeight="1">
      <c r="A207" s="1"/>
      <c r="D207" s="1"/>
      <c r="E207" s="1"/>
      <c r="I207" s="1"/>
    </row>
    <row r="208" ht="12.75" customHeight="1">
      <c r="A208" s="1"/>
      <c r="D208" s="1"/>
      <c r="E208" s="1"/>
      <c r="I208" s="1"/>
    </row>
    <row r="209" ht="12.75" customHeight="1">
      <c r="A209" s="1"/>
      <c r="D209" s="1"/>
      <c r="E209" s="1"/>
      <c r="I209" s="1"/>
    </row>
    <row r="210" ht="12.75" customHeight="1">
      <c r="A210" s="1"/>
      <c r="D210" s="1"/>
      <c r="E210" s="1"/>
      <c r="I210" s="1"/>
    </row>
    <row r="211" ht="12.75" customHeight="1">
      <c r="A211" s="1"/>
      <c r="D211" s="1"/>
      <c r="E211" s="1"/>
      <c r="I211" s="1"/>
    </row>
    <row r="212" ht="12.75" customHeight="1">
      <c r="A212" s="1"/>
      <c r="D212" s="1"/>
      <c r="E212" s="1"/>
      <c r="I212" s="1"/>
    </row>
    <row r="213" ht="12.75" customHeight="1">
      <c r="A213" s="1"/>
      <c r="D213" s="1"/>
      <c r="E213" s="1"/>
      <c r="I213" s="1"/>
    </row>
    <row r="214" ht="12.75" customHeight="1">
      <c r="A214" s="1"/>
      <c r="D214" s="1"/>
      <c r="E214" s="1"/>
      <c r="I214" s="1"/>
    </row>
    <row r="215" ht="12.75" customHeight="1">
      <c r="A215" s="1"/>
      <c r="D215" s="1"/>
      <c r="E215" s="1"/>
      <c r="I215" s="1"/>
    </row>
    <row r="216" ht="12.75" customHeight="1">
      <c r="A216" s="1"/>
      <c r="D216" s="1"/>
      <c r="E216" s="1"/>
      <c r="I216" s="1"/>
    </row>
    <row r="217" ht="12.75" customHeight="1">
      <c r="A217" s="1"/>
      <c r="D217" s="1"/>
      <c r="E217" s="1"/>
      <c r="I217" s="1"/>
    </row>
    <row r="218" ht="12.75" customHeight="1">
      <c r="A218" s="1"/>
      <c r="D218" s="1"/>
      <c r="E218" s="1"/>
      <c r="I218" s="1"/>
    </row>
    <row r="219" ht="12.75" customHeight="1">
      <c r="A219" s="1"/>
      <c r="D219" s="1"/>
      <c r="E219" s="1"/>
      <c r="I219" s="1"/>
    </row>
    <row r="220" ht="12.75" customHeight="1">
      <c r="A220" s="1"/>
      <c r="D220" s="1"/>
      <c r="E220" s="1"/>
      <c r="I220" s="1"/>
    </row>
    <row r="221" ht="12.75" customHeight="1">
      <c r="A221" s="1"/>
      <c r="D221" s="1"/>
      <c r="E221" s="1"/>
      <c r="I221" s="1"/>
    </row>
    <row r="222" ht="12.75" customHeight="1">
      <c r="A222" s="1"/>
      <c r="D222" s="1"/>
      <c r="E222" s="1"/>
      <c r="I222" s="1"/>
    </row>
    <row r="223" ht="12.75" customHeight="1">
      <c r="A223" s="1"/>
      <c r="D223" s="1"/>
      <c r="E223" s="1"/>
      <c r="I223" s="1"/>
    </row>
    <row r="224" ht="12.75" customHeight="1">
      <c r="A224" s="1"/>
      <c r="D224" s="1"/>
      <c r="E224" s="1"/>
      <c r="I224" s="1"/>
    </row>
    <row r="225" ht="12.75" customHeight="1">
      <c r="A225" s="1"/>
      <c r="D225" s="1"/>
      <c r="E225" s="1"/>
      <c r="I225" s="1"/>
    </row>
    <row r="226" ht="12.75" customHeight="1">
      <c r="A226" s="1"/>
      <c r="D226" s="1"/>
      <c r="E226" s="1"/>
      <c r="I226" s="1"/>
    </row>
    <row r="227" ht="12.75" customHeight="1">
      <c r="A227" s="1"/>
      <c r="D227" s="1"/>
      <c r="E227" s="1"/>
      <c r="I227" s="1"/>
    </row>
    <row r="228" ht="12.75" customHeight="1">
      <c r="A228" s="1"/>
      <c r="D228" s="1"/>
      <c r="E228" s="1"/>
      <c r="I228" s="1"/>
    </row>
    <row r="229" ht="12.75" customHeight="1">
      <c r="A229" s="1"/>
      <c r="D229" s="1"/>
      <c r="E229" s="1"/>
      <c r="I229" s="1"/>
    </row>
    <row r="230" ht="12.75" customHeight="1">
      <c r="A230" s="1"/>
      <c r="D230" s="1"/>
      <c r="E230" s="1"/>
      <c r="I230" s="1"/>
    </row>
    <row r="231" ht="12.75" customHeight="1">
      <c r="A231" s="1"/>
      <c r="D231" s="1"/>
      <c r="E231" s="1"/>
      <c r="I231" s="1"/>
    </row>
    <row r="232" ht="12.75" customHeight="1">
      <c r="A232" s="1"/>
      <c r="D232" s="1"/>
      <c r="E232" s="1"/>
      <c r="I232" s="1"/>
    </row>
    <row r="233" ht="12.75" customHeight="1">
      <c r="A233" s="1"/>
      <c r="D233" s="1"/>
      <c r="E233" s="1"/>
      <c r="I233" s="1"/>
    </row>
    <row r="234" ht="12.75" customHeight="1">
      <c r="A234" s="1"/>
      <c r="D234" s="1"/>
      <c r="E234" s="1"/>
      <c r="I234" s="1"/>
    </row>
    <row r="235" ht="12.75" customHeight="1">
      <c r="A235" s="1"/>
      <c r="D235" s="1"/>
      <c r="E235" s="1"/>
      <c r="I235" s="1"/>
    </row>
    <row r="236" ht="12.75" customHeight="1">
      <c r="A236" s="1"/>
      <c r="D236" s="1"/>
      <c r="E236" s="1"/>
      <c r="I236" s="1"/>
    </row>
    <row r="237" ht="12.75" customHeight="1">
      <c r="A237" s="1"/>
      <c r="D237" s="1"/>
      <c r="E237" s="1"/>
      <c r="I237" s="1"/>
    </row>
    <row r="238" ht="12.75" customHeight="1">
      <c r="A238" s="1"/>
      <c r="D238" s="1"/>
      <c r="E238" s="1"/>
      <c r="I238" s="1"/>
    </row>
    <row r="239" ht="12.75" customHeight="1">
      <c r="A239" s="1"/>
      <c r="D239" s="1"/>
      <c r="E239" s="1"/>
      <c r="I239" s="1"/>
    </row>
    <row r="240" ht="12.75" customHeight="1">
      <c r="A240" s="1"/>
      <c r="D240" s="1"/>
      <c r="E240" s="1"/>
      <c r="I240" s="1"/>
    </row>
    <row r="241" ht="12.75" customHeight="1">
      <c r="A241" s="1"/>
      <c r="D241" s="1"/>
      <c r="E241" s="1"/>
      <c r="I241" s="1"/>
    </row>
    <row r="242" ht="12.75" customHeight="1">
      <c r="A242" s="1"/>
      <c r="D242" s="1"/>
      <c r="E242" s="1"/>
      <c r="I242" s="1"/>
    </row>
    <row r="243" ht="12.75" customHeight="1">
      <c r="A243" s="1"/>
      <c r="D243" s="1"/>
      <c r="E243" s="1"/>
      <c r="I243" s="1"/>
    </row>
    <row r="244" ht="12.75" customHeight="1">
      <c r="A244" s="1"/>
      <c r="D244" s="1"/>
      <c r="E244" s="1"/>
      <c r="I244" s="1"/>
    </row>
    <row r="245" ht="12.75" customHeight="1">
      <c r="A245" s="1"/>
      <c r="D245" s="1"/>
      <c r="E245" s="1"/>
      <c r="I245" s="1"/>
    </row>
    <row r="246" ht="12.75" customHeight="1">
      <c r="A246" s="1"/>
      <c r="D246" s="1"/>
      <c r="E246" s="1"/>
      <c r="I246" s="1"/>
    </row>
    <row r="247" ht="12.75" customHeight="1">
      <c r="A247" s="1"/>
      <c r="D247" s="1"/>
      <c r="E247" s="1"/>
      <c r="I247" s="1"/>
    </row>
    <row r="248" ht="12.75" customHeight="1">
      <c r="A248" s="1"/>
      <c r="D248" s="1"/>
      <c r="E248" s="1"/>
      <c r="I248" s="1"/>
    </row>
    <row r="249" ht="12.75" customHeight="1">
      <c r="A249" s="1"/>
      <c r="D249" s="1"/>
      <c r="E249" s="1"/>
      <c r="I249" s="1"/>
    </row>
    <row r="250" ht="12.75" customHeight="1">
      <c r="A250" s="1"/>
      <c r="D250" s="1"/>
      <c r="E250" s="1"/>
      <c r="I250" s="1"/>
    </row>
    <row r="251" ht="12.75" customHeight="1">
      <c r="A251" s="1"/>
      <c r="D251" s="1"/>
      <c r="E251" s="1"/>
      <c r="I251" s="1"/>
    </row>
    <row r="252" ht="12.75" customHeight="1">
      <c r="A252" s="1"/>
      <c r="D252" s="1"/>
      <c r="E252" s="1"/>
      <c r="I252" s="1"/>
    </row>
    <row r="253" ht="12.75" customHeight="1">
      <c r="A253" s="1"/>
      <c r="D253" s="1"/>
      <c r="E253" s="1"/>
      <c r="I253" s="1"/>
    </row>
    <row r="254" ht="12.75" customHeight="1">
      <c r="A254" s="1"/>
      <c r="D254" s="1"/>
      <c r="E254" s="1"/>
      <c r="I254" s="1"/>
    </row>
    <row r="255" ht="12.75" customHeight="1">
      <c r="A255" s="1"/>
      <c r="D255" s="1"/>
      <c r="E255" s="1"/>
      <c r="I255" s="1"/>
    </row>
    <row r="256" ht="12.75" customHeight="1">
      <c r="A256" s="1"/>
      <c r="D256" s="1"/>
      <c r="E256" s="1"/>
      <c r="I256" s="1"/>
    </row>
    <row r="257" ht="12.75" customHeight="1">
      <c r="A257" s="1"/>
      <c r="D257" s="1"/>
      <c r="E257" s="1"/>
      <c r="I257" s="1"/>
    </row>
    <row r="258" ht="12.75" customHeight="1">
      <c r="A258" s="1"/>
      <c r="D258" s="1"/>
      <c r="E258" s="1"/>
      <c r="I258" s="1"/>
    </row>
    <row r="259" ht="12.75" customHeight="1">
      <c r="A259" s="1"/>
      <c r="D259" s="1"/>
      <c r="E259" s="1"/>
      <c r="I259" s="1"/>
    </row>
    <row r="260" ht="12.75" customHeight="1">
      <c r="A260" s="1"/>
      <c r="D260" s="1"/>
      <c r="E260" s="1"/>
      <c r="I260" s="1"/>
    </row>
    <row r="261" ht="12.75" customHeight="1">
      <c r="A261" s="1"/>
      <c r="D261" s="1"/>
      <c r="E261" s="1"/>
      <c r="I261" s="1"/>
    </row>
    <row r="262" ht="12.75" customHeight="1">
      <c r="A262" s="1"/>
      <c r="D262" s="1"/>
      <c r="E262" s="1"/>
      <c r="I262" s="1"/>
    </row>
    <row r="263" ht="12.75" customHeight="1">
      <c r="A263" s="1"/>
      <c r="D263" s="1"/>
      <c r="E263" s="1"/>
      <c r="I263" s="1"/>
    </row>
    <row r="264" ht="12.75" customHeight="1">
      <c r="A264" s="1"/>
      <c r="D264" s="1"/>
      <c r="E264" s="1"/>
      <c r="I264" s="1"/>
    </row>
    <row r="265" ht="12.75" customHeight="1">
      <c r="A265" s="1"/>
      <c r="D265" s="1"/>
      <c r="E265" s="1"/>
      <c r="I265" s="1"/>
    </row>
    <row r="266" ht="12.75" customHeight="1">
      <c r="A266" s="1"/>
      <c r="D266" s="1"/>
      <c r="E266" s="1"/>
      <c r="I266" s="1"/>
    </row>
    <row r="267" ht="12.75" customHeight="1">
      <c r="A267" s="1"/>
      <c r="D267" s="1"/>
      <c r="E267" s="1"/>
      <c r="I267" s="1"/>
    </row>
    <row r="268" ht="12.75" customHeight="1">
      <c r="A268" s="1"/>
      <c r="D268" s="1"/>
      <c r="E268" s="1"/>
      <c r="I268" s="1"/>
    </row>
    <row r="269" ht="12.75" customHeight="1">
      <c r="A269" s="1"/>
      <c r="D269" s="1"/>
      <c r="E269" s="1"/>
      <c r="I269" s="1"/>
    </row>
    <row r="270" ht="12.75" customHeight="1">
      <c r="A270" s="1"/>
      <c r="D270" s="1"/>
      <c r="E270" s="1"/>
      <c r="I270" s="1"/>
    </row>
    <row r="271" ht="12.75" customHeight="1">
      <c r="A271" s="1"/>
      <c r="D271" s="1"/>
      <c r="E271" s="1"/>
      <c r="I271" s="1"/>
    </row>
    <row r="272" ht="12.75" customHeight="1">
      <c r="A272" s="1"/>
      <c r="D272" s="1"/>
      <c r="E272" s="1"/>
      <c r="I272" s="1"/>
    </row>
    <row r="273" ht="12.75" customHeight="1">
      <c r="A273" s="1"/>
      <c r="D273" s="1"/>
      <c r="E273" s="1"/>
      <c r="I273" s="1"/>
    </row>
    <row r="274" ht="12.75" customHeight="1">
      <c r="A274" s="1"/>
      <c r="D274" s="1"/>
      <c r="E274" s="1"/>
      <c r="I274" s="1"/>
    </row>
    <row r="275" ht="12.75" customHeight="1">
      <c r="A275" s="1"/>
      <c r="D275" s="1"/>
      <c r="E275" s="1"/>
      <c r="I275" s="1"/>
    </row>
    <row r="276" ht="12.75" customHeight="1">
      <c r="A276" s="1"/>
      <c r="D276" s="1"/>
      <c r="E276" s="1"/>
      <c r="I276" s="1"/>
    </row>
    <row r="277" ht="12.75" customHeight="1">
      <c r="A277" s="1"/>
      <c r="D277" s="1"/>
      <c r="E277" s="1"/>
      <c r="I277" s="1"/>
    </row>
    <row r="278" ht="12.75" customHeight="1">
      <c r="A278" s="1"/>
      <c r="D278" s="1"/>
      <c r="E278" s="1"/>
      <c r="I278" s="1"/>
    </row>
    <row r="279" ht="12.75" customHeight="1">
      <c r="A279" s="1"/>
      <c r="D279" s="1"/>
      <c r="E279" s="1"/>
      <c r="I279" s="1"/>
    </row>
    <row r="280" ht="12.75" customHeight="1">
      <c r="A280" s="1"/>
      <c r="D280" s="1"/>
      <c r="E280" s="1"/>
      <c r="I280" s="1"/>
    </row>
    <row r="281" ht="12.75" customHeight="1">
      <c r="A281" s="1"/>
      <c r="D281" s="1"/>
      <c r="E281" s="1"/>
      <c r="I281" s="1"/>
    </row>
    <row r="282" ht="12.75" customHeight="1">
      <c r="A282" s="1"/>
      <c r="D282" s="1"/>
      <c r="E282" s="1"/>
      <c r="I282" s="1"/>
    </row>
    <row r="283" ht="12.75" customHeight="1">
      <c r="A283" s="1"/>
      <c r="D283" s="1"/>
      <c r="E283" s="1"/>
      <c r="I283" s="1"/>
    </row>
    <row r="284" ht="12.75" customHeight="1">
      <c r="A284" s="1"/>
      <c r="D284" s="1"/>
      <c r="E284" s="1"/>
      <c r="I284" s="1"/>
    </row>
    <row r="285" ht="12.75" customHeight="1">
      <c r="A285" s="1"/>
      <c r="D285" s="1"/>
      <c r="E285" s="1"/>
      <c r="I285" s="1"/>
    </row>
    <row r="286" ht="12.75" customHeight="1">
      <c r="A286" s="1"/>
      <c r="D286" s="1"/>
      <c r="E286" s="1"/>
      <c r="I286" s="1"/>
    </row>
    <row r="287" ht="12.75" customHeight="1">
      <c r="A287" s="1"/>
      <c r="D287" s="1"/>
      <c r="E287" s="1"/>
      <c r="I287" s="1"/>
    </row>
    <row r="288" ht="12.75" customHeight="1">
      <c r="A288" s="1"/>
      <c r="D288" s="1"/>
      <c r="E288" s="1"/>
      <c r="I288" s="1"/>
    </row>
    <row r="289" ht="12.75" customHeight="1">
      <c r="A289" s="1"/>
      <c r="D289" s="1"/>
      <c r="E289" s="1"/>
      <c r="I289" s="1"/>
    </row>
    <row r="290" ht="12.75" customHeight="1">
      <c r="A290" s="1"/>
      <c r="D290" s="1"/>
      <c r="E290" s="1"/>
      <c r="I290" s="1"/>
    </row>
    <row r="291" ht="12.75" customHeight="1">
      <c r="A291" s="1"/>
      <c r="D291" s="1"/>
      <c r="E291" s="1"/>
      <c r="I291" s="1"/>
    </row>
    <row r="292" ht="12.75" customHeight="1">
      <c r="A292" s="1"/>
      <c r="D292" s="1"/>
      <c r="E292" s="1"/>
      <c r="I292" s="1"/>
    </row>
    <row r="293" ht="12.75" customHeight="1">
      <c r="A293" s="1"/>
      <c r="D293" s="1"/>
      <c r="E293" s="1"/>
      <c r="I293" s="1"/>
    </row>
    <row r="294" ht="12.75" customHeight="1">
      <c r="A294" s="1"/>
      <c r="D294" s="1"/>
      <c r="E294" s="1"/>
      <c r="I294" s="1"/>
    </row>
    <row r="295" ht="12.75" customHeight="1">
      <c r="A295" s="1"/>
      <c r="D295" s="1"/>
      <c r="E295" s="1"/>
      <c r="I295" s="1"/>
    </row>
    <row r="296" ht="12.75" customHeight="1">
      <c r="A296" s="1"/>
      <c r="D296" s="1"/>
      <c r="E296" s="1"/>
      <c r="I296" s="1"/>
    </row>
    <row r="297" ht="12.75" customHeight="1">
      <c r="A297" s="1"/>
      <c r="D297" s="1"/>
      <c r="E297" s="1"/>
      <c r="I297" s="1"/>
    </row>
    <row r="298" ht="12.75" customHeight="1">
      <c r="A298" s="1"/>
      <c r="D298" s="1"/>
      <c r="E298" s="1"/>
      <c r="I298" s="1"/>
    </row>
    <row r="299" ht="12.75" customHeight="1">
      <c r="A299" s="1"/>
      <c r="D299" s="1"/>
      <c r="E299" s="1"/>
      <c r="I299" s="1"/>
    </row>
    <row r="300" ht="12.75" customHeight="1">
      <c r="A300" s="1"/>
      <c r="D300" s="1"/>
      <c r="E300" s="1"/>
      <c r="I300" s="1"/>
    </row>
    <row r="301" ht="12.75" customHeight="1">
      <c r="A301" s="1"/>
      <c r="D301" s="1"/>
      <c r="E301" s="1"/>
      <c r="I301" s="1"/>
    </row>
    <row r="302" ht="12.75" customHeight="1">
      <c r="A302" s="1"/>
      <c r="D302" s="1"/>
      <c r="E302" s="1"/>
      <c r="I302" s="1"/>
    </row>
    <row r="303" ht="12.75" customHeight="1">
      <c r="A303" s="1"/>
      <c r="D303" s="1"/>
      <c r="E303" s="1"/>
      <c r="I303" s="1"/>
    </row>
    <row r="304" ht="12.75" customHeight="1">
      <c r="A304" s="1"/>
      <c r="D304" s="1"/>
      <c r="E304" s="1"/>
      <c r="I304" s="1"/>
    </row>
    <row r="305" ht="12.75" customHeight="1">
      <c r="A305" s="1"/>
      <c r="D305" s="1"/>
      <c r="E305" s="1"/>
      <c r="I305" s="1"/>
    </row>
    <row r="306" ht="12.75" customHeight="1">
      <c r="A306" s="1"/>
      <c r="D306" s="1"/>
      <c r="E306" s="1"/>
      <c r="I306" s="1"/>
    </row>
    <row r="307" ht="12.75" customHeight="1">
      <c r="A307" s="1"/>
      <c r="D307" s="1"/>
      <c r="E307" s="1"/>
      <c r="I307" s="1"/>
    </row>
    <row r="308" ht="12.75" customHeight="1">
      <c r="A308" s="1"/>
      <c r="D308" s="1"/>
      <c r="E308" s="1"/>
      <c r="I308" s="1"/>
    </row>
    <row r="309" ht="12.75" customHeight="1">
      <c r="A309" s="1"/>
      <c r="D309" s="1"/>
      <c r="E309" s="1"/>
      <c r="I309" s="1"/>
    </row>
    <row r="310" ht="12.75" customHeight="1">
      <c r="A310" s="1"/>
      <c r="D310" s="1"/>
      <c r="E310" s="1"/>
      <c r="I310" s="1"/>
    </row>
    <row r="311" ht="12.75" customHeight="1">
      <c r="A311" s="1"/>
      <c r="D311" s="1"/>
      <c r="E311" s="1"/>
      <c r="I311" s="1"/>
    </row>
    <row r="312" ht="12.75" customHeight="1">
      <c r="A312" s="1"/>
      <c r="D312" s="1"/>
      <c r="E312" s="1"/>
      <c r="I312" s="1"/>
    </row>
    <row r="313" ht="12.75" customHeight="1">
      <c r="A313" s="1"/>
      <c r="D313" s="1"/>
      <c r="E313" s="1"/>
      <c r="I313" s="1"/>
    </row>
    <row r="314" ht="12.75" customHeight="1">
      <c r="A314" s="1"/>
      <c r="D314" s="1"/>
      <c r="E314" s="1"/>
      <c r="I314" s="1"/>
    </row>
    <row r="315" ht="12.75" customHeight="1">
      <c r="A315" s="1"/>
      <c r="D315" s="1"/>
      <c r="E315" s="1"/>
      <c r="I315" s="1"/>
    </row>
    <row r="316" ht="12.75" customHeight="1">
      <c r="A316" s="1"/>
      <c r="D316" s="1"/>
      <c r="E316" s="1"/>
      <c r="I316" s="1"/>
    </row>
    <row r="317" ht="12.75" customHeight="1">
      <c r="A317" s="1"/>
      <c r="D317" s="1"/>
      <c r="E317" s="1"/>
      <c r="I317" s="1"/>
    </row>
    <row r="318" ht="12.75" customHeight="1">
      <c r="A318" s="1"/>
      <c r="D318" s="1"/>
      <c r="E318" s="1"/>
      <c r="I318" s="1"/>
    </row>
    <row r="319" ht="12.75" customHeight="1">
      <c r="A319" s="1"/>
      <c r="D319" s="1"/>
      <c r="E319" s="1"/>
      <c r="I319" s="1"/>
    </row>
    <row r="320" ht="12.75" customHeight="1">
      <c r="A320" s="1"/>
      <c r="D320" s="1"/>
      <c r="E320" s="1"/>
      <c r="I320" s="1"/>
    </row>
    <row r="321" ht="12.75" customHeight="1">
      <c r="A321" s="1"/>
      <c r="D321" s="1"/>
      <c r="E321" s="1"/>
      <c r="I321" s="1"/>
    </row>
    <row r="322" ht="12.75" customHeight="1">
      <c r="A322" s="1"/>
      <c r="D322" s="1"/>
      <c r="E322" s="1"/>
      <c r="I322" s="1"/>
    </row>
    <row r="323" ht="12.75" customHeight="1">
      <c r="A323" s="1"/>
      <c r="D323" s="1"/>
      <c r="E323" s="1"/>
      <c r="I323" s="1"/>
    </row>
    <row r="324" ht="12.75" customHeight="1">
      <c r="A324" s="1"/>
      <c r="D324" s="1"/>
      <c r="E324" s="1"/>
      <c r="I324" s="1"/>
    </row>
    <row r="325" ht="12.75" customHeight="1">
      <c r="A325" s="1"/>
      <c r="D325" s="1"/>
      <c r="E325" s="1"/>
      <c r="I325" s="1"/>
    </row>
    <row r="326" ht="12.75" customHeight="1">
      <c r="A326" s="1"/>
      <c r="D326" s="1"/>
      <c r="E326" s="1"/>
      <c r="I326" s="1"/>
    </row>
    <row r="327" ht="12.75" customHeight="1">
      <c r="A327" s="1"/>
      <c r="D327" s="1"/>
      <c r="E327" s="1"/>
      <c r="I327" s="1"/>
    </row>
    <row r="328" ht="12.75" customHeight="1">
      <c r="A328" s="1"/>
      <c r="D328" s="1"/>
      <c r="E328" s="1"/>
      <c r="I328" s="1"/>
    </row>
    <row r="329" ht="12.75" customHeight="1">
      <c r="A329" s="1"/>
      <c r="D329" s="1"/>
      <c r="E329" s="1"/>
      <c r="I329" s="1"/>
    </row>
    <row r="330" ht="12.75" customHeight="1">
      <c r="A330" s="1"/>
      <c r="D330" s="1"/>
      <c r="E330" s="1"/>
      <c r="I330" s="1"/>
    </row>
    <row r="331" ht="12.75" customHeight="1">
      <c r="A331" s="1"/>
      <c r="D331" s="1"/>
      <c r="E331" s="1"/>
      <c r="I331" s="1"/>
    </row>
    <row r="332" ht="12.75" customHeight="1">
      <c r="A332" s="1"/>
      <c r="D332" s="1"/>
      <c r="E332" s="1"/>
      <c r="I332" s="1"/>
    </row>
    <row r="333" ht="12.75" customHeight="1">
      <c r="A333" s="1"/>
      <c r="D333" s="1"/>
      <c r="E333" s="1"/>
      <c r="I333" s="1"/>
    </row>
    <row r="334" ht="12.75" customHeight="1">
      <c r="A334" s="1"/>
      <c r="D334" s="1"/>
      <c r="E334" s="1"/>
      <c r="I334" s="1"/>
    </row>
    <row r="335" ht="12.75" customHeight="1">
      <c r="A335" s="1"/>
      <c r="D335" s="1"/>
      <c r="E335" s="1"/>
      <c r="I335" s="1"/>
    </row>
    <row r="336" ht="12.75" customHeight="1">
      <c r="A336" s="1"/>
      <c r="D336" s="1"/>
      <c r="E336" s="1"/>
      <c r="I336" s="1"/>
    </row>
    <row r="337" ht="12.75" customHeight="1">
      <c r="A337" s="1"/>
      <c r="D337" s="1"/>
      <c r="E337" s="1"/>
      <c r="I337" s="1"/>
    </row>
    <row r="338" ht="12.75" customHeight="1">
      <c r="A338" s="1"/>
      <c r="D338" s="1"/>
      <c r="E338" s="1"/>
      <c r="I338" s="1"/>
    </row>
    <row r="339" ht="12.75" customHeight="1">
      <c r="A339" s="1"/>
      <c r="D339" s="1"/>
      <c r="E339" s="1"/>
      <c r="I339" s="1"/>
    </row>
    <row r="340" ht="12.75" customHeight="1">
      <c r="A340" s="1"/>
      <c r="D340" s="1"/>
      <c r="E340" s="1"/>
      <c r="I340" s="1"/>
    </row>
    <row r="341" ht="12.75" customHeight="1">
      <c r="A341" s="1"/>
      <c r="D341" s="1"/>
      <c r="E341" s="1"/>
      <c r="I341" s="1"/>
    </row>
    <row r="342" ht="12.75" customHeight="1">
      <c r="A342" s="1"/>
      <c r="D342" s="1"/>
      <c r="E342" s="1"/>
      <c r="I342" s="1"/>
    </row>
    <row r="343" ht="12.75" customHeight="1">
      <c r="A343" s="1"/>
      <c r="D343" s="1"/>
      <c r="E343" s="1"/>
      <c r="I343" s="1"/>
    </row>
    <row r="344" ht="12.75" customHeight="1">
      <c r="A344" s="1"/>
      <c r="D344" s="1"/>
      <c r="E344" s="1"/>
      <c r="I344" s="1"/>
    </row>
    <row r="345" ht="12.75" customHeight="1">
      <c r="A345" s="1"/>
      <c r="D345" s="1"/>
      <c r="E345" s="1"/>
      <c r="I345" s="1"/>
    </row>
    <row r="346" ht="12.75" customHeight="1">
      <c r="A346" s="1"/>
      <c r="D346" s="1"/>
      <c r="E346" s="1"/>
      <c r="I346" s="1"/>
    </row>
    <row r="347" ht="12.75" customHeight="1">
      <c r="A347" s="1"/>
      <c r="D347" s="1"/>
      <c r="E347" s="1"/>
      <c r="I347" s="1"/>
    </row>
    <row r="348" ht="12.75" customHeight="1">
      <c r="A348" s="1"/>
      <c r="D348" s="1"/>
      <c r="E348" s="1"/>
      <c r="I348" s="1"/>
    </row>
    <row r="349" ht="12.75" customHeight="1">
      <c r="A349" s="1"/>
      <c r="D349" s="1"/>
      <c r="E349" s="1"/>
      <c r="I349" s="1"/>
    </row>
    <row r="350" ht="12.75" customHeight="1">
      <c r="A350" s="1"/>
      <c r="D350" s="1"/>
      <c r="E350" s="1"/>
      <c r="I350" s="1"/>
    </row>
    <row r="351" ht="12.75" customHeight="1">
      <c r="A351" s="1"/>
      <c r="D351" s="1"/>
      <c r="E351" s="1"/>
      <c r="I351" s="1"/>
    </row>
    <row r="352" ht="12.75" customHeight="1">
      <c r="A352" s="1"/>
      <c r="D352" s="1"/>
      <c r="E352" s="1"/>
      <c r="I352" s="1"/>
    </row>
    <row r="353" ht="12.75" customHeight="1">
      <c r="A353" s="1"/>
      <c r="D353" s="1"/>
      <c r="E353" s="1"/>
      <c r="I353" s="1"/>
    </row>
    <row r="354" ht="12.75" customHeight="1">
      <c r="A354" s="1"/>
      <c r="D354" s="1"/>
      <c r="E354" s="1"/>
      <c r="I354" s="1"/>
    </row>
    <row r="355" ht="12.75" customHeight="1">
      <c r="A355" s="1"/>
      <c r="D355" s="1"/>
      <c r="E355" s="1"/>
      <c r="I355" s="1"/>
    </row>
    <row r="356" ht="12.75" customHeight="1">
      <c r="A356" s="1"/>
      <c r="D356" s="1"/>
      <c r="E356" s="1"/>
      <c r="I356" s="1"/>
    </row>
    <row r="357" ht="12.75" customHeight="1">
      <c r="A357" s="1"/>
      <c r="D357" s="1"/>
      <c r="E357" s="1"/>
      <c r="I357" s="1"/>
    </row>
    <row r="358" ht="12.75" customHeight="1">
      <c r="A358" s="1"/>
      <c r="D358" s="1"/>
      <c r="E358" s="1"/>
      <c r="I358" s="1"/>
    </row>
    <row r="359" ht="12.75" customHeight="1">
      <c r="A359" s="1"/>
      <c r="D359" s="1"/>
      <c r="E359" s="1"/>
      <c r="I359" s="1"/>
    </row>
    <row r="360" ht="12.75" customHeight="1">
      <c r="A360" s="1"/>
      <c r="D360" s="1"/>
      <c r="E360" s="1"/>
      <c r="I360" s="1"/>
    </row>
    <row r="361" ht="12.75" customHeight="1">
      <c r="A361" s="1"/>
      <c r="D361" s="1"/>
      <c r="E361" s="1"/>
      <c r="I361" s="1"/>
    </row>
    <row r="362" ht="12.75" customHeight="1">
      <c r="A362" s="1"/>
      <c r="D362" s="1"/>
      <c r="E362" s="1"/>
      <c r="I362" s="1"/>
    </row>
    <row r="363" ht="12.75" customHeight="1">
      <c r="A363" s="1"/>
      <c r="D363" s="1"/>
      <c r="E363" s="1"/>
      <c r="I363" s="1"/>
    </row>
    <row r="364" ht="12.75" customHeight="1">
      <c r="A364" s="1"/>
      <c r="D364" s="1"/>
      <c r="E364" s="1"/>
      <c r="I364" s="1"/>
    </row>
    <row r="365" ht="12.75" customHeight="1">
      <c r="A365" s="1"/>
      <c r="D365" s="1"/>
      <c r="E365" s="1"/>
      <c r="I365" s="1"/>
    </row>
    <row r="366" ht="12.75" customHeight="1">
      <c r="A366" s="1"/>
      <c r="D366" s="1"/>
      <c r="E366" s="1"/>
      <c r="I366" s="1"/>
    </row>
    <row r="367" ht="12.75" customHeight="1">
      <c r="A367" s="1"/>
      <c r="D367" s="1"/>
      <c r="E367" s="1"/>
      <c r="I367" s="1"/>
    </row>
    <row r="368" ht="12.75" customHeight="1">
      <c r="A368" s="1"/>
      <c r="D368" s="1"/>
      <c r="E368" s="1"/>
      <c r="I368" s="1"/>
    </row>
    <row r="369" ht="12.75" customHeight="1">
      <c r="A369" s="1"/>
      <c r="D369" s="1"/>
      <c r="E369" s="1"/>
      <c r="I369" s="1"/>
    </row>
    <row r="370" ht="12.75" customHeight="1">
      <c r="A370" s="1"/>
      <c r="D370" s="1"/>
      <c r="E370" s="1"/>
      <c r="I370" s="1"/>
    </row>
    <row r="371" ht="12.75" customHeight="1">
      <c r="A371" s="1"/>
      <c r="D371" s="1"/>
      <c r="E371" s="1"/>
      <c r="I371" s="1"/>
    </row>
    <row r="372" ht="12.75" customHeight="1">
      <c r="A372" s="1"/>
      <c r="D372" s="1"/>
      <c r="E372" s="1"/>
      <c r="I372" s="1"/>
    </row>
    <row r="373" ht="12.75" customHeight="1">
      <c r="A373" s="1"/>
      <c r="D373" s="1"/>
      <c r="E373" s="1"/>
      <c r="I373" s="1"/>
    </row>
    <row r="374" ht="12.75" customHeight="1">
      <c r="A374" s="1"/>
      <c r="D374" s="1"/>
      <c r="E374" s="1"/>
      <c r="I374" s="1"/>
    </row>
    <row r="375" ht="12.75" customHeight="1">
      <c r="A375" s="1"/>
      <c r="D375" s="1"/>
      <c r="E375" s="1"/>
      <c r="I375" s="1"/>
    </row>
    <row r="376" ht="12.75" customHeight="1">
      <c r="A376" s="1"/>
      <c r="D376" s="1"/>
      <c r="E376" s="1"/>
      <c r="I376" s="1"/>
    </row>
    <row r="377" ht="12.75" customHeight="1">
      <c r="A377" s="1"/>
      <c r="D377" s="1"/>
      <c r="E377" s="1"/>
      <c r="I377" s="1"/>
    </row>
    <row r="378" ht="12.75" customHeight="1">
      <c r="A378" s="1"/>
      <c r="D378" s="1"/>
      <c r="E378" s="1"/>
      <c r="I378" s="1"/>
    </row>
    <row r="379" ht="12.75" customHeight="1">
      <c r="A379" s="1"/>
      <c r="D379" s="1"/>
      <c r="E379" s="1"/>
      <c r="I379" s="1"/>
    </row>
    <row r="380" ht="12.75" customHeight="1">
      <c r="A380" s="1"/>
      <c r="D380" s="1"/>
      <c r="E380" s="1"/>
      <c r="I380" s="1"/>
    </row>
    <row r="381" ht="12.75" customHeight="1">
      <c r="A381" s="1"/>
      <c r="D381" s="1"/>
      <c r="E381" s="1"/>
      <c r="I381" s="1"/>
    </row>
    <row r="382" ht="12.75" customHeight="1">
      <c r="A382" s="1"/>
      <c r="D382" s="1"/>
      <c r="E382" s="1"/>
      <c r="I382" s="1"/>
    </row>
    <row r="383" ht="12.75" customHeight="1">
      <c r="A383" s="1"/>
      <c r="D383" s="1"/>
      <c r="E383" s="1"/>
      <c r="I383" s="1"/>
    </row>
    <row r="384" ht="12.75" customHeight="1">
      <c r="A384" s="1"/>
      <c r="D384" s="1"/>
      <c r="E384" s="1"/>
      <c r="I384" s="1"/>
    </row>
    <row r="385" ht="12.75" customHeight="1">
      <c r="A385" s="1"/>
      <c r="D385" s="1"/>
      <c r="E385" s="1"/>
      <c r="I385" s="1"/>
    </row>
    <row r="386" ht="12.75" customHeight="1">
      <c r="A386" s="1"/>
      <c r="D386" s="1"/>
      <c r="E386" s="1"/>
      <c r="I386" s="1"/>
    </row>
    <row r="387" ht="12.75" customHeight="1">
      <c r="A387" s="1"/>
      <c r="D387" s="1"/>
      <c r="E387" s="1"/>
      <c r="I387" s="1"/>
    </row>
    <row r="388" ht="12.75" customHeight="1">
      <c r="A388" s="1"/>
      <c r="D388" s="1"/>
      <c r="E388" s="1"/>
      <c r="I388" s="1"/>
    </row>
    <row r="389" ht="12.75" customHeight="1">
      <c r="A389" s="1"/>
      <c r="D389" s="1"/>
      <c r="E389" s="1"/>
      <c r="I389" s="1"/>
    </row>
    <row r="390" ht="12.75" customHeight="1">
      <c r="A390" s="1"/>
      <c r="D390" s="1"/>
      <c r="E390" s="1"/>
      <c r="I390" s="1"/>
    </row>
    <row r="391" ht="12.75" customHeight="1">
      <c r="A391" s="1"/>
      <c r="D391" s="1"/>
      <c r="E391" s="1"/>
      <c r="I391" s="1"/>
    </row>
    <row r="392" ht="12.75" customHeight="1">
      <c r="A392" s="1"/>
      <c r="D392" s="1"/>
      <c r="E392" s="1"/>
      <c r="I392" s="1"/>
    </row>
    <row r="393" ht="12.75" customHeight="1">
      <c r="A393" s="1"/>
      <c r="D393" s="1"/>
      <c r="E393" s="1"/>
      <c r="I393" s="1"/>
    </row>
    <row r="394" ht="12.75" customHeight="1">
      <c r="A394" s="1"/>
      <c r="D394" s="1"/>
      <c r="E394" s="1"/>
      <c r="I394" s="1"/>
    </row>
    <row r="395" ht="12.75" customHeight="1">
      <c r="A395" s="1"/>
      <c r="D395" s="1"/>
      <c r="E395" s="1"/>
      <c r="I395" s="1"/>
    </row>
    <row r="396" ht="12.75" customHeight="1">
      <c r="A396" s="1"/>
      <c r="D396" s="1"/>
      <c r="E396" s="1"/>
      <c r="I396" s="1"/>
    </row>
    <row r="397" ht="12.75" customHeight="1">
      <c r="A397" s="1"/>
      <c r="D397" s="1"/>
      <c r="E397" s="1"/>
      <c r="I397" s="1"/>
    </row>
    <row r="398" ht="12.75" customHeight="1">
      <c r="A398" s="1"/>
      <c r="D398" s="1"/>
      <c r="E398" s="1"/>
      <c r="I398" s="1"/>
    </row>
    <row r="399" ht="12.75" customHeight="1">
      <c r="A399" s="1"/>
      <c r="D399" s="1"/>
      <c r="E399" s="1"/>
      <c r="I399" s="1"/>
    </row>
    <row r="400" ht="12.75" customHeight="1">
      <c r="A400" s="1"/>
      <c r="D400" s="1"/>
      <c r="E400" s="1"/>
      <c r="I400" s="1"/>
    </row>
    <row r="401" ht="12.75" customHeight="1">
      <c r="A401" s="1"/>
      <c r="D401" s="1"/>
      <c r="E401" s="1"/>
      <c r="I401" s="1"/>
    </row>
    <row r="402" ht="12.75" customHeight="1">
      <c r="A402" s="1"/>
      <c r="D402" s="1"/>
      <c r="E402" s="1"/>
      <c r="I402" s="1"/>
    </row>
    <row r="403" ht="12.75" customHeight="1">
      <c r="A403" s="1"/>
      <c r="D403" s="1"/>
      <c r="E403" s="1"/>
      <c r="I403" s="1"/>
    </row>
    <row r="404" ht="12.75" customHeight="1">
      <c r="A404" s="1"/>
      <c r="D404" s="1"/>
      <c r="E404" s="1"/>
      <c r="I404" s="1"/>
    </row>
    <row r="405" ht="12.75" customHeight="1">
      <c r="A405" s="1"/>
      <c r="D405" s="1"/>
      <c r="E405" s="1"/>
      <c r="I405" s="1"/>
    </row>
    <row r="406" ht="12.75" customHeight="1">
      <c r="A406" s="1"/>
      <c r="D406" s="1"/>
      <c r="E406" s="1"/>
      <c r="I406" s="1"/>
    </row>
    <row r="407" ht="12.75" customHeight="1">
      <c r="A407" s="1"/>
      <c r="D407" s="1"/>
      <c r="E407" s="1"/>
      <c r="I407" s="1"/>
    </row>
    <row r="408" ht="12.75" customHeight="1">
      <c r="A408" s="1"/>
      <c r="D408" s="1"/>
      <c r="E408" s="1"/>
      <c r="I408" s="1"/>
    </row>
    <row r="409" ht="12.75" customHeight="1">
      <c r="A409" s="1"/>
      <c r="D409" s="1"/>
      <c r="E409" s="1"/>
      <c r="I409" s="1"/>
    </row>
    <row r="410" ht="12.75" customHeight="1">
      <c r="A410" s="1"/>
      <c r="D410" s="1"/>
      <c r="E410" s="1"/>
      <c r="I410" s="1"/>
    </row>
    <row r="411" ht="12.75" customHeight="1">
      <c r="A411" s="1"/>
      <c r="D411" s="1"/>
      <c r="E411" s="1"/>
      <c r="I411" s="1"/>
    </row>
    <row r="412" ht="12.75" customHeight="1">
      <c r="A412" s="1"/>
      <c r="D412" s="1"/>
      <c r="E412" s="1"/>
      <c r="I412" s="1"/>
    </row>
    <row r="413" ht="12.75" customHeight="1">
      <c r="A413" s="1"/>
      <c r="D413" s="1"/>
      <c r="E413" s="1"/>
      <c r="I413" s="1"/>
    </row>
    <row r="414" ht="12.75" customHeight="1">
      <c r="A414" s="1"/>
      <c r="D414" s="1"/>
      <c r="E414" s="1"/>
      <c r="I414" s="1"/>
    </row>
    <row r="415" ht="12.75" customHeight="1">
      <c r="A415" s="1"/>
      <c r="D415" s="1"/>
      <c r="E415" s="1"/>
      <c r="I415" s="1"/>
    </row>
    <row r="416" ht="12.75" customHeight="1">
      <c r="A416" s="1"/>
      <c r="D416" s="1"/>
      <c r="E416" s="1"/>
      <c r="I416" s="1"/>
    </row>
    <row r="417" ht="12.75" customHeight="1">
      <c r="A417" s="1"/>
      <c r="D417" s="1"/>
      <c r="E417" s="1"/>
      <c r="I417" s="1"/>
    </row>
    <row r="418" ht="12.75" customHeight="1">
      <c r="A418" s="1"/>
      <c r="D418" s="1"/>
      <c r="E418" s="1"/>
      <c r="I418" s="1"/>
    </row>
    <row r="419" ht="12.75" customHeight="1">
      <c r="A419" s="1"/>
      <c r="D419" s="1"/>
      <c r="E419" s="1"/>
      <c r="I419" s="1"/>
    </row>
    <row r="420" ht="12.75" customHeight="1">
      <c r="A420" s="1"/>
      <c r="D420" s="1"/>
      <c r="E420" s="1"/>
      <c r="I420" s="1"/>
    </row>
    <row r="421" ht="12.75" customHeight="1">
      <c r="A421" s="1"/>
      <c r="D421" s="1"/>
      <c r="E421" s="1"/>
      <c r="I421" s="1"/>
    </row>
    <row r="422" ht="12.75" customHeight="1">
      <c r="A422" s="1"/>
      <c r="D422" s="1"/>
      <c r="E422" s="1"/>
      <c r="I422" s="1"/>
    </row>
    <row r="423" ht="12.75" customHeight="1">
      <c r="A423" s="1"/>
      <c r="D423" s="1"/>
      <c r="E423" s="1"/>
      <c r="I423" s="1"/>
    </row>
    <row r="424" ht="12.75" customHeight="1">
      <c r="A424" s="1"/>
      <c r="D424" s="1"/>
      <c r="E424" s="1"/>
      <c r="I424" s="1"/>
    </row>
    <row r="425" ht="12.75" customHeight="1">
      <c r="A425" s="1"/>
      <c r="D425" s="1"/>
      <c r="E425" s="1"/>
      <c r="I425" s="1"/>
    </row>
    <row r="426" ht="12.75" customHeight="1">
      <c r="A426" s="1"/>
      <c r="D426" s="1"/>
      <c r="E426" s="1"/>
      <c r="I426" s="1"/>
    </row>
    <row r="427" ht="12.75" customHeight="1">
      <c r="A427" s="1"/>
      <c r="D427" s="1"/>
      <c r="E427" s="1"/>
      <c r="I427" s="1"/>
    </row>
    <row r="428" ht="12.75" customHeight="1">
      <c r="A428" s="1"/>
      <c r="D428" s="1"/>
      <c r="E428" s="1"/>
      <c r="I428" s="1"/>
    </row>
    <row r="429" ht="12.75" customHeight="1">
      <c r="A429" s="1"/>
      <c r="D429" s="1"/>
      <c r="E429" s="1"/>
      <c r="I429" s="1"/>
    </row>
    <row r="430" ht="12.75" customHeight="1">
      <c r="A430" s="1"/>
      <c r="D430" s="1"/>
      <c r="E430" s="1"/>
      <c r="I430" s="1"/>
    </row>
    <row r="431" ht="12.75" customHeight="1">
      <c r="A431" s="1"/>
      <c r="D431" s="1"/>
      <c r="E431" s="1"/>
      <c r="I431" s="1"/>
    </row>
    <row r="432" ht="12.75" customHeight="1">
      <c r="A432" s="1"/>
      <c r="D432" s="1"/>
      <c r="E432" s="1"/>
      <c r="I432" s="1"/>
    </row>
    <row r="433" ht="12.75" customHeight="1">
      <c r="A433" s="1"/>
      <c r="D433" s="1"/>
      <c r="E433" s="1"/>
      <c r="I433" s="1"/>
    </row>
    <row r="434" ht="12.75" customHeight="1">
      <c r="A434" s="1"/>
      <c r="D434" s="1"/>
      <c r="E434" s="1"/>
      <c r="I434" s="1"/>
    </row>
    <row r="435" ht="12.75" customHeight="1">
      <c r="A435" s="1"/>
      <c r="D435" s="1"/>
      <c r="E435" s="1"/>
      <c r="I435" s="1"/>
    </row>
    <row r="436" ht="12.75" customHeight="1">
      <c r="A436" s="1"/>
      <c r="D436" s="1"/>
      <c r="E436" s="1"/>
      <c r="I436" s="1"/>
    </row>
    <row r="437" ht="12.75" customHeight="1">
      <c r="A437" s="1"/>
      <c r="D437" s="1"/>
      <c r="E437" s="1"/>
      <c r="I437" s="1"/>
    </row>
    <row r="438" ht="12.75" customHeight="1">
      <c r="A438" s="1"/>
      <c r="D438" s="1"/>
      <c r="E438" s="1"/>
      <c r="I438" s="1"/>
    </row>
    <row r="439" ht="12.75" customHeight="1">
      <c r="A439" s="1"/>
      <c r="D439" s="1"/>
      <c r="E439" s="1"/>
      <c r="I439" s="1"/>
    </row>
    <row r="440" ht="12.75" customHeight="1">
      <c r="A440" s="1"/>
      <c r="D440" s="1"/>
      <c r="E440" s="1"/>
      <c r="I440" s="1"/>
    </row>
    <row r="441" ht="12.75" customHeight="1">
      <c r="A441" s="1"/>
      <c r="D441" s="1"/>
      <c r="E441" s="1"/>
      <c r="I441" s="1"/>
    </row>
    <row r="442" ht="12.75" customHeight="1">
      <c r="A442" s="1"/>
      <c r="D442" s="1"/>
      <c r="E442" s="1"/>
      <c r="I442" s="1"/>
    </row>
    <row r="443" ht="12.75" customHeight="1">
      <c r="A443" s="1"/>
      <c r="D443" s="1"/>
      <c r="E443" s="1"/>
      <c r="I443" s="1"/>
    </row>
    <row r="444" ht="12.75" customHeight="1">
      <c r="A444" s="1"/>
      <c r="D444" s="1"/>
      <c r="E444" s="1"/>
      <c r="I444" s="1"/>
    </row>
    <row r="445" ht="12.75" customHeight="1">
      <c r="A445" s="1"/>
      <c r="D445" s="1"/>
      <c r="E445" s="1"/>
      <c r="I445" s="1"/>
    </row>
    <row r="446" ht="12.75" customHeight="1">
      <c r="A446" s="1"/>
      <c r="D446" s="1"/>
      <c r="E446" s="1"/>
      <c r="I446" s="1"/>
    </row>
    <row r="447" ht="12.75" customHeight="1">
      <c r="A447" s="1"/>
      <c r="D447" s="1"/>
      <c r="E447" s="1"/>
      <c r="I447" s="1"/>
    </row>
    <row r="448" ht="12.75" customHeight="1">
      <c r="A448" s="1"/>
      <c r="D448" s="1"/>
      <c r="E448" s="1"/>
      <c r="I448" s="1"/>
    </row>
    <row r="449" ht="12.75" customHeight="1">
      <c r="A449" s="1"/>
      <c r="D449" s="1"/>
      <c r="E449" s="1"/>
      <c r="I449" s="1"/>
    </row>
    <row r="450" ht="12.75" customHeight="1">
      <c r="A450" s="1"/>
      <c r="D450" s="1"/>
      <c r="E450" s="1"/>
      <c r="I450" s="1"/>
    </row>
    <row r="451" ht="12.75" customHeight="1">
      <c r="A451" s="1"/>
      <c r="D451" s="1"/>
      <c r="E451" s="1"/>
      <c r="I451" s="1"/>
    </row>
    <row r="452" ht="12.75" customHeight="1">
      <c r="A452" s="1"/>
      <c r="D452" s="1"/>
      <c r="E452" s="1"/>
      <c r="I452" s="1"/>
    </row>
    <row r="453" ht="12.75" customHeight="1">
      <c r="A453" s="1"/>
      <c r="D453" s="1"/>
      <c r="E453" s="1"/>
      <c r="I453" s="1"/>
    </row>
    <row r="454" ht="12.75" customHeight="1">
      <c r="A454" s="1"/>
      <c r="D454" s="1"/>
      <c r="E454" s="1"/>
      <c r="I454" s="1"/>
    </row>
    <row r="455" ht="12.75" customHeight="1">
      <c r="A455" s="1"/>
      <c r="D455" s="1"/>
      <c r="E455" s="1"/>
      <c r="I455" s="1"/>
    </row>
    <row r="456" ht="12.75" customHeight="1">
      <c r="A456" s="1"/>
      <c r="D456" s="1"/>
      <c r="E456" s="1"/>
      <c r="I456" s="1"/>
    </row>
    <row r="457" ht="12.75" customHeight="1">
      <c r="A457" s="1"/>
      <c r="D457" s="1"/>
      <c r="E457" s="1"/>
      <c r="I457" s="1"/>
    </row>
    <row r="458" ht="12.75" customHeight="1">
      <c r="A458" s="1"/>
      <c r="D458" s="1"/>
      <c r="E458" s="1"/>
      <c r="I458" s="1"/>
    </row>
    <row r="459" ht="12.75" customHeight="1">
      <c r="A459" s="1"/>
      <c r="D459" s="1"/>
      <c r="E459" s="1"/>
      <c r="I459" s="1"/>
    </row>
    <row r="460" ht="12.75" customHeight="1">
      <c r="A460" s="1"/>
      <c r="D460" s="1"/>
      <c r="E460" s="1"/>
      <c r="I460" s="1"/>
    </row>
    <row r="461" ht="12.75" customHeight="1">
      <c r="A461" s="1"/>
      <c r="D461" s="1"/>
      <c r="E461" s="1"/>
      <c r="I461" s="1"/>
    </row>
    <row r="462" ht="12.75" customHeight="1">
      <c r="A462" s="1"/>
      <c r="D462" s="1"/>
      <c r="E462" s="1"/>
      <c r="I462" s="1"/>
    </row>
    <row r="463" ht="12.75" customHeight="1">
      <c r="A463" s="1"/>
      <c r="D463" s="1"/>
      <c r="E463" s="1"/>
      <c r="I463" s="1"/>
    </row>
    <row r="464" ht="12.75" customHeight="1">
      <c r="A464" s="1"/>
      <c r="D464" s="1"/>
      <c r="E464" s="1"/>
      <c r="I464" s="1"/>
    </row>
    <row r="465" ht="12.75" customHeight="1">
      <c r="A465" s="1"/>
      <c r="D465" s="1"/>
      <c r="E465" s="1"/>
      <c r="I465" s="1"/>
    </row>
    <row r="466" ht="12.75" customHeight="1">
      <c r="A466" s="1"/>
      <c r="D466" s="1"/>
      <c r="E466" s="1"/>
      <c r="I466" s="1"/>
    </row>
    <row r="467" ht="12.75" customHeight="1">
      <c r="A467" s="1"/>
      <c r="D467" s="1"/>
      <c r="E467" s="1"/>
      <c r="I467" s="1"/>
    </row>
    <row r="468" ht="12.75" customHeight="1">
      <c r="A468" s="1"/>
      <c r="D468" s="1"/>
      <c r="E468" s="1"/>
      <c r="I468" s="1"/>
    </row>
    <row r="469" ht="12.75" customHeight="1">
      <c r="A469" s="1"/>
      <c r="D469" s="1"/>
      <c r="E469" s="1"/>
      <c r="I469" s="1"/>
    </row>
    <row r="470" ht="12.75" customHeight="1">
      <c r="A470" s="1"/>
      <c r="D470" s="1"/>
      <c r="E470" s="1"/>
      <c r="I470" s="1"/>
    </row>
    <row r="471" ht="12.75" customHeight="1">
      <c r="A471" s="1"/>
      <c r="D471" s="1"/>
      <c r="E471" s="1"/>
      <c r="I471" s="1"/>
    </row>
    <row r="472" ht="12.75" customHeight="1">
      <c r="A472" s="1"/>
      <c r="D472" s="1"/>
      <c r="E472" s="1"/>
      <c r="I472" s="1"/>
    </row>
    <row r="473" ht="12.75" customHeight="1">
      <c r="A473" s="1"/>
      <c r="D473" s="1"/>
      <c r="E473" s="1"/>
      <c r="I473" s="1"/>
    </row>
    <row r="474" ht="12.75" customHeight="1">
      <c r="A474" s="1"/>
      <c r="D474" s="1"/>
      <c r="E474" s="1"/>
      <c r="I474" s="1"/>
    </row>
    <row r="475" ht="12.75" customHeight="1">
      <c r="A475" s="1"/>
      <c r="D475" s="1"/>
      <c r="E475" s="1"/>
      <c r="I475" s="1"/>
    </row>
    <row r="476" ht="12.75" customHeight="1">
      <c r="A476" s="1"/>
      <c r="D476" s="1"/>
      <c r="E476" s="1"/>
      <c r="I476" s="1"/>
    </row>
    <row r="477" ht="12.75" customHeight="1">
      <c r="A477" s="1"/>
      <c r="D477" s="1"/>
      <c r="E477" s="1"/>
      <c r="I477" s="1"/>
    </row>
    <row r="478" ht="12.75" customHeight="1">
      <c r="A478" s="1"/>
      <c r="D478" s="1"/>
      <c r="E478" s="1"/>
      <c r="I478" s="1"/>
    </row>
    <row r="479" ht="12.75" customHeight="1">
      <c r="A479" s="1"/>
      <c r="D479" s="1"/>
      <c r="E479" s="1"/>
      <c r="I479" s="1"/>
    </row>
    <row r="480" ht="12.75" customHeight="1">
      <c r="A480" s="1"/>
      <c r="D480" s="1"/>
      <c r="E480" s="1"/>
      <c r="I480" s="1"/>
    </row>
    <row r="481" ht="12.75" customHeight="1">
      <c r="A481" s="1"/>
      <c r="D481" s="1"/>
      <c r="E481" s="1"/>
      <c r="I481" s="1"/>
    </row>
    <row r="482" ht="12.75" customHeight="1">
      <c r="A482" s="1"/>
      <c r="D482" s="1"/>
      <c r="E482" s="1"/>
      <c r="I482" s="1"/>
    </row>
    <row r="483" ht="12.75" customHeight="1">
      <c r="A483" s="1"/>
      <c r="D483" s="1"/>
      <c r="E483" s="1"/>
      <c r="I483" s="1"/>
    </row>
    <row r="484" ht="12.75" customHeight="1">
      <c r="A484" s="1"/>
      <c r="D484" s="1"/>
      <c r="E484" s="1"/>
      <c r="I484" s="1"/>
    </row>
    <row r="485" ht="12.75" customHeight="1">
      <c r="A485" s="1"/>
      <c r="D485" s="1"/>
      <c r="E485" s="1"/>
      <c r="I485" s="1"/>
    </row>
    <row r="486" ht="12.75" customHeight="1">
      <c r="A486" s="1"/>
      <c r="D486" s="1"/>
      <c r="E486" s="1"/>
      <c r="I486" s="1"/>
    </row>
    <row r="487" ht="12.75" customHeight="1">
      <c r="A487" s="1"/>
      <c r="D487" s="1"/>
      <c r="E487" s="1"/>
      <c r="I487" s="1"/>
    </row>
    <row r="488" ht="12.75" customHeight="1">
      <c r="A488" s="1"/>
      <c r="D488" s="1"/>
      <c r="E488" s="1"/>
      <c r="I488" s="1"/>
    </row>
    <row r="489" ht="12.75" customHeight="1">
      <c r="A489" s="1"/>
      <c r="D489" s="1"/>
      <c r="E489" s="1"/>
      <c r="I489" s="1"/>
    </row>
    <row r="490" ht="12.75" customHeight="1">
      <c r="A490" s="1"/>
      <c r="D490" s="1"/>
      <c r="E490" s="1"/>
      <c r="I490" s="1"/>
    </row>
    <row r="491" ht="12.75" customHeight="1">
      <c r="A491" s="1"/>
      <c r="D491" s="1"/>
      <c r="E491" s="1"/>
      <c r="I491" s="1"/>
    </row>
    <row r="492" ht="12.75" customHeight="1">
      <c r="A492" s="1"/>
      <c r="D492" s="1"/>
      <c r="E492" s="1"/>
      <c r="I492" s="1"/>
    </row>
    <row r="493" ht="12.75" customHeight="1">
      <c r="A493" s="1"/>
      <c r="D493" s="1"/>
      <c r="E493" s="1"/>
      <c r="I493" s="1"/>
    </row>
    <row r="494" ht="12.75" customHeight="1">
      <c r="A494" s="1"/>
      <c r="D494" s="1"/>
      <c r="E494" s="1"/>
      <c r="I494" s="1"/>
    </row>
    <row r="495" ht="12.75" customHeight="1">
      <c r="A495" s="1"/>
      <c r="D495" s="1"/>
      <c r="E495" s="1"/>
      <c r="I495" s="1"/>
    </row>
    <row r="496" ht="12.75" customHeight="1">
      <c r="A496" s="1"/>
      <c r="D496" s="1"/>
      <c r="E496" s="1"/>
      <c r="I496" s="1"/>
    </row>
    <row r="497" ht="12.75" customHeight="1">
      <c r="A497" s="1"/>
      <c r="D497" s="1"/>
      <c r="E497" s="1"/>
      <c r="I497" s="1"/>
    </row>
    <row r="498" ht="12.75" customHeight="1">
      <c r="A498" s="1"/>
      <c r="D498" s="1"/>
      <c r="E498" s="1"/>
      <c r="I498" s="1"/>
    </row>
    <row r="499" ht="12.75" customHeight="1">
      <c r="A499" s="1"/>
      <c r="D499" s="1"/>
      <c r="E499" s="1"/>
      <c r="I499" s="1"/>
    </row>
    <row r="500" ht="12.75" customHeight="1">
      <c r="A500" s="1"/>
      <c r="D500" s="1"/>
      <c r="E500" s="1"/>
      <c r="I500" s="1"/>
    </row>
    <row r="501" ht="12.75" customHeight="1">
      <c r="A501" s="1"/>
      <c r="D501" s="1"/>
      <c r="E501" s="1"/>
      <c r="I501" s="1"/>
    </row>
    <row r="502" ht="12.75" customHeight="1">
      <c r="A502" s="1"/>
      <c r="D502" s="1"/>
      <c r="E502" s="1"/>
      <c r="I502" s="1"/>
    </row>
    <row r="503" ht="12.75" customHeight="1">
      <c r="A503" s="1"/>
      <c r="D503" s="1"/>
      <c r="E503" s="1"/>
      <c r="I503" s="1"/>
    </row>
    <row r="504" ht="12.75" customHeight="1">
      <c r="A504" s="1"/>
      <c r="D504" s="1"/>
      <c r="E504" s="1"/>
      <c r="I504" s="1"/>
    </row>
    <row r="505" ht="12.75" customHeight="1">
      <c r="A505" s="1"/>
      <c r="D505" s="1"/>
      <c r="E505" s="1"/>
      <c r="I505" s="1"/>
    </row>
    <row r="506" ht="12.75" customHeight="1">
      <c r="A506" s="1"/>
      <c r="D506" s="1"/>
      <c r="E506" s="1"/>
      <c r="I506" s="1"/>
    </row>
    <row r="507" ht="12.75" customHeight="1">
      <c r="A507" s="1"/>
      <c r="D507" s="1"/>
      <c r="E507" s="1"/>
      <c r="I507" s="1"/>
    </row>
    <row r="508" ht="12.75" customHeight="1">
      <c r="A508" s="1"/>
      <c r="D508" s="1"/>
      <c r="E508" s="1"/>
      <c r="I508" s="1"/>
    </row>
    <row r="509" ht="12.75" customHeight="1">
      <c r="A509" s="1"/>
      <c r="D509" s="1"/>
      <c r="E509" s="1"/>
      <c r="I509" s="1"/>
    </row>
    <row r="510" ht="12.75" customHeight="1">
      <c r="A510" s="1"/>
      <c r="D510" s="1"/>
      <c r="E510" s="1"/>
      <c r="I510" s="1"/>
    </row>
    <row r="511" ht="12.75" customHeight="1">
      <c r="A511" s="1"/>
      <c r="D511" s="1"/>
      <c r="E511" s="1"/>
      <c r="I511" s="1"/>
    </row>
    <row r="512" ht="12.75" customHeight="1">
      <c r="A512" s="1"/>
      <c r="D512" s="1"/>
      <c r="E512" s="1"/>
      <c r="I512" s="1"/>
    </row>
    <row r="513" ht="12.75" customHeight="1">
      <c r="A513" s="1"/>
      <c r="D513" s="1"/>
      <c r="E513" s="1"/>
      <c r="I513" s="1"/>
    </row>
    <row r="514" ht="12.75" customHeight="1">
      <c r="A514" s="1"/>
      <c r="D514" s="1"/>
      <c r="E514" s="1"/>
      <c r="I514" s="1"/>
    </row>
    <row r="515" ht="12.75" customHeight="1">
      <c r="A515" s="1"/>
      <c r="D515" s="1"/>
      <c r="E515" s="1"/>
      <c r="I515" s="1"/>
    </row>
    <row r="516" ht="12.75" customHeight="1">
      <c r="A516" s="1"/>
      <c r="D516" s="1"/>
      <c r="E516" s="1"/>
      <c r="I516" s="1"/>
    </row>
    <row r="517" ht="12.75" customHeight="1">
      <c r="A517" s="1"/>
      <c r="D517" s="1"/>
      <c r="E517" s="1"/>
      <c r="I517" s="1"/>
    </row>
    <row r="518" ht="12.75" customHeight="1">
      <c r="A518" s="1"/>
      <c r="D518" s="1"/>
      <c r="E518" s="1"/>
      <c r="I518" s="1"/>
    </row>
    <row r="519" ht="12.75" customHeight="1">
      <c r="A519" s="1"/>
      <c r="D519" s="1"/>
      <c r="E519" s="1"/>
      <c r="I519" s="1"/>
    </row>
    <row r="520" ht="12.75" customHeight="1">
      <c r="A520" s="1"/>
      <c r="D520" s="1"/>
      <c r="E520" s="1"/>
      <c r="I520" s="1"/>
    </row>
    <row r="521" ht="12.75" customHeight="1">
      <c r="A521" s="1"/>
      <c r="D521" s="1"/>
      <c r="E521" s="1"/>
      <c r="I521" s="1"/>
    </row>
    <row r="522" ht="12.75" customHeight="1">
      <c r="A522" s="1"/>
      <c r="D522" s="1"/>
      <c r="E522" s="1"/>
      <c r="I522" s="1"/>
    </row>
    <row r="523" ht="12.75" customHeight="1">
      <c r="A523" s="1"/>
      <c r="D523" s="1"/>
      <c r="E523" s="1"/>
      <c r="I523" s="1"/>
    </row>
    <row r="524" ht="12.75" customHeight="1">
      <c r="A524" s="1"/>
      <c r="D524" s="1"/>
      <c r="E524" s="1"/>
      <c r="I524" s="1"/>
    </row>
    <row r="525" ht="12.75" customHeight="1">
      <c r="A525" s="1"/>
      <c r="D525" s="1"/>
      <c r="E525" s="1"/>
      <c r="I525" s="1"/>
    </row>
    <row r="526" ht="12.75" customHeight="1">
      <c r="A526" s="1"/>
      <c r="D526" s="1"/>
      <c r="E526" s="1"/>
      <c r="I526" s="1"/>
    </row>
    <row r="527" ht="12.75" customHeight="1">
      <c r="A527" s="1"/>
      <c r="D527" s="1"/>
      <c r="E527" s="1"/>
      <c r="I527" s="1"/>
    </row>
    <row r="528" ht="12.75" customHeight="1">
      <c r="A528" s="1"/>
      <c r="D528" s="1"/>
      <c r="E528" s="1"/>
      <c r="I528" s="1"/>
    </row>
    <row r="529" ht="12.75" customHeight="1">
      <c r="A529" s="1"/>
      <c r="D529" s="1"/>
      <c r="E529" s="1"/>
      <c r="I529" s="1"/>
    </row>
    <row r="530" ht="12.75" customHeight="1">
      <c r="A530" s="1"/>
      <c r="D530" s="1"/>
      <c r="E530" s="1"/>
      <c r="I530" s="1"/>
    </row>
    <row r="531" ht="12.75" customHeight="1">
      <c r="A531" s="1"/>
      <c r="D531" s="1"/>
      <c r="E531" s="1"/>
      <c r="I531" s="1"/>
    </row>
    <row r="532" ht="12.75" customHeight="1">
      <c r="A532" s="1"/>
      <c r="D532" s="1"/>
      <c r="E532" s="1"/>
      <c r="I532" s="1"/>
    </row>
    <row r="533" ht="12.75" customHeight="1">
      <c r="A533" s="1"/>
      <c r="D533" s="1"/>
      <c r="E533" s="1"/>
      <c r="I533" s="1"/>
    </row>
    <row r="534" ht="12.75" customHeight="1">
      <c r="A534" s="1"/>
      <c r="D534" s="1"/>
      <c r="E534" s="1"/>
      <c r="I534" s="1"/>
    </row>
    <row r="535" ht="12.75" customHeight="1">
      <c r="A535" s="1"/>
      <c r="D535" s="1"/>
      <c r="E535" s="1"/>
      <c r="I535" s="1"/>
    </row>
    <row r="536" ht="12.75" customHeight="1">
      <c r="A536" s="1"/>
      <c r="D536" s="1"/>
      <c r="E536" s="1"/>
      <c r="I536" s="1"/>
    </row>
    <row r="537" ht="12.75" customHeight="1">
      <c r="A537" s="1"/>
      <c r="D537" s="1"/>
      <c r="E537" s="1"/>
      <c r="I537" s="1"/>
    </row>
    <row r="538" ht="12.75" customHeight="1">
      <c r="A538" s="1"/>
      <c r="D538" s="1"/>
      <c r="E538" s="1"/>
      <c r="I538" s="1"/>
    </row>
    <row r="539" ht="12.75" customHeight="1">
      <c r="A539" s="1"/>
      <c r="D539" s="1"/>
      <c r="E539" s="1"/>
      <c r="I539" s="1"/>
    </row>
    <row r="540" ht="12.75" customHeight="1">
      <c r="A540" s="1"/>
      <c r="D540" s="1"/>
      <c r="E540" s="1"/>
      <c r="I540" s="1"/>
    </row>
    <row r="541" ht="12.75" customHeight="1">
      <c r="A541" s="1"/>
      <c r="D541" s="1"/>
      <c r="E541" s="1"/>
      <c r="I541" s="1"/>
    </row>
    <row r="542" ht="12.75" customHeight="1">
      <c r="A542" s="1"/>
      <c r="D542" s="1"/>
      <c r="E542" s="1"/>
      <c r="I542" s="1"/>
    </row>
    <row r="543" ht="12.75" customHeight="1">
      <c r="A543" s="1"/>
      <c r="D543" s="1"/>
      <c r="E543" s="1"/>
      <c r="I543" s="1"/>
    </row>
    <row r="544" ht="12.75" customHeight="1">
      <c r="A544" s="1"/>
      <c r="D544" s="1"/>
      <c r="E544" s="1"/>
      <c r="I544" s="1"/>
    </row>
    <row r="545" ht="12.75" customHeight="1">
      <c r="A545" s="1"/>
      <c r="D545" s="1"/>
      <c r="E545" s="1"/>
      <c r="I545" s="1"/>
    </row>
    <row r="546" ht="12.75" customHeight="1">
      <c r="A546" s="1"/>
      <c r="D546" s="1"/>
      <c r="E546" s="1"/>
      <c r="I546" s="1"/>
    </row>
    <row r="547" ht="12.75" customHeight="1">
      <c r="A547" s="1"/>
      <c r="D547" s="1"/>
      <c r="E547" s="1"/>
      <c r="I547" s="1"/>
    </row>
    <row r="548" ht="12.75" customHeight="1">
      <c r="A548" s="1"/>
      <c r="D548" s="1"/>
      <c r="E548" s="1"/>
      <c r="I548" s="1"/>
    </row>
    <row r="549" ht="12.75" customHeight="1">
      <c r="A549" s="1"/>
      <c r="D549" s="1"/>
      <c r="E549" s="1"/>
      <c r="I549" s="1"/>
    </row>
    <row r="550" ht="12.75" customHeight="1">
      <c r="A550" s="1"/>
      <c r="D550" s="1"/>
      <c r="E550" s="1"/>
      <c r="I550" s="1"/>
    </row>
    <row r="551" ht="12.75" customHeight="1">
      <c r="A551" s="1"/>
      <c r="D551" s="1"/>
      <c r="E551" s="1"/>
      <c r="I551" s="1"/>
    </row>
    <row r="552" ht="12.75" customHeight="1">
      <c r="A552" s="1"/>
      <c r="D552" s="1"/>
      <c r="E552" s="1"/>
      <c r="I552" s="1"/>
    </row>
    <row r="553" ht="12.75" customHeight="1">
      <c r="A553" s="1"/>
      <c r="D553" s="1"/>
      <c r="E553" s="1"/>
      <c r="I553" s="1"/>
    </row>
    <row r="554" ht="12.75" customHeight="1">
      <c r="A554" s="1"/>
      <c r="D554" s="1"/>
      <c r="E554" s="1"/>
      <c r="I554" s="1"/>
    </row>
    <row r="555" ht="12.75" customHeight="1">
      <c r="A555" s="1"/>
      <c r="D555" s="1"/>
      <c r="E555" s="1"/>
      <c r="I555" s="1"/>
    </row>
    <row r="556" ht="12.75" customHeight="1">
      <c r="A556" s="1"/>
      <c r="D556" s="1"/>
      <c r="E556" s="1"/>
      <c r="I556" s="1"/>
    </row>
    <row r="557" ht="12.75" customHeight="1">
      <c r="A557" s="1"/>
      <c r="D557" s="1"/>
      <c r="E557" s="1"/>
      <c r="I557" s="1"/>
    </row>
    <row r="558" ht="12.75" customHeight="1">
      <c r="A558" s="1"/>
      <c r="D558" s="1"/>
      <c r="E558" s="1"/>
      <c r="I558" s="1"/>
    </row>
    <row r="559" ht="12.75" customHeight="1">
      <c r="A559" s="1"/>
      <c r="D559" s="1"/>
      <c r="E559" s="1"/>
      <c r="I559" s="1"/>
    </row>
    <row r="560" ht="12.75" customHeight="1">
      <c r="A560" s="1"/>
      <c r="D560" s="1"/>
      <c r="E560" s="1"/>
      <c r="I560" s="1"/>
    </row>
    <row r="561" ht="12.75" customHeight="1">
      <c r="A561" s="1"/>
      <c r="D561" s="1"/>
      <c r="E561" s="1"/>
      <c r="I561" s="1"/>
    </row>
    <row r="562" ht="12.75" customHeight="1">
      <c r="A562" s="1"/>
      <c r="D562" s="1"/>
      <c r="E562" s="1"/>
      <c r="I562" s="1"/>
    </row>
    <row r="563" ht="12.75" customHeight="1">
      <c r="A563" s="1"/>
      <c r="D563" s="1"/>
      <c r="E563" s="1"/>
      <c r="I563" s="1"/>
    </row>
    <row r="564" ht="12.75" customHeight="1">
      <c r="A564" s="1"/>
      <c r="D564" s="1"/>
      <c r="E564" s="1"/>
      <c r="I564" s="1"/>
    </row>
    <row r="565" ht="12.75" customHeight="1">
      <c r="A565" s="1"/>
      <c r="D565" s="1"/>
      <c r="E565" s="1"/>
      <c r="I565" s="1"/>
    </row>
    <row r="566" ht="12.75" customHeight="1">
      <c r="A566" s="1"/>
      <c r="D566" s="1"/>
      <c r="E566" s="1"/>
      <c r="I566" s="1"/>
    </row>
    <row r="567" ht="12.75" customHeight="1">
      <c r="A567" s="1"/>
      <c r="D567" s="1"/>
      <c r="E567" s="1"/>
      <c r="I567" s="1"/>
    </row>
    <row r="568" ht="12.75" customHeight="1">
      <c r="A568" s="1"/>
      <c r="D568" s="1"/>
      <c r="E568" s="1"/>
      <c r="I568" s="1"/>
    </row>
    <row r="569" ht="12.75" customHeight="1">
      <c r="A569" s="1"/>
      <c r="D569" s="1"/>
      <c r="E569" s="1"/>
      <c r="I569" s="1"/>
    </row>
    <row r="570" ht="12.75" customHeight="1">
      <c r="A570" s="1"/>
      <c r="D570" s="1"/>
      <c r="E570" s="1"/>
      <c r="I570" s="1"/>
    </row>
    <row r="571" ht="12.75" customHeight="1">
      <c r="A571" s="1"/>
      <c r="D571" s="1"/>
      <c r="E571" s="1"/>
      <c r="I571" s="1"/>
    </row>
    <row r="572" ht="12.75" customHeight="1">
      <c r="A572" s="1"/>
      <c r="D572" s="1"/>
      <c r="E572" s="1"/>
      <c r="I572" s="1"/>
    </row>
    <row r="573" ht="12.75" customHeight="1">
      <c r="A573" s="1"/>
      <c r="D573" s="1"/>
      <c r="E573" s="1"/>
      <c r="I573" s="1"/>
    </row>
    <row r="574" ht="12.75" customHeight="1">
      <c r="A574" s="1"/>
      <c r="D574" s="1"/>
      <c r="E574" s="1"/>
      <c r="I574" s="1"/>
    </row>
    <row r="575" ht="12.75" customHeight="1">
      <c r="A575" s="1"/>
      <c r="D575" s="1"/>
      <c r="E575" s="1"/>
      <c r="I575" s="1"/>
    </row>
    <row r="576" ht="12.75" customHeight="1">
      <c r="A576" s="1"/>
      <c r="D576" s="1"/>
      <c r="E576" s="1"/>
      <c r="I576" s="1"/>
    </row>
    <row r="577" ht="12.75" customHeight="1">
      <c r="A577" s="1"/>
      <c r="D577" s="1"/>
      <c r="E577" s="1"/>
      <c r="I577" s="1"/>
    </row>
    <row r="578" ht="12.75" customHeight="1">
      <c r="A578" s="1"/>
      <c r="D578" s="1"/>
      <c r="E578" s="1"/>
      <c r="I578" s="1"/>
    </row>
    <row r="579" ht="12.75" customHeight="1">
      <c r="A579" s="1"/>
      <c r="D579" s="1"/>
      <c r="E579" s="1"/>
      <c r="I579" s="1"/>
    </row>
    <row r="580" ht="12.75" customHeight="1">
      <c r="A580" s="1"/>
      <c r="D580" s="1"/>
      <c r="E580" s="1"/>
      <c r="I580" s="1"/>
    </row>
    <row r="581" ht="12.75" customHeight="1">
      <c r="A581" s="1"/>
      <c r="D581" s="1"/>
      <c r="E581" s="1"/>
      <c r="I581" s="1"/>
    </row>
    <row r="582" ht="12.75" customHeight="1">
      <c r="A582" s="1"/>
      <c r="D582" s="1"/>
      <c r="E582" s="1"/>
      <c r="I582" s="1"/>
    </row>
    <row r="583" ht="12.75" customHeight="1">
      <c r="A583" s="1"/>
      <c r="D583" s="1"/>
      <c r="E583" s="1"/>
      <c r="I583" s="1"/>
    </row>
    <row r="584" ht="12.75" customHeight="1">
      <c r="A584" s="1"/>
      <c r="D584" s="1"/>
      <c r="E584" s="1"/>
      <c r="I584" s="1"/>
    </row>
    <row r="585" ht="12.75" customHeight="1">
      <c r="A585" s="1"/>
      <c r="D585" s="1"/>
      <c r="E585" s="1"/>
      <c r="I585" s="1"/>
    </row>
    <row r="586" ht="12.75" customHeight="1">
      <c r="A586" s="1"/>
      <c r="D586" s="1"/>
      <c r="E586" s="1"/>
      <c r="I586" s="1"/>
    </row>
    <row r="587" ht="12.75" customHeight="1">
      <c r="A587" s="1"/>
      <c r="D587" s="1"/>
      <c r="E587" s="1"/>
      <c r="I587" s="1"/>
    </row>
    <row r="588" ht="12.75" customHeight="1">
      <c r="A588" s="1"/>
      <c r="D588" s="1"/>
      <c r="E588" s="1"/>
      <c r="I588" s="1"/>
    </row>
    <row r="589" ht="12.75" customHeight="1">
      <c r="A589" s="1"/>
      <c r="D589" s="1"/>
      <c r="E589" s="1"/>
      <c r="I589" s="1"/>
    </row>
    <row r="590" ht="12.75" customHeight="1">
      <c r="A590" s="1"/>
      <c r="D590" s="1"/>
      <c r="E590" s="1"/>
      <c r="I590" s="1"/>
    </row>
    <row r="591" ht="12.75" customHeight="1">
      <c r="A591" s="1"/>
      <c r="D591" s="1"/>
      <c r="E591" s="1"/>
      <c r="I591" s="1"/>
    </row>
    <row r="592" ht="12.75" customHeight="1">
      <c r="A592" s="1"/>
      <c r="D592" s="1"/>
      <c r="E592" s="1"/>
      <c r="I592" s="1"/>
    </row>
    <row r="593" ht="12.75" customHeight="1">
      <c r="A593" s="1"/>
      <c r="D593" s="1"/>
      <c r="E593" s="1"/>
      <c r="I593" s="1"/>
    </row>
    <row r="594" ht="12.75" customHeight="1">
      <c r="A594" s="1"/>
      <c r="D594" s="1"/>
      <c r="E594" s="1"/>
      <c r="I594" s="1"/>
    </row>
    <row r="595" ht="12.75" customHeight="1">
      <c r="A595" s="1"/>
      <c r="D595" s="1"/>
      <c r="E595" s="1"/>
      <c r="I595" s="1"/>
    </row>
    <row r="596" ht="12.75" customHeight="1">
      <c r="A596" s="1"/>
      <c r="D596" s="1"/>
      <c r="E596" s="1"/>
      <c r="I596" s="1"/>
    </row>
    <row r="597" ht="12.75" customHeight="1">
      <c r="A597" s="1"/>
      <c r="D597" s="1"/>
      <c r="E597" s="1"/>
      <c r="I597" s="1"/>
    </row>
    <row r="598" ht="12.75" customHeight="1">
      <c r="A598" s="1"/>
      <c r="D598" s="1"/>
      <c r="E598" s="1"/>
      <c r="I598" s="1"/>
    </row>
    <row r="599" ht="12.75" customHeight="1">
      <c r="A599" s="1"/>
      <c r="D599" s="1"/>
      <c r="E599" s="1"/>
      <c r="I599" s="1"/>
    </row>
    <row r="600" ht="12.75" customHeight="1">
      <c r="A600" s="1"/>
      <c r="D600" s="1"/>
      <c r="E600" s="1"/>
      <c r="I600" s="1"/>
    </row>
    <row r="601" ht="12.75" customHeight="1">
      <c r="A601" s="1"/>
      <c r="D601" s="1"/>
      <c r="E601" s="1"/>
      <c r="I601" s="1"/>
    </row>
    <row r="602" ht="12.75" customHeight="1">
      <c r="A602" s="1"/>
      <c r="D602" s="1"/>
      <c r="E602" s="1"/>
      <c r="I602" s="1"/>
    </row>
    <row r="603" ht="12.75" customHeight="1">
      <c r="A603" s="1"/>
      <c r="D603" s="1"/>
      <c r="E603" s="1"/>
      <c r="I603" s="1"/>
    </row>
    <row r="604" ht="12.75" customHeight="1">
      <c r="A604" s="1"/>
      <c r="D604" s="1"/>
      <c r="E604" s="1"/>
      <c r="I604" s="1"/>
    </row>
    <row r="605" ht="12.75" customHeight="1">
      <c r="A605" s="1"/>
      <c r="D605" s="1"/>
      <c r="E605" s="1"/>
      <c r="I605" s="1"/>
    </row>
    <row r="606" ht="12.75" customHeight="1">
      <c r="A606" s="1"/>
      <c r="D606" s="1"/>
      <c r="E606" s="1"/>
      <c r="I606" s="1"/>
    </row>
    <row r="607" ht="12.75" customHeight="1">
      <c r="A607" s="1"/>
      <c r="D607" s="1"/>
      <c r="E607" s="1"/>
      <c r="I607" s="1"/>
    </row>
    <row r="608" ht="12.75" customHeight="1">
      <c r="A608" s="1"/>
      <c r="D608" s="1"/>
      <c r="E608" s="1"/>
      <c r="I608" s="1"/>
    </row>
    <row r="609" ht="12.75" customHeight="1">
      <c r="A609" s="1"/>
      <c r="D609" s="1"/>
      <c r="E609" s="1"/>
      <c r="I609" s="1"/>
    </row>
    <row r="610" ht="12.75" customHeight="1">
      <c r="A610" s="1"/>
      <c r="D610" s="1"/>
      <c r="E610" s="1"/>
      <c r="I610" s="1"/>
    </row>
    <row r="611" ht="12.75" customHeight="1">
      <c r="A611" s="1"/>
      <c r="D611" s="1"/>
      <c r="E611" s="1"/>
      <c r="I611" s="1"/>
    </row>
    <row r="612" ht="12.75" customHeight="1">
      <c r="A612" s="1"/>
      <c r="D612" s="1"/>
      <c r="E612" s="1"/>
      <c r="I612" s="1"/>
    </row>
    <row r="613" ht="12.75" customHeight="1">
      <c r="A613" s="1"/>
      <c r="D613" s="1"/>
      <c r="E613" s="1"/>
      <c r="I613" s="1"/>
    </row>
    <row r="614" ht="12.75" customHeight="1">
      <c r="A614" s="1"/>
      <c r="D614" s="1"/>
      <c r="E614" s="1"/>
      <c r="I614" s="1"/>
    </row>
    <row r="615" ht="12.75" customHeight="1">
      <c r="A615" s="1"/>
      <c r="D615" s="1"/>
      <c r="E615" s="1"/>
      <c r="I615" s="1"/>
    </row>
    <row r="616" ht="12.75" customHeight="1">
      <c r="A616" s="1"/>
      <c r="D616" s="1"/>
      <c r="E616" s="1"/>
      <c r="I616" s="1"/>
    </row>
    <row r="617" ht="12.75" customHeight="1">
      <c r="A617" s="1"/>
      <c r="D617" s="1"/>
      <c r="E617" s="1"/>
      <c r="I617" s="1"/>
    </row>
    <row r="618" ht="12.75" customHeight="1">
      <c r="A618" s="1"/>
      <c r="D618" s="1"/>
      <c r="E618" s="1"/>
      <c r="I618" s="1"/>
    </row>
    <row r="619" ht="12.75" customHeight="1">
      <c r="A619" s="1"/>
      <c r="D619" s="1"/>
      <c r="E619" s="1"/>
      <c r="I619" s="1"/>
    </row>
    <row r="620" ht="12.75" customHeight="1">
      <c r="A620" s="1"/>
      <c r="D620" s="1"/>
      <c r="E620" s="1"/>
      <c r="I620" s="1"/>
    </row>
    <row r="621" ht="12.75" customHeight="1">
      <c r="A621" s="1"/>
      <c r="D621" s="1"/>
      <c r="E621" s="1"/>
      <c r="I621" s="1"/>
    </row>
    <row r="622" ht="12.75" customHeight="1">
      <c r="A622" s="1"/>
      <c r="D622" s="1"/>
      <c r="E622" s="1"/>
      <c r="I622" s="1"/>
    </row>
    <row r="623" ht="12.75" customHeight="1">
      <c r="A623" s="1"/>
      <c r="D623" s="1"/>
      <c r="E623" s="1"/>
      <c r="I623" s="1"/>
    </row>
    <row r="624" ht="12.75" customHeight="1">
      <c r="A624" s="1"/>
      <c r="D624" s="1"/>
      <c r="E624" s="1"/>
      <c r="I624" s="1"/>
    </row>
    <row r="625" ht="12.75" customHeight="1">
      <c r="A625" s="1"/>
      <c r="D625" s="1"/>
      <c r="E625" s="1"/>
      <c r="I625" s="1"/>
    </row>
    <row r="626" ht="12.75" customHeight="1">
      <c r="A626" s="1"/>
      <c r="D626" s="1"/>
      <c r="E626" s="1"/>
      <c r="I626" s="1"/>
    </row>
    <row r="627" ht="12.75" customHeight="1">
      <c r="A627" s="1"/>
      <c r="D627" s="1"/>
      <c r="E627" s="1"/>
      <c r="I627" s="1"/>
    </row>
    <row r="628" ht="12.75" customHeight="1">
      <c r="A628" s="1"/>
      <c r="D628" s="1"/>
      <c r="E628" s="1"/>
      <c r="I628" s="1"/>
    </row>
    <row r="629" ht="12.75" customHeight="1">
      <c r="A629" s="1"/>
      <c r="D629" s="1"/>
      <c r="E629" s="1"/>
      <c r="I629" s="1"/>
    </row>
    <row r="630" ht="12.75" customHeight="1">
      <c r="A630" s="1"/>
      <c r="D630" s="1"/>
      <c r="E630" s="1"/>
      <c r="I630" s="1"/>
    </row>
    <row r="631" ht="12.75" customHeight="1">
      <c r="A631" s="1"/>
      <c r="D631" s="1"/>
      <c r="E631" s="1"/>
      <c r="I631" s="1"/>
    </row>
    <row r="632" ht="12.75" customHeight="1">
      <c r="A632" s="1"/>
      <c r="D632" s="1"/>
      <c r="E632" s="1"/>
      <c r="I632" s="1"/>
    </row>
    <row r="633" ht="12.75" customHeight="1">
      <c r="A633" s="1"/>
      <c r="D633" s="1"/>
      <c r="E633" s="1"/>
      <c r="I633" s="1"/>
    </row>
    <row r="634" ht="12.75" customHeight="1">
      <c r="A634" s="1"/>
      <c r="D634" s="1"/>
      <c r="E634" s="1"/>
      <c r="I634" s="1"/>
    </row>
    <row r="635" ht="12.75" customHeight="1">
      <c r="A635" s="1"/>
      <c r="D635" s="1"/>
      <c r="E635" s="1"/>
      <c r="I635" s="1"/>
    </row>
    <row r="636" ht="12.75" customHeight="1">
      <c r="A636" s="1"/>
      <c r="D636" s="1"/>
      <c r="E636" s="1"/>
      <c r="I636" s="1"/>
    </row>
    <row r="637" ht="12.75" customHeight="1">
      <c r="A637" s="1"/>
      <c r="D637" s="1"/>
      <c r="E637" s="1"/>
      <c r="I637" s="1"/>
    </row>
    <row r="638" ht="12.75" customHeight="1">
      <c r="A638" s="1"/>
      <c r="D638" s="1"/>
      <c r="E638" s="1"/>
      <c r="I638" s="1"/>
    </row>
    <row r="639" ht="12.75" customHeight="1">
      <c r="A639" s="1"/>
      <c r="D639" s="1"/>
      <c r="E639" s="1"/>
      <c r="I639" s="1"/>
    </row>
    <row r="640" ht="12.75" customHeight="1">
      <c r="A640" s="1"/>
      <c r="D640" s="1"/>
      <c r="E640" s="1"/>
      <c r="I640" s="1"/>
    </row>
    <row r="641" ht="12.75" customHeight="1">
      <c r="A641" s="1"/>
      <c r="D641" s="1"/>
      <c r="E641" s="1"/>
      <c r="I641" s="1"/>
    </row>
    <row r="642" ht="12.75" customHeight="1">
      <c r="A642" s="1"/>
      <c r="D642" s="1"/>
      <c r="E642" s="1"/>
      <c r="I642" s="1"/>
    </row>
    <row r="643" ht="12.75" customHeight="1">
      <c r="A643" s="1"/>
      <c r="D643" s="1"/>
      <c r="E643" s="1"/>
      <c r="I643" s="1"/>
    </row>
    <row r="644" ht="12.75" customHeight="1">
      <c r="A644" s="1"/>
      <c r="D644" s="1"/>
      <c r="E644" s="1"/>
      <c r="I644" s="1"/>
    </row>
    <row r="645" ht="12.75" customHeight="1">
      <c r="A645" s="1"/>
      <c r="D645" s="1"/>
      <c r="E645" s="1"/>
      <c r="I645" s="1"/>
    </row>
    <row r="646" ht="12.75" customHeight="1">
      <c r="A646" s="1"/>
      <c r="D646" s="1"/>
      <c r="E646" s="1"/>
      <c r="I646" s="1"/>
    </row>
    <row r="647" ht="12.75" customHeight="1">
      <c r="A647" s="1"/>
      <c r="D647" s="1"/>
      <c r="E647" s="1"/>
      <c r="I647" s="1"/>
    </row>
    <row r="648" ht="12.75" customHeight="1">
      <c r="A648" s="1"/>
      <c r="D648" s="1"/>
      <c r="E648" s="1"/>
      <c r="I648" s="1"/>
    </row>
    <row r="649" ht="12.75" customHeight="1">
      <c r="A649" s="1"/>
      <c r="D649" s="1"/>
      <c r="E649" s="1"/>
      <c r="I649" s="1"/>
    </row>
    <row r="650" ht="12.75" customHeight="1">
      <c r="A650" s="1"/>
      <c r="D650" s="1"/>
      <c r="E650" s="1"/>
      <c r="I650" s="1"/>
    </row>
    <row r="651" ht="12.75" customHeight="1">
      <c r="A651" s="1"/>
      <c r="D651" s="1"/>
      <c r="E651" s="1"/>
      <c r="I651" s="1"/>
    </row>
    <row r="652" ht="12.75" customHeight="1">
      <c r="A652" s="1"/>
      <c r="D652" s="1"/>
      <c r="E652" s="1"/>
      <c r="I652" s="1"/>
    </row>
    <row r="653" ht="12.75" customHeight="1">
      <c r="A653" s="1"/>
      <c r="D653" s="1"/>
      <c r="E653" s="1"/>
      <c r="I653" s="1"/>
    </row>
    <row r="654" ht="12.75" customHeight="1">
      <c r="A654" s="1"/>
      <c r="D654" s="1"/>
      <c r="E654" s="1"/>
      <c r="I654" s="1"/>
    </row>
    <row r="655" ht="12.75" customHeight="1">
      <c r="A655" s="1"/>
      <c r="D655" s="1"/>
      <c r="E655" s="1"/>
      <c r="I655" s="1"/>
    </row>
    <row r="656" ht="12.75" customHeight="1">
      <c r="A656" s="1"/>
      <c r="D656" s="1"/>
      <c r="E656" s="1"/>
      <c r="I656" s="1"/>
    </row>
    <row r="657" ht="12.75" customHeight="1">
      <c r="A657" s="1"/>
      <c r="D657" s="1"/>
      <c r="E657" s="1"/>
      <c r="I657" s="1"/>
    </row>
    <row r="658" ht="12.75" customHeight="1">
      <c r="A658" s="1"/>
      <c r="D658" s="1"/>
      <c r="E658" s="1"/>
      <c r="I658" s="1"/>
    </row>
    <row r="659" ht="12.75" customHeight="1">
      <c r="A659" s="1"/>
      <c r="D659" s="1"/>
      <c r="E659" s="1"/>
      <c r="I659" s="1"/>
    </row>
    <row r="660" ht="12.75" customHeight="1">
      <c r="A660" s="1"/>
      <c r="D660" s="1"/>
      <c r="E660" s="1"/>
      <c r="I660" s="1"/>
    </row>
    <row r="661" ht="12.75" customHeight="1">
      <c r="A661" s="1"/>
      <c r="D661" s="1"/>
      <c r="E661" s="1"/>
      <c r="I661" s="1"/>
    </row>
    <row r="662" ht="12.75" customHeight="1">
      <c r="A662" s="1"/>
      <c r="D662" s="1"/>
      <c r="E662" s="1"/>
      <c r="I662" s="1"/>
    </row>
    <row r="663" ht="12.75" customHeight="1">
      <c r="A663" s="1"/>
      <c r="D663" s="1"/>
      <c r="E663" s="1"/>
      <c r="I663" s="1"/>
    </row>
    <row r="664" ht="12.75" customHeight="1">
      <c r="A664" s="1"/>
      <c r="D664" s="1"/>
      <c r="E664" s="1"/>
      <c r="I664" s="1"/>
    </row>
    <row r="665" ht="12.75" customHeight="1">
      <c r="A665" s="1"/>
      <c r="D665" s="1"/>
      <c r="E665" s="1"/>
      <c r="I665" s="1"/>
    </row>
    <row r="666" ht="12.75" customHeight="1">
      <c r="A666" s="1"/>
      <c r="D666" s="1"/>
      <c r="E666" s="1"/>
      <c r="I666" s="1"/>
    </row>
    <row r="667" ht="12.75" customHeight="1">
      <c r="A667" s="1"/>
      <c r="D667" s="1"/>
      <c r="E667" s="1"/>
      <c r="I667" s="1"/>
    </row>
    <row r="668" ht="12.75" customHeight="1">
      <c r="A668" s="1"/>
      <c r="D668" s="1"/>
      <c r="E668" s="1"/>
      <c r="I668" s="1"/>
    </row>
    <row r="669" ht="12.75" customHeight="1">
      <c r="A669" s="1"/>
      <c r="D669" s="1"/>
      <c r="E669" s="1"/>
      <c r="I669" s="1"/>
    </row>
    <row r="670" ht="12.75" customHeight="1">
      <c r="A670" s="1"/>
      <c r="D670" s="1"/>
      <c r="E670" s="1"/>
      <c r="I670" s="1"/>
    </row>
    <row r="671" ht="12.75" customHeight="1">
      <c r="A671" s="1"/>
      <c r="D671" s="1"/>
      <c r="E671" s="1"/>
      <c r="I671" s="1"/>
    </row>
    <row r="672" ht="12.75" customHeight="1">
      <c r="A672" s="1"/>
      <c r="D672" s="1"/>
      <c r="E672" s="1"/>
      <c r="I672" s="1"/>
    </row>
    <row r="673" ht="12.75" customHeight="1">
      <c r="A673" s="1"/>
      <c r="D673" s="1"/>
      <c r="E673" s="1"/>
      <c r="I673" s="1"/>
    </row>
    <row r="674" ht="12.75" customHeight="1">
      <c r="A674" s="1"/>
      <c r="D674" s="1"/>
      <c r="E674" s="1"/>
      <c r="I674" s="1"/>
    </row>
    <row r="675" ht="12.75" customHeight="1">
      <c r="A675" s="1"/>
      <c r="D675" s="1"/>
      <c r="E675" s="1"/>
      <c r="I675" s="1"/>
    </row>
    <row r="676" ht="12.75" customHeight="1">
      <c r="A676" s="1"/>
      <c r="D676" s="1"/>
      <c r="E676" s="1"/>
      <c r="I676" s="1"/>
    </row>
    <row r="677" ht="12.75" customHeight="1">
      <c r="A677" s="1"/>
      <c r="D677" s="1"/>
      <c r="E677" s="1"/>
      <c r="I677" s="1"/>
    </row>
    <row r="678" ht="12.75" customHeight="1">
      <c r="A678" s="1"/>
      <c r="D678" s="1"/>
      <c r="E678" s="1"/>
      <c r="I678" s="1"/>
    </row>
    <row r="679" ht="12.75" customHeight="1">
      <c r="A679" s="1"/>
      <c r="D679" s="1"/>
      <c r="E679" s="1"/>
      <c r="I679" s="1"/>
    </row>
    <row r="680" ht="12.75" customHeight="1">
      <c r="A680" s="1"/>
      <c r="D680" s="1"/>
      <c r="E680" s="1"/>
      <c r="I680" s="1"/>
    </row>
    <row r="681" ht="12.75" customHeight="1">
      <c r="A681" s="1"/>
      <c r="D681" s="1"/>
      <c r="E681" s="1"/>
      <c r="I681" s="1"/>
    </row>
    <row r="682" ht="12.75" customHeight="1">
      <c r="A682" s="1"/>
      <c r="D682" s="1"/>
      <c r="E682" s="1"/>
      <c r="I682" s="1"/>
    </row>
    <row r="683" ht="12.75" customHeight="1">
      <c r="A683" s="1"/>
      <c r="D683" s="1"/>
      <c r="E683" s="1"/>
      <c r="I683" s="1"/>
    </row>
    <row r="684" ht="12.75" customHeight="1">
      <c r="A684" s="1"/>
      <c r="D684" s="1"/>
      <c r="E684" s="1"/>
      <c r="I684" s="1"/>
    </row>
    <row r="685" ht="12.75" customHeight="1">
      <c r="A685" s="1"/>
      <c r="D685" s="1"/>
      <c r="E685" s="1"/>
      <c r="I685" s="1"/>
    </row>
    <row r="686" ht="12.75" customHeight="1">
      <c r="A686" s="1"/>
      <c r="D686" s="1"/>
      <c r="E686" s="1"/>
      <c r="I686" s="1"/>
    </row>
    <row r="687" ht="12.75" customHeight="1">
      <c r="A687" s="1"/>
      <c r="D687" s="1"/>
      <c r="E687" s="1"/>
      <c r="I687" s="1"/>
    </row>
    <row r="688" ht="12.75" customHeight="1">
      <c r="A688" s="1"/>
      <c r="D688" s="1"/>
      <c r="E688" s="1"/>
      <c r="I688" s="1"/>
    </row>
    <row r="689" ht="12.75" customHeight="1">
      <c r="A689" s="1"/>
      <c r="D689" s="1"/>
      <c r="E689" s="1"/>
      <c r="I689" s="1"/>
    </row>
    <row r="690" ht="12.75" customHeight="1">
      <c r="A690" s="1"/>
      <c r="D690" s="1"/>
      <c r="E690" s="1"/>
      <c r="I690" s="1"/>
    </row>
    <row r="691" ht="12.75" customHeight="1">
      <c r="A691" s="1"/>
      <c r="D691" s="1"/>
      <c r="E691" s="1"/>
      <c r="I691" s="1"/>
    </row>
    <row r="692" ht="12.75" customHeight="1">
      <c r="A692" s="1"/>
      <c r="D692" s="1"/>
      <c r="E692" s="1"/>
      <c r="I692" s="1"/>
    </row>
    <row r="693" ht="12.75" customHeight="1">
      <c r="A693" s="1"/>
      <c r="D693" s="1"/>
      <c r="E693" s="1"/>
      <c r="I693" s="1"/>
    </row>
    <row r="694" ht="12.75" customHeight="1">
      <c r="A694" s="1"/>
      <c r="D694" s="1"/>
      <c r="E694" s="1"/>
      <c r="I694" s="1"/>
    </row>
    <row r="695" ht="12.75" customHeight="1">
      <c r="A695" s="1"/>
      <c r="D695" s="1"/>
      <c r="E695" s="1"/>
      <c r="I695" s="1"/>
    </row>
    <row r="696" ht="12.75" customHeight="1">
      <c r="A696" s="1"/>
      <c r="D696" s="1"/>
      <c r="E696" s="1"/>
      <c r="I696" s="1"/>
    </row>
    <row r="697" ht="12.75" customHeight="1">
      <c r="A697" s="1"/>
      <c r="D697" s="1"/>
      <c r="E697" s="1"/>
      <c r="I697" s="1"/>
    </row>
    <row r="698" ht="12.75" customHeight="1">
      <c r="A698" s="1"/>
      <c r="D698" s="1"/>
      <c r="E698" s="1"/>
      <c r="I698" s="1"/>
    </row>
    <row r="699" ht="12.75" customHeight="1">
      <c r="A699" s="1"/>
      <c r="D699" s="1"/>
      <c r="E699" s="1"/>
      <c r="I699" s="1"/>
    </row>
    <row r="700" ht="12.75" customHeight="1">
      <c r="A700" s="1"/>
      <c r="D700" s="1"/>
      <c r="E700" s="1"/>
      <c r="I700" s="1"/>
    </row>
    <row r="701" ht="12.75" customHeight="1">
      <c r="A701" s="1"/>
      <c r="D701" s="1"/>
      <c r="E701" s="1"/>
      <c r="I701" s="1"/>
    </row>
    <row r="702" ht="12.75" customHeight="1">
      <c r="A702" s="1"/>
      <c r="D702" s="1"/>
      <c r="E702" s="1"/>
      <c r="I702" s="1"/>
    </row>
    <row r="703" ht="12.75" customHeight="1">
      <c r="A703" s="1"/>
      <c r="D703" s="1"/>
      <c r="E703" s="1"/>
      <c r="I703" s="1"/>
    </row>
    <row r="704" ht="12.75" customHeight="1">
      <c r="A704" s="1"/>
      <c r="D704" s="1"/>
      <c r="E704" s="1"/>
      <c r="I704" s="1"/>
    </row>
    <row r="705" ht="12.75" customHeight="1">
      <c r="A705" s="1"/>
      <c r="D705" s="1"/>
      <c r="E705" s="1"/>
      <c r="I705" s="1"/>
    </row>
    <row r="706" ht="12.75" customHeight="1">
      <c r="A706" s="1"/>
      <c r="D706" s="1"/>
      <c r="E706" s="1"/>
      <c r="I706" s="1"/>
    </row>
    <row r="707" ht="12.75" customHeight="1">
      <c r="A707" s="1"/>
      <c r="D707" s="1"/>
      <c r="E707" s="1"/>
      <c r="I707" s="1"/>
    </row>
    <row r="708" ht="12.75" customHeight="1">
      <c r="A708" s="1"/>
      <c r="D708" s="1"/>
      <c r="E708" s="1"/>
      <c r="I708" s="1"/>
    </row>
    <row r="709" ht="12.75" customHeight="1">
      <c r="A709" s="1"/>
      <c r="D709" s="1"/>
      <c r="E709" s="1"/>
      <c r="I709" s="1"/>
    </row>
    <row r="710" ht="12.75" customHeight="1">
      <c r="A710" s="1"/>
      <c r="D710" s="1"/>
      <c r="E710" s="1"/>
      <c r="I710" s="1"/>
    </row>
    <row r="711" ht="12.75" customHeight="1">
      <c r="A711" s="1"/>
      <c r="D711" s="1"/>
      <c r="E711" s="1"/>
      <c r="I711" s="1"/>
    </row>
    <row r="712" ht="12.75" customHeight="1">
      <c r="A712" s="1"/>
      <c r="D712" s="1"/>
      <c r="E712" s="1"/>
      <c r="I712" s="1"/>
    </row>
    <row r="713" ht="12.75" customHeight="1">
      <c r="A713" s="1"/>
      <c r="D713" s="1"/>
      <c r="E713" s="1"/>
      <c r="I713" s="1"/>
    </row>
    <row r="714" ht="12.75" customHeight="1">
      <c r="A714" s="1"/>
      <c r="D714" s="1"/>
      <c r="E714" s="1"/>
      <c r="I714" s="1"/>
    </row>
    <row r="715" ht="12.75" customHeight="1">
      <c r="A715" s="1"/>
      <c r="D715" s="1"/>
      <c r="E715" s="1"/>
      <c r="I715" s="1"/>
    </row>
    <row r="716" ht="12.75" customHeight="1">
      <c r="A716" s="1"/>
      <c r="D716" s="1"/>
      <c r="E716" s="1"/>
      <c r="I716" s="1"/>
    </row>
    <row r="717" ht="12.75" customHeight="1">
      <c r="A717" s="1"/>
      <c r="D717" s="1"/>
      <c r="E717" s="1"/>
      <c r="I717" s="1"/>
    </row>
    <row r="718" ht="12.75" customHeight="1">
      <c r="A718" s="1"/>
      <c r="D718" s="1"/>
      <c r="E718" s="1"/>
      <c r="I718" s="1"/>
    </row>
    <row r="719" ht="12.75" customHeight="1">
      <c r="A719" s="1"/>
      <c r="D719" s="1"/>
      <c r="E719" s="1"/>
      <c r="I719" s="1"/>
    </row>
    <row r="720" ht="12.75" customHeight="1">
      <c r="A720" s="1"/>
      <c r="D720" s="1"/>
      <c r="E720" s="1"/>
      <c r="I720" s="1"/>
    </row>
    <row r="721" ht="12.75" customHeight="1">
      <c r="A721" s="1"/>
      <c r="D721" s="1"/>
      <c r="E721" s="1"/>
      <c r="I721" s="1"/>
    </row>
    <row r="722" ht="12.75" customHeight="1">
      <c r="A722" s="1"/>
      <c r="D722" s="1"/>
      <c r="E722" s="1"/>
      <c r="I722" s="1"/>
    </row>
    <row r="723" ht="12.75" customHeight="1">
      <c r="A723" s="1"/>
      <c r="D723" s="1"/>
      <c r="E723" s="1"/>
      <c r="I723" s="1"/>
    </row>
    <row r="724" ht="12.75" customHeight="1">
      <c r="A724" s="1"/>
      <c r="D724" s="1"/>
      <c r="E724" s="1"/>
      <c r="I724" s="1"/>
    </row>
    <row r="725" ht="12.75" customHeight="1">
      <c r="A725" s="1"/>
      <c r="D725" s="1"/>
      <c r="E725" s="1"/>
      <c r="I725" s="1"/>
    </row>
    <row r="726" ht="12.75" customHeight="1">
      <c r="A726" s="1"/>
      <c r="D726" s="1"/>
      <c r="E726" s="1"/>
      <c r="I726" s="1"/>
    </row>
    <row r="727" ht="12.75" customHeight="1">
      <c r="A727" s="1"/>
      <c r="D727" s="1"/>
      <c r="E727" s="1"/>
      <c r="I727" s="1"/>
    </row>
    <row r="728" ht="12.75" customHeight="1">
      <c r="A728" s="1"/>
      <c r="D728" s="1"/>
      <c r="E728" s="1"/>
      <c r="I728" s="1"/>
    </row>
    <row r="729" ht="12.75" customHeight="1">
      <c r="A729" s="1"/>
      <c r="D729" s="1"/>
      <c r="E729" s="1"/>
      <c r="I729" s="1"/>
    </row>
    <row r="730" ht="12.75" customHeight="1">
      <c r="A730" s="1"/>
      <c r="D730" s="1"/>
      <c r="E730" s="1"/>
      <c r="I730" s="1"/>
    </row>
    <row r="731" ht="12.75" customHeight="1">
      <c r="A731" s="1"/>
      <c r="D731" s="1"/>
      <c r="E731" s="1"/>
      <c r="I731" s="1"/>
    </row>
    <row r="732" ht="12.75" customHeight="1">
      <c r="A732" s="1"/>
      <c r="D732" s="1"/>
      <c r="E732" s="1"/>
      <c r="I732" s="1"/>
    </row>
    <row r="733" ht="12.75" customHeight="1">
      <c r="A733" s="1"/>
      <c r="D733" s="1"/>
      <c r="E733" s="1"/>
      <c r="I733" s="1"/>
    </row>
    <row r="734" ht="12.75" customHeight="1">
      <c r="A734" s="1"/>
      <c r="D734" s="1"/>
      <c r="E734" s="1"/>
      <c r="I734" s="1"/>
    </row>
    <row r="735" ht="12.75" customHeight="1">
      <c r="A735" s="1"/>
      <c r="D735" s="1"/>
      <c r="E735" s="1"/>
      <c r="I735" s="1"/>
    </row>
    <row r="736" ht="12.75" customHeight="1">
      <c r="A736" s="1"/>
      <c r="D736" s="1"/>
      <c r="E736" s="1"/>
      <c r="I736" s="1"/>
    </row>
    <row r="737" ht="12.75" customHeight="1">
      <c r="A737" s="1"/>
      <c r="D737" s="1"/>
      <c r="E737" s="1"/>
      <c r="I737" s="1"/>
    </row>
    <row r="738" ht="12.75" customHeight="1">
      <c r="A738" s="1"/>
      <c r="D738" s="1"/>
      <c r="E738" s="1"/>
      <c r="I738" s="1"/>
    </row>
    <row r="739" ht="12.75" customHeight="1">
      <c r="A739" s="1"/>
      <c r="D739" s="1"/>
      <c r="E739" s="1"/>
      <c r="I739" s="1"/>
    </row>
    <row r="740" ht="12.75" customHeight="1">
      <c r="A740" s="1"/>
      <c r="D740" s="1"/>
      <c r="E740" s="1"/>
      <c r="I740" s="1"/>
    </row>
    <row r="741" ht="12.75" customHeight="1">
      <c r="A741" s="1"/>
      <c r="D741" s="1"/>
      <c r="E741" s="1"/>
      <c r="I741" s="1"/>
    </row>
    <row r="742" ht="12.75" customHeight="1">
      <c r="A742" s="1"/>
      <c r="D742" s="1"/>
      <c r="E742" s="1"/>
      <c r="I742" s="1"/>
    </row>
    <row r="743" ht="12.75" customHeight="1">
      <c r="A743" s="1"/>
      <c r="D743" s="1"/>
      <c r="E743" s="1"/>
      <c r="I743" s="1"/>
    </row>
    <row r="744" ht="12.75" customHeight="1">
      <c r="A744" s="1"/>
      <c r="D744" s="1"/>
      <c r="E744" s="1"/>
      <c r="I744" s="1"/>
    </row>
    <row r="745" ht="12.75" customHeight="1">
      <c r="A745" s="1"/>
      <c r="D745" s="1"/>
      <c r="E745" s="1"/>
      <c r="I745" s="1"/>
    </row>
    <row r="746" ht="12.75" customHeight="1">
      <c r="A746" s="1"/>
      <c r="D746" s="1"/>
      <c r="E746" s="1"/>
      <c r="I746" s="1"/>
    </row>
    <row r="747" ht="12.75" customHeight="1">
      <c r="A747" s="1"/>
      <c r="D747" s="1"/>
      <c r="E747" s="1"/>
      <c r="I747" s="1"/>
    </row>
    <row r="748" ht="12.75" customHeight="1">
      <c r="A748" s="1"/>
      <c r="D748" s="1"/>
      <c r="E748" s="1"/>
      <c r="I748" s="1"/>
    </row>
    <row r="749" ht="12.75" customHeight="1">
      <c r="A749" s="1"/>
      <c r="D749" s="1"/>
      <c r="E749" s="1"/>
      <c r="I749" s="1"/>
    </row>
    <row r="750" ht="12.75" customHeight="1">
      <c r="A750" s="1"/>
      <c r="D750" s="1"/>
      <c r="E750" s="1"/>
      <c r="I750" s="1"/>
    </row>
    <row r="751" ht="12.75" customHeight="1">
      <c r="A751" s="1"/>
      <c r="D751" s="1"/>
      <c r="E751" s="1"/>
      <c r="I751" s="1"/>
    </row>
    <row r="752" ht="12.75" customHeight="1">
      <c r="A752" s="1"/>
      <c r="D752" s="1"/>
      <c r="E752" s="1"/>
      <c r="I752" s="1"/>
    </row>
    <row r="753" ht="12.75" customHeight="1">
      <c r="A753" s="1"/>
      <c r="D753" s="1"/>
      <c r="E753" s="1"/>
      <c r="I753" s="1"/>
    </row>
    <row r="754" ht="12.75" customHeight="1">
      <c r="A754" s="1"/>
      <c r="D754" s="1"/>
      <c r="E754" s="1"/>
      <c r="I754" s="1"/>
    </row>
    <row r="755" ht="12.75" customHeight="1">
      <c r="A755" s="1"/>
      <c r="D755" s="1"/>
      <c r="E755" s="1"/>
      <c r="I755" s="1"/>
    </row>
    <row r="756" ht="12.75" customHeight="1">
      <c r="A756" s="1"/>
      <c r="D756" s="1"/>
      <c r="E756" s="1"/>
      <c r="I756" s="1"/>
    </row>
    <row r="757" ht="12.75" customHeight="1">
      <c r="A757" s="1"/>
      <c r="D757" s="1"/>
      <c r="E757" s="1"/>
      <c r="I757" s="1"/>
    </row>
    <row r="758" ht="12.75" customHeight="1">
      <c r="A758" s="1"/>
      <c r="D758" s="1"/>
      <c r="E758" s="1"/>
      <c r="I758" s="1"/>
    </row>
    <row r="759" ht="12.75" customHeight="1">
      <c r="A759" s="1"/>
      <c r="D759" s="1"/>
      <c r="E759" s="1"/>
      <c r="I759" s="1"/>
    </row>
    <row r="760" ht="12.75" customHeight="1">
      <c r="A760" s="1"/>
      <c r="D760" s="1"/>
      <c r="E760" s="1"/>
      <c r="I760" s="1"/>
    </row>
    <row r="761" ht="12.75" customHeight="1">
      <c r="A761" s="1"/>
      <c r="D761" s="1"/>
      <c r="E761" s="1"/>
      <c r="I761" s="1"/>
    </row>
    <row r="762" ht="12.75" customHeight="1">
      <c r="A762" s="1"/>
      <c r="D762" s="1"/>
      <c r="E762" s="1"/>
      <c r="I762" s="1"/>
    </row>
    <row r="763" ht="12.75" customHeight="1">
      <c r="A763" s="1"/>
      <c r="D763" s="1"/>
      <c r="E763" s="1"/>
      <c r="I763" s="1"/>
    </row>
    <row r="764" ht="12.75" customHeight="1">
      <c r="A764" s="1"/>
      <c r="D764" s="1"/>
      <c r="E764" s="1"/>
      <c r="I764" s="1"/>
    </row>
    <row r="765" ht="12.75" customHeight="1">
      <c r="A765" s="1"/>
      <c r="D765" s="1"/>
      <c r="E765" s="1"/>
      <c r="I765" s="1"/>
    </row>
    <row r="766" ht="12.75" customHeight="1">
      <c r="A766" s="1"/>
      <c r="D766" s="1"/>
      <c r="E766" s="1"/>
      <c r="I766" s="1"/>
    </row>
    <row r="767" ht="12.75" customHeight="1">
      <c r="A767" s="1"/>
      <c r="D767" s="1"/>
      <c r="E767" s="1"/>
      <c r="I767" s="1"/>
    </row>
    <row r="768" ht="12.75" customHeight="1">
      <c r="A768" s="1"/>
      <c r="D768" s="1"/>
      <c r="E768" s="1"/>
      <c r="I768" s="1"/>
    </row>
    <row r="769" ht="12.75" customHeight="1">
      <c r="A769" s="1"/>
      <c r="D769" s="1"/>
      <c r="E769" s="1"/>
      <c r="I769" s="1"/>
    </row>
    <row r="770" ht="12.75" customHeight="1">
      <c r="A770" s="1"/>
      <c r="D770" s="1"/>
      <c r="E770" s="1"/>
      <c r="I770" s="1"/>
    </row>
    <row r="771" ht="12.75" customHeight="1">
      <c r="A771" s="1"/>
      <c r="D771" s="1"/>
      <c r="E771" s="1"/>
      <c r="I771" s="1"/>
    </row>
    <row r="772" ht="12.75" customHeight="1">
      <c r="A772" s="1"/>
      <c r="D772" s="1"/>
      <c r="E772" s="1"/>
      <c r="I772" s="1"/>
    </row>
    <row r="773" ht="12.75" customHeight="1">
      <c r="A773" s="1"/>
      <c r="D773" s="1"/>
      <c r="E773" s="1"/>
      <c r="I773" s="1"/>
    </row>
    <row r="774" ht="12.75" customHeight="1">
      <c r="A774" s="1"/>
      <c r="D774" s="1"/>
      <c r="E774" s="1"/>
      <c r="I774" s="1"/>
    </row>
    <row r="775" ht="12.75" customHeight="1">
      <c r="A775" s="1"/>
      <c r="D775" s="1"/>
      <c r="E775" s="1"/>
      <c r="I775" s="1"/>
    </row>
    <row r="776" ht="12.75" customHeight="1">
      <c r="A776" s="1"/>
      <c r="D776" s="1"/>
      <c r="E776" s="1"/>
      <c r="I776" s="1"/>
    </row>
    <row r="777" ht="12.75" customHeight="1">
      <c r="A777" s="1"/>
      <c r="D777" s="1"/>
      <c r="E777" s="1"/>
      <c r="I777" s="1"/>
    </row>
    <row r="778" ht="12.75" customHeight="1">
      <c r="A778" s="1"/>
      <c r="D778" s="1"/>
      <c r="E778" s="1"/>
      <c r="I778" s="1"/>
    </row>
    <row r="779" ht="12.75" customHeight="1">
      <c r="A779" s="1"/>
      <c r="D779" s="1"/>
      <c r="E779" s="1"/>
      <c r="I779" s="1"/>
    </row>
    <row r="780" ht="12.75" customHeight="1">
      <c r="A780" s="1"/>
      <c r="D780" s="1"/>
      <c r="E780" s="1"/>
      <c r="I780" s="1"/>
    </row>
    <row r="781" ht="12.75" customHeight="1">
      <c r="A781" s="1"/>
      <c r="D781" s="1"/>
      <c r="E781" s="1"/>
      <c r="I781" s="1"/>
    </row>
    <row r="782" ht="12.75" customHeight="1">
      <c r="A782" s="1"/>
      <c r="D782" s="1"/>
      <c r="E782" s="1"/>
      <c r="I782" s="1"/>
    </row>
    <row r="783" ht="12.75" customHeight="1">
      <c r="A783" s="1"/>
      <c r="D783" s="1"/>
      <c r="E783" s="1"/>
      <c r="I783" s="1"/>
    </row>
    <row r="784" ht="12.75" customHeight="1">
      <c r="A784" s="1"/>
      <c r="D784" s="1"/>
      <c r="E784" s="1"/>
      <c r="I784" s="1"/>
    </row>
    <row r="785" ht="12.75" customHeight="1">
      <c r="A785" s="1"/>
      <c r="D785" s="1"/>
      <c r="E785" s="1"/>
      <c r="I785" s="1"/>
    </row>
    <row r="786" ht="12.75" customHeight="1">
      <c r="A786" s="1"/>
      <c r="D786" s="1"/>
      <c r="E786" s="1"/>
      <c r="I786" s="1"/>
    </row>
    <row r="787" ht="12.75" customHeight="1">
      <c r="A787" s="1"/>
      <c r="D787" s="1"/>
      <c r="E787" s="1"/>
      <c r="I787" s="1"/>
    </row>
    <row r="788" ht="12.75" customHeight="1">
      <c r="A788" s="1"/>
      <c r="D788" s="1"/>
      <c r="E788" s="1"/>
      <c r="I788" s="1"/>
    </row>
    <row r="789" ht="12.75" customHeight="1">
      <c r="A789" s="1"/>
      <c r="D789" s="1"/>
      <c r="E789" s="1"/>
      <c r="I789" s="1"/>
    </row>
    <row r="790" ht="12.75" customHeight="1">
      <c r="A790" s="1"/>
      <c r="D790" s="1"/>
      <c r="E790" s="1"/>
      <c r="I790" s="1"/>
    </row>
    <row r="791" ht="12.75" customHeight="1">
      <c r="A791" s="1"/>
      <c r="D791" s="1"/>
      <c r="E791" s="1"/>
      <c r="I791" s="1"/>
    </row>
    <row r="792" ht="12.75" customHeight="1">
      <c r="A792" s="1"/>
      <c r="D792" s="1"/>
      <c r="E792" s="1"/>
      <c r="I792" s="1"/>
    </row>
    <row r="793" ht="12.75" customHeight="1">
      <c r="A793" s="1"/>
      <c r="D793" s="1"/>
      <c r="E793" s="1"/>
      <c r="I793" s="1"/>
    </row>
    <row r="794" ht="12.75" customHeight="1">
      <c r="A794" s="1"/>
      <c r="D794" s="1"/>
      <c r="E794" s="1"/>
      <c r="I794" s="1"/>
    </row>
    <row r="795" ht="12.75" customHeight="1">
      <c r="A795" s="1"/>
      <c r="D795" s="1"/>
      <c r="E795" s="1"/>
      <c r="I795" s="1"/>
    </row>
    <row r="796" ht="12.75" customHeight="1">
      <c r="A796" s="1"/>
      <c r="D796" s="1"/>
      <c r="E796" s="1"/>
      <c r="I796" s="1"/>
    </row>
    <row r="797" ht="12.75" customHeight="1">
      <c r="A797" s="1"/>
      <c r="D797" s="1"/>
      <c r="E797" s="1"/>
      <c r="I797" s="1"/>
    </row>
    <row r="798" ht="12.75" customHeight="1">
      <c r="A798" s="1"/>
      <c r="D798" s="1"/>
      <c r="E798" s="1"/>
      <c r="I798" s="1"/>
    </row>
    <row r="799" ht="12.75" customHeight="1">
      <c r="A799" s="1"/>
      <c r="D799" s="1"/>
      <c r="E799" s="1"/>
      <c r="I799" s="1"/>
    </row>
    <row r="800" ht="12.75" customHeight="1">
      <c r="A800" s="1"/>
      <c r="D800" s="1"/>
      <c r="E800" s="1"/>
      <c r="I800" s="1"/>
    </row>
    <row r="801" ht="12.75" customHeight="1">
      <c r="A801" s="1"/>
      <c r="D801" s="1"/>
      <c r="E801" s="1"/>
      <c r="I801" s="1"/>
    </row>
    <row r="802" ht="12.75" customHeight="1">
      <c r="A802" s="1"/>
      <c r="D802" s="1"/>
      <c r="E802" s="1"/>
      <c r="I802" s="1"/>
    </row>
    <row r="803" ht="12.75" customHeight="1">
      <c r="A803" s="1"/>
      <c r="D803" s="1"/>
      <c r="E803" s="1"/>
      <c r="I803" s="1"/>
    </row>
    <row r="804" ht="12.75" customHeight="1">
      <c r="A804" s="1"/>
      <c r="D804" s="1"/>
      <c r="E804" s="1"/>
      <c r="I804" s="1"/>
    </row>
    <row r="805" ht="12.75" customHeight="1">
      <c r="A805" s="1"/>
      <c r="D805" s="1"/>
      <c r="E805" s="1"/>
      <c r="I805" s="1"/>
    </row>
    <row r="806" ht="12.75" customHeight="1">
      <c r="A806" s="1"/>
      <c r="D806" s="1"/>
      <c r="E806" s="1"/>
      <c r="I806" s="1"/>
    </row>
    <row r="807" ht="12.75" customHeight="1">
      <c r="A807" s="1"/>
      <c r="D807" s="1"/>
      <c r="E807" s="1"/>
      <c r="I807" s="1"/>
    </row>
    <row r="808" ht="12.75" customHeight="1">
      <c r="A808" s="1"/>
      <c r="D808" s="1"/>
      <c r="E808" s="1"/>
      <c r="I808" s="1"/>
    </row>
    <row r="809" ht="12.75" customHeight="1">
      <c r="A809" s="1"/>
      <c r="D809" s="1"/>
      <c r="E809" s="1"/>
      <c r="I809" s="1"/>
    </row>
    <row r="810" ht="12.75" customHeight="1">
      <c r="A810" s="1"/>
      <c r="D810" s="1"/>
      <c r="E810" s="1"/>
      <c r="I810" s="1"/>
    </row>
    <row r="811" ht="12.75" customHeight="1">
      <c r="A811" s="1"/>
      <c r="D811" s="1"/>
      <c r="E811" s="1"/>
      <c r="I811" s="1"/>
    </row>
    <row r="812" ht="12.75" customHeight="1">
      <c r="A812" s="1"/>
      <c r="D812" s="1"/>
      <c r="E812" s="1"/>
      <c r="I812" s="1"/>
    </row>
    <row r="813" ht="12.75" customHeight="1">
      <c r="A813" s="1"/>
      <c r="D813" s="1"/>
      <c r="E813" s="1"/>
      <c r="I813" s="1"/>
    </row>
    <row r="814" ht="12.75" customHeight="1">
      <c r="A814" s="1"/>
      <c r="D814" s="1"/>
      <c r="E814" s="1"/>
      <c r="I814" s="1"/>
    </row>
    <row r="815" ht="12.75" customHeight="1">
      <c r="A815" s="1"/>
      <c r="D815" s="1"/>
      <c r="E815" s="1"/>
      <c r="I815" s="1"/>
    </row>
    <row r="816" ht="12.75" customHeight="1">
      <c r="A816" s="1"/>
      <c r="D816" s="1"/>
      <c r="E816" s="1"/>
      <c r="I816" s="1"/>
    </row>
    <row r="817" ht="12.75" customHeight="1">
      <c r="A817" s="1"/>
      <c r="D817" s="1"/>
      <c r="E817" s="1"/>
      <c r="I817" s="1"/>
    </row>
    <row r="818" ht="12.75" customHeight="1">
      <c r="A818" s="1"/>
      <c r="D818" s="1"/>
      <c r="E818" s="1"/>
      <c r="I818" s="1"/>
    </row>
    <row r="819" ht="12.75" customHeight="1">
      <c r="A819" s="1"/>
      <c r="D819" s="1"/>
      <c r="E819" s="1"/>
      <c r="I819" s="1"/>
    </row>
    <row r="820" ht="12.75" customHeight="1">
      <c r="A820" s="1"/>
      <c r="D820" s="1"/>
      <c r="E820" s="1"/>
      <c r="I820" s="1"/>
    </row>
    <row r="821" ht="12.75" customHeight="1">
      <c r="A821" s="1"/>
      <c r="D821" s="1"/>
      <c r="E821" s="1"/>
      <c r="I821" s="1"/>
    </row>
    <row r="822" ht="12.75" customHeight="1">
      <c r="A822" s="1"/>
      <c r="D822" s="1"/>
      <c r="E822" s="1"/>
      <c r="I822" s="1"/>
    </row>
    <row r="823" ht="12.75" customHeight="1">
      <c r="A823" s="1"/>
      <c r="D823" s="1"/>
      <c r="E823" s="1"/>
      <c r="I823" s="1"/>
    </row>
    <row r="824" ht="12.75" customHeight="1">
      <c r="A824" s="1"/>
      <c r="D824" s="1"/>
      <c r="E824" s="1"/>
      <c r="I824" s="1"/>
    </row>
    <row r="825" ht="12.75" customHeight="1">
      <c r="A825" s="1"/>
      <c r="D825" s="1"/>
      <c r="E825" s="1"/>
      <c r="I825" s="1"/>
    </row>
    <row r="826" ht="12.75" customHeight="1">
      <c r="A826" s="1"/>
      <c r="D826" s="1"/>
      <c r="E826" s="1"/>
      <c r="I826" s="1"/>
    </row>
    <row r="827" ht="12.75" customHeight="1">
      <c r="A827" s="1"/>
      <c r="D827" s="1"/>
      <c r="E827" s="1"/>
      <c r="I827" s="1"/>
    </row>
    <row r="828" ht="12.75" customHeight="1">
      <c r="A828" s="1"/>
      <c r="D828" s="1"/>
      <c r="E828" s="1"/>
      <c r="I828" s="1"/>
    </row>
    <row r="829" ht="12.75" customHeight="1">
      <c r="A829" s="1"/>
      <c r="D829" s="1"/>
      <c r="E829" s="1"/>
      <c r="I829" s="1"/>
    </row>
    <row r="830" ht="12.75" customHeight="1">
      <c r="A830" s="1"/>
      <c r="D830" s="1"/>
      <c r="E830" s="1"/>
      <c r="I830" s="1"/>
    </row>
    <row r="831" ht="12.75" customHeight="1">
      <c r="A831" s="1"/>
      <c r="D831" s="1"/>
      <c r="E831" s="1"/>
      <c r="I831" s="1"/>
    </row>
    <row r="832" ht="12.75" customHeight="1">
      <c r="A832" s="1"/>
      <c r="D832" s="1"/>
      <c r="E832" s="1"/>
      <c r="I832" s="1"/>
    </row>
    <row r="833" ht="12.75" customHeight="1">
      <c r="A833" s="1"/>
      <c r="D833" s="1"/>
      <c r="E833" s="1"/>
      <c r="I833" s="1"/>
    </row>
    <row r="834" ht="12.75" customHeight="1">
      <c r="A834" s="1"/>
      <c r="D834" s="1"/>
      <c r="E834" s="1"/>
      <c r="I834" s="1"/>
    </row>
    <row r="835" ht="12.75" customHeight="1">
      <c r="A835" s="1"/>
      <c r="D835" s="1"/>
      <c r="E835" s="1"/>
      <c r="I835" s="1"/>
    </row>
    <row r="836" ht="12.75" customHeight="1">
      <c r="A836" s="1"/>
      <c r="D836" s="1"/>
      <c r="E836" s="1"/>
      <c r="I836" s="1"/>
    </row>
    <row r="837" ht="12.75" customHeight="1">
      <c r="A837" s="1"/>
      <c r="D837" s="1"/>
      <c r="E837" s="1"/>
      <c r="I837" s="1"/>
    </row>
    <row r="838" ht="12.75" customHeight="1">
      <c r="A838" s="1"/>
      <c r="D838" s="1"/>
      <c r="E838" s="1"/>
      <c r="I838" s="1"/>
    </row>
    <row r="839" ht="12.75" customHeight="1">
      <c r="A839" s="1"/>
      <c r="D839" s="1"/>
      <c r="E839" s="1"/>
      <c r="I839" s="1"/>
    </row>
    <row r="840" ht="12.75" customHeight="1">
      <c r="A840" s="1"/>
      <c r="D840" s="1"/>
      <c r="E840" s="1"/>
      <c r="I840" s="1"/>
    </row>
    <row r="841" ht="12.75" customHeight="1">
      <c r="A841" s="1"/>
      <c r="D841" s="1"/>
      <c r="E841" s="1"/>
      <c r="I841" s="1"/>
    </row>
    <row r="842" ht="12.75" customHeight="1">
      <c r="A842" s="1"/>
      <c r="D842" s="1"/>
      <c r="E842" s="1"/>
      <c r="I842" s="1"/>
    </row>
    <row r="843" ht="12.75" customHeight="1">
      <c r="A843" s="1"/>
      <c r="D843" s="1"/>
      <c r="E843" s="1"/>
      <c r="I843" s="1"/>
    </row>
    <row r="844" ht="12.75" customHeight="1">
      <c r="A844" s="1"/>
      <c r="D844" s="1"/>
      <c r="E844" s="1"/>
      <c r="I844" s="1"/>
    </row>
    <row r="845" ht="12.75" customHeight="1">
      <c r="A845" s="1"/>
      <c r="D845" s="1"/>
      <c r="E845" s="1"/>
      <c r="I845" s="1"/>
    </row>
    <row r="846" ht="12.75" customHeight="1">
      <c r="A846" s="1"/>
      <c r="D846" s="1"/>
      <c r="E846" s="1"/>
      <c r="I846" s="1"/>
    </row>
    <row r="847" ht="12.75" customHeight="1">
      <c r="A847" s="1"/>
      <c r="D847" s="1"/>
      <c r="E847" s="1"/>
      <c r="I847" s="1"/>
    </row>
    <row r="848" ht="12.75" customHeight="1">
      <c r="A848" s="1"/>
      <c r="D848" s="1"/>
      <c r="E848" s="1"/>
      <c r="I848" s="1"/>
    </row>
    <row r="849" ht="12.75" customHeight="1">
      <c r="A849" s="1"/>
      <c r="D849" s="1"/>
      <c r="E849" s="1"/>
      <c r="I849" s="1"/>
    </row>
    <row r="850" ht="12.75" customHeight="1">
      <c r="A850" s="1"/>
      <c r="D850" s="1"/>
      <c r="E850" s="1"/>
      <c r="I850" s="1"/>
    </row>
    <row r="851" ht="12.75" customHeight="1">
      <c r="A851" s="1"/>
      <c r="D851" s="1"/>
      <c r="E851" s="1"/>
      <c r="I851" s="1"/>
    </row>
    <row r="852" ht="12.75" customHeight="1">
      <c r="A852" s="1"/>
      <c r="D852" s="1"/>
      <c r="E852" s="1"/>
      <c r="I852" s="1"/>
    </row>
    <row r="853" ht="12.75" customHeight="1">
      <c r="A853" s="1"/>
      <c r="D853" s="1"/>
      <c r="E853" s="1"/>
      <c r="I853" s="1"/>
    </row>
    <row r="854" ht="12.75" customHeight="1">
      <c r="A854" s="1"/>
      <c r="D854" s="1"/>
      <c r="E854" s="1"/>
      <c r="I854" s="1"/>
    </row>
    <row r="855" ht="12.75" customHeight="1">
      <c r="A855" s="1"/>
      <c r="D855" s="1"/>
      <c r="E855" s="1"/>
      <c r="I855" s="1"/>
    </row>
    <row r="856" ht="12.75" customHeight="1">
      <c r="A856" s="1"/>
      <c r="D856" s="1"/>
      <c r="E856" s="1"/>
      <c r="I856" s="1"/>
    </row>
    <row r="857" ht="12.75" customHeight="1">
      <c r="A857" s="1"/>
      <c r="D857" s="1"/>
      <c r="E857" s="1"/>
      <c r="I857" s="1"/>
    </row>
    <row r="858" ht="12.75" customHeight="1">
      <c r="A858" s="1"/>
      <c r="D858" s="1"/>
      <c r="E858" s="1"/>
      <c r="I858" s="1"/>
    </row>
    <row r="859" ht="12.75" customHeight="1">
      <c r="A859" s="1"/>
      <c r="D859" s="1"/>
      <c r="E859" s="1"/>
      <c r="I859" s="1"/>
    </row>
    <row r="860" ht="12.75" customHeight="1">
      <c r="A860" s="1"/>
      <c r="D860" s="1"/>
      <c r="E860" s="1"/>
      <c r="I860" s="1"/>
    </row>
    <row r="861" ht="12.75" customHeight="1">
      <c r="A861" s="1"/>
      <c r="D861" s="1"/>
      <c r="E861" s="1"/>
      <c r="I861" s="1"/>
    </row>
    <row r="862" ht="12.75" customHeight="1">
      <c r="A862" s="1"/>
      <c r="D862" s="1"/>
      <c r="E862" s="1"/>
      <c r="I862" s="1"/>
    </row>
    <row r="863" ht="12.75" customHeight="1">
      <c r="A863" s="1"/>
      <c r="D863" s="1"/>
      <c r="E863" s="1"/>
      <c r="I863" s="1"/>
    </row>
    <row r="864" ht="12.75" customHeight="1">
      <c r="A864" s="1"/>
      <c r="D864" s="1"/>
      <c r="E864" s="1"/>
      <c r="I864" s="1"/>
    </row>
    <row r="865" ht="12.75" customHeight="1">
      <c r="A865" s="1"/>
      <c r="D865" s="1"/>
      <c r="E865" s="1"/>
      <c r="I865" s="1"/>
    </row>
    <row r="866" ht="12.75" customHeight="1">
      <c r="A866" s="1"/>
      <c r="D866" s="1"/>
      <c r="E866" s="1"/>
      <c r="I866" s="1"/>
    </row>
    <row r="867" ht="12.75" customHeight="1">
      <c r="A867" s="1"/>
      <c r="D867" s="1"/>
      <c r="E867" s="1"/>
      <c r="I867" s="1"/>
    </row>
    <row r="868" ht="12.75" customHeight="1">
      <c r="A868" s="1"/>
      <c r="D868" s="1"/>
      <c r="E868" s="1"/>
      <c r="I868" s="1"/>
    </row>
    <row r="869" ht="12.75" customHeight="1">
      <c r="A869" s="1"/>
      <c r="D869" s="1"/>
      <c r="E869" s="1"/>
      <c r="I869" s="1"/>
    </row>
    <row r="870" ht="12.75" customHeight="1">
      <c r="A870" s="1"/>
      <c r="D870" s="1"/>
      <c r="E870" s="1"/>
      <c r="I870" s="1"/>
    </row>
    <row r="871" ht="12.75" customHeight="1">
      <c r="A871" s="1"/>
      <c r="D871" s="1"/>
      <c r="E871" s="1"/>
      <c r="I871" s="1"/>
    </row>
    <row r="872" ht="12.75" customHeight="1">
      <c r="A872" s="1"/>
      <c r="D872" s="1"/>
      <c r="E872" s="1"/>
      <c r="I872" s="1"/>
    </row>
    <row r="873" ht="12.75" customHeight="1">
      <c r="A873" s="1"/>
      <c r="D873" s="1"/>
      <c r="E873" s="1"/>
      <c r="I873" s="1"/>
    </row>
    <row r="874" ht="12.75" customHeight="1">
      <c r="A874" s="1"/>
      <c r="D874" s="1"/>
      <c r="E874" s="1"/>
      <c r="I874" s="1"/>
    </row>
    <row r="875" ht="12.75" customHeight="1">
      <c r="A875" s="1"/>
      <c r="D875" s="1"/>
      <c r="E875" s="1"/>
      <c r="I875" s="1"/>
    </row>
    <row r="876" ht="12.75" customHeight="1">
      <c r="A876" s="1"/>
      <c r="D876" s="1"/>
      <c r="E876" s="1"/>
      <c r="I876" s="1"/>
    </row>
    <row r="877" ht="12.75" customHeight="1">
      <c r="A877" s="1"/>
      <c r="D877" s="1"/>
      <c r="E877" s="1"/>
      <c r="I877" s="1"/>
    </row>
    <row r="878" ht="12.75" customHeight="1">
      <c r="A878" s="1"/>
      <c r="D878" s="1"/>
      <c r="E878" s="1"/>
      <c r="I878" s="1"/>
    </row>
    <row r="879" ht="12.75" customHeight="1">
      <c r="A879" s="1"/>
      <c r="D879" s="1"/>
      <c r="E879" s="1"/>
      <c r="I879" s="1"/>
    </row>
    <row r="880" ht="12.75" customHeight="1">
      <c r="A880" s="1"/>
      <c r="D880" s="1"/>
      <c r="E880" s="1"/>
      <c r="I880" s="1"/>
    </row>
    <row r="881" ht="12.75" customHeight="1">
      <c r="A881" s="1"/>
      <c r="D881" s="1"/>
      <c r="E881" s="1"/>
      <c r="I881" s="1"/>
    </row>
    <row r="882" ht="12.75" customHeight="1">
      <c r="A882" s="1"/>
      <c r="D882" s="1"/>
      <c r="E882" s="1"/>
      <c r="I882" s="1"/>
    </row>
    <row r="883" ht="12.75" customHeight="1">
      <c r="A883" s="1"/>
      <c r="D883" s="1"/>
      <c r="E883" s="1"/>
      <c r="I883" s="1"/>
    </row>
    <row r="884" ht="12.75" customHeight="1">
      <c r="A884" s="1"/>
      <c r="D884" s="1"/>
      <c r="E884" s="1"/>
      <c r="I884" s="1"/>
    </row>
    <row r="885" ht="12.75" customHeight="1">
      <c r="A885" s="1"/>
      <c r="D885" s="1"/>
      <c r="E885" s="1"/>
      <c r="I885" s="1"/>
    </row>
    <row r="886" ht="12.75" customHeight="1">
      <c r="A886" s="1"/>
      <c r="D886" s="1"/>
      <c r="E886" s="1"/>
      <c r="I886" s="1"/>
    </row>
    <row r="887" ht="12.75" customHeight="1">
      <c r="A887" s="1"/>
      <c r="D887" s="1"/>
      <c r="E887" s="1"/>
      <c r="I887" s="1"/>
    </row>
    <row r="888" ht="12.75" customHeight="1">
      <c r="A888" s="1"/>
      <c r="D888" s="1"/>
      <c r="E888" s="1"/>
      <c r="I888" s="1"/>
    </row>
    <row r="889" ht="12.75" customHeight="1">
      <c r="A889" s="1"/>
      <c r="D889" s="1"/>
      <c r="E889" s="1"/>
      <c r="I889" s="1"/>
    </row>
    <row r="890" ht="12.75" customHeight="1">
      <c r="A890" s="1"/>
      <c r="D890" s="1"/>
      <c r="E890" s="1"/>
      <c r="I890" s="1"/>
    </row>
    <row r="891" ht="12.75" customHeight="1">
      <c r="A891" s="1"/>
      <c r="D891" s="1"/>
      <c r="E891" s="1"/>
      <c r="I891" s="1"/>
    </row>
    <row r="892" ht="12.75" customHeight="1">
      <c r="A892" s="1"/>
      <c r="D892" s="1"/>
      <c r="E892" s="1"/>
      <c r="I892" s="1"/>
    </row>
    <row r="893" ht="12.75" customHeight="1">
      <c r="A893" s="1"/>
      <c r="D893" s="1"/>
      <c r="E893" s="1"/>
      <c r="I893" s="1"/>
    </row>
    <row r="894" ht="12.75" customHeight="1">
      <c r="A894" s="1"/>
      <c r="D894" s="1"/>
      <c r="E894" s="1"/>
      <c r="I894" s="1"/>
    </row>
    <row r="895" ht="12.75" customHeight="1">
      <c r="A895" s="1"/>
      <c r="D895" s="1"/>
      <c r="E895" s="1"/>
      <c r="I895" s="1"/>
    </row>
    <row r="896" ht="12.75" customHeight="1">
      <c r="A896" s="1"/>
      <c r="D896" s="1"/>
      <c r="E896" s="1"/>
      <c r="I896" s="1"/>
    </row>
    <row r="897" ht="12.75" customHeight="1">
      <c r="A897" s="1"/>
      <c r="D897" s="1"/>
      <c r="E897" s="1"/>
      <c r="I897" s="1"/>
    </row>
    <row r="898" ht="12.75" customHeight="1">
      <c r="A898" s="1"/>
      <c r="D898" s="1"/>
      <c r="E898" s="1"/>
      <c r="I898" s="1"/>
    </row>
    <row r="899" ht="12.75" customHeight="1">
      <c r="A899" s="1"/>
      <c r="D899" s="1"/>
      <c r="E899" s="1"/>
      <c r="I899" s="1"/>
    </row>
    <row r="900" ht="12.75" customHeight="1">
      <c r="A900" s="1"/>
      <c r="D900" s="1"/>
      <c r="E900" s="1"/>
      <c r="I900" s="1"/>
    </row>
    <row r="901" ht="12.75" customHeight="1">
      <c r="A901" s="1"/>
      <c r="D901" s="1"/>
      <c r="E901" s="1"/>
      <c r="I901" s="1"/>
    </row>
    <row r="902" ht="12.75" customHeight="1">
      <c r="A902" s="1"/>
      <c r="D902" s="1"/>
      <c r="E902" s="1"/>
      <c r="I902" s="1"/>
    </row>
    <row r="903" ht="12.75" customHeight="1">
      <c r="A903" s="1"/>
      <c r="D903" s="1"/>
      <c r="E903" s="1"/>
      <c r="I903" s="1"/>
    </row>
    <row r="904" ht="12.75" customHeight="1">
      <c r="A904" s="1"/>
      <c r="D904" s="1"/>
      <c r="E904" s="1"/>
      <c r="I904" s="1"/>
    </row>
    <row r="905" ht="12.75" customHeight="1">
      <c r="A905" s="1"/>
      <c r="D905" s="1"/>
      <c r="E905" s="1"/>
      <c r="I905" s="1"/>
    </row>
    <row r="906" ht="12.75" customHeight="1">
      <c r="A906" s="1"/>
      <c r="D906" s="1"/>
      <c r="E906" s="1"/>
      <c r="I906" s="1"/>
    </row>
    <row r="907" ht="12.75" customHeight="1">
      <c r="A907" s="1"/>
      <c r="D907" s="1"/>
      <c r="E907" s="1"/>
      <c r="I907" s="1"/>
    </row>
    <row r="908" ht="12.75" customHeight="1">
      <c r="A908" s="1"/>
      <c r="D908" s="1"/>
      <c r="E908" s="1"/>
      <c r="I908" s="1"/>
    </row>
    <row r="909" ht="12.75" customHeight="1">
      <c r="A909" s="1"/>
      <c r="D909" s="1"/>
      <c r="E909" s="1"/>
      <c r="I909" s="1"/>
    </row>
    <row r="910" ht="12.75" customHeight="1">
      <c r="A910" s="1"/>
      <c r="D910" s="1"/>
      <c r="E910" s="1"/>
      <c r="I910" s="1"/>
    </row>
    <row r="911" ht="12.75" customHeight="1">
      <c r="A911" s="1"/>
      <c r="D911" s="1"/>
      <c r="E911" s="1"/>
      <c r="I911" s="1"/>
    </row>
    <row r="912" ht="12.75" customHeight="1">
      <c r="A912" s="1"/>
      <c r="D912" s="1"/>
      <c r="E912" s="1"/>
      <c r="I912" s="1"/>
    </row>
    <row r="913" ht="12.75" customHeight="1">
      <c r="A913" s="1"/>
      <c r="D913" s="1"/>
      <c r="E913" s="1"/>
      <c r="I913" s="1"/>
    </row>
    <row r="914" ht="12.75" customHeight="1">
      <c r="A914" s="1"/>
      <c r="D914" s="1"/>
      <c r="E914" s="1"/>
      <c r="I914" s="1"/>
    </row>
    <row r="915" ht="12.75" customHeight="1">
      <c r="A915" s="1"/>
      <c r="D915" s="1"/>
      <c r="E915" s="1"/>
      <c r="I915" s="1"/>
    </row>
    <row r="916" ht="12.75" customHeight="1">
      <c r="A916" s="1"/>
      <c r="D916" s="1"/>
      <c r="E916" s="1"/>
      <c r="I916" s="1"/>
    </row>
    <row r="917" ht="12.75" customHeight="1">
      <c r="A917" s="1"/>
      <c r="D917" s="1"/>
      <c r="E917" s="1"/>
      <c r="I917" s="1"/>
    </row>
    <row r="918" ht="12.75" customHeight="1">
      <c r="A918" s="1"/>
      <c r="D918" s="1"/>
      <c r="E918" s="1"/>
      <c r="I918" s="1"/>
    </row>
    <row r="919" ht="12.75" customHeight="1">
      <c r="A919" s="1"/>
      <c r="D919" s="1"/>
      <c r="E919" s="1"/>
      <c r="I919" s="1"/>
    </row>
    <row r="920" ht="12.75" customHeight="1">
      <c r="A920" s="1"/>
      <c r="D920" s="1"/>
      <c r="E920" s="1"/>
      <c r="I920" s="1"/>
    </row>
    <row r="921" ht="12.75" customHeight="1">
      <c r="A921" s="1"/>
      <c r="D921" s="1"/>
      <c r="E921" s="1"/>
      <c r="I921" s="1"/>
    </row>
    <row r="922" ht="12.75" customHeight="1">
      <c r="A922" s="1"/>
      <c r="D922" s="1"/>
      <c r="E922" s="1"/>
      <c r="I922" s="1"/>
    </row>
    <row r="923" ht="12.75" customHeight="1">
      <c r="A923" s="1"/>
      <c r="D923" s="1"/>
      <c r="E923" s="1"/>
      <c r="I923" s="1"/>
    </row>
    <row r="924" ht="12.75" customHeight="1">
      <c r="A924" s="1"/>
      <c r="D924" s="1"/>
      <c r="E924" s="1"/>
      <c r="I924" s="1"/>
    </row>
    <row r="925" ht="12.75" customHeight="1">
      <c r="A925" s="1"/>
      <c r="D925" s="1"/>
      <c r="E925" s="1"/>
      <c r="I925" s="1"/>
    </row>
    <row r="926" ht="12.75" customHeight="1">
      <c r="A926" s="1"/>
      <c r="D926" s="1"/>
      <c r="E926" s="1"/>
      <c r="I926" s="1"/>
    </row>
    <row r="927" ht="12.75" customHeight="1">
      <c r="A927" s="1"/>
      <c r="D927" s="1"/>
      <c r="E927" s="1"/>
      <c r="I927" s="1"/>
    </row>
    <row r="928" ht="12.75" customHeight="1">
      <c r="A928" s="1"/>
      <c r="D928" s="1"/>
      <c r="E928" s="1"/>
      <c r="I928" s="1"/>
    </row>
    <row r="929" ht="12.75" customHeight="1">
      <c r="A929" s="1"/>
      <c r="D929" s="1"/>
      <c r="E929" s="1"/>
      <c r="I929" s="1"/>
    </row>
    <row r="930" ht="12.75" customHeight="1">
      <c r="A930" s="1"/>
      <c r="D930" s="1"/>
      <c r="E930" s="1"/>
      <c r="I930" s="1"/>
    </row>
    <row r="931" ht="12.75" customHeight="1">
      <c r="A931" s="1"/>
      <c r="D931" s="1"/>
      <c r="E931" s="1"/>
      <c r="I931" s="1"/>
    </row>
    <row r="932" ht="12.75" customHeight="1">
      <c r="A932" s="1"/>
      <c r="D932" s="1"/>
      <c r="E932" s="1"/>
      <c r="I932" s="1"/>
    </row>
    <row r="933" ht="12.75" customHeight="1">
      <c r="A933" s="1"/>
      <c r="D933" s="1"/>
      <c r="E933" s="1"/>
      <c r="I933" s="1"/>
    </row>
    <row r="934" ht="12.75" customHeight="1">
      <c r="A934" s="1"/>
      <c r="D934" s="1"/>
      <c r="E934" s="1"/>
      <c r="I934" s="1"/>
    </row>
    <row r="935" ht="12.75" customHeight="1">
      <c r="A935" s="1"/>
      <c r="D935" s="1"/>
      <c r="E935" s="1"/>
      <c r="I935" s="1"/>
    </row>
    <row r="936" ht="12.75" customHeight="1">
      <c r="A936" s="1"/>
      <c r="D936" s="1"/>
      <c r="E936" s="1"/>
      <c r="I936" s="1"/>
    </row>
    <row r="937" ht="12.75" customHeight="1">
      <c r="A937" s="1"/>
      <c r="D937" s="1"/>
      <c r="E937" s="1"/>
      <c r="I937" s="1"/>
    </row>
    <row r="938" ht="12.75" customHeight="1">
      <c r="A938" s="1"/>
      <c r="D938" s="1"/>
      <c r="E938" s="1"/>
      <c r="I938" s="1"/>
    </row>
    <row r="939" ht="12.75" customHeight="1">
      <c r="A939" s="1"/>
      <c r="D939" s="1"/>
      <c r="E939" s="1"/>
      <c r="I939" s="1"/>
    </row>
    <row r="940" ht="12.75" customHeight="1">
      <c r="A940" s="1"/>
      <c r="D940" s="1"/>
      <c r="E940" s="1"/>
      <c r="I940" s="1"/>
    </row>
    <row r="941" ht="12.75" customHeight="1">
      <c r="A941" s="1"/>
      <c r="D941" s="1"/>
      <c r="E941" s="1"/>
      <c r="I941" s="1"/>
    </row>
    <row r="942" ht="12.75" customHeight="1">
      <c r="A942" s="1"/>
      <c r="D942" s="1"/>
      <c r="E942" s="1"/>
      <c r="I942" s="1"/>
    </row>
    <row r="943" ht="12.75" customHeight="1">
      <c r="A943" s="1"/>
      <c r="D943" s="1"/>
      <c r="E943" s="1"/>
      <c r="I943" s="1"/>
    </row>
    <row r="944" ht="12.75" customHeight="1">
      <c r="A944" s="1"/>
      <c r="D944" s="1"/>
      <c r="E944" s="1"/>
      <c r="I944" s="1"/>
    </row>
    <row r="945" ht="12.75" customHeight="1">
      <c r="A945" s="1"/>
      <c r="D945" s="1"/>
      <c r="E945" s="1"/>
      <c r="I945" s="1"/>
    </row>
    <row r="946" ht="12.75" customHeight="1">
      <c r="A946" s="1"/>
      <c r="D946" s="1"/>
      <c r="E946" s="1"/>
      <c r="I946" s="1"/>
    </row>
    <row r="947" ht="12.75" customHeight="1">
      <c r="A947" s="1"/>
      <c r="D947" s="1"/>
      <c r="E947" s="1"/>
      <c r="I947" s="1"/>
    </row>
    <row r="948" ht="12.75" customHeight="1">
      <c r="A948" s="1"/>
      <c r="D948" s="1"/>
      <c r="E948" s="1"/>
      <c r="I948" s="1"/>
    </row>
    <row r="949" ht="12.75" customHeight="1">
      <c r="A949" s="1"/>
      <c r="D949" s="1"/>
      <c r="E949" s="1"/>
      <c r="I949" s="1"/>
    </row>
    <row r="950" ht="12.75" customHeight="1">
      <c r="A950" s="1"/>
      <c r="D950" s="1"/>
      <c r="E950" s="1"/>
      <c r="I950" s="1"/>
    </row>
    <row r="951" ht="12.75" customHeight="1">
      <c r="A951" s="1"/>
      <c r="D951" s="1"/>
      <c r="E951" s="1"/>
      <c r="I951" s="1"/>
    </row>
    <row r="952" ht="12.75" customHeight="1">
      <c r="A952" s="1"/>
      <c r="D952" s="1"/>
      <c r="E952" s="1"/>
      <c r="I952" s="1"/>
    </row>
    <row r="953" ht="12.75" customHeight="1">
      <c r="A953" s="1"/>
      <c r="D953" s="1"/>
      <c r="E953" s="1"/>
      <c r="I953" s="1"/>
    </row>
    <row r="954" ht="12.75" customHeight="1">
      <c r="A954" s="1"/>
      <c r="D954" s="1"/>
      <c r="E954" s="1"/>
      <c r="I954" s="1"/>
    </row>
    <row r="955" ht="12.75" customHeight="1">
      <c r="A955" s="1"/>
      <c r="D955" s="1"/>
      <c r="E955" s="1"/>
      <c r="I955" s="1"/>
    </row>
    <row r="956" ht="12.75" customHeight="1">
      <c r="A956" s="1"/>
      <c r="D956" s="1"/>
      <c r="E956" s="1"/>
      <c r="I956" s="1"/>
    </row>
    <row r="957" ht="12.75" customHeight="1">
      <c r="A957" s="1"/>
      <c r="D957" s="1"/>
      <c r="E957" s="1"/>
      <c r="I957" s="1"/>
    </row>
    <row r="958" ht="12.75" customHeight="1">
      <c r="A958" s="1"/>
      <c r="D958" s="1"/>
      <c r="E958" s="1"/>
      <c r="I958" s="1"/>
    </row>
    <row r="959" ht="12.75" customHeight="1">
      <c r="A959" s="1"/>
      <c r="D959" s="1"/>
      <c r="E959" s="1"/>
      <c r="I959" s="1"/>
    </row>
    <row r="960" ht="12.75" customHeight="1">
      <c r="A960" s="1"/>
      <c r="D960" s="1"/>
      <c r="E960" s="1"/>
      <c r="I960" s="1"/>
    </row>
    <row r="961" ht="12.75" customHeight="1">
      <c r="A961" s="1"/>
      <c r="D961" s="1"/>
      <c r="E961" s="1"/>
      <c r="I961" s="1"/>
    </row>
    <row r="962" ht="12.75" customHeight="1">
      <c r="A962" s="1"/>
      <c r="D962" s="1"/>
      <c r="E962" s="1"/>
      <c r="I962" s="1"/>
    </row>
    <row r="963" ht="12.75" customHeight="1">
      <c r="A963" s="1"/>
      <c r="D963" s="1"/>
      <c r="E963" s="1"/>
      <c r="I963" s="1"/>
    </row>
    <row r="964" ht="12.75" customHeight="1">
      <c r="A964" s="1"/>
      <c r="D964" s="1"/>
      <c r="E964" s="1"/>
      <c r="I964" s="1"/>
    </row>
    <row r="965" ht="12.75" customHeight="1">
      <c r="A965" s="1"/>
      <c r="D965" s="1"/>
      <c r="E965" s="1"/>
      <c r="I965" s="1"/>
    </row>
    <row r="966" ht="12.75" customHeight="1">
      <c r="A966" s="1"/>
      <c r="D966" s="1"/>
      <c r="E966" s="1"/>
      <c r="I966" s="1"/>
    </row>
    <row r="967" ht="12.75" customHeight="1">
      <c r="A967" s="1"/>
      <c r="D967" s="1"/>
      <c r="E967" s="1"/>
      <c r="I967" s="1"/>
    </row>
    <row r="968" ht="12.75" customHeight="1">
      <c r="A968" s="1"/>
      <c r="D968" s="1"/>
      <c r="E968" s="1"/>
      <c r="I968" s="1"/>
    </row>
    <row r="969" ht="12.75" customHeight="1">
      <c r="A969" s="1"/>
      <c r="D969" s="1"/>
      <c r="E969" s="1"/>
      <c r="I969" s="1"/>
    </row>
    <row r="970" ht="12.75" customHeight="1">
      <c r="A970" s="1"/>
      <c r="D970" s="1"/>
      <c r="E970" s="1"/>
      <c r="I970" s="1"/>
    </row>
    <row r="971" ht="12.75" customHeight="1">
      <c r="A971" s="1"/>
      <c r="D971" s="1"/>
      <c r="E971" s="1"/>
      <c r="I971" s="1"/>
    </row>
    <row r="972" ht="12.75" customHeight="1">
      <c r="A972" s="1"/>
      <c r="D972" s="1"/>
      <c r="E972" s="1"/>
      <c r="I972" s="1"/>
    </row>
    <row r="973" ht="12.75" customHeight="1">
      <c r="A973" s="1"/>
      <c r="D973" s="1"/>
      <c r="E973" s="1"/>
      <c r="I973" s="1"/>
    </row>
    <row r="974" ht="12.75" customHeight="1">
      <c r="A974" s="1"/>
      <c r="D974" s="1"/>
      <c r="E974" s="1"/>
      <c r="I974" s="1"/>
    </row>
    <row r="975" ht="12.75" customHeight="1">
      <c r="A975" s="1"/>
      <c r="D975" s="1"/>
      <c r="E975" s="1"/>
      <c r="I975" s="1"/>
    </row>
    <row r="976" ht="12.75" customHeight="1">
      <c r="A976" s="1"/>
      <c r="D976" s="1"/>
      <c r="E976" s="1"/>
      <c r="I976" s="1"/>
    </row>
    <row r="977" ht="12.75" customHeight="1">
      <c r="A977" s="1"/>
      <c r="D977" s="1"/>
      <c r="E977" s="1"/>
      <c r="I977" s="1"/>
    </row>
    <row r="978" ht="12.75" customHeight="1">
      <c r="A978" s="1"/>
      <c r="D978" s="1"/>
      <c r="E978" s="1"/>
      <c r="I978" s="1"/>
    </row>
    <row r="979" ht="12.75" customHeight="1">
      <c r="A979" s="1"/>
      <c r="D979" s="1"/>
      <c r="E979" s="1"/>
      <c r="I979" s="1"/>
    </row>
    <row r="980" ht="12.75" customHeight="1">
      <c r="A980" s="1"/>
      <c r="D980" s="1"/>
      <c r="E980" s="1"/>
      <c r="I980" s="1"/>
    </row>
    <row r="981" ht="12.75" customHeight="1">
      <c r="A981" s="1"/>
      <c r="D981" s="1"/>
      <c r="E981" s="1"/>
      <c r="I981" s="1"/>
    </row>
    <row r="982" ht="12.75" customHeight="1">
      <c r="A982" s="1"/>
      <c r="D982" s="1"/>
      <c r="E982" s="1"/>
      <c r="I982" s="1"/>
    </row>
    <row r="983" ht="12.75" customHeight="1">
      <c r="A983" s="1"/>
      <c r="D983" s="1"/>
      <c r="E983" s="1"/>
      <c r="I983" s="1"/>
    </row>
    <row r="984" ht="12.75" customHeight="1">
      <c r="A984" s="1"/>
      <c r="D984" s="1"/>
      <c r="E984" s="1"/>
      <c r="I984" s="1"/>
    </row>
    <row r="985" ht="12.75" customHeight="1">
      <c r="A985" s="1"/>
      <c r="D985" s="1"/>
      <c r="E985" s="1"/>
      <c r="I985" s="1"/>
    </row>
    <row r="986" ht="12.75" customHeight="1">
      <c r="A986" s="1"/>
      <c r="D986" s="1"/>
      <c r="E986" s="1"/>
      <c r="I986" s="1"/>
    </row>
    <row r="987" ht="12.75" customHeight="1">
      <c r="A987" s="1"/>
      <c r="D987" s="1"/>
      <c r="E987" s="1"/>
      <c r="I987" s="1"/>
    </row>
    <row r="988" ht="12.75" customHeight="1">
      <c r="A988" s="1"/>
      <c r="D988" s="1"/>
      <c r="E988" s="1"/>
      <c r="I988" s="1"/>
    </row>
    <row r="989" ht="12.75" customHeight="1">
      <c r="A989" s="1"/>
      <c r="D989" s="1"/>
      <c r="E989" s="1"/>
      <c r="I989" s="1"/>
    </row>
    <row r="990" ht="12.75" customHeight="1">
      <c r="A990" s="1"/>
      <c r="D990" s="1"/>
      <c r="E990" s="1"/>
      <c r="I990" s="1"/>
    </row>
    <row r="991" ht="12.75" customHeight="1">
      <c r="A991" s="1"/>
      <c r="D991" s="1"/>
      <c r="E991" s="1"/>
      <c r="I991" s="1"/>
    </row>
    <row r="992" ht="12.75" customHeight="1">
      <c r="A992" s="1"/>
      <c r="D992" s="1"/>
      <c r="E992" s="1"/>
      <c r="I992" s="1"/>
    </row>
    <row r="993" ht="12.75" customHeight="1">
      <c r="A993" s="1"/>
      <c r="D993" s="1"/>
      <c r="E993" s="1"/>
      <c r="I993" s="1"/>
    </row>
    <row r="994" ht="12.75" customHeight="1">
      <c r="A994" s="1"/>
      <c r="D994" s="1"/>
      <c r="E994" s="1"/>
      <c r="I994" s="1"/>
    </row>
    <row r="995" ht="12.75" customHeight="1">
      <c r="A995" s="1"/>
      <c r="D995" s="1"/>
      <c r="E995" s="1"/>
      <c r="I995" s="1"/>
    </row>
    <row r="996" ht="12.75" customHeight="1">
      <c r="A996" s="1"/>
      <c r="D996" s="1"/>
      <c r="E996" s="1"/>
      <c r="I996" s="1"/>
    </row>
    <row r="997" ht="12.75" customHeight="1">
      <c r="A997" s="1"/>
      <c r="D997" s="1"/>
      <c r="E997" s="1"/>
      <c r="I997" s="1"/>
    </row>
    <row r="998" ht="12.75" customHeight="1">
      <c r="A998" s="1"/>
      <c r="D998" s="1"/>
      <c r="E998" s="1"/>
      <c r="I998" s="1"/>
    </row>
    <row r="999" ht="12.75" customHeight="1">
      <c r="A999" s="1"/>
      <c r="D999" s="1"/>
      <c r="E999" s="1"/>
      <c r="I999" s="1"/>
    </row>
    <row r="1000" ht="12.75" customHeight="1">
      <c r="A1000" s="1"/>
      <c r="D1000" s="1"/>
      <c r="E1000" s="1"/>
      <c r="I1000" s="1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71"/>
    <col customWidth="1" min="11" max="26" width="8.0"/>
  </cols>
  <sheetData>
    <row r="1" ht="18.75" customHeight="1">
      <c r="A1" s="17" t="s">
        <v>276</v>
      </c>
      <c r="B1" s="17"/>
      <c r="C1" s="17"/>
      <c r="D1" s="17"/>
      <c r="E1" s="17"/>
      <c r="F1" s="17"/>
      <c r="G1" s="17"/>
      <c r="J1" s="1"/>
    </row>
    <row r="2" ht="13.5" customHeight="1">
      <c r="A2" s="1"/>
      <c r="J2" s="1"/>
    </row>
    <row r="3" ht="25.5" customHeight="1">
      <c r="A3" s="414"/>
      <c r="B3" s="414"/>
      <c r="C3" s="415" t="s">
        <v>3147</v>
      </c>
      <c r="D3" s="416" t="s">
        <v>1365</v>
      </c>
      <c r="E3" s="416" t="s">
        <v>3148</v>
      </c>
      <c r="F3" s="417" t="s">
        <v>3149</v>
      </c>
      <c r="G3" s="414"/>
      <c r="H3" s="414"/>
      <c r="I3" s="414"/>
      <c r="J3" s="414"/>
      <c r="K3" s="414"/>
      <c r="L3" s="414"/>
      <c r="M3" s="414"/>
      <c r="N3" s="414"/>
      <c r="O3" s="414"/>
      <c r="P3" s="414"/>
      <c r="Q3" s="414"/>
      <c r="R3" s="414"/>
      <c r="S3" s="414"/>
      <c r="T3" s="414"/>
      <c r="U3" s="414"/>
      <c r="V3" s="414"/>
      <c r="W3" s="414"/>
      <c r="X3" s="414"/>
      <c r="Y3" s="414"/>
      <c r="Z3" s="414"/>
    </row>
    <row r="4" ht="12.75" customHeight="1">
      <c r="A4" s="1"/>
      <c r="C4" s="5" t="s">
        <v>3150</v>
      </c>
      <c r="D4" s="5">
        <v>1000.0</v>
      </c>
      <c r="E4" s="5" t="s">
        <v>3151</v>
      </c>
      <c r="F4" s="418">
        <f t="shared" ref="F4:F7" si="1">IF(OR(E4="Visa",E4="Delta"),5,0)</f>
        <v>0</v>
      </c>
      <c r="G4" s="47" t="s">
        <v>3152</v>
      </c>
      <c r="J4" s="1"/>
    </row>
    <row r="5" ht="12.75" customHeight="1">
      <c r="A5" s="1"/>
      <c r="C5" s="5" t="s">
        <v>3153</v>
      </c>
      <c r="D5" s="5">
        <v>1000.0</v>
      </c>
      <c r="E5" s="5" t="s">
        <v>3154</v>
      </c>
      <c r="F5" s="418">
        <f t="shared" si="1"/>
        <v>5</v>
      </c>
      <c r="G5" s="47" t="s">
        <v>3155</v>
      </c>
      <c r="J5" s="1"/>
    </row>
    <row r="6" ht="12.75" customHeight="1">
      <c r="A6" s="1"/>
      <c r="C6" s="5" t="s">
        <v>3156</v>
      </c>
      <c r="D6" s="5">
        <v>2000.0</v>
      </c>
      <c r="E6" s="5" t="s">
        <v>3157</v>
      </c>
      <c r="F6" s="418">
        <f t="shared" si="1"/>
        <v>0</v>
      </c>
      <c r="G6" s="47" t="s">
        <v>3158</v>
      </c>
      <c r="J6" s="1"/>
    </row>
    <row r="7" ht="12.75" customHeight="1">
      <c r="A7" s="1"/>
      <c r="C7" s="5" t="s">
        <v>3159</v>
      </c>
      <c r="D7" s="5">
        <v>5000.0</v>
      </c>
      <c r="E7" s="5" t="s">
        <v>1667</v>
      </c>
      <c r="F7" s="418">
        <f t="shared" si="1"/>
        <v>5</v>
      </c>
      <c r="G7" s="47" t="s">
        <v>3160</v>
      </c>
      <c r="J7" s="1"/>
    </row>
    <row r="8" ht="12.75" customHeight="1">
      <c r="A8" s="1"/>
      <c r="J8" s="1"/>
    </row>
    <row r="9" ht="13.5" customHeight="1">
      <c r="A9" s="1"/>
      <c r="B9" s="3" t="s">
        <v>721</v>
      </c>
      <c r="C9" s="3"/>
      <c r="D9" s="3"/>
      <c r="E9" s="3"/>
      <c r="F9" s="3"/>
      <c r="G9" s="3"/>
      <c r="J9" s="1"/>
    </row>
    <row r="10" ht="12.75" customHeight="1">
      <c r="A10" s="1"/>
      <c r="B10" s="1" t="s">
        <v>3161</v>
      </c>
      <c r="J10" s="1"/>
    </row>
    <row r="11" ht="12.75" customHeight="1">
      <c r="A11" s="1"/>
      <c r="B11" s="1" t="s">
        <v>3162</v>
      </c>
      <c r="J11" s="1"/>
    </row>
    <row r="12" ht="12.75" customHeight="1">
      <c r="A12" s="1"/>
      <c r="B12" s="1" t="s">
        <v>3163</v>
      </c>
      <c r="J12" s="1"/>
    </row>
    <row r="13" ht="12.75" customHeight="1">
      <c r="A13" s="1"/>
      <c r="J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J14" s="1"/>
    </row>
    <row r="15" ht="12.75" customHeight="1">
      <c r="A15" s="1"/>
      <c r="B15" s="1" t="s">
        <v>3164</v>
      </c>
      <c r="J15" s="1"/>
    </row>
    <row r="16" ht="12.75" customHeight="1">
      <c r="A16" s="1"/>
      <c r="B16" s="1" t="s">
        <v>727</v>
      </c>
      <c r="J16" s="1"/>
    </row>
    <row r="17" ht="12.75" customHeight="1">
      <c r="A17" s="1"/>
      <c r="J17" s="1"/>
    </row>
    <row r="18" ht="13.5" customHeight="1">
      <c r="A18" s="1"/>
      <c r="B18" s="3" t="s">
        <v>4</v>
      </c>
      <c r="C18" s="3"/>
      <c r="D18" s="3"/>
      <c r="E18" s="3"/>
      <c r="F18" s="3"/>
      <c r="G18" s="3"/>
      <c r="J18" s="1"/>
    </row>
    <row r="19" ht="12.75" customHeight="1">
      <c r="A19" s="1"/>
      <c r="B19" s="1" t="s">
        <v>728</v>
      </c>
      <c r="J19" s="1"/>
    </row>
    <row r="20" ht="12.75" customHeight="1">
      <c r="A20" s="1"/>
      <c r="J20" s="1"/>
    </row>
    <row r="21" ht="13.5" customHeight="1">
      <c r="A21" s="1"/>
      <c r="B21" s="3" t="s">
        <v>656</v>
      </c>
      <c r="C21" s="3"/>
      <c r="D21" s="3"/>
      <c r="E21" s="3"/>
      <c r="F21" s="3"/>
      <c r="G21" s="3"/>
      <c r="J21" s="1"/>
    </row>
    <row r="22" ht="12.75" customHeight="1">
      <c r="A22" s="1"/>
      <c r="B22" s="1" t="s">
        <v>3165</v>
      </c>
      <c r="J22" s="1"/>
    </row>
    <row r="23" ht="12.75" customHeight="1">
      <c r="A23" s="1"/>
      <c r="B23" s="1" t="s">
        <v>3166</v>
      </c>
      <c r="J23" s="1"/>
    </row>
    <row r="24" ht="12.75" customHeight="1">
      <c r="A24" s="1"/>
      <c r="B24" s="1" t="s">
        <v>3167</v>
      </c>
      <c r="J24" s="1"/>
    </row>
    <row r="25" ht="12.75" customHeight="1">
      <c r="A25" s="1"/>
      <c r="J25" s="1"/>
    </row>
    <row r="26" ht="25.5" customHeight="1">
      <c r="A26" s="1"/>
      <c r="C26" s="99" t="s">
        <v>3147</v>
      </c>
      <c r="D26" s="99" t="s">
        <v>1365</v>
      </c>
      <c r="E26" s="99" t="s">
        <v>3148</v>
      </c>
      <c r="F26" s="99" t="s">
        <v>3149</v>
      </c>
      <c r="J26" s="1"/>
    </row>
    <row r="27" ht="12.75" customHeight="1">
      <c r="A27" s="1"/>
      <c r="C27" s="5" t="s">
        <v>3150</v>
      </c>
      <c r="D27" s="5">
        <v>1000.0</v>
      </c>
      <c r="E27" s="5" t="s">
        <v>3151</v>
      </c>
      <c r="F27" s="418">
        <f t="shared" ref="F27:F30" si="2">IF(OR(E27="Visa",E27="Delta"),5,0)</f>
        <v>0</v>
      </c>
      <c r="G27" s="47" t="s">
        <v>3168</v>
      </c>
      <c r="J27" s="1"/>
    </row>
    <row r="28" ht="12.75" customHeight="1">
      <c r="A28" s="1"/>
      <c r="C28" s="5" t="s">
        <v>3153</v>
      </c>
      <c r="D28" s="5">
        <v>1000.0</v>
      </c>
      <c r="E28" s="5" t="s">
        <v>3154</v>
      </c>
      <c r="F28" s="418">
        <f t="shared" si="2"/>
        <v>5</v>
      </c>
      <c r="J28" s="1"/>
    </row>
    <row r="29" ht="12.75" customHeight="1">
      <c r="A29" s="1"/>
      <c r="C29" s="5" t="s">
        <v>3156</v>
      </c>
      <c r="D29" s="5">
        <v>2000.0</v>
      </c>
      <c r="E29" s="5" t="s">
        <v>3157</v>
      </c>
      <c r="F29" s="418">
        <f t="shared" si="2"/>
        <v>0</v>
      </c>
      <c r="J29" s="1"/>
    </row>
    <row r="30" ht="12.75" customHeight="1">
      <c r="A30" s="1"/>
      <c r="C30" s="5" t="s">
        <v>3159</v>
      </c>
      <c r="D30" s="5">
        <v>5000.0</v>
      </c>
      <c r="E30" s="5" t="s">
        <v>1667</v>
      </c>
      <c r="F30" s="418">
        <f t="shared" si="2"/>
        <v>5</v>
      </c>
      <c r="J30" s="1"/>
    </row>
    <row r="31" ht="12.75" customHeight="1">
      <c r="A31" s="1"/>
      <c r="J31" s="1"/>
    </row>
    <row r="32" ht="12.75" customHeight="1">
      <c r="A32" s="1"/>
      <c r="J32" s="1"/>
    </row>
    <row r="33" ht="12.75" customHeight="1">
      <c r="A33" s="1"/>
      <c r="J33" s="1"/>
    </row>
    <row r="34" ht="12.75" customHeight="1">
      <c r="A34" s="1"/>
      <c r="J34" s="1"/>
    </row>
    <row r="35" ht="12.75" customHeight="1">
      <c r="A35" s="1"/>
      <c r="J35" s="1"/>
    </row>
    <row r="36" ht="12.75" customHeight="1">
      <c r="A36" s="1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" width="9.43"/>
    <col customWidth="1" min="2" max="2" width="10.86"/>
    <col customWidth="1" min="3" max="3" width="9.71"/>
    <col customWidth="1" min="4" max="4" width="8.0"/>
    <col customWidth="1" min="5" max="5" width="8.29"/>
    <col customWidth="1" min="6" max="6" width="9.29"/>
    <col customWidth="1" min="7" max="7" width="8.0"/>
    <col customWidth="1" min="8" max="8" width="10.57"/>
    <col customWidth="1" min="9" max="9" width="8.86"/>
  </cols>
  <sheetData>
    <row r="1" ht="18.75" customHeight="1">
      <c r="A1" s="17" t="s">
        <v>3169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A2" s="1"/>
      <c r="B2" s="1"/>
      <c r="C2" s="1"/>
      <c r="E2" s="1"/>
      <c r="F2" s="1"/>
      <c r="G2" s="1"/>
      <c r="H2" s="1"/>
      <c r="I2" s="1"/>
    </row>
    <row r="3" ht="12.75" customHeight="1">
      <c r="A3" s="1" t="s">
        <v>3170</v>
      </c>
      <c r="B3" s="1"/>
      <c r="C3" s="1"/>
      <c r="E3" s="1"/>
      <c r="F3" s="1"/>
      <c r="G3" s="1"/>
      <c r="H3" s="1"/>
      <c r="I3" s="1"/>
    </row>
    <row r="4" ht="12.75" customHeight="1">
      <c r="A4" s="1"/>
      <c r="B4" s="1"/>
      <c r="C4" s="1"/>
      <c r="E4" s="1"/>
      <c r="F4" s="1"/>
      <c r="G4" s="1"/>
      <c r="H4" s="1"/>
      <c r="I4" s="1"/>
    </row>
    <row r="5" ht="13.5" customHeight="1">
      <c r="A5" s="3" t="s">
        <v>3171</v>
      </c>
      <c r="B5" s="3"/>
      <c r="C5" s="3"/>
      <c r="D5" s="3"/>
      <c r="E5" s="3"/>
      <c r="F5" s="3"/>
      <c r="G5" s="3"/>
      <c r="H5" s="3"/>
      <c r="I5" s="3"/>
    </row>
    <row r="6" ht="12.75" customHeight="1">
      <c r="A6" s="1"/>
      <c r="B6" s="2" t="s">
        <v>3172</v>
      </c>
      <c r="C6" s="1"/>
      <c r="E6" s="1"/>
      <c r="F6" s="1"/>
      <c r="G6" s="1"/>
      <c r="H6" s="1"/>
      <c r="I6" s="1"/>
    </row>
    <row r="7" ht="12.75" customHeight="1">
      <c r="A7" s="1"/>
      <c r="B7" s="2" t="s">
        <v>3173</v>
      </c>
      <c r="C7" s="1"/>
      <c r="E7" s="1"/>
      <c r="F7" s="1"/>
      <c r="G7" s="1"/>
      <c r="H7" s="1"/>
      <c r="I7" s="1"/>
    </row>
    <row r="8" ht="12.75" customHeight="1">
      <c r="A8" s="1"/>
      <c r="B8" s="1" t="s">
        <v>3174</v>
      </c>
      <c r="C8" s="1"/>
      <c r="E8" s="1"/>
      <c r="F8" s="1"/>
      <c r="G8" s="1"/>
      <c r="H8" s="1"/>
      <c r="I8" s="1"/>
    </row>
    <row r="9" ht="12.75" customHeight="1">
      <c r="A9" s="1"/>
      <c r="B9" s="1" t="s">
        <v>3175</v>
      </c>
      <c r="C9" s="1"/>
      <c r="E9" s="1"/>
      <c r="F9" s="1"/>
      <c r="G9" s="1"/>
      <c r="H9" s="1"/>
      <c r="I9" s="1"/>
    </row>
    <row r="10" ht="12.75" customHeight="1">
      <c r="A10" s="1"/>
      <c r="B10" s="2" t="s">
        <v>3176</v>
      </c>
      <c r="C10" s="1"/>
      <c r="E10" s="1"/>
      <c r="F10" s="1"/>
      <c r="G10" s="1"/>
      <c r="H10" s="1"/>
      <c r="I10" s="1"/>
    </row>
    <row r="11" ht="12.75" customHeight="1">
      <c r="A11" s="1"/>
      <c r="B11" s="1" t="s">
        <v>3177</v>
      </c>
      <c r="C11" s="1"/>
      <c r="E11" s="1"/>
      <c r="F11" s="1"/>
      <c r="G11" s="1"/>
      <c r="H11" s="1"/>
      <c r="I11" s="1"/>
    </row>
    <row r="12" ht="12.75" customHeight="1">
      <c r="A12" s="1"/>
      <c r="B12" s="1"/>
      <c r="C12" s="1"/>
      <c r="E12" s="1"/>
      <c r="F12" s="1"/>
      <c r="G12" s="1"/>
      <c r="H12" s="1"/>
      <c r="I12" s="1"/>
    </row>
    <row r="13" ht="13.5" customHeight="1">
      <c r="A13" s="3" t="s">
        <v>3178</v>
      </c>
      <c r="B13" s="3"/>
      <c r="C13" s="3"/>
      <c r="D13" s="3"/>
      <c r="E13" s="3"/>
      <c r="F13" s="3"/>
      <c r="G13" s="3"/>
      <c r="H13" s="3"/>
      <c r="I13" s="3"/>
    </row>
    <row r="14" ht="12.75" customHeight="1">
      <c r="A14" s="2" t="s">
        <v>3179</v>
      </c>
      <c r="B14" s="1"/>
      <c r="C14" s="1"/>
      <c r="E14" s="1"/>
      <c r="F14" s="1"/>
      <c r="G14" s="1"/>
      <c r="H14" s="1"/>
      <c r="I14" s="1"/>
    </row>
    <row r="15" ht="12.75" customHeight="1">
      <c r="A15" s="1"/>
      <c r="B15" s="1"/>
      <c r="C15" s="1"/>
      <c r="E15" s="1"/>
      <c r="F15" s="1"/>
      <c r="G15" s="1"/>
      <c r="H15" s="1"/>
      <c r="I15" s="1"/>
    </row>
    <row r="16" ht="13.5" customHeight="1">
      <c r="A16" s="3" t="s">
        <v>3180</v>
      </c>
      <c r="B16" s="3"/>
      <c r="C16" s="3"/>
      <c r="D16" s="3"/>
      <c r="E16" s="3"/>
      <c r="F16" s="3"/>
      <c r="G16" s="3"/>
      <c r="H16" s="3"/>
      <c r="I16" s="3"/>
    </row>
    <row r="17" ht="12.75" customHeight="1">
      <c r="A17" s="159"/>
      <c r="B17" s="159"/>
      <c r="C17" s="159"/>
      <c r="D17" s="159"/>
      <c r="E17" s="159"/>
      <c r="F17" s="164" t="s">
        <v>3181</v>
      </c>
      <c r="G17" s="125">
        <v>75.0</v>
      </c>
      <c r="H17" s="1"/>
      <c r="I17" s="1"/>
    </row>
    <row r="18" ht="12.75" customHeight="1">
      <c r="A18" s="159"/>
      <c r="B18" s="159"/>
      <c r="C18" s="159"/>
      <c r="D18" s="159"/>
      <c r="E18" s="159"/>
      <c r="F18" s="164" t="s">
        <v>3182</v>
      </c>
      <c r="G18" s="79">
        <v>0.12</v>
      </c>
      <c r="H18" s="1"/>
      <c r="I18" s="1"/>
    </row>
    <row r="19" ht="12.75" customHeight="1">
      <c r="A19" s="159"/>
      <c r="B19" s="159"/>
      <c r="C19" s="159"/>
      <c r="D19" s="159"/>
      <c r="E19" s="159"/>
      <c r="F19" s="164" t="s">
        <v>3183</v>
      </c>
      <c r="G19" s="5">
        <v>10.0</v>
      </c>
      <c r="H19" s="1"/>
      <c r="I19" s="1"/>
    </row>
    <row r="20" ht="12.75" customHeight="1">
      <c r="A20" s="159"/>
      <c r="B20" s="159"/>
      <c r="C20" s="159"/>
      <c r="D20" s="159"/>
      <c r="E20" s="159"/>
      <c r="F20" s="164" t="s">
        <v>3184</v>
      </c>
      <c r="G20" s="125">
        <v>25.0</v>
      </c>
      <c r="H20" s="1"/>
      <c r="I20" s="1"/>
    </row>
    <row r="21" ht="12.75" customHeight="1">
      <c r="A21" s="159"/>
      <c r="B21" s="159"/>
      <c r="C21" s="159"/>
      <c r="D21" s="164"/>
      <c r="E21" s="159"/>
      <c r="F21" s="164" t="s">
        <v>3185</v>
      </c>
      <c r="G21" s="5">
        <v>0.5</v>
      </c>
      <c r="H21" s="1"/>
      <c r="I21" s="1"/>
    </row>
    <row r="22" ht="12.75" customHeight="1">
      <c r="A22" s="159"/>
      <c r="B22" s="159"/>
      <c r="C22" s="159"/>
      <c r="D22" s="164"/>
      <c r="E22" s="159"/>
      <c r="F22" s="164" t="s">
        <v>3186</v>
      </c>
      <c r="G22" s="5">
        <v>2.0</v>
      </c>
      <c r="H22" s="1"/>
      <c r="I22" s="1"/>
    </row>
    <row r="23" ht="12.75" customHeight="1">
      <c r="A23" s="1"/>
      <c r="B23" s="1"/>
      <c r="C23" s="1"/>
      <c r="D23" s="129"/>
      <c r="E23" s="1"/>
      <c r="F23" s="129"/>
      <c r="G23" s="1"/>
      <c r="H23" s="1"/>
      <c r="I23" s="1"/>
    </row>
    <row r="24" ht="12.75" customHeight="1">
      <c r="A24" s="1"/>
      <c r="B24" s="159"/>
      <c r="C24" s="159"/>
      <c r="D24" s="159"/>
      <c r="E24" s="159"/>
      <c r="F24" s="164" t="s">
        <v>3187</v>
      </c>
      <c r="G24" s="5">
        <v>200.0</v>
      </c>
      <c r="H24" s="79">
        <v>0.01</v>
      </c>
      <c r="I24" s="1"/>
    </row>
    <row r="25" ht="12.75" customHeight="1">
      <c r="A25" s="1"/>
      <c r="B25" s="159"/>
      <c r="C25" s="159"/>
      <c r="D25" s="159"/>
      <c r="E25" s="159"/>
      <c r="F25" s="164" t="s">
        <v>3188</v>
      </c>
      <c r="G25" s="5">
        <v>750.0</v>
      </c>
      <c r="H25" s="79">
        <v>0.05</v>
      </c>
      <c r="I25" s="1"/>
    </row>
    <row r="26" ht="12.75" customHeight="1">
      <c r="A26" s="1"/>
      <c r="B26" s="1"/>
      <c r="C26" s="1"/>
      <c r="E26" s="1"/>
      <c r="F26" s="129"/>
      <c r="G26" s="1"/>
      <c r="H26" s="419"/>
      <c r="I26" s="1"/>
    </row>
    <row r="27" ht="13.5" customHeight="1">
      <c r="A27" s="3" t="s">
        <v>3189</v>
      </c>
      <c r="B27" s="3"/>
      <c r="C27" s="3"/>
      <c r="D27" s="3"/>
      <c r="E27" s="3"/>
      <c r="F27" s="420"/>
      <c r="G27" s="3"/>
      <c r="H27" s="421"/>
      <c r="I27" s="3"/>
    </row>
    <row r="28" ht="51.0" customHeight="1">
      <c r="A28" s="99" t="s">
        <v>3190</v>
      </c>
      <c r="B28" s="99" t="s">
        <v>3191</v>
      </c>
      <c r="C28" s="99" t="s">
        <v>3192</v>
      </c>
      <c r="D28" s="99" t="s">
        <v>3193</v>
      </c>
      <c r="E28" s="99" t="s">
        <v>3194</v>
      </c>
      <c r="F28" s="99" t="s">
        <v>3195</v>
      </c>
      <c r="G28" s="99" t="s">
        <v>3196</v>
      </c>
      <c r="H28" s="99" t="s">
        <v>3197</v>
      </c>
      <c r="I28" s="99" t="s">
        <v>3198</v>
      </c>
    </row>
    <row r="29" ht="12.75" customHeight="1">
      <c r="A29" s="5">
        <v>1.0</v>
      </c>
      <c r="B29" s="6">
        <f t="shared" ref="B29:B59" si="1">A29*$G$19</f>
        <v>10</v>
      </c>
      <c r="C29" s="81">
        <f t="shared" ref="C29:C59" si="2">B29*$G$17</f>
        <v>750</v>
      </c>
      <c r="D29" s="81">
        <f t="shared" ref="D29:D59" si="3">C29*IF(AND(B29&gt;=$G$24,B29&lt;$G$25),$H$24,IF(B29&gt;=$G$25,$H$25,0))</f>
        <v>0</v>
      </c>
      <c r="E29" s="124">
        <f t="shared" ref="E29:E59" si="4">CEILING(365/A29,1)</f>
        <v>365</v>
      </c>
      <c r="F29" s="81">
        <f>E29*$G$20</f>
        <v>9125</v>
      </c>
      <c r="G29" s="81">
        <f t="shared" ref="G29:G59" si="5">(B29*$G$21)*$G$17*$G$18</f>
        <v>45</v>
      </c>
      <c r="H29" s="81">
        <f t="shared" ref="H29:H59" si="6">F29+G29-D29</f>
        <v>9170</v>
      </c>
      <c r="I29" s="6" t="str">
        <f t="shared" ref="I29:I59" si="7">IF(H29=MIN($H$29:$H$59),"Best","-")</f>
        <v>-</v>
      </c>
    </row>
    <row r="30" ht="12.75" customHeight="1">
      <c r="A30" s="6">
        <f>G22</f>
        <v>2</v>
      </c>
      <c r="B30" s="6">
        <f t="shared" si="1"/>
        <v>20</v>
      </c>
      <c r="C30" s="81">
        <f t="shared" si="2"/>
        <v>1500</v>
      </c>
      <c r="D30" s="81">
        <f t="shared" si="3"/>
        <v>0</v>
      </c>
      <c r="E30" s="124">
        <f t="shared" si="4"/>
        <v>183</v>
      </c>
      <c r="F30" s="81">
        <f t="shared" ref="F30:F59" si="8">CEILING(E30,1)*$G$20</f>
        <v>4575</v>
      </c>
      <c r="G30" s="81">
        <f t="shared" si="5"/>
        <v>90</v>
      </c>
      <c r="H30" s="81">
        <f t="shared" si="6"/>
        <v>4665</v>
      </c>
      <c r="I30" s="6" t="str">
        <f t="shared" si="7"/>
        <v>-</v>
      </c>
    </row>
    <row r="31" ht="12.75" customHeight="1">
      <c r="A31" s="6">
        <f t="shared" ref="A31:A59" si="9">A30+$G$22</f>
        <v>4</v>
      </c>
      <c r="B31" s="6">
        <f t="shared" si="1"/>
        <v>40</v>
      </c>
      <c r="C31" s="81">
        <f t="shared" si="2"/>
        <v>3000</v>
      </c>
      <c r="D31" s="81">
        <f t="shared" si="3"/>
        <v>0</v>
      </c>
      <c r="E31" s="124">
        <f t="shared" si="4"/>
        <v>92</v>
      </c>
      <c r="F31" s="81">
        <f t="shared" si="8"/>
        <v>2300</v>
      </c>
      <c r="G31" s="81">
        <f t="shared" si="5"/>
        <v>180</v>
      </c>
      <c r="H31" s="81">
        <f t="shared" si="6"/>
        <v>2480</v>
      </c>
      <c r="I31" s="6" t="str">
        <f t="shared" si="7"/>
        <v>-</v>
      </c>
    </row>
    <row r="32" ht="12.75" customHeight="1">
      <c r="A32" s="6">
        <f t="shared" si="9"/>
        <v>6</v>
      </c>
      <c r="B32" s="6">
        <f t="shared" si="1"/>
        <v>60</v>
      </c>
      <c r="C32" s="81">
        <f t="shared" si="2"/>
        <v>4500</v>
      </c>
      <c r="D32" s="81">
        <f t="shared" si="3"/>
        <v>0</v>
      </c>
      <c r="E32" s="124">
        <f t="shared" si="4"/>
        <v>61</v>
      </c>
      <c r="F32" s="81">
        <f t="shared" si="8"/>
        <v>1525</v>
      </c>
      <c r="G32" s="81">
        <f t="shared" si="5"/>
        <v>270</v>
      </c>
      <c r="H32" s="81">
        <f t="shared" si="6"/>
        <v>1795</v>
      </c>
      <c r="I32" s="6" t="str">
        <f t="shared" si="7"/>
        <v>-</v>
      </c>
    </row>
    <row r="33" ht="12.75" customHeight="1">
      <c r="A33" s="6">
        <f t="shared" si="9"/>
        <v>8</v>
      </c>
      <c r="B33" s="6">
        <f t="shared" si="1"/>
        <v>80</v>
      </c>
      <c r="C33" s="81">
        <f t="shared" si="2"/>
        <v>6000</v>
      </c>
      <c r="D33" s="81">
        <f t="shared" si="3"/>
        <v>0</v>
      </c>
      <c r="E33" s="124">
        <f t="shared" si="4"/>
        <v>46</v>
      </c>
      <c r="F33" s="81">
        <f t="shared" si="8"/>
        <v>1150</v>
      </c>
      <c r="G33" s="81">
        <f t="shared" si="5"/>
        <v>360</v>
      </c>
      <c r="H33" s="81">
        <f t="shared" si="6"/>
        <v>1510</v>
      </c>
      <c r="I33" s="6" t="str">
        <f t="shared" si="7"/>
        <v>-</v>
      </c>
    </row>
    <row r="34" ht="12.75" customHeight="1">
      <c r="A34" s="6">
        <f t="shared" si="9"/>
        <v>10</v>
      </c>
      <c r="B34" s="6">
        <f t="shared" si="1"/>
        <v>100</v>
      </c>
      <c r="C34" s="81">
        <f t="shared" si="2"/>
        <v>7500</v>
      </c>
      <c r="D34" s="81">
        <f t="shared" si="3"/>
        <v>0</v>
      </c>
      <c r="E34" s="124">
        <f t="shared" si="4"/>
        <v>37</v>
      </c>
      <c r="F34" s="81">
        <f t="shared" si="8"/>
        <v>925</v>
      </c>
      <c r="G34" s="81">
        <f t="shared" si="5"/>
        <v>450</v>
      </c>
      <c r="H34" s="81">
        <f t="shared" si="6"/>
        <v>1375</v>
      </c>
      <c r="I34" s="6" t="str">
        <f t="shared" si="7"/>
        <v>-</v>
      </c>
    </row>
    <row r="35" ht="12.75" customHeight="1">
      <c r="A35" s="6">
        <f t="shared" si="9"/>
        <v>12</v>
      </c>
      <c r="B35" s="6">
        <f t="shared" si="1"/>
        <v>120</v>
      </c>
      <c r="C35" s="81">
        <f t="shared" si="2"/>
        <v>9000</v>
      </c>
      <c r="D35" s="81">
        <f t="shared" si="3"/>
        <v>0</v>
      </c>
      <c r="E35" s="124">
        <f t="shared" si="4"/>
        <v>31</v>
      </c>
      <c r="F35" s="81">
        <f t="shared" si="8"/>
        <v>775</v>
      </c>
      <c r="G35" s="81">
        <f t="shared" si="5"/>
        <v>540</v>
      </c>
      <c r="H35" s="81">
        <f t="shared" si="6"/>
        <v>1315</v>
      </c>
      <c r="I35" s="6" t="str">
        <f t="shared" si="7"/>
        <v>-</v>
      </c>
    </row>
    <row r="36" ht="12.75" customHeight="1">
      <c r="A36" s="6">
        <f t="shared" si="9"/>
        <v>14</v>
      </c>
      <c r="B36" s="6">
        <f t="shared" si="1"/>
        <v>140</v>
      </c>
      <c r="C36" s="81">
        <f t="shared" si="2"/>
        <v>10500</v>
      </c>
      <c r="D36" s="81">
        <f t="shared" si="3"/>
        <v>0</v>
      </c>
      <c r="E36" s="124">
        <f t="shared" si="4"/>
        <v>27</v>
      </c>
      <c r="F36" s="81">
        <f t="shared" si="8"/>
        <v>675</v>
      </c>
      <c r="G36" s="81">
        <f t="shared" si="5"/>
        <v>630</v>
      </c>
      <c r="H36" s="81">
        <f t="shared" si="6"/>
        <v>1305</v>
      </c>
      <c r="I36" s="6" t="str">
        <f t="shared" si="7"/>
        <v>-</v>
      </c>
    </row>
    <row r="37" ht="12.75" customHeight="1">
      <c r="A37" s="6">
        <f t="shared" si="9"/>
        <v>16</v>
      </c>
      <c r="B37" s="6">
        <f t="shared" si="1"/>
        <v>160</v>
      </c>
      <c r="C37" s="81">
        <f t="shared" si="2"/>
        <v>12000</v>
      </c>
      <c r="D37" s="81">
        <f t="shared" si="3"/>
        <v>0</v>
      </c>
      <c r="E37" s="124">
        <f t="shared" si="4"/>
        <v>23</v>
      </c>
      <c r="F37" s="81">
        <f t="shared" si="8"/>
        <v>575</v>
      </c>
      <c r="G37" s="81">
        <f t="shared" si="5"/>
        <v>720</v>
      </c>
      <c r="H37" s="81">
        <f t="shared" si="6"/>
        <v>1295</v>
      </c>
      <c r="I37" s="6" t="str">
        <f t="shared" si="7"/>
        <v>-</v>
      </c>
    </row>
    <row r="38" ht="12.75" customHeight="1">
      <c r="A38" s="6">
        <f t="shared" si="9"/>
        <v>18</v>
      </c>
      <c r="B38" s="6">
        <f t="shared" si="1"/>
        <v>180</v>
      </c>
      <c r="C38" s="81">
        <f t="shared" si="2"/>
        <v>13500</v>
      </c>
      <c r="D38" s="81">
        <f t="shared" si="3"/>
        <v>0</v>
      </c>
      <c r="E38" s="124">
        <f t="shared" si="4"/>
        <v>21</v>
      </c>
      <c r="F38" s="81">
        <f t="shared" si="8"/>
        <v>525</v>
      </c>
      <c r="G38" s="81">
        <f t="shared" si="5"/>
        <v>810</v>
      </c>
      <c r="H38" s="81">
        <f t="shared" si="6"/>
        <v>1335</v>
      </c>
      <c r="I38" s="6" t="str">
        <f t="shared" si="7"/>
        <v>-</v>
      </c>
    </row>
    <row r="39" ht="12.75" customHeight="1">
      <c r="A39" s="6">
        <f t="shared" si="9"/>
        <v>20</v>
      </c>
      <c r="B39" s="6">
        <f t="shared" si="1"/>
        <v>200</v>
      </c>
      <c r="C39" s="81">
        <f t="shared" si="2"/>
        <v>15000</v>
      </c>
      <c r="D39" s="81">
        <f t="shared" si="3"/>
        <v>150</v>
      </c>
      <c r="E39" s="124">
        <f t="shared" si="4"/>
        <v>19</v>
      </c>
      <c r="F39" s="81">
        <f t="shared" si="8"/>
        <v>475</v>
      </c>
      <c r="G39" s="81">
        <f t="shared" si="5"/>
        <v>900</v>
      </c>
      <c r="H39" s="81">
        <f t="shared" si="6"/>
        <v>1225</v>
      </c>
      <c r="I39" s="6" t="str">
        <f t="shared" si="7"/>
        <v>Best</v>
      </c>
    </row>
    <row r="40" ht="12.75" customHeight="1">
      <c r="A40" s="6">
        <f t="shared" si="9"/>
        <v>22</v>
      </c>
      <c r="B40" s="6">
        <f t="shared" si="1"/>
        <v>220</v>
      </c>
      <c r="C40" s="81">
        <f t="shared" si="2"/>
        <v>16500</v>
      </c>
      <c r="D40" s="81">
        <f t="shared" si="3"/>
        <v>165</v>
      </c>
      <c r="E40" s="124">
        <f t="shared" si="4"/>
        <v>17</v>
      </c>
      <c r="F40" s="81">
        <f t="shared" si="8"/>
        <v>425</v>
      </c>
      <c r="G40" s="81">
        <f t="shared" si="5"/>
        <v>990</v>
      </c>
      <c r="H40" s="81">
        <f t="shared" si="6"/>
        <v>1250</v>
      </c>
      <c r="I40" s="6" t="str">
        <f t="shared" si="7"/>
        <v>-</v>
      </c>
    </row>
    <row r="41" ht="12.75" customHeight="1">
      <c r="A41" s="6">
        <f t="shared" si="9"/>
        <v>24</v>
      </c>
      <c r="B41" s="6">
        <f t="shared" si="1"/>
        <v>240</v>
      </c>
      <c r="C41" s="81">
        <f t="shared" si="2"/>
        <v>18000</v>
      </c>
      <c r="D41" s="81">
        <f t="shared" si="3"/>
        <v>180</v>
      </c>
      <c r="E41" s="124">
        <f t="shared" si="4"/>
        <v>16</v>
      </c>
      <c r="F41" s="81">
        <f t="shared" si="8"/>
        <v>400</v>
      </c>
      <c r="G41" s="81">
        <f t="shared" si="5"/>
        <v>1080</v>
      </c>
      <c r="H41" s="81">
        <f t="shared" si="6"/>
        <v>1300</v>
      </c>
      <c r="I41" s="6" t="str">
        <f t="shared" si="7"/>
        <v>-</v>
      </c>
    </row>
    <row r="42" ht="12.75" customHeight="1">
      <c r="A42" s="6">
        <f t="shared" si="9"/>
        <v>26</v>
      </c>
      <c r="B42" s="6">
        <f t="shared" si="1"/>
        <v>260</v>
      </c>
      <c r="C42" s="81">
        <f t="shared" si="2"/>
        <v>19500</v>
      </c>
      <c r="D42" s="81">
        <f t="shared" si="3"/>
        <v>195</v>
      </c>
      <c r="E42" s="124">
        <f t="shared" si="4"/>
        <v>15</v>
      </c>
      <c r="F42" s="81">
        <f t="shared" si="8"/>
        <v>375</v>
      </c>
      <c r="G42" s="81">
        <f t="shared" si="5"/>
        <v>1170</v>
      </c>
      <c r="H42" s="81">
        <f t="shared" si="6"/>
        <v>1350</v>
      </c>
      <c r="I42" s="6" t="str">
        <f t="shared" si="7"/>
        <v>-</v>
      </c>
    </row>
    <row r="43" ht="12.75" customHeight="1">
      <c r="A43" s="6">
        <f t="shared" si="9"/>
        <v>28</v>
      </c>
      <c r="B43" s="6">
        <f t="shared" si="1"/>
        <v>280</v>
      </c>
      <c r="C43" s="81">
        <f t="shared" si="2"/>
        <v>21000</v>
      </c>
      <c r="D43" s="81">
        <f t="shared" si="3"/>
        <v>210</v>
      </c>
      <c r="E43" s="124">
        <f t="shared" si="4"/>
        <v>14</v>
      </c>
      <c r="F43" s="81">
        <f t="shared" si="8"/>
        <v>350</v>
      </c>
      <c r="G43" s="81">
        <f t="shared" si="5"/>
        <v>1260</v>
      </c>
      <c r="H43" s="81">
        <f t="shared" si="6"/>
        <v>1400</v>
      </c>
      <c r="I43" s="6" t="str">
        <f t="shared" si="7"/>
        <v>-</v>
      </c>
    </row>
    <row r="44" ht="12.75" customHeight="1">
      <c r="A44" s="6">
        <f t="shared" si="9"/>
        <v>30</v>
      </c>
      <c r="B44" s="6">
        <f t="shared" si="1"/>
        <v>300</v>
      </c>
      <c r="C44" s="81">
        <f t="shared" si="2"/>
        <v>22500</v>
      </c>
      <c r="D44" s="81">
        <f t="shared" si="3"/>
        <v>225</v>
      </c>
      <c r="E44" s="124">
        <f t="shared" si="4"/>
        <v>13</v>
      </c>
      <c r="F44" s="81">
        <f t="shared" si="8"/>
        <v>325</v>
      </c>
      <c r="G44" s="81">
        <f t="shared" si="5"/>
        <v>1350</v>
      </c>
      <c r="H44" s="81">
        <f t="shared" si="6"/>
        <v>1450</v>
      </c>
      <c r="I44" s="6" t="str">
        <f t="shared" si="7"/>
        <v>-</v>
      </c>
    </row>
    <row r="45" ht="12.75" customHeight="1">
      <c r="A45" s="6">
        <f t="shared" si="9"/>
        <v>32</v>
      </c>
      <c r="B45" s="6">
        <f t="shared" si="1"/>
        <v>320</v>
      </c>
      <c r="C45" s="81">
        <f t="shared" si="2"/>
        <v>24000</v>
      </c>
      <c r="D45" s="81">
        <f t="shared" si="3"/>
        <v>240</v>
      </c>
      <c r="E45" s="124">
        <f t="shared" si="4"/>
        <v>12</v>
      </c>
      <c r="F45" s="81">
        <f t="shared" si="8"/>
        <v>300</v>
      </c>
      <c r="G45" s="81">
        <f t="shared" si="5"/>
        <v>1440</v>
      </c>
      <c r="H45" s="81">
        <f t="shared" si="6"/>
        <v>1500</v>
      </c>
      <c r="I45" s="6" t="str">
        <f t="shared" si="7"/>
        <v>-</v>
      </c>
    </row>
    <row r="46" ht="12.75" customHeight="1">
      <c r="A46" s="6">
        <f t="shared" si="9"/>
        <v>34</v>
      </c>
      <c r="B46" s="6">
        <f t="shared" si="1"/>
        <v>340</v>
      </c>
      <c r="C46" s="81">
        <f t="shared" si="2"/>
        <v>25500</v>
      </c>
      <c r="D46" s="81">
        <f t="shared" si="3"/>
        <v>255</v>
      </c>
      <c r="E46" s="124">
        <f t="shared" si="4"/>
        <v>11</v>
      </c>
      <c r="F46" s="81">
        <f t="shared" si="8"/>
        <v>275</v>
      </c>
      <c r="G46" s="81">
        <f t="shared" si="5"/>
        <v>1530</v>
      </c>
      <c r="H46" s="81">
        <f t="shared" si="6"/>
        <v>1550</v>
      </c>
      <c r="I46" s="6" t="str">
        <f t="shared" si="7"/>
        <v>-</v>
      </c>
    </row>
    <row r="47" ht="12.75" customHeight="1">
      <c r="A47" s="6">
        <f t="shared" si="9"/>
        <v>36</v>
      </c>
      <c r="B47" s="6">
        <f t="shared" si="1"/>
        <v>360</v>
      </c>
      <c r="C47" s="81">
        <f t="shared" si="2"/>
        <v>27000</v>
      </c>
      <c r="D47" s="81">
        <f t="shared" si="3"/>
        <v>270</v>
      </c>
      <c r="E47" s="124">
        <f t="shared" si="4"/>
        <v>11</v>
      </c>
      <c r="F47" s="81">
        <f t="shared" si="8"/>
        <v>275</v>
      </c>
      <c r="G47" s="81">
        <f t="shared" si="5"/>
        <v>1620</v>
      </c>
      <c r="H47" s="81">
        <f t="shared" si="6"/>
        <v>1625</v>
      </c>
      <c r="I47" s="6" t="str">
        <f t="shared" si="7"/>
        <v>-</v>
      </c>
    </row>
    <row r="48" ht="12.75" customHeight="1">
      <c r="A48" s="6">
        <f t="shared" si="9"/>
        <v>38</v>
      </c>
      <c r="B48" s="6">
        <f t="shared" si="1"/>
        <v>380</v>
      </c>
      <c r="C48" s="81">
        <f t="shared" si="2"/>
        <v>28500</v>
      </c>
      <c r="D48" s="81">
        <f t="shared" si="3"/>
        <v>285</v>
      </c>
      <c r="E48" s="124">
        <f t="shared" si="4"/>
        <v>10</v>
      </c>
      <c r="F48" s="81">
        <f t="shared" si="8"/>
        <v>250</v>
      </c>
      <c r="G48" s="81">
        <f t="shared" si="5"/>
        <v>1710</v>
      </c>
      <c r="H48" s="81">
        <f t="shared" si="6"/>
        <v>1675</v>
      </c>
      <c r="I48" s="6" t="str">
        <f t="shared" si="7"/>
        <v>-</v>
      </c>
    </row>
    <row r="49" ht="12.75" customHeight="1">
      <c r="A49" s="6">
        <f t="shared" si="9"/>
        <v>40</v>
      </c>
      <c r="B49" s="6">
        <f t="shared" si="1"/>
        <v>400</v>
      </c>
      <c r="C49" s="81">
        <f t="shared" si="2"/>
        <v>30000</v>
      </c>
      <c r="D49" s="81">
        <f t="shared" si="3"/>
        <v>300</v>
      </c>
      <c r="E49" s="124">
        <f t="shared" si="4"/>
        <v>10</v>
      </c>
      <c r="F49" s="81">
        <f t="shared" si="8"/>
        <v>250</v>
      </c>
      <c r="G49" s="81">
        <f t="shared" si="5"/>
        <v>1800</v>
      </c>
      <c r="H49" s="81">
        <f t="shared" si="6"/>
        <v>1750</v>
      </c>
      <c r="I49" s="6" t="str">
        <f t="shared" si="7"/>
        <v>-</v>
      </c>
    </row>
    <row r="50" ht="12.75" customHeight="1">
      <c r="A50" s="6">
        <f t="shared" si="9"/>
        <v>42</v>
      </c>
      <c r="B50" s="6">
        <f t="shared" si="1"/>
        <v>420</v>
      </c>
      <c r="C50" s="81">
        <f t="shared" si="2"/>
        <v>31500</v>
      </c>
      <c r="D50" s="81">
        <f t="shared" si="3"/>
        <v>315</v>
      </c>
      <c r="E50" s="124">
        <f t="shared" si="4"/>
        <v>9</v>
      </c>
      <c r="F50" s="81">
        <f t="shared" si="8"/>
        <v>225</v>
      </c>
      <c r="G50" s="81">
        <f t="shared" si="5"/>
        <v>1890</v>
      </c>
      <c r="H50" s="81">
        <f t="shared" si="6"/>
        <v>1800</v>
      </c>
      <c r="I50" s="6" t="str">
        <f t="shared" si="7"/>
        <v>-</v>
      </c>
    </row>
    <row r="51" ht="12.75" customHeight="1">
      <c r="A51" s="6">
        <f t="shared" si="9"/>
        <v>44</v>
      </c>
      <c r="B51" s="6">
        <f t="shared" si="1"/>
        <v>440</v>
      </c>
      <c r="C51" s="81">
        <f t="shared" si="2"/>
        <v>33000</v>
      </c>
      <c r="D51" s="81">
        <f t="shared" si="3"/>
        <v>330</v>
      </c>
      <c r="E51" s="124">
        <f t="shared" si="4"/>
        <v>9</v>
      </c>
      <c r="F51" s="81">
        <f t="shared" si="8"/>
        <v>225</v>
      </c>
      <c r="G51" s="81">
        <f t="shared" si="5"/>
        <v>1980</v>
      </c>
      <c r="H51" s="81">
        <f t="shared" si="6"/>
        <v>1875</v>
      </c>
      <c r="I51" s="6" t="str">
        <f t="shared" si="7"/>
        <v>-</v>
      </c>
    </row>
    <row r="52" ht="12.75" customHeight="1">
      <c r="A52" s="6">
        <f t="shared" si="9"/>
        <v>46</v>
      </c>
      <c r="B52" s="6">
        <f t="shared" si="1"/>
        <v>460</v>
      </c>
      <c r="C52" s="81">
        <f t="shared" si="2"/>
        <v>34500</v>
      </c>
      <c r="D52" s="81">
        <f t="shared" si="3"/>
        <v>345</v>
      </c>
      <c r="E52" s="124">
        <f t="shared" si="4"/>
        <v>8</v>
      </c>
      <c r="F52" s="81">
        <f t="shared" si="8"/>
        <v>200</v>
      </c>
      <c r="G52" s="81">
        <f t="shared" si="5"/>
        <v>2070</v>
      </c>
      <c r="H52" s="81">
        <f t="shared" si="6"/>
        <v>1925</v>
      </c>
      <c r="I52" s="6" t="str">
        <f t="shared" si="7"/>
        <v>-</v>
      </c>
    </row>
    <row r="53" ht="12.75" customHeight="1">
      <c r="A53" s="6">
        <f t="shared" si="9"/>
        <v>48</v>
      </c>
      <c r="B53" s="6">
        <f t="shared" si="1"/>
        <v>480</v>
      </c>
      <c r="C53" s="81">
        <f t="shared" si="2"/>
        <v>36000</v>
      </c>
      <c r="D53" s="81">
        <f t="shared" si="3"/>
        <v>360</v>
      </c>
      <c r="E53" s="124">
        <f t="shared" si="4"/>
        <v>8</v>
      </c>
      <c r="F53" s="81">
        <f t="shared" si="8"/>
        <v>200</v>
      </c>
      <c r="G53" s="81">
        <f t="shared" si="5"/>
        <v>2160</v>
      </c>
      <c r="H53" s="81">
        <f t="shared" si="6"/>
        <v>2000</v>
      </c>
      <c r="I53" s="6" t="str">
        <f t="shared" si="7"/>
        <v>-</v>
      </c>
    </row>
    <row r="54" ht="12.75" customHeight="1">
      <c r="A54" s="6">
        <f t="shared" si="9"/>
        <v>50</v>
      </c>
      <c r="B54" s="6">
        <f t="shared" si="1"/>
        <v>500</v>
      </c>
      <c r="C54" s="81">
        <f t="shared" si="2"/>
        <v>37500</v>
      </c>
      <c r="D54" s="81">
        <f t="shared" si="3"/>
        <v>375</v>
      </c>
      <c r="E54" s="124">
        <f t="shared" si="4"/>
        <v>8</v>
      </c>
      <c r="F54" s="81">
        <f t="shared" si="8"/>
        <v>200</v>
      </c>
      <c r="G54" s="81">
        <f t="shared" si="5"/>
        <v>2250</v>
      </c>
      <c r="H54" s="81">
        <f t="shared" si="6"/>
        <v>2075</v>
      </c>
      <c r="I54" s="6" t="str">
        <f t="shared" si="7"/>
        <v>-</v>
      </c>
    </row>
    <row r="55" ht="12.75" customHeight="1">
      <c r="A55" s="6">
        <f t="shared" si="9"/>
        <v>52</v>
      </c>
      <c r="B55" s="6">
        <f t="shared" si="1"/>
        <v>520</v>
      </c>
      <c r="C55" s="81">
        <f t="shared" si="2"/>
        <v>39000</v>
      </c>
      <c r="D55" s="81">
        <f t="shared" si="3"/>
        <v>390</v>
      </c>
      <c r="E55" s="124">
        <f t="shared" si="4"/>
        <v>8</v>
      </c>
      <c r="F55" s="81">
        <f t="shared" si="8"/>
        <v>200</v>
      </c>
      <c r="G55" s="81">
        <f t="shared" si="5"/>
        <v>2340</v>
      </c>
      <c r="H55" s="81">
        <f t="shared" si="6"/>
        <v>2150</v>
      </c>
      <c r="I55" s="6" t="str">
        <f t="shared" si="7"/>
        <v>-</v>
      </c>
    </row>
    <row r="56" ht="12.75" customHeight="1">
      <c r="A56" s="6">
        <f t="shared" si="9"/>
        <v>54</v>
      </c>
      <c r="B56" s="6">
        <f t="shared" si="1"/>
        <v>540</v>
      </c>
      <c r="C56" s="81">
        <f t="shared" si="2"/>
        <v>40500</v>
      </c>
      <c r="D56" s="81">
        <f t="shared" si="3"/>
        <v>405</v>
      </c>
      <c r="E56" s="124">
        <f t="shared" si="4"/>
        <v>7</v>
      </c>
      <c r="F56" s="81">
        <f t="shared" si="8"/>
        <v>175</v>
      </c>
      <c r="G56" s="81">
        <f t="shared" si="5"/>
        <v>2430</v>
      </c>
      <c r="H56" s="81">
        <f t="shared" si="6"/>
        <v>2200</v>
      </c>
      <c r="I56" s="6" t="str">
        <f t="shared" si="7"/>
        <v>-</v>
      </c>
    </row>
    <row r="57" ht="12.75" customHeight="1">
      <c r="A57" s="6">
        <f t="shared" si="9"/>
        <v>56</v>
      </c>
      <c r="B57" s="6">
        <f t="shared" si="1"/>
        <v>560</v>
      </c>
      <c r="C57" s="81">
        <f t="shared" si="2"/>
        <v>42000</v>
      </c>
      <c r="D57" s="81">
        <f t="shared" si="3"/>
        <v>420</v>
      </c>
      <c r="E57" s="124">
        <f t="shared" si="4"/>
        <v>7</v>
      </c>
      <c r="F57" s="81">
        <f t="shared" si="8"/>
        <v>175</v>
      </c>
      <c r="G57" s="81">
        <f t="shared" si="5"/>
        <v>2520</v>
      </c>
      <c r="H57" s="81">
        <f t="shared" si="6"/>
        <v>2275</v>
      </c>
      <c r="I57" s="6" t="str">
        <f t="shared" si="7"/>
        <v>-</v>
      </c>
    </row>
    <row r="58" ht="12.75" customHeight="1">
      <c r="A58" s="6">
        <f t="shared" si="9"/>
        <v>58</v>
      </c>
      <c r="B58" s="6">
        <f t="shared" si="1"/>
        <v>580</v>
      </c>
      <c r="C58" s="81">
        <f t="shared" si="2"/>
        <v>43500</v>
      </c>
      <c r="D58" s="81">
        <f t="shared" si="3"/>
        <v>435</v>
      </c>
      <c r="E58" s="124">
        <f t="shared" si="4"/>
        <v>7</v>
      </c>
      <c r="F58" s="81">
        <f t="shared" si="8"/>
        <v>175</v>
      </c>
      <c r="G58" s="81">
        <f t="shared" si="5"/>
        <v>2610</v>
      </c>
      <c r="H58" s="81">
        <f t="shared" si="6"/>
        <v>2350</v>
      </c>
      <c r="I58" s="6" t="str">
        <f t="shared" si="7"/>
        <v>-</v>
      </c>
    </row>
    <row r="59" ht="12.75" customHeight="1">
      <c r="A59" s="6">
        <f t="shared" si="9"/>
        <v>60</v>
      </c>
      <c r="B59" s="6">
        <f t="shared" si="1"/>
        <v>600</v>
      </c>
      <c r="C59" s="81">
        <f t="shared" si="2"/>
        <v>45000</v>
      </c>
      <c r="D59" s="81">
        <f t="shared" si="3"/>
        <v>450</v>
      </c>
      <c r="E59" s="124">
        <f t="shared" si="4"/>
        <v>7</v>
      </c>
      <c r="F59" s="81">
        <f t="shared" si="8"/>
        <v>175</v>
      </c>
      <c r="G59" s="81">
        <f t="shared" si="5"/>
        <v>2700</v>
      </c>
      <c r="H59" s="81">
        <f t="shared" si="6"/>
        <v>2425</v>
      </c>
      <c r="I59" s="6" t="str">
        <f t="shared" si="7"/>
        <v>-</v>
      </c>
    </row>
    <row r="60" ht="12.75" customHeight="1">
      <c r="A60" s="1"/>
      <c r="B60" s="1"/>
      <c r="C60" s="1"/>
      <c r="E60" s="1"/>
      <c r="F60" s="1"/>
      <c r="G60" s="1"/>
      <c r="H60" s="1"/>
      <c r="I60" s="1"/>
    </row>
    <row r="61" ht="13.5" customHeight="1">
      <c r="A61" s="3" t="s">
        <v>3199</v>
      </c>
      <c r="B61" s="3"/>
      <c r="C61" s="3"/>
      <c r="D61" s="3"/>
      <c r="E61" s="3"/>
      <c r="F61" s="3"/>
      <c r="G61" s="3"/>
      <c r="H61" s="3"/>
      <c r="I61" s="3"/>
    </row>
    <row r="62" ht="12.75" customHeight="1">
      <c r="A62" s="1"/>
      <c r="B62" s="2" t="s">
        <v>3200</v>
      </c>
      <c r="C62" s="1"/>
      <c r="E62" s="1"/>
      <c r="F62" s="1"/>
      <c r="G62" s="1"/>
      <c r="H62" s="1"/>
      <c r="I62" s="1"/>
    </row>
    <row r="63" ht="12.75" customHeight="1">
      <c r="A63" s="1"/>
      <c r="B63" s="2" t="s">
        <v>3201</v>
      </c>
      <c r="C63" s="1"/>
      <c r="E63" s="1"/>
      <c r="F63" s="1"/>
      <c r="G63" s="1"/>
      <c r="H63" s="1"/>
      <c r="I63" s="1"/>
    </row>
    <row r="64" ht="12.75" customHeight="1">
      <c r="A64" s="1"/>
      <c r="B64" s="2" t="s">
        <v>3202</v>
      </c>
      <c r="C64" s="1"/>
      <c r="E64" s="1"/>
      <c r="F64" s="1"/>
      <c r="G64" s="1"/>
      <c r="H64" s="1"/>
      <c r="I64" s="1"/>
    </row>
    <row r="65" ht="12.75" customHeight="1">
      <c r="A65" s="1"/>
      <c r="B65" s="2" t="s">
        <v>3203</v>
      </c>
      <c r="C65" s="1"/>
      <c r="E65" s="1"/>
      <c r="F65" s="1"/>
      <c r="G65" s="1"/>
      <c r="H65" s="1"/>
      <c r="I65" s="1"/>
    </row>
    <row r="66" ht="12.75" customHeight="1">
      <c r="A66" s="1"/>
      <c r="B66" s="1"/>
      <c r="C66" s="1"/>
      <c r="E66" s="1"/>
      <c r="F66" s="1"/>
      <c r="G66" s="1"/>
      <c r="H66" s="1"/>
      <c r="I66" s="1"/>
    </row>
    <row r="67" ht="13.5" customHeight="1">
      <c r="A67" s="3" t="s">
        <v>877</v>
      </c>
      <c r="B67" s="3"/>
      <c r="C67" s="3"/>
      <c r="D67" s="3"/>
      <c r="E67" s="3"/>
      <c r="F67" s="3"/>
      <c r="G67" s="3"/>
      <c r="H67" s="3"/>
      <c r="I67" s="3"/>
    </row>
    <row r="68" ht="12.75" customHeight="1">
      <c r="A68" s="1" t="s">
        <v>3204</v>
      </c>
      <c r="B68" s="49" t="s">
        <v>3205</v>
      </c>
      <c r="C68" s="1"/>
      <c r="E68" s="1"/>
      <c r="F68" s="1"/>
      <c r="G68" s="1"/>
      <c r="H68" s="1"/>
      <c r="I68" s="1"/>
    </row>
    <row r="69" ht="12.75" customHeight="1">
      <c r="A69" s="1"/>
      <c r="B69" s="1" t="s">
        <v>3206</v>
      </c>
      <c r="C69" s="1"/>
      <c r="E69" s="1"/>
      <c r="F69" s="1"/>
      <c r="G69" s="1"/>
      <c r="H69" s="1"/>
      <c r="I69" s="1"/>
    </row>
    <row r="70" ht="12.75" customHeight="1">
      <c r="A70" s="1"/>
      <c r="B70" s="1" t="s">
        <v>3207</v>
      </c>
      <c r="C70" s="1"/>
      <c r="E70" s="1"/>
      <c r="F70" s="1"/>
      <c r="G70" s="1"/>
      <c r="H70" s="1"/>
      <c r="I70" s="1"/>
    </row>
    <row r="71" ht="12.75" customHeight="1">
      <c r="A71" s="1"/>
      <c r="B71" s="1" t="s">
        <v>3208</v>
      </c>
      <c r="C71" s="1"/>
      <c r="E71" s="1"/>
      <c r="F71" s="1"/>
      <c r="G71" s="1"/>
      <c r="H71" s="1"/>
      <c r="I71" s="1"/>
    </row>
    <row r="72" ht="12.75" customHeight="1">
      <c r="A72" s="1"/>
      <c r="B72" s="1" t="s">
        <v>3209</v>
      </c>
      <c r="C72" s="1"/>
      <c r="E72" s="1"/>
      <c r="F72" s="1"/>
      <c r="G72" s="1"/>
      <c r="H72" s="1"/>
      <c r="I72" s="1"/>
    </row>
    <row r="73" ht="12.75" customHeight="1">
      <c r="A73" s="1"/>
      <c r="B73" s="2" t="s">
        <v>3210</v>
      </c>
      <c r="C73" s="1"/>
      <c r="E73" s="1"/>
      <c r="F73" s="1"/>
      <c r="G73" s="1"/>
      <c r="H73" s="1"/>
      <c r="I73" s="1"/>
    </row>
    <row r="74" ht="12.75" customHeight="1">
      <c r="A74" s="1"/>
      <c r="B74" s="1"/>
      <c r="C74" s="1"/>
      <c r="E74" s="1"/>
      <c r="F74" s="1"/>
      <c r="G74" s="1"/>
      <c r="H74" s="1"/>
      <c r="I74" s="1"/>
    </row>
    <row r="75" ht="12.75" customHeight="1">
      <c r="A75" s="1" t="s">
        <v>3211</v>
      </c>
      <c r="B75" s="49" t="s">
        <v>3212</v>
      </c>
      <c r="C75" s="1"/>
      <c r="E75" s="1"/>
      <c r="F75" s="1"/>
      <c r="G75" s="1"/>
      <c r="H75" s="1"/>
      <c r="I75" s="1"/>
    </row>
    <row r="76" ht="12.75" customHeight="1">
      <c r="A76" s="1"/>
      <c r="B76" s="1" t="s">
        <v>3213</v>
      </c>
      <c r="C76" s="1"/>
      <c r="E76" s="1"/>
      <c r="F76" s="1"/>
      <c r="G76" s="1"/>
      <c r="H76" s="1"/>
      <c r="I76" s="1"/>
    </row>
    <row r="77" ht="12.75" customHeight="1">
      <c r="A77" s="1"/>
      <c r="B77" s="1"/>
      <c r="C77" s="1"/>
      <c r="E77" s="1"/>
      <c r="F77" s="1"/>
      <c r="G77" s="1"/>
      <c r="H77" s="1"/>
      <c r="I77" s="1"/>
    </row>
    <row r="78" ht="12.75" customHeight="1">
      <c r="A78" s="1"/>
      <c r="B78" s="1" t="s">
        <v>3214</v>
      </c>
      <c r="C78" s="1" t="s">
        <v>3215</v>
      </c>
      <c r="E78" s="1"/>
      <c r="F78" s="1"/>
      <c r="G78" s="1"/>
      <c r="H78" s="1"/>
      <c r="I78" s="1"/>
    </row>
    <row r="79" ht="12.75" customHeight="1">
      <c r="A79" s="1"/>
      <c r="B79" s="1"/>
      <c r="C79" s="1"/>
      <c r="E79" s="1"/>
      <c r="F79" s="1"/>
      <c r="G79" s="1"/>
      <c r="H79" s="1"/>
      <c r="I79" s="1"/>
    </row>
    <row r="80" ht="12.75" customHeight="1">
      <c r="A80" s="1" t="s">
        <v>3216</v>
      </c>
      <c r="B80" s="49" t="s">
        <v>3217</v>
      </c>
      <c r="C80" s="1"/>
      <c r="E80" s="1"/>
      <c r="F80" s="1"/>
      <c r="G80" s="1"/>
      <c r="H80" s="1"/>
      <c r="I80" s="1"/>
    </row>
    <row r="81" ht="12.75" customHeight="1">
      <c r="A81" s="1"/>
      <c r="B81" s="1" t="s">
        <v>3218</v>
      </c>
      <c r="C81" s="1"/>
      <c r="E81" s="1"/>
      <c r="F81" s="1"/>
      <c r="G81" s="1"/>
      <c r="H81" s="1"/>
      <c r="I81" s="1"/>
    </row>
    <row r="82" ht="12.75" customHeight="1">
      <c r="A82" s="1"/>
      <c r="B82" s="1"/>
      <c r="C82" s="1"/>
      <c r="E82" s="1"/>
      <c r="F82" s="1"/>
      <c r="G82" s="1"/>
      <c r="H82" s="1"/>
      <c r="I82" s="1"/>
    </row>
    <row r="83" ht="12.75" customHeight="1">
      <c r="A83" s="1"/>
      <c r="B83" s="1" t="s">
        <v>3214</v>
      </c>
      <c r="C83" s="1" t="s">
        <v>3219</v>
      </c>
      <c r="E83" s="1"/>
      <c r="F83" s="1"/>
      <c r="G83" s="1"/>
      <c r="H83" s="1"/>
      <c r="I83" s="1"/>
    </row>
    <row r="84" ht="12.75" customHeight="1">
      <c r="A84" s="1"/>
      <c r="B84" s="1"/>
      <c r="C84" s="1"/>
      <c r="E84" s="1"/>
      <c r="F84" s="1"/>
      <c r="G84" s="1"/>
      <c r="H84" s="1"/>
      <c r="I84" s="1"/>
    </row>
    <row r="85" ht="12.75" customHeight="1">
      <c r="A85" s="1" t="s">
        <v>3220</v>
      </c>
      <c r="B85" s="49" t="s">
        <v>3221</v>
      </c>
      <c r="C85" s="1"/>
      <c r="E85" s="1"/>
      <c r="F85" s="1"/>
      <c r="G85" s="1"/>
      <c r="H85" s="1"/>
      <c r="I85" s="1"/>
    </row>
    <row r="86" ht="12.75" customHeight="1">
      <c r="A86" s="1"/>
      <c r="B86" s="1" t="s">
        <v>3222</v>
      </c>
      <c r="C86" s="1"/>
      <c r="E86" s="1"/>
      <c r="F86" s="1"/>
      <c r="G86" s="1"/>
      <c r="H86" s="1"/>
      <c r="I86" s="1"/>
    </row>
    <row r="87" ht="12.75" customHeight="1">
      <c r="A87" s="1"/>
      <c r="B87" s="1" t="s">
        <v>3223</v>
      </c>
      <c r="C87" s="1"/>
      <c r="E87" s="1"/>
      <c r="F87" s="1"/>
      <c r="G87" s="1"/>
      <c r="H87" s="1"/>
      <c r="I87" s="1"/>
    </row>
    <row r="88" ht="12.75" customHeight="1">
      <c r="A88" s="1"/>
      <c r="B88" s="1" t="s">
        <v>3224</v>
      </c>
      <c r="C88" s="1"/>
      <c r="E88" s="1"/>
      <c r="F88" s="1"/>
      <c r="G88" s="1"/>
      <c r="H88" s="1"/>
      <c r="I88" s="1"/>
    </row>
    <row r="89" ht="12.75" customHeight="1">
      <c r="A89" s="1"/>
      <c r="B89" s="1"/>
      <c r="C89" s="1"/>
      <c r="E89" s="1"/>
      <c r="F89" s="1"/>
      <c r="G89" s="1"/>
      <c r="H89" s="1"/>
      <c r="I89" s="1"/>
    </row>
    <row r="90" ht="12.75" customHeight="1">
      <c r="A90" s="1"/>
      <c r="B90" s="1" t="s">
        <v>3214</v>
      </c>
      <c r="C90" s="1" t="s">
        <v>3225</v>
      </c>
      <c r="E90" s="1"/>
      <c r="F90" s="1"/>
      <c r="G90" s="1"/>
      <c r="H90" s="1"/>
      <c r="I90" s="1"/>
    </row>
    <row r="91" ht="12.75" customHeight="1">
      <c r="A91" s="1"/>
      <c r="B91" s="1"/>
      <c r="C91" s="1" t="s">
        <v>3226</v>
      </c>
      <c r="E91" s="1"/>
      <c r="F91" s="1"/>
      <c r="G91" s="1"/>
      <c r="H91" s="1"/>
      <c r="I91" s="1"/>
    </row>
    <row r="92" ht="12.75" customHeight="1">
      <c r="A92" s="1"/>
      <c r="B92" s="1"/>
      <c r="C92" s="1"/>
      <c r="E92" s="1"/>
      <c r="F92" s="1"/>
      <c r="G92" s="1"/>
      <c r="H92" s="1"/>
      <c r="I92" s="1"/>
    </row>
    <row r="93" ht="12.75" customHeight="1">
      <c r="A93" s="1"/>
      <c r="B93" s="1"/>
      <c r="C93" s="1" t="s">
        <v>3227</v>
      </c>
      <c r="E93" s="1"/>
      <c r="F93" s="1"/>
      <c r="G93" s="1"/>
      <c r="H93" s="1"/>
      <c r="I93" s="1"/>
    </row>
    <row r="94" ht="12.75" customHeight="1">
      <c r="A94" s="1"/>
      <c r="B94" s="1"/>
      <c r="C94" s="1" t="s">
        <v>3228</v>
      </c>
      <c r="E94" s="1"/>
      <c r="F94" s="1"/>
      <c r="G94" s="1"/>
      <c r="H94" s="1"/>
      <c r="I94" s="1"/>
    </row>
    <row r="95" ht="12.75" customHeight="1">
      <c r="A95" s="1"/>
      <c r="B95" s="1"/>
      <c r="C95" s="2" t="s">
        <v>3229</v>
      </c>
      <c r="E95" s="1"/>
      <c r="F95" s="1"/>
      <c r="G95" s="1"/>
      <c r="H95" s="1"/>
      <c r="I95" s="1"/>
    </row>
    <row r="96" ht="12.75" customHeight="1">
      <c r="A96" s="1"/>
      <c r="B96" s="1"/>
      <c r="C96" s="1"/>
      <c r="E96" s="1"/>
      <c r="F96" s="1"/>
      <c r="G96" s="1"/>
      <c r="H96" s="1"/>
      <c r="I96" s="1"/>
    </row>
    <row r="97" ht="12.75" customHeight="1">
      <c r="A97" s="1"/>
      <c r="B97" s="1"/>
      <c r="C97" s="1" t="s">
        <v>3230</v>
      </c>
      <c r="E97" s="1"/>
      <c r="F97" s="1"/>
      <c r="G97" s="1"/>
      <c r="H97" s="1"/>
      <c r="I97" s="1"/>
    </row>
    <row r="98" ht="12.75" customHeight="1">
      <c r="A98" s="1"/>
      <c r="B98" s="1"/>
      <c r="C98" s="1" t="s">
        <v>3231</v>
      </c>
      <c r="E98" s="1"/>
      <c r="F98" s="1"/>
      <c r="G98" s="1"/>
      <c r="H98" s="1"/>
      <c r="I98" s="1"/>
    </row>
    <row r="99" ht="12.75" customHeight="1">
      <c r="A99" s="1"/>
      <c r="B99" s="1"/>
      <c r="C99" s="2" t="s">
        <v>3229</v>
      </c>
      <c r="E99" s="1"/>
      <c r="F99" s="1"/>
      <c r="G99" s="1"/>
      <c r="H99" s="1"/>
      <c r="I99" s="1"/>
    </row>
    <row r="100" ht="12.75" customHeight="1">
      <c r="A100" s="1"/>
      <c r="B100" s="1"/>
      <c r="C100" s="1"/>
      <c r="E100" s="1"/>
      <c r="F100" s="1"/>
      <c r="G100" s="1"/>
      <c r="H100" s="1"/>
      <c r="I100" s="1"/>
    </row>
    <row r="101" ht="12.75" customHeight="1">
      <c r="A101" s="1"/>
      <c r="B101" s="1"/>
      <c r="C101" s="2" t="s">
        <v>3232</v>
      </c>
      <c r="E101" s="1"/>
      <c r="F101" s="1"/>
      <c r="G101" s="1"/>
      <c r="H101" s="1"/>
      <c r="I101" s="1"/>
    </row>
    <row r="102" ht="12.75" customHeight="1">
      <c r="A102" s="1"/>
      <c r="B102" s="1"/>
      <c r="C102" s="2" t="s">
        <v>3229</v>
      </c>
      <c r="E102" s="1"/>
      <c r="F102" s="1"/>
      <c r="G102" s="1"/>
      <c r="H102" s="1"/>
      <c r="I102" s="1"/>
    </row>
    <row r="103" ht="12.75" customHeight="1">
      <c r="A103" s="1"/>
      <c r="B103" s="1"/>
      <c r="C103" s="1"/>
      <c r="E103" s="1"/>
      <c r="F103" s="1"/>
      <c r="G103" s="1"/>
      <c r="H103" s="1"/>
      <c r="I103" s="1"/>
    </row>
    <row r="104" ht="12.75" customHeight="1">
      <c r="A104" s="1" t="s">
        <v>3233</v>
      </c>
      <c r="B104" s="49" t="s">
        <v>3234</v>
      </c>
      <c r="C104" s="1"/>
      <c r="E104" s="1"/>
      <c r="F104" s="1"/>
      <c r="G104" s="1"/>
      <c r="H104" s="1"/>
      <c r="I104" s="1"/>
    </row>
    <row r="105" ht="12.75" customHeight="1">
      <c r="A105" s="1"/>
      <c r="B105" s="1" t="s">
        <v>3235</v>
      </c>
      <c r="C105" s="1"/>
      <c r="E105" s="1"/>
      <c r="F105" s="1"/>
      <c r="G105" s="1"/>
      <c r="H105" s="1"/>
      <c r="I105" s="1"/>
    </row>
    <row r="106" ht="12.75" customHeight="1">
      <c r="A106" s="1"/>
      <c r="B106" s="1" t="s">
        <v>3236</v>
      </c>
      <c r="C106" s="1"/>
      <c r="E106" s="1"/>
      <c r="F106" s="1"/>
      <c r="G106" s="1"/>
      <c r="H106" s="1"/>
      <c r="I106" s="1"/>
    </row>
    <row r="107" ht="12.75" customHeight="1">
      <c r="A107" s="1"/>
      <c r="B107" s="1"/>
      <c r="C107" s="1"/>
      <c r="E107" s="1"/>
      <c r="F107" s="1"/>
      <c r="G107" s="1"/>
      <c r="H107" s="1"/>
      <c r="I107" s="1"/>
    </row>
    <row r="108" ht="12.75" customHeight="1">
      <c r="A108" s="1"/>
      <c r="B108" s="1" t="s">
        <v>3214</v>
      </c>
      <c r="C108" s="1" t="s">
        <v>3237</v>
      </c>
      <c r="E108" s="1"/>
      <c r="F108" s="1"/>
      <c r="G108" s="1"/>
      <c r="H108" s="1"/>
      <c r="I108" s="1"/>
    </row>
    <row r="109" ht="12.75" customHeight="1">
      <c r="A109" s="1"/>
      <c r="B109" s="1"/>
      <c r="C109" s="1" t="s">
        <v>3238</v>
      </c>
      <c r="E109" s="1"/>
      <c r="F109" s="1"/>
      <c r="G109" s="1"/>
      <c r="H109" s="1"/>
      <c r="I109" s="1"/>
    </row>
    <row r="110" ht="12.75" customHeight="1">
      <c r="A110" s="1"/>
      <c r="B110" s="1"/>
      <c r="C110" s="1" t="s">
        <v>3239</v>
      </c>
      <c r="E110" s="1"/>
      <c r="F110" s="1"/>
      <c r="G110" s="1"/>
      <c r="H110" s="1"/>
      <c r="I110" s="1"/>
    </row>
    <row r="111" ht="12.75" customHeight="1">
      <c r="A111" s="1"/>
      <c r="B111" s="1"/>
      <c r="C111" s="1" t="s">
        <v>3240</v>
      </c>
      <c r="E111" s="1"/>
      <c r="F111" s="1"/>
      <c r="G111" s="1"/>
      <c r="H111" s="1"/>
      <c r="I111" s="1"/>
    </row>
    <row r="112" ht="12.75" customHeight="1">
      <c r="A112" s="1"/>
      <c r="B112" s="1"/>
      <c r="C112" s="1" t="s">
        <v>3241</v>
      </c>
      <c r="E112" s="1"/>
      <c r="F112" s="1"/>
      <c r="G112" s="1"/>
      <c r="H112" s="1"/>
      <c r="I112" s="1"/>
    </row>
    <row r="113" ht="12.75" customHeight="1">
      <c r="A113" s="1"/>
      <c r="B113" s="1"/>
      <c r="C113" s="1" t="s">
        <v>3242</v>
      </c>
      <c r="E113" s="1"/>
      <c r="F113" s="1"/>
      <c r="G113" s="1"/>
      <c r="H113" s="1"/>
      <c r="I113" s="1"/>
    </row>
    <row r="114" ht="12.75" customHeight="1">
      <c r="A114" s="1"/>
      <c r="B114" s="1"/>
      <c r="C114" s="2" t="s">
        <v>3243</v>
      </c>
      <c r="E114" s="1"/>
      <c r="F114" s="1"/>
      <c r="G114" s="1"/>
      <c r="H114" s="1"/>
      <c r="I114" s="1"/>
    </row>
    <row r="115" ht="12.75" customHeight="1">
      <c r="A115" s="1"/>
      <c r="B115" s="1"/>
      <c r="C115" s="1"/>
      <c r="E115" s="1"/>
      <c r="F115" s="1"/>
      <c r="G115" s="1"/>
      <c r="H115" s="1"/>
      <c r="I115" s="1"/>
    </row>
    <row r="116" ht="12.75" customHeight="1">
      <c r="A116" s="1" t="s">
        <v>3244</v>
      </c>
      <c r="B116" s="49" t="s">
        <v>3245</v>
      </c>
      <c r="C116" s="1"/>
      <c r="E116" s="1"/>
      <c r="F116" s="1"/>
      <c r="G116" s="1"/>
      <c r="H116" s="1"/>
      <c r="I116" s="1"/>
    </row>
    <row r="117" ht="12.75" customHeight="1">
      <c r="A117" s="1"/>
      <c r="B117" s="2" t="s">
        <v>3246</v>
      </c>
      <c r="C117" s="1"/>
      <c r="E117" s="1"/>
      <c r="F117" s="1"/>
      <c r="G117" s="1"/>
      <c r="H117" s="1"/>
      <c r="I117" s="1"/>
    </row>
    <row r="118" ht="12.75" customHeight="1">
      <c r="A118" s="1"/>
      <c r="B118" s="1"/>
      <c r="C118" s="1"/>
      <c r="E118" s="1"/>
      <c r="F118" s="1"/>
      <c r="G118" s="1"/>
      <c r="H118" s="1"/>
      <c r="I118" s="1"/>
    </row>
    <row r="119" ht="12.75" customHeight="1">
      <c r="A119" s="1"/>
      <c r="B119" s="1" t="s">
        <v>3214</v>
      </c>
      <c r="C119" s="1" t="s">
        <v>3247</v>
      </c>
      <c r="E119" s="1"/>
      <c r="F119" s="1"/>
      <c r="G119" s="1"/>
      <c r="H119" s="1"/>
      <c r="I119" s="1"/>
    </row>
    <row r="120" ht="12.75" customHeight="1">
      <c r="A120" s="1"/>
      <c r="B120" s="1"/>
      <c r="C120" s="2" t="s">
        <v>3248</v>
      </c>
      <c r="E120" s="1"/>
      <c r="F120" s="1"/>
      <c r="G120" s="1"/>
      <c r="H120" s="1"/>
      <c r="I120" s="1"/>
    </row>
    <row r="121" ht="12.75" customHeight="1">
      <c r="A121" s="1"/>
      <c r="B121" s="1"/>
      <c r="C121" s="1"/>
      <c r="E121" s="1"/>
      <c r="F121" s="1"/>
      <c r="G121" s="1"/>
      <c r="H121" s="1"/>
      <c r="I121" s="1"/>
    </row>
    <row r="122" ht="12.75" customHeight="1">
      <c r="A122" s="1" t="s">
        <v>3249</v>
      </c>
      <c r="B122" s="49" t="s">
        <v>3250</v>
      </c>
      <c r="C122" s="1"/>
      <c r="E122" s="1"/>
      <c r="F122" s="1"/>
      <c r="G122" s="1"/>
      <c r="H122" s="1"/>
      <c r="I122" s="1"/>
    </row>
    <row r="123" ht="12.75" customHeight="1">
      <c r="A123" s="1"/>
      <c r="B123" s="2" t="s">
        <v>3251</v>
      </c>
      <c r="C123" s="1"/>
      <c r="E123" s="1"/>
      <c r="F123" s="1"/>
      <c r="G123" s="1"/>
      <c r="H123" s="1"/>
      <c r="I123" s="1"/>
    </row>
    <row r="124" ht="12.75" customHeight="1">
      <c r="A124" s="1"/>
      <c r="B124" s="1" t="s">
        <v>3252</v>
      </c>
      <c r="C124" s="1"/>
      <c r="E124" s="1"/>
      <c r="F124" s="1"/>
      <c r="G124" s="1"/>
      <c r="H124" s="1"/>
      <c r="I124" s="1"/>
    </row>
    <row r="125" ht="12.75" customHeight="1">
      <c r="A125" s="1"/>
      <c r="B125" s="1" t="s">
        <v>3253</v>
      </c>
      <c r="C125" s="1"/>
      <c r="E125" s="1"/>
      <c r="F125" s="1"/>
      <c r="G125" s="1"/>
      <c r="H125" s="1"/>
      <c r="I125" s="1"/>
    </row>
    <row r="126" ht="12.75" customHeight="1">
      <c r="A126" s="1"/>
      <c r="B126" s="1"/>
      <c r="C126" s="1"/>
      <c r="E126" s="1"/>
      <c r="F126" s="1"/>
      <c r="G126" s="1"/>
      <c r="H126" s="1"/>
      <c r="I126" s="1"/>
    </row>
    <row r="127" ht="12.75" customHeight="1">
      <c r="A127" s="1"/>
      <c r="B127" s="1" t="s">
        <v>3214</v>
      </c>
      <c r="C127" s="2" t="s">
        <v>3254</v>
      </c>
      <c r="E127" s="1"/>
      <c r="F127" s="1"/>
      <c r="G127" s="1"/>
      <c r="H127" s="1"/>
      <c r="I127" s="1"/>
    </row>
    <row r="128" ht="12.75" customHeight="1">
      <c r="A128" s="1"/>
      <c r="B128" s="1"/>
      <c r="C128" s="2" t="s">
        <v>3255</v>
      </c>
      <c r="E128" s="1"/>
      <c r="F128" s="1"/>
      <c r="G128" s="1"/>
      <c r="H128" s="1"/>
      <c r="I128" s="1"/>
    </row>
    <row r="129" ht="12.75" customHeight="1">
      <c r="A129" s="1"/>
      <c r="B129" s="1"/>
      <c r="C129" s="1"/>
      <c r="E129" s="1"/>
      <c r="F129" s="1"/>
      <c r="G129" s="1"/>
      <c r="H129" s="1"/>
      <c r="I129" s="1"/>
    </row>
    <row r="130" ht="12.75" customHeight="1">
      <c r="A130" s="1" t="s">
        <v>3256</v>
      </c>
      <c r="B130" s="49" t="s">
        <v>3257</v>
      </c>
      <c r="C130" s="1"/>
      <c r="E130" s="1"/>
      <c r="F130" s="1"/>
      <c r="G130" s="1"/>
      <c r="H130" s="1"/>
      <c r="I130" s="1"/>
    </row>
    <row r="131" ht="12.75" customHeight="1">
      <c r="A131" s="1"/>
      <c r="B131" s="1" t="s">
        <v>3258</v>
      </c>
      <c r="C131" s="1"/>
      <c r="E131" s="1"/>
      <c r="F131" s="1"/>
      <c r="G131" s="1"/>
      <c r="H131" s="1"/>
      <c r="I131" s="1"/>
    </row>
    <row r="132" ht="12.75" customHeight="1">
      <c r="A132" s="1"/>
      <c r="B132" s="1" t="s">
        <v>3259</v>
      </c>
      <c r="C132" s="1"/>
      <c r="E132" s="1"/>
      <c r="F132" s="1"/>
      <c r="G132" s="1"/>
      <c r="H132" s="1"/>
      <c r="I132" s="1"/>
    </row>
    <row r="133" ht="12.75" customHeight="1">
      <c r="A133" s="1"/>
      <c r="B133" s="2" t="s">
        <v>3260</v>
      </c>
      <c r="C133" s="1"/>
      <c r="E133" s="1"/>
      <c r="F133" s="1"/>
      <c r="G133" s="1"/>
      <c r="H133" s="1"/>
      <c r="I133" s="1"/>
    </row>
    <row r="134" ht="12.75" customHeight="1">
      <c r="A134" s="1"/>
      <c r="B134" s="1" t="s">
        <v>3261</v>
      </c>
      <c r="C134" s="1"/>
      <c r="E134" s="1"/>
      <c r="F134" s="1"/>
      <c r="G134" s="1"/>
      <c r="H134" s="1"/>
      <c r="I134" s="1"/>
    </row>
    <row r="135" ht="12.75" customHeight="1">
      <c r="A135" s="1"/>
      <c r="B135" s="1" t="s">
        <v>3262</v>
      </c>
      <c r="C135" s="1"/>
      <c r="E135" s="1"/>
      <c r="F135" s="1"/>
      <c r="G135" s="1"/>
      <c r="H135" s="1"/>
      <c r="I135" s="1"/>
    </row>
    <row r="136" ht="12.75" customHeight="1">
      <c r="A136" s="1"/>
      <c r="B136" s="1" t="s">
        <v>3263</v>
      </c>
      <c r="C136" s="1"/>
      <c r="E136" s="1"/>
      <c r="F136" s="1"/>
      <c r="G136" s="1"/>
      <c r="H136" s="1"/>
      <c r="I136" s="1"/>
    </row>
    <row r="137" ht="12.75" customHeight="1">
      <c r="A137" s="1"/>
      <c r="B137" s="1" t="s">
        <v>3264</v>
      </c>
      <c r="C137" s="1"/>
      <c r="E137" s="1"/>
      <c r="F137" s="1"/>
      <c r="G137" s="1"/>
      <c r="H137" s="1"/>
      <c r="I137" s="1"/>
    </row>
    <row r="138" ht="12.75" customHeight="1">
      <c r="A138" s="1"/>
      <c r="B138" s="1"/>
      <c r="C138" s="1"/>
      <c r="E138" s="1"/>
      <c r="F138" s="1"/>
      <c r="G138" s="1"/>
      <c r="H138" s="1"/>
      <c r="I138" s="1"/>
    </row>
    <row r="139" ht="12.75" customHeight="1">
      <c r="A139" s="1"/>
      <c r="B139" s="1" t="s">
        <v>3214</v>
      </c>
      <c r="C139" s="2" t="s">
        <v>3265</v>
      </c>
      <c r="E139" s="1"/>
      <c r="F139" s="1"/>
      <c r="G139" s="1"/>
      <c r="H139" s="1"/>
      <c r="I139" s="1"/>
    </row>
    <row r="140" ht="12.75" customHeight="1">
      <c r="A140" s="1"/>
      <c r="B140" s="1"/>
      <c r="C140" s="2" t="s">
        <v>3266</v>
      </c>
      <c r="E140" s="1"/>
      <c r="F140" s="1"/>
      <c r="G140" s="1"/>
      <c r="H140" s="1"/>
      <c r="I140" s="1"/>
    </row>
    <row r="141" ht="12.75" customHeight="1">
      <c r="A141" s="1"/>
      <c r="B141" s="1"/>
      <c r="C141" s="1"/>
      <c r="E141" s="1"/>
      <c r="F141" s="1"/>
      <c r="G141" s="1"/>
      <c r="H141" s="1"/>
      <c r="I141" s="1"/>
    </row>
    <row r="142" ht="12.75" customHeight="1">
      <c r="A142" s="1" t="s">
        <v>3267</v>
      </c>
      <c r="B142" s="49" t="s">
        <v>3268</v>
      </c>
      <c r="C142" s="1"/>
      <c r="E142" s="1"/>
      <c r="F142" s="1"/>
      <c r="G142" s="1"/>
      <c r="H142" s="1"/>
      <c r="I142" s="1"/>
    </row>
    <row r="143" ht="12.75" customHeight="1">
      <c r="A143" s="1"/>
      <c r="B143" s="1" t="s">
        <v>3269</v>
      </c>
      <c r="C143" s="1"/>
      <c r="E143" s="1"/>
      <c r="F143" s="1"/>
      <c r="G143" s="1"/>
      <c r="H143" s="1"/>
      <c r="I143" s="1"/>
    </row>
    <row r="144" ht="12.75" customHeight="1">
      <c r="A144" s="1"/>
      <c r="B144" s="1" t="s">
        <v>3270</v>
      </c>
      <c r="C144" s="1"/>
      <c r="E144" s="1"/>
      <c r="F144" s="1"/>
      <c r="G144" s="1"/>
      <c r="H144" s="1"/>
      <c r="I144" s="1"/>
    </row>
    <row r="145" ht="12.75" customHeight="1">
      <c r="A145" s="1"/>
      <c r="B145" s="2" t="s">
        <v>3271</v>
      </c>
      <c r="C145" s="1"/>
      <c r="E145" s="1"/>
      <c r="F145" s="1"/>
      <c r="G145" s="1"/>
      <c r="H145" s="1"/>
      <c r="I145" s="1"/>
    </row>
    <row r="146" ht="12.75" customHeight="1">
      <c r="A146" s="1"/>
      <c r="B146" s="1"/>
      <c r="C146" s="2" t="s">
        <v>3272</v>
      </c>
      <c r="E146" s="1"/>
      <c r="F146" s="1"/>
      <c r="G146" s="1"/>
      <c r="H146" s="1"/>
      <c r="I146" s="1"/>
    </row>
  </sheetData>
  <conditionalFormatting sqref="I29:I59">
    <cfRule type="cellIs" dxfId="0" priority="1" operator="equal">
      <formula>"Best"</formula>
    </cfRule>
  </conditionalFormatting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7" width="8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ht="12.75" customHeight="1">
      <c r="A2" s="1"/>
      <c r="B2" s="1" t="s">
        <v>3273</v>
      </c>
      <c r="C2" s="1" t="s">
        <v>58</v>
      </c>
      <c r="D2" s="1" t="s">
        <v>3274</v>
      </c>
      <c r="E2" s="1" t="s">
        <v>3275</v>
      </c>
      <c r="F2" s="1" t="s">
        <v>3276</v>
      </c>
      <c r="G2" s="1" t="s">
        <v>3277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ht="12.75" customHeight="1">
      <c r="A3" s="1"/>
      <c r="B3" s="1" t="s">
        <v>2236</v>
      </c>
      <c r="C3" s="1">
        <v>1.0</v>
      </c>
      <c r="D3" s="1">
        <v>10.0</v>
      </c>
      <c r="E3" s="1">
        <v>10.0</v>
      </c>
      <c r="F3" s="1">
        <v>10.0</v>
      </c>
      <c r="G3" s="1">
        <v>10.0</v>
      </c>
      <c r="H3" s="1"/>
      <c r="I3" s="1"/>
      <c r="J3" s="1"/>
      <c r="K3" s="1"/>
      <c r="L3" s="1"/>
      <c r="M3" s="1"/>
      <c r="N3" s="1"/>
      <c r="O3" s="1"/>
      <c r="P3" s="1"/>
      <c r="Q3" s="1"/>
    </row>
    <row r="4" ht="12.75" customHeight="1">
      <c r="A4" s="1"/>
      <c r="B4" s="1" t="s">
        <v>2235</v>
      </c>
      <c r="C4" s="1">
        <v>1.0</v>
      </c>
      <c r="D4" s="1">
        <v>20.0</v>
      </c>
      <c r="E4" s="1">
        <v>20.0</v>
      </c>
      <c r="F4" s="1">
        <v>20.0</v>
      </c>
      <c r="G4" s="1">
        <v>21.0</v>
      </c>
      <c r="H4" s="1"/>
      <c r="I4" s="1"/>
      <c r="J4" s="1"/>
      <c r="K4" s="1"/>
      <c r="L4" s="1"/>
      <c r="M4" s="1"/>
      <c r="N4" s="1"/>
      <c r="O4" s="1"/>
      <c r="P4" s="1"/>
      <c r="Q4" s="1"/>
    </row>
    <row r="5" ht="12.75" customHeight="1">
      <c r="A5" s="1"/>
      <c r="B5" s="1" t="s">
        <v>2234</v>
      </c>
      <c r="C5" s="1">
        <v>1.0</v>
      </c>
      <c r="D5" s="1">
        <v>30.0</v>
      </c>
      <c r="E5" s="1">
        <v>28.0</v>
      </c>
      <c r="F5" s="1">
        <v>35.0</v>
      </c>
      <c r="G5" s="1">
        <v>30.0</v>
      </c>
      <c r="H5" s="1"/>
      <c r="I5" s="1"/>
      <c r="J5" s="1"/>
      <c r="K5" s="1"/>
      <c r="L5" s="1"/>
      <c r="M5" s="1"/>
      <c r="N5" s="1"/>
      <c r="O5" s="1"/>
      <c r="P5" s="1"/>
      <c r="Q5" s="1"/>
    </row>
    <row r="6" ht="12.75" customHeight="1">
      <c r="A6" s="1"/>
      <c r="B6" s="1" t="s">
        <v>2236</v>
      </c>
      <c r="C6" s="1">
        <v>2.0</v>
      </c>
      <c r="D6" s="1">
        <v>11.0</v>
      </c>
      <c r="E6" s="1">
        <v>9.0</v>
      </c>
      <c r="F6" s="1">
        <v>10.0</v>
      </c>
      <c r="G6" s="1">
        <v>10.0</v>
      </c>
      <c r="H6" s="1"/>
      <c r="I6" s="1"/>
      <c r="J6" s="1"/>
      <c r="K6" s="1"/>
      <c r="L6" s="1"/>
      <c r="M6" s="1"/>
      <c r="N6" s="1"/>
      <c r="O6" s="1"/>
      <c r="P6" s="1"/>
      <c r="Q6" s="1"/>
    </row>
    <row r="7" ht="12.75" customHeight="1">
      <c r="A7" s="1"/>
      <c r="B7" s="1" t="s">
        <v>2235</v>
      </c>
      <c r="C7" s="1">
        <v>2.0</v>
      </c>
      <c r="D7" s="1">
        <v>21.0</v>
      </c>
      <c r="E7" s="1">
        <v>20.0</v>
      </c>
      <c r="F7" s="1">
        <v>0.0</v>
      </c>
      <c r="G7" s="1">
        <v>20.0</v>
      </c>
      <c r="H7" s="1"/>
      <c r="I7" s="1"/>
      <c r="J7" s="1"/>
      <c r="K7" s="1"/>
      <c r="L7" s="1"/>
      <c r="M7" s="1"/>
      <c r="N7" s="1"/>
      <c r="O7" s="1"/>
      <c r="P7" s="1"/>
      <c r="Q7" s="1"/>
    </row>
    <row r="8" ht="12.75" customHeight="1">
      <c r="A8" s="1"/>
      <c r="B8" s="1" t="s">
        <v>2234</v>
      </c>
      <c r="C8" s="1">
        <v>2.0</v>
      </c>
      <c r="D8" s="1">
        <v>31.0</v>
      </c>
      <c r="E8" s="1">
        <v>28.0</v>
      </c>
      <c r="F8" s="1">
        <v>30.0</v>
      </c>
      <c r="G8" s="1">
        <v>30.0</v>
      </c>
      <c r="H8" s="1"/>
      <c r="I8" s="1"/>
      <c r="J8" s="1"/>
      <c r="K8" s="1"/>
      <c r="L8" s="1"/>
      <c r="M8" s="1"/>
      <c r="N8" s="1"/>
      <c r="O8" s="1"/>
      <c r="P8" s="1"/>
      <c r="Q8" s="1"/>
    </row>
    <row r="9" ht="12.75" customHeight="1">
      <c r="A9" s="1"/>
      <c r="B9" s="1" t="s">
        <v>2236</v>
      </c>
      <c r="C9" s="1">
        <v>3.0</v>
      </c>
      <c r="D9" s="1">
        <v>8.0</v>
      </c>
      <c r="E9" s="1">
        <v>10.0</v>
      </c>
      <c r="F9" s="1">
        <v>12.0</v>
      </c>
      <c r="G9" s="1">
        <v>10.0</v>
      </c>
      <c r="H9" s="1"/>
      <c r="I9" s="1"/>
      <c r="J9" s="1"/>
      <c r="K9" s="1"/>
      <c r="L9" s="1"/>
      <c r="M9" s="1"/>
      <c r="N9" s="1"/>
      <c r="O9" s="1"/>
      <c r="P9" s="1"/>
      <c r="Q9" s="1"/>
    </row>
    <row r="10" ht="12.75" customHeight="1">
      <c r="A10" s="1"/>
      <c r="B10" s="1" t="s">
        <v>2235</v>
      </c>
      <c r="C10" s="1">
        <v>3.0</v>
      </c>
      <c r="D10" s="1">
        <v>22.0</v>
      </c>
      <c r="E10" s="1">
        <v>20.0</v>
      </c>
      <c r="F10" s="1">
        <v>20.0</v>
      </c>
      <c r="G10" s="1">
        <v>19.0</v>
      </c>
      <c r="H10" s="1"/>
      <c r="I10" s="1"/>
      <c r="J10" s="1"/>
      <c r="K10" s="1"/>
      <c r="L10" s="1"/>
      <c r="M10" s="1"/>
      <c r="N10" s="1"/>
      <c r="O10" s="1"/>
      <c r="P10" s="1"/>
      <c r="Q10" s="1"/>
    </row>
    <row r="11" ht="12.75" customHeight="1">
      <c r="A11" s="1"/>
      <c r="B11" s="1" t="s">
        <v>2234</v>
      </c>
      <c r="C11" s="1">
        <v>3.0</v>
      </c>
      <c r="D11" s="1">
        <v>32.0</v>
      </c>
      <c r="E11" s="1">
        <v>28.0</v>
      </c>
      <c r="F11" s="1">
        <v>30.0</v>
      </c>
      <c r="G11" s="1">
        <v>30.0</v>
      </c>
      <c r="H11" s="1"/>
      <c r="I11" s="1"/>
      <c r="J11" s="1"/>
      <c r="K11" s="1"/>
      <c r="L11" s="1"/>
      <c r="M11" s="1"/>
      <c r="N11" s="1"/>
      <c r="O11" s="1"/>
      <c r="P11" s="1"/>
      <c r="Q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ht="12.75" customHeight="1">
      <c r="A13" s="1"/>
      <c r="B13" s="1" t="s">
        <v>3273</v>
      </c>
      <c r="C13" s="1" t="s">
        <v>58</v>
      </c>
      <c r="D13" s="1" t="s">
        <v>3274</v>
      </c>
      <c r="E13" s="1" t="s">
        <v>3275</v>
      </c>
      <c r="F13" s="1" t="s">
        <v>3276</v>
      </c>
      <c r="G13" s="1" t="s">
        <v>3277</v>
      </c>
      <c r="H13" s="1"/>
      <c r="I13" s="1"/>
      <c r="J13" s="1"/>
      <c r="K13" s="1"/>
      <c r="L13" s="1"/>
      <c r="M13" s="1"/>
      <c r="N13" s="1"/>
      <c r="O13" s="1"/>
      <c r="P13" s="1"/>
      <c r="Q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5.57"/>
    <col customWidth="1" min="4" max="4" width="15.0"/>
    <col customWidth="1" min="5" max="5" width="14.71"/>
    <col customWidth="1" min="6" max="7" width="8.0"/>
    <col customWidth="1" min="8" max="8" width="12.0"/>
  </cols>
  <sheetData>
    <row r="1" ht="18.75" customHeight="1">
      <c r="A1" s="17" t="s">
        <v>278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E2" s="1"/>
      <c r="H2" s="1"/>
    </row>
    <row r="3" ht="12.75" customHeight="1">
      <c r="A3" s="1"/>
      <c r="C3" s="4" t="s">
        <v>1029</v>
      </c>
      <c r="D3" s="4" t="s">
        <v>1030</v>
      </c>
      <c r="E3" s="4" t="s">
        <v>3278</v>
      </c>
      <c r="H3" s="1"/>
    </row>
    <row r="4" ht="12.75" customHeight="1">
      <c r="A4" s="1"/>
      <c r="C4" s="5">
        <v>4.0</v>
      </c>
      <c r="D4" s="5">
        <v>2.0</v>
      </c>
      <c r="E4" s="6">
        <f t="shared" ref="E4:E7" si="1">PERMUT(C4,D4)</f>
        <v>12</v>
      </c>
      <c r="F4" s="47" t="s">
        <v>3279</v>
      </c>
      <c r="H4" s="1"/>
    </row>
    <row r="5" ht="12.75" customHeight="1">
      <c r="A5" s="1"/>
      <c r="C5" s="5">
        <v>4.0</v>
      </c>
      <c r="D5" s="5">
        <v>3.0</v>
      </c>
      <c r="E5" s="6">
        <f t="shared" si="1"/>
        <v>24</v>
      </c>
      <c r="F5" s="47" t="s">
        <v>3280</v>
      </c>
      <c r="H5" s="1"/>
    </row>
    <row r="6" ht="12.75" customHeight="1">
      <c r="A6" s="1"/>
      <c r="C6" s="5">
        <v>10.0</v>
      </c>
      <c r="D6" s="5">
        <v>4.0</v>
      </c>
      <c r="E6" s="6">
        <f t="shared" si="1"/>
        <v>5040</v>
      </c>
      <c r="F6" s="47" t="s">
        <v>3281</v>
      </c>
      <c r="H6" s="1"/>
    </row>
    <row r="7" ht="12.75" customHeight="1">
      <c r="A7" s="1"/>
      <c r="C7" s="5">
        <v>26.0</v>
      </c>
      <c r="D7" s="5">
        <v>6.0</v>
      </c>
      <c r="E7" s="381">
        <f t="shared" si="1"/>
        <v>165765600</v>
      </c>
      <c r="F7" s="47" t="s">
        <v>3282</v>
      </c>
      <c r="H7" s="1"/>
    </row>
    <row r="8" ht="12.75" customHeight="1">
      <c r="A8" s="1"/>
      <c r="C8" s="1"/>
      <c r="D8" s="1"/>
      <c r="E8" s="1"/>
      <c r="H8" s="1"/>
    </row>
    <row r="9" ht="13.5" customHeight="1">
      <c r="A9" s="1"/>
      <c r="B9" s="3" t="s">
        <v>698</v>
      </c>
      <c r="C9" s="3"/>
      <c r="D9" s="3"/>
      <c r="E9" s="3"/>
      <c r="F9" s="3"/>
      <c r="H9" s="1"/>
    </row>
    <row r="10" ht="12.75" customHeight="1">
      <c r="A10" s="1"/>
      <c r="B10" s="1" t="s">
        <v>3283</v>
      </c>
      <c r="C10" s="1"/>
      <c r="D10" s="1"/>
      <c r="E10" s="1"/>
      <c r="H10" s="1"/>
    </row>
    <row r="11" ht="12.75" customHeight="1">
      <c r="A11" s="1"/>
      <c r="B11" s="1" t="s">
        <v>3284</v>
      </c>
      <c r="C11" s="1"/>
      <c r="D11" s="1"/>
      <c r="E11" s="1"/>
      <c r="H11" s="1"/>
    </row>
    <row r="12" ht="12.75" customHeight="1">
      <c r="A12" s="1"/>
      <c r="B12" s="1" t="s">
        <v>3285</v>
      </c>
      <c r="C12" s="1"/>
      <c r="D12" s="1"/>
      <c r="E12" s="1"/>
      <c r="H12" s="1"/>
    </row>
    <row r="13" ht="12.75" customHeight="1">
      <c r="A13" s="1"/>
      <c r="C13" s="1"/>
      <c r="D13" s="1"/>
      <c r="E13" s="1"/>
      <c r="H13" s="1"/>
    </row>
    <row r="14" ht="13.5" customHeight="1">
      <c r="A14" s="1"/>
      <c r="B14" s="3" t="s">
        <v>653</v>
      </c>
      <c r="C14" s="3"/>
      <c r="D14" s="3"/>
      <c r="E14" s="3"/>
      <c r="F14" s="3"/>
      <c r="H14" s="1"/>
    </row>
    <row r="15" ht="12.75" customHeight="1">
      <c r="A15" s="1"/>
      <c r="B15" s="2" t="s">
        <v>3286</v>
      </c>
      <c r="C15" s="1"/>
      <c r="D15" s="1"/>
      <c r="E15" s="1"/>
      <c r="H15" s="1"/>
    </row>
    <row r="16" ht="12.75" customHeight="1">
      <c r="A16" s="1"/>
      <c r="C16" s="1"/>
      <c r="D16" s="1"/>
      <c r="E16" s="1"/>
      <c r="H16" s="1"/>
    </row>
    <row r="17" ht="13.5" customHeight="1">
      <c r="A17" s="1"/>
      <c r="B17" s="3" t="s">
        <v>4</v>
      </c>
      <c r="C17" s="3"/>
      <c r="D17" s="3"/>
      <c r="E17" s="3"/>
      <c r="F17" s="3"/>
      <c r="H17" s="1"/>
    </row>
    <row r="18" ht="12.75" customHeight="1">
      <c r="A18" s="1"/>
      <c r="B18" s="1" t="s">
        <v>788</v>
      </c>
      <c r="C18" s="1"/>
      <c r="D18" s="1"/>
      <c r="E18" s="1"/>
      <c r="H18" s="1"/>
    </row>
    <row r="19" ht="12.75" customHeight="1">
      <c r="A19" s="1"/>
      <c r="C19" s="1"/>
      <c r="D19" s="1"/>
      <c r="E19" s="1"/>
      <c r="H19" s="1"/>
    </row>
    <row r="20" ht="13.5" customHeight="1">
      <c r="A20" s="1"/>
      <c r="B20" s="3" t="s">
        <v>656</v>
      </c>
      <c r="C20" s="3"/>
      <c r="D20" s="3"/>
      <c r="E20" s="3"/>
      <c r="F20" s="3"/>
      <c r="H20" s="1"/>
    </row>
    <row r="21" ht="12.75" customHeight="1">
      <c r="A21" s="1"/>
      <c r="B21" s="1" t="s">
        <v>3287</v>
      </c>
      <c r="C21" s="1"/>
      <c r="D21" s="1"/>
      <c r="E21" s="1"/>
      <c r="H21" s="1"/>
    </row>
    <row r="22" ht="12.75" customHeight="1">
      <c r="A22" s="1"/>
      <c r="B22" s="1" t="s">
        <v>3288</v>
      </c>
      <c r="C22" s="1"/>
      <c r="D22" s="1"/>
      <c r="E22" s="1"/>
      <c r="H22" s="1"/>
    </row>
    <row r="23" ht="12.75" customHeight="1">
      <c r="A23" s="1"/>
      <c r="C23" s="1"/>
      <c r="D23" s="1"/>
      <c r="E23" s="1"/>
      <c r="H23" s="1"/>
    </row>
    <row r="24" ht="12.75" customHeight="1">
      <c r="A24" s="1"/>
      <c r="C24" s="4" t="s">
        <v>3289</v>
      </c>
      <c r="D24" s="5">
        <v>26.0</v>
      </c>
      <c r="E24" s="1"/>
      <c r="H24" s="1"/>
    </row>
    <row r="25" ht="12.75" customHeight="1">
      <c r="A25" s="1"/>
      <c r="C25" s="4" t="s">
        <v>3290</v>
      </c>
      <c r="D25" s="5">
        <v>8.0</v>
      </c>
      <c r="E25" s="1"/>
      <c r="H25" s="1"/>
    </row>
    <row r="26" ht="12.75" customHeight="1">
      <c r="A26" s="1"/>
      <c r="C26" s="4" t="s">
        <v>3278</v>
      </c>
      <c r="D26" s="381">
        <f>PERMUT(D24,D25)</f>
        <v>62990928000</v>
      </c>
      <c r="E26" s="1"/>
      <c r="H26" s="1"/>
    </row>
    <row r="27" ht="12.75" customHeight="1">
      <c r="A27" s="1"/>
      <c r="C27" s="1"/>
      <c r="D27" s="1"/>
      <c r="E27" s="1"/>
      <c r="H27" s="1"/>
    </row>
    <row r="28" ht="12.75" customHeight="1">
      <c r="A28" s="1"/>
      <c r="C28" s="1"/>
      <c r="D28" s="1"/>
      <c r="E28" s="1"/>
      <c r="H28" s="1"/>
    </row>
    <row r="29" ht="12.75" customHeight="1">
      <c r="A29" s="1"/>
      <c r="B29" s="1" t="s">
        <v>3291</v>
      </c>
      <c r="C29" s="1"/>
      <c r="D29" s="1"/>
      <c r="E29" s="1"/>
      <c r="H29" s="1"/>
    </row>
    <row r="30" ht="12.75" customHeight="1">
      <c r="A30" s="1"/>
      <c r="B30" s="1" t="s">
        <v>3292</v>
      </c>
      <c r="C30" s="1"/>
      <c r="D30" s="1"/>
      <c r="E30" s="1"/>
      <c r="H30" s="1"/>
    </row>
    <row r="31" ht="12.75" customHeight="1">
      <c r="A31" s="1"/>
      <c r="C31" s="1"/>
      <c r="D31" s="1"/>
      <c r="E31" s="1"/>
      <c r="H31" s="1"/>
    </row>
    <row r="32" ht="12.75" customHeight="1">
      <c r="A32" s="1"/>
      <c r="C32" s="49" t="s">
        <v>1047</v>
      </c>
      <c r="D32" s="1"/>
      <c r="E32" s="1"/>
      <c r="H32" s="1"/>
    </row>
    <row r="33" ht="12.75" customHeight="1">
      <c r="A33" s="1"/>
      <c r="C33" s="1"/>
      <c r="D33" s="1"/>
      <c r="E33" s="1"/>
      <c r="H33" s="1"/>
    </row>
    <row r="34" ht="12.75" customHeight="1">
      <c r="A34" s="1"/>
      <c r="C34" s="159" t="s">
        <v>3293</v>
      </c>
      <c r="D34" s="49" t="s">
        <v>1049</v>
      </c>
      <c r="E34" s="159" t="s">
        <v>3294</v>
      </c>
      <c r="F34" s="49" t="s">
        <v>3295</v>
      </c>
      <c r="H34" s="1"/>
    </row>
    <row r="35" ht="12.75" customHeight="1">
      <c r="A35" s="1"/>
      <c r="C35" s="159" t="s">
        <v>3296</v>
      </c>
      <c r="D35" s="49" t="s">
        <v>1051</v>
      </c>
      <c r="E35" s="159" t="s">
        <v>3297</v>
      </c>
      <c r="F35" s="49" t="s">
        <v>3298</v>
      </c>
      <c r="H35" s="1"/>
    </row>
    <row r="36" ht="12.75" customHeight="1">
      <c r="A36" s="1"/>
      <c r="C36" s="159" t="s">
        <v>3299</v>
      </c>
      <c r="D36" s="49" t="s">
        <v>1053</v>
      </c>
      <c r="E36" s="159" t="s">
        <v>3300</v>
      </c>
      <c r="F36" s="49" t="s">
        <v>3301</v>
      </c>
      <c r="H36" s="1"/>
    </row>
    <row r="37" ht="12.75" customHeight="1">
      <c r="A37" s="1"/>
      <c r="C37" s="159" t="s">
        <v>3302</v>
      </c>
      <c r="D37" s="49" t="s">
        <v>1055</v>
      </c>
      <c r="E37" s="159" t="s">
        <v>3303</v>
      </c>
      <c r="F37" s="49" t="s">
        <v>3304</v>
      </c>
      <c r="H37" s="1"/>
    </row>
    <row r="38" ht="12.75" customHeight="1">
      <c r="A38" s="1"/>
      <c r="C38" s="159" t="s">
        <v>3305</v>
      </c>
      <c r="D38" s="49" t="s">
        <v>1057</v>
      </c>
      <c r="E38" s="159" t="s">
        <v>3306</v>
      </c>
      <c r="F38" s="49" t="s">
        <v>139</v>
      </c>
      <c r="H38" s="1"/>
    </row>
    <row r="39" ht="12.75" customHeight="1">
      <c r="A39" s="1"/>
      <c r="C39" s="159" t="s">
        <v>3307</v>
      </c>
      <c r="D39" s="49" t="s">
        <v>1059</v>
      </c>
      <c r="E39" s="159" t="s">
        <v>3308</v>
      </c>
      <c r="F39" s="49" t="s">
        <v>3309</v>
      </c>
      <c r="H39" s="1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6.57"/>
    <col customWidth="1" min="5" max="5" width="12.43"/>
    <col customWidth="1" min="6" max="8" width="8.0"/>
    <col customWidth="1" min="9" max="9" width="7.0"/>
  </cols>
  <sheetData>
    <row r="1" ht="18.75" customHeight="1">
      <c r="A1" s="17" t="s">
        <v>280</v>
      </c>
      <c r="B1" s="17"/>
      <c r="C1" s="17"/>
      <c r="D1" s="17"/>
      <c r="E1" s="17"/>
      <c r="F1" s="17"/>
      <c r="I1" s="1"/>
    </row>
    <row r="2" ht="13.5" customHeight="1">
      <c r="A2" s="1"/>
      <c r="D2" s="1"/>
      <c r="E2" s="1"/>
      <c r="I2" s="1"/>
    </row>
    <row r="3" ht="12.75" customHeight="1">
      <c r="A3" s="1"/>
      <c r="D3" s="422" t="s">
        <v>1261</v>
      </c>
      <c r="E3" s="1"/>
      <c r="I3" s="1"/>
    </row>
    <row r="4" ht="12.75" customHeight="1">
      <c r="A4" s="1"/>
      <c r="D4" s="423">
        <f>PI()</f>
        <v>3.141592654</v>
      </c>
      <c r="E4" s="47" t="s">
        <v>3310</v>
      </c>
      <c r="I4" s="1"/>
    </row>
    <row r="5" ht="12.75" customHeight="1">
      <c r="A5" s="1"/>
      <c r="D5" s="1"/>
      <c r="E5" s="1"/>
      <c r="I5" s="1"/>
    </row>
    <row r="6" ht="13.5" customHeight="1">
      <c r="A6" s="1"/>
      <c r="B6" s="3" t="s">
        <v>698</v>
      </c>
      <c r="C6" s="3"/>
      <c r="D6" s="3"/>
      <c r="E6" s="3"/>
      <c r="F6" s="3"/>
      <c r="I6" s="1"/>
    </row>
    <row r="7" ht="12.75" customHeight="1">
      <c r="A7" s="1"/>
      <c r="B7" s="1" t="s">
        <v>3311</v>
      </c>
      <c r="D7" s="1"/>
      <c r="E7" s="1"/>
      <c r="I7" s="1"/>
    </row>
    <row r="8" ht="12.75" customHeight="1">
      <c r="A8" s="1"/>
      <c r="B8" s="1" t="s">
        <v>3312</v>
      </c>
      <c r="D8" s="1"/>
      <c r="E8" s="1"/>
      <c r="I8" s="1"/>
    </row>
    <row r="9" ht="12.75" customHeight="1">
      <c r="A9" s="1"/>
      <c r="B9" s="1" t="s">
        <v>3313</v>
      </c>
      <c r="D9" s="1"/>
      <c r="E9" s="1"/>
      <c r="I9" s="1"/>
    </row>
    <row r="10" ht="12.75" customHeight="1">
      <c r="A10" s="1"/>
      <c r="D10" s="1"/>
      <c r="E10" s="1"/>
      <c r="I10" s="1"/>
    </row>
    <row r="11" ht="13.5" customHeight="1">
      <c r="A11" s="1"/>
      <c r="B11" s="3" t="s">
        <v>653</v>
      </c>
      <c r="C11" s="3"/>
      <c r="D11" s="3"/>
      <c r="E11" s="3"/>
      <c r="F11" s="3"/>
      <c r="I11" s="1"/>
    </row>
    <row r="12" ht="12.75" customHeight="1">
      <c r="A12" s="1"/>
      <c r="B12" s="2" t="s">
        <v>3314</v>
      </c>
      <c r="D12" s="1"/>
      <c r="E12" s="1"/>
      <c r="I12" s="1"/>
    </row>
    <row r="13" ht="12.75" customHeight="1">
      <c r="A13" s="1"/>
      <c r="D13" s="1"/>
      <c r="E13" s="1"/>
      <c r="I13" s="1"/>
    </row>
    <row r="14" ht="13.5" customHeight="1">
      <c r="A14" s="1"/>
      <c r="B14" s="3" t="s">
        <v>4</v>
      </c>
      <c r="C14" s="3"/>
      <c r="D14" s="3"/>
      <c r="E14" s="3"/>
      <c r="F14" s="3"/>
      <c r="I14" s="1"/>
    </row>
    <row r="15" ht="12.75" customHeight="1">
      <c r="A15" s="1"/>
      <c r="B15" s="1" t="s">
        <v>788</v>
      </c>
      <c r="D15" s="1"/>
      <c r="E15" s="1"/>
      <c r="I15" s="1"/>
    </row>
    <row r="16" ht="12.75" customHeight="1">
      <c r="A16" s="1"/>
      <c r="D16" s="1"/>
      <c r="E16" s="1"/>
      <c r="I16" s="1"/>
    </row>
    <row r="17" ht="13.5" customHeight="1">
      <c r="A17" s="1"/>
      <c r="B17" s="3" t="s">
        <v>656</v>
      </c>
      <c r="C17" s="3"/>
      <c r="D17" s="3"/>
      <c r="E17" s="3"/>
      <c r="F17" s="3"/>
      <c r="I17" s="1"/>
    </row>
    <row r="18" ht="12.75" customHeight="1">
      <c r="A18" s="1"/>
      <c r="B18" s="1" t="s">
        <v>3315</v>
      </c>
      <c r="D18" s="1"/>
      <c r="E18" s="1"/>
      <c r="I18" s="1"/>
    </row>
    <row r="19" ht="12.75" customHeight="1">
      <c r="A19" s="1"/>
      <c r="D19" s="1"/>
      <c r="E19" s="1"/>
      <c r="I19" s="1"/>
    </row>
    <row r="20" ht="12.75" customHeight="1">
      <c r="A20" s="1"/>
      <c r="C20" s="4" t="s">
        <v>3316</v>
      </c>
      <c r="D20" s="4" t="s">
        <v>3317</v>
      </c>
      <c r="E20" s="1"/>
      <c r="I20" s="1"/>
    </row>
    <row r="21" ht="12.75" customHeight="1">
      <c r="A21" s="1"/>
      <c r="C21" s="5">
        <v>5.0</v>
      </c>
      <c r="D21" s="123">
        <f t="shared" ref="D21:D22" si="1">PI()*(C21^2)</f>
        <v>78.53981634</v>
      </c>
      <c r="E21" s="47" t="s">
        <v>3318</v>
      </c>
      <c r="I21" s="1"/>
    </row>
    <row r="22" ht="12.75" customHeight="1">
      <c r="A22" s="1"/>
      <c r="C22" s="5">
        <v>25.0</v>
      </c>
      <c r="D22" s="123">
        <f t="shared" si="1"/>
        <v>1963.495408</v>
      </c>
      <c r="E22" s="1"/>
      <c r="I22" s="1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9.43"/>
    <col customWidth="1" min="6" max="8" width="8.0"/>
    <col customWidth="1" min="9" max="9" width="7.43"/>
  </cols>
  <sheetData>
    <row r="1" ht="18.75" customHeight="1">
      <c r="A1" s="17" t="s">
        <v>282</v>
      </c>
      <c r="B1" s="17"/>
      <c r="C1" s="17"/>
      <c r="D1" s="17"/>
      <c r="E1" s="17"/>
      <c r="F1" s="17"/>
      <c r="I1" s="1"/>
    </row>
    <row r="2" ht="13.5" customHeight="1">
      <c r="A2" s="1"/>
      <c r="E2" s="1"/>
      <c r="I2" s="1"/>
    </row>
    <row r="3" ht="12.75" customHeight="1">
      <c r="A3" s="1"/>
      <c r="C3" s="4" t="s">
        <v>645</v>
      </c>
      <c r="D3" s="4" t="s">
        <v>1213</v>
      </c>
      <c r="E3" s="4" t="s">
        <v>716</v>
      </c>
      <c r="I3" s="1"/>
    </row>
    <row r="4" ht="12.75" customHeight="1">
      <c r="A4" s="1"/>
      <c r="C4" s="5">
        <v>3.0</v>
      </c>
      <c r="D4" s="5">
        <v>2.0</v>
      </c>
      <c r="E4" s="6">
        <f t="shared" ref="E4:E7" si="1">POWER(C4,D4)</f>
        <v>9</v>
      </c>
      <c r="F4" s="47" t="s">
        <v>3319</v>
      </c>
      <c r="I4" s="1"/>
    </row>
    <row r="5" ht="12.75" customHeight="1">
      <c r="A5" s="1"/>
      <c r="C5" s="5">
        <v>3.0</v>
      </c>
      <c r="D5" s="5">
        <v>4.0</v>
      </c>
      <c r="E5" s="6">
        <f t="shared" si="1"/>
        <v>81</v>
      </c>
      <c r="F5" s="47" t="s">
        <v>3320</v>
      </c>
      <c r="I5" s="1"/>
    </row>
    <row r="6" ht="12.75" customHeight="1">
      <c r="A6" s="1"/>
      <c r="C6" s="5">
        <v>5.0</v>
      </c>
      <c r="D6" s="5">
        <v>2.0</v>
      </c>
      <c r="E6" s="6">
        <f t="shared" si="1"/>
        <v>25</v>
      </c>
      <c r="F6" s="47" t="s">
        <v>3321</v>
      </c>
      <c r="I6" s="1"/>
    </row>
    <row r="7" ht="12.75" customHeight="1">
      <c r="A7" s="1"/>
      <c r="C7" s="5">
        <v>5.0</v>
      </c>
      <c r="D7" s="5">
        <v>4.0</v>
      </c>
      <c r="E7" s="6">
        <f t="shared" si="1"/>
        <v>625</v>
      </c>
      <c r="F7" s="47" t="s">
        <v>3322</v>
      </c>
      <c r="I7" s="1"/>
    </row>
    <row r="8" ht="12.75" customHeight="1">
      <c r="A8" s="1"/>
      <c r="E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I9" s="1"/>
    </row>
    <row r="10" ht="12.75" customHeight="1">
      <c r="A10" s="1"/>
      <c r="B10" s="1" t="s">
        <v>3323</v>
      </c>
      <c r="E10" s="1"/>
      <c r="I10" s="1"/>
    </row>
    <row r="11" ht="12.75" customHeight="1">
      <c r="A11" s="1"/>
      <c r="B11" s="1" t="s">
        <v>3324</v>
      </c>
      <c r="E11" s="1"/>
      <c r="I11" s="1"/>
    </row>
    <row r="12" ht="12.75" customHeight="1">
      <c r="A12" s="1"/>
      <c r="B12" s="1" t="s">
        <v>3325</v>
      </c>
      <c r="E12" s="1"/>
      <c r="I12" s="1"/>
    </row>
    <row r="13" ht="12.75" customHeight="1">
      <c r="A13" s="1"/>
      <c r="E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I14" s="1"/>
    </row>
    <row r="15" ht="12.75" customHeight="1">
      <c r="A15" s="1"/>
      <c r="B15" s="2" t="s">
        <v>3326</v>
      </c>
      <c r="E15" s="1"/>
      <c r="I15" s="1"/>
    </row>
    <row r="16" ht="12.75" customHeight="1">
      <c r="A16" s="1"/>
      <c r="E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E18" s="1"/>
      <c r="I18" s="1"/>
    </row>
    <row r="19" ht="12.75" customHeight="1">
      <c r="A19" s="1"/>
      <c r="E19" s="1"/>
      <c r="I19" s="1"/>
    </row>
    <row r="20" ht="13.5" customHeight="1">
      <c r="A20" s="1"/>
      <c r="B20" s="3" t="s">
        <v>656</v>
      </c>
      <c r="C20" s="3"/>
      <c r="D20" s="3"/>
      <c r="E20" s="3"/>
      <c r="F20" s="3"/>
      <c r="I20" s="1"/>
    </row>
    <row r="21" ht="12.75" customHeight="1">
      <c r="A21" s="1"/>
      <c r="B21" s="1" t="s">
        <v>3315</v>
      </c>
      <c r="E21" s="1"/>
      <c r="I21" s="1"/>
    </row>
    <row r="22" ht="12.75" customHeight="1">
      <c r="A22" s="1"/>
      <c r="E22" s="1"/>
      <c r="I22" s="1"/>
    </row>
    <row r="23" ht="12.75" customHeight="1">
      <c r="A23" s="1"/>
      <c r="C23" s="4" t="s">
        <v>3316</v>
      </c>
      <c r="D23" s="4" t="s">
        <v>3317</v>
      </c>
      <c r="E23" s="1"/>
      <c r="I23" s="1"/>
    </row>
    <row r="24" ht="12.75" customHeight="1">
      <c r="A24" s="1"/>
      <c r="C24" s="5">
        <v>5.0</v>
      </c>
      <c r="D24" s="123">
        <f t="shared" ref="D24:D25" si="2">PI()*POWER(C24,2)</f>
        <v>78.53981634</v>
      </c>
      <c r="E24" s="47" t="s">
        <v>3327</v>
      </c>
      <c r="I24" s="1"/>
    </row>
    <row r="25" ht="12.75" customHeight="1">
      <c r="A25" s="1"/>
      <c r="C25" s="5">
        <v>25.0</v>
      </c>
      <c r="D25" s="123">
        <f t="shared" si="2"/>
        <v>1963.495408</v>
      </c>
      <c r="E25" s="1"/>
      <c r="I25" s="1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5" width="8.0"/>
    <col customWidth="1" min="6" max="6" width="20.43"/>
    <col customWidth="1" min="7" max="8" width="8.0"/>
    <col customWidth="1" min="9" max="9" width="6.57"/>
    <col customWidth="1" min="10" max="26" width="8.0"/>
  </cols>
  <sheetData>
    <row r="1" ht="18.75" customHeight="1">
      <c r="A1" s="17" t="s">
        <v>284</v>
      </c>
      <c r="B1" s="17"/>
      <c r="C1" s="17"/>
      <c r="D1" s="17"/>
      <c r="E1" s="17"/>
      <c r="F1" s="17"/>
      <c r="I1" s="1"/>
    </row>
    <row r="2" ht="13.5" customHeight="1">
      <c r="A2" s="1"/>
      <c r="F2" s="1"/>
      <c r="I2" s="1"/>
    </row>
    <row r="3" ht="12.75" customHeight="1">
      <c r="A3" s="1"/>
      <c r="C3" s="103" t="s">
        <v>2031</v>
      </c>
      <c r="D3" s="104"/>
      <c r="E3" s="4" t="s">
        <v>1456</v>
      </c>
      <c r="F3" s="1"/>
      <c r="I3" s="1"/>
    </row>
    <row r="4" ht="12.75" customHeight="1">
      <c r="A4" s="1"/>
      <c r="C4" s="5">
        <v>2.0</v>
      </c>
      <c r="D4" s="5">
        <v>3.0</v>
      </c>
      <c r="E4" s="6">
        <f>PRODUCT(C4,D4)</f>
        <v>6</v>
      </c>
      <c r="F4" s="47" t="s">
        <v>3328</v>
      </c>
      <c r="I4" s="1"/>
    </row>
    <row r="5" ht="12.75" customHeight="1">
      <c r="A5" s="1"/>
      <c r="C5" s="5">
        <v>5.0</v>
      </c>
      <c r="D5" s="5">
        <v>10.0</v>
      </c>
      <c r="E5" s="6">
        <f>PRODUCT(C5:D5)</f>
        <v>50</v>
      </c>
      <c r="F5" s="47" t="s">
        <v>3329</v>
      </c>
      <c r="I5" s="1"/>
    </row>
    <row r="6" ht="12.75" customHeight="1">
      <c r="A6" s="1"/>
      <c r="C6" s="5">
        <v>3.0</v>
      </c>
      <c r="D6" s="5">
        <v>7.0</v>
      </c>
      <c r="E6" s="6">
        <f>PRODUCT(C6:D6,10)</f>
        <v>210</v>
      </c>
      <c r="F6" s="47" t="s">
        <v>3330</v>
      </c>
      <c r="I6" s="1"/>
    </row>
    <row r="7" ht="12.75" customHeight="1">
      <c r="A7" s="1"/>
      <c r="E7" s="6">
        <f>PRODUCT(C4:D6)</f>
        <v>6300</v>
      </c>
      <c r="F7" s="47" t="s">
        <v>3331</v>
      </c>
      <c r="I7" s="1"/>
    </row>
    <row r="8" ht="12.75" customHeight="1">
      <c r="A8" s="1"/>
      <c r="F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I9" s="1"/>
    </row>
    <row r="10" ht="12.75" customHeight="1">
      <c r="A10" s="1"/>
      <c r="B10" s="1" t="s">
        <v>3332</v>
      </c>
      <c r="F10" s="1"/>
      <c r="I10" s="1"/>
    </row>
    <row r="11" ht="12.75" customHeight="1">
      <c r="A11" s="1"/>
      <c r="B11" s="1" t="s">
        <v>3333</v>
      </c>
      <c r="F11" s="1"/>
      <c r="I11" s="1"/>
    </row>
    <row r="12" ht="12.75" customHeight="1">
      <c r="A12" s="1"/>
      <c r="F12" s="1"/>
      <c r="I12" s="1"/>
    </row>
    <row r="13" ht="13.5" customHeight="1">
      <c r="A13" s="1"/>
      <c r="B13" s="3" t="s">
        <v>653</v>
      </c>
      <c r="C13" s="3"/>
      <c r="D13" s="3"/>
      <c r="E13" s="3"/>
      <c r="F13" s="3"/>
      <c r="I13" s="1"/>
    </row>
    <row r="14" ht="12.75" customHeight="1">
      <c r="A14" s="1"/>
      <c r="B14" s="2" t="s">
        <v>3334</v>
      </c>
      <c r="F14" s="1"/>
      <c r="I14" s="1"/>
    </row>
    <row r="15" ht="12.75" customHeight="1">
      <c r="A15" s="1"/>
      <c r="B15" s="1" t="s">
        <v>643</v>
      </c>
      <c r="F15" s="1"/>
      <c r="I15" s="1"/>
    </row>
    <row r="16" ht="12.75" customHeight="1">
      <c r="A16" s="1"/>
      <c r="B16" s="2" t="s">
        <v>3335</v>
      </c>
      <c r="F16" s="1"/>
      <c r="I16" s="1"/>
    </row>
    <row r="17" ht="12.75" customHeight="1">
      <c r="A17" s="1"/>
      <c r="B17" s="1" t="s">
        <v>643</v>
      </c>
      <c r="F17" s="1"/>
      <c r="I17" s="1"/>
    </row>
    <row r="18" ht="12.75" customHeight="1">
      <c r="A18" s="1"/>
      <c r="B18" s="2" t="s">
        <v>3336</v>
      </c>
      <c r="F18" s="1"/>
      <c r="I18" s="1"/>
    </row>
    <row r="19" ht="12.75" customHeight="1">
      <c r="A19" s="1"/>
      <c r="F19" s="1"/>
      <c r="I19" s="1"/>
    </row>
    <row r="20" ht="13.5" customHeight="1">
      <c r="A20" s="1"/>
      <c r="B20" s="3" t="s">
        <v>4</v>
      </c>
      <c r="C20" s="3"/>
      <c r="D20" s="3"/>
      <c r="E20" s="3"/>
      <c r="F20" s="3"/>
      <c r="I20" s="1"/>
    </row>
    <row r="21" ht="12.75" customHeight="1">
      <c r="A21" s="1"/>
      <c r="B21" s="1" t="s">
        <v>788</v>
      </c>
      <c r="F21" s="1"/>
      <c r="I21" s="1"/>
    </row>
    <row r="22" ht="12.75" customHeight="1">
      <c r="A22" s="1"/>
      <c r="F22" s="1"/>
      <c r="I22" s="1"/>
    </row>
    <row r="23" ht="12.75" customHeight="1">
      <c r="A23" s="1"/>
      <c r="F23" s="1"/>
      <c r="I23" s="1"/>
    </row>
    <row r="24" ht="12.75" customHeight="1">
      <c r="A24" s="1"/>
      <c r="F24" s="1"/>
      <c r="I24" s="1"/>
    </row>
    <row r="25" ht="12.75" customHeight="1">
      <c r="A25" s="1"/>
      <c r="F25" s="1"/>
      <c r="I25" s="1"/>
    </row>
    <row r="26" ht="12.75" customHeight="1">
      <c r="A26" s="1"/>
      <c r="F26" s="1"/>
      <c r="I26" s="1"/>
    </row>
    <row r="27" ht="12.75" customHeight="1">
      <c r="A27" s="1"/>
      <c r="D27" s="424"/>
      <c r="F27" s="1"/>
      <c r="I27" s="1"/>
    </row>
    <row r="28" ht="12.75" customHeight="1">
      <c r="A28" s="1"/>
      <c r="F28" s="1"/>
      <c r="I28" s="1"/>
    </row>
    <row r="29" ht="12.75" customHeight="1">
      <c r="A29" s="1"/>
      <c r="F29" s="1"/>
      <c r="I29" s="1"/>
    </row>
    <row r="30" ht="12.75" customHeight="1">
      <c r="A30" s="1"/>
      <c r="F30" s="1"/>
      <c r="I30" s="1"/>
    </row>
    <row r="31" ht="12.75" customHeight="1">
      <c r="A31" s="1"/>
      <c r="F31" s="1"/>
      <c r="I31" s="1"/>
    </row>
    <row r="32" ht="12.75" customHeight="1">
      <c r="A32" s="1"/>
      <c r="F32" s="1"/>
      <c r="I32" s="1"/>
    </row>
    <row r="33" ht="12.75" customHeight="1">
      <c r="A33" s="1"/>
      <c r="F33" s="1"/>
      <c r="I33" s="1"/>
    </row>
    <row r="34" ht="12.75" customHeight="1">
      <c r="A34" s="1"/>
      <c r="F34" s="1"/>
      <c r="I34" s="1"/>
    </row>
    <row r="35" ht="12.75" customHeight="1">
      <c r="A35" s="1"/>
      <c r="F35" s="1"/>
      <c r="I35" s="1"/>
    </row>
    <row r="36" ht="12.75" customHeight="1">
      <c r="A36" s="1"/>
      <c r="F36" s="1"/>
      <c r="I36" s="1"/>
    </row>
    <row r="37" ht="12.75" customHeight="1">
      <c r="A37" s="1"/>
      <c r="F37" s="1"/>
      <c r="I37" s="1"/>
    </row>
    <row r="38" ht="12.75" customHeight="1">
      <c r="A38" s="1"/>
      <c r="F38" s="1"/>
      <c r="I38" s="1"/>
    </row>
    <row r="39" ht="12.75" customHeight="1">
      <c r="A39" s="1"/>
      <c r="F39" s="1"/>
      <c r="I39" s="1"/>
    </row>
    <row r="40" ht="12.75" customHeight="1">
      <c r="A40" s="1"/>
      <c r="F40" s="1"/>
      <c r="I40" s="1"/>
    </row>
    <row r="41" ht="12.75" customHeight="1">
      <c r="A41" s="1"/>
      <c r="F41" s="1"/>
      <c r="I41" s="1"/>
    </row>
    <row r="42" ht="12.75" customHeight="1">
      <c r="A42" s="1"/>
      <c r="F42" s="1"/>
      <c r="I42" s="1"/>
    </row>
    <row r="43" ht="12.75" customHeight="1">
      <c r="A43" s="1"/>
      <c r="F43" s="1"/>
      <c r="I43" s="1"/>
    </row>
    <row r="44" ht="12.75" customHeight="1">
      <c r="A44" s="1"/>
      <c r="F44" s="1"/>
      <c r="I44" s="1"/>
    </row>
    <row r="45" ht="12.75" customHeight="1">
      <c r="A45" s="1"/>
      <c r="F45" s="1"/>
      <c r="I45" s="1"/>
    </row>
    <row r="46" ht="12.75" customHeight="1">
      <c r="A46" s="1"/>
      <c r="F46" s="1"/>
      <c r="I46" s="1"/>
    </row>
    <row r="47" ht="12.75" customHeight="1">
      <c r="A47" s="1"/>
      <c r="F47" s="1"/>
      <c r="I47" s="1"/>
    </row>
    <row r="48" ht="12.75" customHeight="1">
      <c r="A48" s="1"/>
      <c r="F48" s="1"/>
      <c r="I48" s="1"/>
    </row>
    <row r="49" ht="12.75" customHeight="1">
      <c r="A49" s="1"/>
      <c r="F49" s="1"/>
      <c r="I49" s="1"/>
    </row>
    <row r="50" ht="12.75" customHeight="1">
      <c r="A50" s="1"/>
      <c r="F50" s="1"/>
      <c r="I50" s="1"/>
    </row>
    <row r="51" ht="12.75" customHeight="1">
      <c r="A51" s="1"/>
      <c r="F51" s="1"/>
      <c r="I51" s="1"/>
    </row>
    <row r="52" ht="12.75" customHeight="1">
      <c r="A52" s="1"/>
      <c r="F52" s="1"/>
      <c r="I52" s="1"/>
    </row>
    <row r="53" ht="12.75" customHeight="1">
      <c r="A53" s="1"/>
      <c r="F53" s="1"/>
      <c r="I53" s="1"/>
    </row>
    <row r="54" ht="12.75" customHeight="1">
      <c r="A54" s="1"/>
      <c r="F54" s="1"/>
      <c r="I54" s="1"/>
    </row>
    <row r="55" ht="12.75" customHeight="1">
      <c r="A55" s="1"/>
      <c r="F55" s="1"/>
      <c r="I55" s="1"/>
    </row>
    <row r="56" ht="12.75" customHeight="1">
      <c r="A56" s="1"/>
      <c r="F56" s="1"/>
      <c r="I56" s="1"/>
    </row>
    <row r="57" ht="12.75" customHeight="1">
      <c r="A57" s="1"/>
      <c r="F57" s="1"/>
      <c r="I57" s="1"/>
    </row>
    <row r="58" ht="12.75" customHeight="1">
      <c r="A58" s="1"/>
      <c r="F58" s="1"/>
      <c r="I58" s="1"/>
    </row>
    <row r="59" ht="12.75" customHeight="1">
      <c r="A59" s="1"/>
      <c r="F59" s="1"/>
      <c r="I59" s="1"/>
    </row>
    <row r="60" ht="12.75" customHeight="1">
      <c r="A60" s="1"/>
      <c r="F60" s="1"/>
      <c r="I60" s="1"/>
    </row>
    <row r="61" ht="12.75" customHeight="1">
      <c r="A61" s="1"/>
      <c r="F61" s="1"/>
      <c r="I61" s="1"/>
    </row>
    <row r="62" ht="12.75" customHeight="1">
      <c r="A62" s="1"/>
      <c r="F62" s="1"/>
      <c r="I62" s="1"/>
    </row>
    <row r="63" ht="12.75" customHeight="1">
      <c r="A63" s="1"/>
      <c r="F63" s="1"/>
      <c r="I63" s="1"/>
    </row>
    <row r="64" ht="12.75" customHeight="1">
      <c r="A64" s="1"/>
      <c r="F64" s="1"/>
      <c r="I64" s="1"/>
    </row>
    <row r="65" ht="12.75" customHeight="1">
      <c r="A65" s="1"/>
      <c r="F65" s="1"/>
      <c r="I65" s="1"/>
    </row>
    <row r="66" ht="12.75" customHeight="1">
      <c r="A66" s="1"/>
      <c r="F66" s="1"/>
      <c r="I66" s="1"/>
    </row>
    <row r="67" ht="12.75" customHeight="1">
      <c r="A67" s="1"/>
      <c r="F67" s="1"/>
      <c r="I67" s="1"/>
    </row>
    <row r="68" ht="12.75" customHeight="1">
      <c r="A68" s="1"/>
      <c r="F68" s="1"/>
      <c r="I68" s="1"/>
    </row>
    <row r="69" ht="12.75" customHeight="1">
      <c r="A69" s="1"/>
      <c r="F69" s="1"/>
      <c r="I69" s="1"/>
    </row>
    <row r="70" ht="12.75" customHeight="1">
      <c r="A70" s="1"/>
      <c r="F70" s="1"/>
      <c r="I70" s="1"/>
    </row>
    <row r="71" ht="12.75" customHeight="1">
      <c r="A71" s="1"/>
      <c r="F71" s="1"/>
      <c r="I71" s="1"/>
    </row>
    <row r="72" ht="12.75" customHeight="1">
      <c r="A72" s="1"/>
      <c r="F72" s="1"/>
      <c r="I72" s="1"/>
    </row>
    <row r="73" ht="12.75" customHeight="1">
      <c r="A73" s="1"/>
      <c r="F73" s="1"/>
      <c r="I73" s="1"/>
    </row>
    <row r="74" ht="12.75" customHeight="1">
      <c r="A74" s="1"/>
      <c r="F74" s="1"/>
      <c r="I74" s="1"/>
    </row>
    <row r="75" ht="12.75" customHeight="1">
      <c r="A75" s="1"/>
      <c r="F75" s="1"/>
      <c r="I75" s="1"/>
    </row>
    <row r="76" ht="12.75" customHeight="1">
      <c r="A76" s="1"/>
      <c r="F76" s="1"/>
      <c r="I76" s="1"/>
    </row>
    <row r="77" ht="12.75" customHeight="1">
      <c r="A77" s="1"/>
      <c r="F77" s="1"/>
      <c r="I77" s="1"/>
    </row>
    <row r="78" ht="12.75" customHeight="1">
      <c r="A78" s="1"/>
      <c r="F78" s="1"/>
      <c r="I78" s="1"/>
    </row>
    <row r="79" ht="12.75" customHeight="1">
      <c r="A79" s="1"/>
      <c r="F79" s="1"/>
      <c r="I79" s="1"/>
    </row>
    <row r="80" ht="12.75" customHeight="1">
      <c r="A80" s="1"/>
      <c r="F80" s="1"/>
      <c r="I80" s="1"/>
    </row>
    <row r="81" ht="12.75" customHeight="1">
      <c r="A81" s="1"/>
      <c r="F81" s="1"/>
      <c r="I81" s="1"/>
    </row>
    <row r="82" ht="12.75" customHeight="1">
      <c r="A82" s="1"/>
      <c r="F82" s="1"/>
      <c r="I82" s="1"/>
    </row>
    <row r="83" ht="12.75" customHeight="1">
      <c r="A83" s="1"/>
      <c r="F83" s="1"/>
      <c r="I83" s="1"/>
    </row>
    <row r="84" ht="12.75" customHeight="1">
      <c r="A84" s="1"/>
      <c r="F84" s="1"/>
      <c r="I84" s="1"/>
    </row>
    <row r="85" ht="12.75" customHeight="1">
      <c r="A85" s="1"/>
      <c r="F85" s="1"/>
      <c r="I85" s="1"/>
    </row>
    <row r="86" ht="12.75" customHeight="1">
      <c r="A86" s="1"/>
      <c r="F86" s="1"/>
      <c r="I86" s="1"/>
    </row>
    <row r="87" ht="12.75" customHeight="1">
      <c r="A87" s="1"/>
      <c r="F87" s="1"/>
      <c r="I87" s="1"/>
    </row>
    <row r="88" ht="12.75" customHeight="1">
      <c r="A88" s="1"/>
      <c r="F88" s="1"/>
      <c r="I88" s="1"/>
    </row>
    <row r="89" ht="12.75" customHeight="1">
      <c r="A89" s="1"/>
      <c r="F89" s="1"/>
      <c r="I89" s="1"/>
    </row>
    <row r="90" ht="12.75" customHeight="1">
      <c r="A90" s="1"/>
      <c r="F90" s="1"/>
      <c r="I90" s="1"/>
    </row>
    <row r="91" ht="12.75" customHeight="1">
      <c r="A91" s="1"/>
      <c r="F91" s="1"/>
      <c r="I91" s="1"/>
    </row>
    <row r="92" ht="12.75" customHeight="1">
      <c r="A92" s="1"/>
      <c r="F92" s="1"/>
      <c r="I92" s="1"/>
    </row>
    <row r="93" ht="12.75" customHeight="1">
      <c r="A93" s="1"/>
      <c r="F93" s="1"/>
      <c r="I93" s="1"/>
    </row>
    <row r="94" ht="12.75" customHeight="1">
      <c r="A94" s="1"/>
      <c r="F94" s="1"/>
      <c r="I94" s="1"/>
    </row>
    <row r="95" ht="12.75" customHeight="1">
      <c r="A95" s="1"/>
      <c r="F95" s="1"/>
      <c r="I95" s="1"/>
    </row>
    <row r="96" ht="12.75" customHeight="1">
      <c r="A96" s="1"/>
      <c r="F96" s="1"/>
      <c r="I96" s="1"/>
    </row>
    <row r="97" ht="12.75" customHeight="1">
      <c r="A97" s="1"/>
      <c r="F97" s="1"/>
      <c r="I97" s="1"/>
    </row>
    <row r="98" ht="12.75" customHeight="1">
      <c r="A98" s="1"/>
      <c r="F98" s="1"/>
      <c r="I98" s="1"/>
    </row>
    <row r="99" ht="12.75" customHeight="1">
      <c r="A99" s="1"/>
      <c r="F99" s="1"/>
      <c r="I99" s="1"/>
    </row>
    <row r="100" ht="12.75" customHeight="1">
      <c r="A100" s="1"/>
      <c r="F100" s="1"/>
      <c r="I100" s="1"/>
    </row>
    <row r="101" ht="12.75" customHeight="1">
      <c r="A101" s="1"/>
      <c r="F101" s="1"/>
      <c r="I101" s="1"/>
    </row>
    <row r="102" ht="12.75" customHeight="1">
      <c r="A102" s="1"/>
      <c r="F102" s="1"/>
      <c r="I102" s="1"/>
    </row>
    <row r="103" ht="12.75" customHeight="1">
      <c r="A103" s="1"/>
      <c r="F103" s="1"/>
      <c r="I103" s="1"/>
    </row>
    <row r="104" ht="12.75" customHeight="1">
      <c r="A104" s="1"/>
      <c r="F104" s="1"/>
      <c r="I104" s="1"/>
    </row>
    <row r="105" ht="12.75" customHeight="1">
      <c r="A105" s="1"/>
      <c r="F105" s="1"/>
      <c r="I105" s="1"/>
    </row>
    <row r="106" ht="12.75" customHeight="1">
      <c r="A106" s="1"/>
      <c r="F106" s="1"/>
      <c r="I106" s="1"/>
    </row>
    <row r="107" ht="12.75" customHeight="1">
      <c r="A107" s="1"/>
      <c r="F107" s="1"/>
      <c r="I107" s="1"/>
    </row>
    <row r="108" ht="12.75" customHeight="1">
      <c r="A108" s="1"/>
      <c r="F108" s="1"/>
      <c r="I108" s="1"/>
    </row>
    <row r="109" ht="12.75" customHeight="1">
      <c r="A109" s="1"/>
      <c r="F109" s="1"/>
      <c r="I109" s="1"/>
    </row>
    <row r="110" ht="12.75" customHeight="1">
      <c r="A110" s="1"/>
      <c r="F110" s="1"/>
      <c r="I110" s="1"/>
    </row>
    <row r="111" ht="12.75" customHeight="1">
      <c r="A111" s="1"/>
      <c r="F111" s="1"/>
      <c r="I111" s="1"/>
    </row>
    <row r="112" ht="12.75" customHeight="1">
      <c r="A112" s="1"/>
      <c r="F112" s="1"/>
      <c r="I112" s="1"/>
    </row>
    <row r="113" ht="12.75" customHeight="1">
      <c r="A113" s="1"/>
      <c r="F113" s="1"/>
      <c r="I113" s="1"/>
    </row>
    <row r="114" ht="12.75" customHeight="1">
      <c r="A114" s="1"/>
      <c r="F114" s="1"/>
      <c r="I114" s="1"/>
    </row>
    <row r="115" ht="12.75" customHeight="1">
      <c r="A115" s="1"/>
      <c r="F115" s="1"/>
      <c r="I115" s="1"/>
    </row>
    <row r="116" ht="12.75" customHeight="1">
      <c r="A116" s="1"/>
      <c r="F116" s="1"/>
      <c r="I116" s="1"/>
    </row>
    <row r="117" ht="12.75" customHeight="1">
      <c r="A117" s="1"/>
      <c r="F117" s="1"/>
      <c r="I117" s="1"/>
    </row>
    <row r="118" ht="12.75" customHeight="1">
      <c r="A118" s="1"/>
      <c r="F118" s="1"/>
      <c r="I118" s="1"/>
    </row>
    <row r="119" ht="12.75" customHeight="1">
      <c r="A119" s="1"/>
      <c r="F119" s="1"/>
      <c r="I119" s="1"/>
    </row>
    <row r="120" ht="12.75" customHeight="1">
      <c r="A120" s="1"/>
      <c r="F120" s="1"/>
      <c r="I120" s="1"/>
    </row>
    <row r="121" ht="12.75" customHeight="1">
      <c r="A121" s="1"/>
      <c r="F121" s="1"/>
      <c r="I121" s="1"/>
    </row>
    <row r="122" ht="12.75" customHeight="1">
      <c r="A122" s="1"/>
      <c r="F122" s="1"/>
      <c r="I122" s="1"/>
    </row>
    <row r="123" ht="12.75" customHeight="1">
      <c r="A123" s="1"/>
      <c r="F123" s="1"/>
      <c r="I123" s="1"/>
    </row>
    <row r="124" ht="12.75" customHeight="1">
      <c r="A124" s="1"/>
      <c r="F124" s="1"/>
      <c r="I124" s="1"/>
    </row>
    <row r="125" ht="12.75" customHeight="1">
      <c r="A125" s="1"/>
      <c r="F125" s="1"/>
      <c r="I125" s="1"/>
    </row>
    <row r="126" ht="12.75" customHeight="1">
      <c r="A126" s="1"/>
      <c r="F126" s="1"/>
      <c r="I126" s="1"/>
    </row>
    <row r="127" ht="12.75" customHeight="1">
      <c r="A127" s="1"/>
      <c r="F127" s="1"/>
      <c r="I127" s="1"/>
    </row>
    <row r="128" ht="12.75" customHeight="1">
      <c r="A128" s="1"/>
      <c r="F128" s="1"/>
      <c r="I128" s="1"/>
    </row>
    <row r="129" ht="12.75" customHeight="1">
      <c r="A129" s="1"/>
      <c r="F129" s="1"/>
      <c r="I129" s="1"/>
    </row>
    <row r="130" ht="12.75" customHeight="1">
      <c r="A130" s="1"/>
      <c r="F130" s="1"/>
      <c r="I130" s="1"/>
    </row>
    <row r="131" ht="12.75" customHeight="1">
      <c r="A131" s="1"/>
      <c r="F131" s="1"/>
      <c r="I131" s="1"/>
    </row>
    <row r="132" ht="12.75" customHeight="1">
      <c r="A132" s="1"/>
      <c r="F132" s="1"/>
      <c r="I132" s="1"/>
    </row>
    <row r="133" ht="12.75" customHeight="1">
      <c r="A133" s="1"/>
      <c r="F133" s="1"/>
      <c r="I133" s="1"/>
    </row>
    <row r="134" ht="12.75" customHeight="1">
      <c r="A134" s="1"/>
      <c r="F134" s="1"/>
      <c r="I134" s="1"/>
    </row>
    <row r="135" ht="12.75" customHeight="1">
      <c r="A135" s="1"/>
      <c r="F135" s="1"/>
      <c r="I135" s="1"/>
    </row>
    <row r="136" ht="12.75" customHeight="1">
      <c r="A136" s="1"/>
      <c r="F136" s="1"/>
      <c r="I136" s="1"/>
    </row>
    <row r="137" ht="12.75" customHeight="1">
      <c r="A137" s="1"/>
      <c r="F137" s="1"/>
      <c r="I137" s="1"/>
    </row>
    <row r="138" ht="12.75" customHeight="1">
      <c r="A138" s="1"/>
      <c r="F138" s="1"/>
      <c r="I138" s="1"/>
    </row>
    <row r="139" ht="12.75" customHeight="1">
      <c r="A139" s="1"/>
      <c r="F139" s="1"/>
      <c r="I139" s="1"/>
    </row>
    <row r="140" ht="12.75" customHeight="1">
      <c r="A140" s="1"/>
      <c r="F140" s="1"/>
      <c r="I140" s="1"/>
    </row>
    <row r="141" ht="12.75" customHeight="1">
      <c r="A141" s="1"/>
      <c r="F141" s="1"/>
      <c r="I141" s="1"/>
    </row>
    <row r="142" ht="12.75" customHeight="1">
      <c r="A142" s="1"/>
      <c r="F142" s="1"/>
      <c r="I142" s="1"/>
    </row>
    <row r="143" ht="12.75" customHeight="1">
      <c r="A143" s="1"/>
      <c r="F143" s="1"/>
      <c r="I143" s="1"/>
    </row>
    <row r="144" ht="12.75" customHeight="1">
      <c r="A144" s="1"/>
      <c r="F144" s="1"/>
      <c r="I144" s="1"/>
    </row>
    <row r="145" ht="12.75" customHeight="1">
      <c r="A145" s="1"/>
      <c r="F145" s="1"/>
      <c r="I145" s="1"/>
    </row>
    <row r="146" ht="12.75" customHeight="1">
      <c r="A146" s="1"/>
      <c r="F146" s="1"/>
      <c r="I146" s="1"/>
    </row>
    <row r="147" ht="12.75" customHeight="1">
      <c r="A147" s="1"/>
      <c r="F147" s="1"/>
      <c r="I147" s="1"/>
    </row>
    <row r="148" ht="12.75" customHeight="1">
      <c r="A148" s="1"/>
      <c r="F148" s="1"/>
      <c r="I148" s="1"/>
    </row>
    <row r="149" ht="12.75" customHeight="1">
      <c r="A149" s="1"/>
      <c r="F149" s="1"/>
      <c r="I149" s="1"/>
    </row>
    <row r="150" ht="12.75" customHeight="1">
      <c r="A150" s="1"/>
      <c r="F150" s="1"/>
      <c r="I150" s="1"/>
    </row>
    <row r="151" ht="12.75" customHeight="1">
      <c r="A151" s="1"/>
      <c r="F151" s="1"/>
      <c r="I151" s="1"/>
    </row>
    <row r="152" ht="12.75" customHeight="1">
      <c r="A152" s="1"/>
      <c r="F152" s="1"/>
      <c r="I152" s="1"/>
    </row>
    <row r="153" ht="12.75" customHeight="1">
      <c r="A153" s="1"/>
      <c r="F153" s="1"/>
      <c r="I153" s="1"/>
    </row>
    <row r="154" ht="12.75" customHeight="1">
      <c r="A154" s="1"/>
      <c r="F154" s="1"/>
      <c r="I154" s="1"/>
    </row>
    <row r="155" ht="12.75" customHeight="1">
      <c r="A155" s="1"/>
      <c r="F155" s="1"/>
      <c r="I155" s="1"/>
    </row>
    <row r="156" ht="12.75" customHeight="1">
      <c r="A156" s="1"/>
      <c r="F156" s="1"/>
      <c r="I156" s="1"/>
    </row>
    <row r="157" ht="12.75" customHeight="1">
      <c r="A157" s="1"/>
      <c r="F157" s="1"/>
      <c r="I157" s="1"/>
    </row>
    <row r="158" ht="12.75" customHeight="1">
      <c r="A158" s="1"/>
      <c r="F158" s="1"/>
      <c r="I158" s="1"/>
    </row>
    <row r="159" ht="12.75" customHeight="1">
      <c r="A159" s="1"/>
      <c r="F159" s="1"/>
      <c r="I159" s="1"/>
    </row>
    <row r="160" ht="12.75" customHeight="1">
      <c r="A160" s="1"/>
      <c r="F160" s="1"/>
      <c r="I160" s="1"/>
    </row>
    <row r="161" ht="12.75" customHeight="1">
      <c r="A161" s="1"/>
      <c r="F161" s="1"/>
      <c r="I161" s="1"/>
    </row>
    <row r="162" ht="12.75" customHeight="1">
      <c r="A162" s="1"/>
      <c r="F162" s="1"/>
      <c r="I162" s="1"/>
    </row>
    <row r="163" ht="12.75" customHeight="1">
      <c r="A163" s="1"/>
      <c r="F163" s="1"/>
      <c r="I163" s="1"/>
    </row>
    <row r="164" ht="12.75" customHeight="1">
      <c r="A164" s="1"/>
      <c r="F164" s="1"/>
      <c r="I164" s="1"/>
    </row>
    <row r="165" ht="12.75" customHeight="1">
      <c r="A165" s="1"/>
      <c r="F165" s="1"/>
      <c r="I165" s="1"/>
    </row>
    <row r="166" ht="12.75" customHeight="1">
      <c r="A166" s="1"/>
      <c r="F166" s="1"/>
      <c r="I166" s="1"/>
    </row>
    <row r="167" ht="12.75" customHeight="1">
      <c r="A167" s="1"/>
      <c r="F167" s="1"/>
      <c r="I167" s="1"/>
    </row>
    <row r="168" ht="12.75" customHeight="1">
      <c r="A168" s="1"/>
      <c r="F168" s="1"/>
      <c r="I168" s="1"/>
    </row>
    <row r="169" ht="12.75" customHeight="1">
      <c r="A169" s="1"/>
      <c r="F169" s="1"/>
      <c r="I169" s="1"/>
    </row>
    <row r="170" ht="12.75" customHeight="1">
      <c r="A170" s="1"/>
      <c r="F170" s="1"/>
      <c r="I170" s="1"/>
    </row>
    <row r="171" ht="12.75" customHeight="1">
      <c r="A171" s="1"/>
      <c r="F171" s="1"/>
      <c r="I171" s="1"/>
    </row>
    <row r="172" ht="12.75" customHeight="1">
      <c r="A172" s="1"/>
      <c r="F172" s="1"/>
      <c r="I172" s="1"/>
    </row>
    <row r="173" ht="12.75" customHeight="1">
      <c r="A173" s="1"/>
      <c r="F173" s="1"/>
      <c r="I173" s="1"/>
    </row>
    <row r="174" ht="12.75" customHeight="1">
      <c r="A174" s="1"/>
      <c r="F174" s="1"/>
      <c r="I174" s="1"/>
    </row>
    <row r="175" ht="12.75" customHeight="1">
      <c r="A175" s="1"/>
      <c r="F175" s="1"/>
      <c r="I175" s="1"/>
    </row>
    <row r="176" ht="12.75" customHeight="1">
      <c r="A176" s="1"/>
      <c r="F176" s="1"/>
      <c r="I176" s="1"/>
    </row>
    <row r="177" ht="12.75" customHeight="1">
      <c r="A177" s="1"/>
      <c r="F177" s="1"/>
      <c r="I177" s="1"/>
    </row>
    <row r="178" ht="12.75" customHeight="1">
      <c r="A178" s="1"/>
      <c r="F178" s="1"/>
      <c r="I178" s="1"/>
    </row>
    <row r="179" ht="12.75" customHeight="1">
      <c r="A179" s="1"/>
      <c r="F179" s="1"/>
      <c r="I179" s="1"/>
    </row>
    <row r="180" ht="12.75" customHeight="1">
      <c r="A180" s="1"/>
      <c r="F180" s="1"/>
      <c r="I180" s="1"/>
    </row>
    <row r="181" ht="12.75" customHeight="1">
      <c r="A181" s="1"/>
      <c r="F181" s="1"/>
      <c r="I181" s="1"/>
    </row>
    <row r="182" ht="12.75" customHeight="1">
      <c r="A182" s="1"/>
      <c r="F182" s="1"/>
      <c r="I182" s="1"/>
    </row>
    <row r="183" ht="12.75" customHeight="1">
      <c r="A183" s="1"/>
      <c r="F183" s="1"/>
      <c r="I183" s="1"/>
    </row>
    <row r="184" ht="12.75" customHeight="1">
      <c r="A184" s="1"/>
      <c r="F184" s="1"/>
      <c r="I184" s="1"/>
    </row>
    <row r="185" ht="12.75" customHeight="1">
      <c r="A185" s="1"/>
      <c r="F185" s="1"/>
      <c r="I185" s="1"/>
    </row>
    <row r="186" ht="12.75" customHeight="1">
      <c r="A186" s="1"/>
      <c r="F186" s="1"/>
      <c r="I186" s="1"/>
    </row>
    <row r="187" ht="12.75" customHeight="1">
      <c r="A187" s="1"/>
      <c r="F187" s="1"/>
      <c r="I187" s="1"/>
    </row>
    <row r="188" ht="12.75" customHeight="1">
      <c r="A188" s="1"/>
      <c r="F188" s="1"/>
      <c r="I188" s="1"/>
    </row>
    <row r="189" ht="12.75" customHeight="1">
      <c r="A189" s="1"/>
      <c r="F189" s="1"/>
      <c r="I189" s="1"/>
    </row>
    <row r="190" ht="12.75" customHeight="1">
      <c r="A190" s="1"/>
      <c r="F190" s="1"/>
      <c r="I190" s="1"/>
    </row>
    <row r="191" ht="12.75" customHeight="1">
      <c r="A191" s="1"/>
      <c r="F191" s="1"/>
      <c r="I191" s="1"/>
    </row>
    <row r="192" ht="12.75" customHeight="1">
      <c r="A192" s="1"/>
      <c r="F192" s="1"/>
      <c r="I192" s="1"/>
    </row>
    <row r="193" ht="12.75" customHeight="1">
      <c r="A193" s="1"/>
      <c r="F193" s="1"/>
      <c r="I193" s="1"/>
    </row>
    <row r="194" ht="12.75" customHeight="1">
      <c r="A194" s="1"/>
      <c r="F194" s="1"/>
      <c r="I194" s="1"/>
    </row>
    <row r="195" ht="12.75" customHeight="1">
      <c r="A195" s="1"/>
      <c r="F195" s="1"/>
      <c r="I195" s="1"/>
    </row>
    <row r="196" ht="12.75" customHeight="1">
      <c r="A196" s="1"/>
      <c r="F196" s="1"/>
      <c r="I196" s="1"/>
    </row>
    <row r="197" ht="12.75" customHeight="1">
      <c r="A197" s="1"/>
      <c r="F197" s="1"/>
      <c r="I197" s="1"/>
    </row>
    <row r="198" ht="12.75" customHeight="1">
      <c r="A198" s="1"/>
      <c r="F198" s="1"/>
      <c r="I198" s="1"/>
    </row>
    <row r="199" ht="12.75" customHeight="1">
      <c r="A199" s="1"/>
      <c r="F199" s="1"/>
      <c r="I199" s="1"/>
    </row>
    <row r="200" ht="12.75" customHeight="1">
      <c r="A200" s="1"/>
      <c r="F200" s="1"/>
      <c r="I200" s="1"/>
    </row>
    <row r="201" ht="12.75" customHeight="1">
      <c r="A201" s="1"/>
      <c r="F201" s="1"/>
      <c r="I201" s="1"/>
    </row>
    <row r="202" ht="12.75" customHeight="1">
      <c r="A202" s="1"/>
      <c r="F202" s="1"/>
      <c r="I202" s="1"/>
    </row>
    <row r="203" ht="12.75" customHeight="1">
      <c r="A203" s="1"/>
      <c r="F203" s="1"/>
      <c r="I203" s="1"/>
    </row>
    <row r="204" ht="12.75" customHeight="1">
      <c r="A204" s="1"/>
      <c r="F204" s="1"/>
      <c r="I204" s="1"/>
    </row>
    <row r="205" ht="12.75" customHeight="1">
      <c r="A205" s="1"/>
      <c r="F205" s="1"/>
      <c r="I205" s="1"/>
    </row>
    <row r="206" ht="12.75" customHeight="1">
      <c r="A206" s="1"/>
      <c r="F206" s="1"/>
      <c r="I206" s="1"/>
    </row>
    <row r="207" ht="12.75" customHeight="1">
      <c r="A207" s="1"/>
      <c r="F207" s="1"/>
      <c r="I207" s="1"/>
    </row>
    <row r="208" ht="12.75" customHeight="1">
      <c r="A208" s="1"/>
      <c r="F208" s="1"/>
      <c r="I208" s="1"/>
    </row>
    <row r="209" ht="12.75" customHeight="1">
      <c r="A209" s="1"/>
      <c r="F209" s="1"/>
      <c r="I209" s="1"/>
    </row>
    <row r="210" ht="12.75" customHeight="1">
      <c r="A210" s="1"/>
      <c r="F210" s="1"/>
      <c r="I210" s="1"/>
    </row>
    <row r="211" ht="12.75" customHeight="1">
      <c r="A211" s="1"/>
      <c r="F211" s="1"/>
      <c r="I211" s="1"/>
    </row>
    <row r="212" ht="12.75" customHeight="1">
      <c r="A212" s="1"/>
      <c r="F212" s="1"/>
      <c r="I212" s="1"/>
    </row>
    <row r="213" ht="12.75" customHeight="1">
      <c r="A213" s="1"/>
      <c r="F213" s="1"/>
      <c r="I213" s="1"/>
    </row>
    <row r="214" ht="12.75" customHeight="1">
      <c r="A214" s="1"/>
      <c r="F214" s="1"/>
      <c r="I214" s="1"/>
    </row>
    <row r="215" ht="12.75" customHeight="1">
      <c r="A215" s="1"/>
      <c r="F215" s="1"/>
      <c r="I215" s="1"/>
    </row>
    <row r="216" ht="12.75" customHeight="1">
      <c r="A216" s="1"/>
      <c r="F216" s="1"/>
      <c r="I216" s="1"/>
    </row>
    <row r="217" ht="12.75" customHeight="1">
      <c r="A217" s="1"/>
      <c r="F217" s="1"/>
      <c r="I217" s="1"/>
    </row>
    <row r="218" ht="12.75" customHeight="1">
      <c r="A218" s="1"/>
      <c r="F218" s="1"/>
      <c r="I218" s="1"/>
    </row>
    <row r="219" ht="12.75" customHeight="1">
      <c r="A219" s="1"/>
      <c r="F219" s="1"/>
      <c r="I219" s="1"/>
    </row>
    <row r="220" ht="12.75" customHeight="1">
      <c r="A220" s="1"/>
      <c r="F220" s="1"/>
      <c r="I220" s="1"/>
    </row>
    <row r="221" ht="12.75" customHeight="1">
      <c r="A221" s="1"/>
      <c r="F221" s="1"/>
      <c r="I221" s="1"/>
    </row>
    <row r="222" ht="12.75" customHeight="1">
      <c r="A222" s="1"/>
      <c r="F222" s="1"/>
      <c r="I222" s="1"/>
    </row>
    <row r="223" ht="12.75" customHeight="1">
      <c r="A223" s="1"/>
      <c r="F223" s="1"/>
      <c r="I223" s="1"/>
    </row>
    <row r="224" ht="12.75" customHeight="1">
      <c r="A224" s="1"/>
      <c r="F224" s="1"/>
      <c r="I224" s="1"/>
    </row>
    <row r="225" ht="12.75" customHeight="1">
      <c r="A225" s="1"/>
      <c r="F225" s="1"/>
      <c r="I225" s="1"/>
    </row>
    <row r="226" ht="12.75" customHeight="1">
      <c r="A226" s="1"/>
      <c r="F226" s="1"/>
      <c r="I226" s="1"/>
    </row>
    <row r="227" ht="12.75" customHeight="1">
      <c r="A227" s="1"/>
      <c r="F227" s="1"/>
      <c r="I227" s="1"/>
    </row>
    <row r="228" ht="12.75" customHeight="1">
      <c r="A228" s="1"/>
      <c r="F228" s="1"/>
      <c r="I228" s="1"/>
    </row>
    <row r="229" ht="12.75" customHeight="1">
      <c r="A229" s="1"/>
      <c r="F229" s="1"/>
      <c r="I229" s="1"/>
    </row>
    <row r="230" ht="12.75" customHeight="1">
      <c r="A230" s="1"/>
      <c r="F230" s="1"/>
      <c r="I230" s="1"/>
    </row>
    <row r="231" ht="12.75" customHeight="1">
      <c r="A231" s="1"/>
      <c r="F231" s="1"/>
      <c r="I231" s="1"/>
    </row>
    <row r="232" ht="12.75" customHeight="1">
      <c r="A232" s="1"/>
      <c r="F232" s="1"/>
      <c r="I232" s="1"/>
    </row>
    <row r="233" ht="12.75" customHeight="1">
      <c r="A233" s="1"/>
      <c r="F233" s="1"/>
      <c r="I233" s="1"/>
    </row>
    <row r="234" ht="12.75" customHeight="1">
      <c r="A234" s="1"/>
      <c r="F234" s="1"/>
      <c r="I234" s="1"/>
    </row>
    <row r="235" ht="12.75" customHeight="1">
      <c r="A235" s="1"/>
      <c r="F235" s="1"/>
      <c r="I235" s="1"/>
    </row>
    <row r="236" ht="12.75" customHeight="1">
      <c r="A236" s="1"/>
      <c r="F236" s="1"/>
      <c r="I236" s="1"/>
    </row>
    <row r="237" ht="12.75" customHeight="1">
      <c r="A237" s="1"/>
      <c r="F237" s="1"/>
      <c r="I237" s="1"/>
    </row>
    <row r="238" ht="12.75" customHeight="1">
      <c r="A238" s="1"/>
      <c r="F238" s="1"/>
      <c r="I238" s="1"/>
    </row>
    <row r="239" ht="12.75" customHeight="1">
      <c r="A239" s="1"/>
      <c r="F239" s="1"/>
      <c r="I239" s="1"/>
    </row>
    <row r="240" ht="12.75" customHeight="1">
      <c r="A240" s="1"/>
      <c r="F240" s="1"/>
      <c r="I240" s="1"/>
    </row>
    <row r="241" ht="12.75" customHeight="1">
      <c r="A241" s="1"/>
      <c r="F241" s="1"/>
      <c r="I241" s="1"/>
    </row>
    <row r="242" ht="12.75" customHeight="1">
      <c r="A242" s="1"/>
      <c r="F242" s="1"/>
      <c r="I242" s="1"/>
    </row>
    <row r="243" ht="12.75" customHeight="1">
      <c r="A243" s="1"/>
      <c r="F243" s="1"/>
      <c r="I243" s="1"/>
    </row>
    <row r="244" ht="12.75" customHeight="1">
      <c r="A244" s="1"/>
      <c r="F244" s="1"/>
      <c r="I244" s="1"/>
    </row>
    <row r="245" ht="12.75" customHeight="1">
      <c r="A245" s="1"/>
      <c r="F245" s="1"/>
      <c r="I245" s="1"/>
    </row>
    <row r="246" ht="12.75" customHeight="1">
      <c r="A246" s="1"/>
      <c r="F246" s="1"/>
      <c r="I246" s="1"/>
    </row>
    <row r="247" ht="12.75" customHeight="1">
      <c r="A247" s="1"/>
      <c r="F247" s="1"/>
      <c r="I247" s="1"/>
    </row>
    <row r="248" ht="12.75" customHeight="1">
      <c r="A248" s="1"/>
      <c r="F248" s="1"/>
      <c r="I248" s="1"/>
    </row>
    <row r="249" ht="12.75" customHeight="1">
      <c r="A249" s="1"/>
      <c r="F249" s="1"/>
      <c r="I249" s="1"/>
    </row>
    <row r="250" ht="12.75" customHeight="1">
      <c r="A250" s="1"/>
      <c r="F250" s="1"/>
      <c r="I250" s="1"/>
    </row>
    <row r="251" ht="12.75" customHeight="1">
      <c r="A251" s="1"/>
      <c r="F251" s="1"/>
      <c r="I251" s="1"/>
    </row>
    <row r="252" ht="12.75" customHeight="1">
      <c r="A252" s="1"/>
      <c r="F252" s="1"/>
      <c r="I252" s="1"/>
    </row>
    <row r="253" ht="12.75" customHeight="1">
      <c r="A253" s="1"/>
      <c r="F253" s="1"/>
      <c r="I253" s="1"/>
    </row>
    <row r="254" ht="12.75" customHeight="1">
      <c r="A254" s="1"/>
      <c r="F254" s="1"/>
      <c r="I254" s="1"/>
    </row>
    <row r="255" ht="12.75" customHeight="1">
      <c r="A255" s="1"/>
      <c r="F255" s="1"/>
      <c r="I255" s="1"/>
    </row>
    <row r="256" ht="12.75" customHeight="1">
      <c r="A256" s="1"/>
      <c r="F256" s="1"/>
      <c r="I256" s="1"/>
    </row>
    <row r="257" ht="12.75" customHeight="1">
      <c r="A257" s="1"/>
      <c r="F257" s="1"/>
      <c r="I257" s="1"/>
    </row>
    <row r="258" ht="12.75" customHeight="1">
      <c r="A258" s="1"/>
      <c r="F258" s="1"/>
      <c r="I258" s="1"/>
    </row>
    <row r="259" ht="12.75" customHeight="1">
      <c r="A259" s="1"/>
      <c r="F259" s="1"/>
      <c r="I259" s="1"/>
    </row>
    <row r="260" ht="12.75" customHeight="1">
      <c r="A260" s="1"/>
      <c r="F260" s="1"/>
      <c r="I260" s="1"/>
    </row>
    <row r="261" ht="12.75" customHeight="1">
      <c r="A261" s="1"/>
      <c r="F261" s="1"/>
      <c r="I261" s="1"/>
    </row>
    <row r="262" ht="12.75" customHeight="1">
      <c r="A262" s="1"/>
      <c r="F262" s="1"/>
      <c r="I262" s="1"/>
    </row>
    <row r="263" ht="12.75" customHeight="1">
      <c r="A263" s="1"/>
      <c r="F263" s="1"/>
      <c r="I263" s="1"/>
    </row>
    <row r="264" ht="12.75" customHeight="1">
      <c r="A264" s="1"/>
      <c r="F264" s="1"/>
      <c r="I264" s="1"/>
    </row>
    <row r="265" ht="12.75" customHeight="1">
      <c r="A265" s="1"/>
      <c r="F265" s="1"/>
      <c r="I265" s="1"/>
    </row>
    <row r="266" ht="12.75" customHeight="1">
      <c r="A266" s="1"/>
      <c r="F266" s="1"/>
      <c r="I266" s="1"/>
    </row>
    <row r="267" ht="12.75" customHeight="1">
      <c r="A267" s="1"/>
      <c r="F267" s="1"/>
      <c r="I267" s="1"/>
    </row>
    <row r="268" ht="12.75" customHeight="1">
      <c r="A268" s="1"/>
      <c r="F268" s="1"/>
      <c r="I268" s="1"/>
    </row>
    <row r="269" ht="12.75" customHeight="1">
      <c r="A269" s="1"/>
      <c r="F269" s="1"/>
      <c r="I269" s="1"/>
    </row>
    <row r="270" ht="12.75" customHeight="1">
      <c r="A270" s="1"/>
      <c r="F270" s="1"/>
      <c r="I270" s="1"/>
    </row>
    <row r="271" ht="12.75" customHeight="1">
      <c r="A271" s="1"/>
      <c r="F271" s="1"/>
      <c r="I271" s="1"/>
    </row>
    <row r="272" ht="12.75" customHeight="1">
      <c r="A272" s="1"/>
      <c r="F272" s="1"/>
      <c r="I272" s="1"/>
    </row>
    <row r="273" ht="12.75" customHeight="1">
      <c r="A273" s="1"/>
      <c r="F273" s="1"/>
      <c r="I273" s="1"/>
    </row>
    <row r="274" ht="12.75" customHeight="1">
      <c r="A274" s="1"/>
      <c r="F274" s="1"/>
      <c r="I274" s="1"/>
    </row>
    <row r="275" ht="12.75" customHeight="1">
      <c r="A275" s="1"/>
      <c r="F275" s="1"/>
      <c r="I275" s="1"/>
    </row>
    <row r="276" ht="12.75" customHeight="1">
      <c r="A276" s="1"/>
      <c r="F276" s="1"/>
      <c r="I276" s="1"/>
    </row>
    <row r="277" ht="12.75" customHeight="1">
      <c r="A277" s="1"/>
      <c r="F277" s="1"/>
      <c r="I277" s="1"/>
    </row>
    <row r="278" ht="12.75" customHeight="1">
      <c r="A278" s="1"/>
      <c r="F278" s="1"/>
      <c r="I278" s="1"/>
    </row>
    <row r="279" ht="12.75" customHeight="1">
      <c r="A279" s="1"/>
      <c r="F279" s="1"/>
      <c r="I279" s="1"/>
    </row>
    <row r="280" ht="12.75" customHeight="1">
      <c r="A280" s="1"/>
      <c r="F280" s="1"/>
      <c r="I280" s="1"/>
    </row>
    <row r="281" ht="12.75" customHeight="1">
      <c r="A281" s="1"/>
      <c r="F281" s="1"/>
      <c r="I281" s="1"/>
    </row>
    <row r="282" ht="12.75" customHeight="1">
      <c r="A282" s="1"/>
      <c r="F282" s="1"/>
      <c r="I282" s="1"/>
    </row>
    <row r="283" ht="12.75" customHeight="1">
      <c r="A283" s="1"/>
      <c r="F283" s="1"/>
      <c r="I283" s="1"/>
    </row>
    <row r="284" ht="12.75" customHeight="1">
      <c r="A284" s="1"/>
      <c r="F284" s="1"/>
      <c r="I284" s="1"/>
    </row>
    <row r="285" ht="12.75" customHeight="1">
      <c r="A285" s="1"/>
      <c r="F285" s="1"/>
      <c r="I285" s="1"/>
    </row>
    <row r="286" ht="12.75" customHeight="1">
      <c r="A286" s="1"/>
      <c r="F286" s="1"/>
      <c r="I286" s="1"/>
    </row>
    <row r="287" ht="12.75" customHeight="1">
      <c r="A287" s="1"/>
      <c r="F287" s="1"/>
      <c r="I287" s="1"/>
    </row>
    <row r="288" ht="12.75" customHeight="1">
      <c r="A288" s="1"/>
      <c r="F288" s="1"/>
      <c r="I288" s="1"/>
    </row>
    <row r="289" ht="12.75" customHeight="1">
      <c r="A289" s="1"/>
      <c r="F289" s="1"/>
      <c r="I289" s="1"/>
    </row>
    <row r="290" ht="12.75" customHeight="1">
      <c r="A290" s="1"/>
      <c r="F290" s="1"/>
      <c r="I290" s="1"/>
    </row>
    <row r="291" ht="12.75" customHeight="1">
      <c r="A291" s="1"/>
      <c r="F291" s="1"/>
      <c r="I291" s="1"/>
    </row>
    <row r="292" ht="12.75" customHeight="1">
      <c r="A292" s="1"/>
      <c r="F292" s="1"/>
      <c r="I292" s="1"/>
    </row>
    <row r="293" ht="12.75" customHeight="1">
      <c r="A293" s="1"/>
      <c r="F293" s="1"/>
      <c r="I293" s="1"/>
    </row>
    <row r="294" ht="12.75" customHeight="1">
      <c r="A294" s="1"/>
      <c r="F294" s="1"/>
      <c r="I294" s="1"/>
    </row>
    <row r="295" ht="12.75" customHeight="1">
      <c r="A295" s="1"/>
      <c r="F295" s="1"/>
      <c r="I295" s="1"/>
    </row>
    <row r="296" ht="12.75" customHeight="1">
      <c r="A296" s="1"/>
      <c r="F296" s="1"/>
      <c r="I296" s="1"/>
    </row>
    <row r="297" ht="12.75" customHeight="1">
      <c r="A297" s="1"/>
      <c r="F297" s="1"/>
      <c r="I297" s="1"/>
    </row>
    <row r="298" ht="12.75" customHeight="1">
      <c r="A298" s="1"/>
      <c r="F298" s="1"/>
      <c r="I298" s="1"/>
    </row>
    <row r="299" ht="12.75" customHeight="1">
      <c r="A299" s="1"/>
      <c r="F299" s="1"/>
      <c r="I299" s="1"/>
    </row>
    <row r="300" ht="12.75" customHeight="1">
      <c r="A300" s="1"/>
      <c r="F300" s="1"/>
      <c r="I300" s="1"/>
    </row>
    <row r="301" ht="12.75" customHeight="1">
      <c r="A301" s="1"/>
      <c r="F301" s="1"/>
      <c r="I301" s="1"/>
    </row>
    <row r="302" ht="12.75" customHeight="1">
      <c r="A302" s="1"/>
      <c r="F302" s="1"/>
      <c r="I302" s="1"/>
    </row>
    <row r="303" ht="12.75" customHeight="1">
      <c r="A303" s="1"/>
      <c r="F303" s="1"/>
      <c r="I303" s="1"/>
    </row>
    <row r="304" ht="12.75" customHeight="1">
      <c r="A304" s="1"/>
      <c r="F304" s="1"/>
      <c r="I304" s="1"/>
    </row>
    <row r="305" ht="12.75" customHeight="1">
      <c r="A305" s="1"/>
      <c r="F305" s="1"/>
      <c r="I305" s="1"/>
    </row>
    <row r="306" ht="12.75" customHeight="1">
      <c r="A306" s="1"/>
      <c r="F306" s="1"/>
      <c r="I306" s="1"/>
    </row>
    <row r="307" ht="12.75" customHeight="1">
      <c r="A307" s="1"/>
      <c r="F307" s="1"/>
      <c r="I307" s="1"/>
    </row>
    <row r="308" ht="12.75" customHeight="1">
      <c r="A308" s="1"/>
      <c r="F308" s="1"/>
      <c r="I308" s="1"/>
    </row>
    <row r="309" ht="12.75" customHeight="1">
      <c r="A309" s="1"/>
      <c r="F309" s="1"/>
      <c r="I309" s="1"/>
    </row>
    <row r="310" ht="12.75" customHeight="1">
      <c r="A310" s="1"/>
      <c r="F310" s="1"/>
      <c r="I310" s="1"/>
    </row>
    <row r="311" ht="12.75" customHeight="1">
      <c r="A311" s="1"/>
      <c r="F311" s="1"/>
      <c r="I311" s="1"/>
    </row>
    <row r="312" ht="12.75" customHeight="1">
      <c r="A312" s="1"/>
      <c r="F312" s="1"/>
      <c r="I312" s="1"/>
    </row>
    <row r="313" ht="12.75" customHeight="1">
      <c r="A313" s="1"/>
      <c r="F313" s="1"/>
      <c r="I313" s="1"/>
    </row>
    <row r="314" ht="12.75" customHeight="1">
      <c r="A314" s="1"/>
      <c r="F314" s="1"/>
      <c r="I314" s="1"/>
    </row>
    <row r="315" ht="12.75" customHeight="1">
      <c r="A315" s="1"/>
      <c r="F315" s="1"/>
      <c r="I315" s="1"/>
    </row>
    <row r="316" ht="12.75" customHeight="1">
      <c r="A316" s="1"/>
      <c r="F316" s="1"/>
      <c r="I316" s="1"/>
    </row>
    <row r="317" ht="12.75" customHeight="1">
      <c r="A317" s="1"/>
      <c r="F317" s="1"/>
      <c r="I317" s="1"/>
    </row>
    <row r="318" ht="12.75" customHeight="1">
      <c r="A318" s="1"/>
      <c r="F318" s="1"/>
      <c r="I318" s="1"/>
    </row>
    <row r="319" ht="12.75" customHeight="1">
      <c r="A319" s="1"/>
      <c r="F319" s="1"/>
      <c r="I319" s="1"/>
    </row>
    <row r="320" ht="12.75" customHeight="1">
      <c r="A320" s="1"/>
      <c r="F320" s="1"/>
      <c r="I320" s="1"/>
    </row>
    <row r="321" ht="12.75" customHeight="1">
      <c r="A321" s="1"/>
      <c r="F321" s="1"/>
      <c r="I321" s="1"/>
    </row>
    <row r="322" ht="12.75" customHeight="1">
      <c r="A322" s="1"/>
      <c r="F322" s="1"/>
      <c r="I322" s="1"/>
    </row>
    <row r="323" ht="12.75" customHeight="1">
      <c r="A323" s="1"/>
      <c r="F323" s="1"/>
      <c r="I323" s="1"/>
    </row>
    <row r="324" ht="12.75" customHeight="1">
      <c r="A324" s="1"/>
      <c r="F324" s="1"/>
      <c r="I324" s="1"/>
    </row>
    <row r="325" ht="12.75" customHeight="1">
      <c r="A325" s="1"/>
      <c r="F325" s="1"/>
      <c r="I325" s="1"/>
    </row>
    <row r="326" ht="12.75" customHeight="1">
      <c r="A326" s="1"/>
      <c r="F326" s="1"/>
      <c r="I326" s="1"/>
    </row>
    <row r="327" ht="12.75" customHeight="1">
      <c r="A327" s="1"/>
      <c r="F327" s="1"/>
      <c r="I327" s="1"/>
    </row>
    <row r="328" ht="12.75" customHeight="1">
      <c r="A328" s="1"/>
      <c r="F328" s="1"/>
      <c r="I328" s="1"/>
    </row>
    <row r="329" ht="12.75" customHeight="1">
      <c r="A329" s="1"/>
      <c r="F329" s="1"/>
      <c r="I329" s="1"/>
    </row>
    <row r="330" ht="12.75" customHeight="1">
      <c r="A330" s="1"/>
      <c r="F330" s="1"/>
      <c r="I330" s="1"/>
    </row>
    <row r="331" ht="12.75" customHeight="1">
      <c r="A331" s="1"/>
      <c r="F331" s="1"/>
      <c r="I331" s="1"/>
    </row>
    <row r="332" ht="12.75" customHeight="1">
      <c r="A332" s="1"/>
      <c r="F332" s="1"/>
      <c r="I332" s="1"/>
    </row>
    <row r="333" ht="12.75" customHeight="1">
      <c r="A333" s="1"/>
      <c r="F333" s="1"/>
      <c r="I333" s="1"/>
    </row>
    <row r="334" ht="12.75" customHeight="1">
      <c r="A334" s="1"/>
      <c r="F334" s="1"/>
      <c r="I334" s="1"/>
    </row>
    <row r="335" ht="12.75" customHeight="1">
      <c r="A335" s="1"/>
      <c r="F335" s="1"/>
      <c r="I335" s="1"/>
    </row>
    <row r="336" ht="12.75" customHeight="1">
      <c r="A336" s="1"/>
      <c r="F336" s="1"/>
      <c r="I336" s="1"/>
    </row>
    <row r="337" ht="12.75" customHeight="1">
      <c r="A337" s="1"/>
      <c r="F337" s="1"/>
      <c r="I337" s="1"/>
    </row>
    <row r="338" ht="12.75" customHeight="1">
      <c r="A338" s="1"/>
      <c r="F338" s="1"/>
      <c r="I338" s="1"/>
    </row>
    <row r="339" ht="12.75" customHeight="1">
      <c r="A339" s="1"/>
      <c r="F339" s="1"/>
      <c r="I339" s="1"/>
    </row>
    <row r="340" ht="12.75" customHeight="1">
      <c r="A340" s="1"/>
      <c r="F340" s="1"/>
      <c r="I340" s="1"/>
    </row>
    <row r="341" ht="12.75" customHeight="1">
      <c r="A341" s="1"/>
      <c r="F341" s="1"/>
      <c r="I341" s="1"/>
    </row>
    <row r="342" ht="12.75" customHeight="1">
      <c r="A342" s="1"/>
      <c r="F342" s="1"/>
      <c r="I342" s="1"/>
    </row>
    <row r="343" ht="12.75" customHeight="1">
      <c r="A343" s="1"/>
      <c r="F343" s="1"/>
      <c r="I343" s="1"/>
    </row>
    <row r="344" ht="12.75" customHeight="1">
      <c r="A344" s="1"/>
      <c r="F344" s="1"/>
      <c r="I344" s="1"/>
    </row>
    <row r="345" ht="12.75" customHeight="1">
      <c r="A345" s="1"/>
      <c r="F345" s="1"/>
      <c r="I345" s="1"/>
    </row>
    <row r="346" ht="12.75" customHeight="1">
      <c r="A346" s="1"/>
      <c r="F346" s="1"/>
      <c r="I346" s="1"/>
    </row>
    <row r="347" ht="12.75" customHeight="1">
      <c r="A347" s="1"/>
      <c r="F347" s="1"/>
      <c r="I347" s="1"/>
    </row>
    <row r="348" ht="12.75" customHeight="1">
      <c r="A348" s="1"/>
      <c r="F348" s="1"/>
      <c r="I348" s="1"/>
    </row>
    <row r="349" ht="12.75" customHeight="1">
      <c r="A349" s="1"/>
      <c r="F349" s="1"/>
      <c r="I349" s="1"/>
    </row>
    <row r="350" ht="12.75" customHeight="1">
      <c r="A350" s="1"/>
      <c r="F350" s="1"/>
      <c r="I350" s="1"/>
    </row>
    <row r="351" ht="12.75" customHeight="1">
      <c r="A351" s="1"/>
      <c r="F351" s="1"/>
      <c r="I351" s="1"/>
    </row>
    <row r="352" ht="12.75" customHeight="1">
      <c r="A352" s="1"/>
      <c r="F352" s="1"/>
      <c r="I352" s="1"/>
    </row>
    <row r="353" ht="12.75" customHeight="1">
      <c r="A353" s="1"/>
      <c r="F353" s="1"/>
      <c r="I353" s="1"/>
    </row>
    <row r="354" ht="12.75" customHeight="1">
      <c r="A354" s="1"/>
      <c r="F354" s="1"/>
      <c r="I354" s="1"/>
    </row>
    <row r="355" ht="12.75" customHeight="1">
      <c r="A355" s="1"/>
      <c r="F355" s="1"/>
      <c r="I355" s="1"/>
    </row>
    <row r="356" ht="12.75" customHeight="1">
      <c r="A356" s="1"/>
      <c r="F356" s="1"/>
      <c r="I356" s="1"/>
    </row>
    <row r="357" ht="12.75" customHeight="1">
      <c r="A357" s="1"/>
      <c r="F357" s="1"/>
      <c r="I357" s="1"/>
    </row>
    <row r="358" ht="12.75" customHeight="1">
      <c r="A358" s="1"/>
      <c r="F358" s="1"/>
      <c r="I358" s="1"/>
    </row>
    <row r="359" ht="12.75" customHeight="1">
      <c r="A359" s="1"/>
      <c r="F359" s="1"/>
      <c r="I359" s="1"/>
    </row>
    <row r="360" ht="12.75" customHeight="1">
      <c r="A360" s="1"/>
      <c r="F360" s="1"/>
      <c r="I360" s="1"/>
    </row>
    <row r="361" ht="12.75" customHeight="1">
      <c r="A361" s="1"/>
      <c r="F361" s="1"/>
      <c r="I361" s="1"/>
    </row>
    <row r="362" ht="12.75" customHeight="1">
      <c r="A362" s="1"/>
      <c r="F362" s="1"/>
      <c r="I362" s="1"/>
    </row>
    <row r="363" ht="12.75" customHeight="1">
      <c r="A363" s="1"/>
      <c r="F363" s="1"/>
      <c r="I363" s="1"/>
    </row>
    <row r="364" ht="12.75" customHeight="1">
      <c r="A364" s="1"/>
      <c r="F364" s="1"/>
      <c r="I364" s="1"/>
    </row>
    <row r="365" ht="12.75" customHeight="1">
      <c r="A365" s="1"/>
      <c r="F365" s="1"/>
      <c r="I365" s="1"/>
    </row>
    <row r="366" ht="12.75" customHeight="1">
      <c r="A366" s="1"/>
      <c r="F366" s="1"/>
      <c r="I366" s="1"/>
    </row>
    <row r="367" ht="12.75" customHeight="1">
      <c r="A367" s="1"/>
      <c r="F367" s="1"/>
      <c r="I367" s="1"/>
    </row>
    <row r="368" ht="12.75" customHeight="1">
      <c r="A368" s="1"/>
      <c r="F368" s="1"/>
      <c r="I368" s="1"/>
    </row>
    <row r="369" ht="12.75" customHeight="1">
      <c r="A369" s="1"/>
      <c r="F369" s="1"/>
      <c r="I369" s="1"/>
    </row>
    <row r="370" ht="12.75" customHeight="1">
      <c r="A370" s="1"/>
      <c r="F370" s="1"/>
      <c r="I370" s="1"/>
    </row>
    <row r="371" ht="12.75" customHeight="1">
      <c r="A371" s="1"/>
      <c r="F371" s="1"/>
      <c r="I371" s="1"/>
    </row>
    <row r="372" ht="12.75" customHeight="1">
      <c r="A372" s="1"/>
      <c r="F372" s="1"/>
      <c r="I372" s="1"/>
    </row>
    <row r="373" ht="12.75" customHeight="1">
      <c r="A373" s="1"/>
      <c r="F373" s="1"/>
      <c r="I373" s="1"/>
    </row>
    <row r="374" ht="12.75" customHeight="1">
      <c r="A374" s="1"/>
      <c r="F374" s="1"/>
      <c r="I374" s="1"/>
    </row>
    <row r="375" ht="12.75" customHeight="1">
      <c r="A375" s="1"/>
      <c r="F375" s="1"/>
      <c r="I375" s="1"/>
    </row>
    <row r="376" ht="12.75" customHeight="1">
      <c r="A376" s="1"/>
      <c r="F376" s="1"/>
      <c r="I376" s="1"/>
    </row>
    <row r="377" ht="12.75" customHeight="1">
      <c r="A377" s="1"/>
      <c r="F377" s="1"/>
      <c r="I377" s="1"/>
    </row>
    <row r="378" ht="12.75" customHeight="1">
      <c r="A378" s="1"/>
      <c r="F378" s="1"/>
      <c r="I378" s="1"/>
    </row>
    <row r="379" ht="12.75" customHeight="1">
      <c r="A379" s="1"/>
      <c r="F379" s="1"/>
      <c r="I379" s="1"/>
    </row>
    <row r="380" ht="12.75" customHeight="1">
      <c r="A380" s="1"/>
      <c r="F380" s="1"/>
      <c r="I380" s="1"/>
    </row>
    <row r="381" ht="12.75" customHeight="1">
      <c r="A381" s="1"/>
      <c r="F381" s="1"/>
      <c r="I381" s="1"/>
    </row>
    <row r="382" ht="12.75" customHeight="1">
      <c r="A382" s="1"/>
      <c r="F382" s="1"/>
      <c r="I382" s="1"/>
    </row>
    <row r="383" ht="12.75" customHeight="1">
      <c r="A383" s="1"/>
      <c r="F383" s="1"/>
      <c r="I383" s="1"/>
    </row>
    <row r="384" ht="12.75" customHeight="1">
      <c r="A384" s="1"/>
      <c r="F384" s="1"/>
      <c r="I384" s="1"/>
    </row>
    <row r="385" ht="12.75" customHeight="1">
      <c r="A385" s="1"/>
      <c r="F385" s="1"/>
      <c r="I385" s="1"/>
    </row>
    <row r="386" ht="12.75" customHeight="1">
      <c r="A386" s="1"/>
      <c r="F386" s="1"/>
      <c r="I386" s="1"/>
    </row>
    <row r="387" ht="12.75" customHeight="1">
      <c r="A387" s="1"/>
      <c r="F387" s="1"/>
      <c r="I387" s="1"/>
    </row>
    <row r="388" ht="12.75" customHeight="1">
      <c r="A388" s="1"/>
      <c r="F388" s="1"/>
      <c r="I388" s="1"/>
    </row>
    <row r="389" ht="12.75" customHeight="1">
      <c r="A389" s="1"/>
      <c r="F389" s="1"/>
      <c r="I389" s="1"/>
    </row>
    <row r="390" ht="12.75" customHeight="1">
      <c r="A390" s="1"/>
      <c r="F390" s="1"/>
      <c r="I390" s="1"/>
    </row>
    <row r="391" ht="12.75" customHeight="1">
      <c r="A391" s="1"/>
      <c r="F391" s="1"/>
      <c r="I391" s="1"/>
    </row>
    <row r="392" ht="12.75" customHeight="1">
      <c r="A392" s="1"/>
      <c r="F392" s="1"/>
      <c r="I392" s="1"/>
    </row>
    <row r="393" ht="12.75" customHeight="1">
      <c r="A393" s="1"/>
      <c r="F393" s="1"/>
      <c r="I393" s="1"/>
    </row>
    <row r="394" ht="12.75" customHeight="1">
      <c r="A394" s="1"/>
      <c r="F394" s="1"/>
      <c r="I394" s="1"/>
    </row>
    <row r="395" ht="12.75" customHeight="1">
      <c r="A395" s="1"/>
      <c r="F395" s="1"/>
      <c r="I395" s="1"/>
    </row>
    <row r="396" ht="12.75" customHeight="1">
      <c r="A396" s="1"/>
      <c r="F396" s="1"/>
      <c r="I396" s="1"/>
    </row>
    <row r="397" ht="12.75" customHeight="1">
      <c r="A397" s="1"/>
      <c r="F397" s="1"/>
      <c r="I397" s="1"/>
    </row>
    <row r="398" ht="12.75" customHeight="1">
      <c r="A398" s="1"/>
      <c r="F398" s="1"/>
      <c r="I398" s="1"/>
    </row>
    <row r="399" ht="12.75" customHeight="1">
      <c r="A399" s="1"/>
      <c r="F399" s="1"/>
      <c r="I399" s="1"/>
    </row>
    <row r="400" ht="12.75" customHeight="1">
      <c r="A400" s="1"/>
      <c r="F400" s="1"/>
      <c r="I400" s="1"/>
    </row>
    <row r="401" ht="12.75" customHeight="1">
      <c r="A401" s="1"/>
      <c r="F401" s="1"/>
      <c r="I401" s="1"/>
    </row>
    <row r="402" ht="12.75" customHeight="1">
      <c r="A402" s="1"/>
      <c r="F402" s="1"/>
      <c r="I402" s="1"/>
    </row>
    <row r="403" ht="12.75" customHeight="1">
      <c r="A403" s="1"/>
      <c r="F403" s="1"/>
      <c r="I403" s="1"/>
    </row>
    <row r="404" ht="12.75" customHeight="1">
      <c r="A404" s="1"/>
      <c r="F404" s="1"/>
      <c r="I404" s="1"/>
    </row>
    <row r="405" ht="12.75" customHeight="1">
      <c r="A405" s="1"/>
      <c r="F405" s="1"/>
      <c r="I405" s="1"/>
    </row>
    <row r="406" ht="12.75" customHeight="1">
      <c r="A406" s="1"/>
      <c r="F406" s="1"/>
      <c r="I406" s="1"/>
    </row>
    <row r="407" ht="12.75" customHeight="1">
      <c r="A407" s="1"/>
      <c r="F407" s="1"/>
      <c r="I407" s="1"/>
    </row>
    <row r="408" ht="12.75" customHeight="1">
      <c r="A408" s="1"/>
      <c r="F408" s="1"/>
      <c r="I408" s="1"/>
    </row>
    <row r="409" ht="12.75" customHeight="1">
      <c r="A409" s="1"/>
      <c r="F409" s="1"/>
      <c r="I409" s="1"/>
    </row>
    <row r="410" ht="12.75" customHeight="1">
      <c r="A410" s="1"/>
      <c r="F410" s="1"/>
      <c r="I410" s="1"/>
    </row>
    <row r="411" ht="12.75" customHeight="1">
      <c r="A411" s="1"/>
      <c r="F411" s="1"/>
      <c r="I411" s="1"/>
    </row>
    <row r="412" ht="12.75" customHeight="1">
      <c r="A412" s="1"/>
      <c r="F412" s="1"/>
      <c r="I412" s="1"/>
    </row>
    <row r="413" ht="12.75" customHeight="1">
      <c r="A413" s="1"/>
      <c r="F413" s="1"/>
      <c r="I413" s="1"/>
    </row>
    <row r="414" ht="12.75" customHeight="1">
      <c r="A414" s="1"/>
      <c r="F414" s="1"/>
      <c r="I414" s="1"/>
    </row>
    <row r="415" ht="12.75" customHeight="1">
      <c r="A415" s="1"/>
      <c r="F415" s="1"/>
      <c r="I415" s="1"/>
    </row>
    <row r="416" ht="12.75" customHeight="1">
      <c r="A416" s="1"/>
      <c r="F416" s="1"/>
      <c r="I416" s="1"/>
    </row>
    <row r="417" ht="12.75" customHeight="1">
      <c r="A417" s="1"/>
      <c r="F417" s="1"/>
      <c r="I417" s="1"/>
    </row>
    <row r="418" ht="12.75" customHeight="1">
      <c r="A418" s="1"/>
      <c r="F418" s="1"/>
      <c r="I418" s="1"/>
    </row>
    <row r="419" ht="12.75" customHeight="1">
      <c r="A419" s="1"/>
      <c r="F419" s="1"/>
      <c r="I419" s="1"/>
    </row>
    <row r="420" ht="12.75" customHeight="1">
      <c r="A420" s="1"/>
      <c r="F420" s="1"/>
      <c r="I420" s="1"/>
    </row>
    <row r="421" ht="12.75" customHeight="1">
      <c r="A421" s="1"/>
      <c r="F421" s="1"/>
      <c r="I421" s="1"/>
    </row>
    <row r="422" ht="12.75" customHeight="1">
      <c r="A422" s="1"/>
      <c r="F422" s="1"/>
      <c r="I422" s="1"/>
    </row>
    <row r="423" ht="12.75" customHeight="1">
      <c r="A423" s="1"/>
      <c r="F423" s="1"/>
      <c r="I423" s="1"/>
    </row>
    <row r="424" ht="12.75" customHeight="1">
      <c r="A424" s="1"/>
      <c r="F424" s="1"/>
      <c r="I424" s="1"/>
    </row>
    <row r="425" ht="12.75" customHeight="1">
      <c r="A425" s="1"/>
      <c r="F425" s="1"/>
      <c r="I425" s="1"/>
    </row>
    <row r="426" ht="12.75" customHeight="1">
      <c r="A426" s="1"/>
      <c r="F426" s="1"/>
      <c r="I426" s="1"/>
    </row>
    <row r="427" ht="12.75" customHeight="1">
      <c r="A427" s="1"/>
      <c r="F427" s="1"/>
      <c r="I427" s="1"/>
    </row>
    <row r="428" ht="12.75" customHeight="1">
      <c r="A428" s="1"/>
      <c r="F428" s="1"/>
      <c r="I428" s="1"/>
    </row>
    <row r="429" ht="12.75" customHeight="1">
      <c r="A429" s="1"/>
      <c r="F429" s="1"/>
      <c r="I429" s="1"/>
    </row>
    <row r="430" ht="12.75" customHeight="1">
      <c r="A430" s="1"/>
      <c r="F430" s="1"/>
      <c r="I430" s="1"/>
    </row>
    <row r="431" ht="12.75" customHeight="1">
      <c r="A431" s="1"/>
      <c r="F431" s="1"/>
      <c r="I431" s="1"/>
    </row>
    <row r="432" ht="12.75" customHeight="1">
      <c r="A432" s="1"/>
      <c r="F432" s="1"/>
      <c r="I432" s="1"/>
    </row>
    <row r="433" ht="12.75" customHeight="1">
      <c r="A433" s="1"/>
      <c r="F433" s="1"/>
      <c r="I433" s="1"/>
    </row>
    <row r="434" ht="12.75" customHeight="1">
      <c r="A434" s="1"/>
      <c r="F434" s="1"/>
      <c r="I434" s="1"/>
    </row>
    <row r="435" ht="12.75" customHeight="1">
      <c r="A435" s="1"/>
      <c r="F435" s="1"/>
      <c r="I435" s="1"/>
    </row>
    <row r="436" ht="12.75" customHeight="1">
      <c r="A436" s="1"/>
      <c r="F436" s="1"/>
      <c r="I436" s="1"/>
    </row>
    <row r="437" ht="12.75" customHeight="1">
      <c r="A437" s="1"/>
      <c r="F437" s="1"/>
      <c r="I437" s="1"/>
    </row>
    <row r="438" ht="12.75" customHeight="1">
      <c r="A438" s="1"/>
      <c r="F438" s="1"/>
      <c r="I438" s="1"/>
    </row>
    <row r="439" ht="12.75" customHeight="1">
      <c r="A439" s="1"/>
      <c r="F439" s="1"/>
      <c r="I439" s="1"/>
    </row>
    <row r="440" ht="12.75" customHeight="1">
      <c r="A440" s="1"/>
      <c r="F440" s="1"/>
      <c r="I440" s="1"/>
    </row>
    <row r="441" ht="12.75" customHeight="1">
      <c r="A441" s="1"/>
      <c r="F441" s="1"/>
      <c r="I441" s="1"/>
    </row>
    <row r="442" ht="12.75" customHeight="1">
      <c r="A442" s="1"/>
      <c r="F442" s="1"/>
      <c r="I442" s="1"/>
    </row>
    <row r="443" ht="12.75" customHeight="1">
      <c r="A443" s="1"/>
      <c r="F443" s="1"/>
      <c r="I443" s="1"/>
    </row>
    <row r="444" ht="12.75" customHeight="1">
      <c r="A444" s="1"/>
      <c r="F444" s="1"/>
      <c r="I444" s="1"/>
    </row>
    <row r="445" ht="12.75" customHeight="1">
      <c r="A445" s="1"/>
      <c r="F445" s="1"/>
      <c r="I445" s="1"/>
    </row>
    <row r="446" ht="12.75" customHeight="1">
      <c r="A446" s="1"/>
      <c r="F446" s="1"/>
      <c r="I446" s="1"/>
    </row>
    <row r="447" ht="12.75" customHeight="1">
      <c r="A447" s="1"/>
      <c r="F447" s="1"/>
      <c r="I447" s="1"/>
    </row>
    <row r="448" ht="12.75" customHeight="1">
      <c r="A448" s="1"/>
      <c r="F448" s="1"/>
      <c r="I448" s="1"/>
    </row>
    <row r="449" ht="12.75" customHeight="1">
      <c r="A449" s="1"/>
      <c r="F449" s="1"/>
      <c r="I449" s="1"/>
    </row>
    <row r="450" ht="12.75" customHeight="1">
      <c r="A450" s="1"/>
      <c r="F450" s="1"/>
      <c r="I450" s="1"/>
    </row>
    <row r="451" ht="12.75" customHeight="1">
      <c r="A451" s="1"/>
      <c r="F451" s="1"/>
      <c r="I451" s="1"/>
    </row>
    <row r="452" ht="12.75" customHeight="1">
      <c r="A452" s="1"/>
      <c r="F452" s="1"/>
      <c r="I452" s="1"/>
    </row>
    <row r="453" ht="12.75" customHeight="1">
      <c r="A453" s="1"/>
      <c r="F453" s="1"/>
      <c r="I453" s="1"/>
    </row>
    <row r="454" ht="12.75" customHeight="1">
      <c r="A454" s="1"/>
      <c r="F454" s="1"/>
      <c r="I454" s="1"/>
    </row>
    <row r="455" ht="12.75" customHeight="1">
      <c r="A455" s="1"/>
      <c r="F455" s="1"/>
      <c r="I455" s="1"/>
    </row>
    <row r="456" ht="12.75" customHeight="1">
      <c r="A456" s="1"/>
      <c r="F456" s="1"/>
      <c r="I456" s="1"/>
    </row>
    <row r="457" ht="12.75" customHeight="1">
      <c r="A457" s="1"/>
      <c r="F457" s="1"/>
      <c r="I457" s="1"/>
    </row>
    <row r="458" ht="12.75" customHeight="1">
      <c r="A458" s="1"/>
      <c r="F458" s="1"/>
      <c r="I458" s="1"/>
    </row>
    <row r="459" ht="12.75" customHeight="1">
      <c r="A459" s="1"/>
      <c r="F459" s="1"/>
      <c r="I459" s="1"/>
    </row>
    <row r="460" ht="12.75" customHeight="1">
      <c r="A460" s="1"/>
      <c r="F460" s="1"/>
      <c r="I460" s="1"/>
    </row>
    <row r="461" ht="12.75" customHeight="1">
      <c r="A461" s="1"/>
      <c r="F461" s="1"/>
      <c r="I461" s="1"/>
    </row>
    <row r="462" ht="12.75" customHeight="1">
      <c r="A462" s="1"/>
      <c r="F462" s="1"/>
      <c r="I462" s="1"/>
    </row>
    <row r="463" ht="12.75" customHeight="1">
      <c r="A463" s="1"/>
      <c r="F463" s="1"/>
      <c r="I463" s="1"/>
    </row>
    <row r="464" ht="12.75" customHeight="1">
      <c r="A464" s="1"/>
      <c r="F464" s="1"/>
      <c r="I464" s="1"/>
    </row>
    <row r="465" ht="12.75" customHeight="1">
      <c r="A465" s="1"/>
      <c r="F465" s="1"/>
      <c r="I465" s="1"/>
    </row>
    <row r="466" ht="12.75" customHeight="1">
      <c r="A466" s="1"/>
      <c r="F466" s="1"/>
      <c r="I466" s="1"/>
    </row>
    <row r="467" ht="12.75" customHeight="1">
      <c r="A467" s="1"/>
      <c r="F467" s="1"/>
      <c r="I467" s="1"/>
    </row>
    <row r="468" ht="12.75" customHeight="1">
      <c r="A468" s="1"/>
      <c r="F468" s="1"/>
      <c r="I468" s="1"/>
    </row>
    <row r="469" ht="12.75" customHeight="1">
      <c r="A469" s="1"/>
      <c r="F469" s="1"/>
      <c r="I469" s="1"/>
    </row>
    <row r="470" ht="12.75" customHeight="1">
      <c r="A470" s="1"/>
      <c r="F470" s="1"/>
      <c r="I470" s="1"/>
    </row>
    <row r="471" ht="12.75" customHeight="1">
      <c r="A471" s="1"/>
      <c r="F471" s="1"/>
      <c r="I471" s="1"/>
    </row>
    <row r="472" ht="12.75" customHeight="1">
      <c r="A472" s="1"/>
      <c r="F472" s="1"/>
      <c r="I472" s="1"/>
    </row>
    <row r="473" ht="12.75" customHeight="1">
      <c r="A473" s="1"/>
      <c r="F473" s="1"/>
      <c r="I473" s="1"/>
    </row>
    <row r="474" ht="12.75" customHeight="1">
      <c r="A474" s="1"/>
      <c r="F474" s="1"/>
      <c r="I474" s="1"/>
    </row>
    <row r="475" ht="12.75" customHeight="1">
      <c r="A475" s="1"/>
      <c r="F475" s="1"/>
      <c r="I475" s="1"/>
    </row>
    <row r="476" ht="12.75" customHeight="1">
      <c r="A476" s="1"/>
      <c r="F476" s="1"/>
      <c r="I476" s="1"/>
    </row>
    <row r="477" ht="12.75" customHeight="1">
      <c r="A477" s="1"/>
      <c r="F477" s="1"/>
      <c r="I477" s="1"/>
    </row>
    <row r="478" ht="12.75" customHeight="1">
      <c r="A478" s="1"/>
      <c r="F478" s="1"/>
      <c r="I478" s="1"/>
    </row>
    <row r="479" ht="12.75" customHeight="1">
      <c r="A479" s="1"/>
      <c r="F479" s="1"/>
      <c r="I479" s="1"/>
    </row>
    <row r="480" ht="12.75" customHeight="1">
      <c r="A480" s="1"/>
      <c r="F480" s="1"/>
      <c r="I480" s="1"/>
    </row>
    <row r="481" ht="12.75" customHeight="1">
      <c r="A481" s="1"/>
      <c r="F481" s="1"/>
      <c r="I481" s="1"/>
    </row>
    <row r="482" ht="12.75" customHeight="1">
      <c r="A482" s="1"/>
      <c r="F482" s="1"/>
      <c r="I482" s="1"/>
    </row>
    <row r="483" ht="12.75" customHeight="1">
      <c r="A483" s="1"/>
      <c r="F483" s="1"/>
      <c r="I483" s="1"/>
    </row>
    <row r="484" ht="12.75" customHeight="1">
      <c r="A484" s="1"/>
      <c r="F484" s="1"/>
      <c r="I484" s="1"/>
    </row>
    <row r="485" ht="12.75" customHeight="1">
      <c r="A485" s="1"/>
      <c r="F485" s="1"/>
      <c r="I485" s="1"/>
    </row>
    <row r="486" ht="12.75" customHeight="1">
      <c r="A486" s="1"/>
      <c r="F486" s="1"/>
      <c r="I486" s="1"/>
    </row>
    <row r="487" ht="12.75" customHeight="1">
      <c r="A487" s="1"/>
      <c r="F487" s="1"/>
      <c r="I487" s="1"/>
    </row>
    <row r="488" ht="12.75" customHeight="1">
      <c r="A488" s="1"/>
      <c r="F488" s="1"/>
      <c r="I488" s="1"/>
    </row>
    <row r="489" ht="12.75" customHeight="1">
      <c r="A489" s="1"/>
      <c r="F489" s="1"/>
      <c r="I489" s="1"/>
    </row>
    <row r="490" ht="12.75" customHeight="1">
      <c r="A490" s="1"/>
      <c r="F490" s="1"/>
      <c r="I490" s="1"/>
    </row>
    <row r="491" ht="12.75" customHeight="1">
      <c r="A491" s="1"/>
      <c r="F491" s="1"/>
      <c r="I491" s="1"/>
    </row>
    <row r="492" ht="12.75" customHeight="1">
      <c r="A492" s="1"/>
      <c r="F492" s="1"/>
      <c r="I492" s="1"/>
    </row>
    <row r="493" ht="12.75" customHeight="1">
      <c r="A493" s="1"/>
      <c r="F493" s="1"/>
      <c r="I493" s="1"/>
    </row>
    <row r="494" ht="12.75" customHeight="1">
      <c r="A494" s="1"/>
      <c r="F494" s="1"/>
      <c r="I494" s="1"/>
    </row>
    <row r="495" ht="12.75" customHeight="1">
      <c r="A495" s="1"/>
      <c r="F495" s="1"/>
      <c r="I495" s="1"/>
    </row>
    <row r="496" ht="12.75" customHeight="1">
      <c r="A496" s="1"/>
      <c r="F496" s="1"/>
      <c r="I496" s="1"/>
    </row>
    <row r="497" ht="12.75" customHeight="1">
      <c r="A497" s="1"/>
      <c r="F497" s="1"/>
      <c r="I497" s="1"/>
    </row>
    <row r="498" ht="12.75" customHeight="1">
      <c r="A498" s="1"/>
      <c r="F498" s="1"/>
      <c r="I498" s="1"/>
    </row>
    <row r="499" ht="12.75" customHeight="1">
      <c r="A499" s="1"/>
      <c r="F499" s="1"/>
      <c r="I499" s="1"/>
    </row>
    <row r="500" ht="12.75" customHeight="1">
      <c r="A500" s="1"/>
      <c r="F500" s="1"/>
      <c r="I500" s="1"/>
    </row>
    <row r="501" ht="12.75" customHeight="1">
      <c r="A501" s="1"/>
      <c r="F501" s="1"/>
      <c r="I501" s="1"/>
    </row>
    <row r="502" ht="12.75" customHeight="1">
      <c r="A502" s="1"/>
      <c r="F502" s="1"/>
      <c r="I502" s="1"/>
    </row>
    <row r="503" ht="12.75" customHeight="1">
      <c r="A503" s="1"/>
      <c r="F503" s="1"/>
      <c r="I503" s="1"/>
    </row>
    <row r="504" ht="12.75" customHeight="1">
      <c r="A504" s="1"/>
      <c r="F504" s="1"/>
      <c r="I504" s="1"/>
    </row>
    <row r="505" ht="12.75" customHeight="1">
      <c r="A505" s="1"/>
      <c r="F505" s="1"/>
      <c r="I505" s="1"/>
    </row>
    <row r="506" ht="12.75" customHeight="1">
      <c r="A506" s="1"/>
      <c r="F506" s="1"/>
      <c r="I506" s="1"/>
    </row>
    <row r="507" ht="12.75" customHeight="1">
      <c r="A507" s="1"/>
      <c r="F507" s="1"/>
      <c r="I507" s="1"/>
    </row>
    <row r="508" ht="12.75" customHeight="1">
      <c r="A508" s="1"/>
      <c r="F508" s="1"/>
      <c r="I508" s="1"/>
    </row>
    <row r="509" ht="12.75" customHeight="1">
      <c r="A509" s="1"/>
      <c r="F509" s="1"/>
      <c r="I509" s="1"/>
    </row>
    <row r="510" ht="12.75" customHeight="1">
      <c r="A510" s="1"/>
      <c r="F510" s="1"/>
      <c r="I510" s="1"/>
    </row>
    <row r="511" ht="12.75" customHeight="1">
      <c r="A511" s="1"/>
      <c r="F511" s="1"/>
      <c r="I511" s="1"/>
    </row>
    <row r="512" ht="12.75" customHeight="1">
      <c r="A512" s="1"/>
      <c r="F512" s="1"/>
      <c r="I512" s="1"/>
    </row>
    <row r="513" ht="12.75" customHeight="1">
      <c r="A513" s="1"/>
      <c r="F513" s="1"/>
      <c r="I513" s="1"/>
    </row>
    <row r="514" ht="12.75" customHeight="1">
      <c r="A514" s="1"/>
      <c r="F514" s="1"/>
      <c r="I514" s="1"/>
    </row>
    <row r="515" ht="12.75" customHeight="1">
      <c r="A515" s="1"/>
      <c r="F515" s="1"/>
      <c r="I515" s="1"/>
    </row>
    <row r="516" ht="12.75" customHeight="1">
      <c r="A516" s="1"/>
      <c r="F516" s="1"/>
      <c r="I516" s="1"/>
    </row>
    <row r="517" ht="12.75" customHeight="1">
      <c r="A517" s="1"/>
      <c r="F517" s="1"/>
      <c r="I517" s="1"/>
    </row>
    <row r="518" ht="12.75" customHeight="1">
      <c r="A518" s="1"/>
      <c r="F518" s="1"/>
      <c r="I518" s="1"/>
    </row>
    <row r="519" ht="12.75" customHeight="1">
      <c r="A519" s="1"/>
      <c r="F519" s="1"/>
      <c r="I519" s="1"/>
    </row>
    <row r="520" ht="12.75" customHeight="1">
      <c r="A520" s="1"/>
      <c r="F520" s="1"/>
      <c r="I520" s="1"/>
    </row>
    <row r="521" ht="12.75" customHeight="1">
      <c r="A521" s="1"/>
      <c r="F521" s="1"/>
      <c r="I521" s="1"/>
    </row>
    <row r="522" ht="12.75" customHeight="1">
      <c r="A522" s="1"/>
      <c r="F522" s="1"/>
      <c r="I522" s="1"/>
    </row>
    <row r="523" ht="12.75" customHeight="1">
      <c r="A523" s="1"/>
      <c r="F523" s="1"/>
      <c r="I523" s="1"/>
    </row>
    <row r="524" ht="12.75" customHeight="1">
      <c r="A524" s="1"/>
      <c r="F524" s="1"/>
      <c r="I524" s="1"/>
    </row>
    <row r="525" ht="12.75" customHeight="1">
      <c r="A525" s="1"/>
      <c r="F525" s="1"/>
      <c r="I525" s="1"/>
    </row>
    <row r="526" ht="12.75" customHeight="1">
      <c r="A526" s="1"/>
      <c r="F526" s="1"/>
      <c r="I526" s="1"/>
    </row>
    <row r="527" ht="12.75" customHeight="1">
      <c r="A527" s="1"/>
      <c r="F527" s="1"/>
      <c r="I527" s="1"/>
    </row>
    <row r="528" ht="12.75" customHeight="1">
      <c r="A528" s="1"/>
      <c r="F528" s="1"/>
      <c r="I528" s="1"/>
    </row>
    <row r="529" ht="12.75" customHeight="1">
      <c r="A529" s="1"/>
      <c r="F529" s="1"/>
      <c r="I529" s="1"/>
    </row>
    <row r="530" ht="12.75" customHeight="1">
      <c r="A530" s="1"/>
      <c r="F530" s="1"/>
      <c r="I530" s="1"/>
    </row>
    <row r="531" ht="12.75" customHeight="1">
      <c r="A531" s="1"/>
      <c r="F531" s="1"/>
      <c r="I531" s="1"/>
    </row>
    <row r="532" ht="12.75" customHeight="1">
      <c r="A532" s="1"/>
      <c r="F532" s="1"/>
      <c r="I532" s="1"/>
    </row>
    <row r="533" ht="12.75" customHeight="1">
      <c r="A533" s="1"/>
      <c r="F533" s="1"/>
      <c r="I533" s="1"/>
    </row>
    <row r="534" ht="12.75" customHeight="1">
      <c r="A534" s="1"/>
      <c r="F534" s="1"/>
      <c r="I534" s="1"/>
    </row>
    <row r="535" ht="12.75" customHeight="1">
      <c r="A535" s="1"/>
      <c r="F535" s="1"/>
      <c r="I535" s="1"/>
    </row>
    <row r="536" ht="12.75" customHeight="1">
      <c r="A536" s="1"/>
      <c r="F536" s="1"/>
      <c r="I536" s="1"/>
    </row>
    <row r="537" ht="12.75" customHeight="1">
      <c r="A537" s="1"/>
      <c r="F537" s="1"/>
      <c r="I537" s="1"/>
    </row>
    <row r="538" ht="12.75" customHeight="1">
      <c r="A538" s="1"/>
      <c r="F538" s="1"/>
      <c r="I538" s="1"/>
    </row>
    <row r="539" ht="12.75" customHeight="1">
      <c r="A539" s="1"/>
      <c r="F539" s="1"/>
      <c r="I539" s="1"/>
    </row>
    <row r="540" ht="12.75" customHeight="1">
      <c r="A540" s="1"/>
      <c r="F540" s="1"/>
      <c r="I540" s="1"/>
    </row>
    <row r="541" ht="12.75" customHeight="1">
      <c r="A541" s="1"/>
      <c r="F541" s="1"/>
      <c r="I541" s="1"/>
    </row>
    <row r="542" ht="12.75" customHeight="1">
      <c r="A542" s="1"/>
      <c r="F542" s="1"/>
      <c r="I542" s="1"/>
    </row>
    <row r="543" ht="12.75" customHeight="1">
      <c r="A543" s="1"/>
      <c r="F543" s="1"/>
      <c r="I543" s="1"/>
    </row>
    <row r="544" ht="12.75" customHeight="1">
      <c r="A544" s="1"/>
      <c r="F544" s="1"/>
      <c r="I544" s="1"/>
    </row>
    <row r="545" ht="12.75" customHeight="1">
      <c r="A545" s="1"/>
      <c r="F545" s="1"/>
      <c r="I545" s="1"/>
    </row>
    <row r="546" ht="12.75" customHeight="1">
      <c r="A546" s="1"/>
      <c r="F546" s="1"/>
      <c r="I546" s="1"/>
    </row>
    <row r="547" ht="12.75" customHeight="1">
      <c r="A547" s="1"/>
      <c r="F547" s="1"/>
      <c r="I547" s="1"/>
    </row>
    <row r="548" ht="12.75" customHeight="1">
      <c r="A548" s="1"/>
      <c r="F548" s="1"/>
      <c r="I548" s="1"/>
    </row>
    <row r="549" ht="12.75" customHeight="1">
      <c r="A549" s="1"/>
      <c r="F549" s="1"/>
      <c r="I549" s="1"/>
    </row>
    <row r="550" ht="12.75" customHeight="1">
      <c r="A550" s="1"/>
      <c r="F550" s="1"/>
      <c r="I550" s="1"/>
    </row>
    <row r="551" ht="12.75" customHeight="1">
      <c r="A551" s="1"/>
      <c r="F551" s="1"/>
      <c r="I551" s="1"/>
    </row>
    <row r="552" ht="12.75" customHeight="1">
      <c r="A552" s="1"/>
      <c r="F552" s="1"/>
      <c r="I552" s="1"/>
    </row>
    <row r="553" ht="12.75" customHeight="1">
      <c r="A553" s="1"/>
      <c r="F553" s="1"/>
      <c r="I553" s="1"/>
    </row>
    <row r="554" ht="12.75" customHeight="1">
      <c r="A554" s="1"/>
      <c r="F554" s="1"/>
      <c r="I554" s="1"/>
    </row>
    <row r="555" ht="12.75" customHeight="1">
      <c r="A555" s="1"/>
      <c r="F555" s="1"/>
      <c r="I555" s="1"/>
    </row>
    <row r="556" ht="12.75" customHeight="1">
      <c r="A556" s="1"/>
      <c r="F556" s="1"/>
      <c r="I556" s="1"/>
    </row>
    <row r="557" ht="12.75" customHeight="1">
      <c r="A557" s="1"/>
      <c r="F557" s="1"/>
      <c r="I557" s="1"/>
    </row>
    <row r="558" ht="12.75" customHeight="1">
      <c r="A558" s="1"/>
      <c r="F558" s="1"/>
      <c r="I558" s="1"/>
    </row>
    <row r="559" ht="12.75" customHeight="1">
      <c r="A559" s="1"/>
      <c r="F559" s="1"/>
      <c r="I559" s="1"/>
    </row>
    <row r="560" ht="12.75" customHeight="1">
      <c r="A560" s="1"/>
      <c r="F560" s="1"/>
      <c r="I560" s="1"/>
    </row>
    <row r="561" ht="12.75" customHeight="1">
      <c r="A561" s="1"/>
      <c r="F561" s="1"/>
      <c r="I561" s="1"/>
    </row>
    <row r="562" ht="12.75" customHeight="1">
      <c r="A562" s="1"/>
      <c r="F562" s="1"/>
      <c r="I562" s="1"/>
    </row>
    <row r="563" ht="12.75" customHeight="1">
      <c r="A563" s="1"/>
      <c r="F563" s="1"/>
      <c r="I563" s="1"/>
    </row>
    <row r="564" ht="12.75" customHeight="1">
      <c r="A564" s="1"/>
      <c r="F564" s="1"/>
      <c r="I564" s="1"/>
    </row>
    <row r="565" ht="12.75" customHeight="1">
      <c r="A565" s="1"/>
      <c r="F565" s="1"/>
      <c r="I565" s="1"/>
    </row>
    <row r="566" ht="12.75" customHeight="1">
      <c r="A566" s="1"/>
      <c r="F566" s="1"/>
      <c r="I566" s="1"/>
    </row>
    <row r="567" ht="12.75" customHeight="1">
      <c r="A567" s="1"/>
      <c r="F567" s="1"/>
      <c r="I567" s="1"/>
    </row>
    <row r="568" ht="12.75" customHeight="1">
      <c r="A568" s="1"/>
      <c r="F568" s="1"/>
      <c r="I568" s="1"/>
    </row>
    <row r="569" ht="12.75" customHeight="1">
      <c r="A569" s="1"/>
      <c r="F569" s="1"/>
      <c r="I569" s="1"/>
    </row>
    <row r="570" ht="12.75" customHeight="1">
      <c r="A570" s="1"/>
      <c r="F570" s="1"/>
      <c r="I570" s="1"/>
    </row>
    <row r="571" ht="12.75" customHeight="1">
      <c r="A571" s="1"/>
      <c r="F571" s="1"/>
      <c r="I571" s="1"/>
    </row>
    <row r="572" ht="12.75" customHeight="1">
      <c r="A572" s="1"/>
      <c r="F572" s="1"/>
      <c r="I572" s="1"/>
    </row>
    <row r="573" ht="12.75" customHeight="1">
      <c r="A573" s="1"/>
      <c r="F573" s="1"/>
      <c r="I573" s="1"/>
    </row>
    <row r="574" ht="12.75" customHeight="1">
      <c r="A574" s="1"/>
      <c r="F574" s="1"/>
      <c r="I574" s="1"/>
    </row>
    <row r="575" ht="12.75" customHeight="1">
      <c r="A575" s="1"/>
      <c r="F575" s="1"/>
      <c r="I575" s="1"/>
    </row>
    <row r="576" ht="12.75" customHeight="1">
      <c r="A576" s="1"/>
      <c r="F576" s="1"/>
      <c r="I576" s="1"/>
    </row>
    <row r="577" ht="12.75" customHeight="1">
      <c r="A577" s="1"/>
      <c r="F577" s="1"/>
      <c r="I577" s="1"/>
    </row>
    <row r="578" ht="12.75" customHeight="1">
      <c r="A578" s="1"/>
      <c r="F578" s="1"/>
      <c r="I578" s="1"/>
    </row>
    <row r="579" ht="12.75" customHeight="1">
      <c r="A579" s="1"/>
      <c r="F579" s="1"/>
      <c r="I579" s="1"/>
    </row>
    <row r="580" ht="12.75" customHeight="1">
      <c r="A580" s="1"/>
      <c r="F580" s="1"/>
      <c r="I580" s="1"/>
    </row>
    <row r="581" ht="12.75" customHeight="1">
      <c r="A581" s="1"/>
      <c r="F581" s="1"/>
      <c r="I581" s="1"/>
    </row>
    <row r="582" ht="12.75" customHeight="1">
      <c r="A582" s="1"/>
      <c r="F582" s="1"/>
      <c r="I582" s="1"/>
    </row>
    <row r="583" ht="12.75" customHeight="1">
      <c r="A583" s="1"/>
      <c r="F583" s="1"/>
      <c r="I583" s="1"/>
    </row>
    <row r="584" ht="12.75" customHeight="1">
      <c r="A584" s="1"/>
      <c r="F584" s="1"/>
      <c r="I584" s="1"/>
    </row>
    <row r="585" ht="12.75" customHeight="1">
      <c r="A585" s="1"/>
      <c r="F585" s="1"/>
      <c r="I585" s="1"/>
    </row>
    <row r="586" ht="12.75" customHeight="1">
      <c r="A586" s="1"/>
      <c r="F586" s="1"/>
      <c r="I586" s="1"/>
    </row>
    <row r="587" ht="12.75" customHeight="1">
      <c r="A587" s="1"/>
      <c r="F587" s="1"/>
      <c r="I587" s="1"/>
    </row>
    <row r="588" ht="12.75" customHeight="1">
      <c r="A588" s="1"/>
      <c r="F588" s="1"/>
      <c r="I588" s="1"/>
    </row>
    <row r="589" ht="12.75" customHeight="1">
      <c r="A589" s="1"/>
      <c r="F589" s="1"/>
      <c r="I589" s="1"/>
    </row>
    <row r="590" ht="12.75" customHeight="1">
      <c r="A590" s="1"/>
      <c r="F590" s="1"/>
      <c r="I590" s="1"/>
    </row>
    <row r="591" ht="12.75" customHeight="1">
      <c r="A591" s="1"/>
      <c r="F591" s="1"/>
      <c r="I591" s="1"/>
    </row>
    <row r="592" ht="12.75" customHeight="1">
      <c r="A592" s="1"/>
      <c r="F592" s="1"/>
      <c r="I592" s="1"/>
    </row>
    <row r="593" ht="12.75" customHeight="1">
      <c r="A593" s="1"/>
      <c r="F593" s="1"/>
      <c r="I593" s="1"/>
    </row>
    <row r="594" ht="12.75" customHeight="1">
      <c r="A594" s="1"/>
      <c r="F594" s="1"/>
      <c r="I594" s="1"/>
    </row>
    <row r="595" ht="12.75" customHeight="1">
      <c r="A595" s="1"/>
      <c r="F595" s="1"/>
      <c r="I595" s="1"/>
    </row>
    <row r="596" ht="12.75" customHeight="1">
      <c r="A596" s="1"/>
      <c r="F596" s="1"/>
      <c r="I596" s="1"/>
    </row>
    <row r="597" ht="12.75" customHeight="1">
      <c r="A597" s="1"/>
      <c r="F597" s="1"/>
      <c r="I597" s="1"/>
    </row>
    <row r="598" ht="12.75" customHeight="1">
      <c r="A598" s="1"/>
      <c r="F598" s="1"/>
      <c r="I598" s="1"/>
    </row>
    <row r="599" ht="12.75" customHeight="1">
      <c r="A599" s="1"/>
      <c r="F599" s="1"/>
      <c r="I599" s="1"/>
    </row>
    <row r="600" ht="12.75" customHeight="1">
      <c r="A600" s="1"/>
      <c r="F600" s="1"/>
      <c r="I600" s="1"/>
    </row>
    <row r="601" ht="12.75" customHeight="1">
      <c r="A601" s="1"/>
      <c r="F601" s="1"/>
      <c r="I601" s="1"/>
    </row>
    <row r="602" ht="12.75" customHeight="1">
      <c r="A602" s="1"/>
      <c r="F602" s="1"/>
      <c r="I602" s="1"/>
    </row>
    <row r="603" ht="12.75" customHeight="1">
      <c r="A603" s="1"/>
      <c r="F603" s="1"/>
      <c r="I603" s="1"/>
    </row>
    <row r="604" ht="12.75" customHeight="1">
      <c r="A604" s="1"/>
      <c r="F604" s="1"/>
      <c r="I604" s="1"/>
    </row>
    <row r="605" ht="12.75" customHeight="1">
      <c r="A605" s="1"/>
      <c r="F605" s="1"/>
      <c r="I605" s="1"/>
    </row>
    <row r="606" ht="12.75" customHeight="1">
      <c r="A606" s="1"/>
      <c r="F606" s="1"/>
      <c r="I606" s="1"/>
    </row>
    <row r="607" ht="12.75" customHeight="1">
      <c r="A607" s="1"/>
      <c r="F607" s="1"/>
      <c r="I607" s="1"/>
    </row>
    <row r="608" ht="12.75" customHeight="1">
      <c r="A608" s="1"/>
      <c r="F608" s="1"/>
      <c r="I608" s="1"/>
    </row>
    <row r="609" ht="12.75" customHeight="1">
      <c r="A609" s="1"/>
      <c r="F609" s="1"/>
      <c r="I609" s="1"/>
    </row>
    <row r="610" ht="12.75" customHeight="1">
      <c r="A610" s="1"/>
      <c r="F610" s="1"/>
      <c r="I610" s="1"/>
    </row>
    <row r="611" ht="12.75" customHeight="1">
      <c r="A611" s="1"/>
      <c r="F611" s="1"/>
      <c r="I611" s="1"/>
    </row>
    <row r="612" ht="12.75" customHeight="1">
      <c r="A612" s="1"/>
      <c r="F612" s="1"/>
      <c r="I612" s="1"/>
    </row>
    <row r="613" ht="12.75" customHeight="1">
      <c r="A613" s="1"/>
      <c r="F613" s="1"/>
      <c r="I613" s="1"/>
    </row>
    <row r="614" ht="12.75" customHeight="1">
      <c r="A614" s="1"/>
      <c r="F614" s="1"/>
      <c r="I614" s="1"/>
    </row>
    <row r="615" ht="12.75" customHeight="1">
      <c r="A615" s="1"/>
      <c r="F615" s="1"/>
      <c r="I615" s="1"/>
    </row>
    <row r="616" ht="12.75" customHeight="1">
      <c r="A616" s="1"/>
      <c r="F616" s="1"/>
      <c r="I616" s="1"/>
    </row>
    <row r="617" ht="12.75" customHeight="1">
      <c r="A617" s="1"/>
      <c r="F617" s="1"/>
      <c r="I617" s="1"/>
    </row>
    <row r="618" ht="12.75" customHeight="1">
      <c r="A618" s="1"/>
      <c r="F618" s="1"/>
      <c r="I618" s="1"/>
    </row>
    <row r="619" ht="12.75" customHeight="1">
      <c r="A619" s="1"/>
      <c r="F619" s="1"/>
      <c r="I619" s="1"/>
    </row>
    <row r="620" ht="12.75" customHeight="1">
      <c r="A620" s="1"/>
      <c r="F620" s="1"/>
      <c r="I620" s="1"/>
    </row>
    <row r="621" ht="12.75" customHeight="1">
      <c r="A621" s="1"/>
      <c r="F621" s="1"/>
      <c r="I621" s="1"/>
    </row>
    <row r="622" ht="12.75" customHeight="1">
      <c r="A622" s="1"/>
      <c r="F622" s="1"/>
      <c r="I622" s="1"/>
    </row>
    <row r="623" ht="12.75" customHeight="1">
      <c r="A623" s="1"/>
      <c r="F623" s="1"/>
      <c r="I623" s="1"/>
    </row>
    <row r="624" ht="12.75" customHeight="1">
      <c r="A624" s="1"/>
      <c r="F624" s="1"/>
      <c r="I624" s="1"/>
    </row>
    <row r="625" ht="12.75" customHeight="1">
      <c r="A625" s="1"/>
      <c r="F625" s="1"/>
      <c r="I625" s="1"/>
    </row>
    <row r="626" ht="12.75" customHeight="1">
      <c r="A626" s="1"/>
      <c r="F626" s="1"/>
      <c r="I626" s="1"/>
    </row>
    <row r="627" ht="12.75" customHeight="1">
      <c r="A627" s="1"/>
      <c r="F627" s="1"/>
      <c r="I627" s="1"/>
    </row>
    <row r="628" ht="12.75" customHeight="1">
      <c r="A628" s="1"/>
      <c r="F628" s="1"/>
      <c r="I628" s="1"/>
    </row>
    <row r="629" ht="12.75" customHeight="1">
      <c r="A629" s="1"/>
      <c r="F629" s="1"/>
      <c r="I629" s="1"/>
    </row>
    <row r="630" ht="12.75" customHeight="1">
      <c r="A630" s="1"/>
      <c r="F630" s="1"/>
      <c r="I630" s="1"/>
    </row>
    <row r="631" ht="12.75" customHeight="1">
      <c r="A631" s="1"/>
      <c r="F631" s="1"/>
      <c r="I631" s="1"/>
    </row>
    <row r="632" ht="12.75" customHeight="1">
      <c r="A632" s="1"/>
      <c r="F632" s="1"/>
      <c r="I632" s="1"/>
    </row>
    <row r="633" ht="12.75" customHeight="1">
      <c r="A633" s="1"/>
      <c r="F633" s="1"/>
      <c r="I633" s="1"/>
    </row>
    <row r="634" ht="12.75" customHeight="1">
      <c r="A634" s="1"/>
      <c r="F634" s="1"/>
      <c r="I634" s="1"/>
    </row>
    <row r="635" ht="12.75" customHeight="1">
      <c r="A635" s="1"/>
      <c r="F635" s="1"/>
      <c r="I635" s="1"/>
    </row>
    <row r="636" ht="12.75" customHeight="1">
      <c r="A636" s="1"/>
      <c r="F636" s="1"/>
      <c r="I636" s="1"/>
    </row>
    <row r="637" ht="12.75" customHeight="1">
      <c r="A637" s="1"/>
      <c r="F637" s="1"/>
      <c r="I637" s="1"/>
    </row>
    <row r="638" ht="12.75" customHeight="1">
      <c r="A638" s="1"/>
      <c r="F638" s="1"/>
      <c r="I638" s="1"/>
    </row>
    <row r="639" ht="12.75" customHeight="1">
      <c r="A639" s="1"/>
      <c r="F639" s="1"/>
      <c r="I639" s="1"/>
    </row>
    <row r="640" ht="12.75" customHeight="1">
      <c r="A640" s="1"/>
      <c r="F640" s="1"/>
      <c r="I640" s="1"/>
    </row>
    <row r="641" ht="12.75" customHeight="1">
      <c r="A641" s="1"/>
      <c r="F641" s="1"/>
      <c r="I641" s="1"/>
    </row>
    <row r="642" ht="12.75" customHeight="1">
      <c r="A642" s="1"/>
      <c r="F642" s="1"/>
      <c r="I642" s="1"/>
    </row>
    <row r="643" ht="12.75" customHeight="1">
      <c r="A643" s="1"/>
      <c r="F643" s="1"/>
      <c r="I643" s="1"/>
    </row>
    <row r="644" ht="12.75" customHeight="1">
      <c r="A644" s="1"/>
      <c r="F644" s="1"/>
      <c r="I644" s="1"/>
    </row>
    <row r="645" ht="12.75" customHeight="1">
      <c r="A645" s="1"/>
      <c r="F645" s="1"/>
      <c r="I645" s="1"/>
    </row>
    <row r="646" ht="12.75" customHeight="1">
      <c r="A646" s="1"/>
      <c r="F646" s="1"/>
      <c r="I646" s="1"/>
    </row>
    <row r="647" ht="12.75" customHeight="1">
      <c r="A647" s="1"/>
      <c r="F647" s="1"/>
      <c r="I647" s="1"/>
    </row>
    <row r="648" ht="12.75" customHeight="1">
      <c r="A648" s="1"/>
      <c r="F648" s="1"/>
      <c r="I648" s="1"/>
    </row>
    <row r="649" ht="12.75" customHeight="1">
      <c r="A649" s="1"/>
      <c r="F649" s="1"/>
      <c r="I649" s="1"/>
    </row>
    <row r="650" ht="12.75" customHeight="1">
      <c r="A650" s="1"/>
      <c r="F650" s="1"/>
      <c r="I650" s="1"/>
    </row>
    <row r="651" ht="12.75" customHeight="1">
      <c r="A651" s="1"/>
      <c r="F651" s="1"/>
      <c r="I651" s="1"/>
    </row>
    <row r="652" ht="12.75" customHeight="1">
      <c r="A652" s="1"/>
      <c r="F652" s="1"/>
      <c r="I652" s="1"/>
    </row>
    <row r="653" ht="12.75" customHeight="1">
      <c r="A653" s="1"/>
      <c r="F653" s="1"/>
      <c r="I653" s="1"/>
    </row>
    <row r="654" ht="12.75" customHeight="1">
      <c r="A654" s="1"/>
      <c r="F654" s="1"/>
      <c r="I654" s="1"/>
    </row>
    <row r="655" ht="12.75" customHeight="1">
      <c r="A655" s="1"/>
      <c r="F655" s="1"/>
      <c r="I655" s="1"/>
    </row>
    <row r="656" ht="12.75" customHeight="1">
      <c r="A656" s="1"/>
      <c r="F656" s="1"/>
      <c r="I656" s="1"/>
    </row>
    <row r="657" ht="12.75" customHeight="1">
      <c r="A657" s="1"/>
      <c r="F657" s="1"/>
      <c r="I657" s="1"/>
    </row>
    <row r="658" ht="12.75" customHeight="1">
      <c r="A658" s="1"/>
      <c r="F658" s="1"/>
      <c r="I658" s="1"/>
    </row>
    <row r="659" ht="12.75" customHeight="1">
      <c r="A659" s="1"/>
      <c r="F659" s="1"/>
      <c r="I659" s="1"/>
    </row>
    <row r="660" ht="12.75" customHeight="1">
      <c r="A660" s="1"/>
      <c r="F660" s="1"/>
      <c r="I660" s="1"/>
    </row>
    <row r="661" ht="12.75" customHeight="1">
      <c r="A661" s="1"/>
      <c r="F661" s="1"/>
      <c r="I661" s="1"/>
    </row>
    <row r="662" ht="12.75" customHeight="1">
      <c r="A662" s="1"/>
      <c r="F662" s="1"/>
      <c r="I662" s="1"/>
    </row>
    <row r="663" ht="12.75" customHeight="1">
      <c r="A663" s="1"/>
      <c r="F663" s="1"/>
      <c r="I663" s="1"/>
    </row>
    <row r="664" ht="12.75" customHeight="1">
      <c r="A664" s="1"/>
      <c r="F664" s="1"/>
      <c r="I664" s="1"/>
    </row>
    <row r="665" ht="12.75" customHeight="1">
      <c r="A665" s="1"/>
      <c r="F665" s="1"/>
      <c r="I665" s="1"/>
    </row>
    <row r="666" ht="12.75" customHeight="1">
      <c r="A666" s="1"/>
      <c r="F666" s="1"/>
      <c r="I666" s="1"/>
    </row>
    <row r="667" ht="12.75" customHeight="1">
      <c r="A667" s="1"/>
      <c r="F667" s="1"/>
      <c r="I667" s="1"/>
    </row>
    <row r="668" ht="12.75" customHeight="1">
      <c r="A668" s="1"/>
      <c r="F668" s="1"/>
      <c r="I668" s="1"/>
    </row>
    <row r="669" ht="12.75" customHeight="1">
      <c r="A669" s="1"/>
      <c r="F669" s="1"/>
      <c r="I669" s="1"/>
    </row>
    <row r="670" ht="12.75" customHeight="1">
      <c r="A670" s="1"/>
      <c r="F670" s="1"/>
      <c r="I670" s="1"/>
    </row>
    <row r="671" ht="12.75" customHeight="1">
      <c r="A671" s="1"/>
      <c r="F671" s="1"/>
      <c r="I671" s="1"/>
    </row>
    <row r="672" ht="12.75" customHeight="1">
      <c r="A672" s="1"/>
      <c r="F672" s="1"/>
      <c r="I672" s="1"/>
    </row>
    <row r="673" ht="12.75" customHeight="1">
      <c r="A673" s="1"/>
      <c r="F673" s="1"/>
      <c r="I673" s="1"/>
    </row>
    <row r="674" ht="12.75" customHeight="1">
      <c r="A674" s="1"/>
      <c r="F674" s="1"/>
      <c r="I674" s="1"/>
    </row>
    <row r="675" ht="12.75" customHeight="1">
      <c r="A675" s="1"/>
      <c r="F675" s="1"/>
      <c r="I675" s="1"/>
    </row>
    <row r="676" ht="12.75" customHeight="1">
      <c r="A676" s="1"/>
      <c r="F676" s="1"/>
      <c r="I676" s="1"/>
    </row>
    <row r="677" ht="12.75" customHeight="1">
      <c r="A677" s="1"/>
      <c r="F677" s="1"/>
      <c r="I677" s="1"/>
    </row>
    <row r="678" ht="12.75" customHeight="1">
      <c r="A678" s="1"/>
      <c r="F678" s="1"/>
      <c r="I678" s="1"/>
    </row>
    <row r="679" ht="12.75" customHeight="1">
      <c r="A679" s="1"/>
      <c r="F679" s="1"/>
      <c r="I679" s="1"/>
    </row>
    <row r="680" ht="12.75" customHeight="1">
      <c r="A680" s="1"/>
      <c r="F680" s="1"/>
      <c r="I680" s="1"/>
    </row>
    <row r="681" ht="12.75" customHeight="1">
      <c r="A681" s="1"/>
      <c r="F681" s="1"/>
      <c r="I681" s="1"/>
    </row>
    <row r="682" ht="12.75" customHeight="1">
      <c r="A682" s="1"/>
      <c r="F682" s="1"/>
      <c r="I682" s="1"/>
    </row>
    <row r="683" ht="12.75" customHeight="1">
      <c r="A683" s="1"/>
      <c r="F683" s="1"/>
      <c r="I683" s="1"/>
    </row>
    <row r="684" ht="12.75" customHeight="1">
      <c r="A684" s="1"/>
      <c r="F684" s="1"/>
      <c r="I684" s="1"/>
    </row>
    <row r="685" ht="12.75" customHeight="1">
      <c r="A685" s="1"/>
      <c r="F685" s="1"/>
      <c r="I685" s="1"/>
    </row>
    <row r="686" ht="12.75" customHeight="1">
      <c r="A686" s="1"/>
      <c r="F686" s="1"/>
      <c r="I686" s="1"/>
    </row>
    <row r="687" ht="12.75" customHeight="1">
      <c r="A687" s="1"/>
      <c r="F687" s="1"/>
      <c r="I687" s="1"/>
    </row>
    <row r="688" ht="12.75" customHeight="1">
      <c r="A688" s="1"/>
      <c r="F688" s="1"/>
      <c r="I688" s="1"/>
    </row>
    <row r="689" ht="12.75" customHeight="1">
      <c r="A689" s="1"/>
      <c r="F689" s="1"/>
      <c r="I689" s="1"/>
    </row>
    <row r="690" ht="12.75" customHeight="1">
      <c r="A690" s="1"/>
      <c r="F690" s="1"/>
      <c r="I690" s="1"/>
    </row>
    <row r="691" ht="12.75" customHeight="1">
      <c r="A691" s="1"/>
      <c r="F691" s="1"/>
      <c r="I691" s="1"/>
    </row>
    <row r="692" ht="12.75" customHeight="1">
      <c r="A692" s="1"/>
      <c r="F692" s="1"/>
      <c r="I692" s="1"/>
    </row>
    <row r="693" ht="12.75" customHeight="1">
      <c r="A693" s="1"/>
      <c r="F693" s="1"/>
      <c r="I693" s="1"/>
    </row>
    <row r="694" ht="12.75" customHeight="1">
      <c r="A694" s="1"/>
      <c r="F694" s="1"/>
      <c r="I694" s="1"/>
    </row>
    <row r="695" ht="12.75" customHeight="1">
      <c r="A695" s="1"/>
      <c r="F695" s="1"/>
      <c r="I695" s="1"/>
    </row>
    <row r="696" ht="12.75" customHeight="1">
      <c r="A696" s="1"/>
      <c r="F696" s="1"/>
      <c r="I696" s="1"/>
    </row>
    <row r="697" ht="12.75" customHeight="1">
      <c r="A697" s="1"/>
      <c r="F697" s="1"/>
      <c r="I697" s="1"/>
    </row>
    <row r="698" ht="12.75" customHeight="1">
      <c r="A698" s="1"/>
      <c r="F698" s="1"/>
      <c r="I698" s="1"/>
    </row>
    <row r="699" ht="12.75" customHeight="1">
      <c r="A699" s="1"/>
      <c r="F699" s="1"/>
      <c r="I699" s="1"/>
    </row>
    <row r="700" ht="12.75" customHeight="1">
      <c r="A700" s="1"/>
      <c r="F700" s="1"/>
      <c r="I700" s="1"/>
    </row>
    <row r="701" ht="12.75" customHeight="1">
      <c r="A701" s="1"/>
      <c r="F701" s="1"/>
      <c r="I701" s="1"/>
    </row>
    <row r="702" ht="12.75" customHeight="1">
      <c r="A702" s="1"/>
      <c r="F702" s="1"/>
      <c r="I702" s="1"/>
    </row>
    <row r="703" ht="12.75" customHeight="1">
      <c r="A703" s="1"/>
      <c r="F703" s="1"/>
      <c r="I703" s="1"/>
    </row>
    <row r="704" ht="12.75" customHeight="1">
      <c r="A704" s="1"/>
      <c r="F704" s="1"/>
      <c r="I704" s="1"/>
    </row>
    <row r="705" ht="12.75" customHeight="1">
      <c r="A705" s="1"/>
      <c r="F705" s="1"/>
      <c r="I705" s="1"/>
    </row>
    <row r="706" ht="12.75" customHeight="1">
      <c r="A706" s="1"/>
      <c r="F706" s="1"/>
      <c r="I706" s="1"/>
    </row>
    <row r="707" ht="12.75" customHeight="1">
      <c r="A707" s="1"/>
      <c r="F707" s="1"/>
      <c r="I707" s="1"/>
    </row>
    <row r="708" ht="12.75" customHeight="1">
      <c r="A708" s="1"/>
      <c r="F708" s="1"/>
      <c r="I708" s="1"/>
    </row>
    <row r="709" ht="12.75" customHeight="1">
      <c r="A709" s="1"/>
      <c r="F709" s="1"/>
      <c r="I709" s="1"/>
    </row>
    <row r="710" ht="12.75" customHeight="1">
      <c r="A710" s="1"/>
      <c r="F710" s="1"/>
      <c r="I710" s="1"/>
    </row>
    <row r="711" ht="12.75" customHeight="1">
      <c r="A711" s="1"/>
      <c r="F711" s="1"/>
      <c r="I711" s="1"/>
    </row>
    <row r="712" ht="12.75" customHeight="1">
      <c r="A712" s="1"/>
      <c r="F712" s="1"/>
      <c r="I712" s="1"/>
    </row>
    <row r="713" ht="12.75" customHeight="1">
      <c r="A713" s="1"/>
      <c r="F713" s="1"/>
      <c r="I713" s="1"/>
    </row>
    <row r="714" ht="12.75" customHeight="1">
      <c r="A714" s="1"/>
      <c r="F714" s="1"/>
      <c r="I714" s="1"/>
    </row>
    <row r="715" ht="12.75" customHeight="1">
      <c r="A715" s="1"/>
      <c r="F715" s="1"/>
      <c r="I715" s="1"/>
    </row>
    <row r="716" ht="12.75" customHeight="1">
      <c r="A716" s="1"/>
      <c r="F716" s="1"/>
      <c r="I716" s="1"/>
    </row>
    <row r="717" ht="12.75" customHeight="1">
      <c r="A717" s="1"/>
      <c r="F717" s="1"/>
      <c r="I717" s="1"/>
    </row>
    <row r="718" ht="12.75" customHeight="1">
      <c r="A718" s="1"/>
      <c r="F718" s="1"/>
      <c r="I718" s="1"/>
    </row>
    <row r="719" ht="12.75" customHeight="1">
      <c r="A719" s="1"/>
      <c r="F719" s="1"/>
      <c r="I719" s="1"/>
    </row>
    <row r="720" ht="12.75" customHeight="1">
      <c r="A720" s="1"/>
      <c r="F720" s="1"/>
      <c r="I720" s="1"/>
    </row>
    <row r="721" ht="12.75" customHeight="1">
      <c r="A721" s="1"/>
      <c r="F721" s="1"/>
      <c r="I721" s="1"/>
    </row>
    <row r="722" ht="12.75" customHeight="1">
      <c r="A722" s="1"/>
      <c r="F722" s="1"/>
      <c r="I722" s="1"/>
    </row>
    <row r="723" ht="12.75" customHeight="1">
      <c r="A723" s="1"/>
      <c r="F723" s="1"/>
      <c r="I723" s="1"/>
    </row>
    <row r="724" ht="12.75" customHeight="1">
      <c r="A724" s="1"/>
      <c r="F724" s="1"/>
      <c r="I724" s="1"/>
    </row>
    <row r="725" ht="12.75" customHeight="1">
      <c r="A725" s="1"/>
      <c r="F725" s="1"/>
      <c r="I725" s="1"/>
    </row>
    <row r="726" ht="12.75" customHeight="1">
      <c r="A726" s="1"/>
      <c r="F726" s="1"/>
      <c r="I726" s="1"/>
    </row>
    <row r="727" ht="12.75" customHeight="1">
      <c r="A727" s="1"/>
      <c r="F727" s="1"/>
      <c r="I727" s="1"/>
    </row>
    <row r="728" ht="12.75" customHeight="1">
      <c r="A728" s="1"/>
      <c r="F728" s="1"/>
      <c r="I728" s="1"/>
    </row>
    <row r="729" ht="12.75" customHeight="1">
      <c r="A729" s="1"/>
      <c r="F729" s="1"/>
      <c r="I729" s="1"/>
    </row>
    <row r="730" ht="12.75" customHeight="1">
      <c r="A730" s="1"/>
      <c r="F730" s="1"/>
      <c r="I730" s="1"/>
    </row>
    <row r="731" ht="12.75" customHeight="1">
      <c r="A731" s="1"/>
      <c r="F731" s="1"/>
      <c r="I731" s="1"/>
    </row>
    <row r="732" ht="12.75" customHeight="1">
      <c r="A732" s="1"/>
      <c r="F732" s="1"/>
      <c r="I732" s="1"/>
    </row>
    <row r="733" ht="12.75" customHeight="1">
      <c r="A733" s="1"/>
      <c r="F733" s="1"/>
      <c r="I733" s="1"/>
    </row>
    <row r="734" ht="12.75" customHeight="1">
      <c r="A734" s="1"/>
      <c r="F734" s="1"/>
      <c r="I734" s="1"/>
    </row>
    <row r="735" ht="12.75" customHeight="1">
      <c r="A735" s="1"/>
      <c r="F735" s="1"/>
      <c r="I735" s="1"/>
    </row>
    <row r="736" ht="12.75" customHeight="1">
      <c r="A736" s="1"/>
      <c r="F736" s="1"/>
      <c r="I736" s="1"/>
    </row>
    <row r="737" ht="12.75" customHeight="1">
      <c r="A737" s="1"/>
      <c r="F737" s="1"/>
      <c r="I737" s="1"/>
    </row>
    <row r="738" ht="12.75" customHeight="1">
      <c r="A738" s="1"/>
      <c r="F738" s="1"/>
      <c r="I738" s="1"/>
    </row>
    <row r="739" ht="12.75" customHeight="1">
      <c r="A739" s="1"/>
      <c r="F739" s="1"/>
      <c r="I739" s="1"/>
    </row>
    <row r="740" ht="12.75" customHeight="1">
      <c r="A740" s="1"/>
      <c r="F740" s="1"/>
      <c r="I740" s="1"/>
    </row>
    <row r="741" ht="12.75" customHeight="1">
      <c r="A741" s="1"/>
      <c r="F741" s="1"/>
      <c r="I741" s="1"/>
    </row>
    <row r="742" ht="12.75" customHeight="1">
      <c r="A742" s="1"/>
      <c r="F742" s="1"/>
      <c r="I742" s="1"/>
    </row>
    <row r="743" ht="12.75" customHeight="1">
      <c r="A743" s="1"/>
      <c r="F743" s="1"/>
      <c r="I743" s="1"/>
    </row>
    <row r="744" ht="12.75" customHeight="1">
      <c r="A744" s="1"/>
      <c r="F744" s="1"/>
      <c r="I744" s="1"/>
    </row>
    <row r="745" ht="12.75" customHeight="1">
      <c r="A745" s="1"/>
      <c r="F745" s="1"/>
      <c r="I745" s="1"/>
    </row>
    <row r="746" ht="12.75" customHeight="1">
      <c r="A746" s="1"/>
      <c r="F746" s="1"/>
      <c r="I746" s="1"/>
    </row>
    <row r="747" ht="12.75" customHeight="1">
      <c r="A747" s="1"/>
      <c r="F747" s="1"/>
      <c r="I747" s="1"/>
    </row>
    <row r="748" ht="12.75" customHeight="1">
      <c r="A748" s="1"/>
      <c r="F748" s="1"/>
      <c r="I748" s="1"/>
    </row>
    <row r="749" ht="12.75" customHeight="1">
      <c r="A749" s="1"/>
      <c r="F749" s="1"/>
      <c r="I749" s="1"/>
    </row>
    <row r="750" ht="12.75" customHeight="1">
      <c r="A750" s="1"/>
      <c r="F750" s="1"/>
      <c r="I750" s="1"/>
    </row>
    <row r="751" ht="12.75" customHeight="1">
      <c r="A751" s="1"/>
      <c r="F751" s="1"/>
      <c r="I751" s="1"/>
    </row>
    <row r="752" ht="12.75" customHeight="1">
      <c r="A752" s="1"/>
      <c r="F752" s="1"/>
      <c r="I752" s="1"/>
    </row>
    <row r="753" ht="12.75" customHeight="1">
      <c r="A753" s="1"/>
      <c r="F753" s="1"/>
      <c r="I753" s="1"/>
    </row>
    <row r="754" ht="12.75" customHeight="1">
      <c r="A754" s="1"/>
      <c r="F754" s="1"/>
      <c r="I754" s="1"/>
    </row>
    <row r="755" ht="12.75" customHeight="1">
      <c r="A755" s="1"/>
      <c r="F755" s="1"/>
      <c r="I755" s="1"/>
    </row>
    <row r="756" ht="12.75" customHeight="1">
      <c r="A756" s="1"/>
      <c r="F756" s="1"/>
      <c r="I756" s="1"/>
    </row>
    <row r="757" ht="12.75" customHeight="1">
      <c r="A757" s="1"/>
      <c r="F757" s="1"/>
      <c r="I757" s="1"/>
    </row>
    <row r="758" ht="12.75" customHeight="1">
      <c r="A758" s="1"/>
      <c r="F758" s="1"/>
      <c r="I758" s="1"/>
    </row>
    <row r="759" ht="12.75" customHeight="1">
      <c r="A759" s="1"/>
      <c r="F759" s="1"/>
      <c r="I759" s="1"/>
    </row>
    <row r="760" ht="12.75" customHeight="1">
      <c r="A760" s="1"/>
      <c r="F760" s="1"/>
      <c r="I760" s="1"/>
    </row>
    <row r="761" ht="12.75" customHeight="1">
      <c r="A761" s="1"/>
      <c r="F761" s="1"/>
      <c r="I761" s="1"/>
    </row>
    <row r="762" ht="12.75" customHeight="1">
      <c r="A762" s="1"/>
      <c r="F762" s="1"/>
      <c r="I762" s="1"/>
    </row>
    <row r="763" ht="12.75" customHeight="1">
      <c r="A763" s="1"/>
      <c r="F763" s="1"/>
      <c r="I763" s="1"/>
    </row>
    <row r="764" ht="12.75" customHeight="1">
      <c r="A764" s="1"/>
      <c r="F764" s="1"/>
      <c r="I764" s="1"/>
    </row>
    <row r="765" ht="12.75" customHeight="1">
      <c r="A765" s="1"/>
      <c r="F765" s="1"/>
      <c r="I765" s="1"/>
    </row>
    <row r="766" ht="12.75" customHeight="1">
      <c r="A766" s="1"/>
      <c r="F766" s="1"/>
      <c r="I766" s="1"/>
    </row>
    <row r="767" ht="12.75" customHeight="1">
      <c r="A767" s="1"/>
      <c r="F767" s="1"/>
      <c r="I767" s="1"/>
    </row>
    <row r="768" ht="12.75" customHeight="1">
      <c r="A768" s="1"/>
      <c r="F768" s="1"/>
      <c r="I768" s="1"/>
    </row>
    <row r="769" ht="12.75" customHeight="1">
      <c r="A769" s="1"/>
      <c r="F769" s="1"/>
      <c r="I769" s="1"/>
    </row>
    <row r="770" ht="12.75" customHeight="1">
      <c r="A770" s="1"/>
      <c r="F770" s="1"/>
      <c r="I770" s="1"/>
    </row>
    <row r="771" ht="12.75" customHeight="1">
      <c r="A771" s="1"/>
      <c r="F771" s="1"/>
      <c r="I771" s="1"/>
    </row>
    <row r="772" ht="12.75" customHeight="1">
      <c r="A772" s="1"/>
      <c r="F772" s="1"/>
      <c r="I772" s="1"/>
    </row>
    <row r="773" ht="12.75" customHeight="1">
      <c r="A773" s="1"/>
      <c r="F773" s="1"/>
      <c r="I773" s="1"/>
    </row>
    <row r="774" ht="12.75" customHeight="1">
      <c r="A774" s="1"/>
      <c r="F774" s="1"/>
      <c r="I774" s="1"/>
    </row>
    <row r="775" ht="12.75" customHeight="1">
      <c r="A775" s="1"/>
      <c r="F775" s="1"/>
      <c r="I775" s="1"/>
    </row>
    <row r="776" ht="12.75" customHeight="1">
      <c r="A776" s="1"/>
      <c r="F776" s="1"/>
      <c r="I776" s="1"/>
    </row>
    <row r="777" ht="12.75" customHeight="1">
      <c r="A777" s="1"/>
      <c r="F777" s="1"/>
      <c r="I777" s="1"/>
    </row>
    <row r="778" ht="12.75" customHeight="1">
      <c r="A778" s="1"/>
      <c r="F778" s="1"/>
      <c r="I778" s="1"/>
    </row>
    <row r="779" ht="12.75" customHeight="1">
      <c r="A779" s="1"/>
      <c r="F779" s="1"/>
      <c r="I779" s="1"/>
    </row>
    <row r="780" ht="12.75" customHeight="1">
      <c r="A780" s="1"/>
      <c r="F780" s="1"/>
      <c r="I780" s="1"/>
    </row>
    <row r="781" ht="12.75" customHeight="1">
      <c r="A781" s="1"/>
      <c r="F781" s="1"/>
      <c r="I781" s="1"/>
    </row>
    <row r="782" ht="12.75" customHeight="1">
      <c r="A782" s="1"/>
      <c r="F782" s="1"/>
      <c r="I782" s="1"/>
    </row>
    <row r="783" ht="12.75" customHeight="1">
      <c r="A783" s="1"/>
      <c r="F783" s="1"/>
      <c r="I783" s="1"/>
    </row>
    <row r="784" ht="12.75" customHeight="1">
      <c r="A784" s="1"/>
      <c r="F784" s="1"/>
      <c r="I784" s="1"/>
    </row>
    <row r="785" ht="12.75" customHeight="1">
      <c r="A785" s="1"/>
      <c r="F785" s="1"/>
      <c r="I785" s="1"/>
    </row>
    <row r="786" ht="12.75" customHeight="1">
      <c r="A786" s="1"/>
      <c r="F786" s="1"/>
      <c r="I786" s="1"/>
    </row>
    <row r="787" ht="12.75" customHeight="1">
      <c r="A787" s="1"/>
      <c r="F787" s="1"/>
      <c r="I787" s="1"/>
    </row>
    <row r="788" ht="12.75" customHeight="1">
      <c r="A788" s="1"/>
      <c r="F788" s="1"/>
      <c r="I788" s="1"/>
    </row>
    <row r="789" ht="12.75" customHeight="1">
      <c r="A789" s="1"/>
      <c r="F789" s="1"/>
      <c r="I789" s="1"/>
    </row>
    <row r="790" ht="12.75" customHeight="1">
      <c r="A790" s="1"/>
      <c r="F790" s="1"/>
      <c r="I790" s="1"/>
    </row>
    <row r="791" ht="12.75" customHeight="1">
      <c r="A791" s="1"/>
      <c r="F791" s="1"/>
      <c r="I791" s="1"/>
    </row>
    <row r="792" ht="12.75" customHeight="1">
      <c r="A792" s="1"/>
      <c r="F792" s="1"/>
      <c r="I792" s="1"/>
    </row>
    <row r="793" ht="12.75" customHeight="1">
      <c r="A793" s="1"/>
      <c r="F793" s="1"/>
      <c r="I793" s="1"/>
    </row>
    <row r="794" ht="12.75" customHeight="1">
      <c r="A794" s="1"/>
      <c r="F794" s="1"/>
      <c r="I794" s="1"/>
    </row>
    <row r="795" ht="12.75" customHeight="1">
      <c r="A795" s="1"/>
      <c r="F795" s="1"/>
      <c r="I795" s="1"/>
    </row>
    <row r="796" ht="12.75" customHeight="1">
      <c r="A796" s="1"/>
      <c r="F796" s="1"/>
      <c r="I796" s="1"/>
    </row>
    <row r="797" ht="12.75" customHeight="1">
      <c r="A797" s="1"/>
      <c r="F797" s="1"/>
      <c r="I797" s="1"/>
    </row>
    <row r="798" ht="12.75" customHeight="1">
      <c r="A798" s="1"/>
      <c r="F798" s="1"/>
      <c r="I798" s="1"/>
    </row>
    <row r="799" ht="12.75" customHeight="1">
      <c r="A799" s="1"/>
      <c r="F799" s="1"/>
      <c r="I799" s="1"/>
    </row>
    <row r="800" ht="12.75" customHeight="1">
      <c r="A800" s="1"/>
      <c r="F800" s="1"/>
      <c r="I800" s="1"/>
    </row>
    <row r="801" ht="12.75" customHeight="1">
      <c r="A801" s="1"/>
      <c r="F801" s="1"/>
      <c r="I801" s="1"/>
    </row>
    <row r="802" ht="12.75" customHeight="1">
      <c r="A802" s="1"/>
      <c r="F802" s="1"/>
      <c r="I802" s="1"/>
    </row>
    <row r="803" ht="12.75" customHeight="1">
      <c r="A803" s="1"/>
      <c r="F803" s="1"/>
      <c r="I803" s="1"/>
    </row>
    <row r="804" ht="12.75" customHeight="1">
      <c r="A804" s="1"/>
      <c r="F804" s="1"/>
      <c r="I804" s="1"/>
    </row>
    <row r="805" ht="12.75" customHeight="1">
      <c r="A805" s="1"/>
      <c r="F805" s="1"/>
      <c r="I805" s="1"/>
    </row>
    <row r="806" ht="12.75" customHeight="1">
      <c r="A806" s="1"/>
      <c r="F806" s="1"/>
      <c r="I806" s="1"/>
    </row>
    <row r="807" ht="12.75" customHeight="1">
      <c r="A807" s="1"/>
      <c r="F807" s="1"/>
      <c r="I807" s="1"/>
    </row>
    <row r="808" ht="12.75" customHeight="1">
      <c r="A808" s="1"/>
      <c r="F808" s="1"/>
      <c r="I808" s="1"/>
    </row>
    <row r="809" ht="12.75" customHeight="1">
      <c r="A809" s="1"/>
      <c r="F809" s="1"/>
      <c r="I809" s="1"/>
    </row>
    <row r="810" ht="12.75" customHeight="1">
      <c r="A810" s="1"/>
      <c r="F810" s="1"/>
      <c r="I810" s="1"/>
    </row>
    <row r="811" ht="12.75" customHeight="1">
      <c r="A811" s="1"/>
      <c r="F811" s="1"/>
      <c r="I811" s="1"/>
    </row>
    <row r="812" ht="12.75" customHeight="1">
      <c r="A812" s="1"/>
      <c r="F812" s="1"/>
      <c r="I812" s="1"/>
    </row>
    <row r="813" ht="12.75" customHeight="1">
      <c r="A813" s="1"/>
      <c r="F813" s="1"/>
      <c r="I813" s="1"/>
    </row>
    <row r="814" ht="12.75" customHeight="1">
      <c r="A814" s="1"/>
      <c r="F814" s="1"/>
      <c r="I814" s="1"/>
    </row>
    <row r="815" ht="12.75" customHeight="1">
      <c r="A815" s="1"/>
      <c r="F815" s="1"/>
      <c r="I815" s="1"/>
    </row>
    <row r="816" ht="12.75" customHeight="1">
      <c r="A816" s="1"/>
      <c r="F816" s="1"/>
      <c r="I816" s="1"/>
    </row>
    <row r="817" ht="12.75" customHeight="1">
      <c r="A817" s="1"/>
      <c r="F817" s="1"/>
      <c r="I817" s="1"/>
    </row>
    <row r="818" ht="12.75" customHeight="1">
      <c r="A818" s="1"/>
      <c r="F818" s="1"/>
      <c r="I818" s="1"/>
    </row>
    <row r="819" ht="12.75" customHeight="1">
      <c r="A819" s="1"/>
      <c r="F819" s="1"/>
      <c r="I819" s="1"/>
    </row>
    <row r="820" ht="12.75" customHeight="1">
      <c r="A820" s="1"/>
      <c r="F820" s="1"/>
      <c r="I820" s="1"/>
    </row>
    <row r="821" ht="12.75" customHeight="1">
      <c r="A821" s="1"/>
      <c r="F821" s="1"/>
      <c r="I821" s="1"/>
    </row>
    <row r="822" ht="12.75" customHeight="1">
      <c r="A822" s="1"/>
      <c r="F822" s="1"/>
      <c r="I822" s="1"/>
    </row>
    <row r="823" ht="12.75" customHeight="1">
      <c r="A823" s="1"/>
      <c r="F823" s="1"/>
      <c r="I823" s="1"/>
    </row>
    <row r="824" ht="12.75" customHeight="1">
      <c r="A824" s="1"/>
      <c r="F824" s="1"/>
      <c r="I824" s="1"/>
    </row>
    <row r="825" ht="12.75" customHeight="1">
      <c r="A825" s="1"/>
      <c r="F825" s="1"/>
      <c r="I825" s="1"/>
    </row>
    <row r="826" ht="12.75" customHeight="1">
      <c r="A826" s="1"/>
      <c r="F826" s="1"/>
      <c r="I826" s="1"/>
    </row>
    <row r="827" ht="12.75" customHeight="1">
      <c r="A827" s="1"/>
      <c r="F827" s="1"/>
      <c r="I827" s="1"/>
    </row>
    <row r="828" ht="12.75" customHeight="1">
      <c r="A828" s="1"/>
      <c r="F828" s="1"/>
      <c r="I828" s="1"/>
    </row>
    <row r="829" ht="12.75" customHeight="1">
      <c r="A829" s="1"/>
      <c r="F829" s="1"/>
      <c r="I829" s="1"/>
    </row>
    <row r="830" ht="12.75" customHeight="1">
      <c r="A830" s="1"/>
      <c r="F830" s="1"/>
      <c r="I830" s="1"/>
    </row>
    <row r="831" ht="12.75" customHeight="1">
      <c r="A831" s="1"/>
      <c r="F831" s="1"/>
      <c r="I831" s="1"/>
    </row>
    <row r="832" ht="12.75" customHeight="1">
      <c r="A832" s="1"/>
      <c r="F832" s="1"/>
      <c r="I832" s="1"/>
    </row>
    <row r="833" ht="12.75" customHeight="1">
      <c r="A833" s="1"/>
      <c r="F833" s="1"/>
      <c r="I833" s="1"/>
    </row>
    <row r="834" ht="12.75" customHeight="1">
      <c r="A834" s="1"/>
      <c r="F834" s="1"/>
      <c r="I834" s="1"/>
    </row>
    <row r="835" ht="12.75" customHeight="1">
      <c r="A835" s="1"/>
      <c r="F835" s="1"/>
      <c r="I835" s="1"/>
    </row>
    <row r="836" ht="12.75" customHeight="1">
      <c r="A836" s="1"/>
      <c r="F836" s="1"/>
      <c r="I836" s="1"/>
    </row>
    <row r="837" ht="12.75" customHeight="1">
      <c r="A837" s="1"/>
      <c r="F837" s="1"/>
      <c r="I837" s="1"/>
    </row>
    <row r="838" ht="12.75" customHeight="1">
      <c r="A838" s="1"/>
      <c r="F838" s="1"/>
      <c r="I838" s="1"/>
    </row>
    <row r="839" ht="12.75" customHeight="1">
      <c r="A839" s="1"/>
      <c r="F839" s="1"/>
      <c r="I839" s="1"/>
    </row>
    <row r="840" ht="12.75" customHeight="1">
      <c r="A840" s="1"/>
      <c r="F840" s="1"/>
      <c r="I840" s="1"/>
    </row>
    <row r="841" ht="12.75" customHeight="1">
      <c r="A841" s="1"/>
      <c r="F841" s="1"/>
      <c r="I841" s="1"/>
    </row>
    <row r="842" ht="12.75" customHeight="1">
      <c r="A842" s="1"/>
      <c r="F842" s="1"/>
      <c r="I842" s="1"/>
    </row>
    <row r="843" ht="12.75" customHeight="1">
      <c r="A843" s="1"/>
      <c r="F843" s="1"/>
      <c r="I843" s="1"/>
    </row>
    <row r="844" ht="12.75" customHeight="1">
      <c r="A844" s="1"/>
      <c r="F844" s="1"/>
      <c r="I844" s="1"/>
    </row>
    <row r="845" ht="12.75" customHeight="1">
      <c r="A845" s="1"/>
      <c r="F845" s="1"/>
      <c r="I845" s="1"/>
    </row>
    <row r="846" ht="12.75" customHeight="1">
      <c r="A846" s="1"/>
      <c r="F846" s="1"/>
      <c r="I846" s="1"/>
    </row>
    <row r="847" ht="12.75" customHeight="1">
      <c r="A847" s="1"/>
      <c r="F847" s="1"/>
      <c r="I847" s="1"/>
    </row>
    <row r="848" ht="12.75" customHeight="1">
      <c r="A848" s="1"/>
      <c r="F848" s="1"/>
      <c r="I848" s="1"/>
    </row>
    <row r="849" ht="12.75" customHeight="1">
      <c r="A849" s="1"/>
      <c r="F849" s="1"/>
      <c r="I849" s="1"/>
    </row>
    <row r="850" ht="12.75" customHeight="1">
      <c r="A850" s="1"/>
      <c r="F850" s="1"/>
      <c r="I850" s="1"/>
    </row>
    <row r="851" ht="12.75" customHeight="1">
      <c r="A851" s="1"/>
      <c r="F851" s="1"/>
      <c r="I851" s="1"/>
    </row>
    <row r="852" ht="12.75" customHeight="1">
      <c r="A852" s="1"/>
      <c r="F852" s="1"/>
      <c r="I852" s="1"/>
    </row>
    <row r="853" ht="12.75" customHeight="1">
      <c r="A853" s="1"/>
      <c r="F853" s="1"/>
      <c r="I853" s="1"/>
    </row>
    <row r="854" ht="12.75" customHeight="1">
      <c r="A854" s="1"/>
      <c r="F854" s="1"/>
      <c r="I854" s="1"/>
    </row>
    <row r="855" ht="12.75" customHeight="1">
      <c r="A855" s="1"/>
      <c r="F855" s="1"/>
      <c r="I855" s="1"/>
    </row>
    <row r="856" ht="12.75" customHeight="1">
      <c r="A856" s="1"/>
      <c r="F856" s="1"/>
      <c r="I856" s="1"/>
    </row>
    <row r="857" ht="12.75" customHeight="1">
      <c r="A857" s="1"/>
      <c r="F857" s="1"/>
      <c r="I857" s="1"/>
    </row>
    <row r="858" ht="12.75" customHeight="1">
      <c r="A858" s="1"/>
      <c r="F858" s="1"/>
      <c r="I858" s="1"/>
    </row>
    <row r="859" ht="12.75" customHeight="1">
      <c r="A859" s="1"/>
      <c r="F859" s="1"/>
      <c r="I859" s="1"/>
    </row>
    <row r="860" ht="12.75" customHeight="1">
      <c r="A860" s="1"/>
      <c r="F860" s="1"/>
      <c r="I860" s="1"/>
    </row>
    <row r="861" ht="12.75" customHeight="1">
      <c r="A861" s="1"/>
      <c r="F861" s="1"/>
      <c r="I861" s="1"/>
    </row>
    <row r="862" ht="12.75" customHeight="1">
      <c r="A862" s="1"/>
      <c r="F862" s="1"/>
      <c r="I862" s="1"/>
    </row>
    <row r="863" ht="12.75" customHeight="1">
      <c r="A863" s="1"/>
      <c r="F863" s="1"/>
      <c r="I863" s="1"/>
    </row>
    <row r="864" ht="12.75" customHeight="1">
      <c r="A864" s="1"/>
      <c r="F864" s="1"/>
      <c r="I864" s="1"/>
    </row>
    <row r="865" ht="12.75" customHeight="1">
      <c r="A865" s="1"/>
      <c r="F865" s="1"/>
      <c r="I865" s="1"/>
    </row>
    <row r="866" ht="12.75" customHeight="1">
      <c r="A866" s="1"/>
      <c r="F866" s="1"/>
      <c r="I866" s="1"/>
    </row>
    <row r="867" ht="12.75" customHeight="1">
      <c r="A867" s="1"/>
      <c r="F867" s="1"/>
      <c r="I867" s="1"/>
    </row>
    <row r="868" ht="12.75" customHeight="1">
      <c r="A868" s="1"/>
      <c r="F868" s="1"/>
      <c r="I868" s="1"/>
    </row>
    <row r="869" ht="12.75" customHeight="1">
      <c r="A869" s="1"/>
      <c r="F869" s="1"/>
      <c r="I869" s="1"/>
    </row>
    <row r="870" ht="12.75" customHeight="1">
      <c r="A870" s="1"/>
      <c r="F870" s="1"/>
      <c r="I870" s="1"/>
    </row>
    <row r="871" ht="12.75" customHeight="1">
      <c r="A871" s="1"/>
      <c r="F871" s="1"/>
      <c r="I871" s="1"/>
    </row>
    <row r="872" ht="12.75" customHeight="1">
      <c r="A872" s="1"/>
      <c r="F872" s="1"/>
      <c r="I872" s="1"/>
    </row>
    <row r="873" ht="12.75" customHeight="1">
      <c r="A873" s="1"/>
      <c r="F873" s="1"/>
      <c r="I873" s="1"/>
    </row>
    <row r="874" ht="12.75" customHeight="1">
      <c r="A874" s="1"/>
      <c r="F874" s="1"/>
      <c r="I874" s="1"/>
    </row>
    <row r="875" ht="12.75" customHeight="1">
      <c r="A875" s="1"/>
      <c r="F875" s="1"/>
      <c r="I875" s="1"/>
    </row>
    <row r="876" ht="12.75" customHeight="1">
      <c r="A876" s="1"/>
      <c r="F876" s="1"/>
      <c r="I876" s="1"/>
    </row>
    <row r="877" ht="12.75" customHeight="1">
      <c r="A877" s="1"/>
      <c r="F877" s="1"/>
      <c r="I877" s="1"/>
    </row>
    <row r="878" ht="12.75" customHeight="1">
      <c r="A878" s="1"/>
      <c r="F878" s="1"/>
      <c r="I878" s="1"/>
    </row>
    <row r="879" ht="12.75" customHeight="1">
      <c r="A879" s="1"/>
      <c r="F879" s="1"/>
      <c r="I879" s="1"/>
    </row>
    <row r="880" ht="12.75" customHeight="1">
      <c r="A880" s="1"/>
      <c r="F880" s="1"/>
      <c r="I880" s="1"/>
    </row>
    <row r="881" ht="12.75" customHeight="1">
      <c r="A881" s="1"/>
      <c r="F881" s="1"/>
      <c r="I881" s="1"/>
    </row>
    <row r="882" ht="12.75" customHeight="1">
      <c r="A882" s="1"/>
      <c r="F882" s="1"/>
      <c r="I882" s="1"/>
    </row>
    <row r="883" ht="12.75" customHeight="1">
      <c r="A883" s="1"/>
      <c r="F883" s="1"/>
      <c r="I883" s="1"/>
    </row>
    <row r="884" ht="12.75" customHeight="1">
      <c r="A884" s="1"/>
      <c r="F884" s="1"/>
      <c r="I884" s="1"/>
    </row>
    <row r="885" ht="12.75" customHeight="1">
      <c r="A885" s="1"/>
      <c r="F885" s="1"/>
      <c r="I885" s="1"/>
    </row>
    <row r="886" ht="12.75" customHeight="1">
      <c r="A886" s="1"/>
      <c r="F886" s="1"/>
      <c r="I886" s="1"/>
    </row>
    <row r="887" ht="12.75" customHeight="1">
      <c r="A887" s="1"/>
      <c r="F887" s="1"/>
      <c r="I887" s="1"/>
    </row>
    <row r="888" ht="12.75" customHeight="1">
      <c r="A888" s="1"/>
      <c r="F888" s="1"/>
      <c r="I888" s="1"/>
    </row>
    <row r="889" ht="12.75" customHeight="1">
      <c r="A889" s="1"/>
      <c r="F889" s="1"/>
      <c r="I889" s="1"/>
    </row>
    <row r="890" ht="12.75" customHeight="1">
      <c r="A890" s="1"/>
      <c r="F890" s="1"/>
      <c r="I890" s="1"/>
    </row>
    <row r="891" ht="12.75" customHeight="1">
      <c r="A891" s="1"/>
      <c r="F891" s="1"/>
      <c r="I891" s="1"/>
    </row>
    <row r="892" ht="12.75" customHeight="1">
      <c r="A892" s="1"/>
      <c r="F892" s="1"/>
      <c r="I892" s="1"/>
    </row>
    <row r="893" ht="12.75" customHeight="1">
      <c r="A893" s="1"/>
      <c r="F893" s="1"/>
      <c r="I893" s="1"/>
    </row>
    <row r="894" ht="12.75" customHeight="1">
      <c r="A894" s="1"/>
      <c r="F894" s="1"/>
      <c r="I894" s="1"/>
    </row>
    <row r="895" ht="12.75" customHeight="1">
      <c r="A895" s="1"/>
      <c r="F895" s="1"/>
      <c r="I895" s="1"/>
    </row>
    <row r="896" ht="12.75" customHeight="1">
      <c r="A896" s="1"/>
      <c r="F896" s="1"/>
      <c r="I896" s="1"/>
    </row>
    <row r="897" ht="12.75" customHeight="1">
      <c r="A897" s="1"/>
      <c r="F897" s="1"/>
      <c r="I897" s="1"/>
    </row>
    <row r="898" ht="12.75" customHeight="1">
      <c r="A898" s="1"/>
      <c r="F898" s="1"/>
      <c r="I898" s="1"/>
    </row>
    <row r="899" ht="12.75" customHeight="1">
      <c r="A899" s="1"/>
      <c r="F899" s="1"/>
      <c r="I899" s="1"/>
    </row>
    <row r="900" ht="12.75" customHeight="1">
      <c r="A900" s="1"/>
      <c r="F900" s="1"/>
      <c r="I900" s="1"/>
    </row>
    <row r="901" ht="12.75" customHeight="1">
      <c r="A901" s="1"/>
      <c r="F901" s="1"/>
      <c r="I901" s="1"/>
    </row>
    <row r="902" ht="12.75" customHeight="1">
      <c r="A902" s="1"/>
      <c r="F902" s="1"/>
      <c r="I902" s="1"/>
    </row>
    <row r="903" ht="12.75" customHeight="1">
      <c r="A903" s="1"/>
      <c r="F903" s="1"/>
      <c r="I903" s="1"/>
    </row>
    <row r="904" ht="12.75" customHeight="1">
      <c r="A904" s="1"/>
      <c r="F904" s="1"/>
      <c r="I904" s="1"/>
    </row>
    <row r="905" ht="12.75" customHeight="1">
      <c r="A905" s="1"/>
      <c r="F905" s="1"/>
      <c r="I905" s="1"/>
    </row>
    <row r="906" ht="12.75" customHeight="1">
      <c r="A906" s="1"/>
      <c r="F906" s="1"/>
      <c r="I906" s="1"/>
    </row>
    <row r="907" ht="12.75" customHeight="1">
      <c r="A907" s="1"/>
      <c r="F907" s="1"/>
      <c r="I907" s="1"/>
    </row>
    <row r="908" ht="12.75" customHeight="1">
      <c r="A908" s="1"/>
      <c r="F908" s="1"/>
      <c r="I908" s="1"/>
    </row>
    <row r="909" ht="12.75" customHeight="1">
      <c r="A909" s="1"/>
      <c r="F909" s="1"/>
      <c r="I909" s="1"/>
    </row>
    <row r="910" ht="12.75" customHeight="1">
      <c r="A910" s="1"/>
      <c r="F910" s="1"/>
      <c r="I910" s="1"/>
    </row>
    <row r="911" ht="12.75" customHeight="1">
      <c r="A911" s="1"/>
      <c r="F911" s="1"/>
      <c r="I911" s="1"/>
    </row>
    <row r="912" ht="12.75" customHeight="1">
      <c r="A912" s="1"/>
      <c r="F912" s="1"/>
      <c r="I912" s="1"/>
    </row>
    <row r="913" ht="12.75" customHeight="1">
      <c r="A913" s="1"/>
      <c r="F913" s="1"/>
      <c r="I913" s="1"/>
    </row>
    <row r="914" ht="12.75" customHeight="1">
      <c r="A914" s="1"/>
      <c r="F914" s="1"/>
      <c r="I914" s="1"/>
    </row>
    <row r="915" ht="12.75" customHeight="1">
      <c r="A915" s="1"/>
      <c r="F915" s="1"/>
      <c r="I915" s="1"/>
    </row>
    <row r="916" ht="12.75" customHeight="1">
      <c r="A916" s="1"/>
      <c r="F916" s="1"/>
      <c r="I916" s="1"/>
    </row>
    <row r="917" ht="12.75" customHeight="1">
      <c r="A917" s="1"/>
      <c r="F917" s="1"/>
      <c r="I917" s="1"/>
    </row>
    <row r="918" ht="12.75" customHeight="1">
      <c r="A918" s="1"/>
      <c r="F918" s="1"/>
      <c r="I918" s="1"/>
    </row>
    <row r="919" ht="12.75" customHeight="1">
      <c r="A919" s="1"/>
      <c r="F919" s="1"/>
      <c r="I919" s="1"/>
    </row>
    <row r="920" ht="12.75" customHeight="1">
      <c r="A920" s="1"/>
      <c r="F920" s="1"/>
      <c r="I920" s="1"/>
    </row>
    <row r="921" ht="12.75" customHeight="1">
      <c r="A921" s="1"/>
      <c r="F921" s="1"/>
      <c r="I921" s="1"/>
    </row>
    <row r="922" ht="12.75" customHeight="1">
      <c r="A922" s="1"/>
      <c r="F922" s="1"/>
      <c r="I922" s="1"/>
    </row>
    <row r="923" ht="12.75" customHeight="1">
      <c r="A923" s="1"/>
      <c r="F923" s="1"/>
      <c r="I923" s="1"/>
    </row>
    <row r="924" ht="12.75" customHeight="1">
      <c r="A924" s="1"/>
      <c r="F924" s="1"/>
      <c r="I924" s="1"/>
    </row>
    <row r="925" ht="12.75" customHeight="1">
      <c r="A925" s="1"/>
      <c r="F925" s="1"/>
      <c r="I925" s="1"/>
    </row>
    <row r="926" ht="12.75" customHeight="1">
      <c r="A926" s="1"/>
      <c r="F926" s="1"/>
      <c r="I926" s="1"/>
    </row>
    <row r="927" ht="12.75" customHeight="1">
      <c r="A927" s="1"/>
      <c r="F927" s="1"/>
      <c r="I927" s="1"/>
    </row>
    <row r="928" ht="12.75" customHeight="1">
      <c r="A928" s="1"/>
      <c r="F928" s="1"/>
      <c r="I928" s="1"/>
    </row>
    <row r="929" ht="12.75" customHeight="1">
      <c r="A929" s="1"/>
      <c r="F929" s="1"/>
      <c r="I929" s="1"/>
    </row>
    <row r="930" ht="12.75" customHeight="1">
      <c r="A930" s="1"/>
      <c r="F930" s="1"/>
      <c r="I930" s="1"/>
    </row>
    <row r="931" ht="12.75" customHeight="1">
      <c r="A931" s="1"/>
      <c r="F931" s="1"/>
      <c r="I931" s="1"/>
    </row>
    <row r="932" ht="12.75" customHeight="1">
      <c r="A932" s="1"/>
      <c r="F932" s="1"/>
      <c r="I932" s="1"/>
    </row>
    <row r="933" ht="12.75" customHeight="1">
      <c r="A933" s="1"/>
      <c r="F933" s="1"/>
      <c r="I933" s="1"/>
    </row>
    <row r="934" ht="12.75" customHeight="1">
      <c r="A934" s="1"/>
      <c r="F934" s="1"/>
      <c r="I934" s="1"/>
    </row>
    <row r="935" ht="12.75" customHeight="1">
      <c r="A935" s="1"/>
      <c r="F935" s="1"/>
      <c r="I935" s="1"/>
    </row>
    <row r="936" ht="12.75" customHeight="1">
      <c r="A936" s="1"/>
      <c r="F936" s="1"/>
      <c r="I936" s="1"/>
    </row>
    <row r="937" ht="12.75" customHeight="1">
      <c r="A937" s="1"/>
      <c r="F937" s="1"/>
      <c r="I937" s="1"/>
    </row>
    <row r="938" ht="12.75" customHeight="1">
      <c r="A938" s="1"/>
      <c r="F938" s="1"/>
      <c r="I938" s="1"/>
    </row>
    <row r="939" ht="12.75" customHeight="1">
      <c r="A939" s="1"/>
      <c r="F939" s="1"/>
      <c r="I939" s="1"/>
    </row>
    <row r="940" ht="12.75" customHeight="1">
      <c r="A940" s="1"/>
      <c r="F940" s="1"/>
      <c r="I940" s="1"/>
    </row>
    <row r="941" ht="12.75" customHeight="1">
      <c r="A941" s="1"/>
      <c r="F941" s="1"/>
      <c r="I941" s="1"/>
    </row>
    <row r="942" ht="12.75" customHeight="1">
      <c r="A942" s="1"/>
      <c r="F942" s="1"/>
      <c r="I942" s="1"/>
    </row>
    <row r="943" ht="12.75" customHeight="1">
      <c r="A943" s="1"/>
      <c r="F943" s="1"/>
      <c r="I943" s="1"/>
    </row>
    <row r="944" ht="12.75" customHeight="1">
      <c r="A944" s="1"/>
      <c r="F944" s="1"/>
      <c r="I944" s="1"/>
    </row>
    <row r="945" ht="12.75" customHeight="1">
      <c r="A945" s="1"/>
      <c r="F945" s="1"/>
      <c r="I945" s="1"/>
    </row>
    <row r="946" ht="12.75" customHeight="1">
      <c r="A946" s="1"/>
      <c r="F946" s="1"/>
      <c r="I946" s="1"/>
    </row>
    <row r="947" ht="12.75" customHeight="1">
      <c r="A947" s="1"/>
      <c r="F947" s="1"/>
      <c r="I947" s="1"/>
    </row>
    <row r="948" ht="12.75" customHeight="1">
      <c r="A948" s="1"/>
      <c r="F948" s="1"/>
      <c r="I948" s="1"/>
    </row>
    <row r="949" ht="12.75" customHeight="1">
      <c r="A949" s="1"/>
      <c r="F949" s="1"/>
      <c r="I949" s="1"/>
    </row>
    <row r="950" ht="12.75" customHeight="1">
      <c r="A950" s="1"/>
      <c r="F950" s="1"/>
      <c r="I950" s="1"/>
    </row>
    <row r="951" ht="12.75" customHeight="1">
      <c r="A951" s="1"/>
      <c r="F951" s="1"/>
      <c r="I951" s="1"/>
    </row>
    <row r="952" ht="12.75" customHeight="1">
      <c r="A952" s="1"/>
      <c r="F952" s="1"/>
      <c r="I952" s="1"/>
    </row>
    <row r="953" ht="12.75" customHeight="1">
      <c r="A953" s="1"/>
      <c r="F953" s="1"/>
      <c r="I953" s="1"/>
    </row>
    <row r="954" ht="12.75" customHeight="1">
      <c r="A954" s="1"/>
      <c r="F954" s="1"/>
      <c r="I954" s="1"/>
    </row>
    <row r="955" ht="12.75" customHeight="1">
      <c r="A955" s="1"/>
      <c r="F955" s="1"/>
      <c r="I955" s="1"/>
    </row>
    <row r="956" ht="12.75" customHeight="1">
      <c r="A956" s="1"/>
      <c r="F956" s="1"/>
      <c r="I956" s="1"/>
    </row>
    <row r="957" ht="12.75" customHeight="1">
      <c r="A957" s="1"/>
      <c r="F957" s="1"/>
      <c r="I957" s="1"/>
    </row>
    <row r="958" ht="12.75" customHeight="1">
      <c r="A958" s="1"/>
      <c r="F958" s="1"/>
      <c r="I958" s="1"/>
    </row>
    <row r="959" ht="12.75" customHeight="1">
      <c r="A959" s="1"/>
      <c r="F959" s="1"/>
      <c r="I959" s="1"/>
    </row>
    <row r="960" ht="12.75" customHeight="1">
      <c r="A960" s="1"/>
      <c r="F960" s="1"/>
      <c r="I960" s="1"/>
    </row>
    <row r="961" ht="12.75" customHeight="1">
      <c r="A961" s="1"/>
      <c r="F961" s="1"/>
      <c r="I961" s="1"/>
    </row>
    <row r="962" ht="12.75" customHeight="1">
      <c r="A962" s="1"/>
      <c r="F962" s="1"/>
      <c r="I962" s="1"/>
    </row>
    <row r="963" ht="12.75" customHeight="1">
      <c r="A963" s="1"/>
      <c r="F963" s="1"/>
      <c r="I963" s="1"/>
    </row>
    <row r="964" ht="12.75" customHeight="1">
      <c r="A964" s="1"/>
      <c r="F964" s="1"/>
      <c r="I964" s="1"/>
    </row>
    <row r="965" ht="12.75" customHeight="1">
      <c r="A965" s="1"/>
      <c r="F965" s="1"/>
      <c r="I965" s="1"/>
    </row>
    <row r="966" ht="12.75" customHeight="1">
      <c r="A966" s="1"/>
      <c r="F966" s="1"/>
      <c r="I966" s="1"/>
    </row>
    <row r="967" ht="12.75" customHeight="1">
      <c r="A967" s="1"/>
      <c r="F967" s="1"/>
      <c r="I967" s="1"/>
    </row>
    <row r="968" ht="12.75" customHeight="1">
      <c r="A968" s="1"/>
      <c r="F968" s="1"/>
      <c r="I968" s="1"/>
    </row>
    <row r="969" ht="12.75" customHeight="1">
      <c r="A969" s="1"/>
      <c r="F969" s="1"/>
      <c r="I969" s="1"/>
    </row>
    <row r="970" ht="12.75" customHeight="1">
      <c r="A970" s="1"/>
      <c r="F970" s="1"/>
      <c r="I970" s="1"/>
    </row>
    <row r="971" ht="12.75" customHeight="1">
      <c r="A971" s="1"/>
      <c r="F971" s="1"/>
      <c r="I971" s="1"/>
    </row>
    <row r="972" ht="12.75" customHeight="1">
      <c r="A972" s="1"/>
      <c r="F972" s="1"/>
      <c r="I972" s="1"/>
    </row>
    <row r="973" ht="12.75" customHeight="1">
      <c r="A973" s="1"/>
      <c r="F973" s="1"/>
      <c r="I973" s="1"/>
    </row>
    <row r="974" ht="12.75" customHeight="1">
      <c r="A974" s="1"/>
      <c r="F974" s="1"/>
      <c r="I974" s="1"/>
    </row>
    <row r="975" ht="12.75" customHeight="1">
      <c r="A975" s="1"/>
      <c r="F975" s="1"/>
      <c r="I975" s="1"/>
    </row>
    <row r="976" ht="12.75" customHeight="1">
      <c r="A976" s="1"/>
      <c r="F976" s="1"/>
      <c r="I976" s="1"/>
    </row>
    <row r="977" ht="12.75" customHeight="1">
      <c r="A977" s="1"/>
      <c r="F977" s="1"/>
      <c r="I977" s="1"/>
    </row>
    <row r="978" ht="12.75" customHeight="1">
      <c r="A978" s="1"/>
      <c r="F978" s="1"/>
      <c r="I978" s="1"/>
    </row>
    <row r="979" ht="12.75" customHeight="1">
      <c r="A979" s="1"/>
      <c r="F979" s="1"/>
      <c r="I979" s="1"/>
    </row>
    <row r="980" ht="12.75" customHeight="1">
      <c r="A980" s="1"/>
      <c r="F980" s="1"/>
      <c r="I980" s="1"/>
    </row>
    <row r="981" ht="12.75" customHeight="1">
      <c r="A981" s="1"/>
      <c r="F981" s="1"/>
      <c r="I981" s="1"/>
    </row>
    <row r="982" ht="12.75" customHeight="1">
      <c r="A982" s="1"/>
      <c r="F982" s="1"/>
      <c r="I982" s="1"/>
    </row>
    <row r="983" ht="12.75" customHeight="1">
      <c r="A983" s="1"/>
      <c r="F983" s="1"/>
      <c r="I983" s="1"/>
    </row>
    <row r="984" ht="12.75" customHeight="1">
      <c r="A984" s="1"/>
      <c r="F984" s="1"/>
      <c r="I984" s="1"/>
    </row>
    <row r="985" ht="12.75" customHeight="1">
      <c r="A985" s="1"/>
      <c r="F985" s="1"/>
      <c r="I985" s="1"/>
    </row>
    <row r="986" ht="12.75" customHeight="1">
      <c r="A986" s="1"/>
      <c r="F986" s="1"/>
      <c r="I986" s="1"/>
    </row>
    <row r="987" ht="12.75" customHeight="1">
      <c r="A987" s="1"/>
      <c r="F987" s="1"/>
      <c r="I987" s="1"/>
    </row>
    <row r="988" ht="12.75" customHeight="1">
      <c r="A988" s="1"/>
      <c r="F988" s="1"/>
      <c r="I988" s="1"/>
    </row>
    <row r="989" ht="12.75" customHeight="1">
      <c r="A989" s="1"/>
      <c r="F989" s="1"/>
      <c r="I989" s="1"/>
    </row>
    <row r="990" ht="12.75" customHeight="1">
      <c r="A990" s="1"/>
      <c r="F990" s="1"/>
      <c r="I990" s="1"/>
    </row>
    <row r="991" ht="12.75" customHeight="1">
      <c r="A991" s="1"/>
      <c r="F991" s="1"/>
      <c r="I991" s="1"/>
    </row>
    <row r="992" ht="12.75" customHeight="1">
      <c r="A992" s="1"/>
      <c r="F992" s="1"/>
      <c r="I992" s="1"/>
    </row>
    <row r="993" ht="12.75" customHeight="1">
      <c r="A993" s="1"/>
      <c r="F993" s="1"/>
      <c r="I993" s="1"/>
    </row>
    <row r="994" ht="12.75" customHeight="1">
      <c r="A994" s="1"/>
      <c r="F994" s="1"/>
      <c r="I994" s="1"/>
    </row>
    <row r="995" ht="12.75" customHeight="1">
      <c r="A995" s="1"/>
      <c r="F995" s="1"/>
      <c r="I995" s="1"/>
    </row>
    <row r="996" ht="12.75" customHeight="1">
      <c r="A996" s="1"/>
      <c r="F996" s="1"/>
      <c r="I996" s="1"/>
    </row>
    <row r="997" ht="12.75" customHeight="1">
      <c r="A997" s="1"/>
      <c r="F997" s="1"/>
      <c r="I997" s="1"/>
    </row>
    <row r="998" ht="12.75" customHeight="1">
      <c r="A998" s="1"/>
      <c r="F998" s="1"/>
      <c r="I998" s="1"/>
    </row>
    <row r="999" ht="12.75" customHeight="1">
      <c r="A999" s="1"/>
      <c r="F999" s="1"/>
      <c r="I999" s="1"/>
    </row>
    <row r="1000" ht="12.75" customHeight="1">
      <c r="A1000" s="1"/>
      <c r="F1000" s="1"/>
      <c r="I1000" s="1"/>
    </row>
  </sheetData>
  <mergeCells count="1">
    <mergeCell ref="C3:D3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6.71"/>
    <col customWidth="1" min="4" max="4" width="13.0"/>
    <col customWidth="1" min="5" max="8" width="8.0"/>
    <col customWidth="1" min="9" max="9" width="6.0"/>
  </cols>
  <sheetData>
    <row r="1" ht="18.75" customHeight="1">
      <c r="A1" s="17" t="s">
        <v>286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I2" s="1"/>
    </row>
    <row r="3" ht="12.75" customHeight="1">
      <c r="A3" s="1"/>
      <c r="C3" s="4" t="s">
        <v>2642</v>
      </c>
      <c r="D3" s="4" t="s">
        <v>3337</v>
      </c>
      <c r="I3" s="1"/>
    </row>
    <row r="4" ht="12.75" customHeight="1">
      <c r="A4" s="1"/>
      <c r="C4" s="5" t="s">
        <v>3338</v>
      </c>
      <c r="D4" s="6" t="str">
        <f t="shared" ref="D4:D8" si="1">PROPER(C4)</f>
        <v>Alan Jones</v>
      </c>
      <c r="E4" s="47" t="s">
        <v>3339</v>
      </c>
      <c r="I4" s="1"/>
    </row>
    <row r="5" ht="12.75" customHeight="1">
      <c r="A5" s="1"/>
      <c r="C5" s="5" t="s">
        <v>3340</v>
      </c>
      <c r="D5" s="6" t="str">
        <f t="shared" si="1"/>
        <v>Bob Smith</v>
      </c>
      <c r="E5" s="47" t="s">
        <v>3341</v>
      </c>
      <c r="I5" s="1"/>
    </row>
    <row r="6" ht="12.75" customHeight="1">
      <c r="A6" s="1"/>
      <c r="C6" s="5" t="s">
        <v>3342</v>
      </c>
      <c r="D6" s="6" t="str">
        <f t="shared" si="1"/>
        <v>Carol Williams</v>
      </c>
      <c r="E6" s="47" t="s">
        <v>3343</v>
      </c>
      <c r="I6" s="1"/>
    </row>
    <row r="7" ht="12.75" customHeight="1">
      <c r="A7" s="1"/>
      <c r="C7" s="5" t="s">
        <v>3344</v>
      </c>
      <c r="D7" s="6" t="str">
        <f t="shared" si="1"/>
        <v>Cardiff</v>
      </c>
      <c r="E7" s="47" t="s">
        <v>3345</v>
      </c>
      <c r="I7" s="1"/>
    </row>
    <row r="8" ht="12.75" customHeight="1">
      <c r="A8" s="1"/>
      <c r="C8" s="5" t="s">
        <v>2620</v>
      </c>
      <c r="D8" s="6" t="str">
        <f t="shared" si="1"/>
        <v>Abc123</v>
      </c>
      <c r="E8" s="47" t="s">
        <v>3346</v>
      </c>
      <c r="I8" s="1"/>
    </row>
    <row r="9" ht="12.75" customHeight="1">
      <c r="A9" s="1"/>
      <c r="C9" s="1"/>
      <c r="D9" s="1"/>
      <c r="I9" s="1"/>
    </row>
    <row r="10" ht="13.5" customHeight="1">
      <c r="A10" s="1"/>
      <c r="B10" s="3" t="s">
        <v>698</v>
      </c>
      <c r="C10" s="3"/>
      <c r="D10" s="3"/>
      <c r="E10" s="3"/>
      <c r="F10" s="3"/>
      <c r="I10" s="1"/>
    </row>
    <row r="11" ht="12.75" customHeight="1">
      <c r="A11" s="1"/>
      <c r="B11" s="1" t="s">
        <v>3347</v>
      </c>
      <c r="C11" s="1"/>
      <c r="D11" s="1"/>
      <c r="I11" s="1"/>
    </row>
    <row r="12" ht="12.75" customHeight="1">
      <c r="A12" s="1"/>
      <c r="B12" s="1" t="s">
        <v>3348</v>
      </c>
      <c r="C12" s="1"/>
      <c r="D12" s="1"/>
      <c r="I12" s="1"/>
    </row>
    <row r="13" ht="12.75" customHeight="1">
      <c r="A13" s="1"/>
      <c r="C13" s="1"/>
      <c r="D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I14" s="1"/>
    </row>
    <row r="15" ht="12.75" customHeight="1">
      <c r="A15" s="1"/>
      <c r="B15" s="2" t="s">
        <v>3349</v>
      </c>
      <c r="C15" s="1"/>
      <c r="D15" s="1"/>
      <c r="I15" s="1"/>
    </row>
    <row r="16" ht="12.75" customHeight="1">
      <c r="A16" s="1"/>
      <c r="C16" s="1"/>
      <c r="D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C18" s="1"/>
      <c r="D18" s="1"/>
      <c r="I18" s="1"/>
    </row>
    <row r="19" ht="12.75" customHeight="1">
      <c r="A19" s="1"/>
      <c r="C19" s="1"/>
      <c r="D19" s="1"/>
      <c r="I19" s="1"/>
    </row>
    <row r="20" ht="12.75" customHeight="1">
      <c r="A20" s="1"/>
      <c r="C20" s="1"/>
      <c r="D20" s="1"/>
      <c r="I20" s="1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4.43"/>
    <col customWidth="1" min="3" max="3" width="7.71"/>
    <col customWidth="1" min="4" max="4" width="7.0"/>
    <col customWidth="1" min="5" max="5" width="10.57"/>
    <col customWidth="1" min="6" max="6" width="7.71"/>
    <col customWidth="1" min="7" max="7" width="2.86"/>
    <col customWidth="1" min="8" max="8" width="10.57"/>
    <col customWidth="1" min="9" max="9" width="7.71"/>
    <col customWidth="1" min="10" max="10" width="8.0"/>
    <col customWidth="1" min="11" max="11" width="14.43"/>
    <col customWidth="1" min="12" max="26" width="8.0"/>
  </cols>
  <sheetData>
    <row r="1" ht="18.75" customHeight="1">
      <c r="A1" s="17" t="s">
        <v>288</v>
      </c>
      <c r="B1" s="17"/>
      <c r="C1" s="17"/>
      <c r="D1" s="17"/>
      <c r="E1" s="17"/>
      <c r="F1" s="17"/>
      <c r="G1" s="17"/>
      <c r="H1" s="17"/>
      <c r="I1" s="17"/>
      <c r="J1" s="17"/>
      <c r="K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K2" s="1"/>
    </row>
    <row r="3" ht="12.75" customHeight="1">
      <c r="A3" s="1"/>
      <c r="B3" s="1"/>
      <c r="C3" s="4" t="s">
        <v>2582</v>
      </c>
      <c r="D3" s="224"/>
      <c r="E3" s="4" t="s">
        <v>3350</v>
      </c>
      <c r="F3" s="4" t="s">
        <v>3351</v>
      </c>
      <c r="G3" s="1"/>
      <c r="H3" s="1"/>
      <c r="I3" s="1"/>
      <c r="K3" s="1"/>
    </row>
    <row r="4" ht="12.75" customHeight="1">
      <c r="A4" s="1"/>
      <c r="B4" s="1"/>
      <c r="C4" s="5">
        <v>1.0</v>
      </c>
      <c r="D4" s="2"/>
      <c r="E4" s="5">
        <v>0.0</v>
      </c>
      <c r="F4" s="6">
        <f>QUARTILE(C4:C8,E4)</f>
        <v>1</v>
      </c>
      <c r="G4" s="47" t="s">
        <v>3352</v>
      </c>
      <c r="H4" s="1"/>
      <c r="I4" s="1"/>
      <c r="K4" s="1"/>
    </row>
    <row r="5" ht="12.75" customHeight="1">
      <c r="A5" s="1"/>
      <c r="B5" s="1"/>
      <c r="C5" s="5">
        <v>25.0</v>
      </c>
      <c r="D5" s="2"/>
      <c r="E5" s="5">
        <v>1.0</v>
      </c>
      <c r="F5" s="6">
        <f>QUARTILE(C4:C8,E5)</f>
        <v>25</v>
      </c>
      <c r="G5" s="47" t="s">
        <v>3353</v>
      </c>
      <c r="H5" s="1"/>
      <c r="I5" s="1"/>
      <c r="K5" s="1"/>
    </row>
    <row r="6" ht="12.75" customHeight="1">
      <c r="A6" s="1"/>
      <c r="B6" s="1"/>
      <c r="C6" s="5">
        <v>50.0</v>
      </c>
      <c r="D6" s="2"/>
      <c r="E6" s="5">
        <v>2.0</v>
      </c>
      <c r="F6" s="6">
        <f>QUARTILE(C4:C8,E6)</f>
        <v>50</v>
      </c>
      <c r="G6" s="47" t="s">
        <v>3354</v>
      </c>
      <c r="H6" s="1"/>
      <c r="I6" s="1"/>
      <c r="K6" s="1"/>
    </row>
    <row r="7" ht="12.75" customHeight="1">
      <c r="A7" s="1"/>
      <c r="B7" s="1"/>
      <c r="C7" s="5">
        <v>75.0</v>
      </c>
      <c r="D7" s="2"/>
      <c r="E7" s="5">
        <v>3.0</v>
      </c>
      <c r="F7" s="6">
        <f>QUARTILE(C4:C8,E7)</f>
        <v>75</v>
      </c>
      <c r="G7" s="47" t="s">
        <v>3355</v>
      </c>
      <c r="H7" s="1"/>
      <c r="I7" s="1"/>
      <c r="K7" s="1"/>
    </row>
    <row r="8" ht="12.75" customHeight="1">
      <c r="A8" s="1"/>
      <c r="B8" s="1"/>
      <c r="C8" s="5">
        <v>100.0</v>
      </c>
      <c r="D8" s="425"/>
      <c r="E8" s="5">
        <v>4.0</v>
      </c>
      <c r="F8" s="6">
        <f>QUARTILE(C4:C8,E8)</f>
        <v>100</v>
      </c>
      <c r="G8" s="47" t="s">
        <v>3356</v>
      </c>
      <c r="H8" s="1"/>
      <c r="I8" s="1"/>
      <c r="K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K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K10" s="1"/>
    </row>
    <row r="11" ht="12.75" customHeight="1">
      <c r="A11" s="1"/>
      <c r="B11" s="1"/>
      <c r="C11" s="4" t="s">
        <v>2582</v>
      </c>
      <c r="D11" s="224"/>
      <c r="E11" s="224"/>
      <c r="F11" s="224"/>
      <c r="G11" s="224"/>
      <c r="H11" s="4" t="s">
        <v>3350</v>
      </c>
      <c r="I11" s="4" t="s">
        <v>3351</v>
      </c>
      <c r="K11" s="1"/>
    </row>
    <row r="12" ht="12.75" customHeight="1">
      <c r="A12" s="1"/>
      <c r="B12" s="1"/>
      <c r="C12" s="5">
        <v>817.0</v>
      </c>
      <c r="D12" s="5">
        <v>104.0</v>
      </c>
      <c r="E12" s="5">
        <v>640.0</v>
      </c>
      <c r="F12" s="5">
        <v>767.0</v>
      </c>
      <c r="G12" s="2"/>
      <c r="H12" s="5">
        <v>0.0</v>
      </c>
      <c r="I12" s="6">
        <f>QUARTILE(C12:F16,H12)</f>
        <v>104</v>
      </c>
      <c r="J12" s="47" t="s">
        <v>3357</v>
      </c>
      <c r="K12" s="1"/>
    </row>
    <row r="13" ht="12.75" customHeight="1">
      <c r="A13" s="1"/>
      <c r="B13" s="1"/>
      <c r="C13" s="5">
        <v>748.0</v>
      </c>
      <c r="D13" s="5">
        <v>756.0</v>
      </c>
      <c r="E13" s="5">
        <v>369.0</v>
      </c>
      <c r="F13" s="5">
        <v>703.0</v>
      </c>
      <c r="G13" s="2"/>
      <c r="H13" s="5">
        <v>1.0</v>
      </c>
      <c r="I13" s="6">
        <f>QUARTILE(C12:F16,H13)</f>
        <v>285.75</v>
      </c>
      <c r="J13" s="47" t="s">
        <v>3358</v>
      </c>
      <c r="K13" s="1"/>
    </row>
    <row r="14" ht="12.75" customHeight="1">
      <c r="A14" s="1"/>
      <c r="B14" s="1"/>
      <c r="C14" s="5">
        <v>372.0</v>
      </c>
      <c r="D14" s="5">
        <v>993.0</v>
      </c>
      <c r="E14" s="5">
        <v>294.0</v>
      </c>
      <c r="F14" s="5">
        <v>261.0</v>
      </c>
      <c r="G14" s="2"/>
      <c r="H14" s="5">
        <v>2.0</v>
      </c>
      <c r="I14" s="6">
        <f>QUARTILE(C12:F16,H14)</f>
        <v>489</v>
      </c>
      <c r="J14" s="47" t="s">
        <v>3359</v>
      </c>
      <c r="K14" s="1"/>
    </row>
    <row r="15" ht="12.75" customHeight="1">
      <c r="A15" s="1"/>
      <c r="B15" s="1"/>
      <c r="C15" s="5">
        <v>487.0</v>
      </c>
      <c r="D15" s="5">
        <v>384.0</v>
      </c>
      <c r="E15" s="5">
        <v>185.0</v>
      </c>
      <c r="F15" s="5">
        <v>491.0</v>
      </c>
      <c r="G15" s="2"/>
      <c r="H15" s="5">
        <v>3.0</v>
      </c>
      <c r="I15" s="6">
        <f>QUARTILE(C12:F16,H15)</f>
        <v>750</v>
      </c>
      <c r="J15" s="47" t="s">
        <v>3360</v>
      </c>
      <c r="K15" s="1"/>
    </row>
    <row r="16" ht="12.75" customHeight="1">
      <c r="A16" s="1"/>
      <c r="B16" s="1"/>
      <c r="C16" s="5">
        <v>140.0</v>
      </c>
      <c r="D16" s="5">
        <v>607.0</v>
      </c>
      <c r="E16" s="5">
        <v>894.0</v>
      </c>
      <c r="F16" s="5">
        <v>182.0</v>
      </c>
      <c r="G16" s="425"/>
      <c r="H16" s="5">
        <v>4.0</v>
      </c>
      <c r="I16" s="6">
        <f>QUARTILE(C12:F16,H16)</f>
        <v>993</v>
      </c>
      <c r="J16" s="47" t="s">
        <v>3361</v>
      </c>
      <c r="K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K17" s="1"/>
    </row>
    <row r="18" ht="13.5" customHeight="1">
      <c r="A18" s="1"/>
      <c r="B18" s="3" t="s">
        <v>698</v>
      </c>
      <c r="C18" s="3"/>
      <c r="D18" s="3"/>
      <c r="E18" s="3"/>
      <c r="F18" s="3"/>
      <c r="G18" s="3"/>
      <c r="H18" s="3"/>
      <c r="I18" s="3"/>
      <c r="J18" s="3"/>
      <c r="K18" s="1"/>
    </row>
    <row r="19" ht="12.75" customHeight="1">
      <c r="A19" s="1"/>
      <c r="B19" s="1" t="s">
        <v>3362</v>
      </c>
      <c r="C19" s="1"/>
      <c r="D19" s="1"/>
      <c r="E19" s="1"/>
      <c r="F19" s="1"/>
      <c r="G19" s="1"/>
      <c r="H19" s="1"/>
      <c r="I19" s="1"/>
      <c r="K19" s="1"/>
    </row>
    <row r="20" ht="12.75" customHeight="1">
      <c r="A20" s="1"/>
      <c r="B20" s="1" t="s">
        <v>3363</v>
      </c>
      <c r="C20" s="1"/>
      <c r="D20" s="1"/>
      <c r="E20" s="1"/>
      <c r="F20" s="1"/>
      <c r="G20" s="1"/>
      <c r="H20" s="1"/>
      <c r="I20" s="1"/>
      <c r="K20" s="1"/>
    </row>
    <row r="21" ht="12.75" customHeight="1">
      <c r="A21" s="1"/>
      <c r="B21" s="1" t="s">
        <v>3364</v>
      </c>
      <c r="C21" s="1"/>
      <c r="D21" s="1"/>
      <c r="E21" s="1"/>
      <c r="F21" s="1"/>
      <c r="G21" s="1"/>
      <c r="H21" s="1"/>
      <c r="I21" s="1"/>
      <c r="K21" s="1"/>
    </row>
    <row r="22" ht="12.75" customHeight="1">
      <c r="A22" s="1"/>
      <c r="B22" s="1" t="s">
        <v>3365</v>
      </c>
      <c r="C22" s="1"/>
      <c r="D22" s="1"/>
      <c r="E22" s="1"/>
      <c r="F22" s="1"/>
      <c r="G22" s="1"/>
      <c r="H22" s="1"/>
      <c r="I22" s="1"/>
      <c r="K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K23" s="1"/>
    </row>
    <row r="24" ht="13.5" customHeight="1">
      <c r="A24" s="1"/>
      <c r="B24" s="3" t="s">
        <v>653</v>
      </c>
      <c r="C24" s="3"/>
      <c r="D24" s="3"/>
      <c r="E24" s="3"/>
      <c r="F24" s="3"/>
      <c r="G24" s="3"/>
      <c r="H24" s="3"/>
      <c r="I24" s="3"/>
      <c r="J24" s="3"/>
      <c r="K24" s="1"/>
    </row>
    <row r="25" ht="12.75" customHeight="1">
      <c r="A25" s="1"/>
      <c r="B25" s="2" t="s">
        <v>3366</v>
      </c>
      <c r="C25" s="1"/>
      <c r="D25" s="1"/>
      <c r="E25" s="1"/>
      <c r="F25" s="1"/>
      <c r="G25" s="1"/>
      <c r="H25" s="1"/>
      <c r="I25" s="1"/>
      <c r="K25" s="1"/>
    </row>
    <row r="26" ht="12.75" customHeight="1">
      <c r="A26" s="1"/>
      <c r="B26" s="1" t="s">
        <v>3367</v>
      </c>
      <c r="C26" s="1"/>
      <c r="D26" s="1"/>
      <c r="E26" s="1"/>
      <c r="F26" s="1"/>
      <c r="G26" s="1"/>
      <c r="H26" s="1"/>
      <c r="I26" s="1"/>
      <c r="K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K27" s="1"/>
    </row>
    <row r="28" ht="13.5" customHeight="1">
      <c r="A28" s="1"/>
      <c r="B28" s="3" t="s">
        <v>4</v>
      </c>
      <c r="C28" s="3"/>
      <c r="D28" s="3"/>
      <c r="E28" s="3"/>
      <c r="F28" s="3"/>
      <c r="G28" s="3"/>
      <c r="H28" s="3"/>
      <c r="I28" s="3"/>
      <c r="J28" s="3"/>
      <c r="K28" s="1"/>
    </row>
    <row r="29" ht="12.75" customHeight="1">
      <c r="A29" s="1"/>
      <c r="B29" s="1" t="s">
        <v>788</v>
      </c>
      <c r="C29" s="1"/>
      <c r="D29" s="1"/>
      <c r="E29" s="1"/>
      <c r="F29" s="1"/>
      <c r="G29" s="1"/>
      <c r="H29" s="1"/>
      <c r="I29" s="1"/>
      <c r="K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K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K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K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K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K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K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K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K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K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K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K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K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K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K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K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K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K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K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K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K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K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K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K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K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K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K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K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K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K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K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K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K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K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K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K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K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K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K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K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K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K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K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K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K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K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K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K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K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K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K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K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K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K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K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K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K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K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K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K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K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K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K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K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K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K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K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K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K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K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K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K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K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K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K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K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K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K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K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K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K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K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K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K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K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K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K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K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K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K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K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K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K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K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K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K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K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K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K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K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K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K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K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K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K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K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K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K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K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K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K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K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K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K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K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K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K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K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K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K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K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K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K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K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K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K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K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K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K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K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K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K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K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K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K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K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K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K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K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K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K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K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K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K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K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K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K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K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K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K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K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K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K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K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K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K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K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K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K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K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K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K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K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K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K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K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K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K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K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K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K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K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K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K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K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K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K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K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K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K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K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K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K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K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K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K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K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K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K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K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K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K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K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K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K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K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K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K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K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K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K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K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K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K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K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K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K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K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K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K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K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K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K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K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K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K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K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K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K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K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K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K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K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K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K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K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K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K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K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K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K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K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K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K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K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K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K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K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K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K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K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K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K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K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K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K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K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K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K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K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K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K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K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K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K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K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K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K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K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K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K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K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K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K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K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K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K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K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K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K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K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K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K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K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K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K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K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K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K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K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K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K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K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K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K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K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K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K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K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K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K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K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K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K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K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K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K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K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K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K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K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K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K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K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K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K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K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K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K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K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K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K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K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K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K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K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K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K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K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K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K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K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K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K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K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K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K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K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K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K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K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K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K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K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K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K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K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K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K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K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K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K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K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K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K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K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K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K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K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K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K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K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K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K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K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K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K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K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K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K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K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K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K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K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K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K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K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K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K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K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K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K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K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K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K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K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K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K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K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K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K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K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K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K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K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K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K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K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K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K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K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K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K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K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K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K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K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K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K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K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K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K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K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K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K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K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K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K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K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K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K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K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K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K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K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K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K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K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K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K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K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K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K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K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K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K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K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K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K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K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K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K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K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K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K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K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K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K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K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K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K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K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K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K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K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K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K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K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K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K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K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K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K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K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K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K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K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K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K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K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K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K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K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K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K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K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K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K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K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K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K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K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K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K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K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K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K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K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K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K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K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K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K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K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K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K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K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K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K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K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K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K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K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K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K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K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K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K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K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K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K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K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K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K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K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K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K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K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K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K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K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K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K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K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K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K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K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K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K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K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K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K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K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K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K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K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K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K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K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K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K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K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K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K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K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K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K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K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K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K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K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K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K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K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K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K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K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K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K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K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K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K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K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K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K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K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K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K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K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K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K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K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K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K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K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K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K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K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K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K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K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K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K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K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K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K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K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K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K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K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K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K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K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K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K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K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K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K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K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K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K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K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K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K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K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K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K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K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K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K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K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K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K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K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K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K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K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K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K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K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K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K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K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K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K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K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K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K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K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K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K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K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K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K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K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K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K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K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K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K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K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K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K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K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K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K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K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K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K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K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K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K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K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K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K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K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K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K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K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K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K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K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K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K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K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K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K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K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K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K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K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K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K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K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K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K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K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K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K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K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K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K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K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K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K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K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K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K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K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K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K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K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K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K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K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K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K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K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K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K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K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K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K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K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K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K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K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K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K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K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K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K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K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K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K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K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K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K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K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K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K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K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K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K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K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K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K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K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K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K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K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K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K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K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K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K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K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K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K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K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K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K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K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K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K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K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K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K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K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K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K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K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K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K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K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K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K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K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K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K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K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K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K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K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K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K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K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K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K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K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K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K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K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K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K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K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K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K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K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K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K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K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K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K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K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K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K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K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K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K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K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K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K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K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K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K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K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K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K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K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K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K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K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K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K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K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K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K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K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K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K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K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K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K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K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K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K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K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K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K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K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K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K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K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K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K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K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K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K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K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K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K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K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K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K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K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K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K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K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K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K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K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K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K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K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K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K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K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K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K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K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K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K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K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K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K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K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K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K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K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K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K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K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K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K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K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K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K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K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K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K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K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K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K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K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K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K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K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K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K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K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K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K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K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K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K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K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K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K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K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K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K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K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K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K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K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K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K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K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K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K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K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K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K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K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K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K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K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K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K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K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K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K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K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K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K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K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K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K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K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K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K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K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K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K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K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K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K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K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K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K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K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K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K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K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K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K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K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K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K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K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K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K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K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K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K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K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K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K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K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K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K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K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K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K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K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K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K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K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K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K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K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K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K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K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K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K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K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K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K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K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K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K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K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K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K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K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K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K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K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K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K1000" s="1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0.86"/>
    <col customWidth="1" min="4" max="5" width="8.0"/>
    <col customWidth="1" min="6" max="7" width="20.14"/>
    <col customWidth="1" min="8" max="26" width="8.0"/>
  </cols>
  <sheetData>
    <row r="1" ht="18.75" customHeight="1">
      <c r="A1" s="426" t="s">
        <v>290</v>
      </c>
      <c r="B1" s="17"/>
      <c r="C1" s="17"/>
      <c r="D1" s="17"/>
      <c r="E1" s="17"/>
      <c r="F1" s="17"/>
      <c r="G1" s="17"/>
    </row>
    <row r="2" ht="13.5" customHeight="1">
      <c r="A2" s="1"/>
      <c r="C2" s="1"/>
      <c r="F2" s="1"/>
      <c r="G2" s="1"/>
    </row>
    <row r="3" ht="12.75" customHeight="1">
      <c r="A3" s="1"/>
      <c r="C3" s="4" t="s">
        <v>645</v>
      </c>
      <c r="D3" s="4" t="s">
        <v>2986</v>
      </c>
      <c r="E3" s="4" t="s">
        <v>716</v>
      </c>
      <c r="F3" s="1"/>
      <c r="G3" s="1"/>
    </row>
    <row r="4" ht="12.75" customHeight="1">
      <c r="A4" s="1"/>
      <c r="C4" s="5">
        <v>12.0</v>
      </c>
      <c r="D4" s="5">
        <v>5.0</v>
      </c>
      <c r="E4" s="6">
        <f t="shared" ref="E4:E6" si="1">QUOTIENT(C4,D4)</f>
        <v>2</v>
      </c>
      <c r="F4" s="47" t="s">
        <v>3368</v>
      </c>
      <c r="G4" s="1"/>
    </row>
    <row r="5" ht="12.75" customHeight="1">
      <c r="A5" s="1"/>
      <c r="C5" s="5">
        <v>20.0</v>
      </c>
      <c r="D5" s="5">
        <v>3.0</v>
      </c>
      <c r="E5" s="6">
        <f t="shared" si="1"/>
        <v>6</v>
      </c>
      <c r="F5" s="47" t="s">
        <v>3369</v>
      </c>
      <c r="G5" s="1"/>
    </row>
    <row r="6" ht="12.75" customHeight="1">
      <c r="A6" s="1"/>
      <c r="C6" s="5">
        <v>46.0</v>
      </c>
      <c r="D6" s="5">
        <v>15.0</v>
      </c>
      <c r="E6" s="6">
        <f t="shared" si="1"/>
        <v>3</v>
      </c>
      <c r="F6" s="47" t="s">
        <v>3370</v>
      </c>
      <c r="G6" s="1"/>
    </row>
    <row r="7" ht="12.75" customHeight="1">
      <c r="A7" s="1"/>
      <c r="C7" s="1"/>
      <c r="F7" s="1"/>
      <c r="G7" s="1"/>
    </row>
    <row r="8" ht="13.5" customHeight="1">
      <c r="A8" s="1"/>
      <c r="B8" s="3" t="s">
        <v>698</v>
      </c>
      <c r="C8" s="3"/>
      <c r="D8" s="3"/>
      <c r="E8" s="3"/>
      <c r="F8" s="3"/>
      <c r="G8" s="3"/>
    </row>
    <row r="9" ht="12.75" customHeight="1">
      <c r="A9" s="1"/>
      <c r="B9" s="1" t="s">
        <v>3371</v>
      </c>
      <c r="C9" s="1"/>
      <c r="F9" s="1"/>
      <c r="G9" s="1"/>
    </row>
    <row r="10" ht="12.75" customHeight="1">
      <c r="A10" s="1"/>
      <c r="B10" s="1" t="s">
        <v>3372</v>
      </c>
      <c r="C10" s="1"/>
      <c r="F10" s="1"/>
      <c r="G10" s="1"/>
    </row>
    <row r="11" ht="12.75" customHeight="1">
      <c r="A11" s="1"/>
      <c r="C11" s="1"/>
      <c r="F11" s="1"/>
      <c r="G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</row>
    <row r="13" ht="12.75" customHeight="1">
      <c r="A13" s="1"/>
      <c r="B13" s="2" t="s">
        <v>3373</v>
      </c>
      <c r="C13" s="1"/>
      <c r="F13" s="1"/>
      <c r="G13" s="1"/>
    </row>
    <row r="14" ht="12.75" customHeight="1">
      <c r="A14" s="1"/>
      <c r="C14" s="1"/>
      <c r="F14" s="1"/>
      <c r="G14" s="1"/>
    </row>
    <row r="15" ht="13.5" customHeight="1">
      <c r="A15" s="1"/>
      <c r="B15" s="3" t="s">
        <v>4</v>
      </c>
      <c r="C15" s="3"/>
      <c r="D15" s="3"/>
      <c r="E15" s="3"/>
      <c r="F15" s="3"/>
      <c r="G15" s="3"/>
    </row>
    <row r="16" ht="12.75" customHeight="1">
      <c r="A16" s="1"/>
      <c r="B16" s="1" t="s">
        <v>788</v>
      </c>
      <c r="C16" s="1"/>
      <c r="F16" s="1"/>
      <c r="G16" s="1"/>
    </row>
    <row r="17" ht="12.75" customHeight="1">
      <c r="A17" s="1"/>
      <c r="C17" s="1"/>
      <c r="F17" s="1"/>
      <c r="G17" s="1"/>
    </row>
    <row r="18" ht="13.5" customHeight="1">
      <c r="A18" s="1"/>
      <c r="B18" s="3" t="s">
        <v>656</v>
      </c>
      <c r="C18" s="3"/>
      <c r="D18" s="3"/>
      <c r="E18" s="3"/>
      <c r="F18" s="3"/>
      <c r="G18" s="3"/>
    </row>
    <row r="19" ht="12.75" customHeight="1">
      <c r="A19" s="1"/>
      <c r="B19" s="1" t="s">
        <v>3374</v>
      </c>
      <c r="C19" s="1"/>
      <c r="F19" s="1"/>
      <c r="G19" s="1"/>
    </row>
    <row r="20" ht="12.75" customHeight="1">
      <c r="A20" s="1"/>
      <c r="B20" s="1" t="s">
        <v>3375</v>
      </c>
      <c r="C20" s="1"/>
      <c r="F20" s="1"/>
      <c r="G20" s="1"/>
    </row>
    <row r="21" ht="12.75" customHeight="1">
      <c r="A21" s="1"/>
      <c r="B21" s="1" t="s">
        <v>3376</v>
      </c>
      <c r="C21" s="1"/>
      <c r="F21" s="1"/>
      <c r="G21" s="1"/>
    </row>
    <row r="22" ht="12.75" customHeight="1">
      <c r="A22" s="1"/>
      <c r="C22" s="1"/>
      <c r="F22" s="1"/>
      <c r="G22" s="1"/>
    </row>
    <row r="23" ht="12.75" customHeight="1">
      <c r="A23" s="1"/>
      <c r="C23" s="1" t="s">
        <v>3377</v>
      </c>
      <c r="F23" s="1"/>
      <c r="G23" s="1"/>
    </row>
    <row r="24" ht="12.75" customHeight="1">
      <c r="A24" s="1"/>
      <c r="C24" s="1" t="s">
        <v>3378</v>
      </c>
      <c r="F24" s="1"/>
      <c r="G24" s="1"/>
    </row>
    <row r="25" ht="12.75" customHeight="1">
      <c r="A25" s="1"/>
      <c r="C25" s="1"/>
      <c r="F25" s="1"/>
      <c r="G25" s="1"/>
    </row>
    <row r="26" ht="12.75" customHeight="1">
      <c r="A26" s="1"/>
      <c r="C26" s="1" t="s">
        <v>668</v>
      </c>
      <c r="F26" s="1"/>
      <c r="G26" s="1"/>
    </row>
    <row r="27" ht="25.5" customHeight="1">
      <c r="A27" s="1"/>
      <c r="C27" s="4" t="s">
        <v>841</v>
      </c>
      <c r="D27" s="99" t="s">
        <v>3379</v>
      </c>
      <c r="E27" s="99" t="s">
        <v>3380</v>
      </c>
      <c r="F27" s="4" t="s">
        <v>3381</v>
      </c>
      <c r="G27" s="1"/>
    </row>
    <row r="28" ht="12.75" customHeight="1">
      <c r="A28" s="1"/>
      <c r="C28" s="5" t="s">
        <v>3382</v>
      </c>
      <c r="D28" s="5">
        <v>126.0</v>
      </c>
      <c r="E28" s="5">
        <v>12.0</v>
      </c>
      <c r="F28" s="6">
        <f t="shared" ref="F28:F31" si="2">D28/E28</f>
        <v>10.5</v>
      </c>
      <c r="G28" s="47" t="s">
        <v>3383</v>
      </c>
    </row>
    <row r="29" ht="12.75" customHeight="1">
      <c r="A29" s="1"/>
      <c r="C29" s="5" t="s">
        <v>3384</v>
      </c>
      <c r="D29" s="5">
        <v>200.0</v>
      </c>
      <c r="E29" s="5">
        <v>8.0</v>
      </c>
      <c r="F29" s="6">
        <f t="shared" si="2"/>
        <v>25</v>
      </c>
      <c r="G29" s="1"/>
    </row>
    <row r="30" ht="12.75" customHeight="1">
      <c r="A30" s="1"/>
      <c r="C30" s="5" t="s">
        <v>3385</v>
      </c>
      <c r="D30" s="5">
        <v>15.0</v>
      </c>
      <c r="E30" s="5">
        <v>4.0</v>
      </c>
      <c r="F30" s="6">
        <f t="shared" si="2"/>
        <v>3.75</v>
      </c>
      <c r="G30" s="1"/>
    </row>
    <row r="31" ht="12.75" customHeight="1">
      <c r="A31" s="1"/>
      <c r="C31" s="5" t="s">
        <v>3386</v>
      </c>
      <c r="D31" s="5">
        <v>250.0</v>
      </c>
      <c r="E31" s="5">
        <v>20.0</v>
      </c>
      <c r="F31" s="6">
        <f t="shared" si="2"/>
        <v>12.5</v>
      </c>
      <c r="G31" s="1"/>
    </row>
    <row r="32" ht="12.75" customHeight="1">
      <c r="A32" s="1"/>
      <c r="C32" s="1"/>
      <c r="F32" s="16"/>
      <c r="G32" s="1"/>
    </row>
    <row r="33" ht="12.75" customHeight="1">
      <c r="A33" s="1"/>
      <c r="C33" s="1"/>
      <c r="F33" s="1"/>
      <c r="G33" s="1"/>
    </row>
    <row r="34" ht="12.75" customHeight="1">
      <c r="A34" s="1"/>
      <c r="C34" s="1" t="s">
        <v>3387</v>
      </c>
      <c r="F34" s="1"/>
      <c r="G34" s="1"/>
    </row>
    <row r="35" ht="12.75" customHeight="1">
      <c r="A35" s="1"/>
      <c r="C35" s="1" t="s">
        <v>3388</v>
      </c>
      <c r="F35" s="1"/>
      <c r="G35" s="1"/>
    </row>
    <row r="36" ht="12.75" customHeight="1">
      <c r="A36" s="1"/>
      <c r="C36" s="1"/>
      <c r="F36" s="1"/>
      <c r="G36" s="1"/>
    </row>
    <row r="37" ht="12.75" customHeight="1">
      <c r="A37" s="1"/>
      <c r="C37" s="1" t="s">
        <v>679</v>
      </c>
      <c r="F37" s="1"/>
      <c r="G37" s="1"/>
    </row>
    <row r="38" ht="25.5" customHeight="1">
      <c r="A38" s="1"/>
      <c r="C38" s="4" t="s">
        <v>841</v>
      </c>
      <c r="D38" s="99" t="s">
        <v>3379</v>
      </c>
      <c r="E38" s="99" t="s">
        <v>3380</v>
      </c>
      <c r="F38" s="4" t="s">
        <v>3381</v>
      </c>
      <c r="G38" s="1"/>
    </row>
    <row r="39" ht="12.75" customHeight="1">
      <c r="A39" s="1"/>
      <c r="C39" s="5" t="s">
        <v>3382</v>
      </c>
      <c r="D39" s="5">
        <v>126.0</v>
      </c>
      <c r="E39" s="5">
        <v>12.0</v>
      </c>
      <c r="F39" s="6">
        <f t="shared" ref="F39:F42" si="3">QUOTIENT(D39,E39)</f>
        <v>10</v>
      </c>
      <c r="G39" s="47" t="s">
        <v>3389</v>
      </c>
    </row>
    <row r="40" ht="12.75" customHeight="1">
      <c r="A40" s="1"/>
      <c r="C40" s="5" t="s">
        <v>3384</v>
      </c>
      <c r="D40" s="5">
        <v>200.0</v>
      </c>
      <c r="E40" s="5">
        <v>8.0</v>
      </c>
      <c r="F40" s="6">
        <f t="shared" si="3"/>
        <v>25</v>
      </c>
      <c r="G40" s="1"/>
    </row>
    <row r="41" ht="12.75" customHeight="1">
      <c r="A41" s="1"/>
      <c r="C41" s="5" t="s">
        <v>3385</v>
      </c>
      <c r="D41" s="5">
        <v>15.0</v>
      </c>
      <c r="E41" s="5">
        <v>6.0</v>
      </c>
      <c r="F41" s="6">
        <f t="shared" si="3"/>
        <v>2</v>
      </c>
      <c r="G41" s="1"/>
    </row>
    <row r="42" ht="12.75" customHeight="1">
      <c r="A42" s="1"/>
      <c r="C42" s="5" t="s">
        <v>3386</v>
      </c>
      <c r="D42" s="5">
        <v>250.0</v>
      </c>
      <c r="E42" s="5">
        <v>20.0</v>
      </c>
      <c r="F42" s="6">
        <f t="shared" si="3"/>
        <v>12</v>
      </c>
      <c r="G42" s="1"/>
    </row>
    <row r="43" ht="12.75" customHeight="1">
      <c r="A43" s="1"/>
      <c r="C43" s="1"/>
      <c r="F43" s="16"/>
      <c r="G43" s="1"/>
    </row>
    <row r="44" ht="12.75" customHeight="1">
      <c r="A44" s="1"/>
      <c r="C44" s="1"/>
      <c r="F44" s="1"/>
      <c r="G44" s="1"/>
    </row>
    <row r="45" ht="12.75" customHeight="1">
      <c r="A45" s="1"/>
      <c r="C45" s="1"/>
      <c r="F45" s="1"/>
      <c r="G45" s="1"/>
    </row>
    <row r="46" ht="12.75" customHeight="1">
      <c r="A46" s="1"/>
      <c r="C46" s="1"/>
      <c r="F46" s="1"/>
      <c r="G46" s="1"/>
    </row>
    <row r="47" ht="12.75" customHeight="1">
      <c r="A47" s="1"/>
      <c r="C47" s="1"/>
      <c r="F47" s="1"/>
      <c r="G47" s="1"/>
    </row>
    <row r="48" ht="12.75" customHeight="1">
      <c r="A48" s="1"/>
      <c r="C48" s="1"/>
      <c r="F48" s="1"/>
      <c r="G48" s="1"/>
    </row>
    <row r="49" ht="12.75" customHeight="1">
      <c r="A49" s="1"/>
      <c r="C49" s="1"/>
      <c r="F49" s="1"/>
      <c r="G49" s="1"/>
    </row>
    <row r="50" ht="12.75" customHeight="1">
      <c r="A50" s="1"/>
      <c r="C50" s="1"/>
      <c r="F50" s="1"/>
      <c r="G50" s="1"/>
    </row>
    <row r="51" ht="12.75" customHeight="1">
      <c r="A51" s="1"/>
      <c r="C51" s="1"/>
      <c r="F51" s="1"/>
      <c r="G51" s="1"/>
    </row>
    <row r="52" ht="12.75" customHeight="1">
      <c r="A52" s="1"/>
      <c r="C52" s="1"/>
      <c r="F52" s="1"/>
      <c r="G52" s="1"/>
    </row>
    <row r="53" ht="12.75" customHeight="1">
      <c r="A53" s="1"/>
      <c r="C53" s="1"/>
      <c r="F53" s="1"/>
      <c r="G53" s="1"/>
    </row>
    <row r="54" ht="12.75" customHeight="1">
      <c r="A54" s="1"/>
      <c r="C54" s="1"/>
      <c r="F54" s="1"/>
      <c r="G54" s="1"/>
    </row>
    <row r="55" ht="12.75" customHeight="1">
      <c r="A55" s="1"/>
      <c r="C55" s="1"/>
      <c r="F55" s="1"/>
      <c r="G55" s="1"/>
    </row>
    <row r="56" ht="12.75" customHeight="1">
      <c r="A56" s="1"/>
      <c r="C56" s="1"/>
      <c r="F56" s="1"/>
      <c r="G56" s="1"/>
    </row>
    <row r="57" ht="12.75" customHeight="1">
      <c r="A57" s="1"/>
      <c r="C57" s="1"/>
      <c r="F57" s="1"/>
      <c r="G57" s="1"/>
    </row>
    <row r="58" ht="12.75" customHeight="1">
      <c r="A58" s="1"/>
      <c r="C58" s="1"/>
      <c r="F58" s="1"/>
      <c r="G58" s="1"/>
    </row>
    <row r="59" ht="12.75" customHeight="1">
      <c r="A59" s="1"/>
      <c r="C59" s="1"/>
      <c r="F59" s="1"/>
      <c r="G59" s="1"/>
    </row>
    <row r="60" ht="12.75" customHeight="1">
      <c r="A60" s="1"/>
      <c r="C60" s="1"/>
      <c r="F60" s="1"/>
      <c r="G60" s="1"/>
    </row>
    <row r="61" ht="12.75" customHeight="1">
      <c r="A61" s="1"/>
      <c r="C61" s="1"/>
      <c r="F61" s="1"/>
      <c r="G61" s="1"/>
    </row>
    <row r="62" ht="12.75" customHeight="1">
      <c r="A62" s="1"/>
      <c r="C62" s="1"/>
      <c r="F62" s="1"/>
      <c r="G62" s="1"/>
    </row>
    <row r="63" ht="12.75" customHeight="1">
      <c r="A63" s="1"/>
      <c r="C63" s="1"/>
      <c r="F63" s="1"/>
      <c r="G63" s="1"/>
    </row>
    <row r="64" ht="12.75" customHeight="1">
      <c r="A64" s="1"/>
      <c r="C64" s="1"/>
      <c r="F64" s="1"/>
      <c r="G64" s="1"/>
    </row>
    <row r="65" ht="12.75" customHeight="1">
      <c r="A65" s="1"/>
      <c r="C65" s="1"/>
      <c r="F65" s="1"/>
      <c r="G65" s="1"/>
    </row>
    <row r="66" ht="12.75" customHeight="1">
      <c r="A66" s="1"/>
      <c r="C66" s="1"/>
      <c r="F66" s="1"/>
      <c r="G66" s="1"/>
    </row>
    <row r="67" ht="12.75" customHeight="1">
      <c r="A67" s="1"/>
      <c r="C67" s="1"/>
      <c r="F67" s="1"/>
      <c r="G67" s="1"/>
    </row>
    <row r="68" ht="12.75" customHeight="1">
      <c r="A68" s="1"/>
      <c r="C68" s="1"/>
      <c r="F68" s="1"/>
      <c r="G68" s="1"/>
    </row>
    <row r="69" ht="12.75" customHeight="1">
      <c r="A69" s="1"/>
      <c r="C69" s="1"/>
      <c r="F69" s="1"/>
      <c r="G69" s="1"/>
    </row>
    <row r="70" ht="12.75" customHeight="1">
      <c r="A70" s="1"/>
      <c r="C70" s="1"/>
      <c r="F70" s="1"/>
      <c r="G70" s="1"/>
    </row>
    <row r="71" ht="12.75" customHeight="1">
      <c r="A71" s="1"/>
      <c r="C71" s="1"/>
      <c r="F71" s="1"/>
      <c r="G71" s="1"/>
    </row>
    <row r="72" ht="12.75" customHeight="1">
      <c r="A72" s="1"/>
      <c r="C72" s="1"/>
      <c r="F72" s="1"/>
      <c r="G72" s="1"/>
    </row>
    <row r="73" ht="12.75" customHeight="1">
      <c r="A73" s="1"/>
      <c r="C73" s="1"/>
      <c r="F73" s="1"/>
      <c r="G73" s="1"/>
    </row>
    <row r="74" ht="12.75" customHeight="1">
      <c r="A74" s="1"/>
      <c r="C74" s="1"/>
      <c r="F74" s="1"/>
      <c r="G74" s="1"/>
    </row>
    <row r="75" ht="12.75" customHeight="1">
      <c r="A75" s="1"/>
      <c r="C75" s="1"/>
      <c r="F75" s="1"/>
      <c r="G75" s="1"/>
    </row>
    <row r="76" ht="12.75" customHeight="1">
      <c r="A76" s="1"/>
      <c r="C76" s="1"/>
      <c r="F76" s="1"/>
      <c r="G76" s="1"/>
    </row>
    <row r="77" ht="12.75" customHeight="1">
      <c r="A77" s="1"/>
      <c r="C77" s="1"/>
      <c r="F77" s="1"/>
      <c r="G77" s="1"/>
    </row>
    <row r="78" ht="12.75" customHeight="1">
      <c r="A78" s="1"/>
      <c r="C78" s="1"/>
      <c r="F78" s="1"/>
      <c r="G78" s="1"/>
    </row>
    <row r="79" ht="12.75" customHeight="1">
      <c r="A79" s="1"/>
      <c r="C79" s="1"/>
      <c r="F79" s="1"/>
      <c r="G79" s="1"/>
    </row>
    <row r="80" ht="12.75" customHeight="1">
      <c r="A80" s="1"/>
      <c r="C80" s="1"/>
      <c r="F80" s="1"/>
      <c r="G80" s="1"/>
    </row>
    <row r="81" ht="12.75" customHeight="1">
      <c r="A81" s="1"/>
      <c r="C81" s="1"/>
      <c r="F81" s="1"/>
      <c r="G81" s="1"/>
    </row>
    <row r="82" ht="12.75" customHeight="1">
      <c r="A82" s="1"/>
      <c r="C82" s="1"/>
      <c r="F82" s="1"/>
      <c r="G82" s="1"/>
    </row>
    <row r="83" ht="12.75" customHeight="1">
      <c r="A83" s="1"/>
      <c r="C83" s="1"/>
      <c r="F83" s="1"/>
      <c r="G83" s="1"/>
    </row>
    <row r="84" ht="12.75" customHeight="1">
      <c r="A84" s="1"/>
      <c r="C84" s="1"/>
      <c r="F84" s="1"/>
      <c r="G84" s="1"/>
    </row>
    <row r="85" ht="12.75" customHeight="1">
      <c r="A85" s="1"/>
      <c r="C85" s="1"/>
      <c r="F85" s="1"/>
      <c r="G85" s="1"/>
    </row>
    <row r="86" ht="12.75" customHeight="1">
      <c r="A86" s="1"/>
      <c r="C86" s="1"/>
      <c r="F86" s="1"/>
      <c r="G86" s="1"/>
    </row>
    <row r="87" ht="12.75" customHeight="1">
      <c r="A87" s="1"/>
      <c r="C87" s="1"/>
      <c r="F87" s="1"/>
      <c r="G87" s="1"/>
    </row>
    <row r="88" ht="12.75" customHeight="1">
      <c r="A88" s="1"/>
      <c r="C88" s="1"/>
      <c r="F88" s="1"/>
      <c r="G88" s="1"/>
    </row>
    <row r="89" ht="12.75" customHeight="1">
      <c r="A89" s="1"/>
      <c r="C89" s="1"/>
      <c r="F89" s="1"/>
      <c r="G89" s="1"/>
    </row>
    <row r="90" ht="12.75" customHeight="1">
      <c r="A90" s="1"/>
      <c r="C90" s="1"/>
      <c r="F90" s="1"/>
      <c r="G90" s="1"/>
    </row>
    <row r="91" ht="12.75" customHeight="1">
      <c r="A91" s="1"/>
      <c r="C91" s="1"/>
      <c r="F91" s="1"/>
      <c r="G91" s="1"/>
    </row>
    <row r="92" ht="12.75" customHeight="1">
      <c r="A92" s="1"/>
      <c r="C92" s="1"/>
      <c r="F92" s="1"/>
      <c r="G92" s="1"/>
    </row>
    <row r="93" ht="12.75" customHeight="1">
      <c r="A93" s="1"/>
      <c r="C93" s="1"/>
      <c r="F93" s="1"/>
      <c r="G93" s="1"/>
    </row>
    <row r="94" ht="12.75" customHeight="1">
      <c r="A94" s="1"/>
      <c r="C94" s="1"/>
      <c r="F94" s="1"/>
      <c r="G94" s="1"/>
    </row>
    <row r="95" ht="12.75" customHeight="1">
      <c r="A95" s="1"/>
      <c r="C95" s="1"/>
      <c r="F95" s="1"/>
      <c r="G95" s="1"/>
    </row>
    <row r="96" ht="12.75" customHeight="1">
      <c r="A96" s="1"/>
      <c r="C96" s="1"/>
      <c r="F96" s="1"/>
      <c r="G96" s="1"/>
    </row>
    <row r="97" ht="12.75" customHeight="1">
      <c r="A97" s="1"/>
      <c r="C97" s="1"/>
      <c r="F97" s="1"/>
      <c r="G97" s="1"/>
    </row>
    <row r="98" ht="12.75" customHeight="1">
      <c r="A98" s="1"/>
      <c r="C98" s="1"/>
      <c r="F98" s="1"/>
      <c r="G98" s="1"/>
    </row>
    <row r="99" ht="12.75" customHeight="1">
      <c r="A99" s="1"/>
      <c r="C99" s="1"/>
      <c r="F99" s="1"/>
      <c r="G99" s="1"/>
    </row>
    <row r="100" ht="12.75" customHeight="1">
      <c r="A100" s="1"/>
      <c r="C100" s="1"/>
      <c r="F100" s="1"/>
      <c r="G100" s="1"/>
    </row>
    <row r="101" ht="12.75" customHeight="1">
      <c r="A101" s="1"/>
      <c r="C101" s="1"/>
      <c r="F101" s="1"/>
      <c r="G101" s="1"/>
    </row>
    <row r="102" ht="12.75" customHeight="1">
      <c r="A102" s="1"/>
      <c r="C102" s="1"/>
      <c r="F102" s="1"/>
      <c r="G102" s="1"/>
    </row>
    <row r="103" ht="12.75" customHeight="1">
      <c r="A103" s="1"/>
      <c r="C103" s="1"/>
      <c r="F103" s="1"/>
      <c r="G103" s="1"/>
    </row>
    <row r="104" ht="12.75" customHeight="1">
      <c r="A104" s="1"/>
      <c r="C104" s="1"/>
      <c r="F104" s="1"/>
      <c r="G104" s="1"/>
    </row>
    <row r="105" ht="12.75" customHeight="1">
      <c r="A105" s="1"/>
      <c r="C105" s="1"/>
      <c r="F105" s="1"/>
      <c r="G105" s="1"/>
    </row>
    <row r="106" ht="12.75" customHeight="1">
      <c r="A106" s="1"/>
      <c r="C106" s="1"/>
      <c r="F106" s="1"/>
      <c r="G106" s="1"/>
    </row>
    <row r="107" ht="12.75" customHeight="1">
      <c r="A107" s="1"/>
      <c r="C107" s="1"/>
      <c r="F107" s="1"/>
      <c r="G107" s="1"/>
    </row>
    <row r="108" ht="12.75" customHeight="1">
      <c r="A108" s="1"/>
      <c r="C108" s="1"/>
      <c r="F108" s="1"/>
      <c r="G108" s="1"/>
    </row>
    <row r="109" ht="12.75" customHeight="1">
      <c r="A109" s="1"/>
      <c r="C109" s="1"/>
      <c r="F109" s="1"/>
      <c r="G109" s="1"/>
    </row>
    <row r="110" ht="12.75" customHeight="1">
      <c r="A110" s="1"/>
      <c r="C110" s="1"/>
      <c r="F110" s="1"/>
      <c r="G110" s="1"/>
    </row>
    <row r="111" ht="12.75" customHeight="1">
      <c r="A111" s="1"/>
      <c r="C111" s="1"/>
      <c r="F111" s="1"/>
      <c r="G111" s="1"/>
    </row>
    <row r="112" ht="12.75" customHeight="1">
      <c r="A112" s="1"/>
      <c r="C112" s="1"/>
      <c r="F112" s="1"/>
      <c r="G112" s="1"/>
    </row>
    <row r="113" ht="12.75" customHeight="1">
      <c r="A113" s="1"/>
      <c r="C113" s="1"/>
      <c r="F113" s="1"/>
      <c r="G113" s="1"/>
    </row>
    <row r="114" ht="12.75" customHeight="1">
      <c r="A114" s="1"/>
      <c r="C114" s="1"/>
      <c r="F114" s="1"/>
      <c r="G114" s="1"/>
    </row>
    <row r="115" ht="12.75" customHeight="1">
      <c r="A115" s="1"/>
      <c r="C115" s="1"/>
      <c r="F115" s="1"/>
      <c r="G115" s="1"/>
    </row>
    <row r="116" ht="12.75" customHeight="1">
      <c r="A116" s="1"/>
      <c r="C116" s="1"/>
      <c r="F116" s="1"/>
      <c r="G116" s="1"/>
    </row>
    <row r="117" ht="12.75" customHeight="1">
      <c r="A117" s="1"/>
      <c r="C117" s="1"/>
      <c r="F117" s="1"/>
      <c r="G117" s="1"/>
    </row>
    <row r="118" ht="12.75" customHeight="1">
      <c r="A118" s="1"/>
      <c r="C118" s="1"/>
      <c r="F118" s="1"/>
      <c r="G118" s="1"/>
    </row>
    <row r="119" ht="12.75" customHeight="1">
      <c r="A119" s="1"/>
      <c r="C119" s="1"/>
      <c r="F119" s="1"/>
      <c r="G119" s="1"/>
    </row>
    <row r="120" ht="12.75" customHeight="1">
      <c r="A120" s="1"/>
      <c r="C120" s="1"/>
      <c r="F120" s="1"/>
      <c r="G120" s="1"/>
    </row>
    <row r="121" ht="12.75" customHeight="1">
      <c r="A121" s="1"/>
      <c r="C121" s="1"/>
      <c r="F121" s="1"/>
      <c r="G121" s="1"/>
    </row>
    <row r="122" ht="12.75" customHeight="1">
      <c r="A122" s="1"/>
      <c r="C122" s="1"/>
      <c r="F122" s="1"/>
      <c r="G122" s="1"/>
    </row>
    <row r="123" ht="12.75" customHeight="1">
      <c r="A123" s="1"/>
      <c r="C123" s="1"/>
      <c r="F123" s="1"/>
      <c r="G123" s="1"/>
    </row>
    <row r="124" ht="12.75" customHeight="1">
      <c r="A124" s="1"/>
      <c r="C124" s="1"/>
      <c r="F124" s="1"/>
      <c r="G124" s="1"/>
    </row>
    <row r="125" ht="12.75" customHeight="1">
      <c r="A125" s="1"/>
      <c r="C125" s="1"/>
      <c r="F125" s="1"/>
      <c r="G125" s="1"/>
    </row>
    <row r="126" ht="12.75" customHeight="1">
      <c r="A126" s="1"/>
      <c r="C126" s="1"/>
      <c r="F126" s="1"/>
      <c r="G126" s="1"/>
    </row>
    <row r="127" ht="12.75" customHeight="1">
      <c r="A127" s="1"/>
      <c r="C127" s="1"/>
      <c r="F127" s="1"/>
      <c r="G127" s="1"/>
    </row>
    <row r="128" ht="12.75" customHeight="1">
      <c r="A128" s="1"/>
      <c r="C128" s="1"/>
      <c r="F128" s="1"/>
      <c r="G128" s="1"/>
    </row>
    <row r="129" ht="12.75" customHeight="1">
      <c r="A129" s="1"/>
      <c r="C129" s="1"/>
      <c r="F129" s="1"/>
      <c r="G129" s="1"/>
    </row>
    <row r="130" ht="12.75" customHeight="1">
      <c r="A130" s="1"/>
      <c r="C130" s="1"/>
      <c r="F130" s="1"/>
      <c r="G130" s="1"/>
    </row>
    <row r="131" ht="12.75" customHeight="1">
      <c r="A131" s="1"/>
      <c r="C131" s="1"/>
      <c r="F131" s="1"/>
      <c r="G131" s="1"/>
    </row>
    <row r="132" ht="12.75" customHeight="1">
      <c r="A132" s="1"/>
      <c r="C132" s="1"/>
      <c r="F132" s="1"/>
      <c r="G132" s="1"/>
    </row>
    <row r="133" ht="12.75" customHeight="1">
      <c r="A133" s="1"/>
      <c r="C133" s="1"/>
      <c r="F133" s="1"/>
      <c r="G133" s="1"/>
    </row>
    <row r="134" ht="12.75" customHeight="1">
      <c r="A134" s="1"/>
      <c r="C134" s="1"/>
      <c r="F134" s="1"/>
      <c r="G134" s="1"/>
    </row>
    <row r="135" ht="12.75" customHeight="1">
      <c r="A135" s="1"/>
      <c r="C135" s="1"/>
      <c r="F135" s="1"/>
      <c r="G135" s="1"/>
    </row>
    <row r="136" ht="12.75" customHeight="1">
      <c r="A136" s="1"/>
      <c r="C136" s="1"/>
      <c r="F136" s="1"/>
      <c r="G136" s="1"/>
    </row>
    <row r="137" ht="12.75" customHeight="1">
      <c r="A137" s="1"/>
      <c r="C137" s="1"/>
      <c r="F137" s="1"/>
      <c r="G137" s="1"/>
    </row>
    <row r="138" ht="12.75" customHeight="1">
      <c r="A138" s="1"/>
      <c r="C138" s="1"/>
      <c r="F138" s="1"/>
      <c r="G138" s="1"/>
    </row>
    <row r="139" ht="12.75" customHeight="1">
      <c r="A139" s="1"/>
      <c r="C139" s="1"/>
      <c r="F139" s="1"/>
      <c r="G139" s="1"/>
    </row>
    <row r="140" ht="12.75" customHeight="1">
      <c r="A140" s="1"/>
      <c r="C140" s="1"/>
      <c r="F140" s="1"/>
      <c r="G140" s="1"/>
    </row>
    <row r="141" ht="12.75" customHeight="1">
      <c r="A141" s="1"/>
      <c r="C141" s="1"/>
      <c r="F141" s="1"/>
      <c r="G141" s="1"/>
    </row>
    <row r="142" ht="12.75" customHeight="1">
      <c r="A142" s="1"/>
      <c r="C142" s="1"/>
      <c r="F142" s="1"/>
      <c r="G142" s="1"/>
    </row>
    <row r="143" ht="12.75" customHeight="1">
      <c r="A143" s="1"/>
      <c r="C143" s="1"/>
      <c r="F143" s="1"/>
      <c r="G143" s="1"/>
    </row>
    <row r="144" ht="12.75" customHeight="1">
      <c r="A144" s="1"/>
      <c r="C144" s="1"/>
      <c r="F144" s="1"/>
      <c r="G144" s="1"/>
    </row>
    <row r="145" ht="12.75" customHeight="1">
      <c r="A145" s="1"/>
      <c r="C145" s="1"/>
      <c r="F145" s="1"/>
      <c r="G145" s="1"/>
    </row>
    <row r="146" ht="12.75" customHeight="1">
      <c r="A146" s="1"/>
      <c r="C146" s="1"/>
      <c r="F146" s="1"/>
      <c r="G146" s="1"/>
    </row>
    <row r="147" ht="12.75" customHeight="1">
      <c r="A147" s="1"/>
      <c r="C147" s="1"/>
      <c r="F147" s="1"/>
      <c r="G147" s="1"/>
    </row>
    <row r="148" ht="12.75" customHeight="1">
      <c r="A148" s="1"/>
      <c r="C148" s="1"/>
      <c r="F148" s="1"/>
      <c r="G148" s="1"/>
    </row>
    <row r="149" ht="12.75" customHeight="1">
      <c r="A149" s="1"/>
      <c r="C149" s="1"/>
      <c r="F149" s="1"/>
      <c r="G149" s="1"/>
    </row>
    <row r="150" ht="12.75" customHeight="1">
      <c r="A150" s="1"/>
      <c r="C150" s="1"/>
      <c r="F150" s="1"/>
      <c r="G150" s="1"/>
    </row>
    <row r="151" ht="12.75" customHeight="1">
      <c r="A151" s="1"/>
      <c r="C151" s="1"/>
      <c r="F151" s="1"/>
      <c r="G151" s="1"/>
    </row>
    <row r="152" ht="12.75" customHeight="1">
      <c r="A152" s="1"/>
      <c r="C152" s="1"/>
      <c r="F152" s="1"/>
      <c r="G152" s="1"/>
    </row>
    <row r="153" ht="12.75" customHeight="1">
      <c r="A153" s="1"/>
      <c r="C153" s="1"/>
      <c r="F153" s="1"/>
      <c r="G153" s="1"/>
    </row>
    <row r="154" ht="12.75" customHeight="1">
      <c r="A154" s="1"/>
      <c r="C154" s="1"/>
      <c r="F154" s="1"/>
      <c r="G154" s="1"/>
    </row>
    <row r="155" ht="12.75" customHeight="1">
      <c r="A155" s="1"/>
      <c r="C155" s="1"/>
      <c r="F155" s="1"/>
      <c r="G155" s="1"/>
    </row>
    <row r="156" ht="12.75" customHeight="1">
      <c r="A156" s="1"/>
      <c r="C156" s="1"/>
      <c r="F156" s="1"/>
      <c r="G156" s="1"/>
    </row>
    <row r="157" ht="12.75" customHeight="1">
      <c r="A157" s="1"/>
      <c r="C157" s="1"/>
      <c r="F157" s="1"/>
      <c r="G157" s="1"/>
    </row>
    <row r="158" ht="12.75" customHeight="1">
      <c r="A158" s="1"/>
      <c r="C158" s="1"/>
      <c r="F158" s="1"/>
      <c r="G158" s="1"/>
    </row>
    <row r="159" ht="12.75" customHeight="1">
      <c r="A159" s="1"/>
      <c r="C159" s="1"/>
      <c r="F159" s="1"/>
      <c r="G159" s="1"/>
    </row>
    <row r="160" ht="12.75" customHeight="1">
      <c r="A160" s="1"/>
      <c r="C160" s="1"/>
      <c r="F160" s="1"/>
      <c r="G160" s="1"/>
    </row>
    <row r="161" ht="12.75" customHeight="1">
      <c r="A161" s="1"/>
      <c r="C161" s="1"/>
      <c r="F161" s="1"/>
      <c r="G161" s="1"/>
    </row>
    <row r="162" ht="12.75" customHeight="1">
      <c r="A162" s="1"/>
      <c r="C162" s="1"/>
      <c r="F162" s="1"/>
      <c r="G162" s="1"/>
    </row>
    <row r="163" ht="12.75" customHeight="1">
      <c r="A163" s="1"/>
      <c r="C163" s="1"/>
      <c r="F163" s="1"/>
      <c r="G163" s="1"/>
    </row>
    <row r="164" ht="12.75" customHeight="1">
      <c r="A164" s="1"/>
      <c r="C164" s="1"/>
      <c r="F164" s="1"/>
      <c r="G164" s="1"/>
    </row>
    <row r="165" ht="12.75" customHeight="1">
      <c r="A165" s="1"/>
      <c r="C165" s="1"/>
      <c r="F165" s="1"/>
      <c r="G165" s="1"/>
    </row>
    <row r="166" ht="12.75" customHeight="1">
      <c r="A166" s="1"/>
      <c r="C166" s="1"/>
      <c r="F166" s="1"/>
      <c r="G166" s="1"/>
    </row>
    <row r="167" ht="12.75" customHeight="1">
      <c r="A167" s="1"/>
      <c r="C167" s="1"/>
      <c r="F167" s="1"/>
      <c r="G167" s="1"/>
    </row>
    <row r="168" ht="12.75" customHeight="1">
      <c r="A168" s="1"/>
      <c r="C168" s="1"/>
      <c r="F168" s="1"/>
      <c r="G168" s="1"/>
    </row>
    <row r="169" ht="12.75" customHeight="1">
      <c r="A169" s="1"/>
      <c r="C169" s="1"/>
      <c r="F169" s="1"/>
      <c r="G169" s="1"/>
    </row>
    <row r="170" ht="12.75" customHeight="1">
      <c r="A170" s="1"/>
      <c r="C170" s="1"/>
      <c r="F170" s="1"/>
      <c r="G170" s="1"/>
    </row>
    <row r="171" ht="12.75" customHeight="1">
      <c r="A171" s="1"/>
      <c r="C171" s="1"/>
      <c r="F171" s="1"/>
      <c r="G171" s="1"/>
    </row>
    <row r="172" ht="12.75" customHeight="1">
      <c r="A172" s="1"/>
      <c r="C172" s="1"/>
      <c r="F172" s="1"/>
      <c r="G172" s="1"/>
    </row>
    <row r="173" ht="12.75" customHeight="1">
      <c r="A173" s="1"/>
      <c r="C173" s="1"/>
      <c r="F173" s="1"/>
      <c r="G173" s="1"/>
    </row>
    <row r="174" ht="12.75" customHeight="1">
      <c r="A174" s="1"/>
      <c r="C174" s="1"/>
      <c r="F174" s="1"/>
      <c r="G174" s="1"/>
    </row>
    <row r="175" ht="12.75" customHeight="1">
      <c r="A175" s="1"/>
      <c r="C175" s="1"/>
      <c r="F175" s="1"/>
      <c r="G175" s="1"/>
    </row>
    <row r="176" ht="12.75" customHeight="1">
      <c r="A176" s="1"/>
      <c r="C176" s="1"/>
      <c r="F176" s="1"/>
      <c r="G176" s="1"/>
    </row>
    <row r="177" ht="12.75" customHeight="1">
      <c r="A177" s="1"/>
      <c r="C177" s="1"/>
      <c r="F177" s="1"/>
      <c r="G177" s="1"/>
    </row>
    <row r="178" ht="12.75" customHeight="1">
      <c r="A178" s="1"/>
      <c r="C178" s="1"/>
      <c r="F178" s="1"/>
      <c r="G178" s="1"/>
    </row>
    <row r="179" ht="12.75" customHeight="1">
      <c r="A179" s="1"/>
      <c r="C179" s="1"/>
      <c r="F179" s="1"/>
      <c r="G179" s="1"/>
    </row>
    <row r="180" ht="12.75" customHeight="1">
      <c r="A180" s="1"/>
      <c r="C180" s="1"/>
      <c r="F180" s="1"/>
      <c r="G180" s="1"/>
    </row>
    <row r="181" ht="12.75" customHeight="1">
      <c r="A181" s="1"/>
      <c r="C181" s="1"/>
      <c r="F181" s="1"/>
      <c r="G181" s="1"/>
    </row>
    <row r="182" ht="12.75" customHeight="1">
      <c r="A182" s="1"/>
      <c r="C182" s="1"/>
      <c r="F182" s="1"/>
      <c r="G182" s="1"/>
    </row>
    <row r="183" ht="12.75" customHeight="1">
      <c r="A183" s="1"/>
      <c r="C183" s="1"/>
      <c r="F183" s="1"/>
      <c r="G183" s="1"/>
    </row>
    <row r="184" ht="12.75" customHeight="1">
      <c r="A184" s="1"/>
      <c r="C184" s="1"/>
      <c r="F184" s="1"/>
      <c r="G184" s="1"/>
    </row>
    <row r="185" ht="12.75" customHeight="1">
      <c r="A185" s="1"/>
      <c r="C185" s="1"/>
      <c r="F185" s="1"/>
      <c r="G185" s="1"/>
    </row>
    <row r="186" ht="12.75" customHeight="1">
      <c r="A186" s="1"/>
      <c r="C186" s="1"/>
      <c r="F186" s="1"/>
      <c r="G186" s="1"/>
    </row>
    <row r="187" ht="12.75" customHeight="1">
      <c r="A187" s="1"/>
      <c r="C187" s="1"/>
      <c r="F187" s="1"/>
      <c r="G187" s="1"/>
    </row>
    <row r="188" ht="12.75" customHeight="1">
      <c r="A188" s="1"/>
      <c r="C188" s="1"/>
      <c r="F188" s="1"/>
      <c r="G188" s="1"/>
    </row>
    <row r="189" ht="12.75" customHeight="1">
      <c r="A189" s="1"/>
      <c r="C189" s="1"/>
      <c r="F189" s="1"/>
      <c r="G189" s="1"/>
    </row>
    <row r="190" ht="12.75" customHeight="1">
      <c r="A190" s="1"/>
      <c r="C190" s="1"/>
      <c r="F190" s="1"/>
      <c r="G190" s="1"/>
    </row>
    <row r="191" ht="12.75" customHeight="1">
      <c r="A191" s="1"/>
      <c r="C191" s="1"/>
      <c r="F191" s="1"/>
      <c r="G191" s="1"/>
    </row>
    <row r="192" ht="12.75" customHeight="1">
      <c r="A192" s="1"/>
      <c r="C192" s="1"/>
      <c r="F192" s="1"/>
      <c r="G192" s="1"/>
    </row>
    <row r="193" ht="12.75" customHeight="1">
      <c r="A193" s="1"/>
      <c r="C193" s="1"/>
      <c r="F193" s="1"/>
      <c r="G193" s="1"/>
    </row>
    <row r="194" ht="12.75" customHeight="1">
      <c r="A194" s="1"/>
      <c r="C194" s="1"/>
      <c r="F194" s="1"/>
      <c r="G194" s="1"/>
    </row>
    <row r="195" ht="12.75" customHeight="1">
      <c r="A195" s="1"/>
      <c r="C195" s="1"/>
      <c r="F195" s="1"/>
      <c r="G195" s="1"/>
    </row>
    <row r="196" ht="12.75" customHeight="1">
      <c r="A196" s="1"/>
      <c r="C196" s="1"/>
      <c r="F196" s="1"/>
      <c r="G196" s="1"/>
    </row>
    <row r="197" ht="12.75" customHeight="1">
      <c r="A197" s="1"/>
      <c r="C197" s="1"/>
      <c r="F197" s="1"/>
      <c r="G197" s="1"/>
    </row>
    <row r="198" ht="12.75" customHeight="1">
      <c r="A198" s="1"/>
      <c r="C198" s="1"/>
      <c r="F198" s="1"/>
      <c r="G198" s="1"/>
    </row>
    <row r="199" ht="12.75" customHeight="1">
      <c r="A199" s="1"/>
      <c r="C199" s="1"/>
      <c r="F199" s="1"/>
      <c r="G199" s="1"/>
    </row>
    <row r="200" ht="12.75" customHeight="1">
      <c r="A200" s="1"/>
      <c r="C200" s="1"/>
      <c r="F200" s="1"/>
      <c r="G200" s="1"/>
    </row>
    <row r="201" ht="12.75" customHeight="1">
      <c r="A201" s="1"/>
      <c r="C201" s="1"/>
      <c r="F201" s="1"/>
      <c r="G201" s="1"/>
    </row>
    <row r="202" ht="12.75" customHeight="1">
      <c r="A202" s="1"/>
      <c r="C202" s="1"/>
      <c r="F202" s="1"/>
      <c r="G202" s="1"/>
    </row>
    <row r="203" ht="12.75" customHeight="1">
      <c r="A203" s="1"/>
      <c r="C203" s="1"/>
      <c r="F203" s="1"/>
      <c r="G203" s="1"/>
    </row>
    <row r="204" ht="12.75" customHeight="1">
      <c r="A204" s="1"/>
      <c r="C204" s="1"/>
      <c r="F204" s="1"/>
      <c r="G204" s="1"/>
    </row>
    <row r="205" ht="12.75" customHeight="1">
      <c r="A205" s="1"/>
      <c r="C205" s="1"/>
      <c r="F205" s="1"/>
      <c r="G205" s="1"/>
    </row>
    <row r="206" ht="12.75" customHeight="1">
      <c r="A206" s="1"/>
      <c r="C206" s="1"/>
      <c r="F206" s="1"/>
      <c r="G206" s="1"/>
    </row>
    <row r="207" ht="12.75" customHeight="1">
      <c r="A207" s="1"/>
      <c r="C207" s="1"/>
      <c r="F207" s="1"/>
      <c r="G207" s="1"/>
    </row>
    <row r="208" ht="12.75" customHeight="1">
      <c r="A208" s="1"/>
      <c r="C208" s="1"/>
      <c r="F208" s="1"/>
      <c r="G208" s="1"/>
    </row>
    <row r="209" ht="12.75" customHeight="1">
      <c r="A209" s="1"/>
      <c r="C209" s="1"/>
      <c r="F209" s="1"/>
      <c r="G209" s="1"/>
    </row>
    <row r="210" ht="12.75" customHeight="1">
      <c r="A210" s="1"/>
      <c r="C210" s="1"/>
      <c r="F210" s="1"/>
      <c r="G210" s="1"/>
    </row>
    <row r="211" ht="12.75" customHeight="1">
      <c r="A211" s="1"/>
      <c r="C211" s="1"/>
      <c r="F211" s="1"/>
      <c r="G211" s="1"/>
    </row>
    <row r="212" ht="12.75" customHeight="1">
      <c r="A212" s="1"/>
      <c r="C212" s="1"/>
      <c r="F212" s="1"/>
      <c r="G212" s="1"/>
    </row>
    <row r="213" ht="12.75" customHeight="1">
      <c r="A213" s="1"/>
      <c r="C213" s="1"/>
      <c r="F213" s="1"/>
      <c r="G213" s="1"/>
    </row>
    <row r="214" ht="12.75" customHeight="1">
      <c r="A214" s="1"/>
      <c r="C214" s="1"/>
      <c r="F214" s="1"/>
      <c r="G214" s="1"/>
    </row>
    <row r="215" ht="12.75" customHeight="1">
      <c r="A215" s="1"/>
      <c r="C215" s="1"/>
      <c r="F215" s="1"/>
      <c r="G215" s="1"/>
    </row>
    <row r="216" ht="12.75" customHeight="1">
      <c r="A216" s="1"/>
      <c r="C216" s="1"/>
      <c r="F216" s="1"/>
      <c r="G216" s="1"/>
    </row>
    <row r="217" ht="12.75" customHeight="1">
      <c r="A217" s="1"/>
      <c r="C217" s="1"/>
      <c r="F217" s="1"/>
      <c r="G217" s="1"/>
    </row>
    <row r="218" ht="12.75" customHeight="1">
      <c r="A218" s="1"/>
      <c r="C218" s="1"/>
      <c r="F218" s="1"/>
      <c r="G218" s="1"/>
    </row>
    <row r="219" ht="12.75" customHeight="1">
      <c r="A219" s="1"/>
      <c r="C219" s="1"/>
      <c r="F219" s="1"/>
      <c r="G219" s="1"/>
    </row>
    <row r="220" ht="12.75" customHeight="1">
      <c r="A220" s="1"/>
      <c r="C220" s="1"/>
      <c r="F220" s="1"/>
      <c r="G220" s="1"/>
    </row>
    <row r="221" ht="12.75" customHeight="1">
      <c r="A221" s="1"/>
      <c r="C221" s="1"/>
      <c r="F221" s="1"/>
      <c r="G221" s="1"/>
    </row>
    <row r="222" ht="12.75" customHeight="1">
      <c r="A222" s="1"/>
      <c r="C222" s="1"/>
      <c r="F222" s="1"/>
      <c r="G222" s="1"/>
    </row>
    <row r="223" ht="12.75" customHeight="1">
      <c r="A223" s="1"/>
      <c r="C223" s="1"/>
      <c r="F223" s="1"/>
      <c r="G223" s="1"/>
    </row>
    <row r="224" ht="12.75" customHeight="1">
      <c r="A224" s="1"/>
      <c r="C224" s="1"/>
      <c r="F224" s="1"/>
      <c r="G224" s="1"/>
    </row>
    <row r="225" ht="12.75" customHeight="1">
      <c r="A225" s="1"/>
      <c r="C225" s="1"/>
      <c r="F225" s="1"/>
      <c r="G225" s="1"/>
    </row>
    <row r="226" ht="12.75" customHeight="1">
      <c r="A226" s="1"/>
      <c r="C226" s="1"/>
      <c r="F226" s="1"/>
      <c r="G226" s="1"/>
    </row>
    <row r="227" ht="12.75" customHeight="1">
      <c r="A227" s="1"/>
      <c r="C227" s="1"/>
      <c r="F227" s="1"/>
      <c r="G227" s="1"/>
    </row>
    <row r="228" ht="12.75" customHeight="1">
      <c r="A228" s="1"/>
      <c r="C228" s="1"/>
      <c r="F228" s="1"/>
      <c r="G228" s="1"/>
    </row>
    <row r="229" ht="12.75" customHeight="1">
      <c r="A229" s="1"/>
      <c r="C229" s="1"/>
      <c r="F229" s="1"/>
      <c r="G229" s="1"/>
    </row>
    <row r="230" ht="12.75" customHeight="1">
      <c r="A230" s="1"/>
      <c r="C230" s="1"/>
      <c r="F230" s="1"/>
      <c r="G230" s="1"/>
    </row>
    <row r="231" ht="12.75" customHeight="1">
      <c r="A231" s="1"/>
      <c r="C231" s="1"/>
      <c r="F231" s="1"/>
      <c r="G231" s="1"/>
    </row>
    <row r="232" ht="12.75" customHeight="1">
      <c r="A232" s="1"/>
      <c r="C232" s="1"/>
      <c r="F232" s="1"/>
      <c r="G232" s="1"/>
    </row>
    <row r="233" ht="12.75" customHeight="1">
      <c r="A233" s="1"/>
      <c r="C233" s="1"/>
      <c r="F233" s="1"/>
      <c r="G233" s="1"/>
    </row>
    <row r="234" ht="12.75" customHeight="1">
      <c r="A234" s="1"/>
      <c r="C234" s="1"/>
      <c r="F234" s="1"/>
      <c r="G234" s="1"/>
    </row>
    <row r="235" ht="12.75" customHeight="1">
      <c r="A235" s="1"/>
      <c r="C235" s="1"/>
      <c r="F235" s="1"/>
      <c r="G235" s="1"/>
    </row>
    <row r="236" ht="12.75" customHeight="1">
      <c r="A236" s="1"/>
      <c r="C236" s="1"/>
      <c r="F236" s="1"/>
      <c r="G236" s="1"/>
    </row>
    <row r="237" ht="12.75" customHeight="1">
      <c r="A237" s="1"/>
      <c r="C237" s="1"/>
      <c r="F237" s="1"/>
      <c r="G237" s="1"/>
    </row>
    <row r="238" ht="12.75" customHeight="1">
      <c r="A238" s="1"/>
      <c r="C238" s="1"/>
      <c r="F238" s="1"/>
      <c r="G238" s="1"/>
    </row>
    <row r="239" ht="12.75" customHeight="1">
      <c r="A239" s="1"/>
      <c r="C239" s="1"/>
      <c r="F239" s="1"/>
      <c r="G239" s="1"/>
    </row>
    <row r="240" ht="12.75" customHeight="1">
      <c r="A240" s="1"/>
      <c r="C240" s="1"/>
      <c r="F240" s="1"/>
      <c r="G240" s="1"/>
    </row>
    <row r="241" ht="12.75" customHeight="1">
      <c r="A241" s="1"/>
      <c r="C241" s="1"/>
      <c r="F241" s="1"/>
      <c r="G241" s="1"/>
    </row>
    <row r="242" ht="12.75" customHeight="1">
      <c r="A242" s="1"/>
      <c r="C242" s="1"/>
      <c r="F242" s="1"/>
      <c r="G242" s="1"/>
    </row>
    <row r="243" ht="12.75" customHeight="1">
      <c r="A243" s="1"/>
      <c r="C243" s="1"/>
      <c r="F243" s="1"/>
      <c r="G243" s="1"/>
    </row>
    <row r="244" ht="12.75" customHeight="1">
      <c r="A244" s="1"/>
      <c r="C244" s="1"/>
      <c r="F244" s="1"/>
      <c r="G244" s="1"/>
    </row>
    <row r="245" ht="12.75" customHeight="1">
      <c r="A245" s="1"/>
      <c r="C245" s="1"/>
      <c r="F245" s="1"/>
      <c r="G245" s="1"/>
    </row>
    <row r="246" ht="12.75" customHeight="1">
      <c r="A246" s="1"/>
      <c r="C246" s="1"/>
      <c r="F246" s="1"/>
      <c r="G246" s="1"/>
    </row>
    <row r="247" ht="12.75" customHeight="1">
      <c r="A247" s="1"/>
      <c r="C247" s="1"/>
      <c r="F247" s="1"/>
      <c r="G247" s="1"/>
    </row>
    <row r="248" ht="12.75" customHeight="1">
      <c r="A248" s="1"/>
      <c r="C248" s="1"/>
      <c r="F248" s="1"/>
      <c r="G248" s="1"/>
    </row>
    <row r="249" ht="12.75" customHeight="1">
      <c r="A249" s="1"/>
      <c r="C249" s="1"/>
      <c r="F249" s="1"/>
      <c r="G249" s="1"/>
    </row>
    <row r="250" ht="12.75" customHeight="1">
      <c r="A250" s="1"/>
      <c r="C250" s="1"/>
      <c r="F250" s="1"/>
      <c r="G250" s="1"/>
    </row>
    <row r="251" ht="12.75" customHeight="1">
      <c r="A251" s="1"/>
      <c r="C251" s="1"/>
      <c r="F251" s="1"/>
      <c r="G251" s="1"/>
    </row>
    <row r="252" ht="12.75" customHeight="1">
      <c r="A252" s="1"/>
      <c r="C252" s="1"/>
      <c r="F252" s="1"/>
      <c r="G252" s="1"/>
    </row>
    <row r="253" ht="12.75" customHeight="1">
      <c r="A253" s="1"/>
      <c r="C253" s="1"/>
      <c r="F253" s="1"/>
      <c r="G253" s="1"/>
    </row>
    <row r="254" ht="12.75" customHeight="1">
      <c r="A254" s="1"/>
      <c r="C254" s="1"/>
      <c r="F254" s="1"/>
      <c r="G254" s="1"/>
    </row>
    <row r="255" ht="12.75" customHeight="1">
      <c r="A255" s="1"/>
      <c r="C255" s="1"/>
      <c r="F255" s="1"/>
      <c r="G255" s="1"/>
    </row>
    <row r="256" ht="12.75" customHeight="1">
      <c r="A256" s="1"/>
      <c r="C256" s="1"/>
      <c r="F256" s="1"/>
      <c r="G256" s="1"/>
    </row>
    <row r="257" ht="12.75" customHeight="1">
      <c r="A257" s="1"/>
      <c r="C257" s="1"/>
      <c r="F257" s="1"/>
      <c r="G257" s="1"/>
    </row>
    <row r="258" ht="12.75" customHeight="1">
      <c r="A258" s="1"/>
      <c r="C258" s="1"/>
      <c r="F258" s="1"/>
      <c r="G258" s="1"/>
    </row>
    <row r="259" ht="12.75" customHeight="1">
      <c r="A259" s="1"/>
      <c r="C259" s="1"/>
      <c r="F259" s="1"/>
      <c r="G259" s="1"/>
    </row>
    <row r="260" ht="12.75" customHeight="1">
      <c r="A260" s="1"/>
      <c r="C260" s="1"/>
      <c r="F260" s="1"/>
      <c r="G260" s="1"/>
    </row>
    <row r="261" ht="12.75" customHeight="1">
      <c r="A261" s="1"/>
      <c r="C261" s="1"/>
      <c r="F261" s="1"/>
      <c r="G261" s="1"/>
    </row>
    <row r="262" ht="12.75" customHeight="1">
      <c r="A262" s="1"/>
      <c r="C262" s="1"/>
      <c r="F262" s="1"/>
      <c r="G262" s="1"/>
    </row>
    <row r="263" ht="12.75" customHeight="1">
      <c r="A263" s="1"/>
      <c r="C263" s="1"/>
      <c r="F263" s="1"/>
      <c r="G263" s="1"/>
    </row>
    <row r="264" ht="12.75" customHeight="1">
      <c r="A264" s="1"/>
      <c r="C264" s="1"/>
      <c r="F264" s="1"/>
      <c r="G264" s="1"/>
    </row>
    <row r="265" ht="12.75" customHeight="1">
      <c r="A265" s="1"/>
      <c r="C265" s="1"/>
      <c r="F265" s="1"/>
      <c r="G265" s="1"/>
    </row>
    <row r="266" ht="12.75" customHeight="1">
      <c r="A266" s="1"/>
      <c r="C266" s="1"/>
      <c r="F266" s="1"/>
      <c r="G266" s="1"/>
    </row>
    <row r="267" ht="12.75" customHeight="1">
      <c r="A267" s="1"/>
      <c r="C267" s="1"/>
      <c r="F267" s="1"/>
      <c r="G267" s="1"/>
    </row>
    <row r="268" ht="12.75" customHeight="1">
      <c r="A268" s="1"/>
      <c r="C268" s="1"/>
      <c r="F268" s="1"/>
      <c r="G268" s="1"/>
    </row>
    <row r="269" ht="12.75" customHeight="1">
      <c r="A269" s="1"/>
      <c r="C269" s="1"/>
      <c r="F269" s="1"/>
      <c r="G269" s="1"/>
    </row>
    <row r="270" ht="12.75" customHeight="1">
      <c r="A270" s="1"/>
      <c r="C270" s="1"/>
      <c r="F270" s="1"/>
      <c r="G270" s="1"/>
    </row>
    <row r="271" ht="12.75" customHeight="1">
      <c r="A271" s="1"/>
      <c r="C271" s="1"/>
      <c r="F271" s="1"/>
      <c r="G271" s="1"/>
    </row>
    <row r="272" ht="12.75" customHeight="1">
      <c r="A272" s="1"/>
      <c r="C272" s="1"/>
      <c r="F272" s="1"/>
      <c r="G272" s="1"/>
    </row>
    <row r="273" ht="12.75" customHeight="1">
      <c r="A273" s="1"/>
      <c r="C273" s="1"/>
      <c r="F273" s="1"/>
      <c r="G273" s="1"/>
    </row>
    <row r="274" ht="12.75" customHeight="1">
      <c r="A274" s="1"/>
      <c r="C274" s="1"/>
      <c r="F274" s="1"/>
      <c r="G274" s="1"/>
    </row>
    <row r="275" ht="12.75" customHeight="1">
      <c r="A275" s="1"/>
      <c r="C275" s="1"/>
      <c r="F275" s="1"/>
      <c r="G275" s="1"/>
    </row>
    <row r="276" ht="12.75" customHeight="1">
      <c r="A276" s="1"/>
      <c r="C276" s="1"/>
      <c r="F276" s="1"/>
      <c r="G276" s="1"/>
    </row>
    <row r="277" ht="12.75" customHeight="1">
      <c r="A277" s="1"/>
      <c r="C277" s="1"/>
      <c r="F277" s="1"/>
      <c r="G277" s="1"/>
    </row>
    <row r="278" ht="12.75" customHeight="1">
      <c r="A278" s="1"/>
      <c r="C278" s="1"/>
      <c r="F278" s="1"/>
      <c r="G278" s="1"/>
    </row>
    <row r="279" ht="12.75" customHeight="1">
      <c r="A279" s="1"/>
      <c r="C279" s="1"/>
      <c r="F279" s="1"/>
      <c r="G279" s="1"/>
    </row>
    <row r="280" ht="12.75" customHeight="1">
      <c r="A280" s="1"/>
      <c r="C280" s="1"/>
      <c r="F280" s="1"/>
      <c r="G280" s="1"/>
    </row>
    <row r="281" ht="12.75" customHeight="1">
      <c r="A281" s="1"/>
      <c r="C281" s="1"/>
      <c r="F281" s="1"/>
      <c r="G281" s="1"/>
    </row>
    <row r="282" ht="12.75" customHeight="1">
      <c r="A282" s="1"/>
      <c r="C282" s="1"/>
      <c r="F282" s="1"/>
      <c r="G282" s="1"/>
    </row>
    <row r="283" ht="12.75" customHeight="1">
      <c r="A283" s="1"/>
      <c r="C283" s="1"/>
      <c r="F283" s="1"/>
      <c r="G283" s="1"/>
    </row>
    <row r="284" ht="12.75" customHeight="1">
      <c r="A284" s="1"/>
      <c r="C284" s="1"/>
      <c r="F284" s="1"/>
      <c r="G284" s="1"/>
    </row>
    <row r="285" ht="12.75" customHeight="1">
      <c r="A285" s="1"/>
      <c r="C285" s="1"/>
      <c r="F285" s="1"/>
      <c r="G285" s="1"/>
    </row>
    <row r="286" ht="12.75" customHeight="1">
      <c r="A286" s="1"/>
      <c r="C286" s="1"/>
      <c r="F286" s="1"/>
      <c r="G286" s="1"/>
    </row>
    <row r="287" ht="12.75" customHeight="1">
      <c r="A287" s="1"/>
      <c r="C287" s="1"/>
      <c r="F287" s="1"/>
      <c r="G287" s="1"/>
    </row>
    <row r="288" ht="12.75" customHeight="1">
      <c r="A288" s="1"/>
      <c r="C288" s="1"/>
      <c r="F288" s="1"/>
      <c r="G288" s="1"/>
    </row>
    <row r="289" ht="12.75" customHeight="1">
      <c r="A289" s="1"/>
      <c r="C289" s="1"/>
      <c r="F289" s="1"/>
      <c r="G289" s="1"/>
    </row>
    <row r="290" ht="12.75" customHeight="1">
      <c r="A290" s="1"/>
      <c r="C290" s="1"/>
      <c r="F290" s="1"/>
      <c r="G290" s="1"/>
    </row>
    <row r="291" ht="12.75" customHeight="1">
      <c r="A291" s="1"/>
      <c r="C291" s="1"/>
      <c r="F291" s="1"/>
      <c r="G291" s="1"/>
    </row>
    <row r="292" ht="12.75" customHeight="1">
      <c r="A292" s="1"/>
      <c r="C292" s="1"/>
      <c r="F292" s="1"/>
      <c r="G292" s="1"/>
    </row>
    <row r="293" ht="12.75" customHeight="1">
      <c r="A293" s="1"/>
      <c r="C293" s="1"/>
      <c r="F293" s="1"/>
      <c r="G293" s="1"/>
    </row>
    <row r="294" ht="12.75" customHeight="1">
      <c r="A294" s="1"/>
      <c r="C294" s="1"/>
      <c r="F294" s="1"/>
      <c r="G294" s="1"/>
    </row>
    <row r="295" ht="12.75" customHeight="1">
      <c r="A295" s="1"/>
      <c r="C295" s="1"/>
      <c r="F295" s="1"/>
      <c r="G295" s="1"/>
    </row>
    <row r="296" ht="12.75" customHeight="1">
      <c r="A296" s="1"/>
      <c r="C296" s="1"/>
      <c r="F296" s="1"/>
      <c r="G296" s="1"/>
    </row>
    <row r="297" ht="12.75" customHeight="1">
      <c r="A297" s="1"/>
      <c r="C297" s="1"/>
      <c r="F297" s="1"/>
      <c r="G297" s="1"/>
    </row>
    <row r="298" ht="12.75" customHeight="1">
      <c r="A298" s="1"/>
      <c r="C298" s="1"/>
      <c r="F298" s="1"/>
      <c r="G298" s="1"/>
    </row>
    <row r="299" ht="12.75" customHeight="1">
      <c r="A299" s="1"/>
      <c r="C299" s="1"/>
      <c r="F299" s="1"/>
      <c r="G299" s="1"/>
    </row>
    <row r="300" ht="12.75" customHeight="1">
      <c r="A300" s="1"/>
      <c r="C300" s="1"/>
      <c r="F300" s="1"/>
      <c r="G300" s="1"/>
    </row>
    <row r="301" ht="12.75" customHeight="1">
      <c r="A301" s="1"/>
      <c r="C301" s="1"/>
      <c r="F301" s="1"/>
      <c r="G301" s="1"/>
    </row>
    <row r="302" ht="12.75" customHeight="1">
      <c r="A302" s="1"/>
      <c r="C302" s="1"/>
      <c r="F302" s="1"/>
      <c r="G302" s="1"/>
    </row>
    <row r="303" ht="12.75" customHeight="1">
      <c r="A303" s="1"/>
      <c r="C303" s="1"/>
      <c r="F303" s="1"/>
      <c r="G303" s="1"/>
    </row>
    <row r="304" ht="12.75" customHeight="1">
      <c r="A304" s="1"/>
      <c r="C304" s="1"/>
      <c r="F304" s="1"/>
      <c r="G304" s="1"/>
    </row>
    <row r="305" ht="12.75" customHeight="1">
      <c r="A305" s="1"/>
      <c r="C305" s="1"/>
      <c r="F305" s="1"/>
      <c r="G305" s="1"/>
    </row>
    <row r="306" ht="12.75" customHeight="1">
      <c r="A306" s="1"/>
      <c r="C306" s="1"/>
      <c r="F306" s="1"/>
      <c r="G306" s="1"/>
    </row>
    <row r="307" ht="12.75" customHeight="1">
      <c r="A307" s="1"/>
      <c r="C307" s="1"/>
      <c r="F307" s="1"/>
      <c r="G307" s="1"/>
    </row>
    <row r="308" ht="12.75" customHeight="1">
      <c r="A308" s="1"/>
      <c r="C308" s="1"/>
      <c r="F308" s="1"/>
      <c r="G308" s="1"/>
    </row>
    <row r="309" ht="12.75" customHeight="1">
      <c r="A309" s="1"/>
      <c r="C309" s="1"/>
      <c r="F309" s="1"/>
      <c r="G309" s="1"/>
    </row>
    <row r="310" ht="12.75" customHeight="1">
      <c r="A310" s="1"/>
      <c r="C310" s="1"/>
      <c r="F310" s="1"/>
      <c r="G310" s="1"/>
    </row>
    <row r="311" ht="12.75" customHeight="1">
      <c r="A311" s="1"/>
      <c r="C311" s="1"/>
      <c r="F311" s="1"/>
      <c r="G311" s="1"/>
    </row>
    <row r="312" ht="12.75" customHeight="1">
      <c r="A312" s="1"/>
      <c r="C312" s="1"/>
      <c r="F312" s="1"/>
      <c r="G312" s="1"/>
    </row>
    <row r="313" ht="12.75" customHeight="1">
      <c r="A313" s="1"/>
      <c r="C313" s="1"/>
      <c r="F313" s="1"/>
      <c r="G313" s="1"/>
    </row>
    <row r="314" ht="12.75" customHeight="1">
      <c r="A314" s="1"/>
      <c r="C314" s="1"/>
      <c r="F314" s="1"/>
      <c r="G314" s="1"/>
    </row>
    <row r="315" ht="12.75" customHeight="1">
      <c r="A315" s="1"/>
      <c r="C315" s="1"/>
      <c r="F315" s="1"/>
      <c r="G315" s="1"/>
    </row>
    <row r="316" ht="12.75" customHeight="1">
      <c r="A316" s="1"/>
      <c r="C316" s="1"/>
      <c r="F316" s="1"/>
      <c r="G316" s="1"/>
    </row>
    <row r="317" ht="12.75" customHeight="1">
      <c r="A317" s="1"/>
      <c r="C317" s="1"/>
      <c r="F317" s="1"/>
      <c r="G317" s="1"/>
    </row>
    <row r="318" ht="12.75" customHeight="1">
      <c r="A318" s="1"/>
      <c r="C318" s="1"/>
      <c r="F318" s="1"/>
      <c r="G318" s="1"/>
    </row>
    <row r="319" ht="12.75" customHeight="1">
      <c r="A319" s="1"/>
      <c r="C319" s="1"/>
      <c r="F319" s="1"/>
      <c r="G319" s="1"/>
    </row>
    <row r="320" ht="12.75" customHeight="1">
      <c r="A320" s="1"/>
      <c r="C320" s="1"/>
      <c r="F320" s="1"/>
      <c r="G320" s="1"/>
    </row>
    <row r="321" ht="12.75" customHeight="1">
      <c r="A321" s="1"/>
      <c r="C321" s="1"/>
      <c r="F321" s="1"/>
      <c r="G321" s="1"/>
    </row>
    <row r="322" ht="12.75" customHeight="1">
      <c r="A322" s="1"/>
      <c r="C322" s="1"/>
      <c r="F322" s="1"/>
      <c r="G322" s="1"/>
    </row>
    <row r="323" ht="12.75" customHeight="1">
      <c r="A323" s="1"/>
      <c r="C323" s="1"/>
      <c r="F323" s="1"/>
      <c r="G323" s="1"/>
    </row>
    <row r="324" ht="12.75" customHeight="1">
      <c r="A324" s="1"/>
      <c r="C324" s="1"/>
      <c r="F324" s="1"/>
      <c r="G324" s="1"/>
    </row>
    <row r="325" ht="12.75" customHeight="1">
      <c r="A325" s="1"/>
      <c r="C325" s="1"/>
      <c r="F325" s="1"/>
      <c r="G325" s="1"/>
    </row>
    <row r="326" ht="12.75" customHeight="1">
      <c r="A326" s="1"/>
      <c r="C326" s="1"/>
      <c r="F326" s="1"/>
      <c r="G326" s="1"/>
    </row>
    <row r="327" ht="12.75" customHeight="1">
      <c r="A327" s="1"/>
      <c r="C327" s="1"/>
      <c r="F327" s="1"/>
      <c r="G327" s="1"/>
    </row>
    <row r="328" ht="12.75" customHeight="1">
      <c r="A328" s="1"/>
      <c r="C328" s="1"/>
      <c r="F328" s="1"/>
      <c r="G328" s="1"/>
    </row>
    <row r="329" ht="12.75" customHeight="1">
      <c r="A329" s="1"/>
      <c r="C329" s="1"/>
      <c r="F329" s="1"/>
      <c r="G329" s="1"/>
    </row>
    <row r="330" ht="12.75" customHeight="1">
      <c r="A330" s="1"/>
      <c r="C330" s="1"/>
      <c r="F330" s="1"/>
      <c r="G330" s="1"/>
    </row>
    <row r="331" ht="12.75" customHeight="1">
      <c r="A331" s="1"/>
      <c r="C331" s="1"/>
      <c r="F331" s="1"/>
      <c r="G331" s="1"/>
    </row>
    <row r="332" ht="12.75" customHeight="1">
      <c r="A332" s="1"/>
      <c r="C332" s="1"/>
      <c r="F332" s="1"/>
      <c r="G332" s="1"/>
    </row>
    <row r="333" ht="12.75" customHeight="1">
      <c r="A333" s="1"/>
      <c r="C333" s="1"/>
      <c r="F333" s="1"/>
      <c r="G333" s="1"/>
    </row>
    <row r="334" ht="12.75" customHeight="1">
      <c r="A334" s="1"/>
      <c r="C334" s="1"/>
      <c r="F334" s="1"/>
      <c r="G334" s="1"/>
    </row>
    <row r="335" ht="12.75" customHeight="1">
      <c r="A335" s="1"/>
      <c r="C335" s="1"/>
      <c r="F335" s="1"/>
      <c r="G335" s="1"/>
    </row>
    <row r="336" ht="12.75" customHeight="1">
      <c r="A336" s="1"/>
      <c r="C336" s="1"/>
      <c r="F336" s="1"/>
      <c r="G336" s="1"/>
    </row>
    <row r="337" ht="12.75" customHeight="1">
      <c r="A337" s="1"/>
      <c r="C337" s="1"/>
      <c r="F337" s="1"/>
      <c r="G337" s="1"/>
    </row>
    <row r="338" ht="12.75" customHeight="1">
      <c r="A338" s="1"/>
      <c r="C338" s="1"/>
      <c r="F338" s="1"/>
      <c r="G338" s="1"/>
    </row>
    <row r="339" ht="12.75" customHeight="1">
      <c r="A339" s="1"/>
      <c r="C339" s="1"/>
      <c r="F339" s="1"/>
      <c r="G339" s="1"/>
    </row>
    <row r="340" ht="12.75" customHeight="1">
      <c r="A340" s="1"/>
      <c r="C340" s="1"/>
      <c r="F340" s="1"/>
      <c r="G340" s="1"/>
    </row>
    <row r="341" ht="12.75" customHeight="1">
      <c r="A341" s="1"/>
      <c r="C341" s="1"/>
      <c r="F341" s="1"/>
      <c r="G341" s="1"/>
    </row>
    <row r="342" ht="12.75" customHeight="1">
      <c r="A342" s="1"/>
      <c r="C342" s="1"/>
      <c r="F342" s="1"/>
      <c r="G342" s="1"/>
    </row>
    <row r="343" ht="12.75" customHeight="1">
      <c r="A343" s="1"/>
      <c r="C343" s="1"/>
      <c r="F343" s="1"/>
      <c r="G343" s="1"/>
    </row>
    <row r="344" ht="12.75" customHeight="1">
      <c r="A344" s="1"/>
      <c r="C344" s="1"/>
      <c r="F344" s="1"/>
      <c r="G344" s="1"/>
    </row>
    <row r="345" ht="12.75" customHeight="1">
      <c r="A345" s="1"/>
      <c r="C345" s="1"/>
      <c r="F345" s="1"/>
      <c r="G345" s="1"/>
    </row>
    <row r="346" ht="12.75" customHeight="1">
      <c r="A346" s="1"/>
      <c r="C346" s="1"/>
      <c r="F346" s="1"/>
      <c r="G346" s="1"/>
    </row>
    <row r="347" ht="12.75" customHeight="1">
      <c r="A347" s="1"/>
      <c r="C347" s="1"/>
      <c r="F347" s="1"/>
      <c r="G347" s="1"/>
    </row>
    <row r="348" ht="12.75" customHeight="1">
      <c r="A348" s="1"/>
      <c r="C348" s="1"/>
      <c r="F348" s="1"/>
      <c r="G348" s="1"/>
    </row>
    <row r="349" ht="12.75" customHeight="1">
      <c r="A349" s="1"/>
      <c r="C349" s="1"/>
      <c r="F349" s="1"/>
      <c r="G349" s="1"/>
    </row>
    <row r="350" ht="12.75" customHeight="1">
      <c r="A350" s="1"/>
      <c r="C350" s="1"/>
      <c r="F350" s="1"/>
      <c r="G350" s="1"/>
    </row>
    <row r="351" ht="12.75" customHeight="1">
      <c r="A351" s="1"/>
      <c r="C351" s="1"/>
      <c r="F351" s="1"/>
      <c r="G351" s="1"/>
    </row>
    <row r="352" ht="12.75" customHeight="1">
      <c r="A352" s="1"/>
      <c r="C352" s="1"/>
      <c r="F352" s="1"/>
      <c r="G352" s="1"/>
    </row>
    <row r="353" ht="12.75" customHeight="1">
      <c r="A353" s="1"/>
      <c r="C353" s="1"/>
      <c r="F353" s="1"/>
      <c r="G353" s="1"/>
    </row>
    <row r="354" ht="12.75" customHeight="1">
      <c r="A354" s="1"/>
      <c r="C354" s="1"/>
      <c r="F354" s="1"/>
      <c r="G354" s="1"/>
    </row>
    <row r="355" ht="12.75" customHeight="1">
      <c r="A355" s="1"/>
      <c r="C355" s="1"/>
      <c r="F355" s="1"/>
      <c r="G355" s="1"/>
    </row>
    <row r="356" ht="12.75" customHeight="1">
      <c r="A356" s="1"/>
      <c r="C356" s="1"/>
      <c r="F356" s="1"/>
      <c r="G356" s="1"/>
    </row>
    <row r="357" ht="12.75" customHeight="1">
      <c r="A357" s="1"/>
      <c r="C357" s="1"/>
      <c r="F357" s="1"/>
      <c r="G357" s="1"/>
    </row>
    <row r="358" ht="12.75" customHeight="1">
      <c r="A358" s="1"/>
      <c r="C358" s="1"/>
      <c r="F358" s="1"/>
      <c r="G358" s="1"/>
    </row>
    <row r="359" ht="12.75" customHeight="1">
      <c r="A359" s="1"/>
      <c r="C359" s="1"/>
      <c r="F359" s="1"/>
      <c r="G359" s="1"/>
    </row>
    <row r="360" ht="12.75" customHeight="1">
      <c r="A360" s="1"/>
      <c r="C360" s="1"/>
      <c r="F360" s="1"/>
      <c r="G360" s="1"/>
    </row>
    <row r="361" ht="12.75" customHeight="1">
      <c r="A361" s="1"/>
      <c r="C361" s="1"/>
      <c r="F361" s="1"/>
      <c r="G361" s="1"/>
    </row>
    <row r="362" ht="12.75" customHeight="1">
      <c r="A362" s="1"/>
      <c r="C362" s="1"/>
      <c r="F362" s="1"/>
      <c r="G362" s="1"/>
    </row>
    <row r="363" ht="12.75" customHeight="1">
      <c r="A363" s="1"/>
      <c r="C363" s="1"/>
      <c r="F363" s="1"/>
      <c r="G363" s="1"/>
    </row>
    <row r="364" ht="12.75" customHeight="1">
      <c r="A364" s="1"/>
      <c r="C364" s="1"/>
      <c r="F364" s="1"/>
      <c r="G364" s="1"/>
    </row>
    <row r="365" ht="12.75" customHeight="1">
      <c r="A365" s="1"/>
      <c r="C365" s="1"/>
      <c r="F365" s="1"/>
      <c r="G365" s="1"/>
    </row>
    <row r="366" ht="12.75" customHeight="1">
      <c r="A366" s="1"/>
      <c r="C366" s="1"/>
      <c r="F366" s="1"/>
      <c r="G366" s="1"/>
    </row>
    <row r="367" ht="12.75" customHeight="1">
      <c r="A367" s="1"/>
      <c r="C367" s="1"/>
      <c r="F367" s="1"/>
      <c r="G367" s="1"/>
    </row>
    <row r="368" ht="12.75" customHeight="1">
      <c r="A368" s="1"/>
      <c r="C368" s="1"/>
      <c r="F368" s="1"/>
      <c r="G368" s="1"/>
    </row>
    <row r="369" ht="12.75" customHeight="1">
      <c r="A369" s="1"/>
      <c r="C369" s="1"/>
      <c r="F369" s="1"/>
      <c r="G369" s="1"/>
    </row>
    <row r="370" ht="12.75" customHeight="1">
      <c r="A370" s="1"/>
      <c r="C370" s="1"/>
      <c r="F370" s="1"/>
      <c r="G370" s="1"/>
    </row>
    <row r="371" ht="12.75" customHeight="1">
      <c r="A371" s="1"/>
      <c r="C371" s="1"/>
      <c r="F371" s="1"/>
      <c r="G371" s="1"/>
    </row>
    <row r="372" ht="12.75" customHeight="1">
      <c r="A372" s="1"/>
      <c r="C372" s="1"/>
      <c r="F372" s="1"/>
      <c r="G372" s="1"/>
    </row>
    <row r="373" ht="12.75" customHeight="1">
      <c r="A373" s="1"/>
      <c r="C373" s="1"/>
      <c r="F373" s="1"/>
      <c r="G373" s="1"/>
    </row>
    <row r="374" ht="12.75" customHeight="1">
      <c r="A374" s="1"/>
      <c r="C374" s="1"/>
      <c r="F374" s="1"/>
      <c r="G374" s="1"/>
    </row>
    <row r="375" ht="12.75" customHeight="1">
      <c r="A375" s="1"/>
      <c r="C375" s="1"/>
      <c r="F375" s="1"/>
      <c r="G375" s="1"/>
    </row>
    <row r="376" ht="12.75" customHeight="1">
      <c r="A376" s="1"/>
      <c r="C376" s="1"/>
      <c r="F376" s="1"/>
      <c r="G376" s="1"/>
    </row>
    <row r="377" ht="12.75" customHeight="1">
      <c r="A377" s="1"/>
      <c r="C377" s="1"/>
      <c r="F377" s="1"/>
      <c r="G377" s="1"/>
    </row>
    <row r="378" ht="12.75" customHeight="1">
      <c r="A378" s="1"/>
      <c r="C378" s="1"/>
      <c r="F378" s="1"/>
      <c r="G378" s="1"/>
    </row>
    <row r="379" ht="12.75" customHeight="1">
      <c r="A379" s="1"/>
      <c r="C379" s="1"/>
      <c r="F379" s="1"/>
      <c r="G379" s="1"/>
    </row>
    <row r="380" ht="12.75" customHeight="1">
      <c r="A380" s="1"/>
      <c r="C380" s="1"/>
      <c r="F380" s="1"/>
      <c r="G380" s="1"/>
    </row>
    <row r="381" ht="12.75" customHeight="1">
      <c r="A381" s="1"/>
      <c r="C381" s="1"/>
      <c r="F381" s="1"/>
      <c r="G381" s="1"/>
    </row>
    <row r="382" ht="12.75" customHeight="1">
      <c r="A382" s="1"/>
      <c r="C382" s="1"/>
      <c r="F382" s="1"/>
      <c r="G382" s="1"/>
    </row>
    <row r="383" ht="12.75" customHeight="1">
      <c r="A383" s="1"/>
      <c r="C383" s="1"/>
      <c r="F383" s="1"/>
      <c r="G383" s="1"/>
    </row>
    <row r="384" ht="12.75" customHeight="1">
      <c r="A384" s="1"/>
      <c r="C384" s="1"/>
      <c r="F384" s="1"/>
      <c r="G384" s="1"/>
    </row>
    <row r="385" ht="12.75" customHeight="1">
      <c r="A385" s="1"/>
      <c r="C385" s="1"/>
      <c r="F385" s="1"/>
      <c r="G385" s="1"/>
    </row>
    <row r="386" ht="12.75" customHeight="1">
      <c r="A386" s="1"/>
      <c r="C386" s="1"/>
      <c r="F386" s="1"/>
      <c r="G386" s="1"/>
    </row>
    <row r="387" ht="12.75" customHeight="1">
      <c r="A387" s="1"/>
      <c r="C387" s="1"/>
      <c r="F387" s="1"/>
      <c r="G387" s="1"/>
    </row>
    <row r="388" ht="12.75" customHeight="1">
      <c r="A388" s="1"/>
      <c r="C388" s="1"/>
      <c r="F388" s="1"/>
      <c r="G388" s="1"/>
    </row>
    <row r="389" ht="12.75" customHeight="1">
      <c r="A389" s="1"/>
      <c r="C389" s="1"/>
      <c r="F389" s="1"/>
      <c r="G389" s="1"/>
    </row>
    <row r="390" ht="12.75" customHeight="1">
      <c r="A390" s="1"/>
      <c r="C390" s="1"/>
      <c r="F390" s="1"/>
      <c r="G390" s="1"/>
    </row>
    <row r="391" ht="12.75" customHeight="1">
      <c r="A391" s="1"/>
      <c r="C391" s="1"/>
      <c r="F391" s="1"/>
      <c r="G391" s="1"/>
    </row>
    <row r="392" ht="12.75" customHeight="1">
      <c r="A392" s="1"/>
      <c r="C392" s="1"/>
      <c r="F392" s="1"/>
      <c r="G392" s="1"/>
    </row>
    <row r="393" ht="12.75" customHeight="1">
      <c r="A393" s="1"/>
      <c r="C393" s="1"/>
      <c r="F393" s="1"/>
      <c r="G393" s="1"/>
    </row>
    <row r="394" ht="12.75" customHeight="1">
      <c r="A394" s="1"/>
      <c r="C394" s="1"/>
      <c r="F394" s="1"/>
      <c r="G394" s="1"/>
    </row>
    <row r="395" ht="12.75" customHeight="1">
      <c r="A395" s="1"/>
      <c r="C395" s="1"/>
      <c r="F395" s="1"/>
      <c r="G395" s="1"/>
    </row>
    <row r="396" ht="12.75" customHeight="1">
      <c r="A396" s="1"/>
      <c r="C396" s="1"/>
      <c r="F396" s="1"/>
      <c r="G396" s="1"/>
    </row>
    <row r="397" ht="12.75" customHeight="1">
      <c r="A397" s="1"/>
      <c r="C397" s="1"/>
      <c r="F397" s="1"/>
      <c r="G397" s="1"/>
    </row>
    <row r="398" ht="12.75" customHeight="1">
      <c r="A398" s="1"/>
      <c r="C398" s="1"/>
      <c r="F398" s="1"/>
      <c r="G398" s="1"/>
    </row>
    <row r="399" ht="12.75" customHeight="1">
      <c r="A399" s="1"/>
      <c r="C399" s="1"/>
      <c r="F399" s="1"/>
      <c r="G399" s="1"/>
    </row>
    <row r="400" ht="12.75" customHeight="1">
      <c r="A400" s="1"/>
      <c r="C400" s="1"/>
      <c r="F400" s="1"/>
      <c r="G400" s="1"/>
    </row>
    <row r="401" ht="12.75" customHeight="1">
      <c r="A401" s="1"/>
      <c r="C401" s="1"/>
      <c r="F401" s="1"/>
      <c r="G401" s="1"/>
    </row>
    <row r="402" ht="12.75" customHeight="1">
      <c r="A402" s="1"/>
      <c r="C402" s="1"/>
      <c r="F402" s="1"/>
      <c r="G402" s="1"/>
    </row>
    <row r="403" ht="12.75" customHeight="1">
      <c r="A403" s="1"/>
      <c r="C403" s="1"/>
      <c r="F403" s="1"/>
      <c r="G403" s="1"/>
    </row>
    <row r="404" ht="12.75" customHeight="1">
      <c r="A404" s="1"/>
      <c r="C404" s="1"/>
      <c r="F404" s="1"/>
      <c r="G404" s="1"/>
    </row>
    <row r="405" ht="12.75" customHeight="1">
      <c r="A405" s="1"/>
      <c r="C405" s="1"/>
      <c r="F405" s="1"/>
      <c r="G405" s="1"/>
    </row>
    <row r="406" ht="12.75" customHeight="1">
      <c r="A406" s="1"/>
      <c r="C406" s="1"/>
      <c r="F406" s="1"/>
      <c r="G406" s="1"/>
    </row>
    <row r="407" ht="12.75" customHeight="1">
      <c r="A407" s="1"/>
      <c r="C407" s="1"/>
      <c r="F407" s="1"/>
      <c r="G407" s="1"/>
    </row>
    <row r="408" ht="12.75" customHeight="1">
      <c r="A408" s="1"/>
      <c r="C408" s="1"/>
      <c r="F408" s="1"/>
      <c r="G408" s="1"/>
    </row>
    <row r="409" ht="12.75" customHeight="1">
      <c r="A409" s="1"/>
      <c r="C409" s="1"/>
      <c r="F409" s="1"/>
      <c r="G409" s="1"/>
    </row>
    <row r="410" ht="12.75" customHeight="1">
      <c r="A410" s="1"/>
      <c r="C410" s="1"/>
      <c r="F410" s="1"/>
      <c r="G410" s="1"/>
    </row>
    <row r="411" ht="12.75" customHeight="1">
      <c r="A411" s="1"/>
      <c r="C411" s="1"/>
      <c r="F411" s="1"/>
      <c r="G411" s="1"/>
    </row>
    <row r="412" ht="12.75" customHeight="1">
      <c r="A412" s="1"/>
      <c r="C412" s="1"/>
      <c r="F412" s="1"/>
      <c r="G412" s="1"/>
    </row>
    <row r="413" ht="12.75" customHeight="1">
      <c r="A413" s="1"/>
      <c r="C413" s="1"/>
      <c r="F413" s="1"/>
      <c r="G413" s="1"/>
    </row>
    <row r="414" ht="12.75" customHeight="1">
      <c r="A414" s="1"/>
      <c r="C414" s="1"/>
      <c r="F414" s="1"/>
      <c r="G414" s="1"/>
    </row>
    <row r="415" ht="12.75" customHeight="1">
      <c r="A415" s="1"/>
      <c r="C415" s="1"/>
      <c r="F415" s="1"/>
      <c r="G415" s="1"/>
    </row>
    <row r="416" ht="12.75" customHeight="1">
      <c r="A416" s="1"/>
      <c r="C416" s="1"/>
      <c r="F416" s="1"/>
      <c r="G416" s="1"/>
    </row>
    <row r="417" ht="12.75" customHeight="1">
      <c r="A417" s="1"/>
      <c r="C417" s="1"/>
      <c r="F417" s="1"/>
      <c r="G417" s="1"/>
    </row>
    <row r="418" ht="12.75" customHeight="1">
      <c r="A418" s="1"/>
      <c r="C418" s="1"/>
      <c r="F418" s="1"/>
      <c r="G418" s="1"/>
    </row>
    <row r="419" ht="12.75" customHeight="1">
      <c r="A419" s="1"/>
      <c r="C419" s="1"/>
      <c r="F419" s="1"/>
      <c r="G419" s="1"/>
    </row>
    <row r="420" ht="12.75" customHeight="1">
      <c r="A420" s="1"/>
      <c r="C420" s="1"/>
      <c r="F420" s="1"/>
      <c r="G420" s="1"/>
    </row>
    <row r="421" ht="12.75" customHeight="1">
      <c r="A421" s="1"/>
      <c r="C421" s="1"/>
      <c r="F421" s="1"/>
      <c r="G421" s="1"/>
    </row>
    <row r="422" ht="12.75" customHeight="1">
      <c r="A422" s="1"/>
      <c r="C422" s="1"/>
      <c r="F422" s="1"/>
      <c r="G422" s="1"/>
    </row>
    <row r="423" ht="12.75" customHeight="1">
      <c r="A423" s="1"/>
      <c r="C423" s="1"/>
      <c r="F423" s="1"/>
      <c r="G423" s="1"/>
    </row>
    <row r="424" ht="12.75" customHeight="1">
      <c r="A424" s="1"/>
      <c r="C424" s="1"/>
      <c r="F424" s="1"/>
      <c r="G424" s="1"/>
    </row>
    <row r="425" ht="12.75" customHeight="1">
      <c r="A425" s="1"/>
      <c r="C425" s="1"/>
      <c r="F425" s="1"/>
      <c r="G425" s="1"/>
    </row>
    <row r="426" ht="12.75" customHeight="1">
      <c r="A426" s="1"/>
      <c r="C426" s="1"/>
      <c r="F426" s="1"/>
      <c r="G426" s="1"/>
    </row>
    <row r="427" ht="12.75" customHeight="1">
      <c r="A427" s="1"/>
      <c r="C427" s="1"/>
      <c r="F427" s="1"/>
      <c r="G427" s="1"/>
    </row>
    <row r="428" ht="12.75" customHeight="1">
      <c r="A428" s="1"/>
      <c r="C428" s="1"/>
      <c r="F428" s="1"/>
      <c r="G428" s="1"/>
    </row>
    <row r="429" ht="12.75" customHeight="1">
      <c r="A429" s="1"/>
      <c r="C429" s="1"/>
      <c r="F429" s="1"/>
      <c r="G429" s="1"/>
    </row>
    <row r="430" ht="12.75" customHeight="1">
      <c r="A430" s="1"/>
      <c r="C430" s="1"/>
      <c r="F430" s="1"/>
      <c r="G430" s="1"/>
    </row>
    <row r="431" ht="12.75" customHeight="1">
      <c r="A431" s="1"/>
      <c r="C431" s="1"/>
      <c r="F431" s="1"/>
      <c r="G431" s="1"/>
    </row>
    <row r="432" ht="12.75" customHeight="1">
      <c r="A432" s="1"/>
      <c r="C432" s="1"/>
      <c r="F432" s="1"/>
      <c r="G432" s="1"/>
    </row>
    <row r="433" ht="12.75" customHeight="1">
      <c r="A433" s="1"/>
      <c r="C433" s="1"/>
      <c r="F433" s="1"/>
      <c r="G433" s="1"/>
    </row>
    <row r="434" ht="12.75" customHeight="1">
      <c r="A434" s="1"/>
      <c r="C434" s="1"/>
      <c r="F434" s="1"/>
      <c r="G434" s="1"/>
    </row>
    <row r="435" ht="12.75" customHeight="1">
      <c r="A435" s="1"/>
      <c r="C435" s="1"/>
      <c r="F435" s="1"/>
      <c r="G435" s="1"/>
    </row>
    <row r="436" ht="12.75" customHeight="1">
      <c r="A436" s="1"/>
      <c r="C436" s="1"/>
      <c r="F436" s="1"/>
      <c r="G436" s="1"/>
    </row>
    <row r="437" ht="12.75" customHeight="1">
      <c r="A437" s="1"/>
      <c r="C437" s="1"/>
      <c r="F437" s="1"/>
      <c r="G437" s="1"/>
    </row>
    <row r="438" ht="12.75" customHeight="1">
      <c r="A438" s="1"/>
      <c r="C438" s="1"/>
      <c r="F438" s="1"/>
      <c r="G438" s="1"/>
    </row>
    <row r="439" ht="12.75" customHeight="1">
      <c r="A439" s="1"/>
      <c r="C439" s="1"/>
      <c r="F439" s="1"/>
      <c r="G439" s="1"/>
    </row>
    <row r="440" ht="12.75" customHeight="1">
      <c r="A440" s="1"/>
      <c r="C440" s="1"/>
      <c r="F440" s="1"/>
      <c r="G440" s="1"/>
    </row>
    <row r="441" ht="12.75" customHeight="1">
      <c r="A441" s="1"/>
      <c r="C441" s="1"/>
      <c r="F441" s="1"/>
      <c r="G441" s="1"/>
    </row>
    <row r="442" ht="12.75" customHeight="1">
      <c r="A442" s="1"/>
      <c r="C442" s="1"/>
      <c r="F442" s="1"/>
      <c r="G442" s="1"/>
    </row>
    <row r="443" ht="12.75" customHeight="1">
      <c r="A443" s="1"/>
      <c r="C443" s="1"/>
      <c r="F443" s="1"/>
      <c r="G443" s="1"/>
    </row>
    <row r="444" ht="12.75" customHeight="1">
      <c r="A444" s="1"/>
      <c r="C444" s="1"/>
      <c r="F444" s="1"/>
      <c r="G444" s="1"/>
    </row>
    <row r="445" ht="12.75" customHeight="1">
      <c r="A445" s="1"/>
      <c r="C445" s="1"/>
      <c r="F445" s="1"/>
      <c r="G445" s="1"/>
    </row>
    <row r="446" ht="12.75" customHeight="1">
      <c r="A446" s="1"/>
      <c r="C446" s="1"/>
      <c r="F446" s="1"/>
      <c r="G446" s="1"/>
    </row>
    <row r="447" ht="12.75" customHeight="1">
      <c r="A447" s="1"/>
      <c r="C447" s="1"/>
      <c r="F447" s="1"/>
      <c r="G447" s="1"/>
    </row>
    <row r="448" ht="12.75" customHeight="1">
      <c r="A448" s="1"/>
      <c r="C448" s="1"/>
      <c r="F448" s="1"/>
      <c r="G448" s="1"/>
    </row>
    <row r="449" ht="12.75" customHeight="1">
      <c r="A449" s="1"/>
      <c r="C449" s="1"/>
      <c r="F449" s="1"/>
      <c r="G449" s="1"/>
    </row>
    <row r="450" ht="12.75" customHeight="1">
      <c r="A450" s="1"/>
      <c r="C450" s="1"/>
      <c r="F450" s="1"/>
      <c r="G450" s="1"/>
    </row>
    <row r="451" ht="12.75" customHeight="1">
      <c r="A451" s="1"/>
      <c r="C451" s="1"/>
      <c r="F451" s="1"/>
      <c r="G451" s="1"/>
    </row>
    <row r="452" ht="12.75" customHeight="1">
      <c r="A452" s="1"/>
      <c r="C452" s="1"/>
      <c r="F452" s="1"/>
      <c r="G452" s="1"/>
    </row>
    <row r="453" ht="12.75" customHeight="1">
      <c r="A453" s="1"/>
      <c r="C453" s="1"/>
      <c r="F453" s="1"/>
      <c r="G453" s="1"/>
    </row>
    <row r="454" ht="12.75" customHeight="1">
      <c r="A454" s="1"/>
      <c r="C454" s="1"/>
      <c r="F454" s="1"/>
      <c r="G454" s="1"/>
    </row>
    <row r="455" ht="12.75" customHeight="1">
      <c r="A455" s="1"/>
      <c r="C455" s="1"/>
      <c r="F455" s="1"/>
      <c r="G455" s="1"/>
    </row>
    <row r="456" ht="12.75" customHeight="1">
      <c r="A456" s="1"/>
      <c r="C456" s="1"/>
      <c r="F456" s="1"/>
      <c r="G456" s="1"/>
    </row>
    <row r="457" ht="12.75" customHeight="1">
      <c r="A457" s="1"/>
      <c r="C457" s="1"/>
      <c r="F457" s="1"/>
      <c r="G457" s="1"/>
    </row>
    <row r="458" ht="12.75" customHeight="1">
      <c r="A458" s="1"/>
      <c r="C458" s="1"/>
      <c r="F458" s="1"/>
      <c r="G458" s="1"/>
    </row>
    <row r="459" ht="12.75" customHeight="1">
      <c r="A459" s="1"/>
      <c r="C459" s="1"/>
      <c r="F459" s="1"/>
      <c r="G459" s="1"/>
    </row>
    <row r="460" ht="12.75" customHeight="1">
      <c r="A460" s="1"/>
      <c r="C460" s="1"/>
      <c r="F460" s="1"/>
      <c r="G460" s="1"/>
    </row>
    <row r="461" ht="12.75" customHeight="1">
      <c r="A461" s="1"/>
      <c r="C461" s="1"/>
      <c r="F461" s="1"/>
      <c r="G461" s="1"/>
    </row>
    <row r="462" ht="12.75" customHeight="1">
      <c r="A462" s="1"/>
      <c r="C462" s="1"/>
      <c r="F462" s="1"/>
      <c r="G462" s="1"/>
    </row>
    <row r="463" ht="12.75" customHeight="1">
      <c r="A463" s="1"/>
      <c r="C463" s="1"/>
      <c r="F463" s="1"/>
      <c r="G463" s="1"/>
    </row>
    <row r="464" ht="12.75" customHeight="1">
      <c r="A464" s="1"/>
      <c r="C464" s="1"/>
      <c r="F464" s="1"/>
      <c r="G464" s="1"/>
    </row>
    <row r="465" ht="12.75" customHeight="1">
      <c r="A465" s="1"/>
      <c r="C465" s="1"/>
      <c r="F465" s="1"/>
      <c r="G465" s="1"/>
    </row>
    <row r="466" ht="12.75" customHeight="1">
      <c r="A466" s="1"/>
      <c r="C466" s="1"/>
      <c r="F466" s="1"/>
      <c r="G466" s="1"/>
    </row>
    <row r="467" ht="12.75" customHeight="1">
      <c r="A467" s="1"/>
      <c r="C467" s="1"/>
      <c r="F467" s="1"/>
      <c r="G467" s="1"/>
    </row>
    <row r="468" ht="12.75" customHeight="1">
      <c r="A468" s="1"/>
      <c r="C468" s="1"/>
      <c r="F468" s="1"/>
      <c r="G468" s="1"/>
    </row>
    <row r="469" ht="12.75" customHeight="1">
      <c r="A469" s="1"/>
      <c r="C469" s="1"/>
      <c r="F469" s="1"/>
      <c r="G469" s="1"/>
    </row>
    <row r="470" ht="12.75" customHeight="1">
      <c r="A470" s="1"/>
      <c r="C470" s="1"/>
      <c r="F470" s="1"/>
      <c r="G470" s="1"/>
    </row>
    <row r="471" ht="12.75" customHeight="1">
      <c r="A471" s="1"/>
      <c r="C471" s="1"/>
      <c r="F471" s="1"/>
      <c r="G471" s="1"/>
    </row>
    <row r="472" ht="12.75" customHeight="1">
      <c r="A472" s="1"/>
      <c r="C472" s="1"/>
      <c r="F472" s="1"/>
      <c r="G472" s="1"/>
    </row>
    <row r="473" ht="12.75" customHeight="1">
      <c r="A473" s="1"/>
      <c r="C473" s="1"/>
      <c r="F473" s="1"/>
      <c r="G473" s="1"/>
    </row>
    <row r="474" ht="12.75" customHeight="1">
      <c r="A474" s="1"/>
      <c r="C474" s="1"/>
      <c r="F474" s="1"/>
      <c r="G474" s="1"/>
    </row>
    <row r="475" ht="12.75" customHeight="1">
      <c r="A475" s="1"/>
      <c r="C475" s="1"/>
      <c r="F475" s="1"/>
      <c r="G475" s="1"/>
    </row>
    <row r="476" ht="12.75" customHeight="1">
      <c r="A476" s="1"/>
      <c r="C476" s="1"/>
      <c r="F476" s="1"/>
      <c r="G476" s="1"/>
    </row>
    <row r="477" ht="12.75" customHeight="1">
      <c r="A477" s="1"/>
      <c r="C477" s="1"/>
      <c r="F477" s="1"/>
      <c r="G477" s="1"/>
    </row>
    <row r="478" ht="12.75" customHeight="1">
      <c r="A478" s="1"/>
      <c r="C478" s="1"/>
      <c r="F478" s="1"/>
      <c r="G478" s="1"/>
    </row>
    <row r="479" ht="12.75" customHeight="1">
      <c r="A479" s="1"/>
      <c r="C479" s="1"/>
      <c r="F479" s="1"/>
      <c r="G479" s="1"/>
    </row>
    <row r="480" ht="12.75" customHeight="1">
      <c r="A480" s="1"/>
      <c r="C480" s="1"/>
      <c r="F480" s="1"/>
      <c r="G480" s="1"/>
    </row>
    <row r="481" ht="12.75" customHeight="1">
      <c r="A481" s="1"/>
      <c r="C481" s="1"/>
      <c r="F481" s="1"/>
      <c r="G481" s="1"/>
    </row>
    <row r="482" ht="12.75" customHeight="1">
      <c r="A482" s="1"/>
      <c r="C482" s="1"/>
      <c r="F482" s="1"/>
      <c r="G482" s="1"/>
    </row>
    <row r="483" ht="12.75" customHeight="1">
      <c r="A483" s="1"/>
      <c r="C483" s="1"/>
      <c r="F483" s="1"/>
      <c r="G483" s="1"/>
    </row>
    <row r="484" ht="12.75" customHeight="1">
      <c r="A484" s="1"/>
      <c r="C484" s="1"/>
      <c r="F484" s="1"/>
      <c r="G484" s="1"/>
    </row>
    <row r="485" ht="12.75" customHeight="1">
      <c r="A485" s="1"/>
      <c r="C485" s="1"/>
      <c r="F485" s="1"/>
      <c r="G485" s="1"/>
    </row>
    <row r="486" ht="12.75" customHeight="1">
      <c r="A486" s="1"/>
      <c r="C486" s="1"/>
      <c r="F486" s="1"/>
      <c r="G486" s="1"/>
    </row>
    <row r="487" ht="12.75" customHeight="1">
      <c r="A487" s="1"/>
      <c r="C487" s="1"/>
      <c r="F487" s="1"/>
      <c r="G487" s="1"/>
    </row>
    <row r="488" ht="12.75" customHeight="1">
      <c r="A488" s="1"/>
      <c r="C488" s="1"/>
      <c r="F488" s="1"/>
      <c r="G488" s="1"/>
    </row>
    <row r="489" ht="12.75" customHeight="1">
      <c r="A489" s="1"/>
      <c r="C489" s="1"/>
      <c r="F489" s="1"/>
      <c r="G489" s="1"/>
    </row>
    <row r="490" ht="12.75" customHeight="1">
      <c r="A490" s="1"/>
      <c r="C490" s="1"/>
      <c r="F490" s="1"/>
      <c r="G490" s="1"/>
    </row>
    <row r="491" ht="12.75" customHeight="1">
      <c r="A491" s="1"/>
      <c r="C491" s="1"/>
      <c r="F491" s="1"/>
      <c r="G491" s="1"/>
    </row>
    <row r="492" ht="12.75" customHeight="1">
      <c r="A492" s="1"/>
      <c r="C492" s="1"/>
      <c r="F492" s="1"/>
      <c r="G492" s="1"/>
    </row>
    <row r="493" ht="12.75" customHeight="1">
      <c r="A493" s="1"/>
      <c r="C493" s="1"/>
      <c r="F493" s="1"/>
      <c r="G493" s="1"/>
    </row>
    <row r="494" ht="12.75" customHeight="1">
      <c r="A494" s="1"/>
      <c r="C494" s="1"/>
      <c r="F494" s="1"/>
      <c r="G494" s="1"/>
    </row>
    <row r="495" ht="12.75" customHeight="1">
      <c r="A495" s="1"/>
      <c r="C495" s="1"/>
      <c r="F495" s="1"/>
      <c r="G495" s="1"/>
    </row>
    <row r="496" ht="12.75" customHeight="1">
      <c r="A496" s="1"/>
      <c r="C496" s="1"/>
      <c r="F496" s="1"/>
      <c r="G496" s="1"/>
    </row>
    <row r="497" ht="12.75" customHeight="1">
      <c r="A497" s="1"/>
      <c r="C497" s="1"/>
      <c r="F497" s="1"/>
      <c r="G497" s="1"/>
    </row>
    <row r="498" ht="12.75" customHeight="1">
      <c r="A498" s="1"/>
      <c r="C498" s="1"/>
      <c r="F498" s="1"/>
      <c r="G498" s="1"/>
    </row>
    <row r="499" ht="12.75" customHeight="1">
      <c r="A499" s="1"/>
      <c r="C499" s="1"/>
      <c r="F499" s="1"/>
      <c r="G499" s="1"/>
    </row>
    <row r="500" ht="12.75" customHeight="1">
      <c r="A500" s="1"/>
      <c r="C500" s="1"/>
      <c r="F500" s="1"/>
      <c r="G500" s="1"/>
    </row>
    <row r="501" ht="12.75" customHeight="1">
      <c r="A501" s="1"/>
      <c r="C501" s="1"/>
      <c r="F501" s="1"/>
      <c r="G501" s="1"/>
    </row>
    <row r="502" ht="12.75" customHeight="1">
      <c r="A502" s="1"/>
      <c r="C502" s="1"/>
      <c r="F502" s="1"/>
      <c r="G502" s="1"/>
    </row>
    <row r="503" ht="12.75" customHeight="1">
      <c r="A503" s="1"/>
      <c r="C503" s="1"/>
      <c r="F503" s="1"/>
      <c r="G503" s="1"/>
    </row>
    <row r="504" ht="12.75" customHeight="1">
      <c r="A504" s="1"/>
      <c r="C504" s="1"/>
      <c r="F504" s="1"/>
      <c r="G504" s="1"/>
    </row>
    <row r="505" ht="12.75" customHeight="1">
      <c r="A505" s="1"/>
      <c r="C505" s="1"/>
      <c r="F505" s="1"/>
      <c r="G505" s="1"/>
    </row>
    <row r="506" ht="12.75" customHeight="1">
      <c r="A506" s="1"/>
      <c r="C506" s="1"/>
      <c r="F506" s="1"/>
      <c r="G506" s="1"/>
    </row>
    <row r="507" ht="12.75" customHeight="1">
      <c r="A507" s="1"/>
      <c r="C507" s="1"/>
      <c r="F507" s="1"/>
      <c r="G507" s="1"/>
    </row>
    <row r="508" ht="12.75" customHeight="1">
      <c r="A508" s="1"/>
      <c r="C508" s="1"/>
      <c r="F508" s="1"/>
      <c r="G508" s="1"/>
    </row>
    <row r="509" ht="12.75" customHeight="1">
      <c r="A509" s="1"/>
      <c r="C509" s="1"/>
      <c r="F509" s="1"/>
      <c r="G509" s="1"/>
    </row>
    <row r="510" ht="12.75" customHeight="1">
      <c r="A510" s="1"/>
      <c r="C510" s="1"/>
      <c r="F510" s="1"/>
      <c r="G510" s="1"/>
    </row>
    <row r="511" ht="12.75" customHeight="1">
      <c r="A511" s="1"/>
      <c r="C511" s="1"/>
      <c r="F511" s="1"/>
      <c r="G511" s="1"/>
    </row>
    <row r="512" ht="12.75" customHeight="1">
      <c r="A512" s="1"/>
      <c r="C512" s="1"/>
      <c r="F512" s="1"/>
      <c r="G512" s="1"/>
    </row>
    <row r="513" ht="12.75" customHeight="1">
      <c r="A513" s="1"/>
      <c r="C513" s="1"/>
      <c r="F513" s="1"/>
      <c r="G513" s="1"/>
    </row>
    <row r="514" ht="12.75" customHeight="1">
      <c r="A514" s="1"/>
      <c r="C514" s="1"/>
      <c r="F514" s="1"/>
      <c r="G514" s="1"/>
    </row>
    <row r="515" ht="12.75" customHeight="1">
      <c r="A515" s="1"/>
      <c r="C515" s="1"/>
      <c r="F515" s="1"/>
      <c r="G515" s="1"/>
    </row>
    <row r="516" ht="12.75" customHeight="1">
      <c r="A516" s="1"/>
      <c r="C516" s="1"/>
      <c r="F516" s="1"/>
      <c r="G516" s="1"/>
    </row>
    <row r="517" ht="12.75" customHeight="1">
      <c r="A517" s="1"/>
      <c r="C517" s="1"/>
      <c r="F517" s="1"/>
      <c r="G517" s="1"/>
    </row>
    <row r="518" ht="12.75" customHeight="1">
      <c r="A518" s="1"/>
      <c r="C518" s="1"/>
      <c r="F518" s="1"/>
      <c r="G518" s="1"/>
    </row>
    <row r="519" ht="12.75" customHeight="1">
      <c r="A519" s="1"/>
      <c r="C519" s="1"/>
      <c r="F519" s="1"/>
      <c r="G519" s="1"/>
    </row>
    <row r="520" ht="12.75" customHeight="1">
      <c r="A520" s="1"/>
      <c r="C520" s="1"/>
      <c r="F520" s="1"/>
      <c r="G520" s="1"/>
    </row>
    <row r="521" ht="12.75" customHeight="1">
      <c r="A521" s="1"/>
      <c r="C521" s="1"/>
      <c r="F521" s="1"/>
      <c r="G521" s="1"/>
    </row>
    <row r="522" ht="12.75" customHeight="1">
      <c r="A522" s="1"/>
      <c r="C522" s="1"/>
      <c r="F522" s="1"/>
      <c r="G522" s="1"/>
    </row>
    <row r="523" ht="12.75" customHeight="1">
      <c r="A523" s="1"/>
      <c r="C523" s="1"/>
      <c r="F523" s="1"/>
      <c r="G523" s="1"/>
    </row>
    <row r="524" ht="12.75" customHeight="1">
      <c r="A524" s="1"/>
      <c r="C524" s="1"/>
      <c r="F524" s="1"/>
      <c r="G524" s="1"/>
    </row>
    <row r="525" ht="12.75" customHeight="1">
      <c r="A525" s="1"/>
      <c r="C525" s="1"/>
      <c r="F525" s="1"/>
      <c r="G525" s="1"/>
    </row>
    <row r="526" ht="12.75" customHeight="1">
      <c r="A526" s="1"/>
      <c r="C526" s="1"/>
      <c r="F526" s="1"/>
      <c r="G526" s="1"/>
    </row>
    <row r="527" ht="12.75" customHeight="1">
      <c r="A527" s="1"/>
      <c r="C527" s="1"/>
      <c r="F527" s="1"/>
      <c r="G527" s="1"/>
    </row>
    <row r="528" ht="12.75" customHeight="1">
      <c r="A528" s="1"/>
      <c r="C528" s="1"/>
      <c r="F528" s="1"/>
      <c r="G528" s="1"/>
    </row>
    <row r="529" ht="12.75" customHeight="1">
      <c r="A529" s="1"/>
      <c r="C529" s="1"/>
      <c r="F529" s="1"/>
      <c r="G529" s="1"/>
    </row>
    <row r="530" ht="12.75" customHeight="1">
      <c r="A530" s="1"/>
      <c r="C530" s="1"/>
      <c r="F530" s="1"/>
      <c r="G530" s="1"/>
    </row>
    <row r="531" ht="12.75" customHeight="1">
      <c r="A531" s="1"/>
      <c r="C531" s="1"/>
      <c r="F531" s="1"/>
      <c r="G531" s="1"/>
    </row>
    <row r="532" ht="12.75" customHeight="1">
      <c r="A532" s="1"/>
      <c r="C532" s="1"/>
      <c r="F532" s="1"/>
      <c r="G532" s="1"/>
    </row>
    <row r="533" ht="12.75" customHeight="1">
      <c r="A533" s="1"/>
      <c r="C533" s="1"/>
      <c r="F533" s="1"/>
      <c r="G533" s="1"/>
    </row>
    <row r="534" ht="12.75" customHeight="1">
      <c r="A534" s="1"/>
      <c r="C534" s="1"/>
      <c r="F534" s="1"/>
      <c r="G534" s="1"/>
    </row>
    <row r="535" ht="12.75" customHeight="1">
      <c r="A535" s="1"/>
      <c r="C535" s="1"/>
      <c r="F535" s="1"/>
      <c r="G535" s="1"/>
    </row>
    <row r="536" ht="12.75" customHeight="1">
      <c r="A536" s="1"/>
      <c r="C536" s="1"/>
      <c r="F536" s="1"/>
      <c r="G536" s="1"/>
    </row>
    <row r="537" ht="12.75" customHeight="1">
      <c r="A537" s="1"/>
      <c r="C537" s="1"/>
      <c r="F537" s="1"/>
      <c r="G537" s="1"/>
    </row>
    <row r="538" ht="12.75" customHeight="1">
      <c r="A538" s="1"/>
      <c r="C538" s="1"/>
      <c r="F538" s="1"/>
      <c r="G538" s="1"/>
    </row>
    <row r="539" ht="12.75" customHeight="1">
      <c r="A539" s="1"/>
      <c r="C539" s="1"/>
      <c r="F539" s="1"/>
      <c r="G539" s="1"/>
    </row>
    <row r="540" ht="12.75" customHeight="1">
      <c r="A540" s="1"/>
      <c r="C540" s="1"/>
      <c r="F540" s="1"/>
      <c r="G540" s="1"/>
    </row>
    <row r="541" ht="12.75" customHeight="1">
      <c r="A541" s="1"/>
      <c r="C541" s="1"/>
      <c r="F541" s="1"/>
      <c r="G541" s="1"/>
    </row>
    <row r="542" ht="12.75" customHeight="1">
      <c r="A542" s="1"/>
      <c r="C542" s="1"/>
      <c r="F542" s="1"/>
      <c r="G542" s="1"/>
    </row>
    <row r="543" ht="12.75" customHeight="1">
      <c r="A543" s="1"/>
      <c r="C543" s="1"/>
      <c r="F543" s="1"/>
      <c r="G543" s="1"/>
    </row>
    <row r="544" ht="12.75" customHeight="1">
      <c r="A544" s="1"/>
      <c r="C544" s="1"/>
      <c r="F544" s="1"/>
      <c r="G544" s="1"/>
    </row>
    <row r="545" ht="12.75" customHeight="1">
      <c r="A545" s="1"/>
      <c r="C545" s="1"/>
      <c r="F545" s="1"/>
      <c r="G545" s="1"/>
    </row>
    <row r="546" ht="12.75" customHeight="1">
      <c r="A546" s="1"/>
      <c r="C546" s="1"/>
      <c r="F546" s="1"/>
      <c r="G546" s="1"/>
    </row>
    <row r="547" ht="12.75" customHeight="1">
      <c r="A547" s="1"/>
      <c r="C547" s="1"/>
      <c r="F547" s="1"/>
      <c r="G547" s="1"/>
    </row>
    <row r="548" ht="12.75" customHeight="1">
      <c r="A548" s="1"/>
      <c r="C548" s="1"/>
      <c r="F548" s="1"/>
      <c r="G548" s="1"/>
    </row>
    <row r="549" ht="12.75" customHeight="1">
      <c r="A549" s="1"/>
      <c r="C549" s="1"/>
      <c r="F549" s="1"/>
      <c r="G549" s="1"/>
    </row>
    <row r="550" ht="12.75" customHeight="1">
      <c r="A550" s="1"/>
      <c r="C550" s="1"/>
      <c r="F550" s="1"/>
      <c r="G550" s="1"/>
    </row>
    <row r="551" ht="12.75" customHeight="1">
      <c r="A551" s="1"/>
      <c r="C551" s="1"/>
      <c r="F551" s="1"/>
      <c r="G551" s="1"/>
    </row>
    <row r="552" ht="12.75" customHeight="1">
      <c r="A552" s="1"/>
      <c r="C552" s="1"/>
      <c r="F552" s="1"/>
      <c r="G552" s="1"/>
    </row>
    <row r="553" ht="12.75" customHeight="1">
      <c r="A553" s="1"/>
      <c r="C553" s="1"/>
      <c r="F553" s="1"/>
      <c r="G553" s="1"/>
    </row>
    <row r="554" ht="12.75" customHeight="1">
      <c r="A554" s="1"/>
      <c r="C554" s="1"/>
      <c r="F554" s="1"/>
      <c r="G554" s="1"/>
    </row>
    <row r="555" ht="12.75" customHeight="1">
      <c r="A555" s="1"/>
      <c r="C555" s="1"/>
      <c r="F555" s="1"/>
      <c r="G555" s="1"/>
    </row>
    <row r="556" ht="12.75" customHeight="1">
      <c r="A556" s="1"/>
      <c r="C556" s="1"/>
      <c r="F556" s="1"/>
      <c r="G556" s="1"/>
    </row>
    <row r="557" ht="12.75" customHeight="1">
      <c r="A557" s="1"/>
      <c r="C557" s="1"/>
      <c r="F557" s="1"/>
      <c r="G557" s="1"/>
    </row>
    <row r="558" ht="12.75" customHeight="1">
      <c r="A558" s="1"/>
      <c r="C558" s="1"/>
      <c r="F558" s="1"/>
      <c r="G558" s="1"/>
    </row>
    <row r="559" ht="12.75" customHeight="1">
      <c r="A559" s="1"/>
      <c r="C559" s="1"/>
      <c r="F559" s="1"/>
      <c r="G559" s="1"/>
    </row>
    <row r="560" ht="12.75" customHeight="1">
      <c r="A560" s="1"/>
      <c r="C560" s="1"/>
      <c r="F560" s="1"/>
      <c r="G560" s="1"/>
    </row>
    <row r="561" ht="12.75" customHeight="1">
      <c r="A561" s="1"/>
      <c r="C561" s="1"/>
      <c r="F561" s="1"/>
      <c r="G561" s="1"/>
    </row>
    <row r="562" ht="12.75" customHeight="1">
      <c r="A562" s="1"/>
      <c r="C562" s="1"/>
      <c r="F562" s="1"/>
      <c r="G562" s="1"/>
    </row>
    <row r="563" ht="12.75" customHeight="1">
      <c r="A563" s="1"/>
      <c r="C563" s="1"/>
      <c r="F563" s="1"/>
      <c r="G563" s="1"/>
    </row>
    <row r="564" ht="12.75" customHeight="1">
      <c r="A564" s="1"/>
      <c r="C564" s="1"/>
      <c r="F564" s="1"/>
      <c r="G564" s="1"/>
    </row>
    <row r="565" ht="12.75" customHeight="1">
      <c r="A565" s="1"/>
      <c r="C565" s="1"/>
      <c r="F565" s="1"/>
      <c r="G565" s="1"/>
    </row>
    <row r="566" ht="12.75" customHeight="1">
      <c r="A566" s="1"/>
      <c r="C566" s="1"/>
      <c r="F566" s="1"/>
      <c r="G566" s="1"/>
    </row>
    <row r="567" ht="12.75" customHeight="1">
      <c r="A567" s="1"/>
      <c r="C567" s="1"/>
      <c r="F567" s="1"/>
      <c r="G567" s="1"/>
    </row>
    <row r="568" ht="12.75" customHeight="1">
      <c r="A568" s="1"/>
      <c r="C568" s="1"/>
      <c r="F568" s="1"/>
      <c r="G568" s="1"/>
    </row>
    <row r="569" ht="12.75" customHeight="1">
      <c r="A569" s="1"/>
      <c r="C569" s="1"/>
      <c r="F569" s="1"/>
      <c r="G569" s="1"/>
    </row>
    <row r="570" ht="12.75" customHeight="1">
      <c r="A570" s="1"/>
      <c r="C570" s="1"/>
      <c r="F570" s="1"/>
      <c r="G570" s="1"/>
    </row>
    <row r="571" ht="12.75" customHeight="1">
      <c r="A571" s="1"/>
      <c r="C571" s="1"/>
      <c r="F571" s="1"/>
      <c r="G571" s="1"/>
    </row>
    <row r="572" ht="12.75" customHeight="1">
      <c r="A572" s="1"/>
      <c r="C572" s="1"/>
      <c r="F572" s="1"/>
      <c r="G572" s="1"/>
    </row>
    <row r="573" ht="12.75" customHeight="1">
      <c r="A573" s="1"/>
      <c r="C573" s="1"/>
      <c r="F573" s="1"/>
      <c r="G573" s="1"/>
    </row>
    <row r="574" ht="12.75" customHeight="1">
      <c r="A574" s="1"/>
      <c r="C574" s="1"/>
      <c r="F574" s="1"/>
      <c r="G574" s="1"/>
    </row>
    <row r="575" ht="12.75" customHeight="1">
      <c r="A575" s="1"/>
      <c r="C575" s="1"/>
      <c r="F575" s="1"/>
      <c r="G575" s="1"/>
    </row>
    <row r="576" ht="12.75" customHeight="1">
      <c r="A576" s="1"/>
      <c r="C576" s="1"/>
      <c r="F576" s="1"/>
      <c r="G576" s="1"/>
    </row>
    <row r="577" ht="12.75" customHeight="1">
      <c r="A577" s="1"/>
      <c r="C577" s="1"/>
      <c r="F577" s="1"/>
      <c r="G577" s="1"/>
    </row>
    <row r="578" ht="12.75" customHeight="1">
      <c r="A578" s="1"/>
      <c r="C578" s="1"/>
      <c r="F578" s="1"/>
      <c r="G578" s="1"/>
    </row>
    <row r="579" ht="12.75" customHeight="1">
      <c r="A579" s="1"/>
      <c r="C579" s="1"/>
      <c r="F579" s="1"/>
      <c r="G579" s="1"/>
    </row>
    <row r="580" ht="12.75" customHeight="1">
      <c r="A580" s="1"/>
      <c r="C580" s="1"/>
      <c r="F580" s="1"/>
      <c r="G580" s="1"/>
    </row>
    <row r="581" ht="12.75" customHeight="1">
      <c r="A581" s="1"/>
      <c r="C581" s="1"/>
      <c r="F581" s="1"/>
      <c r="G581" s="1"/>
    </row>
    <row r="582" ht="12.75" customHeight="1">
      <c r="A582" s="1"/>
      <c r="C582" s="1"/>
      <c r="F582" s="1"/>
      <c r="G582" s="1"/>
    </row>
    <row r="583" ht="12.75" customHeight="1">
      <c r="A583" s="1"/>
      <c r="C583" s="1"/>
      <c r="F583" s="1"/>
      <c r="G583" s="1"/>
    </row>
    <row r="584" ht="12.75" customHeight="1">
      <c r="A584" s="1"/>
      <c r="C584" s="1"/>
      <c r="F584" s="1"/>
      <c r="G584" s="1"/>
    </row>
    <row r="585" ht="12.75" customHeight="1">
      <c r="A585" s="1"/>
      <c r="C585" s="1"/>
      <c r="F585" s="1"/>
      <c r="G585" s="1"/>
    </row>
    <row r="586" ht="12.75" customHeight="1">
      <c r="A586" s="1"/>
      <c r="C586" s="1"/>
      <c r="F586" s="1"/>
      <c r="G586" s="1"/>
    </row>
    <row r="587" ht="12.75" customHeight="1">
      <c r="A587" s="1"/>
      <c r="C587" s="1"/>
      <c r="F587" s="1"/>
      <c r="G587" s="1"/>
    </row>
    <row r="588" ht="12.75" customHeight="1">
      <c r="A588" s="1"/>
      <c r="C588" s="1"/>
      <c r="F588" s="1"/>
      <c r="G588" s="1"/>
    </row>
    <row r="589" ht="12.75" customHeight="1">
      <c r="A589" s="1"/>
      <c r="C589" s="1"/>
      <c r="F589" s="1"/>
      <c r="G589" s="1"/>
    </row>
    <row r="590" ht="12.75" customHeight="1">
      <c r="A590" s="1"/>
      <c r="C590" s="1"/>
      <c r="F590" s="1"/>
      <c r="G590" s="1"/>
    </row>
    <row r="591" ht="12.75" customHeight="1">
      <c r="A591" s="1"/>
      <c r="C591" s="1"/>
      <c r="F591" s="1"/>
      <c r="G591" s="1"/>
    </row>
    <row r="592" ht="12.75" customHeight="1">
      <c r="A592" s="1"/>
      <c r="C592" s="1"/>
      <c r="F592" s="1"/>
      <c r="G592" s="1"/>
    </row>
    <row r="593" ht="12.75" customHeight="1">
      <c r="A593" s="1"/>
      <c r="C593" s="1"/>
      <c r="F593" s="1"/>
      <c r="G593" s="1"/>
    </row>
    <row r="594" ht="12.75" customHeight="1">
      <c r="A594" s="1"/>
      <c r="C594" s="1"/>
      <c r="F594" s="1"/>
      <c r="G594" s="1"/>
    </row>
    <row r="595" ht="12.75" customHeight="1">
      <c r="A595" s="1"/>
      <c r="C595" s="1"/>
      <c r="F595" s="1"/>
      <c r="G595" s="1"/>
    </row>
    <row r="596" ht="12.75" customHeight="1">
      <c r="A596" s="1"/>
      <c r="C596" s="1"/>
      <c r="F596" s="1"/>
      <c r="G596" s="1"/>
    </row>
    <row r="597" ht="12.75" customHeight="1">
      <c r="A597" s="1"/>
      <c r="C597" s="1"/>
      <c r="F597" s="1"/>
      <c r="G597" s="1"/>
    </row>
    <row r="598" ht="12.75" customHeight="1">
      <c r="A598" s="1"/>
      <c r="C598" s="1"/>
      <c r="F598" s="1"/>
      <c r="G598" s="1"/>
    </row>
    <row r="599" ht="12.75" customHeight="1">
      <c r="A599" s="1"/>
      <c r="C599" s="1"/>
      <c r="F599" s="1"/>
      <c r="G599" s="1"/>
    </row>
    <row r="600" ht="12.75" customHeight="1">
      <c r="A600" s="1"/>
      <c r="C600" s="1"/>
      <c r="F600" s="1"/>
      <c r="G600" s="1"/>
    </row>
    <row r="601" ht="12.75" customHeight="1">
      <c r="A601" s="1"/>
      <c r="C601" s="1"/>
      <c r="F601" s="1"/>
      <c r="G601" s="1"/>
    </row>
    <row r="602" ht="12.75" customHeight="1">
      <c r="A602" s="1"/>
      <c r="C602" s="1"/>
      <c r="F602" s="1"/>
      <c r="G602" s="1"/>
    </row>
    <row r="603" ht="12.75" customHeight="1">
      <c r="A603" s="1"/>
      <c r="C603" s="1"/>
      <c r="F603" s="1"/>
      <c r="G603" s="1"/>
    </row>
    <row r="604" ht="12.75" customHeight="1">
      <c r="A604" s="1"/>
      <c r="C604" s="1"/>
      <c r="F604" s="1"/>
      <c r="G604" s="1"/>
    </row>
    <row r="605" ht="12.75" customHeight="1">
      <c r="A605" s="1"/>
      <c r="C605" s="1"/>
      <c r="F605" s="1"/>
      <c r="G605" s="1"/>
    </row>
    <row r="606" ht="12.75" customHeight="1">
      <c r="A606" s="1"/>
      <c r="C606" s="1"/>
      <c r="F606" s="1"/>
      <c r="G606" s="1"/>
    </row>
    <row r="607" ht="12.75" customHeight="1">
      <c r="A607" s="1"/>
      <c r="C607" s="1"/>
      <c r="F607" s="1"/>
      <c r="G607" s="1"/>
    </row>
    <row r="608" ht="12.75" customHeight="1">
      <c r="A608" s="1"/>
      <c r="C608" s="1"/>
      <c r="F608" s="1"/>
      <c r="G608" s="1"/>
    </row>
    <row r="609" ht="12.75" customHeight="1">
      <c r="A609" s="1"/>
      <c r="C609" s="1"/>
      <c r="F609" s="1"/>
      <c r="G609" s="1"/>
    </row>
    <row r="610" ht="12.75" customHeight="1">
      <c r="A610" s="1"/>
      <c r="C610" s="1"/>
      <c r="F610" s="1"/>
      <c r="G610" s="1"/>
    </row>
    <row r="611" ht="12.75" customHeight="1">
      <c r="A611" s="1"/>
      <c r="C611" s="1"/>
      <c r="F611" s="1"/>
      <c r="G611" s="1"/>
    </row>
    <row r="612" ht="12.75" customHeight="1">
      <c r="A612" s="1"/>
      <c r="C612" s="1"/>
      <c r="F612" s="1"/>
      <c r="G612" s="1"/>
    </row>
    <row r="613" ht="12.75" customHeight="1">
      <c r="A613" s="1"/>
      <c r="C613" s="1"/>
      <c r="F613" s="1"/>
      <c r="G613" s="1"/>
    </row>
    <row r="614" ht="12.75" customHeight="1">
      <c r="A614" s="1"/>
      <c r="C614" s="1"/>
      <c r="F614" s="1"/>
      <c r="G614" s="1"/>
    </row>
    <row r="615" ht="12.75" customHeight="1">
      <c r="A615" s="1"/>
      <c r="C615" s="1"/>
      <c r="F615" s="1"/>
      <c r="G615" s="1"/>
    </row>
    <row r="616" ht="12.75" customHeight="1">
      <c r="A616" s="1"/>
      <c r="C616" s="1"/>
      <c r="F616" s="1"/>
      <c r="G616" s="1"/>
    </row>
    <row r="617" ht="12.75" customHeight="1">
      <c r="A617" s="1"/>
      <c r="C617" s="1"/>
      <c r="F617" s="1"/>
      <c r="G617" s="1"/>
    </row>
    <row r="618" ht="12.75" customHeight="1">
      <c r="A618" s="1"/>
      <c r="C618" s="1"/>
      <c r="F618" s="1"/>
      <c r="G618" s="1"/>
    </row>
    <row r="619" ht="12.75" customHeight="1">
      <c r="A619" s="1"/>
      <c r="C619" s="1"/>
      <c r="F619" s="1"/>
      <c r="G619" s="1"/>
    </row>
    <row r="620" ht="12.75" customHeight="1">
      <c r="A620" s="1"/>
      <c r="C620" s="1"/>
      <c r="F620" s="1"/>
      <c r="G620" s="1"/>
    </row>
    <row r="621" ht="12.75" customHeight="1">
      <c r="A621" s="1"/>
      <c r="C621" s="1"/>
      <c r="F621" s="1"/>
      <c r="G621" s="1"/>
    </row>
    <row r="622" ht="12.75" customHeight="1">
      <c r="A622" s="1"/>
      <c r="C622" s="1"/>
      <c r="F622" s="1"/>
      <c r="G622" s="1"/>
    </row>
    <row r="623" ht="12.75" customHeight="1">
      <c r="A623" s="1"/>
      <c r="C623" s="1"/>
      <c r="F623" s="1"/>
      <c r="G623" s="1"/>
    </row>
    <row r="624" ht="12.75" customHeight="1">
      <c r="A624" s="1"/>
      <c r="C624" s="1"/>
      <c r="F624" s="1"/>
      <c r="G624" s="1"/>
    </row>
    <row r="625" ht="12.75" customHeight="1">
      <c r="A625" s="1"/>
      <c r="C625" s="1"/>
      <c r="F625" s="1"/>
      <c r="G625" s="1"/>
    </row>
    <row r="626" ht="12.75" customHeight="1">
      <c r="A626" s="1"/>
      <c r="C626" s="1"/>
      <c r="F626" s="1"/>
      <c r="G626" s="1"/>
    </row>
    <row r="627" ht="12.75" customHeight="1">
      <c r="A627" s="1"/>
      <c r="C627" s="1"/>
      <c r="F627" s="1"/>
      <c r="G627" s="1"/>
    </row>
    <row r="628" ht="12.75" customHeight="1">
      <c r="A628" s="1"/>
      <c r="C628" s="1"/>
      <c r="F628" s="1"/>
      <c r="G628" s="1"/>
    </row>
    <row r="629" ht="12.75" customHeight="1">
      <c r="A629" s="1"/>
      <c r="C629" s="1"/>
      <c r="F629" s="1"/>
      <c r="G629" s="1"/>
    </row>
    <row r="630" ht="12.75" customHeight="1">
      <c r="A630" s="1"/>
      <c r="C630" s="1"/>
      <c r="F630" s="1"/>
      <c r="G630" s="1"/>
    </row>
    <row r="631" ht="12.75" customHeight="1">
      <c r="A631" s="1"/>
      <c r="C631" s="1"/>
      <c r="F631" s="1"/>
      <c r="G631" s="1"/>
    </row>
    <row r="632" ht="12.75" customHeight="1">
      <c r="A632" s="1"/>
      <c r="C632" s="1"/>
      <c r="F632" s="1"/>
      <c r="G632" s="1"/>
    </row>
    <row r="633" ht="12.75" customHeight="1">
      <c r="A633" s="1"/>
      <c r="C633" s="1"/>
      <c r="F633" s="1"/>
      <c r="G633" s="1"/>
    </row>
    <row r="634" ht="12.75" customHeight="1">
      <c r="A634" s="1"/>
      <c r="C634" s="1"/>
      <c r="F634" s="1"/>
      <c r="G634" s="1"/>
    </row>
    <row r="635" ht="12.75" customHeight="1">
      <c r="A635" s="1"/>
      <c r="C635" s="1"/>
      <c r="F635" s="1"/>
      <c r="G635" s="1"/>
    </row>
    <row r="636" ht="12.75" customHeight="1">
      <c r="A636" s="1"/>
      <c r="C636" s="1"/>
      <c r="F636" s="1"/>
      <c r="G636" s="1"/>
    </row>
    <row r="637" ht="12.75" customHeight="1">
      <c r="A637" s="1"/>
      <c r="C637" s="1"/>
      <c r="F637" s="1"/>
      <c r="G637" s="1"/>
    </row>
    <row r="638" ht="12.75" customHeight="1">
      <c r="A638" s="1"/>
      <c r="C638" s="1"/>
      <c r="F638" s="1"/>
      <c r="G638" s="1"/>
    </row>
    <row r="639" ht="12.75" customHeight="1">
      <c r="A639" s="1"/>
      <c r="C639" s="1"/>
      <c r="F639" s="1"/>
      <c r="G639" s="1"/>
    </row>
    <row r="640" ht="12.75" customHeight="1">
      <c r="A640" s="1"/>
      <c r="C640" s="1"/>
      <c r="F640" s="1"/>
      <c r="G640" s="1"/>
    </row>
    <row r="641" ht="12.75" customHeight="1">
      <c r="A641" s="1"/>
      <c r="C641" s="1"/>
      <c r="F641" s="1"/>
      <c r="G641" s="1"/>
    </row>
    <row r="642" ht="12.75" customHeight="1">
      <c r="A642" s="1"/>
      <c r="C642" s="1"/>
      <c r="F642" s="1"/>
      <c r="G642" s="1"/>
    </row>
    <row r="643" ht="12.75" customHeight="1">
      <c r="A643" s="1"/>
      <c r="C643" s="1"/>
      <c r="F643" s="1"/>
      <c r="G643" s="1"/>
    </row>
    <row r="644" ht="12.75" customHeight="1">
      <c r="A644" s="1"/>
      <c r="C644" s="1"/>
      <c r="F644" s="1"/>
      <c r="G644" s="1"/>
    </row>
    <row r="645" ht="12.75" customHeight="1">
      <c r="A645" s="1"/>
      <c r="C645" s="1"/>
      <c r="F645" s="1"/>
      <c r="G645" s="1"/>
    </row>
    <row r="646" ht="12.75" customHeight="1">
      <c r="A646" s="1"/>
      <c r="C646" s="1"/>
      <c r="F646" s="1"/>
      <c r="G646" s="1"/>
    </row>
    <row r="647" ht="12.75" customHeight="1">
      <c r="A647" s="1"/>
      <c r="C647" s="1"/>
      <c r="F647" s="1"/>
      <c r="G647" s="1"/>
    </row>
    <row r="648" ht="12.75" customHeight="1">
      <c r="A648" s="1"/>
      <c r="C648" s="1"/>
      <c r="F648" s="1"/>
      <c r="G648" s="1"/>
    </row>
    <row r="649" ht="12.75" customHeight="1">
      <c r="A649" s="1"/>
      <c r="C649" s="1"/>
      <c r="F649" s="1"/>
      <c r="G649" s="1"/>
    </row>
    <row r="650" ht="12.75" customHeight="1">
      <c r="A650" s="1"/>
      <c r="C650" s="1"/>
      <c r="F650" s="1"/>
      <c r="G650" s="1"/>
    </row>
    <row r="651" ht="12.75" customHeight="1">
      <c r="A651" s="1"/>
      <c r="C651" s="1"/>
      <c r="F651" s="1"/>
      <c r="G651" s="1"/>
    </row>
    <row r="652" ht="12.75" customHeight="1">
      <c r="A652" s="1"/>
      <c r="C652" s="1"/>
      <c r="F652" s="1"/>
      <c r="G652" s="1"/>
    </row>
    <row r="653" ht="12.75" customHeight="1">
      <c r="A653" s="1"/>
      <c r="C653" s="1"/>
      <c r="F653" s="1"/>
      <c r="G653" s="1"/>
    </row>
    <row r="654" ht="12.75" customHeight="1">
      <c r="A654" s="1"/>
      <c r="C654" s="1"/>
      <c r="F654" s="1"/>
      <c r="G654" s="1"/>
    </row>
    <row r="655" ht="12.75" customHeight="1">
      <c r="A655" s="1"/>
      <c r="C655" s="1"/>
      <c r="F655" s="1"/>
      <c r="G655" s="1"/>
    </row>
    <row r="656" ht="12.75" customHeight="1">
      <c r="A656" s="1"/>
      <c r="C656" s="1"/>
      <c r="F656" s="1"/>
      <c r="G656" s="1"/>
    </row>
    <row r="657" ht="12.75" customHeight="1">
      <c r="A657" s="1"/>
      <c r="C657" s="1"/>
      <c r="F657" s="1"/>
      <c r="G657" s="1"/>
    </row>
    <row r="658" ht="12.75" customHeight="1">
      <c r="A658" s="1"/>
      <c r="C658" s="1"/>
      <c r="F658" s="1"/>
      <c r="G658" s="1"/>
    </row>
    <row r="659" ht="12.75" customHeight="1">
      <c r="A659" s="1"/>
      <c r="C659" s="1"/>
      <c r="F659" s="1"/>
      <c r="G659" s="1"/>
    </row>
    <row r="660" ht="12.75" customHeight="1">
      <c r="A660" s="1"/>
      <c r="C660" s="1"/>
      <c r="F660" s="1"/>
      <c r="G660" s="1"/>
    </row>
    <row r="661" ht="12.75" customHeight="1">
      <c r="A661" s="1"/>
      <c r="C661" s="1"/>
      <c r="F661" s="1"/>
      <c r="G661" s="1"/>
    </row>
    <row r="662" ht="12.75" customHeight="1">
      <c r="A662" s="1"/>
      <c r="C662" s="1"/>
      <c r="F662" s="1"/>
      <c r="G662" s="1"/>
    </row>
    <row r="663" ht="12.75" customHeight="1">
      <c r="A663" s="1"/>
      <c r="C663" s="1"/>
      <c r="F663" s="1"/>
      <c r="G663" s="1"/>
    </row>
    <row r="664" ht="12.75" customHeight="1">
      <c r="A664" s="1"/>
      <c r="C664" s="1"/>
      <c r="F664" s="1"/>
      <c r="G664" s="1"/>
    </row>
    <row r="665" ht="12.75" customHeight="1">
      <c r="A665" s="1"/>
      <c r="C665" s="1"/>
      <c r="F665" s="1"/>
      <c r="G665" s="1"/>
    </row>
    <row r="666" ht="12.75" customHeight="1">
      <c r="A666" s="1"/>
      <c r="C666" s="1"/>
      <c r="F666" s="1"/>
      <c r="G666" s="1"/>
    </row>
    <row r="667" ht="12.75" customHeight="1">
      <c r="A667" s="1"/>
      <c r="C667" s="1"/>
      <c r="F667" s="1"/>
      <c r="G667" s="1"/>
    </row>
    <row r="668" ht="12.75" customHeight="1">
      <c r="A668" s="1"/>
      <c r="C668" s="1"/>
      <c r="F668" s="1"/>
      <c r="G668" s="1"/>
    </row>
    <row r="669" ht="12.75" customHeight="1">
      <c r="A669" s="1"/>
      <c r="C669" s="1"/>
      <c r="F669" s="1"/>
      <c r="G669" s="1"/>
    </row>
    <row r="670" ht="12.75" customHeight="1">
      <c r="A670" s="1"/>
      <c r="C670" s="1"/>
      <c r="F670" s="1"/>
      <c r="G670" s="1"/>
    </row>
    <row r="671" ht="12.75" customHeight="1">
      <c r="A671" s="1"/>
      <c r="C671" s="1"/>
      <c r="F671" s="1"/>
      <c r="G671" s="1"/>
    </row>
    <row r="672" ht="12.75" customHeight="1">
      <c r="A672" s="1"/>
      <c r="C672" s="1"/>
      <c r="F672" s="1"/>
      <c r="G672" s="1"/>
    </row>
    <row r="673" ht="12.75" customHeight="1">
      <c r="A673" s="1"/>
      <c r="C673" s="1"/>
      <c r="F673" s="1"/>
      <c r="G673" s="1"/>
    </row>
    <row r="674" ht="12.75" customHeight="1">
      <c r="A674" s="1"/>
      <c r="C674" s="1"/>
      <c r="F674" s="1"/>
      <c r="G674" s="1"/>
    </row>
    <row r="675" ht="12.75" customHeight="1">
      <c r="A675" s="1"/>
      <c r="C675" s="1"/>
      <c r="F675" s="1"/>
      <c r="G675" s="1"/>
    </row>
    <row r="676" ht="12.75" customHeight="1">
      <c r="A676" s="1"/>
      <c r="C676" s="1"/>
      <c r="F676" s="1"/>
      <c r="G676" s="1"/>
    </row>
    <row r="677" ht="12.75" customHeight="1">
      <c r="A677" s="1"/>
      <c r="C677" s="1"/>
      <c r="F677" s="1"/>
      <c r="G677" s="1"/>
    </row>
    <row r="678" ht="12.75" customHeight="1">
      <c r="A678" s="1"/>
      <c r="C678" s="1"/>
      <c r="F678" s="1"/>
      <c r="G678" s="1"/>
    </row>
    <row r="679" ht="12.75" customHeight="1">
      <c r="A679" s="1"/>
      <c r="C679" s="1"/>
      <c r="F679" s="1"/>
      <c r="G679" s="1"/>
    </row>
    <row r="680" ht="12.75" customHeight="1">
      <c r="A680" s="1"/>
      <c r="C680" s="1"/>
      <c r="F680" s="1"/>
      <c r="G680" s="1"/>
    </row>
    <row r="681" ht="12.75" customHeight="1">
      <c r="A681" s="1"/>
      <c r="C681" s="1"/>
      <c r="F681" s="1"/>
      <c r="G681" s="1"/>
    </row>
    <row r="682" ht="12.75" customHeight="1">
      <c r="A682" s="1"/>
      <c r="C682" s="1"/>
      <c r="F682" s="1"/>
      <c r="G682" s="1"/>
    </row>
    <row r="683" ht="12.75" customHeight="1">
      <c r="A683" s="1"/>
      <c r="C683" s="1"/>
      <c r="F683" s="1"/>
      <c r="G683" s="1"/>
    </row>
    <row r="684" ht="12.75" customHeight="1">
      <c r="A684" s="1"/>
      <c r="C684" s="1"/>
      <c r="F684" s="1"/>
      <c r="G684" s="1"/>
    </row>
    <row r="685" ht="12.75" customHeight="1">
      <c r="A685" s="1"/>
      <c r="C685" s="1"/>
      <c r="F685" s="1"/>
      <c r="G685" s="1"/>
    </row>
    <row r="686" ht="12.75" customHeight="1">
      <c r="A686" s="1"/>
      <c r="C686" s="1"/>
      <c r="F686" s="1"/>
      <c r="G686" s="1"/>
    </row>
    <row r="687" ht="12.75" customHeight="1">
      <c r="A687" s="1"/>
      <c r="C687" s="1"/>
      <c r="F687" s="1"/>
      <c r="G687" s="1"/>
    </row>
    <row r="688" ht="12.75" customHeight="1">
      <c r="A688" s="1"/>
      <c r="C688" s="1"/>
      <c r="F688" s="1"/>
      <c r="G688" s="1"/>
    </row>
    <row r="689" ht="12.75" customHeight="1">
      <c r="A689" s="1"/>
      <c r="C689" s="1"/>
      <c r="F689" s="1"/>
      <c r="G689" s="1"/>
    </row>
    <row r="690" ht="12.75" customHeight="1">
      <c r="A690" s="1"/>
      <c r="C690" s="1"/>
      <c r="F690" s="1"/>
      <c r="G690" s="1"/>
    </row>
    <row r="691" ht="12.75" customHeight="1">
      <c r="A691" s="1"/>
      <c r="C691" s="1"/>
      <c r="F691" s="1"/>
      <c r="G691" s="1"/>
    </row>
    <row r="692" ht="12.75" customHeight="1">
      <c r="A692" s="1"/>
      <c r="C692" s="1"/>
      <c r="F692" s="1"/>
      <c r="G692" s="1"/>
    </row>
    <row r="693" ht="12.75" customHeight="1">
      <c r="A693" s="1"/>
      <c r="C693" s="1"/>
      <c r="F693" s="1"/>
      <c r="G693" s="1"/>
    </row>
    <row r="694" ht="12.75" customHeight="1">
      <c r="A694" s="1"/>
      <c r="C694" s="1"/>
      <c r="F694" s="1"/>
      <c r="G694" s="1"/>
    </row>
    <row r="695" ht="12.75" customHeight="1">
      <c r="A695" s="1"/>
      <c r="C695" s="1"/>
      <c r="F695" s="1"/>
      <c r="G695" s="1"/>
    </row>
    <row r="696" ht="12.75" customHeight="1">
      <c r="A696" s="1"/>
      <c r="C696" s="1"/>
      <c r="F696" s="1"/>
      <c r="G696" s="1"/>
    </row>
    <row r="697" ht="12.75" customHeight="1">
      <c r="A697" s="1"/>
      <c r="C697" s="1"/>
      <c r="F697" s="1"/>
      <c r="G697" s="1"/>
    </row>
    <row r="698" ht="12.75" customHeight="1">
      <c r="A698" s="1"/>
      <c r="C698" s="1"/>
      <c r="F698" s="1"/>
      <c r="G698" s="1"/>
    </row>
    <row r="699" ht="12.75" customHeight="1">
      <c r="A699" s="1"/>
      <c r="C699" s="1"/>
      <c r="F699" s="1"/>
      <c r="G699" s="1"/>
    </row>
    <row r="700" ht="12.75" customHeight="1">
      <c r="A700" s="1"/>
      <c r="C700" s="1"/>
      <c r="F700" s="1"/>
      <c r="G700" s="1"/>
    </row>
    <row r="701" ht="12.75" customHeight="1">
      <c r="A701" s="1"/>
      <c r="C701" s="1"/>
      <c r="F701" s="1"/>
      <c r="G701" s="1"/>
    </row>
    <row r="702" ht="12.75" customHeight="1">
      <c r="A702" s="1"/>
      <c r="C702" s="1"/>
      <c r="F702" s="1"/>
      <c r="G702" s="1"/>
    </row>
    <row r="703" ht="12.75" customHeight="1">
      <c r="A703" s="1"/>
      <c r="C703" s="1"/>
      <c r="F703" s="1"/>
      <c r="G703" s="1"/>
    </row>
    <row r="704" ht="12.75" customHeight="1">
      <c r="A704" s="1"/>
      <c r="C704" s="1"/>
      <c r="F704" s="1"/>
      <c r="G704" s="1"/>
    </row>
    <row r="705" ht="12.75" customHeight="1">
      <c r="A705" s="1"/>
      <c r="C705" s="1"/>
      <c r="F705" s="1"/>
      <c r="G705" s="1"/>
    </row>
    <row r="706" ht="12.75" customHeight="1">
      <c r="A706" s="1"/>
      <c r="C706" s="1"/>
      <c r="F706" s="1"/>
      <c r="G706" s="1"/>
    </row>
    <row r="707" ht="12.75" customHeight="1">
      <c r="A707" s="1"/>
      <c r="C707" s="1"/>
      <c r="F707" s="1"/>
      <c r="G707" s="1"/>
    </row>
    <row r="708" ht="12.75" customHeight="1">
      <c r="A708" s="1"/>
      <c r="C708" s="1"/>
      <c r="F708" s="1"/>
      <c r="G708" s="1"/>
    </row>
    <row r="709" ht="12.75" customHeight="1">
      <c r="A709" s="1"/>
      <c r="C709" s="1"/>
      <c r="F709" s="1"/>
      <c r="G709" s="1"/>
    </row>
    <row r="710" ht="12.75" customHeight="1">
      <c r="A710" s="1"/>
      <c r="C710" s="1"/>
      <c r="F710" s="1"/>
      <c r="G710" s="1"/>
    </row>
    <row r="711" ht="12.75" customHeight="1">
      <c r="A711" s="1"/>
      <c r="C711" s="1"/>
      <c r="F711" s="1"/>
      <c r="G711" s="1"/>
    </row>
    <row r="712" ht="12.75" customHeight="1">
      <c r="A712" s="1"/>
      <c r="C712" s="1"/>
      <c r="F712" s="1"/>
      <c r="G712" s="1"/>
    </row>
    <row r="713" ht="12.75" customHeight="1">
      <c r="A713" s="1"/>
      <c r="C713" s="1"/>
      <c r="F713" s="1"/>
      <c r="G713" s="1"/>
    </row>
    <row r="714" ht="12.75" customHeight="1">
      <c r="A714" s="1"/>
      <c r="C714" s="1"/>
      <c r="F714" s="1"/>
      <c r="G714" s="1"/>
    </row>
    <row r="715" ht="12.75" customHeight="1">
      <c r="A715" s="1"/>
      <c r="C715" s="1"/>
      <c r="F715" s="1"/>
      <c r="G715" s="1"/>
    </row>
    <row r="716" ht="12.75" customHeight="1">
      <c r="A716" s="1"/>
      <c r="C716" s="1"/>
      <c r="F716" s="1"/>
      <c r="G716" s="1"/>
    </row>
    <row r="717" ht="12.75" customHeight="1">
      <c r="A717" s="1"/>
      <c r="C717" s="1"/>
      <c r="F717" s="1"/>
      <c r="G717" s="1"/>
    </row>
    <row r="718" ht="12.75" customHeight="1">
      <c r="A718" s="1"/>
      <c r="C718" s="1"/>
      <c r="F718" s="1"/>
      <c r="G718" s="1"/>
    </row>
    <row r="719" ht="12.75" customHeight="1">
      <c r="A719" s="1"/>
      <c r="C719" s="1"/>
      <c r="F719" s="1"/>
      <c r="G719" s="1"/>
    </row>
    <row r="720" ht="12.75" customHeight="1">
      <c r="A720" s="1"/>
      <c r="C720" s="1"/>
      <c r="F720" s="1"/>
      <c r="G720" s="1"/>
    </row>
    <row r="721" ht="12.75" customHeight="1">
      <c r="A721" s="1"/>
      <c r="C721" s="1"/>
      <c r="F721" s="1"/>
      <c r="G721" s="1"/>
    </row>
    <row r="722" ht="12.75" customHeight="1">
      <c r="A722" s="1"/>
      <c r="C722" s="1"/>
      <c r="F722" s="1"/>
      <c r="G722" s="1"/>
    </row>
    <row r="723" ht="12.75" customHeight="1">
      <c r="A723" s="1"/>
      <c r="C723" s="1"/>
      <c r="F723" s="1"/>
      <c r="G723" s="1"/>
    </row>
    <row r="724" ht="12.75" customHeight="1">
      <c r="A724" s="1"/>
      <c r="C724" s="1"/>
      <c r="F724" s="1"/>
      <c r="G724" s="1"/>
    </row>
    <row r="725" ht="12.75" customHeight="1">
      <c r="A725" s="1"/>
      <c r="C725" s="1"/>
      <c r="F725" s="1"/>
      <c r="G725" s="1"/>
    </row>
    <row r="726" ht="12.75" customHeight="1">
      <c r="A726" s="1"/>
      <c r="C726" s="1"/>
      <c r="F726" s="1"/>
      <c r="G726" s="1"/>
    </row>
    <row r="727" ht="12.75" customHeight="1">
      <c r="A727" s="1"/>
      <c r="C727" s="1"/>
      <c r="F727" s="1"/>
      <c r="G727" s="1"/>
    </row>
    <row r="728" ht="12.75" customHeight="1">
      <c r="A728" s="1"/>
      <c r="C728" s="1"/>
      <c r="F728" s="1"/>
      <c r="G728" s="1"/>
    </row>
    <row r="729" ht="12.75" customHeight="1">
      <c r="A729" s="1"/>
      <c r="C729" s="1"/>
      <c r="F729" s="1"/>
      <c r="G729" s="1"/>
    </row>
    <row r="730" ht="12.75" customHeight="1">
      <c r="A730" s="1"/>
      <c r="C730" s="1"/>
      <c r="F730" s="1"/>
      <c r="G730" s="1"/>
    </row>
    <row r="731" ht="12.75" customHeight="1">
      <c r="A731" s="1"/>
      <c r="C731" s="1"/>
      <c r="F731" s="1"/>
      <c r="G731" s="1"/>
    </row>
    <row r="732" ht="12.75" customHeight="1">
      <c r="A732" s="1"/>
      <c r="C732" s="1"/>
      <c r="F732" s="1"/>
      <c r="G732" s="1"/>
    </row>
    <row r="733" ht="12.75" customHeight="1">
      <c r="A733" s="1"/>
      <c r="C733" s="1"/>
      <c r="F733" s="1"/>
      <c r="G733" s="1"/>
    </row>
    <row r="734" ht="12.75" customHeight="1">
      <c r="A734" s="1"/>
      <c r="C734" s="1"/>
      <c r="F734" s="1"/>
      <c r="G734" s="1"/>
    </row>
    <row r="735" ht="12.75" customHeight="1">
      <c r="A735" s="1"/>
      <c r="C735" s="1"/>
      <c r="F735" s="1"/>
      <c r="G735" s="1"/>
    </row>
    <row r="736" ht="12.75" customHeight="1">
      <c r="A736" s="1"/>
      <c r="C736" s="1"/>
      <c r="F736" s="1"/>
      <c r="G736" s="1"/>
    </row>
    <row r="737" ht="12.75" customHeight="1">
      <c r="A737" s="1"/>
      <c r="C737" s="1"/>
      <c r="F737" s="1"/>
      <c r="G737" s="1"/>
    </row>
    <row r="738" ht="12.75" customHeight="1">
      <c r="A738" s="1"/>
      <c r="C738" s="1"/>
      <c r="F738" s="1"/>
      <c r="G738" s="1"/>
    </row>
    <row r="739" ht="12.75" customHeight="1">
      <c r="A739" s="1"/>
      <c r="C739" s="1"/>
      <c r="F739" s="1"/>
      <c r="G739" s="1"/>
    </row>
    <row r="740" ht="12.75" customHeight="1">
      <c r="A740" s="1"/>
      <c r="C740" s="1"/>
      <c r="F740" s="1"/>
      <c r="G740" s="1"/>
    </row>
    <row r="741" ht="12.75" customHeight="1">
      <c r="A741" s="1"/>
      <c r="C741" s="1"/>
      <c r="F741" s="1"/>
      <c r="G741" s="1"/>
    </row>
    <row r="742" ht="12.75" customHeight="1">
      <c r="A742" s="1"/>
      <c r="C742" s="1"/>
      <c r="F742" s="1"/>
      <c r="G742" s="1"/>
    </row>
    <row r="743" ht="12.75" customHeight="1">
      <c r="A743" s="1"/>
      <c r="C743" s="1"/>
      <c r="F743" s="1"/>
      <c r="G743" s="1"/>
    </row>
    <row r="744" ht="12.75" customHeight="1">
      <c r="A744" s="1"/>
      <c r="C744" s="1"/>
      <c r="F744" s="1"/>
      <c r="G744" s="1"/>
    </row>
    <row r="745" ht="12.75" customHeight="1">
      <c r="A745" s="1"/>
      <c r="C745" s="1"/>
      <c r="F745" s="1"/>
      <c r="G745" s="1"/>
    </row>
    <row r="746" ht="12.75" customHeight="1">
      <c r="A746" s="1"/>
      <c r="C746" s="1"/>
      <c r="F746" s="1"/>
      <c r="G746" s="1"/>
    </row>
    <row r="747" ht="12.75" customHeight="1">
      <c r="A747" s="1"/>
      <c r="C747" s="1"/>
      <c r="F747" s="1"/>
      <c r="G747" s="1"/>
    </row>
    <row r="748" ht="12.75" customHeight="1">
      <c r="A748" s="1"/>
      <c r="C748" s="1"/>
      <c r="F748" s="1"/>
      <c r="G748" s="1"/>
    </row>
    <row r="749" ht="12.75" customHeight="1">
      <c r="A749" s="1"/>
      <c r="C749" s="1"/>
      <c r="F749" s="1"/>
      <c r="G749" s="1"/>
    </row>
    <row r="750" ht="12.75" customHeight="1">
      <c r="A750" s="1"/>
      <c r="C750" s="1"/>
      <c r="F750" s="1"/>
      <c r="G750" s="1"/>
    </row>
    <row r="751" ht="12.75" customHeight="1">
      <c r="A751" s="1"/>
      <c r="C751" s="1"/>
      <c r="F751" s="1"/>
      <c r="G751" s="1"/>
    </row>
    <row r="752" ht="12.75" customHeight="1">
      <c r="A752" s="1"/>
      <c r="C752" s="1"/>
      <c r="F752" s="1"/>
      <c r="G752" s="1"/>
    </row>
    <row r="753" ht="12.75" customHeight="1">
      <c r="A753" s="1"/>
      <c r="C753" s="1"/>
      <c r="F753" s="1"/>
      <c r="G753" s="1"/>
    </row>
    <row r="754" ht="12.75" customHeight="1">
      <c r="A754" s="1"/>
      <c r="C754" s="1"/>
      <c r="F754" s="1"/>
      <c r="G754" s="1"/>
    </row>
    <row r="755" ht="12.75" customHeight="1">
      <c r="A755" s="1"/>
      <c r="C755" s="1"/>
      <c r="F755" s="1"/>
      <c r="G755" s="1"/>
    </row>
    <row r="756" ht="12.75" customHeight="1">
      <c r="A756" s="1"/>
      <c r="C756" s="1"/>
      <c r="F756" s="1"/>
      <c r="G756" s="1"/>
    </row>
    <row r="757" ht="12.75" customHeight="1">
      <c r="A757" s="1"/>
      <c r="C757" s="1"/>
      <c r="F757" s="1"/>
      <c r="G757" s="1"/>
    </row>
    <row r="758" ht="12.75" customHeight="1">
      <c r="A758" s="1"/>
      <c r="C758" s="1"/>
      <c r="F758" s="1"/>
      <c r="G758" s="1"/>
    </row>
    <row r="759" ht="12.75" customHeight="1">
      <c r="A759" s="1"/>
      <c r="C759" s="1"/>
      <c r="F759" s="1"/>
      <c r="G759" s="1"/>
    </row>
    <row r="760" ht="12.75" customHeight="1">
      <c r="A760" s="1"/>
      <c r="C760" s="1"/>
      <c r="F760" s="1"/>
      <c r="G760" s="1"/>
    </row>
    <row r="761" ht="12.75" customHeight="1">
      <c r="A761" s="1"/>
      <c r="C761" s="1"/>
      <c r="F761" s="1"/>
      <c r="G761" s="1"/>
    </row>
    <row r="762" ht="12.75" customHeight="1">
      <c r="A762" s="1"/>
      <c r="C762" s="1"/>
      <c r="F762" s="1"/>
      <c r="G762" s="1"/>
    </row>
    <row r="763" ht="12.75" customHeight="1">
      <c r="A763" s="1"/>
      <c r="C763" s="1"/>
      <c r="F763" s="1"/>
      <c r="G763" s="1"/>
    </row>
    <row r="764" ht="12.75" customHeight="1">
      <c r="A764" s="1"/>
      <c r="C764" s="1"/>
      <c r="F764" s="1"/>
      <c r="G764" s="1"/>
    </row>
    <row r="765" ht="12.75" customHeight="1">
      <c r="A765" s="1"/>
      <c r="C765" s="1"/>
      <c r="F765" s="1"/>
      <c r="G765" s="1"/>
    </row>
    <row r="766" ht="12.75" customHeight="1">
      <c r="A766" s="1"/>
      <c r="C766" s="1"/>
      <c r="F766" s="1"/>
      <c r="G766" s="1"/>
    </row>
    <row r="767" ht="12.75" customHeight="1">
      <c r="A767" s="1"/>
      <c r="C767" s="1"/>
      <c r="F767" s="1"/>
      <c r="G767" s="1"/>
    </row>
    <row r="768" ht="12.75" customHeight="1">
      <c r="A768" s="1"/>
      <c r="C768" s="1"/>
      <c r="F768" s="1"/>
      <c r="G768" s="1"/>
    </row>
    <row r="769" ht="12.75" customHeight="1">
      <c r="A769" s="1"/>
      <c r="C769" s="1"/>
      <c r="F769" s="1"/>
      <c r="G769" s="1"/>
    </row>
    <row r="770" ht="12.75" customHeight="1">
      <c r="A770" s="1"/>
      <c r="C770" s="1"/>
      <c r="F770" s="1"/>
      <c r="G770" s="1"/>
    </row>
    <row r="771" ht="12.75" customHeight="1">
      <c r="A771" s="1"/>
      <c r="C771" s="1"/>
      <c r="F771" s="1"/>
      <c r="G771" s="1"/>
    </row>
    <row r="772" ht="12.75" customHeight="1">
      <c r="A772" s="1"/>
      <c r="C772" s="1"/>
      <c r="F772" s="1"/>
      <c r="G772" s="1"/>
    </row>
    <row r="773" ht="12.75" customHeight="1">
      <c r="A773" s="1"/>
      <c r="C773" s="1"/>
      <c r="F773" s="1"/>
      <c r="G773" s="1"/>
    </row>
    <row r="774" ht="12.75" customHeight="1">
      <c r="A774" s="1"/>
      <c r="C774" s="1"/>
      <c r="F774" s="1"/>
      <c r="G774" s="1"/>
    </row>
    <row r="775" ht="12.75" customHeight="1">
      <c r="A775" s="1"/>
      <c r="C775" s="1"/>
      <c r="F775" s="1"/>
      <c r="G775" s="1"/>
    </row>
    <row r="776" ht="12.75" customHeight="1">
      <c r="A776" s="1"/>
      <c r="C776" s="1"/>
      <c r="F776" s="1"/>
      <c r="G776" s="1"/>
    </row>
    <row r="777" ht="12.75" customHeight="1">
      <c r="A777" s="1"/>
      <c r="C777" s="1"/>
      <c r="F777" s="1"/>
      <c r="G777" s="1"/>
    </row>
    <row r="778" ht="12.75" customHeight="1">
      <c r="A778" s="1"/>
      <c r="C778" s="1"/>
      <c r="F778" s="1"/>
      <c r="G778" s="1"/>
    </row>
    <row r="779" ht="12.75" customHeight="1">
      <c r="A779" s="1"/>
      <c r="C779" s="1"/>
      <c r="F779" s="1"/>
      <c r="G779" s="1"/>
    </row>
    <row r="780" ht="12.75" customHeight="1">
      <c r="A780" s="1"/>
      <c r="C780" s="1"/>
      <c r="F780" s="1"/>
      <c r="G780" s="1"/>
    </row>
    <row r="781" ht="12.75" customHeight="1">
      <c r="A781" s="1"/>
      <c r="C781" s="1"/>
      <c r="F781" s="1"/>
      <c r="G781" s="1"/>
    </row>
    <row r="782" ht="12.75" customHeight="1">
      <c r="A782" s="1"/>
      <c r="C782" s="1"/>
      <c r="F782" s="1"/>
      <c r="G782" s="1"/>
    </row>
    <row r="783" ht="12.75" customHeight="1">
      <c r="A783" s="1"/>
      <c r="C783" s="1"/>
      <c r="F783" s="1"/>
      <c r="G783" s="1"/>
    </row>
    <row r="784" ht="12.75" customHeight="1">
      <c r="A784" s="1"/>
      <c r="C784" s="1"/>
      <c r="F784" s="1"/>
      <c r="G784" s="1"/>
    </row>
    <row r="785" ht="12.75" customHeight="1">
      <c r="A785" s="1"/>
      <c r="C785" s="1"/>
      <c r="F785" s="1"/>
      <c r="G785" s="1"/>
    </row>
    <row r="786" ht="12.75" customHeight="1">
      <c r="A786" s="1"/>
      <c r="C786" s="1"/>
      <c r="F786" s="1"/>
      <c r="G786" s="1"/>
    </row>
    <row r="787" ht="12.75" customHeight="1">
      <c r="A787" s="1"/>
      <c r="C787" s="1"/>
      <c r="F787" s="1"/>
      <c r="G787" s="1"/>
    </row>
    <row r="788" ht="12.75" customHeight="1">
      <c r="A788" s="1"/>
      <c r="C788" s="1"/>
      <c r="F788" s="1"/>
      <c r="G788" s="1"/>
    </row>
    <row r="789" ht="12.75" customHeight="1">
      <c r="A789" s="1"/>
      <c r="C789" s="1"/>
      <c r="F789" s="1"/>
      <c r="G789" s="1"/>
    </row>
    <row r="790" ht="12.75" customHeight="1">
      <c r="A790" s="1"/>
      <c r="C790" s="1"/>
      <c r="F790" s="1"/>
      <c r="G790" s="1"/>
    </row>
    <row r="791" ht="12.75" customHeight="1">
      <c r="A791" s="1"/>
      <c r="C791" s="1"/>
      <c r="F791" s="1"/>
      <c r="G791" s="1"/>
    </row>
    <row r="792" ht="12.75" customHeight="1">
      <c r="A792" s="1"/>
      <c r="C792" s="1"/>
      <c r="F792" s="1"/>
      <c r="G792" s="1"/>
    </row>
    <row r="793" ht="12.75" customHeight="1">
      <c r="A793" s="1"/>
      <c r="C793" s="1"/>
      <c r="F793" s="1"/>
      <c r="G793" s="1"/>
    </row>
    <row r="794" ht="12.75" customHeight="1">
      <c r="A794" s="1"/>
      <c r="C794" s="1"/>
      <c r="F794" s="1"/>
      <c r="G794" s="1"/>
    </row>
    <row r="795" ht="12.75" customHeight="1">
      <c r="A795" s="1"/>
      <c r="C795" s="1"/>
      <c r="F795" s="1"/>
      <c r="G795" s="1"/>
    </row>
    <row r="796" ht="12.75" customHeight="1">
      <c r="A796" s="1"/>
      <c r="C796" s="1"/>
      <c r="F796" s="1"/>
      <c r="G796" s="1"/>
    </row>
    <row r="797" ht="12.75" customHeight="1">
      <c r="A797" s="1"/>
      <c r="C797" s="1"/>
      <c r="F797" s="1"/>
      <c r="G797" s="1"/>
    </row>
    <row r="798" ht="12.75" customHeight="1">
      <c r="A798" s="1"/>
      <c r="C798" s="1"/>
      <c r="F798" s="1"/>
      <c r="G798" s="1"/>
    </row>
    <row r="799" ht="12.75" customHeight="1">
      <c r="A799" s="1"/>
      <c r="C799" s="1"/>
      <c r="F799" s="1"/>
      <c r="G799" s="1"/>
    </row>
    <row r="800" ht="12.75" customHeight="1">
      <c r="A800" s="1"/>
      <c r="C800" s="1"/>
      <c r="F800" s="1"/>
      <c r="G800" s="1"/>
    </row>
    <row r="801" ht="12.75" customHeight="1">
      <c r="A801" s="1"/>
      <c r="C801" s="1"/>
      <c r="F801" s="1"/>
      <c r="G801" s="1"/>
    </row>
    <row r="802" ht="12.75" customHeight="1">
      <c r="A802" s="1"/>
      <c r="C802" s="1"/>
      <c r="F802" s="1"/>
      <c r="G802" s="1"/>
    </row>
    <row r="803" ht="12.75" customHeight="1">
      <c r="A803" s="1"/>
      <c r="C803" s="1"/>
      <c r="F803" s="1"/>
      <c r="G803" s="1"/>
    </row>
    <row r="804" ht="12.75" customHeight="1">
      <c r="A804" s="1"/>
      <c r="C804" s="1"/>
      <c r="F804" s="1"/>
      <c r="G804" s="1"/>
    </row>
    <row r="805" ht="12.75" customHeight="1">
      <c r="A805" s="1"/>
      <c r="C805" s="1"/>
      <c r="F805" s="1"/>
      <c r="G805" s="1"/>
    </row>
    <row r="806" ht="12.75" customHeight="1">
      <c r="A806" s="1"/>
      <c r="C806" s="1"/>
      <c r="F806" s="1"/>
      <c r="G806" s="1"/>
    </row>
    <row r="807" ht="12.75" customHeight="1">
      <c r="A807" s="1"/>
      <c r="C807" s="1"/>
      <c r="F807" s="1"/>
      <c r="G807" s="1"/>
    </row>
    <row r="808" ht="12.75" customHeight="1">
      <c r="A808" s="1"/>
      <c r="C808" s="1"/>
      <c r="F808" s="1"/>
      <c r="G808" s="1"/>
    </row>
    <row r="809" ht="12.75" customHeight="1">
      <c r="A809" s="1"/>
      <c r="C809" s="1"/>
      <c r="F809" s="1"/>
      <c r="G809" s="1"/>
    </row>
    <row r="810" ht="12.75" customHeight="1">
      <c r="A810" s="1"/>
      <c r="C810" s="1"/>
      <c r="F810" s="1"/>
      <c r="G810" s="1"/>
    </row>
    <row r="811" ht="12.75" customHeight="1">
      <c r="A811" s="1"/>
      <c r="C811" s="1"/>
      <c r="F811" s="1"/>
      <c r="G811" s="1"/>
    </row>
    <row r="812" ht="12.75" customHeight="1">
      <c r="A812" s="1"/>
      <c r="C812" s="1"/>
      <c r="F812" s="1"/>
      <c r="G812" s="1"/>
    </row>
    <row r="813" ht="12.75" customHeight="1">
      <c r="A813" s="1"/>
      <c r="C813" s="1"/>
      <c r="F813" s="1"/>
      <c r="G813" s="1"/>
    </row>
    <row r="814" ht="12.75" customHeight="1">
      <c r="A814" s="1"/>
      <c r="C814" s="1"/>
      <c r="F814" s="1"/>
      <c r="G814" s="1"/>
    </row>
    <row r="815" ht="12.75" customHeight="1">
      <c r="A815" s="1"/>
      <c r="C815" s="1"/>
      <c r="F815" s="1"/>
      <c r="G815" s="1"/>
    </row>
    <row r="816" ht="12.75" customHeight="1">
      <c r="A816" s="1"/>
      <c r="C816" s="1"/>
      <c r="F816" s="1"/>
      <c r="G816" s="1"/>
    </row>
    <row r="817" ht="12.75" customHeight="1">
      <c r="A817" s="1"/>
      <c r="C817" s="1"/>
      <c r="F817" s="1"/>
      <c r="G817" s="1"/>
    </row>
    <row r="818" ht="12.75" customHeight="1">
      <c r="A818" s="1"/>
      <c r="C818" s="1"/>
      <c r="F818" s="1"/>
      <c r="G818" s="1"/>
    </row>
    <row r="819" ht="12.75" customHeight="1">
      <c r="A819" s="1"/>
      <c r="C819" s="1"/>
      <c r="F819" s="1"/>
      <c r="G819" s="1"/>
    </row>
    <row r="820" ht="12.75" customHeight="1">
      <c r="A820" s="1"/>
      <c r="C820" s="1"/>
      <c r="F820" s="1"/>
      <c r="G820" s="1"/>
    </row>
    <row r="821" ht="12.75" customHeight="1">
      <c r="A821" s="1"/>
      <c r="C821" s="1"/>
      <c r="F821" s="1"/>
      <c r="G821" s="1"/>
    </row>
    <row r="822" ht="12.75" customHeight="1">
      <c r="A822" s="1"/>
      <c r="C822" s="1"/>
      <c r="F822" s="1"/>
      <c r="G822" s="1"/>
    </row>
    <row r="823" ht="12.75" customHeight="1">
      <c r="A823" s="1"/>
      <c r="C823" s="1"/>
      <c r="F823" s="1"/>
      <c r="G823" s="1"/>
    </row>
    <row r="824" ht="12.75" customHeight="1">
      <c r="A824" s="1"/>
      <c r="C824" s="1"/>
      <c r="F824" s="1"/>
      <c r="G824" s="1"/>
    </row>
    <row r="825" ht="12.75" customHeight="1">
      <c r="A825" s="1"/>
      <c r="C825" s="1"/>
      <c r="F825" s="1"/>
      <c r="G825" s="1"/>
    </row>
    <row r="826" ht="12.75" customHeight="1">
      <c r="A826" s="1"/>
      <c r="C826" s="1"/>
      <c r="F826" s="1"/>
      <c r="G826" s="1"/>
    </row>
    <row r="827" ht="12.75" customHeight="1">
      <c r="A827" s="1"/>
      <c r="C827" s="1"/>
      <c r="F827" s="1"/>
      <c r="G827" s="1"/>
    </row>
    <row r="828" ht="12.75" customHeight="1">
      <c r="A828" s="1"/>
      <c r="C828" s="1"/>
      <c r="F828" s="1"/>
      <c r="G828" s="1"/>
    </row>
    <row r="829" ht="12.75" customHeight="1">
      <c r="A829" s="1"/>
      <c r="C829" s="1"/>
      <c r="F829" s="1"/>
      <c r="G829" s="1"/>
    </row>
    <row r="830" ht="12.75" customHeight="1">
      <c r="A830" s="1"/>
      <c r="C830" s="1"/>
      <c r="F830" s="1"/>
      <c r="G830" s="1"/>
    </row>
    <row r="831" ht="12.75" customHeight="1">
      <c r="A831" s="1"/>
      <c r="C831" s="1"/>
      <c r="F831" s="1"/>
      <c r="G831" s="1"/>
    </row>
    <row r="832" ht="12.75" customHeight="1">
      <c r="A832" s="1"/>
      <c r="C832" s="1"/>
      <c r="F832" s="1"/>
      <c r="G832" s="1"/>
    </row>
    <row r="833" ht="12.75" customHeight="1">
      <c r="A833" s="1"/>
      <c r="C833" s="1"/>
      <c r="F833" s="1"/>
      <c r="G833" s="1"/>
    </row>
    <row r="834" ht="12.75" customHeight="1">
      <c r="A834" s="1"/>
      <c r="C834" s="1"/>
      <c r="F834" s="1"/>
      <c r="G834" s="1"/>
    </row>
    <row r="835" ht="12.75" customHeight="1">
      <c r="A835" s="1"/>
      <c r="C835" s="1"/>
      <c r="F835" s="1"/>
      <c r="G835" s="1"/>
    </row>
    <row r="836" ht="12.75" customHeight="1">
      <c r="A836" s="1"/>
      <c r="C836" s="1"/>
      <c r="F836" s="1"/>
      <c r="G836" s="1"/>
    </row>
    <row r="837" ht="12.75" customHeight="1">
      <c r="A837" s="1"/>
      <c r="C837" s="1"/>
      <c r="F837" s="1"/>
      <c r="G837" s="1"/>
    </row>
    <row r="838" ht="12.75" customHeight="1">
      <c r="A838" s="1"/>
      <c r="C838" s="1"/>
      <c r="F838" s="1"/>
      <c r="G838" s="1"/>
    </row>
    <row r="839" ht="12.75" customHeight="1">
      <c r="A839" s="1"/>
      <c r="C839" s="1"/>
      <c r="F839" s="1"/>
      <c r="G839" s="1"/>
    </row>
    <row r="840" ht="12.75" customHeight="1">
      <c r="A840" s="1"/>
      <c r="C840" s="1"/>
      <c r="F840" s="1"/>
      <c r="G840" s="1"/>
    </row>
    <row r="841" ht="12.75" customHeight="1">
      <c r="A841" s="1"/>
      <c r="C841" s="1"/>
      <c r="F841" s="1"/>
      <c r="G841" s="1"/>
    </row>
    <row r="842" ht="12.75" customHeight="1">
      <c r="A842" s="1"/>
      <c r="C842" s="1"/>
      <c r="F842" s="1"/>
      <c r="G842" s="1"/>
    </row>
    <row r="843" ht="12.75" customHeight="1">
      <c r="A843" s="1"/>
      <c r="C843" s="1"/>
      <c r="F843" s="1"/>
      <c r="G843" s="1"/>
    </row>
    <row r="844" ht="12.75" customHeight="1">
      <c r="A844" s="1"/>
      <c r="C844" s="1"/>
      <c r="F844" s="1"/>
      <c r="G844" s="1"/>
    </row>
    <row r="845" ht="12.75" customHeight="1">
      <c r="A845" s="1"/>
      <c r="C845" s="1"/>
      <c r="F845" s="1"/>
      <c r="G845" s="1"/>
    </row>
    <row r="846" ht="12.75" customHeight="1">
      <c r="A846" s="1"/>
      <c r="C846" s="1"/>
      <c r="F846" s="1"/>
      <c r="G846" s="1"/>
    </row>
    <row r="847" ht="12.75" customHeight="1">
      <c r="A847" s="1"/>
      <c r="C847" s="1"/>
      <c r="F847" s="1"/>
      <c r="G847" s="1"/>
    </row>
    <row r="848" ht="12.75" customHeight="1">
      <c r="A848" s="1"/>
      <c r="C848" s="1"/>
      <c r="F848" s="1"/>
      <c r="G848" s="1"/>
    </row>
    <row r="849" ht="12.75" customHeight="1">
      <c r="A849" s="1"/>
      <c r="C849" s="1"/>
      <c r="F849" s="1"/>
      <c r="G849" s="1"/>
    </row>
    <row r="850" ht="12.75" customHeight="1">
      <c r="A850" s="1"/>
      <c r="C850" s="1"/>
      <c r="F850" s="1"/>
      <c r="G850" s="1"/>
    </row>
    <row r="851" ht="12.75" customHeight="1">
      <c r="A851" s="1"/>
      <c r="C851" s="1"/>
      <c r="F851" s="1"/>
      <c r="G851" s="1"/>
    </row>
    <row r="852" ht="12.75" customHeight="1">
      <c r="A852" s="1"/>
      <c r="C852" s="1"/>
      <c r="F852" s="1"/>
      <c r="G852" s="1"/>
    </row>
    <row r="853" ht="12.75" customHeight="1">
      <c r="A853" s="1"/>
      <c r="C853" s="1"/>
      <c r="F853" s="1"/>
      <c r="G853" s="1"/>
    </row>
    <row r="854" ht="12.75" customHeight="1">
      <c r="A854" s="1"/>
      <c r="C854" s="1"/>
      <c r="F854" s="1"/>
      <c r="G854" s="1"/>
    </row>
    <row r="855" ht="12.75" customHeight="1">
      <c r="A855" s="1"/>
      <c r="C855" s="1"/>
      <c r="F855" s="1"/>
      <c r="G855" s="1"/>
    </row>
    <row r="856" ht="12.75" customHeight="1">
      <c r="A856" s="1"/>
      <c r="C856" s="1"/>
      <c r="F856" s="1"/>
      <c r="G856" s="1"/>
    </row>
    <row r="857" ht="12.75" customHeight="1">
      <c r="A857" s="1"/>
      <c r="C857" s="1"/>
      <c r="F857" s="1"/>
      <c r="G857" s="1"/>
    </row>
    <row r="858" ht="12.75" customHeight="1">
      <c r="A858" s="1"/>
      <c r="C858" s="1"/>
      <c r="F858" s="1"/>
      <c r="G858" s="1"/>
    </row>
    <row r="859" ht="12.75" customHeight="1">
      <c r="A859" s="1"/>
      <c r="C859" s="1"/>
      <c r="F859" s="1"/>
      <c r="G859" s="1"/>
    </row>
    <row r="860" ht="12.75" customHeight="1">
      <c r="A860" s="1"/>
      <c r="C860" s="1"/>
      <c r="F860" s="1"/>
      <c r="G860" s="1"/>
    </row>
    <row r="861" ht="12.75" customHeight="1">
      <c r="A861" s="1"/>
      <c r="C861" s="1"/>
      <c r="F861" s="1"/>
      <c r="G861" s="1"/>
    </row>
    <row r="862" ht="12.75" customHeight="1">
      <c r="A862" s="1"/>
      <c r="C862" s="1"/>
      <c r="F862" s="1"/>
      <c r="G862" s="1"/>
    </row>
    <row r="863" ht="12.75" customHeight="1">
      <c r="A863" s="1"/>
      <c r="C863" s="1"/>
      <c r="F863" s="1"/>
      <c r="G863" s="1"/>
    </row>
    <row r="864" ht="12.75" customHeight="1">
      <c r="A864" s="1"/>
      <c r="C864" s="1"/>
      <c r="F864" s="1"/>
      <c r="G864" s="1"/>
    </row>
    <row r="865" ht="12.75" customHeight="1">
      <c r="A865" s="1"/>
      <c r="C865" s="1"/>
      <c r="F865" s="1"/>
      <c r="G865" s="1"/>
    </row>
    <row r="866" ht="12.75" customHeight="1">
      <c r="A866" s="1"/>
      <c r="C866" s="1"/>
      <c r="F866" s="1"/>
      <c r="G866" s="1"/>
    </row>
    <row r="867" ht="12.75" customHeight="1">
      <c r="A867" s="1"/>
      <c r="C867" s="1"/>
      <c r="F867" s="1"/>
      <c r="G867" s="1"/>
    </row>
    <row r="868" ht="12.75" customHeight="1">
      <c r="A868" s="1"/>
      <c r="C868" s="1"/>
      <c r="F868" s="1"/>
      <c r="G868" s="1"/>
    </row>
    <row r="869" ht="12.75" customHeight="1">
      <c r="A869" s="1"/>
      <c r="C869" s="1"/>
      <c r="F869" s="1"/>
      <c r="G869" s="1"/>
    </row>
    <row r="870" ht="12.75" customHeight="1">
      <c r="A870" s="1"/>
      <c r="C870" s="1"/>
      <c r="F870" s="1"/>
      <c r="G870" s="1"/>
    </row>
    <row r="871" ht="12.75" customHeight="1">
      <c r="A871" s="1"/>
      <c r="C871" s="1"/>
      <c r="F871" s="1"/>
      <c r="G871" s="1"/>
    </row>
    <row r="872" ht="12.75" customHeight="1">
      <c r="A872" s="1"/>
      <c r="C872" s="1"/>
      <c r="F872" s="1"/>
      <c r="G872" s="1"/>
    </row>
    <row r="873" ht="12.75" customHeight="1">
      <c r="A873" s="1"/>
      <c r="C873" s="1"/>
      <c r="F873" s="1"/>
      <c r="G873" s="1"/>
    </row>
    <row r="874" ht="12.75" customHeight="1">
      <c r="A874" s="1"/>
      <c r="C874" s="1"/>
      <c r="F874" s="1"/>
      <c r="G874" s="1"/>
    </row>
    <row r="875" ht="12.75" customHeight="1">
      <c r="A875" s="1"/>
      <c r="C875" s="1"/>
      <c r="F875" s="1"/>
      <c r="G875" s="1"/>
    </row>
    <row r="876" ht="12.75" customHeight="1">
      <c r="A876" s="1"/>
      <c r="C876" s="1"/>
      <c r="F876" s="1"/>
      <c r="G876" s="1"/>
    </row>
    <row r="877" ht="12.75" customHeight="1">
      <c r="A877" s="1"/>
      <c r="C877" s="1"/>
      <c r="F877" s="1"/>
      <c r="G877" s="1"/>
    </row>
    <row r="878" ht="12.75" customHeight="1">
      <c r="A878" s="1"/>
      <c r="C878" s="1"/>
      <c r="F878" s="1"/>
      <c r="G878" s="1"/>
    </row>
    <row r="879" ht="12.75" customHeight="1">
      <c r="A879" s="1"/>
      <c r="C879" s="1"/>
      <c r="F879" s="1"/>
      <c r="G879" s="1"/>
    </row>
    <row r="880" ht="12.75" customHeight="1">
      <c r="A880" s="1"/>
      <c r="C880" s="1"/>
      <c r="F880" s="1"/>
      <c r="G880" s="1"/>
    </row>
    <row r="881" ht="12.75" customHeight="1">
      <c r="A881" s="1"/>
      <c r="C881" s="1"/>
      <c r="F881" s="1"/>
      <c r="G881" s="1"/>
    </row>
    <row r="882" ht="12.75" customHeight="1">
      <c r="A882" s="1"/>
      <c r="C882" s="1"/>
      <c r="F882" s="1"/>
      <c r="G882" s="1"/>
    </row>
    <row r="883" ht="12.75" customHeight="1">
      <c r="A883" s="1"/>
      <c r="C883" s="1"/>
      <c r="F883" s="1"/>
      <c r="G883" s="1"/>
    </row>
    <row r="884" ht="12.75" customHeight="1">
      <c r="A884" s="1"/>
      <c r="C884" s="1"/>
      <c r="F884" s="1"/>
      <c r="G884" s="1"/>
    </row>
    <row r="885" ht="12.75" customHeight="1">
      <c r="A885" s="1"/>
      <c r="C885" s="1"/>
      <c r="F885" s="1"/>
      <c r="G885" s="1"/>
    </row>
    <row r="886" ht="12.75" customHeight="1">
      <c r="A886" s="1"/>
      <c r="C886" s="1"/>
      <c r="F886" s="1"/>
      <c r="G886" s="1"/>
    </row>
    <row r="887" ht="12.75" customHeight="1">
      <c r="A887" s="1"/>
      <c r="C887" s="1"/>
      <c r="F887" s="1"/>
      <c r="G887" s="1"/>
    </row>
    <row r="888" ht="12.75" customHeight="1">
      <c r="A888" s="1"/>
      <c r="C888" s="1"/>
      <c r="F888" s="1"/>
      <c r="G888" s="1"/>
    </row>
    <row r="889" ht="12.75" customHeight="1">
      <c r="A889" s="1"/>
      <c r="C889" s="1"/>
      <c r="F889" s="1"/>
      <c r="G889" s="1"/>
    </row>
    <row r="890" ht="12.75" customHeight="1">
      <c r="A890" s="1"/>
      <c r="C890" s="1"/>
      <c r="F890" s="1"/>
      <c r="G890" s="1"/>
    </row>
    <row r="891" ht="12.75" customHeight="1">
      <c r="A891" s="1"/>
      <c r="C891" s="1"/>
      <c r="F891" s="1"/>
      <c r="G891" s="1"/>
    </row>
    <row r="892" ht="12.75" customHeight="1">
      <c r="A892" s="1"/>
      <c r="C892" s="1"/>
      <c r="F892" s="1"/>
      <c r="G892" s="1"/>
    </row>
    <row r="893" ht="12.75" customHeight="1">
      <c r="A893" s="1"/>
      <c r="C893" s="1"/>
      <c r="F893" s="1"/>
      <c r="G893" s="1"/>
    </row>
    <row r="894" ht="12.75" customHeight="1">
      <c r="A894" s="1"/>
      <c r="C894" s="1"/>
      <c r="F894" s="1"/>
      <c r="G894" s="1"/>
    </row>
    <row r="895" ht="12.75" customHeight="1">
      <c r="A895" s="1"/>
      <c r="C895" s="1"/>
      <c r="F895" s="1"/>
      <c r="G895" s="1"/>
    </row>
    <row r="896" ht="12.75" customHeight="1">
      <c r="A896" s="1"/>
      <c r="C896" s="1"/>
      <c r="F896" s="1"/>
      <c r="G896" s="1"/>
    </row>
    <row r="897" ht="12.75" customHeight="1">
      <c r="A897" s="1"/>
      <c r="C897" s="1"/>
      <c r="F897" s="1"/>
      <c r="G897" s="1"/>
    </row>
    <row r="898" ht="12.75" customHeight="1">
      <c r="A898" s="1"/>
      <c r="C898" s="1"/>
      <c r="F898" s="1"/>
      <c r="G898" s="1"/>
    </row>
    <row r="899" ht="12.75" customHeight="1">
      <c r="A899" s="1"/>
      <c r="C899" s="1"/>
      <c r="F899" s="1"/>
      <c r="G899" s="1"/>
    </row>
    <row r="900" ht="12.75" customHeight="1">
      <c r="A900" s="1"/>
      <c r="C900" s="1"/>
      <c r="F900" s="1"/>
      <c r="G900" s="1"/>
    </row>
    <row r="901" ht="12.75" customHeight="1">
      <c r="A901" s="1"/>
      <c r="C901" s="1"/>
      <c r="F901" s="1"/>
      <c r="G901" s="1"/>
    </row>
    <row r="902" ht="12.75" customHeight="1">
      <c r="A902" s="1"/>
      <c r="C902" s="1"/>
      <c r="F902" s="1"/>
      <c r="G902" s="1"/>
    </row>
    <row r="903" ht="12.75" customHeight="1">
      <c r="A903" s="1"/>
      <c r="C903" s="1"/>
      <c r="F903" s="1"/>
      <c r="G903" s="1"/>
    </row>
    <row r="904" ht="12.75" customHeight="1">
      <c r="A904" s="1"/>
      <c r="C904" s="1"/>
      <c r="F904" s="1"/>
      <c r="G904" s="1"/>
    </row>
    <row r="905" ht="12.75" customHeight="1">
      <c r="A905" s="1"/>
      <c r="C905" s="1"/>
      <c r="F905" s="1"/>
      <c r="G905" s="1"/>
    </row>
    <row r="906" ht="12.75" customHeight="1">
      <c r="A906" s="1"/>
      <c r="C906" s="1"/>
      <c r="F906" s="1"/>
      <c r="G906" s="1"/>
    </row>
    <row r="907" ht="12.75" customHeight="1">
      <c r="A907" s="1"/>
      <c r="C907" s="1"/>
      <c r="F907" s="1"/>
      <c r="G907" s="1"/>
    </row>
    <row r="908" ht="12.75" customHeight="1">
      <c r="A908" s="1"/>
      <c r="C908" s="1"/>
      <c r="F908" s="1"/>
      <c r="G908" s="1"/>
    </row>
    <row r="909" ht="12.75" customHeight="1">
      <c r="A909" s="1"/>
      <c r="C909" s="1"/>
      <c r="F909" s="1"/>
      <c r="G909" s="1"/>
    </row>
    <row r="910" ht="12.75" customHeight="1">
      <c r="A910" s="1"/>
      <c r="C910" s="1"/>
      <c r="F910" s="1"/>
      <c r="G910" s="1"/>
    </row>
    <row r="911" ht="12.75" customHeight="1">
      <c r="A911" s="1"/>
      <c r="C911" s="1"/>
      <c r="F911" s="1"/>
      <c r="G911" s="1"/>
    </row>
    <row r="912" ht="12.75" customHeight="1">
      <c r="A912" s="1"/>
      <c r="C912" s="1"/>
      <c r="F912" s="1"/>
      <c r="G912" s="1"/>
    </row>
    <row r="913" ht="12.75" customHeight="1">
      <c r="A913" s="1"/>
      <c r="C913" s="1"/>
      <c r="F913" s="1"/>
      <c r="G913" s="1"/>
    </row>
    <row r="914" ht="12.75" customHeight="1">
      <c r="A914" s="1"/>
      <c r="C914" s="1"/>
      <c r="F914" s="1"/>
      <c r="G914" s="1"/>
    </row>
    <row r="915" ht="12.75" customHeight="1">
      <c r="A915" s="1"/>
      <c r="C915" s="1"/>
      <c r="F915" s="1"/>
      <c r="G915" s="1"/>
    </row>
    <row r="916" ht="12.75" customHeight="1">
      <c r="A916" s="1"/>
      <c r="C916" s="1"/>
      <c r="F916" s="1"/>
      <c r="G916" s="1"/>
    </row>
    <row r="917" ht="12.75" customHeight="1">
      <c r="A917" s="1"/>
      <c r="C917" s="1"/>
      <c r="F917" s="1"/>
      <c r="G917" s="1"/>
    </row>
    <row r="918" ht="12.75" customHeight="1">
      <c r="A918" s="1"/>
      <c r="C918" s="1"/>
      <c r="F918" s="1"/>
      <c r="G918" s="1"/>
    </row>
    <row r="919" ht="12.75" customHeight="1">
      <c r="A919" s="1"/>
      <c r="C919" s="1"/>
      <c r="F919" s="1"/>
      <c r="G919" s="1"/>
    </row>
    <row r="920" ht="12.75" customHeight="1">
      <c r="A920" s="1"/>
      <c r="C920" s="1"/>
      <c r="F920" s="1"/>
      <c r="G920" s="1"/>
    </row>
    <row r="921" ht="12.75" customHeight="1">
      <c r="A921" s="1"/>
      <c r="C921" s="1"/>
      <c r="F921" s="1"/>
      <c r="G921" s="1"/>
    </row>
    <row r="922" ht="12.75" customHeight="1">
      <c r="A922" s="1"/>
      <c r="C922" s="1"/>
      <c r="F922" s="1"/>
      <c r="G922" s="1"/>
    </row>
    <row r="923" ht="12.75" customHeight="1">
      <c r="A923" s="1"/>
      <c r="C923" s="1"/>
      <c r="F923" s="1"/>
      <c r="G923" s="1"/>
    </row>
    <row r="924" ht="12.75" customHeight="1">
      <c r="A924" s="1"/>
      <c r="C924" s="1"/>
      <c r="F924" s="1"/>
      <c r="G924" s="1"/>
    </row>
    <row r="925" ht="12.75" customHeight="1">
      <c r="A925" s="1"/>
      <c r="C925" s="1"/>
      <c r="F925" s="1"/>
      <c r="G925" s="1"/>
    </row>
    <row r="926" ht="12.75" customHeight="1">
      <c r="A926" s="1"/>
      <c r="C926" s="1"/>
      <c r="F926" s="1"/>
      <c r="G926" s="1"/>
    </row>
    <row r="927" ht="12.75" customHeight="1">
      <c r="A927" s="1"/>
      <c r="C927" s="1"/>
      <c r="F927" s="1"/>
      <c r="G927" s="1"/>
    </row>
    <row r="928" ht="12.75" customHeight="1">
      <c r="A928" s="1"/>
      <c r="C928" s="1"/>
      <c r="F928" s="1"/>
      <c r="G928" s="1"/>
    </row>
    <row r="929" ht="12.75" customHeight="1">
      <c r="A929" s="1"/>
      <c r="C929" s="1"/>
      <c r="F929" s="1"/>
      <c r="G929" s="1"/>
    </row>
    <row r="930" ht="12.75" customHeight="1">
      <c r="A930" s="1"/>
      <c r="C930" s="1"/>
      <c r="F930" s="1"/>
      <c r="G930" s="1"/>
    </row>
    <row r="931" ht="12.75" customHeight="1">
      <c r="A931" s="1"/>
      <c r="C931" s="1"/>
      <c r="F931" s="1"/>
      <c r="G931" s="1"/>
    </row>
    <row r="932" ht="12.75" customHeight="1">
      <c r="A932" s="1"/>
      <c r="C932" s="1"/>
      <c r="F932" s="1"/>
      <c r="G932" s="1"/>
    </row>
    <row r="933" ht="12.75" customHeight="1">
      <c r="A933" s="1"/>
      <c r="C933" s="1"/>
      <c r="F933" s="1"/>
      <c r="G933" s="1"/>
    </row>
    <row r="934" ht="12.75" customHeight="1">
      <c r="A934" s="1"/>
      <c r="C934" s="1"/>
      <c r="F934" s="1"/>
      <c r="G934" s="1"/>
    </row>
    <row r="935" ht="12.75" customHeight="1">
      <c r="A935" s="1"/>
      <c r="C935" s="1"/>
      <c r="F935" s="1"/>
      <c r="G935" s="1"/>
    </row>
    <row r="936" ht="12.75" customHeight="1">
      <c r="A936" s="1"/>
      <c r="C936" s="1"/>
      <c r="F936" s="1"/>
      <c r="G936" s="1"/>
    </row>
    <row r="937" ht="12.75" customHeight="1">
      <c r="A937" s="1"/>
      <c r="C937" s="1"/>
      <c r="F937" s="1"/>
      <c r="G937" s="1"/>
    </row>
    <row r="938" ht="12.75" customHeight="1">
      <c r="A938" s="1"/>
      <c r="C938" s="1"/>
      <c r="F938" s="1"/>
      <c r="G938" s="1"/>
    </row>
    <row r="939" ht="12.75" customHeight="1">
      <c r="A939" s="1"/>
      <c r="C939" s="1"/>
      <c r="F939" s="1"/>
      <c r="G939" s="1"/>
    </row>
    <row r="940" ht="12.75" customHeight="1">
      <c r="A940" s="1"/>
      <c r="C940" s="1"/>
      <c r="F940" s="1"/>
      <c r="G940" s="1"/>
    </row>
    <row r="941" ht="12.75" customHeight="1">
      <c r="A941" s="1"/>
      <c r="C941" s="1"/>
      <c r="F941" s="1"/>
      <c r="G941" s="1"/>
    </row>
    <row r="942" ht="12.75" customHeight="1">
      <c r="A942" s="1"/>
      <c r="C942" s="1"/>
      <c r="F942" s="1"/>
      <c r="G942" s="1"/>
    </row>
    <row r="943" ht="12.75" customHeight="1">
      <c r="A943" s="1"/>
      <c r="C943" s="1"/>
      <c r="F943" s="1"/>
      <c r="G943" s="1"/>
    </row>
    <row r="944" ht="12.75" customHeight="1">
      <c r="A944" s="1"/>
      <c r="C944" s="1"/>
      <c r="F944" s="1"/>
      <c r="G944" s="1"/>
    </row>
    <row r="945" ht="12.75" customHeight="1">
      <c r="A945" s="1"/>
      <c r="C945" s="1"/>
      <c r="F945" s="1"/>
      <c r="G945" s="1"/>
    </row>
    <row r="946" ht="12.75" customHeight="1">
      <c r="A946" s="1"/>
      <c r="C946" s="1"/>
      <c r="F946" s="1"/>
      <c r="G946" s="1"/>
    </row>
    <row r="947" ht="12.75" customHeight="1">
      <c r="A947" s="1"/>
      <c r="C947" s="1"/>
      <c r="F947" s="1"/>
      <c r="G947" s="1"/>
    </row>
    <row r="948" ht="12.75" customHeight="1">
      <c r="A948" s="1"/>
      <c r="C948" s="1"/>
      <c r="F948" s="1"/>
      <c r="G948" s="1"/>
    </row>
    <row r="949" ht="12.75" customHeight="1">
      <c r="A949" s="1"/>
      <c r="C949" s="1"/>
      <c r="F949" s="1"/>
      <c r="G949" s="1"/>
    </row>
    <row r="950" ht="12.75" customHeight="1">
      <c r="A950" s="1"/>
      <c r="C950" s="1"/>
      <c r="F950" s="1"/>
      <c r="G950" s="1"/>
    </row>
    <row r="951" ht="12.75" customHeight="1">
      <c r="A951" s="1"/>
      <c r="C951" s="1"/>
      <c r="F951" s="1"/>
      <c r="G951" s="1"/>
    </row>
    <row r="952" ht="12.75" customHeight="1">
      <c r="A952" s="1"/>
      <c r="C952" s="1"/>
      <c r="F952" s="1"/>
      <c r="G952" s="1"/>
    </row>
    <row r="953" ht="12.75" customHeight="1">
      <c r="A953" s="1"/>
      <c r="C953" s="1"/>
      <c r="F953" s="1"/>
      <c r="G953" s="1"/>
    </row>
    <row r="954" ht="12.75" customHeight="1">
      <c r="A954" s="1"/>
      <c r="C954" s="1"/>
      <c r="F954" s="1"/>
      <c r="G954" s="1"/>
    </row>
    <row r="955" ht="12.75" customHeight="1">
      <c r="A955" s="1"/>
      <c r="C955" s="1"/>
      <c r="F955" s="1"/>
      <c r="G955" s="1"/>
    </row>
    <row r="956" ht="12.75" customHeight="1">
      <c r="A956" s="1"/>
      <c r="C956" s="1"/>
      <c r="F956" s="1"/>
      <c r="G956" s="1"/>
    </row>
    <row r="957" ht="12.75" customHeight="1">
      <c r="A957" s="1"/>
      <c r="C957" s="1"/>
      <c r="F957" s="1"/>
      <c r="G957" s="1"/>
    </row>
    <row r="958" ht="12.75" customHeight="1">
      <c r="A958" s="1"/>
      <c r="C958" s="1"/>
      <c r="F958" s="1"/>
      <c r="G958" s="1"/>
    </row>
    <row r="959" ht="12.75" customHeight="1">
      <c r="A959" s="1"/>
      <c r="C959" s="1"/>
      <c r="F959" s="1"/>
      <c r="G959" s="1"/>
    </row>
    <row r="960" ht="12.75" customHeight="1">
      <c r="A960" s="1"/>
      <c r="C960" s="1"/>
      <c r="F960" s="1"/>
      <c r="G960" s="1"/>
    </row>
    <row r="961" ht="12.75" customHeight="1">
      <c r="A961" s="1"/>
      <c r="C961" s="1"/>
      <c r="F961" s="1"/>
      <c r="G961" s="1"/>
    </row>
    <row r="962" ht="12.75" customHeight="1">
      <c r="A962" s="1"/>
      <c r="C962" s="1"/>
      <c r="F962" s="1"/>
      <c r="G962" s="1"/>
    </row>
    <row r="963" ht="12.75" customHeight="1">
      <c r="A963" s="1"/>
      <c r="C963" s="1"/>
      <c r="F963" s="1"/>
      <c r="G963" s="1"/>
    </row>
    <row r="964" ht="12.75" customHeight="1">
      <c r="A964" s="1"/>
      <c r="C964" s="1"/>
      <c r="F964" s="1"/>
      <c r="G964" s="1"/>
    </row>
    <row r="965" ht="12.75" customHeight="1">
      <c r="A965" s="1"/>
      <c r="C965" s="1"/>
      <c r="F965" s="1"/>
      <c r="G965" s="1"/>
    </row>
    <row r="966" ht="12.75" customHeight="1">
      <c r="A966" s="1"/>
      <c r="C966" s="1"/>
      <c r="F966" s="1"/>
      <c r="G966" s="1"/>
    </row>
    <row r="967" ht="12.75" customHeight="1">
      <c r="A967" s="1"/>
      <c r="C967" s="1"/>
      <c r="F967" s="1"/>
      <c r="G967" s="1"/>
    </row>
    <row r="968" ht="12.75" customHeight="1">
      <c r="A968" s="1"/>
      <c r="C968" s="1"/>
      <c r="F968" s="1"/>
      <c r="G968" s="1"/>
    </row>
    <row r="969" ht="12.75" customHeight="1">
      <c r="A969" s="1"/>
      <c r="C969" s="1"/>
      <c r="F969" s="1"/>
      <c r="G969" s="1"/>
    </row>
    <row r="970" ht="12.75" customHeight="1">
      <c r="A970" s="1"/>
      <c r="C970" s="1"/>
      <c r="F970" s="1"/>
      <c r="G970" s="1"/>
    </row>
    <row r="971" ht="12.75" customHeight="1">
      <c r="A971" s="1"/>
      <c r="C971" s="1"/>
      <c r="F971" s="1"/>
      <c r="G971" s="1"/>
    </row>
    <row r="972" ht="12.75" customHeight="1">
      <c r="A972" s="1"/>
      <c r="C972" s="1"/>
      <c r="F972" s="1"/>
      <c r="G972" s="1"/>
    </row>
    <row r="973" ht="12.75" customHeight="1">
      <c r="A973" s="1"/>
      <c r="C973" s="1"/>
      <c r="F973" s="1"/>
      <c r="G973" s="1"/>
    </row>
    <row r="974" ht="12.75" customHeight="1">
      <c r="A974" s="1"/>
      <c r="C974" s="1"/>
      <c r="F974" s="1"/>
      <c r="G974" s="1"/>
    </row>
    <row r="975" ht="12.75" customHeight="1">
      <c r="A975" s="1"/>
      <c r="C975" s="1"/>
      <c r="F975" s="1"/>
      <c r="G975" s="1"/>
    </row>
    <row r="976" ht="12.75" customHeight="1">
      <c r="A976" s="1"/>
      <c r="C976" s="1"/>
      <c r="F976" s="1"/>
      <c r="G976" s="1"/>
    </row>
    <row r="977" ht="12.75" customHeight="1">
      <c r="A977" s="1"/>
      <c r="C977" s="1"/>
      <c r="F977" s="1"/>
      <c r="G977" s="1"/>
    </row>
    <row r="978" ht="12.75" customHeight="1">
      <c r="A978" s="1"/>
      <c r="C978" s="1"/>
      <c r="F978" s="1"/>
      <c r="G978" s="1"/>
    </row>
    <row r="979" ht="12.75" customHeight="1">
      <c r="A979" s="1"/>
      <c r="C979" s="1"/>
      <c r="F979" s="1"/>
      <c r="G979" s="1"/>
    </row>
    <row r="980" ht="12.75" customHeight="1">
      <c r="A980" s="1"/>
      <c r="C980" s="1"/>
      <c r="F980" s="1"/>
      <c r="G980" s="1"/>
    </row>
    <row r="981" ht="12.75" customHeight="1">
      <c r="A981" s="1"/>
      <c r="C981" s="1"/>
      <c r="F981" s="1"/>
      <c r="G981" s="1"/>
    </row>
    <row r="982" ht="12.75" customHeight="1">
      <c r="A982" s="1"/>
      <c r="C982" s="1"/>
      <c r="F982" s="1"/>
      <c r="G982" s="1"/>
    </row>
    <row r="983" ht="12.75" customHeight="1">
      <c r="A983" s="1"/>
      <c r="C983" s="1"/>
      <c r="F983" s="1"/>
      <c r="G983" s="1"/>
    </row>
    <row r="984" ht="12.75" customHeight="1">
      <c r="A984" s="1"/>
      <c r="C984" s="1"/>
      <c r="F984" s="1"/>
      <c r="G984" s="1"/>
    </row>
    <row r="985" ht="12.75" customHeight="1">
      <c r="A985" s="1"/>
      <c r="C985" s="1"/>
      <c r="F985" s="1"/>
      <c r="G985" s="1"/>
    </row>
    <row r="986" ht="12.75" customHeight="1">
      <c r="A986" s="1"/>
      <c r="C986" s="1"/>
      <c r="F986" s="1"/>
      <c r="G986" s="1"/>
    </row>
    <row r="987" ht="12.75" customHeight="1">
      <c r="A987" s="1"/>
      <c r="C987" s="1"/>
      <c r="F987" s="1"/>
      <c r="G987" s="1"/>
    </row>
    <row r="988" ht="12.75" customHeight="1">
      <c r="A988" s="1"/>
      <c r="C988" s="1"/>
      <c r="F988" s="1"/>
      <c r="G988" s="1"/>
    </row>
    <row r="989" ht="12.75" customHeight="1">
      <c r="A989" s="1"/>
      <c r="C989" s="1"/>
      <c r="F989" s="1"/>
      <c r="G989" s="1"/>
    </row>
    <row r="990" ht="12.75" customHeight="1">
      <c r="A990" s="1"/>
      <c r="C990" s="1"/>
      <c r="F990" s="1"/>
      <c r="G990" s="1"/>
    </row>
    <row r="991" ht="12.75" customHeight="1">
      <c r="A991" s="1"/>
      <c r="C991" s="1"/>
      <c r="F991" s="1"/>
      <c r="G991" s="1"/>
    </row>
    <row r="992" ht="12.75" customHeight="1">
      <c r="A992" s="1"/>
      <c r="C992" s="1"/>
      <c r="F992" s="1"/>
      <c r="G992" s="1"/>
    </row>
    <row r="993" ht="12.75" customHeight="1">
      <c r="A993" s="1"/>
      <c r="C993" s="1"/>
      <c r="F993" s="1"/>
      <c r="G993" s="1"/>
    </row>
    <row r="994" ht="12.75" customHeight="1">
      <c r="A994" s="1"/>
      <c r="C994" s="1"/>
      <c r="F994" s="1"/>
      <c r="G994" s="1"/>
    </row>
    <row r="995" ht="12.75" customHeight="1">
      <c r="A995" s="1"/>
      <c r="C995" s="1"/>
      <c r="F995" s="1"/>
      <c r="G995" s="1"/>
    </row>
    <row r="996" ht="12.75" customHeight="1">
      <c r="A996" s="1"/>
      <c r="C996" s="1"/>
      <c r="F996" s="1"/>
      <c r="G996" s="1"/>
    </row>
    <row r="997" ht="12.75" customHeight="1">
      <c r="A997" s="1"/>
      <c r="C997" s="1"/>
      <c r="F997" s="1"/>
      <c r="G997" s="1"/>
    </row>
    <row r="998" ht="12.75" customHeight="1">
      <c r="A998" s="1"/>
      <c r="C998" s="1"/>
      <c r="F998" s="1"/>
      <c r="G998" s="1"/>
    </row>
    <row r="999" ht="12.75" customHeight="1">
      <c r="A999" s="1"/>
      <c r="C999" s="1"/>
      <c r="F999" s="1"/>
      <c r="G999" s="1"/>
    </row>
    <row r="1000" ht="12.75" customHeight="1">
      <c r="A1000" s="1"/>
      <c r="C1000" s="1"/>
      <c r="F1000" s="1"/>
      <c r="G1000" s="1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86"/>
    <col customWidth="1" min="4" max="6" width="8.0"/>
    <col customWidth="1" min="7" max="7" width="12.0"/>
    <col customWidth="1" min="8" max="8" width="8.0"/>
    <col customWidth="1" min="9" max="9" width="11.14"/>
    <col customWidth="1" min="10" max="26" width="8.0"/>
  </cols>
  <sheetData>
    <row r="1" ht="18.75" customHeight="1">
      <c r="A1" s="17" t="s">
        <v>292</v>
      </c>
      <c r="B1" s="17"/>
      <c r="C1" s="427"/>
      <c r="D1" s="17"/>
      <c r="E1" s="17"/>
      <c r="F1" s="17"/>
      <c r="G1" s="17"/>
      <c r="H1" s="17"/>
      <c r="I1" s="1"/>
    </row>
    <row r="2" ht="13.5" customHeight="1">
      <c r="A2" s="1"/>
      <c r="C2" s="201"/>
      <c r="G2" s="1"/>
      <c r="I2" s="1"/>
    </row>
    <row r="3" ht="12.75" customHeight="1">
      <c r="A3" s="1"/>
      <c r="C3" s="143" t="s">
        <v>3390</v>
      </c>
      <c r="D3" s="194"/>
      <c r="E3" s="194"/>
      <c r="F3" s="194"/>
      <c r="G3" s="88"/>
      <c r="I3" s="1"/>
    </row>
    <row r="4" ht="12.75" customHeight="1">
      <c r="A4" s="1"/>
      <c r="C4" s="1"/>
      <c r="G4" s="6">
        <f>RAND()</f>
        <v>0.08038312396</v>
      </c>
      <c r="H4" s="47" t="s">
        <v>3391</v>
      </c>
      <c r="I4" s="1"/>
    </row>
    <row r="5" ht="12.75" customHeight="1">
      <c r="A5" s="1"/>
      <c r="C5" s="201"/>
      <c r="G5" s="16"/>
      <c r="I5" s="1"/>
    </row>
    <row r="6" ht="12.75" customHeight="1">
      <c r="A6" s="1"/>
      <c r="C6" s="143" t="s">
        <v>3392</v>
      </c>
      <c r="D6" s="194"/>
      <c r="E6" s="194"/>
      <c r="F6" s="194"/>
      <c r="G6" s="56"/>
      <c r="I6" s="1"/>
    </row>
    <row r="7" ht="12.75" customHeight="1">
      <c r="A7" s="1"/>
      <c r="C7" s="1"/>
      <c r="G7" s="6">
        <f>RAND()*10</f>
        <v>7.14267327</v>
      </c>
      <c r="H7" s="47" t="s">
        <v>3393</v>
      </c>
      <c r="I7" s="1"/>
    </row>
    <row r="8" ht="12.75" customHeight="1">
      <c r="A8" s="1"/>
      <c r="C8" s="201"/>
      <c r="G8" s="16"/>
      <c r="I8" s="1"/>
    </row>
    <row r="9" ht="12.75" customHeight="1">
      <c r="A9" s="1"/>
      <c r="C9" s="143" t="s">
        <v>3394</v>
      </c>
      <c r="D9" s="194"/>
      <c r="E9" s="194"/>
      <c r="F9" s="194"/>
      <c r="G9" s="56"/>
      <c r="I9" s="1"/>
    </row>
    <row r="10" ht="12.75" customHeight="1">
      <c r="A10" s="1"/>
      <c r="C10" s="1"/>
      <c r="G10" s="6">
        <f>RAND()*(10-5)+5</f>
        <v>5.032856952</v>
      </c>
      <c r="H10" s="47" t="s">
        <v>3395</v>
      </c>
      <c r="I10" s="1"/>
    </row>
    <row r="11" ht="12.75" customHeight="1">
      <c r="A11" s="1"/>
      <c r="C11" s="201"/>
      <c r="G11" s="1"/>
      <c r="I11" s="1"/>
    </row>
    <row r="12" ht="13.5" customHeight="1">
      <c r="A12" s="1"/>
      <c r="B12" s="3" t="s">
        <v>698</v>
      </c>
      <c r="C12" s="202"/>
      <c r="D12" s="3"/>
      <c r="E12" s="3"/>
      <c r="F12" s="3"/>
      <c r="G12" s="3"/>
      <c r="H12" s="3"/>
      <c r="I12" s="1"/>
    </row>
    <row r="13" ht="12.75" customHeight="1">
      <c r="A13" s="1"/>
      <c r="B13" s="1" t="s">
        <v>3396</v>
      </c>
      <c r="C13" s="201"/>
      <c r="G13" s="1"/>
      <c r="I13" s="1"/>
    </row>
    <row r="14" ht="12.75" customHeight="1">
      <c r="A14" s="1"/>
      <c r="B14" s="1" t="s">
        <v>3397</v>
      </c>
      <c r="C14" s="201"/>
      <c r="G14" s="1"/>
      <c r="I14" s="1"/>
    </row>
    <row r="15" ht="12.75" customHeight="1">
      <c r="A15" s="1"/>
      <c r="C15" s="201"/>
      <c r="G15" s="1"/>
      <c r="I15" s="1"/>
    </row>
    <row r="16" ht="13.5" customHeight="1">
      <c r="A16" s="1"/>
      <c r="B16" s="3" t="s">
        <v>653</v>
      </c>
      <c r="C16" s="202"/>
      <c r="D16" s="3"/>
      <c r="E16" s="3"/>
      <c r="F16" s="3"/>
      <c r="G16" s="3"/>
      <c r="H16" s="3"/>
      <c r="I16" s="1"/>
    </row>
    <row r="17" ht="12.75" customHeight="1">
      <c r="A17" s="1"/>
      <c r="B17" s="2" t="s">
        <v>3398</v>
      </c>
      <c r="C17" s="201"/>
      <c r="G17" s="1"/>
      <c r="I17" s="1"/>
    </row>
    <row r="18" ht="12.75" customHeight="1">
      <c r="A18" s="1"/>
      <c r="C18" s="201"/>
      <c r="G18" s="1"/>
      <c r="I18" s="1"/>
    </row>
    <row r="19" ht="13.5" customHeight="1">
      <c r="A19" s="1"/>
      <c r="B19" s="3" t="s">
        <v>4</v>
      </c>
      <c r="C19" s="202"/>
      <c r="D19" s="3"/>
      <c r="E19" s="3"/>
      <c r="F19" s="3"/>
      <c r="G19" s="3"/>
      <c r="H19" s="3"/>
      <c r="I19" s="1"/>
    </row>
    <row r="20" ht="12.75" customHeight="1">
      <c r="A20" s="1"/>
      <c r="B20" s="1" t="s">
        <v>788</v>
      </c>
      <c r="C20" s="201"/>
      <c r="G20" s="1"/>
      <c r="I20" s="1"/>
    </row>
    <row r="21" ht="12.75" customHeight="1">
      <c r="A21" s="1"/>
      <c r="C21" s="201"/>
      <c r="G21" s="1"/>
      <c r="I21" s="1"/>
    </row>
    <row r="22" ht="13.5" customHeight="1">
      <c r="A22" s="1"/>
      <c r="B22" s="3" t="s">
        <v>1486</v>
      </c>
      <c r="C22" s="202"/>
      <c r="D22" s="3"/>
      <c r="E22" s="3"/>
      <c r="F22" s="3"/>
      <c r="G22" s="3"/>
      <c r="H22" s="3"/>
      <c r="I22" s="1"/>
    </row>
    <row r="23" ht="12.75" customHeight="1">
      <c r="A23" s="1"/>
      <c r="B23" s="1" t="s">
        <v>3399</v>
      </c>
      <c r="C23" s="201"/>
      <c r="G23" s="1"/>
      <c r="I23" s="1"/>
    </row>
    <row r="24" ht="12.75" customHeight="1">
      <c r="A24" s="1"/>
      <c r="B24" s="1" t="s">
        <v>3400</v>
      </c>
      <c r="C24" s="201"/>
      <c r="G24" s="1"/>
      <c r="I24" s="1"/>
    </row>
    <row r="25" ht="12.75" customHeight="1">
      <c r="A25" s="1"/>
      <c r="C25" s="201"/>
      <c r="G25" s="1"/>
      <c r="I25" s="1"/>
    </row>
    <row r="26" ht="12.75" customHeight="1">
      <c r="A26" s="1"/>
      <c r="B26" s="1" t="s">
        <v>3401</v>
      </c>
      <c r="C26" s="201"/>
      <c r="G26" s="1"/>
      <c r="I26" s="1"/>
    </row>
    <row r="27" ht="12.75" customHeight="1">
      <c r="A27" s="1"/>
      <c r="B27" s="1" t="s">
        <v>3402</v>
      </c>
      <c r="C27" s="201"/>
      <c r="G27" s="1"/>
      <c r="I27" s="1"/>
    </row>
    <row r="28" ht="12.75" customHeight="1">
      <c r="A28" s="1"/>
      <c r="B28" s="1" t="s">
        <v>3403</v>
      </c>
      <c r="C28" s="201"/>
      <c r="G28" s="1"/>
      <c r="I28" s="1"/>
    </row>
    <row r="29" ht="12.75" customHeight="1">
      <c r="A29" s="1"/>
      <c r="C29" s="201"/>
      <c r="G29" s="1"/>
      <c r="I29" s="1"/>
    </row>
    <row r="30" ht="12.75" customHeight="1">
      <c r="A30" s="1"/>
      <c r="B30" s="1" t="s">
        <v>3404</v>
      </c>
      <c r="C30" s="201"/>
      <c r="G30" s="1"/>
      <c r="I30" s="1"/>
    </row>
    <row r="31" ht="12.75" customHeight="1">
      <c r="A31" s="1"/>
      <c r="C31" s="201"/>
      <c r="G31" s="1"/>
      <c r="I31" s="1"/>
    </row>
    <row r="32" ht="13.5" customHeight="1">
      <c r="A32" s="1"/>
      <c r="C32" s="135" t="s">
        <v>3405</v>
      </c>
      <c r="D32" s="135" t="s">
        <v>3406</v>
      </c>
      <c r="F32" s="135" t="s">
        <v>3407</v>
      </c>
      <c r="G32" s="135" t="s">
        <v>3406</v>
      </c>
      <c r="I32" s="1"/>
    </row>
    <row r="33" ht="13.5" customHeight="1">
      <c r="A33" s="1"/>
      <c r="C33" s="428" t="s">
        <v>3408</v>
      </c>
      <c r="D33" s="429">
        <f t="shared" ref="D33:D84" si="1">RAND()</f>
        <v>0.724147612</v>
      </c>
      <c r="F33" s="430">
        <v>29.0</v>
      </c>
      <c r="G33" s="431">
        <f t="shared" ref="G33:G81" si="2">RAND()</f>
        <v>0.7974308082</v>
      </c>
      <c r="I33" s="1"/>
    </row>
    <row r="34" ht="12.75" customHeight="1">
      <c r="A34" s="1"/>
      <c r="C34" s="428" t="s">
        <v>3409</v>
      </c>
      <c r="D34" s="429">
        <f t="shared" si="1"/>
        <v>0.3421983403</v>
      </c>
      <c r="F34" s="432">
        <v>34.0</v>
      </c>
      <c r="G34" s="429">
        <f t="shared" si="2"/>
        <v>0.3985402622</v>
      </c>
      <c r="I34" s="1"/>
    </row>
    <row r="35" ht="12.75" customHeight="1">
      <c r="A35" s="1"/>
      <c r="C35" s="428" t="s">
        <v>3410</v>
      </c>
      <c r="D35" s="429">
        <f t="shared" si="1"/>
        <v>0.1430550617</v>
      </c>
      <c r="F35" s="432">
        <v>30.0</v>
      </c>
      <c r="G35" s="429">
        <f t="shared" si="2"/>
        <v>0.3150834729</v>
      </c>
      <c r="I35" s="1"/>
    </row>
    <row r="36" ht="12.75" customHeight="1">
      <c r="A36" s="1"/>
      <c r="C36" s="428" t="s">
        <v>3411</v>
      </c>
      <c r="D36" s="429">
        <f t="shared" si="1"/>
        <v>0.07287510596</v>
      </c>
      <c r="F36" s="432">
        <v>41.0</v>
      </c>
      <c r="G36" s="429">
        <f t="shared" si="2"/>
        <v>0.4993051766</v>
      </c>
      <c r="I36" s="1"/>
    </row>
    <row r="37" ht="12.75" customHeight="1">
      <c r="A37" s="1"/>
      <c r="C37" s="428" t="s">
        <v>3412</v>
      </c>
      <c r="D37" s="429">
        <f t="shared" si="1"/>
        <v>0.2624439781</v>
      </c>
      <c r="F37" s="432">
        <v>40.0</v>
      </c>
      <c r="G37" s="429">
        <f t="shared" si="2"/>
        <v>0.3234918702</v>
      </c>
      <c r="I37" s="1"/>
    </row>
    <row r="38" ht="13.5" customHeight="1">
      <c r="A38" s="1"/>
      <c r="C38" s="428" t="s">
        <v>3413</v>
      </c>
      <c r="D38" s="429">
        <f t="shared" si="1"/>
        <v>0.6060180009</v>
      </c>
      <c r="F38" s="433">
        <v>37.0</v>
      </c>
      <c r="G38" s="429">
        <f t="shared" si="2"/>
        <v>0.3235561453</v>
      </c>
      <c r="I38" s="1"/>
    </row>
    <row r="39" ht="13.5" customHeight="1">
      <c r="A39" s="1"/>
      <c r="C39" s="428" t="s">
        <v>3414</v>
      </c>
      <c r="D39" s="429">
        <f t="shared" si="1"/>
        <v>0.4799754294</v>
      </c>
      <c r="F39" s="434">
        <v>26.0</v>
      </c>
      <c r="G39" s="429">
        <f t="shared" si="2"/>
        <v>0.7417741307</v>
      </c>
      <c r="I39" s="1"/>
    </row>
    <row r="40" ht="12.75" customHeight="1">
      <c r="A40" s="1"/>
      <c r="C40" s="428" t="s">
        <v>3415</v>
      </c>
      <c r="D40" s="429">
        <f t="shared" si="1"/>
        <v>0.3532382283</v>
      </c>
      <c r="F40" s="428">
        <v>32.0</v>
      </c>
      <c r="G40" s="429">
        <f t="shared" si="2"/>
        <v>0.9735274611</v>
      </c>
      <c r="I40" s="1"/>
    </row>
    <row r="41" ht="12.75" customHeight="1">
      <c r="A41" s="1"/>
      <c r="C41" s="428" t="s">
        <v>3416</v>
      </c>
      <c r="D41" s="429">
        <f t="shared" si="1"/>
        <v>0.4523058181</v>
      </c>
      <c r="F41" s="428">
        <v>21.0</v>
      </c>
      <c r="G41" s="429">
        <f t="shared" si="2"/>
        <v>0.9066683892</v>
      </c>
      <c r="I41" s="1"/>
    </row>
    <row r="42" ht="12.75" customHeight="1">
      <c r="A42" s="1"/>
      <c r="C42" s="428" t="s">
        <v>3417</v>
      </c>
      <c r="D42" s="429">
        <f t="shared" si="1"/>
        <v>0.7304269443</v>
      </c>
      <c r="F42" s="428">
        <v>19.0</v>
      </c>
      <c r="G42" s="429">
        <f t="shared" si="2"/>
        <v>0.4740415627</v>
      </c>
      <c r="I42" s="1"/>
    </row>
    <row r="43" ht="12.75" customHeight="1">
      <c r="A43" s="1"/>
      <c r="C43" s="428" t="s">
        <v>3418</v>
      </c>
      <c r="D43" s="429">
        <f t="shared" si="1"/>
        <v>0.2492791652</v>
      </c>
      <c r="F43" s="428">
        <v>7.0</v>
      </c>
      <c r="G43" s="429">
        <f t="shared" si="2"/>
        <v>0.1370163558</v>
      </c>
      <c r="I43" s="1"/>
    </row>
    <row r="44" ht="12.75" customHeight="1">
      <c r="A44" s="1"/>
      <c r="C44" s="428" t="s">
        <v>3419</v>
      </c>
      <c r="D44" s="429">
        <f t="shared" si="1"/>
        <v>0.4921444271</v>
      </c>
      <c r="F44" s="428">
        <v>10.0</v>
      </c>
      <c r="G44" s="429">
        <f t="shared" si="2"/>
        <v>0.4708299208</v>
      </c>
      <c r="I44" s="1"/>
    </row>
    <row r="45" ht="12.75" customHeight="1">
      <c r="A45" s="1"/>
      <c r="C45" s="428" t="s">
        <v>3420</v>
      </c>
      <c r="D45" s="429">
        <f t="shared" si="1"/>
        <v>0.7726380494</v>
      </c>
      <c r="F45" s="428">
        <v>16.0</v>
      </c>
      <c r="G45" s="429">
        <f t="shared" si="2"/>
        <v>0.4675990076</v>
      </c>
      <c r="I45" s="1"/>
    </row>
    <row r="46" ht="12.75" customHeight="1">
      <c r="A46" s="1"/>
      <c r="C46" s="428" t="s">
        <v>3421</v>
      </c>
      <c r="D46" s="429">
        <f t="shared" si="1"/>
        <v>0.1022352003</v>
      </c>
      <c r="F46" s="428">
        <v>8.0</v>
      </c>
      <c r="G46" s="429">
        <f t="shared" si="2"/>
        <v>0.3458689235</v>
      </c>
      <c r="I46" s="1"/>
    </row>
    <row r="47" ht="12.75" customHeight="1">
      <c r="A47" s="1"/>
      <c r="C47" s="428" t="s">
        <v>3422</v>
      </c>
      <c r="D47" s="429">
        <f t="shared" si="1"/>
        <v>0.5605876803</v>
      </c>
      <c r="F47" s="428">
        <v>48.0</v>
      </c>
      <c r="G47" s="429">
        <f t="shared" si="2"/>
        <v>0.5722563073</v>
      </c>
      <c r="I47" s="1"/>
    </row>
    <row r="48" ht="12.75" customHeight="1">
      <c r="A48" s="1"/>
      <c r="C48" s="428" t="s">
        <v>3423</v>
      </c>
      <c r="D48" s="429">
        <f t="shared" si="1"/>
        <v>0.9966168537</v>
      </c>
      <c r="F48" s="428">
        <v>43.0</v>
      </c>
      <c r="G48" s="429">
        <f t="shared" si="2"/>
        <v>0.3685953918</v>
      </c>
      <c r="I48" s="1"/>
    </row>
    <row r="49" ht="12.75" customHeight="1">
      <c r="A49" s="1"/>
      <c r="C49" s="428" t="s">
        <v>3424</v>
      </c>
      <c r="D49" s="429">
        <f t="shared" si="1"/>
        <v>0.5789212462</v>
      </c>
      <c r="F49" s="428">
        <v>44.0</v>
      </c>
      <c r="G49" s="429">
        <f t="shared" si="2"/>
        <v>0.6496447935</v>
      </c>
      <c r="I49" s="1"/>
    </row>
    <row r="50" ht="12.75" customHeight="1">
      <c r="A50" s="1"/>
      <c r="C50" s="428" t="s">
        <v>3425</v>
      </c>
      <c r="D50" s="429">
        <f t="shared" si="1"/>
        <v>0.1257186628</v>
      </c>
      <c r="F50" s="428">
        <v>4.0</v>
      </c>
      <c r="G50" s="429">
        <f t="shared" si="2"/>
        <v>0.3709188062</v>
      </c>
      <c r="I50" s="1"/>
    </row>
    <row r="51" ht="12.75" customHeight="1">
      <c r="A51" s="1"/>
      <c r="C51" s="428" t="s">
        <v>3426</v>
      </c>
      <c r="D51" s="429">
        <f t="shared" si="1"/>
        <v>0.1227951141</v>
      </c>
      <c r="F51" s="428">
        <v>3.0</v>
      </c>
      <c r="G51" s="429">
        <f t="shared" si="2"/>
        <v>0.07093085947</v>
      </c>
      <c r="I51" s="1"/>
    </row>
    <row r="52" ht="12.75" customHeight="1">
      <c r="A52" s="1"/>
      <c r="C52" s="428" t="s">
        <v>3427</v>
      </c>
      <c r="D52" s="429">
        <f t="shared" si="1"/>
        <v>0.9724913456</v>
      </c>
      <c r="F52" s="428">
        <v>45.0</v>
      </c>
      <c r="G52" s="429">
        <f t="shared" si="2"/>
        <v>0.5740572633</v>
      </c>
      <c r="I52" s="1"/>
    </row>
    <row r="53" ht="12.75" customHeight="1">
      <c r="A53" s="1"/>
      <c r="C53" s="428" t="s">
        <v>3428</v>
      </c>
      <c r="D53" s="429">
        <f t="shared" si="1"/>
        <v>0.4591055369</v>
      </c>
      <c r="F53" s="428">
        <v>47.0</v>
      </c>
      <c r="G53" s="429">
        <f t="shared" si="2"/>
        <v>0.9819090976</v>
      </c>
      <c r="I53" s="1"/>
    </row>
    <row r="54" ht="12.75" customHeight="1">
      <c r="A54" s="1"/>
      <c r="C54" s="428" t="s">
        <v>3429</v>
      </c>
      <c r="D54" s="429">
        <f t="shared" si="1"/>
        <v>0.3673095861</v>
      </c>
      <c r="F54" s="428">
        <v>49.0</v>
      </c>
      <c r="G54" s="429">
        <f t="shared" si="2"/>
        <v>0.0526810085</v>
      </c>
      <c r="I54" s="1"/>
    </row>
    <row r="55" ht="12.75" customHeight="1">
      <c r="A55" s="1"/>
      <c r="C55" s="428" t="s">
        <v>3430</v>
      </c>
      <c r="D55" s="429">
        <f t="shared" si="1"/>
        <v>0.03186644266</v>
      </c>
      <c r="F55" s="428">
        <v>35.0</v>
      </c>
      <c r="G55" s="429">
        <f t="shared" si="2"/>
        <v>0.1728284962</v>
      </c>
      <c r="I55" s="1"/>
    </row>
    <row r="56" ht="12.75" customHeight="1">
      <c r="A56" s="1"/>
      <c r="C56" s="428" t="s">
        <v>3431</v>
      </c>
      <c r="D56" s="429">
        <f t="shared" si="1"/>
        <v>0.294109108</v>
      </c>
      <c r="F56" s="428">
        <v>27.0</v>
      </c>
      <c r="G56" s="429">
        <f t="shared" si="2"/>
        <v>0.2335628414</v>
      </c>
      <c r="I56" s="1"/>
    </row>
    <row r="57" ht="12.75" customHeight="1">
      <c r="A57" s="1"/>
      <c r="C57" s="428" t="s">
        <v>3432</v>
      </c>
      <c r="D57" s="429">
        <f t="shared" si="1"/>
        <v>0.6517459992</v>
      </c>
      <c r="F57" s="428">
        <v>1.0</v>
      </c>
      <c r="G57" s="429">
        <f t="shared" si="2"/>
        <v>0.2535774123</v>
      </c>
      <c r="I57" s="1"/>
    </row>
    <row r="58" ht="12.75" customHeight="1">
      <c r="A58" s="1"/>
      <c r="C58" s="428" t="s">
        <v>3433</v>
      </c>
      <c r="D58" s="429">
        <f t="shared" si="1"/>
        <v>0.5740293632</v>
      </c>
      <c r="F58" s="428">
        <v>13.0</v>
      </c>
      <c r="G58" s="429">
        <f t="shared" si="2"/>
        <v>0.2694515214</v>
      </c>
      <c r="I58" s="1"/>
    </row>
    <row r="59" ht="12.75" customHeight="1">
      <c r="A59" s="1"/>
      <c r="C59" s="428" t="s">
        <v>3434</v>
      </c>
      <c r="D59" s="429">
        <f t="shared" si="1"/>
        <v>0.08134177651</v>
      </c>
      <c r="F59" s="428">
        <v>31.0</v>
      </c>
      <c r="G59" s="429">
        <f t="shared" si="2"/>
        <v>0.1414260157</v>
      </c>
      <c r="I59" s="1"/>
    </row>
    <row r="60" ht="12.75" customHeight="1">
      <c r="A60" s="1"/>
      <c r="C60" s="428" t="s">
        <v>3435</v>
      </c>
      <c r="D60" s="429">
        <f t="shared" si="1"/>
        <v>0.7855838951</v>
      </c>
      <c r="F60" s="428">
        <v>5.0</v>
      </c>
      <c r="G60" s="429">
        <f t="shared" si="2"/>
        <v>0.9723628274</v>
      </c>
      <c r="I60" s="1"/>
    </row>
    <row r="61" ht="12.75" customHeight="1">
      <c r="A61" s="1"/>
      <c r="C61" s="428" t="s">
        <v>3436</v>
      </c>
      <c r="D61" s="429">
        <f t="shared" si="1"/>
        <v>0.3108339935</v>
      </c>
      <c r="F61" s="428">
        <v>18.0</v>
      </c>
      <c r="G61" s="429">
        <f t="shared" si="2"/>
        <v>0.7404768478</v>
      </c>
      <c r="I61" s="1"/>
    </row>
    <row r="62" ht="12.75" customHeight="1">
      <c r="A62" s="1"/>
      <c r="C62" s="428" t="s">
        <v>3437</v>
      </c>
      <c r="D62" s="429">
        <f t="shared" si="1"/>
        <v>0.1364944329</v>
      </c>
      <c r="F62" s="428">
        <v>39.0</v>
      </c>
      <c r="G62" s="429">
        <f t="shared" si="2"/>
        <v>0.7427144308</v>
      </c>
      <c r="I62" s="1"/>
    </row>
    <row r="63" ht="12.75" customHeight="1">
      <c r="A63" s="1"/>
      <c r="C63" s="428" t="s">
        <v>3438</v>
      </c>
      <c r="D63" s="429">
        <f t="shared" si="1"/>
        <v>0.8609579938</v>
      </c>
      <c r="F63" s="428">
        <v>23.0</v>
      </c>
      <c r="G63" s="429">
        <f t="shared" si="2"/>
        <v>0.3891826404</v>
      </c>
      <c r="I63" s="1"/>
    </row>
    <row r="64" ht="12.75" customHeight="1">
      <c r="A64" s="1"/>
      <c r="C64" s="428" t="s">
        <v>3439</v>
      </c>
      <c r="D64" s="429">
        <f t="shared" si="1"/>
        <v>0.7349636781</v>
      </c>
      <c r="F64" s="428">
        <v>12.0</v>
      </c>
      <c r="G64" s="429">
        <f t="shared" si="2"/>
        <v>0.9911295043</v>
      </c>
      <c r="I64" s="1"/>
    </row>
    <row r="65" ht="12.75" customHeight="1">
      <c r="A65" s="1"/>
      <c r="C65" s="428" t="s">
        <v>3440</v>
      </c>
      <c r="D65" s="429">
        <f t="shared" si="1"/>
        <v>0.9340053515</v>
      </c>
      <c r="F65" s="428">
        <v>11.0</v>
      </c>
      <c r="G65" s="429">
        <f t="shared" si="2"/>
        <v>0.6132313334</v>
      </c>
      <c r="I65" s="1"/>
    </row>
    <row r="66" ht="12.75" customHeight="1">
      <c r="A66" s="1"/>
      <c r="C66" s="428" t="s">
        <v>3441</v>
      </c>
      <c r="D66" s="429">
        <f t="shared" si="1"/>
        <v>0.9511162016</v>
      </c>
      <c r="F66" s="428">
        <v>20.0</v>
      </c>
      <c r="G66" s="429">
        <f t="shared" si="2"/>
        <v>0.4583369418</v>
      </c>
      <c r="I66" s="1"/>
    </row>
    <row r="67" ht="12.75" customHeight="1">
      <c r="A67" s="1"/>
      <c r="C67" s="428" t="s">
        <v>3442</v>
      </c>
      <c r="D67" s="429">
        <f t="shared" si="1"/>
        <v>0.7066506441</v>
      </c>
      <c r="F67" s="428">
        <v>33.0</v>
      </c>
      <c r="G67" s="429">
        <f t="shared" si="2"/>
        <v>0.1498750456</v>
      </c>
      <c r="I67" s="1"/>
    </row>
    <row r="68" ht="12.75" customHeight="1">
      <c r="A68" s="1"/>
      <c r="C68" s="428" t="s">
        <v>3443</v>
      </c>
      <c r="D68" s="429">
        <f t="shared" si="1"/>
        <v>0.3370202156</v>
      </c>
      <c r="F68" s="428">
        <v>42.0</v>
      </c>
      <c r="G68" s="429">
        <f t="shared" si="2"/>
        <v>0.5260696916</v>
      </c>
      <c r="I68" s="1"/>
    </row>
    <row r="69" ht="12.75" customHeight="1">
      <c r="A69" s="1"/>
      <c r="C69" s="428" t="s">
        <v>3444</v>
      </c>
      <c r="D69" s="429">
        <f t="shared" si="1"/>
        <v>0.5842827623</v>
      </c>
      <c r="F69" s="428">
        <v>24.0</v>
      </c>
      <c r="G69" s="429">
        <f t="shared" si="2"/>
        <v>0.3261153934</v>
      </c>
      <c r="I69" s="1"/>
    </row>
    <row r="70" ht="12.75" customHeight="1">
      <c r="A70" s="1"/>
      <c r="C70" s="428" t="s">
        <v>3445</v>
      </c>
      <c r="D70" s="429">
        <f t="shared" si="1"/>
        <v>0.05115396754</v>
      </c>
      <c r="F70" s="428">
        <v>2.0</v>
      </c>
      <c r="G70" s="429">
        <f t="shared" si="2"/>
        <v>0.6494948569</v>
      </c>
      <c r="I70" s="1"/>
    </row>
    <row r="71" ht="12.75" customHeight="1">
      <c r="A71" s="1"/>
      <c r="C71" s="428" t="s">
        <v>3446</v>
      </c>
      <c r="D71" s="429">
        <f t="shared" si="1"/>
        <v>0.6443008625</v>
      </c>
      <c r="F71" s="428">
        <v>14.0</v>
      </c>
      <c r="G71" s="429">
        <f t="shared" si="2"/>
        <v>0.1624078429</v>
      </c>
      <c r="I71" s="1"/>
    </row>
    <row r="72" ht="12.75" customHeight="1">
      <c r="A72" s="1"/>
      <c r="C72" s="428" t="s">
        <v>3447</v>
      </c>
      <c r="D72" s="429">
        <f t="shared" si="1"/>
        <v>0.4660643211</v>
      </c>
      <c r="F72" s="428">
        <v>25.0</v>
      </c>
      <c r="G72" s="429">
        <f t="shared" si="2"/>
        <v>0.8914134273</v>
      </c>
      <c r="I72" s="1"/>
    </row>
    <row r="73" ht="12.75" customHeight="1">
      <c r="A73" s="1"/>
      <c r="C73" s="428" t="s">
        <v>3448</v>
      </c>
      <c r="D73" s="429">
        <f t="shared" si="1"/>
        <v>0.6302364666</v>
      </c>
      <c r="F73" s="428">
        <v>9.0</v>
      </c>
      <c r="G73" s="429">
        <f t="shared" si="2"/>
        <v>0.03668597728</v>
      </c>
      <c r="I73" s="1"/>
    </row>
    <row r="74" ht="12.75" customHeight="1">
      <c r="A74" s="1"/>
      <c r="C74" s="428" t="s">
        <v>3449</v>
      </c>
      <c r="D74" s="429">
        <f t="shared" si="1"/>
        <v>0.8225696181</v>
      </c>
      <c r="F74" s="428">
        <v>38.0</v>
      </c>
      <c r="G74" s="429">
        <f t="shared" si="2"/>
        <v>0.8027847157</v>
      </c>
      <c r="I74" s="1"/>
    </row>
    <row r="75" ht="12.75" customHeight="1">
      <c r="A75" s="1"/>
      <c r="C75" s="428" t="s">
        <v>3450</v>
      </c>
      <c r="D75" s="429">
        <f t="shared" si="1"/>
        <v>0.8299431319</v>
      </c>
      <c r="F75" s="428">
        <v>15.0</v>
      </c>
      <c r="G75" s="429">
        <f t="shared" si="2"/>
        <v>0.1471359613</v>
      </c>
      <c r="I75" s="1"/>
    </row>
    <row r="76" ht="12.75" customHeight="1">
      <c r="A76" s="1"/>
      <c r="C76" s="428" t="s">
        <v>3451</v>
      </c>
      <c r="D76" s="429">
        <f t="shared" si="1"/>
        <v>0.5170985547</v>
      </c>
      <c r="F76" s="428">
        <v>28.0</v>
      </c>
      <c r="G76" s="429">
        <f t="shared" si="2"/>
        <v>0.5662225803</v>
      </c>
      <c r="I76" s="1"/>
    </row>
    <row r="77" ht="12.75" customHeight="1">
      <c r="A77" s="1"/>
      <c r="C77" s="428" t="s">
        <v>3452</v>
      </c>
      <c r="D77" s="429">
        <f t="shared" si="1"/>
        <v>0.605424006</v>
      </c>
      <c r="F77" s="428">
        <v>17.0</v>
      </c>
      <c r="G77" s="429">
        <f t="shared" si="2"/>
        <v>0.1384980017</v>
      </c>
      <c r="I77" s="1"/>
    </row>
    <row r="78" ht="12.75" customHeight="1">
      <c r="A78" s="1"/>
      <c r="C78" s="428" t="s">
        <v>3453</v>
      </c>
      <c r="D78" s="429">
        <f t="shared" si="1"/>
        <v>0.09817155193</v>
      </c>
      <c r="F78" s="428">
        <v>6.0</v>
      </c>
      <c r="G78" s="429">
        <f t="shared" si="2"/>
        <v>0.03276792306</v>
      </c>
      <c r="I78" s="1"/>
    </row>
    <row r="79" ht="12.75" customHeight="1">
      <c r="A79" s="1"/>
      <c r="C79" s="428" t="s">
        <v>3454</v>
      </c>
      <c r="D79" s="429">
        <f t="shared" si="1"/>
        <v>0.6307514909</v>
      </c>
      <c r="F79" s="428">
        <v>22.0</v>
      </c>
      <c r="G79" s="429">
        <f t="shared" si="2"/>
        <v>0.1535870985</v>
      </c>
      <c r="I79" s="1"/>
    </row>
    <row r="80" ht="12.75" customHeight="1">
      <c r="A80" s="1"/>
      <c r="C80" s="428" t="s">
        <v>3455</v>
      </c>
      <c r="D80" s="429">
        <f t="shared" si="1"/>
        <v>0.92178319</v>
      </c>
      <c r="F80" s="428">
        <v>46.0</v>
      </c>
      <c r="G80" s="429">
        <f t="shared" si="2"/>
        <v>0.561878475</v>
      </c>
      <c r="I80" s="1"/>
    </row>
    <row r="81" ht="12.75" customHeight="1">
      <c r="A81" s="1"/>
      <c r="C81" s="428" t="s">
        <v>3456</v>
      </c>
      <c r="D81" s="429">
        <f t="shared" si="1"/>
        <v>0.4451958181</v>
      </c>
      <c r="F81" s="435">
        <v>36.0</v>
      </c>
      <c r="G81" s="436">
        <f t="shared" si="2"/>
        <v>0.8026862596</v>
      </c>
      <c r="I81" s="1"/>
    </row>
    <row r="82" ht="12.75" customHeight="1">
      <c r="A82" s="1"/>
      <c r="C82" s="428" t="s">
        <v>3457</v>
      </c>
      <c r="D82" s="429">
        <f t="shared" si="1"/>
        <v>0.9323244149</v>
      </c>
      <c r="G82" s="1"/>
      <c r="I82" s="1"/>
    </row>
    <row r="83" ht="12.75" customHeight="1">
      <c r="A83" s="1"/>
      <c r="C83" s="428" t="s">
        <v>3458</v>
      </c>
      <c r="D83" s="429">
        <f t="shared" si="1"/>
        <v>0.4139736655</v>
      </c>
      <c r="G83" s="1"/>
      <c r="I83" s="1"/>
    </row>
    <row r="84" ht="12.75" customHeight="1">
      <c r="A84" s="1"/>
      <c r="C84" s="435" t="s">
        <v>3459</v>
      </c>
      <c r="D84" s="436">
        <f t="shared" si="1"/>
        <v>0.3451053109</v>
      </c>
      <c r="G84" s="1"/>
      <c r="I84" s="1"/>
    </row>
    <row r="85" ht="12.75" customHeight="1">
      <c r="A85" s="1"/>
      <c r="C85" s="201"/>
      <c r="G85" s="1"/>
      <c r="I85" s="1"/>
    </row>
    <row r="86" ht="12.75" customHeight="1">
      <c r="A86" s="1"/>
      <c r="C86" s="201"/>
      <c r="G86" s="1"/>
      <c r="I86" s="1"/>
    </row>
    <row r="87" ht="12.75" customHeight="1">
      <c r="A87" s="1"/>
      <c r="C87" s="201"/>
      <c r="G87" s="1"/>
      <c r="I87" s="1"/>
    </row>
    <row r="88" ht="12.75" customHeight="1">
      <c r="A88" s="1"/>
      <c r="C88" s="201"/>
      <c r="G88" s="1"/>
      <c r="I88" s="1"/>
    </row>
    <row r="89" ht="12.75" customHeight="1">
      <c r="A89" s="1"/>
      <c r="C89" s="201"/>
      <c r="G89" s="1"/>
      <c r="I89" s="1"/>
    </row>
    <row r="90" ht="12.75" customHeight="1">
      <c r="A90" s="1"/>
      <c r="C90" s="201"/>
      <c r="G90" s="1"/>
      <c r="I90" s="1"/>
    </row>
    <row r="91" ht="12.75" customHeight="1">
      <c r="A91" s="1"/>
      <c r="C91" s="201"/>
      <c r="G91" s="1"/>
      <c r="I91" s="1"/>
    </row>
    <row r="92" ht="12.75" customHeight="1">
      <c r="A92" s="1"/>
      <c r="C92" s="201"/>
      <c r="G92" s="1"/>
      <c r="I92" s="1"/>
    </row>
    <row r="93" ht="12.75" customHeight="1">
      <c r="A93" s="1"/>
      <c r="C93" s="201"/>
      <c r="G93" s="1"/>
      <c r="I93" s="1"/>
    </row>
    <row r="94" ht="12.75" customHeight="1">
      <c r="A94" s="1"/>
      <c r="C94" s="201"/>
      <c r="G94" s="1"/>
      <c r="I94" s="1"/>
    </row>
    <row r="95" ht="12.75" customHeight="1">
      <c r="A95" s="1"/>
      <c r="C95" s="201"/>
      <c r="G95" s="1"/>
      <c r="I95" s="1"/>
    </row>
    <row r="96" ht="12.75" customHeight="1">
      <c r="A96" s="1"/>
      <c r="C96" s="201"/>
      <c r="G96" s="1"/>
      <c r="I96" s="1"/>
    </row>
    <row r="97" ht="12.75" customHeight="1">
      <c r="A97" s="1"/>
      <c r="C97" s="201"/>
      <c r="G97" s="1"/>
      <c r="I97" s="1"/>
    </row>
    <row r="98" ht="12.75" customHeight="1">
      <c r="A98" s="1"/>
      <c r="C98" s="201"/>
      <c r="G98" s="1"/>
      <c r="I98" s="1"/>
    </row>
    <row r="99" ht="12.75" customHeight="1">
      <c r="A99" s="1"/>
      <c r="C99" s="201"/>
      <c r="G99" s="1"/>
      <c r="I99" s="1"/>
    </row>
    <row r="100" ht="12.75" customHeight="1">
      <c r="A100" s="1"/>
      <c r="C100" s="201"/>
      <c r="G100" s="1"/>
      <c r="I100" s="1"/>
    </row>
    <row r="101" ht="12.75" customHeight="1">
      <c r="A101" s="1"/>
      <c r="C101" s="201"/>
      <c r="G101" s="1"/>
      <c r="I101" s="1"/>
    </row>
    <row r="102" ht="12.75" customHeight="1">
      <c r="A102" s="1"/>
      <c r="C102" s="201"/>
      <c r="G102" s="1"/>
      <c r="I102" s="1"/>
    </row>
    <row r="103" ht="12.75" customHeight="1">
      <c r="A103" s="1"/>
      <c r="C103" s="201"/>
      <c r="G103" s="1"/>
      <c r="I103" s="1"/>
    </row>
    <row r="104" ht="12.75" customHeight="1">
      <c r="A104" s="1"/>
      <c r="C104" s="201"/>
      <c r="G104" s="1"/>
      <c r="I104" s="1"/>
    </row>
    <row r="105" ht="12.75" customHeight="1">
      <c r="A105" s="1"/>
      <c r="C105" s="201"/>
      <c r="G105" s="1"/>
      <c r="I105" s="1"/>
    </row>
    <row r="106" ht="12.75" customHeight="1">
      <c r="A106" s="1"/>
      <c r="C106" s="201"/>
      <c r="G106" s="1"/>
      <c r="I106" s="1"/>
    </row>
    <row r="107" ht="12.75" customHeight="1">
      <c r="A107" s="1"/>
      <c r="C107" s="201"/>
      <c r="G107" s="1"/>
      <c r="I107" s="1"/>
    </row>
    <row r="108" ht="12.75" customHeight="1">
      <c r="A108" s="1"/>
      <c r="C108" s="201"/>
      <c r="G108" s="1"/>
      <c r="I108" s="1"/>
    </row>
    <row r="109" ht="12.75" customHeight="1">
      <c r="A109" s="1"/>
      <c r="C109" s="201"/>
      <c r="G109" s="1"/>
      <c r="I109" s="1"/>
    </row>
    <row r="110" ht="12.75" customHeight="1">
      <c r="A110" s="1"/>
      <c r="C110" s="201"/>
      <c r="G110" s="1"/>
      <c r="I110" s="1"/>
    </row>
    <row r="111" ht="12.75" customHeight="1">
      <c r="A111" s="1"/>
      <c r="C111" s="201"/>
      <c r="G111" s="1"/>
      <c r="I111" s="1"/>
    </row>
    <row r="112" ht="12.75" customHeight="1">
      <c r="A112" s="1"/>
      <c r="C112" s="201"/>
      <c r="G112" s="1"/>
      <c r="I112" s="1"/>
    </row>
    <row r="113" ht="12.75" customHeight="1">
      <c r="A113" s="1"/>
      <c r="C113" s="201"/>
      <c r="G113" s="1"/>
      <c r="I113" s="1"/>
    </row>
    <row r="114" ht="12.75" customHeight="1">
      <c r="A114" s="1"/>
      <c r="C114" s="201"/>
      <c r="G114" s="1"/>
      <c r="I114" s="1"/>
    </row>
    <row r="115" ht="12.75" customHeight="1">
      <c r="A115" s="1"/>
      <c r="C115" s="201"/>
      <c r="G115" s="1"/>
      <c r="I115" s="1"/>
    </row>
    <row r="116" ht="12.75" customHeight="1">
      <c r="A116" s="1"/>
      <c r="C116" s="201"/>
      <c r="G116" s="1"/>
      <c r="I116" s="1"/>
    </row>
    <row r="117" ht="12.75" customHeight="1">
      <c r="A117" s="1"/>
      <c r="C117" s="201"/>
      <c r="G117" s="1"/>
      <c r="I117" s="1"/>
    </row>
    <row r="118" ht="12.75" customHeight="1">
      <c r="A118" s="1"/>
      <c r="C118" s="201"/>
      <c r="G118" s="1"/>
      <c r="I118" s="1"/>
    </row>
    <row r="119" ht="12.75" customHeight="1">
      <c r="A119" s="1"/>
      <c r="C119" s="201"/>
      <c r="G119" s="1"/>
      <c r="I119" s="1"/>
    </row>
    <row r="120" ht="12.75" customHeight="1">
      <c r="A120" s="1"/>
      <c r="C120" s="201"/>
      <c r="G120" s="1"/>
      <c r="I120" s="1"/>
    </row>
    <row r="121" ht="12.75" customHeight="1">
      <c r="A121" s="1"/>
      <c r="C121" s="201"/>
      <c r="G121" s="1"/>
      <c r="I121" s="1"/>
    </row>
    <row r="122" ht="12.75" customHeight="1">
      <c r="A122" s="1"/>
      <c r="C122" s="201"/>
      <c r="G122" s="1"/>
      <c r="I122" s="1"/>
    </row>
    <row r="123" ht="12.75" customHeight="1">
      <c r="A123" s="1"/>
      <c r="C123" s="201"/>
      <c r="G123" s="1"/>
      <c r="I123" s="1"/>
    </row>
    <row r="124" ht="12.75" customHeight="1">
      <c r="A124" s="1"/>
      <c r="C124" s="201"/>
      <c r="G124" s="1"/>
      <c r="I124" s="1"/>
    </row>
    <row r="125" ht="12.75" customHeight="1">
      <c r="A125" s="1"/>
      <c r="C125" s="201"/>
      <c r="G125" s="1"/>
      <c r="I125" s="1"/>
    </row>
    <row r="126" ht="12.75" customHeight="1">
      <c r="A126" s="1"/>
      <c r="C126" s="201"/>
      <c r="G126" s="1"/>
      <c r="I126" s="1"/>
    </row>
    <row r="127" ht="12.75" customHeight="1">
      <c r="A127" s="1"/>
      <c r="C127" s="201"/>
      <c r="G127" s="1"/>
      <c r="I127" s="1"/>
    </row>
    <row r="128" ht="12.75" customHeight="1">
      <c r="A128" s="1"/>
      <c r="C128" s="201"/>
      <c r="G128" s="1"/>
      <c r="I128" s="1"/>
    </row>
    <row r="129" ht="12.75" customHeight="1">
      <c r="A129" s="1"/>
      <c r="C129" s="201"/>
      <c r="G129" s="1"/>
      <c r="I129" s="1"/>
    </row>
    <row r="130" ht="12.75" customHeight="1">
      <c r="A130" s="1"/>
      <c r="C130" s="201"/>
      <c r="G130" s="1"/>
      <c r="I130" s="1"/>
    </row>
    <row r="131" ht="12.75" customHeight="1">
      <c r="A131" s="1"/>
      <c r="C131" s="201"/>
      <c r="G131" s="1"/>
      <c r="I131" s="1"/>
    </row>
    <row r="132" ht="12.75" customHeight="1">
      <c r="A132" s="1"/>
      <c r="C132" s="201"/>
      <c r="G132" s="1"/>
      <c r="I132" s="1"/>
    </row>
    <row r="133" ht="12.75" customHeight="1">
      <c r="A133" s="1"/>
      <c r="C133" s="201"/>
      <c r="G133" s="1"/>
      <c r="I133" s="1"/>
    </row>
    <row r="134" ht="12.75" customHeight="1">
      <c r="A134" s="1"/>
      <c r="C134" s="201"/>
      <c r="G134" s="1"/>
      <c r="I134" s="1"/>
    </row>
    <row r="135" ht="12.75" customHeight="1">
      <c r="A135" s="1"/>
      <c r="C135" s="201"/>
      <c r="G135" s="1"/>
      <c r="I135" s="1"/>
    </row>
    <row r="136" ht="12.75" customHeight="1">
      <c r="A136" s="1"/>
      <c r="C136" s="201"/>
      <c r="G136" s="1"/>
      <c r="I136" s="1"/>
    </row>
    <row r="137" ht="12.75" customHeight="1">
      <c r="A137" s="1"/>
      <c r="C137" s="201"/>
      <c r="G137" s="1"/>
      <c r="I137" s="1"/>
    </row>
    <row r="138" ht="12.75" customHeight="1">
      <c r="A138" s="1"/>
      <c r="C138" s="201"/>
      <c r="G138" s="1"/>
      <c r="I138" s="1"/>
    </row>
    <row r="139" ht="12.75" customHeight="1">
      <c r="A139" s="1"/>
      <c r="C139" s="201"/>
      <c r="G139" s="1"/>
      <c r="I139" s="1"/>
    </row>
    <row r="140" ht="12.75" customHeight="1">
      <c r="A140" s="1"/>
      <c r="C140" s="201"/>
      <c r="G140" s="1"/>
      <c r="I140" s="1"/>
    </row>
    <row r="141" ht="12.75" customHeight="1">
      <c r="A141" s="1"/>
      <c r="C141" s="201"/>
      <c r="G141" s="1"/>
      <c r="I141" s="1"/>
    </row>
    <row r="142" ht="12.75" customHeight="1">
      <c r="A142" s="1"/>
      <c r="C142" s="201"/>
      <c r="G142" s="1"/>
      <c r="I142" s="1"/>
    </row>
    <row r="143" ht="12.75" customHeight="1">
      <c r="A143" s="1"/>
      <c r="C143" s="201"/>
      <c r="G143" s="1"/>
      <c r="I143" s="1"/>
    </row>
    <row r="144" ht="12.75" customHeight="1">
      <c r="A144" s="1"/>
      <c r="C144" s="201"/>
      <c r="G144" s="1"/>
      <c r="I144" s="1"/>
    </row>
    <row r="145" ht="12.75" customHeight="1">
      <c r="A145" s="1"/>
      <c r="C145" s="201"/>
      <c r="G145" s="1"/>
      <c r="I145" s="1"/>
    </row>
    <row r="146" ht="12.75" customHeight="1">
      <c r="A146" s="1"/>
      <c r="C146" s="201"/>
      <c r="G146" s="1"/>
      <c r="I146" s="1"/>
    </row>
    <row r="147" ht="12.75" customHeight="1">
      <c r="A147" s="1"/>
      <c r="C147" s="201"/>
      <c r="G147" s="1"/>
      <c r="I147" s="1"/>
    </row>
    <row r="148" ht="12.75" customHeight="1">
      <c r="A148" s="1"/>
      <c r="C148" s="201"/>
      <c r="G148" s="1"/>
      <c r="I148" s="1"/>
    </row>
    <row r="149" ht="12.75" customHeight="1">
      <c r="A149" s="1"/>
      <c r="C149" s="201"/>
      <c r="G149" s="1"/>
      <c r="I149" s="1"/>
    </row>
    <row r="150" ht="12.75" customHeight="1">
      <c r="A150" s="1"/>
      <c r="C150" s="201"/>
      <c r="G150" s="1"/>
      <c r="I150" s="1"/>
    </row>
    <row r="151" ht="12.75" customHeight="1">
      <c r="A151" s="1"/>
      <c r="C151" s="201"/>
      <c r="G151" s="1"/>
      <c r="I151" s="1"/>
    </row>
    <row r="152" ht="12.75" customHeight="1">
      <c r="A152" s="1"/>
      <c r="C152" s="201"/>
      <c r="G152" s="1"/>
      <c r="I152" s="1"/>
    </row>
    <row r="153" ht="12.75" customHeight="1">
      <c r="A153" s="1"/>
      <c r="C153" s="201"/>
      <c r="G153" s="1"/>
      <c r="I153" s="1"/>
    </row>
    <row r="154" ht="12.75" customHeight="1">
      <c r="A154" s="1"/>
      <c r="C154" s="201"/>
      <c r="G154" s="1"/>
      <c r="I154" s="1"/>
    </row>
    <row r="155" ht="12.75" customHeight="1">
      <c r="A155" s="1"/>
      <c r="C155" s="201"/>
      <c r="G155" s="1"/>
      <c r="I155" s="1"/>
    </row>
    <row r="156" ht="12.75" customHeight="1">
      <c r="A156" s="1"/>
      <c r="C156" s="201"/>
      <c r="G156" s="1"/>
      <c r="I156" s="1"/>
    </row>
    <row r="157" ht="12.75" customHeight="1">
      <c r="A157" s="1"/>
      <c r="C157" s="201"/>
      <c r="G157" s="1"/>
      <c r="I157" s="1"/>
    </row>
    <row r="158" ht="12.75" customHeight="1">
      <c r="A158" s="1"/>
      <c r="C158" s="201"/>
      <c r="G158" s="1"/>
      <c r="I158" s="1"/>
    </row>
    <row r="159" ht="12.75" customHeight="1">
      <c r="A159" s="1"/>
      <c r="C159" s="201"/>
      <c r="G159" s="1"/>
      <c r="I159" s="1"/>
    </row>
    <row r="160" ht="12.75" customHeight="1">
      <c r="A160" s="1"/>
      <c r="C160" s="201"/>
      <c r="G160" s="1"/>
      <c r="I160" s="1"/>
    </row>
    <row r="161" ht="12.75" customHeight="1">
      <c r="A161" s="1"/>
      <c r="C161" s="201"/>
      <c r="G161" s="1"/>
      <c r="I161" s="1"/>
    </row>
    <row r="162" ht="12.75" customHeight="1">
      <c r="A162" s="1"/>
      <c r="C162" s="201"/>
      <c r="G162" s="1"/>
      <c r="I162" s="1"/>
    </row>
    <row r="163" ht="12.75" customHeight="1">
      <c r="A163" s="1"/>
      <c r="C163" s="201"/>
      <c r="G163" s="1"/>
      <c r="I163" s="1"/>
    </row>
    <row r="164" ht="12.75" customHeight="1">
      <c r="A164" s="1"/>
      <c r="C164" s="201"/>
      <c r="G164" s="1"/>
      <c r="I164" s="1"/>
    </row>
    <row r="165" ht="12.75" customHeight="1">
      <c r="A165" s="1"/>
      <c r="C165" s="201"/>
      <c r="G165" s="1"/>
      <c r="I165" s="1"/>
    </row>
    <row r="166" ht="12.75" customHeight="1">
      <c r="A166" s="1"/>
      <c r="C166" s="201"/>
      <c r="G166" s="1"/>
      <c r="I166" s="1"/>
    </row>
    <row r="167" ht="12.75" customHeight="1">
      <c r="A167" s="1"/>
      <c r="C167" s="201"/>
      <c r="G167" s="1"/>
      <c r="I167" s="1"/>
    </row>
    <row r="168" ht="12.75" customHeight="1">
      <c r="A168" s="1"/>
      <c r="C168" s="201"/>
      <c r="G168" s="1"/>
      <c r="I168" s="1"/>
    </row>
    <row r="169" ht="12.75" customHeight="1">
      <c r="A169" s="1"/>
      <c r="C169" s="201"/>
      <c r="G169" s="1"/>
      <c r="I169" s="1"/>
    </row>
    <row r="170" ht="12.75" customHeight="1">
      <c r="A170" s="1"/>
      <c r="C170" s="201"/>
      <c r="G170" s="1"/>
      <c r="I170" s="1"/>
    </row>
    <row r="171" ht="12.75" customHeight="1">
      <c r="A171" s="1"/>
      <c r="C171" s="201"/>
      <c r="G171" s="1"/>
      <c r="I171" s="1"/>
    </row>
    <row r="172" ht="12.75" customHeight="1">
      <c r="A172" s="1"/>
      <c r="C172" s="201"/>
      <c r="G172" s="1"/>
      <c r="I172" s="1"/>
    </row>
    <row r="173" ht="12.75" customHeight="1">
      <c r="A173" s="1"/>
      <c r="C173" s="201"/>
      <c r="G173" s="1"/>
      <c r="I173" s="1"/>
    </row>
    <row r="174" ht="12.75" customHeight="1">
      <c r="A174" s="1"/>
      <c r="C174" s="201"/>
      <c r="G174" s="1"/>
      <c r="I174" s="1"/>
    </row>
    <row r="175" ht="12.75" customHeight="1">
      <c r="A175" s="1"/>
      <c r="C175" s="201"/>
      <c r="G175" s="1"/>
      <c r="I175" s="1"/>
    </row>
    <row r="176" ht="12.75" customHeight="1">
      <c r="A176" s="1"/>
      <c r="C176" s="201"/>
      <c r="G176" s="1"/>
      <c r="I176" s="1"/>
    </row>
    <row r="177" ht="12.75" customHeight="1">
      <c r="A177" s="1"/>
      <c r="C177" s="201"/>
      <c r="G177" s="1"/>
      <c r="I177" s="1"/>
    </row>
    <row r="178" ht="12.75" customHeight="1">
      <c r="A178" s="1"/>
      <c r="C178" s="201"/>
      <c r="G178" s="1"/>
      <c r="I178" s="1"/>
    </row>
    <row r="179" ht="12.75" customHeight="1">
      <c r="A179" s="1"/>
      <c r="C179" s="201"/>
      <c r="G179" s="1"/>
      <c r="I179" s="1"/>
    </row>
    <row r="180" ht="12.75" customHeight="1">
      <c r="A180" s="1"/>
      <c r="C180" s="201"/>
      <c r="G180" s="1"/>
      <c r="I180" s="1"/>
    </row>
    <row r="181" ht="12.75" customHeight="1">
      <c r="A181" s="1"/>
      <c r="C181" s="201"/>
      <c r="G181" s="1"/>
      <c r="I181" s="1"/>
    </row>
    <row r="182" ht="12.75" customHeight="1">
      <c r="A182" s="1"/>
      <c r="C182" s="201"/>
      <c r="G182" s="1"/>
      <c r="I182" s="1"/>
    </row>
    <row r="183" ht="12.75" customHeight="1">
      <c r="A183" s="1"/>
      <c r="C183" s="201"/>
      <c r="G183" s="1"/>
      <c r="I183" s="1"/>
    </row>
    <row r="184" ht="12.75" customHeight="1">
      <c r="A184" s="1"/>
      <c r="C184" s="201"/>
      <c r="G184" s="1"/>
      <c r="I184" s="1"/>
    </row>
    <row r="185" ht="12.75" customHeight="1">
      <c r="A185" s="1"/>
      <c r="C185" s="201"/>
      <c r="G185" s="1"/>
      <c r="I185" s="1"/>
    </row>
    <row r="186" ht="12.75" customHeight="1">
      <c r="A186" s="1"/>
      <c r="C186" s="201"/>
      <c r="G186" s="1"/>
      <c r="I186" s="1"/>
    </row>
    <row r="187" ht="12.75" customHeight="1">
      <c r="A187" s="1"/>
      <c r="C187" s="201"/>
      <c r="G187" s="1"/>
      <c r="I187" s="1"/>
    </row>
    <row r="188" ht="12.75" customHeight="1">
      <c r="A188" s="1"/>
      <c r="C188" s="201"/>
      <c r="G188" s="1"/>
      <c r="I188" s="1"/>
    </row>
    <row r="189" ht="12.75" customHeight="1">
      <c r="A189" s="1"/>
      <c r="C189" s="201"/>
      <c r="G189" s="1"/>
      <c r="I189" s="1"/>
    </row>
    <row r="190" ht="12.75" customHeight="1">
      <c r="A190" s="1"/>
      <c r="C190" s="201"/>
      <c r="G190" s="1"/>
      <c r="I190" s="1"/>
    </row>
    <row r="191" ht="12.75" customHeight="1">
      <c r="A191" s="1"/>
      <c r="C191" s="201"/>
      <c r="G191" s="1"/>
      <c r="I191" s="1"/>
    </row>
    <row r="192" ht="12.75" customHeight="1">
      <c r="A192" s="1"/>
      <c r="C192" s="201"/>
      <c r="G192" s="1"/>
      <c r="I192" s="1"/>
    </row>
    <row r="193" ht="12.75" customHeight="1">
      <c r="A193" s="1"/>
      <c r="C193" s="201"/>
      <c r="G193" s="1"/>
      <c r="I193" s="1"/>
    </row>
    <row r="194" ht="12.75" customHeight="1">
      <c r="A194" s="1"/>
      <c r="C194" s="201"/>
      <c r="G194" s="1"/>
      <c r="I194" s="1"/>
    </row>
    <row r="195" ht="12.75" customHeight="1">
      <c r="A195" s="1"/>
      <c r="C195" s="201"/>
      <c r="G195" s="1"/>
      <c r="I195" s="1"/>
    </row>
    <row r="196" ht="12.75" customHeight="1">
      <c r="A196" s="1"/>
      <c r="C196" s="201"/>
      <c r="G196" s="1"/>
      <c r="I196" s="1"/>
    </row>
    <row r="197" ht="12.75" customHeight="1">
      <c r="A197" s="1"/>
      <c r="C197" s="201"/>
      <c r="G197" s="1"/>
      <c r="I197" s="1"/>
    </row>
    <row r="198" ht="12.75" customHeight="1">
      <c r="A198" s="1"/>
      <c r="C198" s="201"/>
      <c r="G198" s="1"/>
      <c r="I198" s="1"/>
    </row>
    <row r="199" ht="12.75" customHeight="1">
      <c r="A199" s="1"/>
      <c r="C199" s="201"/>
      <c r="G199" s="1"/>
      <c r="I199" s="1"/>
    </row>
    <row r="200" ht="12.75" customHeight="1">
      <c r="A200" s="1"/>
      <c r="C200" s="201"/>
      <c r="G200" s="1"/>
      <c r="I200" s="1"/>
    </row>
    <row r="201" ht="12.75" customHeight="1">
      <c r="A201" s="1"/>
      <c r="C201" s="201"/>
      <c r="G201" s="1"/>
      <c r="I201" s="1"/>
    </row>
    <row r="202" ht="12.75" customHeight="1">
      <c r="A202" s="1"/>
      <c r="C202" s="201"/>
      <c r="G202" s="1"/>
      <c r="I202" s="1"/>
    </row>
    <row r="203" ht="12.75" customHeight="1">
      <c r="A203" s="1"/>
      <c r="C203" s="201"/>
      <c r="G203" s="1"/>
      <c r="I203" s="1"/>
    </row>
    <row r="204" ht="12.75" customHeight="1">
      <c r="A204" s="1"/>
      <c r="C204" s="201"/>
      <c r="G204" s="1"/>
      <c r="I204" s="1"/>
    </row>
    <row r="205" ht="12.75" customHeight="1">
      <c r="A205" s="1"/>
      <c r="C205" s="201"/>
      <c r="G205" s="1"/>
      <c r="I205" s="1"/>
    </row>
    <row r="206" ht="12.75" customHeight="1">
      <c r="A206" s="1"/>
      <c r="C206" s="201"/>
      <c r="G206" s="1"/>
      <c r="I206" s="1"/>
    </row>
    <row r="207" ht="12.75" customHeight="1">
      <c r="A207" s="1"/>
      <c r="C207" s="201"/>
      <c r="G207" s="1"/>
      <c r="I207" s="1"/>
    </row>
    <row r="208" ht="12.75" customHeight="1">
      <c r="A208" s="1"/>
      <c r="C208" s="201"/>
      <c r="G208" s="1"/>
      <c r="I208" s="1"/>
    </row>
    <row r="209" ht="12.75" customHeight="1">
      <c r="A209" s="1"/>
      <c r="C209" s="201"/>
      <c r="G209" s="1"/>
      <c r="I209" s="1"/>
    </row>
    <row r="210" ht="12.75" customHeight="1">
      <c r="A210" s="1"/>
      <c r="C210" s="201"/>
      <c r="G210" s="1"/>
      <c r="I210" s="1"/>
    </row>
    <row r="211" ht="12.75" customHeight="1">
      <c r="A211" s="1"/>
      <c r="C211" s="201"/>
      <c r="G211" s="1"/>
      <c r="I211" s="1"/>
    </row>
    <row r="212" ht="12.75" customHeight="1">
      <c r="A212" s="1"/>
      <c r="C212" s="201"/>
      <c r="G212" s="1"/>
      <c r="I212" s="1"/>
    </row>
    <row r="213" ht="12.75" customHeight="1">
      <c r="A213" s="1"/>
      <c r="C213" s="201"/>
      <c r="G213" s="1"/>
      <c r="I213" s="1"/>
    </row>
    <row r="214" ht="12.75" customHeight="1">
      <c r="A214" s="1"/>
      <c r="C214" s="201"/>
      <c r="G214" s="1"/>
      <c r="I214" s="1"/>
    </row>
    <row r="215" ht="12.75" customHeight="1">
      <c r="A215" s="1"/>
      <c r="C215" s="201"/>
      <c r="G215" s="1"/>
      <c r="I215" s="1"/>
    </row>
    <row r="216" ht="12.75" customHeight="1">
      <c r="A216" s="1"/>
      <c r="C216" s="201"/>
      <c r="G216" s="1"/>
      <c r="I216" s="1"/>
    </row>
    <row r="217" ht="12.75" customHeight="1">
      <c r="A217" s="1"/>
      <c r="C217" s="201"/>
      <c r="G217" s="1"/>
      <c r="I217" s="1"/>
    </row>
    <row r="218" ht="12.75" customHeight="1">
      <c r="A218" s="1"/>
      <c r="C218" s="201"/>
      <c r="G218" s="1"/>
      <c r="I218" s="1"/>
    </row>
    <row r="219" ht="12.75" customHeight="1">
      <c r="A219" s="1"/>
      <c r="C219" s="201"/>
      <c r="G219" s="1"/>
      <c r="I219" s="1"/>
    </row>
    <row r="220" ht="12.75" customHeight="1">
      <c r="A220" s="1"/>
      <c r="C220" s="201"/>
      <c r="G220" s="1"/>
      <c r="I220" s="1"/>
    </row>
    <row r="221" ht="12.75" customHeight="1">
      <c r="A221" s="1"/>
      <c r="C221" s="201"/>
      <c r="G221" s="1"/>
      <c r="I221" s="1"/>
    </row>
    <row r="222" ht="12.75" customHeight="1">
      <c r="A222" s="1"/>
      <c r="C222" s="201"/>
      <c r="G222" s="1"/>
      <c r="I222" s="1"/>
    </row>
    <row r="223" ht="12.75" customHeight="1">
      <c r="A223" s="1"/>
      <c r="C223" s="201"/>
      <c r="G223" s="1"/>
      <c r="I223" s="1"/>
    </row>
    <row r="224" ht="12.75" customHeight="1">
      <c r="A224" s="1"/>
      <c r="C224" s="201"/>
      <c r="G224" s="1"/>
      <c r="I224" s="1"/>
    </row>
    <row r="225" ht="12.75" customHeight="1">
      <c r="A225" s="1"/>
      <c r="C225" s="201"/>
      <c r="G225" s="1"/>
      <c r="I225" s="1"/>
    </row>
    <row r="226" ht="12.75" customHeight="1">
      <c r="A226" s="1"/>
      <c r="C226" s="201"/>
      <c r="G226" s="1"/>
      <c r="I226" s="1"/>
    </row>
    <row r="227" ht="12.75" customHeight="1">
      <c r="A227" s="1"/>
      <c r="C227" s="201"/>
      <c r="G227" s="1"/>
      <c r="I227" s="1"/>
    </row>
    <row r="228" ht="12.75" customHeight="1">
      <c r="A228" s="1"/>
      <c r="C228" s="201"/>
      <c r="G228" s="1"/>
      <c r="I228" s="1"/>
    </row>
    <row r="229" ht="12.75" customHeight="1">
      <c r="A229" s="1"/>
      <c r="C229" s="201"/>
      <c r="G229" s="1"/>
      <c r="I229" s="1"/>
    </row>
    <row r="230" ht="12.75" customHeight="1">
      <c r="A230" s="1"/>
      <c r="C230" s="201"/>
      <c r="G230" s="1"/>
      <c r="I230" s="1"/>
    </row>
    <row r="231" ht="12.75" customHeight="1">
      <c r="A231" s="1"/>
      <c r="C231" s="201"/>
      <c r="G231" s="1"/>
      <c r="I231" s="1"/>
    </row>
    <row r="232" ht="12.75" customHeight="1">
      <c r="A232" s="1"/>
      <c r="C232" s="201"/>
      <c r="G232" s="1"/>
      <c r="I232" s="1"/>
    </row>
    <row r="233" ht="12.75" customHeight="1">
      <c r="A233" s="1"/>
      <c r="C233" s="201"/>
      <c r="G233" s="1"/>
      <c r="I233" s="1"/>
    </row>
    <row r="234" ht="12.75" customHeight="1">
      <c r="A234" s="1"/>
      <c r="C234" s="201"/>
      <c r="G234" s="1"/>
      <c r="I234" s="1"/>
    </row>
    <row r="235" ht="12.75" customHeight="1">
      <c r="A235" s="1"/>
      <c r="C235" s="201"/>
      <c r="G235" s="1"/>
      <c r="I235" s="1"/>
    </row>
    <row r="236" ht="12.75" customHeight="1">
      <c r="A236" s="1"/>
      <c r="C236" s="201"/>
      <c r="G236" s="1"/>
      <c r="I236" s="1"/>
    </row>
    <row r="237" ht="12.75" customHeight="1">
      <c r="A237" s="1"/>
      <c r="C237" s="201"/>
      <c r="G237" s="1"/>
      <c r="I237" s="1"/>
    </row>
    <row r="238" ht="12.75" customHeight="1">
      <c r="A238" s="1"/>
      <c r="C238" s="201"/>
      <c r="G238" s="1"/>
      <c r="I238" s="1"/>
    </row>
    <row r="239" ht="12.75" customHeight="1">
      <c r="A239" s="1"/>
      <c r="C239" s="201"/>
      <c r="G239" s="1"/>
      <c r="I239" s="1"/>
    </row>
    <row r="240" ht="12.75" customHeight="1">
      <c r="A240" s="1"/>
      <c r="C240" s="201"/>
      <c r="G240" s="1"/>
      <c r="I240" s="1"/>
    </row>
    <row r="241" ht="12.75" customHeight="1">
      <c r="A241" s="1"/>
      <c r="C241" s="201"/>
      <c r="G241" s="1"/>
      <c r="I241" s="1"/>
    </row>
    <row r="242" ht="12.75" customHeight="1">
      <c r="A242" s="1"/>
      <c r="C242" s="201"/>
      <c r="G242" s="1"/>
      <c r="I242" s="1"/>
    </row>
    <row r="243" ht="12.75" customHeight="1">
      <c r="A243" s="1"/>
      <c r="C243" s="201"/>
      <c r="G243" s="1"/>
      <c r="I243" s="1"/>
    </row>
    <row r="244" ht="12.75" customHeight="1">
      <c r="A244" s="1"/>
      <c r="C244" s="201"/>
      <c r="G244" s="1"/>
      <c r="I244" s="1"/>
    </row>
    <row r="245" ht="12.75" customHeight="1">
      <c r="A245" s="1"/>
      <c r="C245" s="201"/>
      <c r="G245" s="1"/>
      <c r="I245" s="1"/>
    </row>
    <row r="246" ht="12.75" customHeight="1">
      <c r="A246" s="1"/>
      <c r="C246" s="201"/>
      <c r="G246" s="1"/>
      <c r="I246" s="1"/>
    </row>
    <row r="247" ht="12.75" customHeight="1">
      <c r="A247" s="1"/>
      <c r="C247" s="201"/>
      <c r="G247" s="1"/>
      <c r="I247" s="1"/>
    </row>
    <row r="248" ht="12.75" customHeight="1">
      <c r="A248" s="1"/>
      <c r="C248" s="201"/>
      <c r="G248" s="1"/>
      <c r="I248" s="1"/>
    </row>
    <row r="249" ht="12.75" customHeight="1">
      <c r="A249" s="1"/>
      <c r="C249" s="201"/>
      <c r="G249" s="1"/>
      <c r="I249" s="1"/>
    </row>
    <row r="250" ht="12.75" customHeight="1">
      <c r="A250" s="1"/>
      <c r="C250" s="201"/>
      <c r="G250" s="1"/>
      <c r="I250" s="1"/>
    </row>
    <row r="251" ht="12.75" customHeight="1">
      <c r="A251" s="1"/>
      <c r="C251" s="201"/>
      <c r="G251" s="1"/>
      <c r="I251" s="1"/>
    </row>
    <row r="252" ht="12.75" customHeight="1">
      <c r="A252" s="1"/>
      <c r="C252" s="201"/>
      <c r="G252" s="1"/>
      <c r="I252" s="1"/>
    </row>
    <row r="253" ht="12.75" customHeight="1">
      <c r="A253" s="1"/>
      <c r="C253" s="201"/>
      <c r="G253" s="1"/>
      <c r="I253" s="1"/>
    </row>
    <row r="254" ht="12.75" customHeight="1">
      <c r="A254" s="1"/>
      <c r="C254" s="201"/>
      <c r="G254" s="1"/>
      <c r="I254" s="1"/>
    </row>
    <row r="255" ht="12.75" customHeight="1">
      <c r="A255" s="1"/>
      <c r="C255" s="201"/>
      <c r="G255" s="1"/>
      <c r="I255" s="1"/>
    </row>
    <row r="256" ht="12.75" customHeight="1">
      <c r="A256" s="1"/>
      <c r="C256" s="201"/>
      <c r="G256" s="1"/>
      <c r="I256" s="1"/>
    </row>
    <row r="257" ht="12.75" customHeight="1">
      <c r="A257" s="1"/>
      <c r="C257" s="201"/>
      <c r="G257" s="1"/>
      <c r="I257" s="1"/>
    </row>
    <row r="258" ht="12.75" customHeight="1">
      <c r="A258" s="1"/>
      <c r="C258" s="201"/>
      <c r="G258" s="1"/>
      <c r="I258" s="1"/>
    </row>
    <row r="259" ht="12.75" customHeight="1">
      <c r="A259" s="1"/>
      <c r="C259" s="201"/>
      <c r="G259" s="1"/>
      <c r="I259" s="1"/>
    </row>
    <row r="260" ht="12.75" customHeight="1">
      <c r="A260" s="1"/>
      <c r="C260" s="201"/>
      <c r="G260" s="1"/>
      <c r="I260" s="1"/>
    </row>
    <row r="261" ht="12.75" customHeight="1">
      <c r="A261" s="1"/>
      <c r="C261" s="201"/>
      <c r="G261" s="1"/>
      <c r="I261" s="1"/>
    </row>
    <row r="262" ht="12.75" customHeight="1">
      <c r="A262" s="1"/>
      <c r="C262" s="201"/>
      <c r="G262" s="1"/>
      <c r="I262" s="1"/>
    </row>
    <row r="263" ht="12.75" customHeight="1">
      <c r="A263" s="1"/>
      <c r="C263" s="201"/>
      <c r="G263" s="1"/>
      <c r="I263" s="1"/>
    </row>
    <row r="264" ht="12.75" customHeight="1">
      <c r="A264" s="1"/>
      <c r="C264" s="201"/>
      <c r="G264" s="1"/>
      <c r="I264" s="1"/>
    </row>
    <row r="265" ht="12.75" customHeight="1">
      <c r="A265" s="1"/>
      <c r="C265" s="201"/>
      <c r="G265" s="1"/>
      <c r="I265" s="1"/>
    </row>
    <row r="266" ht="12.75" customHeight="1">
      <c r="A266" s="1"/>
      <c r="C266" s="201"/>
      <c r="G266" s="1"/>
      <c r="I266" s="1"/>
    </row>
    <row r="267" ht="12.75" customHeight="1">
      <c r="A267" s="1"/>
      <c r="C267" s="201"/>
      <c r="G267" s="1"/>
      <c r="I267" s="1"/>
    </row>
    <row r="268" ht="12.75" customHeight="1">
      <c r="A268" s="1"/>
      <c r="C268" s="201"/>
      <c r="G268" s="1"/>
      <c r="I268" s="1"/>
    </row>
    <row r="269" ht="12.75" customHeight="1">
      <c r="A269" s="1"/>
      <c r="C269" s="201"/>
      <c r="G269" s="1"/>
      <c r="I269" s="1"/>
    </row>
    <row r="270" ht="12.75" customHeight="1">
      <c r="A270" s="1"/>
      <c r="C270" s="201"/>
      <c r="G270" s="1"/>
      <c r="I270" s="1"/>
    </row>
    <row r="271" ht="12.75" customHeight="1">
      <c r="A271" s="1"/>
      <c r="C271" s="201"/>
      <c r="G271" s="1"/>
      <c r="I271" s="1"/>
    </row>
    <row r="272" ht="12.75" customHeight="1">
      <c r="A272" s="1"/>
      <c r="C272" s="201"/>
      <c r="G272" s="1"/>
      <c r="I272" s="1"/>
    </row>
    <row r="273" ht="12.75" customHeight="1">
      <c r="A273" s="1"/>
      <c r="C273" s="201"/>
      <c r="G273" s="1"/>
      <c r="I273" s="1"/>
    </row>
    <row r="274" ht="12.75" customHeight="1">
      <c r="A274" s="1"/>
      <c r="C274" s="201"/>
      <c r="G274" s="1"/>
      <c r="I274" s="1"/>
    </row>
    <row r="275" ht="12.75" customHeight="1">
      <c r="A275" s="1"/>
      <c r="C275" s="201"/>
      <c r="G275" s="1"/>
      <c r="I275" s="1"/>
    </row>
    <row r="276" ht="12.75" customHeight="1">
      <c r="A276" s="1"/>
      <c r="C276" s="201"/>
      <c r="G276" s="1"/>
      <c r="I276" s="1"/>
    </row>
    <row r="277" ht="12.75" customHeight="1">
      <c r="A277" s="1"/>
      <c r="C277" s="201"/>
      <c r="G277" s="1"/>
      <c r="I277" s="1"/>
    </row>
    <row r="278" ht="12.75" customHeight="1">
      <c r="A278" s="1"/>
      <c r="C278" s="201"/>
      <c r="G278" s="1"/>
      <c r="I278" s="1"/>
    </row>
    <row r="279" ht="12.75" customHeight="1">
      <c r="A279" s="1"/>
      <c r="C279" s="201"/>
      <c r="G279" s="1"/>
      <c r="I279" s="1"/>
    </row>
    <row r="280" ht="12.75" customHeight="1">
      <c r="A280" s="1"/>
      <c r="C280" s="201"/>
      <c r="G280" s="1"/>
      <c r="I280" s="1"/>
    </row>
    <row r="281" ht="12.75" customHeight="1">
      <c r="A281" s="1"/>
      <c r="C281" s="201"/>
      <c r="G281" s="1"/>
      <c r="I281" s="1"/>
    </row>
    <row r="282" ht="12.75" customHeight="1">
      <c r="A282" s="1"/>
      <c r="C282" s="201"/>
      <c r="G282" s="1"/>
      <c r="I282" s="1"/>
    </row>
    <row r="283" ht="12.75" customHeight="1">
      <c r="A283" s="1"/>
      <c r="C283" s="201"/>
      <c r="G283" s="1"/>
      <c r="I283" s="1"/>
    </row>
    <row r="284" ht="12.75" customHeight="1">
      <c r="A284" s="1"/>
      <c r="C284" s="201"/>
      <c r="G284" s="1"/>
      <c r="I284" s="1"/>
    </row>
    <row r="285" ht="12.75" customHeight="1">
      <c r="A285" s="1"/>
      <c r="C285" s="201"/>
      <c r="G285" s="1"/>
      <c r="I285" s="1"/>
    </row>
    <row r="286" ht="12.75" customHeight="1">
      <c r="A286" s="1"/>
      <c r="C286" s="201"/>
      <c r="G286" s="1"/>
      <c r="I286" s="1"/>
    </row>
    <row r="287" ht="12.75" customHeight="1">
      <c r="A287" s="1"/>
      <c r="C287" s="201"/>
      <c r="G287" s="1"/>
      <c r="I287" s="1"/>
    </row>
    <row r="288" ht="12.75" customHeight="1">
      <c r="A288" s="1"/>
      <c r="C288" s="201"/>
      <c r="G288" s="1"/>
      <c r="I288" s="1"/>
    </row>
    <row r="289" ht="12.75" customHeight="1">
      <c r="A289" s="1"/>
      <c r="C289" s="201"/>
      <c r="G289" s="1"/>
      <c r="I289" s="1"/>
    </row>
    <row r="290" ht="12.75" customHeight="1">
      <c r="A290" s="1"/>
      <c r="C290" s="201"/>
      <c r="G290" s="1"/>
      <c r="I290" s="1"/>
    </row>
    <row r="291" ht="12.75" customHeight="1">
      <c r="A291" s="1"/>
      <c r="C291" s="201"/>
      <c r="G291" s="1"/>
      <c r="I291" s="1"/>
    </row>
    <row r="292" ht="12.75" customHeight="1">
      <c r="A292" s="1"/>
      <c r="C292" s="201"/>
      <c r="G292" s="1"/>
      <c r="I292" s="1"/>
    </row>
    <row r="293" ht="12.75" customHeight="1">
      <c r="A293" s="1"/>
      <c r="C293" s="201"/>
      <c r="G293" s="1"/>
      <c r="I293" s="1"/>
    </row>
    <row r="294" ht="12.75" customHeight="1">
      <c r="A294" s="1"/>
      <c r="C294" s="201"/>
      <c r="G294" s="1"/>
      <c r="I294" s="1"/>
    </row>
    <row r="295" ht="12.75" customHeight="1">
      <c r="A295" s="1"/>
      <c r="C295" s="201"/>
      <c r="G295" s="1"/>
      <c r="I295" s="1"/>
    </row>
    <row r="296" ht="12.75" customHeight="1">
      <c r="A296" s="1"/>
      <c r="C296" s="201"/>
      <c r="G296" s="1"/>
      <c r="I296" s="1"/>
    </row>
    <row r="297" ht="12.75" customHeight="1">
      <c r="A297" s="1"/>
      <c r="C297" s="201"/>
      <c r="G297" s="1"/>
      <c r="I297" s="1"/>
    </row>
    <row r="298" ht="12.75" customHeight="1">
      <c r="A298" s="1"/>
      <c r="C298" s="201"/>
      <c r="G298" s="1"/>
      <c r="I298" s="1"/>
    </row>
    <row r="299" ht="12.75" customHeight="1">
      <c r="A299" s="1"/>
      <c r="C299" s="201"/>
      <c r="G299" s="1"/>
      <c r="I299" s="1"/>
    </row>
    <row r="300" ht="12.75" customHeight="1">
      <c r="A300" s="1"/>
      <c r="C300" s="201"/>
      <c r="G300" s="1"/>
      <c r="I300" s="1"/>
    </row>
    <row r="301" ht="12.75" customHeight="1">
      <c r="A301" s="1"/>
      <c r="C301" s="201"/>
      <c r="G301" s="1"/>
      <c r="I301" s="1"/>
    </row>
    <row r="302" ht="12.75" customHeight="1">
      <c r="A302" s="1"/>
      <c r="C302" s="201"/>
      <c r="G302" s="1"/>
      <c r="I302" s="1"/>
    </row>
    <row r="303" ht="12.75" customHeight="1">
      <c r="A303" s="1"/>
      <c r="C303" s="201"/>
      <c r="G303" s="1"/>
      <c r="I303" s="1"/>
    </row>
    <row r="304" ht="12.75" customHeight="1">
      <c r="A304" s="1"/>
      <c r="C304" s="201"/>
      <c r="G304" s="1"/>
      <c r="I304" s="1"/>
    </row>
    <row r="305" ht="12.75" customHeight="1">
      <c r="A305" s="1"/>
      <c r="C305" s="201"/>
      <c r="G305" s="1"/>
      <c r="I305" s="1"/>
    </row>
    <row r="306" ht="12.75" customHeight="1">
      <c r="A306" s="1"/>
      <c r="C306" s="201"/>
      <c r="G306" s="1"/>
      <c r="I306" s="1"/>
    </row>
    <row r="307" ht="12.75" customHeight="1">
      <c r="A307" s="1"/>
      <c r="C307" s="201"/>
      <c r="G307" s="1"/>
      <c r="I307" s="1"/>
    </row>
    <row r="308" ht="12.75" customHeight="1">
      <c r="A308" s="1"/>
      <c r="C308" s="201"/>
      <c r="G308" s="1"/>
      <c r="I308" s="1"/>
    </row>
    <row r="309" ht="12.75" customHeight="1">
      <c r="A309" s="1"/>
      <c r="C309" s="201"/>
      <c r="G309" s="1"/>
      <c r="I309" s="1"/>
    </row>
    <row r="310" ht="12.75" customHeight="1">
      <c r="A310" s="1"/>
      <c r="C310" s="201"/>
      <c r="G310" s="1"/>
      <c r="I310" s="1"/>
    </row>
    <row r="311" ht="12.75" customHeight="1">
      <c r="A311" s="1"/>
      <c r="C311" s="201"/>
      <c r="G311" s="1"/>
      <c r="I311" s="1"/>
    </row>
    <row r="312" ht="12.75" customHeight="1">
      <c r="A312" s="1"/>
      <c r="C312" s="201"/>
      <c r="G312" s="1"/>
      <c r="I312" s="1"/>
    </row>
    <row r="313" ht="12.75" customHeight="1">
      <c r="A313" s="1"/>
      <c r="C313" s="201"/>
      <c r="G313" s="1"/>
      <c r="I313" s="1"/>
    </row>
    <row r="314" ht="12.75" customHeight="1">
      <c r="A314" s="1"/>
      <c r="C314" s="201"/>
      <c r="G314" s="1"/>
      <c r="I314" s="1"/>
    </row>
    <row r="315" ht="12.75" customHeight="1">
      <c r="A315" s="1"/>
      <c r="C315" s="201"/>
      <c r="G315" s="1"/>
      <c r="I315" s="1"/>
    </row>
    <row r="316" ht="12.75" customHeight="1">
      <c r="A316" s="1"/>
      <c r="C316" s="201"/>
      <c r="G316" s="1"/>
      <c r="I316" s="1"/>
    </row>
    <row r="317" ht="12.75" customHeight="1">
      <c r="A317" s="1"/>
      <c r="C317" s="201"/>
      <c r="G317" s="1"/>
      <c r="I317" s="1"/>
    </row>
    <row r="318" ht="12.75" customHeight="1">
      <c r="A318" s="1"/>
      <c r="C318" s="201"/>
      <c r="G318" s="1"/>
      <c r="I318" s="1"/>
    </row>
    <row r="319" ht="12.75" customHeight="1">
      <c r="A319" s="1"/>
      <c r="C319" s="201"/>
      <c r="G319" s="1"/>
      <c r="I319" s="1"/>
    </row>
    <row r="320" ht="12.75" customHeight="1">
      <c r="A320" s="1"/>
      <c r="C320" s="201"/>
      <c r="G320" s="1"/>
      <c r="I320" s="1"/>
    </row>
    <row r="321" ht="12.75" customHeight="1">
      <c r="A321" s="1"/>
      <c r="C321" s="201"/>
      <c r="G321" s="1"/>
      <c r="I321" s="1"/>
    </row>
    <row r="322" ht="12.75" customHeight="1">
      <c r="A322" s="1"/>
      <c r="C322" s="201"/>
      <c r="G322" s="1"/>
      <c r="I322" s="1"/>
    </row>
    <row r="323" ht="12.75" customHeight="1">
      <c r="A323" s="1"/>
      <c r="C323" s="201"/>
      <c r="G323" s="1"/>
      <c r="I323" s="1"/>
    </row>
    <row r="324" ht="12.75" customHeight="1">
      <c r="A324" s="1"/>
      <c r="C324" s="201"/>
      <c r="G324" s="1"/>
      <c r="I324" s="1"/>
    </row>
    <row r="325" ht="12.75" customHeight="1">
      <c r="A325" s="1"/>
      <c r="C325" s="201"/>
      <c r="G325" s="1"/>
      <c r="I325" s="1"/>
    </row>
    <row r="326" ht="12.75" customHeight="1">
      <c r="A326" s="1"/>
      <c r="C326" s="201"/>
      <c r="G326" s="1"/>
      <c r="I326" s="1"/>
    </row>
    <row r="327" ht="12.75" customHeight="1">
      <c r="A327" s="1"/>
      <c r="C327" s="201"/>
      <c r="G327" s="1"/>
      <c r="I327" s="1"/>
    </row>
    <row r="328" ht="12.75" customHeight="1">
      <c r="A328" s="1"/>
      <c r="C328" s="201"/>
      <c r="G328" s="1"/>
      <c r="I328" s="1"/>
    </row>
    <row r="329" ht="12.75" customHeight="1">
      <c r="A329" s="1"/>
      <c r="C329" s="201"/>
      <c r="G329" s="1"/>
      <c r="I329" s="1"/>
    </row>
    <row r="330" ht="12.75" customHeight="1">
      <c r="A330" s="1"/>
      <c r="C330" s="201"/>
      <c r="G330" s="1"/>
      <c r="I330" s="1"/>
    </row>
    <row r="331" ht="12.75" customHeight="1">
      <c r="A331" s="1"/>
      <c r="C331" s="201"/>
      <c r="G331" s="1"/>
      <c r="I331" s="1"/>
    </row>
    <row r="332" ht="12.75" customHeight="1">
      <c r="A332" s="1"/>
      <c r="C332" s="201"/>
      <c r="G332" s="1"/>
      <c r="I332" s="1"/>
    </row>
    <row r="333" ht="12.75" customHeight="1">
      <c r="A333" s="1"/>
      <c r="C333" s="201"/>
      <c r="G333" s="1"/>
      <c r="I333" s="1"/>
    </row>
    <row r="334" ht="12.75" customHeight="1">
      <c r="A334" s="1"/>
      <c r="C334" s="201"/>
      <c r="G334" s="1"/>
      <c r="I334" s="1"/>
    </row>
    <row r="335" ht="12.75" customHeight="1">
      <c r="A335" s="1"/>
      <c r="C335" s="201"/>
      <c r="G335" s="1"/>
      <c r="I335" s="1"/>
    </row>
    <row r="336" ht="12.75" customHeight="1">
      <c r="A336" s="1"/>
      <c r="C336" s="201"/>
      <c r="G336" s="1"/>
      <c r="I336" s="1"/>
    </row>
    <row r="337" ht="12.75" customHeight="1">
      <c r="A337" s="1"/>
      <c r="C337" s="201"/>
      <c r="G337" s="1"/>
      <c r="I337" s="1"/>
    </row>
    <row r="338" ht="12.75" customHeight="1">
      <c r="A338" s="1"/>
      <c r="C338" s="201"/>
      <c r="G338" s="1"/>
      <c r="I338" s="1"/>
    </row>
    <row r="339" ht="12.75" customHeight="1">
      <c r="A339" s="1"/>
      <c r="C339" s="201"/>
      <c r="G339" s="1"/>
      <c r="I339" s="1"/>
    </row>
    <row r="340" ht="12.75" customHeight="1">
      <c r="A340" s="1"/>
      <c r="C340" s="201"/>
      <c r="G340" s="1"/>
      <c r="I340" s="1"/>
    </row>
    <row r="341" ht="12.75" customHeight="1">
      <c r="A341" s="1"/>
      <c r="C341" s="201"/>
      <c r="G341" s="1"/>
      <c r="I341" s="1"/>
    </row>
    <row r="342" ht="12.75" customHeight="1">
      <c r="A342" s="1"/>
      <c r="C342" s="201"/>
      <c r="G342" s="1"/>
      <c r="I342" s="1"/>
    </row>
    <row r="343" ht="12.75" customHeight="1">
      <c r="A343" s="1"/>
      <c r="C343" s="201"/>
      <c r="G343" s="1"/>
      <c r="I343" s="1"/>
    </row>
    <row r="344" ht="12.75" customHeight="1">
      <c r="A344" s="1"/>
      <c r="C344" s="201"/>
      <c r="G344" s="1"/>
      <c r="I344" s="1"/>
    </row>
    <row r="345" ht="12.75" customHeight="1">
      <c r="A345" s="1"/>
      <c r="C345" s="201"/>
      <c r="G345" s="1"/>
      <c r="I345" s="1"/>
    </row>
    <row r="346" ht="12.75" customHeight="1">
      <c r="A346" s="1"/>
      <c r="C346" s="201"/>
      <c r="G346" s="1"/>
      <c r="I346" s="1"/>
    </row>
    <row r="347" ht="12.75" customHeight="1">
      <c r="A347" s="1"/>
      <c r="C347" s="201"/>
      <c r="G347" s="1"/>
      <c r="I347" s="1"/>
    </row>
    <row r="348" ht="12.75" customHeight="1">
      <c r="A348" s="1"/>
      <c r="C348" s="201"/>
      <c r="G348" s="1"/>
      <c r="I348" s="1"/>
    </row>
    <row r="349" ht="12.75" customHeight="1">
      <c r="A349" s="1"/>
      <c r="C349" s="201"/>
      <c r="G349" s="1"/>
      <c r="I349" s="1"/>
    </row>
    <row r="350" ht="12.75" customHeight="1">
      <c r="A350" s="1"/>
      <c r="C350" s="201"/>
      <c r="G350" s="1"/>
      <c r="I350" s="1"/>
    </row>
    <row r="351" ht="12.75" customHeight="1">
      <c r="A351" s="1"/>
      <c r="C351" s="201"/>
      <c r="G351" s="1"/>
      <c r="I351" s="1"/>
    </row>
    <row r="352" ht="12.75" customHeight="1">
      <c r="A352" s="1"/>
      <c r="C352" s="201"/>
      <c r="G352" s="1"/>
      <c r="I352" s="1"/>
    </row>
    <row r="353" ht="12.75" customHeight="1">
      <c r="A353" s="1"/>
      <c r="C353" s="201"/>
      <c r="G353" s="1"/>
      <c r="I353" s="1"/>
    </row>
    <row r="354" ht="12.75" customHeight="1">
      <c r="A354" s="1"/>
      <c r="C354" s="201"/>
      <c r="G354" s="1"/>
      <c r="I354" s="1"/>
    </row>
    <row r="355" ht="12.75" customHeight="1">
      <c r="A355" s="1"/>
      <c r="C355" s="201"/>
      <c r="G355" s="1"/>
      <c r="I355" s="1"/>
    </row>
    <row r="356" ht="12.75" customHeight="1">
      <c r="A356" s="1"/>
      <c r="C356" s="201"/>
      <c r="G356" s="1"/>
      <c r="I356" s="1"/>
    </row>
    <row r="357" ht="12.75" customHeight="1">
      <c r="A357" s="1"/>
      <c r="C357" s="201"/>
      <c r="G357" s="1"/>
      <c r="I357" s="1"/>
    </row>
    <row r="358" ht="12.75" customHeight="1">
      <c r="A358" s="1"/>
      <c r="C358" s="201"/>
      <c r="G358" s="1"/>
      <c r="I358" s="1"/>
    </row>
    <row r="359" ht="12.75" customHeight="1">
      <c r="A359" s="1"/>
      <c r="C359" s="201"/>
      <c r="G359" s="1"/>
      <c r="I359" s="1"/>
    </row>
    <row r="360" ht="12.75" customHeight="1">
      <c r="A360" s="1"/>
      <c r="C360" s="201"/>
      <c r="G360" s="1"/>
      <c r="I360" s="1"/>
    </row>
    <row r="361" ht="12.75" customHeight="1">
      <c r="A361" s="1"/>
      <c r="C361" s="201"/>
      <c r="G361" s="1"/>
      <c r="I361" s="1"/>
    </row>
    <row r="362" ht="12.75" customHeight="1">
      <c r="A362" s="1"/>
      <c r="C362" s="201"/>
      <c r="G362" s="1"/>
      <c r="I362" s="1"/>
    </row>
    <row r="363" ht="12.75" customHeight="1">
      <c r="A363" s="1"/>
      <c r="C363" s="201"/>
      <c r="G363" s="1"/>
      <c r="I363" s="1"/>
    </row>
    <row r="364" ht="12.75" customHeight="1">
      <c r="A364" s="1"/>
      <c r="C364" s="201"/>
      <c r="G364" s="1"/>
      <c r="I364" s="1"/>
    </row>
    <row r="365" ht="12.75" customHeight="1">
      <c r="A365" s="1"/>
      <c r="C365" s="201"/>
      <c r="G365" s="1"/>
      <c r="I365" s="1"/>
    </row>
    <row r="366" ht="12.75" customHeight="1">
      <c r="A366" s="1"/>
      <c r="C366" s="201"/>
      <c r="G366" s="1"/>
      <c r="I366" s="1"/>
    </row>
    <row r="367" ht="12.75" customHeight="1">
      <c r="A367" s="1"/>
      <c r="C367" s="201"/>
      <c r="G367" s="1"/>
      <c r="I367" s="1"/>
    </row>
    <row r="368" ht="12.75" customHeight="1">
      <c r="A368" s="1"/>
      <c r="C368" s="201"/>
      <c r="G368" s="1"/>
      <c r="I368" s="1"/>
    </row>
    <row r="369" ht="12.75" customHeight="1">
      <c r="A369" s="1"/>
      <c r="C369" s="201"/>
      <c r="G369" s="1"/>
      <c r="I369" s="1"/>
    </row>
    <row r="370" ht="12.75" customHeight="1">
      <c r="A370" s="1"/>
      <c r="C370" s="201"/>
      <c r="G370" s="1"/>
      <c r="I370" s="1"/>
    </row>
    <row r="371" ht="12.75" customHeight="1">
      <c r="A371" s="1"/>
      <c r="C371" s="201"/>
      <c r="G371" s="1"/>
      <c r="I371" s="1"/>
    </row>
    <row r="372" ht="12.75" customHeight="1">
      <c r="A372" s="1"/>
      <c r="C372" s="201"/>
      <c r="G372" s="1"/>
      <c r="I372" s="1"/>
    </row>
    <row r="373" ht="12.75" customHeight="1">
      <c r="A373" s="1"/>
      <c r="C373" s="201"/>
      <c r="G373" s="1"/>
      <c r="I373" s="1"/>
    </row>
    <row r="374" ht="12.75" customHeight="1">
      <c r="A374" s="1"/>
      <c r="C374" s="201"/>
      <c r="G374" s="1"/>
      <c r="I374" s="1"/>
    </row>
    <row r="375" ht="12.75" customHeight="1">
      <c r="A375" s="1"/>
      <c r="C375" s="201"/>
      <c r="G375" s="1"/>
      <c r="I375" s="1"/>
    </row>
    <row r="376" ht="12.75" customHeight="1">
      <c r="A376" s="1"/>
      <c r="C376" s="201"/>
      <c r="G376" s="1"/>
      <c r="I376" s="1"/>
    </row>
    <row r="377" ht="12.75" customHeight="1">
      <c r="A377" s="1"/>
      <c r="C377" s="201"/>
      <c r="G377" s="1"/>
      <c r="I377" s="1"/>
    </row>
    <row r="378" ht="12.75" customHeight="1">
      <c r="A378" s="1"/>
      <c r="C378" s="201"/>
      <c r="G378" s="1"/>
      <c r="I378" s="1"/>
    </row>
    <row r="379" ht="12.75" customHeight="1">
      <c r="A379" s="1"/>
      <c r="C379" s="201"/>
      <c r="G379" s="1"/>
      <c r="I379" s="1"/>
    </row>
    <row r="380" ht="12.75" customHeight="1">
      <c r="A380" s="1"/>
      <c r="C380" s="201"/>
      <c r="G380" s="1"/>
      <c r="I380" s="1"/>
    </row>
    <row r="381" ht="12.75" customHeight="1">
      <c r="A381" s="1"/>
      <c r="C381" s="201"/>
      <c r="G381" s="1"/>
      <c r="I381" s="1"/>
    </row>
    <row r="382" ht="12.75" customHeight="1">
      <c r="A382" s="1"/>
      <c r="C382" s="201"/>
      <c r="G382" s="1"/>
      <c r="I382" s="1"/>
    </row>
    <row r="383" ht="12.75" customHeight="1">
      <c r="A383" s="1"/>
      <c r="C383" s="201"/>
      <c r="G383" s="1"/>
      <c r="I383" s="1"/>
    </row>
    <row r="384" ht="12.75" customHeight="1">
      <c r="A384" s="1"/>
      <c r="C384" s="201"/>
      <c r="G384" s="1"/>
      <c r="I384" s="1"/>
    </row>
    <row r="385" ht="12.75" customHeight="1">
      <c r="A385" s="1"/>
      <c r="C385" s="201"/>
      <c r="G385" s="1"/>
      <c r="I385" s="1"/>
    </row>
    <row r="386" ht="12.75" customHeight="1">
      <c r="A386" s="1"/>
      <c r="C386" s="201"/>
      <c r="G386" s="1"/>
      <c r="I386" s="1"/>
    </row>
    <row r="387" ht="12.75" customHeight="1">
      <c r="A387" s="1"/>
      <c r="C387" s="201"/>
      <c r="G387" s="1"/>
      <c r="I387" s="1"/>
    </row>
    <row r="388" ht="12.75" customHeight="1">
      <c r="A388" s="1"/>
      <c r="C388" s="201"/>
      <c r="G388" s="1"/>
      <c r="I388" s="1"/>
    </row>
    <row r="389" ht="12.75" customHeight="1">
      <c r="A389" s="1"/>
      <c r="C389" s="201"/>
      <c r="G389" s="1"/>
      <c r="I389" s="1"/>
    </row>
    <row r="390" ht="12.75" customHeight="1">
      <c r="A390" s="1"/>
      <c r="C390" s="201"/>
      <c r="G390" s="1"/>
      <c r="I390" s="1"/>
    </row>
    <row r="391" ht="12.75" customHeight="1">
      <c r="A391" s="1"/>
      <c r="C391" s="201"/>
      <c r="G391" s="1"/>
      <c r="I391" s="1"/>
    </row>
    <row r="392" ht="12.75" customHeight="1">
      <c r="A392" s="1"/>
      <c r="C392" s="201"/>
      <c r="G392" s="1"/>
      <c r="I392" s="1"/>
    </row>
    <row r="393" ht="12.75" customHeight="1">
      <c r="A393" s="1"/>
      <c r="C393" s="201"/>
      <c r="G393" s="1"/>
      <c r="I393" s="1"/>
    </row>
    <row r="394" ht="12.75" customHeight="1">
      <c r="A394" s="1"/>
      <c r="C394" s="201"/>
      <c r="G394" s="1"/>
      <c r="I394" s="1"/>
    </row>
    <row r="395" ht="12.75" customHeight="1">
      <c r="A395" s="1"/>
      <c r="C395" s="201"/>
      <c r="G395" s="1"/>
      <c r="I395" s="1"/>
    </row>
    <row r="396" ht="12.75" customHeight="1">
      <c r="A396" s="1"/>
      <c r="C396" s="201"/>
      <c r="G396" s="1"/>
      <c r="I396" s="1"/>
    </row>
    <row r="397" ht="12.75" customHeight="1">
      <c r="A397" s="1"/>
      <c r="C397" s="201"/>
      <c r="G397" s="1"/>
      <c r="I397" s="1"/>
    </row>
    <row r="398" ht="12.75" customHeight="1">
      <c r="A398" s="1"/>
      <c r="C398" s="201"/>
      <c r="G398" s="1"/>
      <c r="I398" s="1"/>
    </row>
    <row r="399" ht="12.75" customHeight="1">
      <c r="A399" s="1"/>
      <c r="C399" s="201"/>
      <c r="G399" s="1"/>
      <c r="I399" s="1"/>
    </row>
    <row r="400" ht="12.75" customHeight="1">
      <c r="A400" s="1"/>
      <c r="C400" s="201"/>
      <c r="G400" s="1"/>
      <c r="I400" s="1"/>
    </row>
    <row r="401" ht="12.75" customHeight="1">
      <c r="A401" s="1"/>
      <c r="C401" s="201"/>
      <c r="G401" s="1"/>
      <c r="I401" s="1"/>
    </row>
    <row r="402" ht="12.75" customHeight="1">
      <c r="A402" s="1"/>
      <c r="C402" s="201"/>
      <c r="G402" s="1"/>
      <c r="I402" s="1"/>
    </row>
    <row r="403" ht="12.75" customHeight="1">
      <c r="A403" s="1"/>
      <c r="C403" s="201"/>
      <c r="G403" s="1"/>
      <c r="I403" s="1"/>
    </row>
    <row r="404" ht="12.75" customHeight="1">
      <c r="A404" s="1"/>
      <c r="C404" s="201"/>
      <c r="G404" s="1"/>
      <c r="I404" s="1"/>
    </row>
    <row r="405" ht="12.75" customHeight="1">
      <c r="A405" s="1"/>
      <c r="C405" s="201"/>
      <c r="G405" s="1"/>
      <c r="I405" s="1"/>
    </row>
    <row r="406" ht="12.75" customHeight="1">
      <c r="A406" s="1"/>
      <c r="C406" s="201"/>
      <c r="G406" s="1"/>
      <c r="I406" s="1"/>
    </row>
    <row r="407" ht="12.75" customHeight="1">
      <c r="A407" s="1"/>
      <c r="C407" s="201"/>
      <c r="G407" s="1"/>
      <c r="I407" s="1"/>
    </row>
    <row r="408" ht="12.75" customHeight="1">
      <c r="A408" s="1"/>
      <c r="C408" s="201"/>
      <c r="G408" s="1"/>
      <c r="I408" s="1"/>
    </row>
    <row r="409" ht="12.75" customHeight="1">
      <c r="A409" s="1"/>
      <c r="C409" s="201"/>
      <c r="G409" s="1"/>
      <c r="I409" s="1"/>
    </row>
    <row r="410" ht="12.75" customHeight="1">
      <c r="A410" s="1"/>
      <c r="C410" s="201"/>
      <c r="G410" s="1"/>
      <c r="I410" s="1"/>
    </row>
    <row r="411" ht="12.75" customHeight="1">
      <c r="A411" s="1"/>
      <c r="C411" s="201"/>
      <c r="G411" s="1"/>
      <c r="I411" s="1"/>
    </row>
    <row r="412" ht="12.75" customHeight="1">
      <c r="A412" s="1"/>
      <c r="C412" s="201"/>
      <c r="G412" s="1"/>
      <c r="I412" s="1"/>
    </row>
    <row r="413" ht="12.75" customHeight="1">
      <c r="A413" s="1"/>
      <c r="C413" s="201"/>
      <c r="G413" s="1"/>
      <c r="I413" s="1"/>
    </row>
    <row r="414" ht="12.75" customHeight="1">
      <c r="A414" s="1"/>
      <c r="C414" s="201"/>
      <c r="G414" s="1"/>
      <c r="I414" s="1"/>
    </row>
    <row r="415" ht="12.75" customHeight="1">
      <c r="A415" s="1"/>
      <c r="C415" s="201"/>
      <c r="G415" s="1"/>
      <c r="I415" s="1"/>
    </row>
    <row r="416" ht="12.75" customHeight="1">
      <c r="A416" s="1"/>
      <c r="C416" s="201"/>
      <c r="G416" s="1"/>
      <c r="I416" s="1"/>
    </row>
    <row r="417" ht="12.75" customHeight="1">
      <c r="A417" s="1"/>
      <c r="C417" s="201"/>
      <c r="G417" s="1"/>
      <c r="I417" s="1"/>
    </row>
    <row r="418" ht="12.75" customHeight="1">
      <c r="A418" s="1"/>
      <c r="C418" s="201"/>
      <c r="G418" s="1"/>
      <c r="I418" s="1"/>
    </row>
    <row r="419" ht="12.75" customHeight="1">
      <c r="A419" s="1"/>
      <c r="C419" s="201"/>
      <c r="G419" s="1"/>
      <c r="I419" s="1"/>
    </row>
    <row r="420" ht="12.75" customHeight="1">
      <c r="A420" s="1"/>
      <c r="C420" s="201"/>
      <c r="G420" s="1"/>
      <c r="I420" s="1"/>
    </row>
    <row r="421" ht="12.75" customHeight="1">
      <c r="A421" s="1"/>
      <c r="C421" s="201"/>
      <c r="G421" s="1"/>
      <c r="I421" s="1"/>
    </row>
    <row r="422" ht="12.75" customHeight="1">
      <c r="A422" s="1"/>
      <c r="C422" s="201"/>
      <c r="G422" s="1"/>
      <c r="I422" s="1"/>
    </row>
    <row r="423" ht="12.75" customHeight="1">
      <c r="A423" s="1"/>
      <c r="C423" s="201"/>
      <c r="G423" s="1"/>
      <c r="I423" s="1"/>
    </row>
    <row r="424" ht="12.75" customHeight="1">
      <c r="A424" s="1"/>
      <c r="C424" s="201"/>
      <c r="G424" s="1"/>
      <c r="I424" s="1"/>
    </row>
    <row r="425" ht="12.75" customHeight="1">
      <c r="A425" s="1"/>
      <c r="C425" s="201"/>
      <c r="G425" s="1"/>
      <c r="I425" s="1"/>
    </row>
    <row r="426" ht="12.75" customHeight="1">
      <c r="A426" s="1"/>
      <c r="C426" s="201"/>
      <c r="G426" s="1"/>
      <c r="I426" s="1"/>
    </row>
    <row r="427" ht="12.75" customHeight="1">
      <c r="A427" s="1"/>
      <c r="C427" s="201"/>
      <c r="G427" s="1"/>
      <c r="I427" s="1"/>
    </row>
    <row r="428" ht="12.75" customHeight="1">
      <c r="A428" s="1"/>
      <c r="C428" s="201"/>
      <c r="G428" s="1"/>
      <c r="I428" s="1"/>
    </row>
    <row r="429" ht="12.75" customHeight="1">
      <c r="A429" s="1"/>
      <c r="C429" s="201"/>
      <c r="G429" s="1"/>
      <c r="I429" s="1"/>
    </row>
    <row r="430" ht="12.75" customHeight="1">
      <c r="A430" s="1"/>
      <c r="C430" s="201"/>
      <c r="G430" s="1"/>
      <c r="I430" s="1"/>
    </row>
    <row r="431" ht="12.75" customHeight="1">
      <c r="A431" s="1"/>
      <c r="C431" s="201"/>
      <c r="G431" s="1"/>
      <c r="I431" s="1"/>
    </row>
    <row r="432" ht="12.75" customHeight="1">
      <c r="A432" s="1"/>
      <c r="C432" s="201"/>
      <c r="G432" s="1"/>
      <c r="I432" s="1"/>
    </row>
    <row r="433" ht="12.75" customHeight="1">
      <c r="A433" s="1"/>
      <c r="C433" s="201"/>
      <c r="G433" s="1"/>
      <c r="I433" s="1"/>
    </row>
    <row r="434" ht="12.75" customHeight="1">
      <c r="A434" s="1"/>
      <c r="C434" s="201"/>
      <c r="G434" s="1"/>
      <c r="I434" s="1"/>
    </row>
    <row r="435" ht="12.75" customHeight="1">
      <c r="A435" s="1"/>
      <c r="C435" s="201"/>
      <c r="G435" s="1"/>
      <c r="I435" s="1"/>
    </row>
    <row r="436" ht="12.75" customHeight="1">
      <c r="A436" s="1"/>
      <c r="C436" s="201"/>
      <c r="G436" s="1"/>
      <c r="I436" s="1"/>
    </row>
    <row r="437" ht="12.75" customHeight="1">
      <c r="A437" s="1"/>
      <c r="C437" s="201"/>
      <c r="G437" s="1"/>
      <c r="I437" s="1"/>
    </row>
    <row r="438" ht="12.75" customHeight="1">
      <c r="A438" s="1"/>
      <c r="C438" s="201"/>
      <c r="G438" s="1"/>
      <c r="I438" s="1"/>
    </row>
    <row r="439" ht="12.75" customHeight="1">
      <c r="A439" s="1"/>
      <c r="C439" s="201"/>
      <c r="G439" s="1"/>
      <c r="I439" s="1"/>
    </row>
    <row r="440" ht="12.75" customHeight="1">
      <c r="A440" s="1"/>
      <c r="C440" s="201"/>
      <c r="G440" s="1"/>
      <c r="I440" s="1"/>
    </row>
    <row r="441" ht="12.75" customHeight="1">
      <c r="A441" s="1"/>
      <c r="C441" s="201"/>
      <c r="G441" s="1"/>
      <c r="I441" s="1"/>
    </row>
    <row r="442" ht="12.75" customHeight="1">
      <c r="A442" s="1"/>
      <c r="C442" s="201"/>
      <c r="G442" s="1"/>
      <c r="I442" s="1"/>
    </row>
    <row r="443" ht="12.75" customHeight="1">
      <c r="A443" s="1"/>
      <c r="C443" s="201"/>
      <c r="G443" s="1"/>
      <c r="I443" s="1"/>
    </row>
    <row r="444" ht="12.75" customHeight="1">
      <c r="A444" s="1"/>
      <c r="C444" s="201"/>
      <c r="G444" s="1"/>
      <c r="I444" s="1"/>
    </row>
    <row r="445" ht="12.75" customHeight="1">
      <c r="A445" s="1"/>
      <c r="C445" s="201"/>
      <c r="G445" s="1"/>
      <c r="I445" s="1"/>
    </row>
    <row r="446" ht="12.75" customHeight="1">
      <c r="A446" s="1"/>
      <c r="C446" s="201"/>
      <c r="G446" s="1"/>
      <c r="I446" s="1"/>
    </row>
    <row r="447" ht="12.75" customHeight="1">
      <c r="A447" s="1"/>
      <c r="C447" s="201"/>
      <c r="G447" s="1"/>
      <c r="I447" s="1"/>
    </row>
    <row r="448" ht="12.75" customHeight="1">
      <c r="A448" s="1"/>
      <c r="C448" s="201"/>
      <c r="G448" s="1"/>
      <c r="I448" s="1"/>
    </row>
    <row r="449" ht="12.75" customHeight="1">
      <c r="A449" s="1"/>
      <c r="C449" s="201"/>
      <c r="G449" s="1"/>
      <c r="I449" s="1"/>
    </row>
    <row r="450" ht="12.75" customHeight="1">
      <c r="A450" s="1"/>
      <c r="C450" s="201"/>
      <c r="G450" s="1"/>
      <c r="I450" s="1"/>
    </row>
    <row r="451" ht="12.75" customHeight="1">
      <c r="A451" s="1"/>
      <c r="C451" s="201"/>
      <c r="G451" s="1"/>
      <c r="I451" s="1"/>
    </row>
    <row r="452" ht="12.75" customHeight="1">
      <c r="A452" s="1"/>
      <c r="C452" s="201"/>
      <c r="G452" s="1"/>
      <c r="I452" s="1"/>
    </row>
    <row r="453" ht="12.75" customHeight="1">
      <c r="A453" s="1"/>
      <c r="C453" s="201"/>
      <c r="G453" s="1"/>
      <c r="I453" s="1"/>
    </row>
    <row r="454" ht="12.75" customHeight="1">
      <c r="A454" s="1"/>
      <c r="C454" s="201"/>
      <c r="G454" s="1"/>
      <c r="I454" s="1"/>
    </row>
    <row r="455" ht="12.75" customHeight="1">
      <c r="A455" s="1"/>
      <c r="C455" s="201"/>
      <c r="G455" s="1"/>
      <c r="I455" s="1"/>
    </row>
    <row r="456" ht="12.75" customHeight="1">
      <c r="A456" s="1"/>
      <c r="C456" s="201"/>
      <c r="G456" s="1"/>
      <c r="I456" s="1"/>
    </row>
    <row r="457" ht="12.75" customHeight="1">
      <c r="A457" s="1"/>
      <c r="C457" s="201"/>
      <c r="G457" s="1"/>
      <c r="I457" s="1"/>
    </row>
    <row r="458" ht="12.75" customHeight="1">
      <c r="A458" s="1"/>
      <c r="C458" s="201"/>
      <c r="G458" s="1"/>
      <c r="I458" s="1"/>
    </row>
    <row r="459" ht="12.75" customHeight="1">
      <c r="A459" s="1"/>
      <c r="C459" s="201"/>
      <c r="G459" s="1"/>
      <c r="I459" s="1"/>
    </row>
    <row r="460" ht="12.75" customHeight="1">
      <c r="A460" s="1"/>
      <c r="C460" s="201"/>
      <c r="G460" s="1"/>
      <c r="I460" s="1"/>
    </row>
    <row r="461" ht="12.75" customHeight="1">
      <c r="A461" s="1"/>
      <c r="C461" s="201"/>
      <c r="G461" s="1"/>
      <c r="I461" s="1"/>
    </row>
    <row r="462" ht="12.75" customHeight="1">
      <c r="A462" s="1"/>
      <c r="C462" s="201"/>
      <c r="G462" s="1"/>
      <c r="I462" s="1"/>
    </row>
    <row r="463" ht="12.75" customHeight="1">
      <c r="A463" s="1"/>
      <c r="C463" s="201"/>
      <c r="G463" s="1"/>
      <c r="I463" s="1"/>
    </row>
    <row r="464" ht="12.75" customHeight="1">
      <c r="A464" s="1"/>
      <c r="C464" s="201"/>
      <c r="G464" s="1"/>
      <c r="I464" s="1"/>
    </row>
    <row r="465" ht="12.75" customHeight="1">
      <c r="A465" s="1"/>
      <c r="C465" s="201"/>
      <c r="G465" s="1"/>
      <c r="I465" s="1"/>
    </row>
    <row r="466" ht="12.75" customHeight="1">
      <c r="A466" s="1"/>
      <c r="C466" s="201"/>
      <c r="G466" s="1"/>
      <c r="I466" s="1"/>
    </row>
    <row r="467" ht="12.75" customHeight="1">
      <c r="A467" s="1"/>
      <c r="C467" s="201"/>
      <c r="G467" s="1"/>
      <c r="I467" s="1"/>
    </row>
    <row r="468" ht="12.75" customHeight="1">
      <c r="A468" s="1"/>
      <c r="C468" s="201"/>
      <c r="G468" s="1"/>
      <c r="I468" s="1"/>
    </row>
    <row r="469" ht="12.75" customHeight="1">
      <c r="A469" s="1"/>
      <c r="C469" s="201"/>
      <c r="G469" s="1"/>
      <c r="I469" s="1"/>
    </row>
    <row r="470" ht="12.75" customHeight="1">
      <c r="A470" s="1"/>
      <c r="C470" s="201"/>
      <c r="G470" s="1"/>
      <c r="I470" s="1"/>
    </row>
    <row r="471" ht="12.75" customHeight="1">
      <c r="A471" s="1"/>
      <c r="C471" s="201"/>
      <c r="G471" s="1"/>
      <c r="I471" s="1"/>
    </row>
    <row r="472" ht="12.75" customHeight="1">
      <c r="A472" s="1"/>
      <c r="C472" s="201"/>
      <c r="G472" s="1"/>
      <c r="I472" s="1"/>
    </row>
    <row r="473" ht="12.75" customHeight="1">
      <c r="A473" s="1"/>
      <c r="C473" s="201"/>
      <c r="G473" s="1"/>
      <c r="I473" s="1"/>
    </row>
    <row r="474" ht="12.75" customHeight="1">
      <c r="A474" s="1"/>
      <c r="C474" s="201"/>
      <c r="G474" s="1"/>
      <c r="I474" s="1"/>
    </row>
    <row r="475" ht="12.75" customHeight="1">
      <c r="A475" s="1"/>
      <c r="C475" s="201"/>
      <c r="G475" s="1"/>
      <c r="I475" s="1"/>
    </row>
    <row r="476" ht="12.75" customHeight="1">
      <c r="A476" s="1"/>
      <c r="C476" s="201"/>
      <c r="G476" s="1"/>
      <c r="I476" s="1"/>
    </row>
    <row r="477" ht="12.75" customHeight="1">
      <c r="A477" s="1"/>
      <c r="C477" s="201"/>
      <c r="G477" s="1"/>
      <c r="I477" s="1"/>
    </row>
    <row r="478" ht="12.75" customHeight="1">
      <c r="A478" s="1"/>
      <c r="C478" s="201"/>
      <c r="G478" s="1"/>
      <c r="I478" s="1"/>
    </row>
    <row r="479" ht="12.75" customHeight="1">
      <c r="A479" s="1"/>
      <c r="C479" s="201"/>
      <c r="G479" s="1"/>
      <c r="I479" s="1"/>
    </row>
    <row r="480" ht="12.75" customHeight="1">
      <c r="A480" s="1"/>
      <c r="C480" s="201"/>
      <c r="G480" s="1"/>
      <c r="I480" s="1"/>
    </row>
    <row r="481" ht="12.75" customHeight="1">
      <c r="A481" s="1"/>
      <c r="C481" s="201"/>
      <c r="G481" s="1"/>
      <c r="I481" s="1"/>
    </row>
    <row r="482" ht="12.75" customHeight="1">
      <c r="A482" s="1"/>
      <c r="C482" s="201"/>
      <c r="G482" s="1"/>
      <c r="I482" s="1"/>
    </row>
    <row r="483" ht="12.75" customHeight="1">
      <c r="A483" s="1"/>
      <c r="C483" s="201"/>
      <c r="G483" s="1"/>
      <c r="I483" s="1"/>
    </row>
    <row r="484" ht="12.75" customHeight="1">
      <c r="A484" s="1"/>
      <c r="C484" s="201"/>
      <c r="G484" s="1"/>
      <c r="I484" s="1"/>
    </row>
    <row r="485" ht="12.75" customHeight="1">
      <c r="A485" s="1"/>
      <c r="C485" s="201"/>
      <c r="G485" s="1"/>
      <c r="I485" s="1"/>
    </row>
    <row r="486" ht="12.75" customHeight="1">
      <c r="A486" s="1"/>
      <c r="C486" s="201"/>
      <c r="G486" s="1"/>
      <c r="I486" s="1"/>
    </row>
    <row r="487" ht="12.75" customHeight="1">
      <c r="A487" s="1"/>
      <c r="C487" s="201"/>
      <c r="G487" s="1"/>
      <c r="I487" s="1"/>
    </row>
    <row r="488" ht="12.75" customHeight="1">
      <c r="A488" s="1"/>
      <c r="C488" s="201"/>
      <c r="G488" s="1"/>
      <c r="I488" s="1"/>
    </row>
    <row r="489" ht="12.75" customHeight="1">
      <c r="A489" s="1"/>
      <c r="C489" s="201"/>
      <c r="G489" s="1"/>
      <c r="I489" s="1"/>
    </row>
    <row r="490" ht="12.75" customHeight="1">
      <c r="A490" s="1"/>
      <c r="C490" s="201"/>
      <c r="G490" s="1"/>
      <c r="I490" s="1"/>
    </row>
    <row r="491" ht="12.75" customHeight="1">
      <c r="A491" s="1"/>
      <c r="C491" s="201"/>
      <c r="G491" s="1"/>
      <c r="I491" s="1"/>
    </row>
    <row r="492" ht="12.75" customHeight="1">
      <c r="A492" s="1"/>
      <c r="C492" s="201"/>
      <c r="G492" s="1"/>
      <c r="I492" s="1"/>
    </row>
    <row r="493" ht="12.75" customHeight="1">
      <c r="A493" s="1"/>
      <c r="C493" s="201"/>
      <c r="G493" s="1"/>
      <c r="I493" s="1"/>
    </row>
    <row r="494" ht="12.75" customHeight="1">
      <c r="A494" s="1"/>
      <c r="C494" s="201"/>
      <c r="G494" s="1"/>
      <c r="I494" s="1"/>
    </row>
    <row r="495" ht="12.75" customHeight="1">
      <c r="A495" s="1"/>
      <c r="C495" s="201"/>
      <c r="G495" s="1"/>
      <c r="I495" s="1"/>
    </row>
    <row r="496" ht="12.75" customHeight="1">
      <c r="A496" s="1"/>
      <c r="C496" s="201"/>
      <c r="G496" s="1"/>
      <c r="I496" s="1"/>
    </row>
    <row r="497" ht="12.75" customHeight="1">
      <c r="A497" s="1"/>
      <c r="C497" s="201"/>
      <c r="G497" s="1"/>
      <c r="I497" s="1"/>
    </row>
    <row r="498" ht="12.75" customHeight="1">
      <c r="A498" s="1"/>
      <c r="C498" s="201"/>
      <c r="G498" s="1"/>
      <c r="I498" s="1"/>
    </row>
    <row r="499" ht="12.75" customHeight="1">
      <c r="A499" s="1"/>
      <c r="C499" s="201"/>
      <c r="G499" s="1"/>
      <c r="I499" s="1"/>
    </row>
    <row r="500" ht="12.75" customHeight="1">
      <c r="A500" s="1"/>
      <c r="C500" s="201"/>
      <c r="G500" s="1"/>
      <c r="I500" s="1"/>
    </row>
    <row r="501" ht="12.75" customHeight="1">
      <c r="A501" s="1"/>
      <c r="C501" s="201"/>
      <c r="G501" s="1"/>
      <c r="I501" s="1"/>
    </row>
    <row r="502" ht="12.75" customHeight="1">
      <c r="A502" s="1"/>
      <c r="C502" s="201"/>
      <c r="G502" s="1"/>
      <c r="I502" s="1"/>
    </row>
    <row r="503" ht="12.75" customHeight="1">
      <c r="A503" s="1"/>
      <c r="C503" s="201"/>
      <c r="G503" s="1"/>
      <c r="I503" s="1"/>
    </row>
    <row r="504" ht="12.75" customHeight="1">
      <c r="A504" s="1"/>
      <c r="C504" s="201"/>
      <c r="G504" s="1"/>
      <c r="I504" s="1"/>
    </row>
    <row r="505" ht="12.75" customHeight="1">
      <c r="A505" s="1"/>
      <c r="C505" s="201"/>
      <c r="G505" s="1"/>
      <c r="I505" s="1"/>
    </row>
    <row r="506" ht="12.75" customHeight="1">
      <c r="A506" s="1"/>
      <c r="C506" s="201"/>
      <c r="G506" s="1"/>
      <c r="I506" s="1"/>
    </row>
    <row r="507" ht="12.75" customHeight="1">
      <c r="A507" s="1"/>
      <c r="C507" s="201"/>
      <c r="G507" s="1"/>
      <c r="I507" s="1"/>
    </row>
    <row r="508" ht="12.75" customHeight="1">
      <c r="A508" s="1"/>
      <c r="C508" s="201"/>
      <c r="G508" s="1"/>
      <c r="I508" s="1"/>
    </row>
    <row r="509" ht="12.75" customHeight="1">
      <c r="A509" s="1"/>
      <c r="C509" s="201"/>
      <c r="G509" s="1"/>
      <c r="I509" s="1"/>
    </row>
    <row r="510" ht="12.75" customHeight="1">
      <c r="A510" s="1"/>
      <c r="C510" s="201"/>
      <c r="G510" s="1"/>
      <c r="I510" s="1"/>
    </row>
    <row r="511" ht="12.75" customHeight="1">
      <c r="A511" s="1"/>
      <c r="C511" s="201"/>
      <c r="G511" s="1"/>
      <c r="I511" s="1"/>
    </row>
    <row r="512" ht="12.75" customHeight="1">
      <c r="A512" s="1"/>
      <c r="C512" s="201"/>
      <c r="G512" s="1"/>
      <c r="I512" s="1"/>
    </row>
    <row r="513" ht="12.75" customHeight="1">
      <c r="A513" s="1"/>
      <c r="C513" s="201"/>
      <c r="G513" s="1"/>
      <c r="I513" s="1"/>
    </row>
    <row r="514" ht="12.75" customHeight="1">
      <c r="A514" s="1"/>
      <c r="C514" s="201"/>
      <c r="G514" s="1"/>
      <c r="I514" s="1"/>
    </row>
    <row r="515" ht="12.75" customHeight="1">
      <c r="A515" s="1"/>
      <c r="C515" s="201"/>
      <c r="G515" s="1"/>
      <c r="I515" s="1"/>
    </row>
    <row r="516" ht="12.75" customHeight="1">
      <c r="A516" s="1"/>
      <c r="C516" s="201"/>
      <c r="G516" s="1"/>
      <c r="I516" s="1"/>
    </row>
    <row r="517" ht="12.75" customHeight="1">
      <c r="A517" s="1"/>
      <c r="C517" s="201"/>
      <c r="G517" s="1"/>
      <c r="I517" s="1"/>
    </row>
    <row r="518" ht="12.75" customHeight="1">
      <c r="A518" s="1"/>
      <c r="C518" s="201"/>
      <c r="G518" s="1"/>
      <c r="I518" s="1"/>
    </row>
    <row r="519" ht="12.75" customHeight="1">
      <c r="A519" s="1"/>
      <c r="C519" s="201"/>
      <c r="G519" s="1"/>
      <c r="I519" s="1"/>
    </row>
    <row r="520" ht="12.75" customHeight="1">
      <c r="A520" s="1"/>
      <c r="C520" s="201"/>
      <c r="G520" s="1"/>
      <c r="I520" s="1"/>
    </row>
    <row r="521" ht="12.75" customHeight="1">
      <c r="A521" s="1"/>
      <c r="C521" s="201"/>
      <c r="G521" s="1"/>
      <c r="I521" s="1"/>
    </row>
    <row r="522" ht="12.75" customHeight="1">
      <c r="A522" s="1"/>
      <c r="C522" s="201"/>
      <c r="G522" s="1"/>
      <c r="I522" s="1"/>
    </row>
    <row r="523" ht="12.75" customHeight="1">
      <c r="A523" s="1"/>
      <c r="C523" s="201"/>
      <c r="G523" s="1"/>
      <c r="I523" s="1"/>
    </row>
    <row r="524" ht="12.75" customHeight="1">
      <c r="A524" s="1"/>
      <c r="C524" s="201"/>
      <c r="G524" s="1"/>
      <c r="I524" s="1"/>
    </row>
    <row r="525" ht="12.75" customHeight="1">
      <c r="A525" s="1"/>
      <c r="C525" s="201"/>
      <c r="G525" s="1"/>
      <c r="I525" s="1"/>
    </row>
    <row r="526" ht="12.75" customHeight="1">
      <c r="A526" s="1"/>
      <c r="C526" s="201"/>
      <c r="G526" s="1"/>
      <c r="I526" s="1"/>
    </row>
    <row r="527" ht="12.75" customHeight="1">
      <c r="A527" s="1"/>
      <c r="C527" s="201"/>
      <c r="G527" s="1"/>
      <c r="I527" s="1"/>
    </row>
    <row r="528" ht="12.75" customHeight="1">
      <c r="A528" s="1"/>
      <c r="C528" s="201"/>
      <c r="G528" s="1"/>
      <c r="I528" s="1"/>
    </row>
    <row r="529" ht="12.75" customHeight="1">
      <c r="A529" s="1"/>
      <c r="C529" s="201"/>
      <c r="G529" s="1"/>
      <c r="I529" s="1"/>
    </row>
    <row r="530" ht="12.75" customHeight="1">
      <c r="A530" s="1"/>
      <c r="C530" s="201"/>
      <c r="G530" s="1"/>
      <c r="I530" s="1"/>
    </row>
    <row r="531" ht="12.75" customHeight="1">
      <c r="A531" s="1"/>
      <c r="C531" s="201"/>
      <c r="G531" s="1"/>
      <c r="I531" s="1"/>
    </row>
    <row r="532" ht="12.75" customHeight="1">
      <c r="A532" s="1"/>
      <c r="C532" s="201"/>
      <c r="G532" s="1"/>
      <c r="I532" s="1"/>
    </row>
    <row r="533" ht="12.75" customHeight="1">
      <c r="A533" s="1"/>
      <c r="C533" s="201"/>
      <c r="G533" s="1"/>
      <c r="I533" s="1"/>
    </row>
    <row r="534" ht="12.75" customHeight="1">
      <c r="A534" s="1"/>
      <c r="C534" s="201"/>
      <c r="G534" s="1"/>
      <c r="I534" s="1"/>
    </row>
    <row r="535" ht="12.75" customHeight="1">
      <c r="A535" s="1"/>
      <c r="C535" s="201"/>
      <c r="G535" s="1"/>
      <c r="I535" s="1"/>
    </row>
    <row r="536" ht="12.75" customHeight="1">
      <c r="A536" s="1"/>
      <c r="C536" s="201"/>
      <c r="G536" s="1"/>
      <c r="I536" s="1"/>
    </row>
    <row r="537" ht="12.75" customHeight="1">
      <c r="A537" s="1"/>
      <c r="C537" s="201"/>
      <c r="G537" s="1"/>
      <c r="I537" s="1"/>
    </row>
    <row r="538" ht="12.75" customHeight="1">
      <c r="A538" s="1"/>
      <c r="C538" s="201"/>
      <c r="G538" s="1"/>
      <c r="I538" s="1"/>
    </row>
    <row r="539" ht="12.75" customHeight="1">
      <c r="A539" s="1"/>
      <c r="C539" s="201"/>
      <c r="G539" s="1"/>
      <c r="I539" s="1"/>
    </row>
    <row r="540" ht="12.75" customHeight="1">
      <c r="A540" s="1"/>
      <c r="C540" s="201"/>
      <c r="G540" s="1"/>
      <c r="I540" s="1"/>
    </row>
    <row r="541" ht="12.75" customHeight="1">
      <c r="A541" s="1"/>
      <c r="C541" s="201"/>
      <c r="G541" s="1"/>
      <c r="I541" s="1"/>
    </row>
    <row r="542" ht="12.75" customHeight="1">
      <c r="A542" s="1"/>
      <c r="C542" s="201"/>
      <c r="G542" s="1"/>
      <c r="I542" s="1"/>
    </row>
    <row r="543" ht="12.75" customHeight="1">
      <c r="A543" s="1"/>
      <c r="C543" s="201"/>
      <c r="G543" s="1"/>
      <c r="I543" s="1"/>
    </row>
    <row r="544" ht="12.75" customHeight="1">
      <c r="A544" s="1"/>
      <c r="C544" s="201"/>
      <c r="G544" s="1"/>
      <c r="I544" s="1"/>
    </row>
    <row r="545" ht="12.75" customHeight="1">
      <c r="A545" s="1"/>
      <c r="C545" s="201"/>
      <c r="G545" s="1"/>
      <c r="I545" s="1"/>
    </row>
    <row r="546" ht="12.75" customHeight="1">
      <c r="A546" s="1"/>
      <c r="C546" s="201"/>
      <c r="G546" s="1"/>
      <c r="I546" s="1"/>
    </row>
    <row r="547" ht="12.75" customHeight="1">
      <c r="A547" s="1"/>
      <c r="C547" s="201"/>
      <c r="G547" s="1"/>
      <c r="I547" s="1"/>
    </row>
    <row r="548" ht="12.75" customHeight="1">
      <c r="A548" s="1"/>
      <c r="C548" s="201"/>
      <c r="G548" s="1"/>
      <c r="I548" s="1"/>
    </row>
    <row r="549" ht="12.75" customHeight="1">
      <c r="A549" s="1"/>
      <c r="C549" s="201"/>
      <c r="G549" s="1"/>
      <c r="I549" s="1"/>
    </row>
    <row r="550" ht="12.75" customHeight="1">
      <c r="A550" s="1"/>
      <c r="C550" s="201"/>
      <c r="G550" s="1"/>
      <c r="I550" s="1"/>
    </row>
    <row r="551" ht="12.75" customHeight="1">
      <c r="A551" s="1"/>
      <c r="C551" s="201"/>
      <c r="G551" s="1"/>
      <c r="I551" s="1"/>
    </row>
    <row r="552" ht="12.75" customHeight="1">
      <c r="A552" s="1"/>
      <c r="C552" s="201"/>
      <c r="G552" s="1"/>
      <c r="I552" s="1"/>
    </row>
    <row r="553" ht="12.75" customHeight="1">
      <c r="A553" s="1"/>
      <c r="C553" s="201"/>
      <c r="G553" s="1"/>
      <c r="I553" s="1"/>
    </row>
    <row r="554" ht="12.75" customHeight="1">
      <c r="A554" s="1"/>
      <c r="C554" s="201"/>
      <c r="G554" s="1"/>
      <c r="I554" s="1"/>
    </row>
    <row r="555" ht="12.75" customHeight="1">
      <c r="A555" s="1"/>
      <c r="C555" s="201"/>
      <c r="G555" s="1"/>
      <c r="I555" s="1"/>
    </row>
    <row r="556" ht="12.75" customHeight="1">
      <c r="A556" s="1"/>
      <c r="C556" s="201"/>
      <c r="G556" s="1"/>
      <c r="I556" s="1"/>
    </row>
    <row r="557" ht="12.75" customHeight="1">
      <c r="A557" s="1"/>
      <c r="C557" s="201"/>
      <c r="G557" s="1"/>
      <c r="I557" s="1"/>
    </row>
    <row r="558" ht="12.75" customHeight="1">
      <c r="A558" s="1"/>
      <c r="C558" s="201"/>
      <c r="G558" s="1"/>
      <c r="I558" s="1"/>
    </row>
    <row r="559" ht="12.75" customHeight="1">
      <c r="A559" s="1"/>
      <c r="C559" s="201"/>
      <c r="G559" s="1"/>
      <c r="I559" s="1"/>
    </row>
    <row r="560" ht="12.75" customHeight="1">
      <c r="A560" s="1"/>
      <c r="C560" s="201"/>
      <c r="G560" s="1"/>
      <c r="I560" s="1"/>
    </row>
    <row r="561" ht="12.75" customHeight="1">
      <c r="A561" s="1"/>
      <c r="C561" s="201"/>
      <c r="G561" s="1"/>
      <c r="I561" s="1"/>
    </row>
    <row r="562" ht="12.75" customHeight="1">
      <c r="A562" s="1"/>
      <c r="C562" s="201"/>
      <c r="G562" s="1"/>
      <c r="I562" s="1"/>
    </row>
    <row r="563" ht="12.75" customHeight="1">
      <c r="A563" s="1"/>
      <c r="C563" s="201"/>
      <c r="G563" s="1"/>
      <c r="I563" s="1"/>
    </row>
    <row r="564" ht="12.75" customHeight="1">
      <c r="A564" s="1"/>
      <c r="C564" s="201"/>
      <c r="G564" s="1"/>
      <c r="I564" s="1"/>
    </row>
    <row r="565" ht="12.75" customHeight="1">
      <c r="A565" s="1"/>
      <c r="C565" s="201"/>
      <c r="G565" s="1"/>
      <c r="I565" s="1"/>
    </row>
    <row r="566" ht="12.75" customHeight="1">
      <c r="A566" s="1"/>
      <c r="C566" s="201"/>
      <c r="G566" s="1"/>
      <c r="I566" s="1"/>
    </row>
    <row r="567" ht="12.75" customHeight="1">
      <c r="A567" s="1"/>
      <c r="C567" s="201"/>
      <c r="G567" s="1"/>
      <c r="I567" s="1"/>
    </row>
    <row r="568" ht="12.75" customHeight="1">
      <c r="A568" s="1"/>
      <c r="C568" s="201"/>
      <c r="G568" s="1"/>
      <c r="I568" s="1"/>
    </row>
    <row r="569" ht="12.75" customHeight="1">
      <c r="A569" s="1"/>
      <c r="C569" s="201"/>
      <c r="G569" s="1"/>
      <c r="I569" s="1"/>
    </row>
    <row r="570" ht="12.75" customHeight="1">
      <c r="A570" s="1"/>
      <c r="C570" s="201"/>
      <c r="G570" s="1"/>
      <c r="I570" s="1"/>
    </row>
    <row r="571" ht="12.75" customHeight="1">
      <c r="A571" s="1"/>
      <c r="C571" s="201"/>
      <c r="G571" s="1"/>
      <c r="I571" s="1"/>
    </row>
    <row r="572" ht="12.75" customHeight="1">
      <c r="A572" s="1"/>
      <c r="C572" s="201"/>
      <c r="G572" s="1"/>
      <c r="I572" s="1"/>
    </row>
    <row r="573" ht="12.75" customHeight="1">
      <c r="A573" s="1"/>
      <c r="C573" s="201"/>
      <c r="G573" s="1"/>
      <c r="I573" s="1"/>
    </row>
    <row r="574" ht="12.75" customHeight="1">
      <c r="A574" s="1"/>
      <c r="C574" s="201"/>
      <c r="G574" s="1"/>
      <c r="I574" s="1"/>
    </row>
    <row r="575" ht="12.75" customHeight="1">
      <c r="A575" s="1"/>
      <c r="C575" s="201"/>
      <c r="G575" s="1"/>
      <c r="I575" s="1"/>
    </row>
    <row r="576" ht="12.75" customHeight="1">
      <c r="A576" s="1"/>
      <c r="C576" s="201"/>
      <c r="G576" s="1"/>
      <c r="I576" s="1"/>
    </row>
    <row r="577" ht="12.75" customHeight="1">
      <c r="A577" s="1"/>
      <c r="C577" s="201"/>
      <c r="G577" s="1"/>
      <c r="I577" s="1"/>
    </row>
    <row r="578" ht="12.75" customHeight="1">
      <c r="A578" s="1"/>
      <c r="C578" s="201"/>
      <c r="G578" s="1"/>
      <c r="I578" s="1"/>
    </row>
    <row r="579" ht="12.75" customHeight="1">
      <c r="A579" s="1"/>
      <c r="C579" s="201"/>
      <c r="G579" s="1"/>
      <c r="I579" s="1"/>
    </row>
    <row r="580" ht="12.75" customHeight="1">
      <c r="A580" s="1"/>
      <c r="C580" s="201"/>
      <c r="G580" s="1"/>
      <c r="I580" s="1"/>
    </row>
    <row r="581" ht="12.75" customHeight="1">
      <c r="A581" s="1"/>
      <c r="C581" s="201"/>
      <c r="G581" s="1"/>
      <c r="I581" s="1"/>
    </row>
    <row r="582" ht="12.75" customHeight="1">
      <c r="A582" s="1"/>
      <c r="C582" s="201"/>
      <c r="G582" s="1"/>
      <c r="I582" s="1"/>
    </row>
    <row r="583" ht="12.75" customHeight="1">
      <c r="A583" s="1"/>
      <c r="C583" s="201"/>
      <c r="G583" s="1"/>
      <c r="I583" s="1"/>
    </row>
    <row r="584" ht="12.75" customHeight="1">
      <c r="A584" s="1"/>
      <c r="C584" s="201"/>
      <c r="G584" s="1"/>
      <c r="I584" s="1"/>
    </row>
    <row r="585" ht="12.75" customHeight="1">
      <c r="A585" s="1"/>
      <c r="C585" s="201"/>
      <c r="G585" s="1"/>
      <c r="I585" s="1"/>
    </row>
    <row r="586" ht="12.75" customHeight="1">
      <c r="A586" s="1"/>
      <c r="C586" s="201"/>
      <c r="G586" s="1"/>
      <c r="I586" s="1"/>
    </row>
    <row r="587" ht="12.75" customHeight="1">
      <c r="A587" s="1"/>
      <c r="C587" s="201"/>
      <c r="G587" s="1"/>
      <c r="I587" s="1"/>
    </row>
    <row r="588" ht="12.75" customHeight="1">
      <c r="A588" s="1"/>
      <c r="C588" s="201"/>
      <c r="G588" s="1"/>
      <c r="I588" s="1"/>
    </row>
    <row r="589" ht="12.75" customHeight="1">
      <c r="A589" s="1"/>
      <c r="C589" s="201"/>
      <c r="G589" s="1"/>
      <c r="I589" s="1"/>
    </row>
    <row r="590" ht="12.75" customHeight="1">
      <c r="A590" s="1"/>
      <c r="C590" s="201"/>
      <c r="G590" s="1"/>
      <c r="I590" s="1"/>
    </row>
    <row r="591" ht="12.75" customHeight="1">
      <c r="A591" s="1"/>
      <c r="C591" s="201"/>
      <c r="G591" s="1"/>
      <c r="I591" s="1"/>
    </row>
    <row r="592" ht="12.75" customHeight="1">
      <c r="A592" s="1"/>
      <c r="C592" s="201"/>
      <c r="G592" s="1"/>
      <c r="I592" s="1"/>
    </row>
    <row r="593" ht="12.75" customHeight="1">
      <c r="A593" s="1"/>
      <c r="C593" s="201"/>
      <c r="G593" s="1"/>
      <c r="I593" s="1"/>
    </row>
    <row r="594" ht="12.75" customHeight="1">
      <c r="A594" s="1"/>
      <c r="C594" s="201"/>
      <c r="G594" s="1"/>
      <c r="I594" s="1"/>
    </row>
    <row r="595" ht="12.75" customHeight="1">
      <c r="A595" s="1"/>
      <c r="C595" s="201"/>
      <c r="G595" s="1"/>
      <c r="I595" s="1"/>
    </row>
    <row r="596" ht="12.75" customHeight="1">
      <c r="A596" s="1"/>
      <c r="C596" s="201"/>
      <c r="G596" s="1"/>
      <c r="I596" s="1"/>
    </row>
    <row r="597" ht="12.75" customHeight="1">
      <c r="A597" s="1"/>
      <c r="C597" s="201"/>
      <c r="G597" s="1"/>
      <c r="I597" s="1"/>
    </row>
    <row r="598" ht="12.75" customHeight="1">
      <c r="A598" s="1"/>
      <c r="C598" s="201"/>
      <c r="G598" s="1"/>
      <c r="I598" s="1"/>
    </row>
    <row r="599" ht="12.75" customHeight="1">
      <c r="A599" s="1"/>
      <c r="C599" s="201"/>
      <c r="G599" s="1"/>
      <c r="I599" s="1"/>
    </row>
    <row r="600" ht="12.75" customHeight="1">
      <c r="A600" s="1"/>
      <c r="C600" s="201"/>
      <c r="G600" s="1"/>
      <c r="I600" s="1"/>
    </row>
    <row r="601" ht="12.75" customHeight="1">
      <c r="A601" s="1"/>
      <c r="C601" s="201"/>
      <c r="G601" s="1"/>
      <c r="I601" s="1"/>
    </row>
    <row r="602" ht="12.75" customHeight="1">
      <c r="A602" s="1"/>
      <c r="C602" s="201"/>
      <c r="G602" s="1"/>
      <c r="I602" s="1"/>
    </row>
    <row r="603" ht="12.75" customHeight="1">
      <c r="A603" s="1"/>
      <c r="C603" s="201"/>
      <c r="G603" s="1"/>
      <c r="I603" s="1"/>
    </row>
    <row r="604" ht="12.75" customHeight="1">
      <c r="A604" s="1"/>
      <c r="C604" s="201"/>
      <c r="G604" s="1"/>
      <c r="I604" s="1"/>
    </row>
    <row r="605" ht="12.75" customHeight="1">
      <c r="A605" s="1"/>
      <c r="C605" s="201"/>
      <c r="G605" s="1"/>
      <c r="I605" s="1"/>
    </row>
    <row r="606" ht="12.75" customHeight="1">
      <c r="A606" s="1"/>
      <c r="C606" s="201"/>
      <c r="G606" s="1"/>
      <c r="I606" s="1"/>
    </row>
    <row r="607" ht="12.75" customHeight="1">
      <c r="A607" s="1"/>
      <c r="C607" s="201"/>
      <c r="G607" s="1"/>
      <c r="I607" s="1"/>
    </row>
    <row r="608" ht="12.75" customHeight="1">
      <c r="A608" s="1"/>
      <c r="C608" s="201"/>
      <c r="G608" s="1"/>
      <c r="I608" s="1"/>
    </row>
    <row r="609" ht="12.75" customHeight="1">
      <c r="A609" s="1"/>
      <c r="C609" s="201"/>
      <c r="G609" s="1"/>
      <c r="I609" s="1"/>
    </row>
    <row r="610" ht="12.75" customHeight="1">
      <c r="A610" s="1"/>
      <c r="C610" s="201"/>
      <c r="G610" s="1"/>
      <c r="I610" s="1"/>
    </row>
    <row r="611" ht="12.75" customHeight="1">
      <c r="A611" s="1"/>
      <c r="C611" s="201"/>
      <c r="G611" s="1"/>
      <c r="I611" s="1"/>
    </row>
    <row r="612" ht="12.75" customHeight="1">
      <c r="A612" s="1"/>
      <c r="C612" s="201"/>
      <c r="G612" s="1"/>
      <c r="I612" s="1"/>
    </row>
    <row r="613" ht="12.75" customHeight="1">
      <c r="A613" s="1"/>
      <c r="C613" s="201"/>
      <c r="G613" s="1"/>
      <c r="I613" s="1"/>
    </row>
    <row r="614" ht="12.75" customHeight="1">
      <c r="A614" s="1"/>
      <c r="C614" s="201"/>
      <c r="G614" s="1"/>
      <c r="I614" s="1"/>
    </row>
    <row r="615" ht="12.75" customHeight="1">
      <c r="A615" s="1"/>
      <c r="C615" s="201"/>
      <c r="G615" s="1"/>
      <c r="I615" s="1"/>
    </row>
    <row r="616" ht="12.75" customHeight="1">
      <c r="A616" s="1"/>
      <c r="C616" s="201"/>
      <c r="G616" s="1"/>
      <c r="I616" s="1"/>
    </row>
    <row r="617" ht="12.75" customHeight="1">
      <c r="A617" s="1"/>
      <c r="C617" s="201"/>
      <c r="G617" s="1"/>
      <c r="I617" s="1"/>
    </row>
    <row r="618" ht="12.75" customHeight="1">
      <c r="A618" s="1"/>
      <c r="C618" s="201"/>
      <c r="G618" s="1"/>
      <c r="I618" s="1"/>
    </row>
    <row r="619" ht="12.75" customHeight="1">
      <c r="A619" s="1"/>
      <c r="C619" s="201"/>
      <c r="G619" s="1"/>
      <c r="I619" s="1"/>
    </row>
    <row r="620" ht="12.75" customHeight="1">
      <c r="A620" s="1"/>
      <c r="C620" s="201"/>
      <c r="G620" s="1"/>
      <c r="I620" s="1"/>
    </row>
    <row r="621" ht="12.75" customHeight="1">
      <c r="A621" s="1"/>
      <c r="C621" s="201"/>
      <c r="G621" s="1"/>
      <c r="I621" s="1"/>
    </row>
    <row r="622" ht="12.75" customHeight="1">
      <c r="A622" s="1"/>
      <c r="C622" s="201"/>
      <c r="G622" s="1"/>
      <c r="I622" s="1"/>
    </row>
    <row r="623" ht="12.75" customHeight="1">
      <c r="A623" s="1"/>
      <c r="C623" s="201"/>
      <c r="G623" s="1"/>
      <c r="I623" s="1"/>
    </row>
    <row r="624" ht="12.75" customHeight="1">
      <c r="A624" s="1"/>
      <c r="C624" s="201"/>
      <c r="G624" s="1"/>
      <c r="I624" s="1"/>
    </row>
    <row r="625" ht="12.75" customHeight="1">
      <c r="A625" s="1"/>
      <c r="C625" s="201"/>
      <c r="G625" s="1"/>
      <c r="I625" s="1"/>
    </row>
    <row r="626" ht="12.75" customHeight="1">
      <c r="A626" s="1"/>
      <c r="C626" s="201"/>
      <c r="G626" s="1"/>
      <c r="I626" s="1"/>
    </row>
    <row r="627" ht="12.75" customHeight="1">
      <c r="A627" s="1"/>
      <c r="C627" s="201"/>
      <c r="G627" s="1"/>
      <c r="I627" s="1"/>
    </row>
    <row r="628" ht="12.75" customHeight="1">
      <c r="A628" s="1"/>
      <c r="C628" s="201"/>
      <c r="G628" s="1"/>
      <c r="I628" s="1"/>
    </row>
    <row r="629" ht="12.75" customHeight="1">
      <c r="A629" s="1"/>
      <c r="C629" s="201"/>
      <c r="G629" s="1"/>
      <c r="I629" s="1"/>
    </row>
    <row r="630" ht="12.75" customHeight="1">
      <c r="A630" s="1"/>
      <c r="C630" s="201"/>
      <c r="G630" s="1"/>
      <c r="I630" s="1"/>
    </row>
    <row r="631" ht="12.75" customHeight="1">
      <c r="A631" s="1"/>
      <c r="C631" s="201"/>
      <c r="G631" s="1"/>
      <c r="I631" s="1"/>
    </row>
    <row r="632" ht="12.75" customHeight="1">
      <c r="A632" s="1"/>
      <c r="C632" s="201"/>
      <c r="G632" s="1"/>
      <c r="I632" s="1"/>
    </row>
    <row r="633" ht="12.75" customHeight="1">
      <c r="A633" s="1"/>
      <c r="C633" s="201"/>
      <c r="G633" s="1"/>
      <c r="I633" s="1"/>
    </row>
    <row r="634" ht="12.75" customHeight="1">
      <c r="A634" s="1"/>
      <c r="C634" s="201"/>
      <c r="G634" s="1"/>
      <c r="I634" s="1"/>
    </row>
    <row r="635" ht="12.75" customHeight="1">
      <c r="A635" s="1"/>
      <c r="C635" s="201"/>
      <c r="G635" s="1"/>
      <c r="I635" s="1"/>
    </row>
    <row r="636" ht="12.75" customHeight="1">
      <c r="A636" s="1"/>
      <c r="C636" s="201"/>
      <c r="G636" s="1"/>
      <c r="I636" s="1"/>
    </row>
    <row r="637" ht="12.75" customHeight="1">
      <c r="A637" s="1"/>
      <c r="C637" s="201"/>
      <c r="G637" s="1"/>
      <c r="I637" s="1"/>
    </row>
    <row r="638" ht="12.75" customHeight="1">
      <c r="A638" s="1"/>
      <c r="C638" s="201"/>
      <c r="G638" s="1"/>
      <c r="I638" s="1"/>
    </row>
    <row r="639" ht="12.75" customHeight="1">
      <c r="A639" s="1"/>
      <c r="C639" s="201"/>
      <c r="G639" s="1"/>
      <c r="I639" s="1"/>
    </row>
    <row r="640" ht="12.75" customHeight="1">
      <c r="A640" s="1"/>
      <c r="C640" s="201"/>
      <c r="G640" s="1"/>
      <c r="I640" s="1"/>
    </row>
    <row r="641" ht="12.75" customHeight="1">
      <c r="A641" s="1"/>
      <c r="C641" s="201"/>
      <c r="G641" s="1"/>
      <c r="I641" s="1"/>
    </row>
    <row r="642" ht="12.75" customHeight="1">
      <c r="A642" s="1"/>
      <c r="C642" s="201"/>
      <c r="G642" s="1"/>
      <c r="I642" s="1"/>
    </row>
    <row r="643" ht="12.75" customHeight="1">
      <c r="A643" s="1"/>
      <c r="C643" s="201"/>
      <c r="G643" s="1"/>
      <c r="I643" s="1"/>
    </row>
    <row r="644" ht="12.75" customHeight="1">
      <c r="A644" s="1"/>
      <c r="C644" s="201"/>
      <c r="G644" s="1"/>
      <c r="I644" s="1"/>
    </row>
    <row r="645" ht="12.75" customHeight="1">
      <c r="A645" s="1"/>
      <c r="C645" s="201"/>
      <c r="G645" s="1"/>
      <c r="I645" s="1"/>
    </row>
    <row r="646" ht="12.75" customHeight="1">
      <c r="A646" s="1"/>
      <c r="C646" s="201"/>
      <c r="G646" s="1"/>
      <c r="I646" s="1"/>
    </row>
    <row r="647" ht="12.75" customHeight="1">
      <c r="A647" s="1"/>
      <c r="C647" s="201"/>
      <c r="G647" s="1"/>
      <c r="I647" s="1"/>
    </row>
    <row r="648" ht="12.75" customHeight="1">
      <c r="A648" s="1"/>
      <c r="C648" s="201"/>
      <c r="G648" s="1"/>
      <c r="I648" s="1"/>
    </row>
    <row r="649" ht="12.75" customHeight="1">
      <c r="A649" s="1"/>
      <c r="C649" s="201"/>
      <c r="G649" s="1"/>
      <c r="I649" s="1"/>
    </row>
    <row r="650" ht="12.75" customHeight="1">
      <c r="A650" s="1"/>
      <c r="C650" s="201"/>
      <c r="G650" s="1"/>
      <c r="I650" s="1"/>
    </row>
    <row r="651" ht="12.75" customHeight="1">
      <c r="A651" s="1"/>
      <c r="C651" s="201"/>
      <c r="G651" s="1"/>
      <c r="I651" s="1"/>
    </row>
    <row r="652" ht="12.75" customHeight="1">
      <c r="A652" s="1"/>
      <c r="C652" s="201"/>
      <c r="G652" s="1"/>
      <c r="I652" s="1"/>
    </row>
    <row r="653" ht="12.75" customHeight="1">
      <c r="A653" s="1"/>
      <c r="C653" s="201"/>
      <c r="G653" s="1"/>
      <c r="I653" s="1"/>
    </row>
    <row r="654" ht="12.75" customHeight="1">
      <c r="A654" s="1"/>
      <c r="C654" s="201"/>
      <c r="G654" s="1"/>
      <c r="I654" s="1"/>
    </row>
    <row r="655" ht="12.75" customHeight="1">
      <c r="A655" s="1"/>
      <c r="C655" s="201"/>
      <c r="G655" s="1"/>
      <c r="I655" s="1"/>
    </row>
    <row r="656" ht="12.75" customHeight="1">
      <c r="A656" s="1"/>
      <c r="C656" s="201"/>
      <c r="G656" s="1"/>
      <c r="I656" s="1"/>
    </row>
    <row r="657" ht="12.75" customHeight="1">
      <c r="A657" s="1"/>
      <c r="C657" s="201"/>
      <c r="G657" s="1"/>
      <c r="I657" s="1"/>
    </row>
    <row r="658" ht="12.75" customHeight="1">
      <c r="A658" s="1"/>
      <c r="C658" s="201"/>
      <c r="G658" s="1"/>
      <c r="I658" s="1"/>
    </row>
    <row r="659" ht="12.75" customHeight="1">
      <c r="A659" s="1"/>
      <c r="C659" s="201"/>
      <c r="G659" s="1"/>
      <c r="I659" s="1"/>
    </row>
    <row r="660" ht="12.75" customHeight="1">
      <c r="A660" s="1"/>
      <c r="C660" s="201"/>
      <c r="G660" s="1"/>
      <c r="I660" s="1"/>
    </row>
    <row r="661" ht="12.75" customHeight="1">
      <c r="A661" s="1"/>
      <c r="C661" s="201"/>
      <c r="G661" s="1"/>
      <c r="I661" s="1"/>
    </row>
    <row r="662" ht="12.75" customHeight="1">
      <c r="A662" s="1"/>
      <c r="C662" s="201"/>
      <c r="G662" s="1"/>
      <c r="I662" s="1"/>
    </row>
    <row r="663" ht="12.75" customHeight="1">
      <c r="A663" s="1"/>
      <c r="C663" s="201"/>
      <c r="G663" s="1"/>
      <c r="I663" s="1"/>
    </row>
    <row r="664" ht="12.75" customHeight="1">
      <c r="A664" s="1"/>
      <c r="C664" s="201"/>
      <c r="G664" s="1"/>
      <c r="I664" s="1"/>
    </row>
    <row r="665" ht="12.75" customHeight="1">
      <c r="A665" s="1"/>
      <c r="C665" s="201"/>
      <c r="G665" s="1"/>
      <c r="I665" s="1"/>
    </row>
    <row r="666" ht="12.75" customHeight="1">
      <c r="A666" s="1"/>
      <c r="C666" s="201"/>
      <c r="G666" s="1"/>
      <c r="I666" s="1"/>
    </row>
    <row r="667" ht="12.75" customHeight="1">
      <c r="A667" s="1"/>
      <c r="C667" s="201"/>
      <c r="G667" s="1"/>
      <c r="I667" s="1"/>
    </row>
    <row r="668" ht="12.75" customHeight="1">
      <c r="A668" s="1"/>
      <c r="C668" s="201"/>
      <c r="G668" s="1"/>
      <c r="I668" s="1"/>
    </row>
    <row r="669" ht="12.75" customHeight="1">
      <c r="A669" s="1"/>
      <c r="C669" s="201"/>
      <c r="G669" s="1"/>
      <c r="I669" s="1"/>
    </row>
    <row r="670" ht="12.75" customHeight="1">
      <c r="A670" s="1"/>
      <c r="C670" s="201"/>
      <c r="G670" s="1"/>
      <c r="I670" s="1"/>
    </row>
    <row r="671" ht="12.75" customHeight="1">
      <c r="A671" s="1"/>
      <c r="C671" s="201"/>
      <c r="G671" s="1"/>
      <c r="I671" s="1"/>
    </row>
    <row r="672" ht="12.75" customHeight="1">
      <c r="A672" s="1"/>
      <c r="C672" s="201"/>
      <c r="G672" s="1"/>
      <c r="I672" s="1"/>
    </row>
    <row r="673" ht="12.75" customHeight="1">
      <c r="A673" s="1"/>
      <c r="C673" s="201"/>
      <c r="G673" s="1"/>
      <c r="I673" s="1"/>
    </row>
    <row r="674" ht="12.75" customHeight="1">
      <c r="A674" s="1"/>
      <c r="C674" s="201"/>
      <c r="G674" s="1"/>
      <c r="I674" s="1"/>
    </row>
    <row r="675" ht="12.75" customHeight="1">
      <c r="A675" s="1"/>
      <c r="C675" s="201"/>
      <c r="G675" s="1"/>
      <c r="I675" s="1"/>
    </row>
    <row r="676" ht="12.75" customHeight="1">
      <c r="A676" s="1"/>
      <c r="C676" s="201"/>
      <c r="G676" s="1"/>
      <c r="I676" s="1"/>
    </row>
    <row r="677" ht="12.75" customHeight="1">
      <c r="A677" s="1"/>
      <c r="C677" s="201"/>
      <c r="G677" s="1"/>
      <c r="I677" s="1"/>
    </row>
    <row r="678" ht="12.75" customHeight="1">
      <c r="A678" s="1"/>
      <c r="C678" s="201"/>
      <c r="G678" s="1"/>
      <c r="I678" s="1"/>
    </row>
    <row r="679" ht="12.75" customHeight="1">
      <c r="A679" s="1"/>
      <c r="C679" s="201"/>
      <c r="G679" s="1"/>
      <c r="I679" s="1"/>
    </row>
    <row r="680" ht="12.75" customHeight="1">
      <c r="A680" s="1"/>
      <c r="C680" s="201"/>
      <c r="G680" s="1"/>
      <c r="I680" s="1"/>
    </row>
    <row r="681" ht="12.75" customHeight="1">
      <c r="A681" s="1"/>
      <c r="C681" s="201"/>
      <c r="G681" s="1"/>
      <c r="I681" s="1"/>
    </row>
    <row r="682" ht="12.75" customHeight="1">
      <c r="A682" s="1"/>
      <c r="C682" s="201"/>
      <c r="G682" s="1"/>
      <c r="I682" s="1"/>
    </row>
    <row r="683" ht="12.75" customHeight="1">
      <c r="A683" s="1"/>
      <c r="C683" s="201"/>
      <c r="G683" s="1"/>
      <c r="I683" s="1"/>
    </row>
    <row r="684" ht="12.75" customHeight="1">
      <c r="A684" s="1"/>
      <c r="C684" s="201"/>
      <c r="G684" s="1"/>
      <c r="I684" s="1"/>
    </row>
    <row r="685" ht="12.75" customHeight="1">
      <c r="A685" s="1"/>
      <c r="C685" s="201"/>
      <c r="G685" s="1"/>
      <c r="I685" s="1"/>
    </row>
    <row r="686" ht="12.75" customHeight="1">
      <c r="A686" s="1"/>
      <c r="C686" s="201"/>
      <c r="G686" s="1"/>
      <c r="I686" s="1"/>
    </row>
    <row r="687" ht="12.75" customHeight="1">
      <c r="A687" s="1"/>
      <c r="C687" s="201"/>
      <c r="G687" s="1"/>
      <c r="I687" s="1"/>
    </row>
    <row r="688" ht="12.75" customHeight="1">
      <c r="A688" s="1"/>
      <c r="C688" s="201"/>
      <c r="G688" s="1"/>
      <c r="I688" s="1"/>
    </row>
    <row r="689" ht="12.75" customHeight="1">
      <c r="A689" s="1"/>
      <c r="C689" s="201"/>
      <c r="G689" s="1"/>
      <c r="I689" s="1"/>
    </row>
    <row r="690" ht="12.75" customHeight="1">
      <c r="A690" s="1"/>
      <c r="C690" s="201"/>
      <c r="G690" s="1"/>
      <c r="I690" s="1"/>
    </row>
    <row r="691" ht="12.75" customHeight="1">
      <c r="A691" s="1"/>
      <c r="C691" s="201"/>
      <c r="G691" s="1"/>
      <c r="I691" s="1"/>
    </row>
    <row r="692" ht="12.75" customHeight="1">
      <c r="A692" s="1"/>
      <c r="C692" s="201"/>
      <c r="G692" s="1"/>
      <c r="I692" s="1"/>
    </row>
    <row r="693" ht="12.75" customHeight="1">
      <c r="A693" s="1"/>
      <c r="C693" s="201"/>
      <c r="G693" s="1"/>
      <c r="I693" s="1"/>
    </row>
    <row r="694" ht="12.75" customHeight="1">
      <c r="A694" s="1"/>
      <c r="C694" s="201"/>
      <c r="G694" s="1"/>
      <c r="I694" s="1"/>
    </row>
    <row r="695" ht="12.75" customHeight="1">
      <c r="A695" s="1"/>
      <c r="C695" s="201"/>
      <c r="G695" s="1"/>
      <c r="I695" s="1"/>
    </row>
    <row r="696" ht="12.75" customHeight="1">
      <c r="A696" s="1"/>
      <c r="C696" s="201"/>
      <c r="G696" s="1"/>
      <c r="I696" s="1"/>
    </row>
    <row r="697" ht="12.75" customHeight="1">
      <c r="A697" s="1"/>
      <c r="C697" s="201"/>
      <c r="G697" s="1"/>
      <c r="I697" s="1"/>
    </row>
    <row r="698" ht="12.75" customHeight="1">
      <c r="A698" s="1"/>
      <c r="C698" s="201"/>
      <c r="G698" s="1"/>
      <c r="I698" s="1"/>
    </row>
    <row r="699" ht="12.75" customHeight="1">
      <c r="A699" s="1"/>
      <c r="C699" s="201"/>
      <c r="G699" s="1"/>
      <c r="I699" s="1"/>
    </row>
    <row r="700" ht="12.75" customHeight="1">
      <c r="A700" s="1"/>
      <c r="C700" s="201"/>
      <c r="G700" s="1"/>
      <c r="I700" s="1"/>
    </row>
    <row r="701" ht="12.75" customHeight="1">
      <c r="A701" s="1"/>
      <c r="C701" s="201"/>
      <c r="G701" s="1"/>
      <c r="I701" s="1"/>
    </row>
    <row r="702" ht="12.75" customHeight="1">
      <c r="A702" s="1"/>
      <c r="C702" s="201"/>
      <c r="G702" s="1"/>
      <c r="I702" s="1"/>
    </row>
    <row r="703" ht="12.75" customHeight="1">
      <c r="A703" s="1"/>
      <c r="C703" s="201"/>
      <c r="G703" s="1"/>
      <c r="I703" s="1"/>
    </row>
    <row r="704" ht="12.75" customHeight="1">
      <c r="A704" s="1"/>
      <c r="C704" s="201"/>
      <c r="G704" s="1"/>
      <c r="I704" s="1"/>
    </row>
    <row r="705" ht="12.75" customHeight="1">
      <c r="A705" s="1"/>
      <c r="C705" s="201"/>
      <c r="G705" s="1"/>
      <c r="I705" s="1"/>
    </row>
    <row r="706" ht="12.75" customHeight="1">
      <c r="A706" s="1"/>
      <c r="C706" s="201"/>
      <c r="G706" s="1"/>
      <c r="I706" s="1"/>
    </row>
    <row r="707" ht="12.75" customHeight="1">
      <c r="A707" s="1"/>
      <c r="C707" s="201"/>
      <c r="G707" s="1"/>
      <c r="I707" s="1"/>
    </row>
    <row r="708" ht="12.75" customHeight="1">
      <c r="A708" s="1"/>
      <c r="C708" s="201"/>
      <c r="G708" s="1"/>
      <c r="I708" s="1"/>
    </row>
    <row r="709" ht="12.75" customHeight="1">
      <c r="A709" s="1"/>
      <c r="C709" s="201"/>
      <c r="G709" s="1"/>
      <c r="I709" s="1"/>
    </row>
    <row r="710" ht="12.75" customHeight="1">
      <c r="A710" s="1"/>
      <c r="C710" s="201"/>
      <c r="G710" s="1"/>
      <c r="I710" s="1"/>
    </row>
    <row r="711" ht="12.75" customHeight="1">
      <c r="A711" s="1"/>
      <c r="C711" s="201"/>
      <c r="G711" s="1"/>
      <c r="I711" s="1"/>
    </row>
    <row r="712" ht="12.75" customHeight="1">
      <c r="A712" s="1"/>
      <c r="C712" s="201"/>
      <c r="G712" s="1"/>
      <c r="I712" s="1"/>
    </row>
    <row r="713" ht="12.75" customHeight="1">
      <c r="A713" s="1"/>
      <c r="C713" s="201"/>
      <c r="G713" s="1"/>
      <c r="I713" s="1"/>
    </row>
    <row r="714" ht="12.75" customHeight="1">
      <c r="A714" s="1"/>
      <c r="C714" s="201"/>
      <c r="G714" s="1"/>
      <c r="I714" s="1"/>
    </row>
    <row r="715" ht="12.75" customHeight="1">
      <c r="A715" s="1"/>
      <c r="C715" s="201"/>
      <c r="G715" s="1"/>
      <c r="I715" s="1"/>
    </row>
    <row r="716" ht="12.75" customHeight="1">
      <c r="A716" s="1"/>
      <c r="C716" s="201"/>
      <c r="G716" s="1"/>
      <c r="I716" s="1"/>
    </row>
    <row r="717" ht="12.75" customHeight="1">
      <c r="A717" s="1"/>
      <c r="C717" s="201"/>
      <c r="G717" s="1"/>
      <c r="I717" s="1"/>
    </row>
    <row r="718" ht="12.75" customHeight="1">
      <c r="A718" s="1"/>
      <c r="C718" s="201"/>
      <c r="G718" s="1"/>
      <c r="I718" s="1"/>
    </row>
    <row r="719" ht="12.75" customHeight="1">
      <c r="A719" s="1"/>
      <c r="C719" s="201"/>
      <c r="G719" s="1"/>
      <c r="I719" s="1"/>
    </row>
    <row r="720" ht="12.75" customHeight="1">
      <c r="A720" s="1"/>
      <c r="C720" s="201"/>
      <c r="G720" s="1"/>
      <c r="I720" s="1"/>
    </row>
    <row r="721" ht="12.75" customHeight="1">
      <c r="A721" s="1"/>
      <c r="C721" s="201"/>
      <c r="G721" s="1"/>
      <c r="I721" s="1"/>
    </row>
    <row r="722" ht="12.75" customHeight="1">
      <c r="A722" s="1"/>
      <c r="C722" s="201"/>
      <c r="G722" s="1"/>
      <c r="I722" s="1"/>
    </row>
    <row r="723" ht="12.75" customHeight="1">
      <c r="A723" s="1"/>
      <c r="C723" s="201"/>
      <c r="G723" s="1"/>
      <c r="I723" s="1"/>
    </row>
    <row r="724" ht="12.75" customHeight="1">
      <c r="A724" s="1"/>
      <c r="C724" s="201"/>
      <c r="G724" s="1"/>
      <c r="I724" s="1"/>
    </row>
    <row r="725" ht="12.75" customHeight="1">
      <c r="A725" s="1"/>
      <c r="C725" s="201"/>
      <c r="G725" s="1"/>
      <c r="I725" s="1"/>
    </row>
    <row r="726" ht="12.75" customHeight="1">
      <c r="A726" s="1"/>
      <c r="C726" s="201"/>
      <c r="G726" s="1"/>
      <c r="I726" s="1"/>
    </row>
    <row r="727" ht="12.75" customHeight="1">
      <c r="A727" s="1"/>
      <c r="C727" s="201"/>
      <c r="G727" s="1"/>
      <c r="I727" s="1"/>
    </row>
    <row r="728" ht="12.75" customHeight="1">
      <c r="A728" s="1"/>
      <c r="C728" s="201"/>
      <c r="G728" s="1"/>
      <c r="I728" s="1"/>
    </row>
    <row r="729" ht="12.75" customHeight="1">
      <c r="A729" s="1"/>
      <c r="C729" s="201"/>
      <c r="G729" s="1"/>
      <c r="I729" s="1"/>
    </row>
    <row r="730" ht="12.75" customHeight="1">
      <c r="A730" s="1"/>
      <c r="C730" s="201"/>
      <c r="G730" s="1"/>
      <c r="I730" s="1"/>
    </row>
    <row r="731" ht="12.75" customHeight="1">
      <c r="A731" s="1"/>
      <c r="C731" s="201"/>
      <c r="G731" s="1"/>
      <c r="I731" s="1"/>
    </row>
    <row r="732" ht="12.75" customHeight="1">
      <c r="A732" s="1"/>
      <c r="C732" s="201"/>
      <c r="G732" s="1"/>
      <c r="I732" s="1"/>
    </row>
    <row r="733" ht="12.75" customHeight="1">
      <c r="A733" s="1"/>
      <c r="C733" s="201"/>
      <c r="G733" s="1"/>
      <c r="I733" s="1"/>
    </row>
    <row r="734" ht="12.75" customHeight="1">
      <c r="A734" s="1"/>
      <c r="C734" s="201"/>
      <c r="G734" s="1"/>
      <c r="I734" s="1"/>
    </row>
    <row r="735" ht="12.75" customHeight="1">
      <c r="A735" s="1"/>
      <c r="C735" s="201"/>
      <c r="G735" s="1"/>
      <c r="I735" s="1"/>
    </row>
    <row r="736" ht="12.75" customHeight="1">
      <c r="A736" s="1"/>
      <c r="C736" s="201"/>
      <c r="G736" s="1"/>
      <c r="I736" s="1"/>
    </row>
    <row r="737" ht="12.75" customHeight="1">
      <c r="A737" s="1"/>
      <c r="C737" s="201"/>
      <c r="G737" s="1"/>
      <c r="I737" s="1"/>
    </row>
    <row r="738" ht="12.75" customHeight="1">
      <c r="A738" s="1"/>
      <c r="C738" s="201"/>
      <c r="G738" s="1"/>
      <c r="I738" s="1"/>
    </row>
    <row r="739" ht="12.75" customHeight="1">
      <c r="A739" s="1"/>
      <c r="C739" s="201"/>
      <c r="G739" s="1"/>
      <c r="I739" s="1"/>
    </row>
    <row r="740" ht="12.75" customHeight="1">
      <c r="A740" s="1"/>
      <c r="C740" s="201"/>
      <c r="G740" s="1"/>
      <c r="I740" s="1"/>
    </row>
    <row r="741" ht="12.75" customHeight="1">
      <c r="A741" s="1"/>
      <c r="C741" s="201"/>
      <c r="G741" s="1"/>
      <c r="I741" s="1"/>
    </row>
    <row r="742" ht="12.75" customHeight="1">
      <c r="A742" s="1"/>
      <c r="C742" s="201"/>
      <c r="G742" s="1"/>
      <c r="I742" s="1"/>
    </row>
    <row r="743" ht="12.75" customHeight="1">
      <c r="A743" s="1"/>
      <c r="C743" s="201"/>
      <c r="G743" s="1"/>
      <c r="I743" s="1"/>
    </row>
    <row r="744" ht="12.75" customHeight="1">
      <c r="A744" s="1"/>
      <c r="C744" s="201"/>
      <c r="G744" s="1"/>
      <c r="I744" s="1"/>
    </row>
    <row r="745" ht="12.75" customHeight="1">
      <c r="A745" s="1"/>
      <c r="C745" s="201"/>
      <c r="G745" s="1"/>
      <c r="I745" s="1"/>
    </row>
    <row r="746" ht="12.75" customHeight="1">
      <c r="A746" s="1"/>
      <c r="C746" s="201"/>
      <c r="G746" s="1"/>
      <c r="I746" s="1"/>
    </row>
    <row r="747" ht="12.75" customHeight="1">
      <c r="A747" s="1"/>
      <c r="C747" s="201"/>
      <c r="G747" s="1"/>
      <c r="I747" s="1"/>
    </row>
    <row r="748" ht="12.75" customHeight="1">
      <c r="A748" s="1"/>
      <c r="C748" s="201"/>
      <c r="G748" s="1"/>
      <c r="I748" s="1"/>
    </row>
    <row r="749" ht="12.75" customHeight="1">
      <c r="A749" s="1"/>
      <c r="C749" s="201"/>
      <c r="G749" s="1"/>
      <c r="I749" s="1"/>
    </row>
    <row r="750" ht="12.75" customHeight="1">
      <c r="A750" s="1"/>
      <c r="C750" s="201"/>
      <c r="G750" s="1"/>
      <c r="I750" s="1"/>
    </row>
    <row r="751" ht="12.75" customHeight="1">
      <c r="A751" s="1"/>
      <c r="C751" s="201"/>
      <c r="G751" s="1"/>
      <c r="I751" s="1"/>
    </row>
    <row r="752" ht="12.75" customHeight="1">
      <c r="A752" s="1"/>
      <c r="C752" s="201"/>
      <c r="G752" s="1"/>
      <c r="I752" s="1"/>
    </row>
    <row r="753" ht="12.75" customHeight="1">
      <c r="A753" s="1"/>
      <c r="C753" s="201"/>
      <c r="G753" s="1"/>
      <c r="I753" s="1"/>
    </row>
    <row r="754" ht="12.75" customHeight="1">
      <c r="A754" s="1"/>
      <c r="C754" s="201"/>
      <c r="G754" s="1"/>
      <c r="I754" s="1"/>
    </row>
    <row r="755" ht="12.75" customHeight="1">
      <c r="A755" s="1"/>
      <c r="C755" s="201"/>
      <c r="G755" s="1"/>
      <c r="I755" s="1"/>
    </row>
    <row r="756" ht="12.75" customHeight="1">
      <c r="A756" s="1"/>
      <c r="C756" s="201"/>
      <c r="G756" s="1"/>
      <c r="I756" s="1"/>
    </row>
    <row r="757" ht="12.75" customHeight="1">
      <c r="A757" s="1"/>
      <c r="C757" s="201"/>
      <c r="G757" s="1"/>
      <c r="I757" s="1"/>
    </row>
    <row r="758" ht="12.75" customHeight="1">
      <c r="A758" s="1"/>
      <c r="C758" s="201"/>
      <c r="G758" s="1"/>
      <c r="I758" s="1"/>
    </row>
    <row r="759" ht="12.75" customHeight="1">
      <c r="A759" s="1"/>
      <c r="C759" s="201"/>
      <c r="G759" s="1"/>
      <c r="I759" s="1"/>
    </row>
    <row r="760" ht="12.75" customHeight="1">
      <c r="A760" s="1"/>
      <c r="C760" s="201"/>
      <c r="G760" s="1"/>
      <c r="I760" s="1"/>
    </row>
    <row r="761" ht="12.75" customHeight="1">
      <c r="A761" s="1"/>
      <c r="C761" s="201"/>
      <c r="G761" s="1"/>
      <c r="I761" s="1"/>
    </row>
    <row r="762" ht="12.75" customHeight="1">
      <c r="A762" s="1"/>
      <c r="C762" s="201"/>
      <c r="G762" s="1"/>
      <c r="I762" s="1"/>
    </row>
    <row r="763" ht="12.75" customHeight="1">
      <c r="A763" s="1"/>
      <c r="C763" s="201"/>
      <c r="G763" s="1"/>
      <c r="I763" s="1"/>
    </row>
    <row r="764" ht="12.75" customHeight="1">
      <c r="A764" s="1"/>
      <c r="C764" s="201"/>
      <c r="G764" s="1"/>
      <c r="I764" s="1"/>
    </row>
    <row r="765" ht="12.75" customHeight="1">
      <c r="A765" s="1"/>
      <c r="C765" s="201"/>
      <c r="G765" s="1"/>
      <c r="I765" s="1"/>
    </row>
    <row r="766" ht="12.75" customHeight="1">
      <c r="A766" s="1"/>
      <c r="C766" s="201"/>
      <c r="G766" s="1"/>
      <c r="I766" s="1"/>
    </row>
    <row r="767" ht="12.75" customHeight="1">
      <c r="A767" s="1"/>
      <c r="C767" s="201"/>
      <c r="G767" s="1"/>
      <c r="I767" s="1"/>
    </row>
    <row r="768" ht="12.75" customHeight="1">
      <c r="A768" s="1"/>
      <c r="C768" s="201"/>
      <c r="G768" s="1"/>
      <c r="I768" s="1"/>
    </row>
    <row r="769" ht="12.75" customHeight="1">
      <c r="A769" s="1"/>
      <c r="C769" s="201"/>
      <c r="G769" s="1"/>
      <c r="I769" s="1"/>
    </row>
    <row r="770" ht="12.75" customHeight="1">
      <c r="A770" s="1"/>
      <c r="C770" s="201"/>
      <c r="G770" s="1"/>
      <c r="I770" s="1"/>
    </row>
    <row r="771" ht="12.75" customHeight="1">
      <c r="A771" s="1"/>
      <c r="C771" s="201"/>
      <c r="G771" s="1"/>
      <c r="I771" s="1"/>
    </row>
    <row r="772" ht="12.75" customHeight="1">
      <c r="A772" s="1"/>
      <c r="C772" s="201"/>
      <c r="G772" s="1"/>
      <c r="I772" s="1"/>
    </row>
    <row r="773" ht="12.75" customHeight="1">
      <c r="A773" s="1"/>
      <c r="C773" s="201"/>
      <c r="G773" s="1"/>
      <c r="I773" s="1"/>
    </row>
    <row r="774" ht="12.75" customHeight="1">
      <c r="A774" s="1"/>
      <c r="C774" s="201"/>
      <c r="G774" s="1"/>
      <c r="I774" s="1"/>
    </row>
    <row r="775" ht="12.75" customHeight="1">
      <c r="A775" s="1"/>
      <c r="C775" s="201"/>
      <c r="G775" s="1"/>
      <c r="I775" s="1"/>
    </row>
    <row r="776" ht="12.75" customHeight="1">
      <c r="A776" s="1"/>
      <c r="C776" s="201"/>
      <c r="G776" s="1"/>
      <c r="I776" s="1"/>
    </row>
    <row r="777" ht="12.75" customHeight="1">
      <c r="A777" s="1"/>
      <c r="C777" s="201"/>
      <c r="G777" s="1"/>
      <c r="I777" s="1"/>
    </row>
    <row r="778" ht="12.75" customHeight="1">
      <c r="A778" s="1"/>
      <c r="C778" s="201"/>
      <c r="G778" s="1"/>
      <c r="I778" s="1"/>
    </row>
    <row r="779" ht="12.75" customHeight="1">
      <c r="A779" s="1"/>
      <c r="C779" s="201"/>
      <c r="G779" s="1"/>
      <c r="I779" s="1"/>
    </row>
    <row r="780" ht="12.75" customHeight="1">
      <c r="A780" s="1"/>
      <c r="C780" s="201"/>
      <c r="G780" s="1"/>
      <c r="I780" s="1"/>
    </row>
    <row r="781" ht="12.75" customHeight="1">
      <c r="A781" s="1"/>
      <c r="C781" s="201"/>
      <c r="G781" s="1"/>
      <c r="I781" s="1"/>
    </row>
    <row r="782" ht="12.75" customHeight="1">
      <c r="A782" s="1"/>
      <c r="C782" s="201"/>
      <c r="G782" s="1"/>
      <c r="I782" s="1"/>
    </row>
    <row r="783" ht="12.75" customHeight="1">
      <c r="A783" s="1"/>
      <c r="C783" s="201"/>
      <c r="G783" s="1"/>
      <c r="I783" s="1"/>
    </row>
    <row r="784" ht="12.75" customHeight="1">
      <c r="A784" s="1"/>
      <c r="C784" s="201"/>
      <c r="G784" s="1"/>
      <c r="I784" s="1"/>
    </row>
    <row r="785" ht="12.75" customHeight="1">
      <c r="A785" s="1"/>
      <c r="C785" s="201"/>
      <c r="G785" s="1"/>
      <c r="I785" s="1"/>
    </row>
    <row r="786" ht="12.75" customHeight="1">
      <c r="A786" s="1"/>
      <c r="C786" s="201"/>
      <c r="G786" s="1"/>
      <c r="I786" s="1"/>
    </row>
    <row r="787" ht="12.75" customHeight="1">
      <c r="A787" s="1"/>
      <c r="C787" s="201"/>
      <c r="G787" s="1"/>
      <c r="I787" s="1"/>
    </row>
    <row r="788" ht="12.75" customHeight="1">
      <c r="A788" s="1"/>
      <c r="C788" s="201"/>
      <c r="G788" s="1"/>
      <c r="I788" s="1"/>
    </row>
    <row r="789" ht="12.75" customHeight="1">
      <c r="A789" s="1"/>
      <c r="C789" s="201"/>
      <c r="G789" s="1"/>
      <c r="I789" s="1"/>
    </row>
    <row r="790" ht="12.75" customHeight="1">
      <c r="A790" s="1"/>
      <c r="C790" s="201"/>
      <c r="G790" s="1"/>
      <c r="I790" s="1"/>
    </row>
    <row r="791" ht="12.75" customHeight="1">
      <c r="A791" s="1"/>
      <c r="C791" s="201"/>
      <c r="G791" s="1"/>
      <c r="I791" s="1"/>
    </row>
    <row r="792" ht="12.75" customHeight="1">
      <c r="A792" s="1"/>
      <c r="C792" s="201"/>
      <c r="G792" s="1"/>
      <c r="I792" s="1"/>
    </row>
    <row r="793" ht="12.75" customHeight="1">
      <c r="A793" s="1"/>
      <c r="C793" s="201"/>
      <c r="G793" s="1"/>
      <c r="I793" s="1"/>
    </row>
    <row r="794" ht="12.75" customHeight="1">
      <c r="A794" s="1"/>
      <c r="C794" s="201"/>
      <c r="G794" s="1"/>
      <c r="I794" s="1"/>
    </row>
    <row r="795" ht="12.75" customHeight="1">
      <c r="A795" s="1"/>
      <c r="C795" s="201"/>
      <c r="G795" s="1"/>
      <c r="I795" s="1"/>
    </row>
    <row r="796" ht="12.75" customHeight="1">
      <c r="A796" s="1"/>
      <c r="C796" s="201"/>
      <c r="G796" s="1"/>
      <c r="I796" s="1"/>
    </row>
    <row r="797" ht="12.75" customHeight="1">
      <c r="A797" s="1"/>
      <c r="C797" s="201"/>
      <c r="G797" s="1"/>
      <c r="I797" s="1"/>
    </row>
    <row r="798" ht="12.75" customHeight="1">
      <c r="A798" s="1"/>
      <c r="C798" s="201"/>
      <c r="G798" s="1"/>
      <c r="I798" s="1"/>
    </row>
    <row r="799" ht="12.75" customHeight="1">
      <c r="A799" s="1"/>
      <c r="C799" s="201"/>
      <c r="G799" s="1"/>
      <c r="I799" s="1"/>
    </row>
    <row r="800" ht="12.75" customHeight="1">
      <c r="A800" s="1"/>
      <c r="C800" s="201"/>
      <c r="G800" s="1"/>
      <c r="I800" s="1"/>
    </row>
    <row r="801" ht="12.75" customHeight="1">
      <c r="A801" s="1"/>
      <c r="C801" s="201"/>
      <c r="G801" s="1"/>
      <c r="I801" s="1"/>
    </row>
    <row r="802" ht="12.75" customHeight="1">
      <c r="A802" s="1"/>
      <c r="C802" s="201"/>
      <c r="G802" s="1"/>
      <c r="I802" s="1"/>
    </row>
    <row r="803" ht="12.75" customHeight="1">
      <c r="A803" s="1"/>
      <c r="C803" s="201"/>
      <c r="G803" s="1"/>
      <c r="I803" s="1"/>
    </row>
    <row r="804" ht="12.75" customHeight="1">
      <c r="A804" s="1"/>
      <c r="C804" s="201"/>
      <c r="G804" s="1"/>
      <c r="I804" s="1"/>
    </row>
    <row r="805" ht="12.75" customHeight="1">
      <c r="A805" s="1"/>
      <c r="C805" s="201"/>
      <c r="G805" s="1"/>
      <c r="I805" s="1"/>
    </row>
    <row r="806" ht="12.75" customHeight="1">
      <c r="A806" s="1"/>
      <c r="C806" s="201"/>
      <c r="G806" s="1"/>
      <c r="I806" s="1"/>
    </row>
    <row r="807" ht="12.75" customHeight="1">
      <c r="A807" s="1"/>
      <c r="C807" s="201"/>
      <c r="G807" s="1"/>
      <c r="I807" s="1"/>
    </row>
    <row r="808" ht="12.75" customHeight="1">
      <c r="A808" s="1"/>
      <c r="C808" s="201"/>
      <c r="G808" s="1"/>
      <c r="I808" s="1"/>
    </row>
    <row r="809" ht="12.75" customHeight="1">
      <c r="A809" s="1"/>
      <c r="C809" s="201"/>
      <c r="G809" s="1"/>
      <c r="I809" s="1"/>
    </row>
    <row r="810" ht="12.75" customHeight="1">
      <c r="A810" s="1"/>
      <c r="C810" s="201"/>
      <c r="G810" s="1"/>
      <c r="I810" s="1"/>
    </row>
    <row r="811" ht="12.75" customHeight="1">
      <c r="A811" s="1"/>
      <c r="C811" s="201"/>
      <c r="G811" s="1"/>
      <c r="I811" s="1"/>
    </row>
    <row r="812" ht="12.75" customHeight="1">
      <c r="A812" s="1"/>
      <c r="C812" s="201"/>
      <c r="G812" s="1"/>
      <c r="I812" s="1"/>
    </row>
    <row r="813" ht="12.75" customHeight="1">
      <c r="A813" s="1"/>
      <c r="C813" s="201"/>
      <c r="G813" s="1"/>
      <c r="I813" s="1"/>
    </row>
    <row r="814" ht="12.75" customHeight="1">
      <c r="A814" s="1"/>
      <c r="C814" s="201"/>
      <c r="G814" s="1"/>
      <c r="I814" s="1"/>
    </row>
    <row r="815" ht="12.75" customHeight="1">
      <c r="A815" s="1"/>
      <c r="C815" s="201"/>
      <c r="G815" s="1"/>
      <c r="I815" s="1"/>
    </row>
    <row r="816" ht="12.75" customHeight="1">
      <c r="A816" s="1"/>
      <c r="C816" s="201"/>
      <c r="G816" s="1"/>
      <c r="I816" s="1"/>
    </row>
    <row r="817" ht="12.75" customHeight="1">
      <c r="A817" s="1"/>
      <c r="C817" s="201"/>
      <c r="G817" s="1"/>
      <c r="I817" s="1"/>
    </row>
    <row r="818" ht="12.75" customHeight="1">
      <c r="A818" s="1"/>
      <c r="C818" s="201"/>
      <c r="G818" s="1"/>
      <c r="I818" s="1"/>
    </row>
    <row r="819" ht="12.75" customHeight="1">
      <c r="A819" s="1"/>
      <c r="C819" s="201"/>
      <c r="G819" s="1"/>
      <c r="I819" s="1"/>
    </row>
    <row r="820" ht="12.75" customHeight="1">
      <c r="A820" s="1"/>
      <c r="C820" s="201"/>
      <c r="G820" s="1"/>
      <c r="I820" s="1"/>
    </row>
    <row r="821" ht="12.75" customHeight="1">
      <c r="A821" s="1"/>
      <c r="C821" s="201"/>
      <c r="G821" s="1"/>
      <c r="I821" s="1"/>
    </row>
    <row r="822" ht="12.75" customHeight="1">
      <c r="A822" s="1"/>
      <c r="C822" s="201"/>
      <c r="G822" s="1"/>
      <c r="I822" s="1"/>
    </row>
    <row r="823" ht="12.75" customHeight="1">
      <c r="A823" s="1"/>
      <c r="C823" s="201"/>
      <c r="G823" s="1"/>
      <c r="I823" s="1"/>
    </row>
    <row r="824" ht="12.75" customHeight="1">
      <c r="A824" s="1"/>
      <c r="C824" s="201"/>
      <c r="G824" s="1"/>
      <c r="I824" s="1"/>
    </row>
    <row r="825" ht="12.75" customHeight="1">
      <c r="A825" s="1"/>
      <c r="C825" s="201"/>
      <c r="G825" s="1"/>
      <c r="I825" s="1"/>
    </row>
    <row r="826" ht="12.75" customHeight="1">
      <c r="A826" s="1"/>
      <c r="C826" s="201"/>
      <c r="G826" s="1"/>
      <c r="I826" s="1"/>
    </row>
    <row r="827" ht="12.75" customHeight="1">
      <c r="A827" s="1"/>
      <c r="C827" s="201"/>
      <c r="G827" s="1"/>
      <c r="I827" s="1"/>
    </row>
    <row r="828" ht="12.75" customHeight="1">
      <c r="A828" s="1"/>
      <c r="C828" s="201"/>
      <c r="G828" s="1"/>
      <c r="I828" s="1"/>
    </row>
    <row r="829" ht="12.75" customHeight="1">
      <c r="A829" s="1"/>
      <c r="C829" s="201"/>
      <c r="G829" s="1"/>
      <c r="I829" s="1"/>
    </row>
    <row r="830" ht="12.75" customHeight="1">
      <c r="A830" s="1"/>
      <c r="C830" s="201"/>
      <c r="G830" s="1"/>
      <c r="I830" s="1"/>
    </row>
    <row r="831" ht="12.75" customHeight="1">
      <c r="A831" s="1"/>
      <c r="C831" s="201"/>
      <c r="G831" s="1"/>
      <c r="I831" s="1"/>
    </row>
    <row r="832" ht="12.75" customHeight="1">
      <c r="A832" s="1"/>
      <c r="C832" s="201"/>
      <c r="G832" s="1"/>
      <c r="I832" s="1"/>
    </row>
    <row r="833" ht="12.75" customHeight="1">
      <c r="A833" s="1"/>
      <c r="C833" s="201"/>
      <c r="G833" s="1"/>
      <c r="I833" s="1"/>
    </row>
    <row r="834" ht="12.75" customHeight="1">
      <c r="A834" s="1"/>
      <c r="C834" s="201"/>
      <c r="G834" s="1"/>
      <c r="I834" s="1"/>
    </row>
    <row r="835" ht="12.75" customHeight="1">
      <c r="A835" s="1"/>
      <c r="C835" s="201"/>
      <c r="G835" s="1"/>
      <c r="I835" s="1"/>
    </row>
    <row r="836" ht="12.75" customHeight="1">
      <c r="A836" s="1"/>
      <c r="C836" s="201"/>
      <c r="G836" s="1"/>
      <c r="I836" s="1"/>
    </row>
    <row r="837" ht="12.75" customHeight="1">
      <c r="A837" s="1"/>
      <c r="C837" s="201"/>
      <c r="G837" s="1"/>
      <c r="I837" s="1"/>
    </row>
    <row r="838" ht="12.75" customHeight="1">
      <c r="A838" s="1"/>
      <c r="C838" s="201"/>
      <c r="G838" s="1"/>
      <c r="I838" s="1"/>
    </row>
    <row r="839" ht="12.75" customHeight="1">
      <c r="A839" s="1"/>
      <c r="C839" s="201"/>
      <c r="G839" s="1"/>
      <c r="I839" s="1"/>
    </row>
    <row r="840" ht="12.75" customHeight="1">
      <c r="A840" s="1"/>
      <c r="C840" s="201"/>
      <c r="G840" s="1"/>
      <c r="I840" s="1"/>
    </row>
    <row r="841" ht="12.75" customHeight="1">
      <c r="A841" s="1"/>
      <c r="C841" s="201"/>
      <c r="G841" s="1"/>
      <c r="I841" s="1"/>
    </row>
    <row r="842" ht="12.75" customHeight="1">
      <c r="A842" s="1"/>
      <c r="C842" s="201"/>
      <c r="G842" s="1"/>
      <c r="I842" s="1"/>
    </row>
    <row r="843" ht="12.75" customHeight="1">
      <c r="A843" s="1"/>
      <c r="C843" s="201"/>
      <c r="G843" s="1"/>
      <c r="I843" s="1"/>
    </row>
    <row r="844" ht="12.75" customHeight="1">
      <c r="A844" s="1"/>
      <c r="C844" s="201"/>
      <c r="G844" s="1"/>
      <c r="I844" s="1"/>
    </row>
    <row r="845" ht="12.75" customHeight="1">
      <c r="A845" s="1"/>
      <c r="C845" s="201"/>
      <c r="G845" s="1"/>
      <c r="I845" s="1"/>
    </row>
    <row r="846" ht="12.75" customHeight="1">
      <c r="A846" s="1"/>
      <c r="C846" s="201"/>
      <c r="G846" s="1"/>
      <c r="I846" s="1"/>
    </row>
    <row r="847" ht="12.75" customHeight="1">
      <c r="A847" s="1"/>
      <c r="C847" s="201"/>
      <c r="G847" s="1"/>
      <c r="I847" s="1"/>
    </row>
    <row r="848" ht="12.75" customHeight="1">
      <c r="A848" s="1"/>
      <c r="C848" s="201"/>
      <c r="G848" s="1"/>
      <c r="I848" s="1"/>
    </row>
    <row r="849" ht="12.75" customHeight="1">
      <c r="A849" s="1"/>
      <c r="C849" s="201"/>
      <c r="G849" s="1"/>
      <c r="I849" s="1"/>
    </row>
    <row r="850" ht="12.75" customHeight="1">
      <c r="A850" s="1"/>
      <c r="C850" s="201"/>
      <c r="G850" s="1"/>
      <c r="I850" s="1"/>
    </row>
    <row r="851" ht="12.75" customHeight="1">
      <c r="A851" s="1"/>
      <c r="C851" s="201"/>
      <c r="G851" s="1"/>
      <c r="I851" s="1"/>
    </row>
    <row r="852" ht="12.75" customHeight="1">
      <c r="A852" s="1"/>
      <c r="C852" s="201"/>
      <c r="G852" s="1"/>
      <c r="I852" s="1"/>
    </row>
    <row r="853" ht="12.75" customHeight="1">
      <c r="A853" s="1"/>
      <c r="C853" s="201"/>
      <c r="G853" s="1"/>
      <c r="I853" s="1"/>
    </row>
    <row r="854" ht="12.75" customHeight="1">
      <c r="A854" s="1"/>
      <c r="C854" s="201"/>
      <c r="G854" s="1"/>
      <c r="I854" s="1"/>
    </row>
    <row r="855" ht="12.75" customHeight="1">
      <c r="A855" s="1"/>
      <c r="C855" s="201"/>
      <c r="G855" s="1"/>
      <c r="I855" s="1"/>
    </row>
    <row r="856" ht="12.75" customHeight="1">
      <c r="A856" s="1"/>
      <c r="C856" s="201"/>
      <c r="G856" s="1"/>
      <c r="I856" s="1"/>
    </row>
    <row r="857" ht="12.75" customHeight="1">
      <c r="A857" s="1"/>
      <c r="C857" s="201"/>
      <c r="G857" s="1"/>
      <c r="I857" s="1"/>
    </row>
    <row r="858" ht="12.75" customHeight="1">
      <c r="A858" s="1"/>
      <c r="C858" s="201"/>
      <c r="G858" s="1"/>
      <c r="I858" s="1"/>
    </row>
    <row r="859" ht="12.75" customHeight="1">
      <c r="A859" s="1"/>
      <c r="C859" s="201"/>
      <c r="G859" s="1"/>
      <c r="I859" s="1"/>
    </row>
    <row r="860" ht="12.75" customHeight="1">
      <c r="A860" s="1"/>
      <c r="C860" s="201"/>
      <c r="G860" s="1"/>
      <c r="I860" s="1"/>
    </row>
    <row r="861" ht="12.75" customHeight="1">
      <c r="A861" s="1"/>
      <c r="C861" s="201"/>
      <c r="G861" s="1"/>
      <c r="I861" s="1"/>
    </row>
    <row r="862" ht="12.75" customHeight="1">
      <c r="A862" s="1"/>
      <c r="C862" s="201"/>
      <c r="G862" s="1"/>
      <c r="I862" s="1"/>
    </row>
    <row r="863" ht="12.75" customHeight="1">
      <c r="A863" s="1"/>
      <c r="C863" s="201"/>
      <c r="G863" s="1"/>
      <c r="I863" s="1"/>
    </row>
    <row r="864" ht="12.75" customHeight="1">
      <c r="A864" s="1"/>
      <c r="C864" s="201"/>
      <c r="G864" s="1"/>
      <c r="I864" s="1"/>
    </row>
    <row r="865" ht="12.75" customHeight="1">
      <c r="A865" s="1"/>
      <c r="C865" s="201"/>
      <c r="G865" s="1"/>
      <c r="I865" s="1"/>
    </row>
    <row r="866" ht="12.75" customHeight="1">
      <c r="A866" s="1"/>
      <c r="C866" s="201"/>
      <c r="G866" s="1"/>
      <c r="I866" s="1"/>
    </row>
    <row r="867" ht="12.75" customHeight="1">
      <c r="A867" s="1"/>
      <c r="C867" s="201"/>
      <c r="G867" s="1"/>
      <c r="I867" s="1"/>
    </row>
    <row r="868" ht="12.75" customHeight="1">
      <c r="A868" s="1"/>
      <c r="C868" s="201"/>
      <c r="G868" s="1"/>
      <c r="I868" s="1"/>
    </row>
    <row r="869" ht="12.75" customHeight="1">
      <c r="A869" s="1"/>
      <c r="C869" s="201"/>
      <c r="G869" s="1"/>
      <c r="I869" s="1"/>
    </row>
    <row r="870" ht="12.75" customHeight="1">
      <c r="A870" s="1"/>
      <c r="C870" s="201"/>
      <c r="G870" s="1"/>
      <c r="I870" s="1"/>
    </row>
    <row r="871" ht="12.75" customHeight="1">
      <c r="A871" s="1"/>
      <c r="C871" s="201"/>
      <c r="G871" s="1"/>
      <c r="I871" s="1"/>
    </row>
    <row r="872" ht="12.75" customHeight="1">
      <c r="A872" s="1"/>
      <c r="C872" s="201"/>
      <c r="G872" s="1"/>
      <c r="I872" s="1"/>
    </row>
    <row r="873" ht="12.75" customHeight="1">
      <c r="A873" s="1"/>
      <c r="C873" s="201"/>
      <c r="G873" s="1"/>
      <c r="I873" s="1"/>
    </row>
    <row r="874" ht="12.75" customHeight="1">
      <c r="A874" s="1"/>
      <c r="C874" s="201"/>
      <c r="G874" s="1"/>
      <c r="I874" s="1"/>
    </row>
    <row r="875" ht="12.75" customHeight="1">
      <c r="A875" s="1"/>
      <c r="C875" s="201"/>
      <c r="G875" s="1"/>
      <c r="I875" s="1"/>
    </row>
    <row r="876" ht="12.75" customHeight="1">
      <c r="A876" s="1"/>
      <c r="C876" s="201"/>
      <c r="G876" s="1"/>
      <c r="I876" s="1"/>
    </row>
    <row r="877" ht="12.75" customHeight="1">
      <c r="A877" s="1"/>
      <c r="C877" s="201"/>
      <c r="G877" s="1"/>
      <c r="I877" s="1"/>
    </row>
    <row r="878" ht="12.75" customHeight="1">
      <c r="A878" s="1"/>
      <c r="C878" s="201"/>
      <c r="G878" s="1"/>
      <c r="I878" s="1"/>
    </row>
    <row r="879" ht="12.75" customHeight="1">
      <c r="A879" s="1"/>
      <c r="C879" s="201"/>
      <c r="G879" s="1"/>
      <c r="I879" s="1"/>
    </row>
    <row r="880" ht="12.75" customHeight="1">
      <c r="A880" s="1"/>
      <c r="C880" s="201"/>
      <c r="G880" s="1"/>
      <c r="I880" s="1"/>
    </row>
    <row r="881" ht="12.75" customHeight="1">
      <c r="A881" s="1"/>
      <c r="C881" s="201"/>
      <c r="G881" s="1"/>
      <c r="I881" s="1"/>
    </row>
    <row r="882" ht="12.75" customHeight="1">
      <c r="A882" s="1"/>
      <c r="C882" s="201"/>
      <c r="G882" s="1"/>
      <c r="I882" s="1"/>
    </row>
    <row r="883" ht="12.75" customHeight="1">
      <c r="A883" s="1"/>
      <c r="C883" s="201"/>
      <c r="G883" s="1"/>
      <c r="I883" s="1"/>
    </row>
    <row r="884" ht="12.75" customHeight="1">
      <c r="A884" s="1"/>
      <c r="C884" s="201"/>
      <c r="G884" s="1"/>
      <c r="I884" s="1"/>
    </row>
    <row r="885" ht="12.75" customHeight="1">
      <c r="A885" s="1"/>
      <c r="C885" s="201"/>
      <c r="G885" s="1"/>
      <c r="I885" s="1"/>
    </row>
    <row r="886" ht="12.75" customHeight="1">
      <c r="A886" s="1"/>
      <c r="C886" s="201"/>
      <c r="G886" s="1"/>
      <c r="I886" s="1"/>
    </row>
    <row r="887" ht="12.75" customHeight="1">
      <c r="A887" s="1"/>
      <c r="C887" s="201"/>
      <c r="G887" s="1"/>
      <c r="I887" s="1"/>
    </row>
    <row r="888" ht="12.75" customHeight="1">
      <c r="A888" s="1"/>
      <c r="C888" s="201"/>
      <c r="G888" s="1"/>
      <c r="I888" s="1"/>
    </row>
    <row r="889" ht="12.75" customHeight="1">
      <c r="A889" s="1"/>
      <c r="C889" s="201"/>
      <c r="G889" s="1"/>
      <c r="I889" s="1"/>
    </row>
    <row r="890" ht="12.75" customHeight="1">
      <c r="A890" s="1"/>
      <c r="C890" s="201"/>
      <c r="G890" s="1"/>
      <c r="I890" s="1"/>
    </row>
    <row r="891" ht="12.75" customHeight="1">
      <c r="A891" s="1"/>
      <c r="C891" s="201"/>
      <c r="G891" s="1"/>
      <c r="I891" s="1"/>
    </row>
    <row r="892" ht="12.75" customHeight="1">
      <c r="A892" s="1"/>
      <c r="C892" s="201"/>
      <c r="G892" s="1"/>
      <c r="I892" s="1"/>
    </row>
    <row r="893" ht="12.75" customHeight="1">
      <c r="A893" s="1"/>
      <c r="C893" s="201"/>
      <c r="G893" s="1"/>
      <c r="I893" s="1"/>
    </row>
    <row r="894" ht="12.75" customHeight="1">
      <c r="A894" s="1"/>
      <c r="C894" s="201"/>
      <c r="G894" s="1"/>
      <c r="I894" s="1"/>
    </row>
    <row r="895" ht="12.75" customHeight="1">
      <c r="A895" s="1"/>
      <c r="C895" s="201"/>
      <c r="G895" s="1"/>
      <c r="I895" s="1"/>
    </row>
    <row r="896" ht="12.75" customHeight="1">
      <c r="A896" s="1"/>
      <c r="C896" s="201"/>
      <c r="G896" s="1"/>
      <c r="I896" s="1"/>
    </row>
    <row r="897" ht="12.75" customHeight="1">
      <c r="A897" s="1"/>
      <c r="C897" s="201"/>
      <c r="G897" s="1"/>
      <c r="I897" s="1"/>
    </row>
    <row r="898" ht="12.75" customHeight="1">
      <c r="A898" s="1"/>
      <c r="C898" s="201"/>
      <c r="G898" s="1"/>
      <c r="I898" s="1"/>
    </row>
    <row r="899" ht="12.75" customHeight="1">
      <c r="A899" s="1"/>
      <c r="C899" s="201"/>
      <c r="G899" s="1"/>
      <c r="I899" s="1"/>
    </row>
    <row r="900" ht="12.75" customHeight="1">
      <c r="A900" s="1"/>
      <c r="C900" s="201"/>
      <c r="G900" s="1"/>
      <c r="I900" s="1"/>
    </row>
    <row r="901" ht="12.75" customHeight="1">
      <c r="A901" s="1"/>
      <c r="C901" s="201"/>
      <c r="G901" s="1"/>
      <c r="I901" s="1"/>
    </row>
    <row r="902" ht="12.75" customHeight="1">
      <c r="A902" s="1"/>
      <c r="C902" s="201"/>
      <c r="G902" s="1"/>
      <c r="I902" s="1"/>
    </row>
    <row r="903" ht="12.75" customHeight="1">
      <c r="A903" s="1"/>
      <c r="C903" s="201"/>
      <c r="G903" s="1"/>
      <c r="I903" s="1"/>
    </row>
    <row r="904" ht="12.75" customHeight="1">
      <c r="A904" s="1"/>
      <c r="C904" s="201"/>
      <c r="G904" s="1"/>
      <c r="I904" s="1"/>
    </row>
    <row r="905" ht="12.75" customHeight="1">
      <c r="A905" s="1"/>
      <c r="C905" s="201"/>
      <c r="G905" s="1"/>
      <c r="I905" s="1"/>
    </row>
    <row r="906" ht="12.75" customHeight="1">
      <c r="A906" s="1"/>
      <c r="C906" s="201"/>
      <c r="G906" s="1"/>
      <c r="I906" s="1"/>
    </row>
    <row r="907" ht="12.75" customHeight="1">
      <c r="A907" s="1"/>
      <c r="C907" s="201"/>
      <c r="G907" s="1"/>
      <c r="I907" s="1"/>
    </row>
    <row r="908" ht="12.75" customHeight="1">
      <c r="A908" s="1"/>
      <c r="C908" s="201"/>
      <c r="G908" s="1"/>
      <c r="I908" s="1"/>
    </row>
    <row r="909" ht="12.75" customHeight="1">
      <c r="A909" s="1"/>
      <c r="C909" s="201"/>
      <c r="G909" s="1"/>
      <c r="I909" s="1"/>
    </row>
    <row r="910" ht="12.75" customHeight="1">
      <c r="A910" s="1"/>
      <c r="C910" s="201"/>
      <c r="G910" s="1"/>
      <c r="I910" s="1"/>
    </row>
    <row r="911" ht="12.75" customHeight="1">
      <c r="A911" s="1"/>
      <c r="C911" s="201"/>
      <c r="G911" s="1"/>
      <c r="I911" s="1"/>
    </row>
    <row r="912" ht="12.75" customHeight="1">
      <c r="A912" s="1"/>
      <c r="C912" s="201"/>
      <c r="G912" s="1"/>
      <c r="I912" s="1"/>
    </row>
    <row r="913" ht="12.75" customHeight="1">
      <c r="A913" s="1"/>
      <c r="C913" s="201"/>
      <c r="G913" s="1"/>
      <c r="I913" s="1"/>
    </row>
    <row r="914" ht="12.75" customHeight="1">
      <c r="A914" s="1"/>
      <c r="C914" s="201"/>
      <c r="G914" s="1"/>
      <c r="I914" s="1"/>
    </row>
    <row r="915" ht="12.75" customHeight="1">
      <c r="A915" s="1"/>
      <c r="C915" s="201"/>
      <c r="G915" s="1"/>
      <c r="I915" s="1"/>
    </row>
    <row r="916" ht="12.75" customHeight="1">
      <c r="A916" s="1"/>
      <c r="C916" s="201"/>
      <c r="G916" s="1"/>
      <c r="I916" s="1"/>
    </row>
    <row r="917" ht="12.75" customHeight="1">
      <c r="A917" s="1"/>
      <c r="C917" s="201"/>
      <c r="G917" s="1"/>
      <c r="I917" s="1"/>
    </row>
    <row r="918" ht="12.75" customHeight="1">
      <c r="A918" s="1"/>
      <c r="C918" s="201"/>
      <c r="G918" s="1"/>
      <c r="I918" s="1"/>
    </row>
    <row r="919" ht="12.75" customHeight="1">
      <c r="A919" s="1"/>
      <c r="C919" s="201"/>
      <c r="G919" s="1"/>
      <c r="I919" s="1"/>
    </row>
    <row r="920" ht="12.75" customHeight="1">
      <c r="A920" s="1"/>
      <c r="C920" s="201"/>
      <c r="G920" s="1"/>
      <c r="I920" s="1"/>
    </row>
    <row r="921" ht="12.75" customHeight="1">
      <c r="A921" s="1"/>
      <c r="C921" s="201"/>
      <c r="G921" s="1"/>
      <c r="I921" s="1"/>
    </row>
    <row r="922" ht="12.75" customHeight="1">
      <c r="A922" s="1"/>
      <c r="C922" s="201"/>
      <c r="G922" s="1"/>
      <c r="I922" s="1"/>
    </row>
    <row r="923" ht="12.75" customHeight="1">
      <c r="A923" s="1"/>
      <c r="C923" s="201"/>
      <c r="G923" s="1"/>
      <c r="I923" s="1"/>
    </row>
    <row r="924" ht="12.75" customHeight="1">
      <c r="A924" s="1"/>
      <c r="C924" s="201"/>
      <c r="G924" s="1"/>
      <c r="I924" s="1"/>
    </row>
    <row r="925" ht="12.75" customHeight="1">
      <c r="A925" s="1"/>
      <c r="C925" s="201"/>
      <c r="G925" s="1"/>
      <c r="I925" s="1"/>
    </row>
    <row r="926" ht="12.75" customHeight="1">
      <c r="A926" s="1"/>
      <c r="C926" s="201"/>
      <c r="G926" s="1"/>
      <c r="I926" s="1"/>
    </row>
    <row r="927" ht="12.75" customHeight="1">
      <c r="A927" s="1"/>
      <c r="C927" s="201"/>
      <c r="G927" s="1"/>
      <c r="I927" s="1"/>
    </row>
    <row r="928" ht="12.75" customHeight="1">
      <c r="A928" s="1"/>
      <c r="C928" s="201"/>
      <c r="G928" s="1"/>
      <c r="I928" s="1"/>
    </row>
    <row r="929" ht="12.75" customHeight="1">
      <c r="A929" s="1"/>
      <c r="C929" s="201"/>
      <c r="G929" s="1"/>
      <c r="I929" s="1"/>
    </row>
    <row r="930" ht="12.75" customHeight="1">
      <c r="A930" s="1"/>
      <c r="C930" s="201"/>
      <c r="G930" s="1"/>
      <c r="I930" s="1"/>
    </row>
    <row r="931" ht="12.75" customHeight="1">
      <c r="A931" s="1"/>
      <c r="C931" s="201"/>
      <c r="G931" s="1"/>
      <c r="I931" s="1"/>
    </row>
    <row r="932" ht="12.75" customHeight="1">
      <c r="A932" s="1"/>
      <c r="C932" s="201"/>
      <c r="G932" s="1"/>
      <c r="I932" s="1"/>
    </row>
    <row r="933" ht="12.75" customHeight="1">
      <c r="A933" s="1"/>
      <c r="C933" s="201"/>
      <c r="G933" s="1"/>
      <c r="I933" s="1"/>
    </row>
    <row r="934" ht="12.75" customHeight="1">
      <c r="A934" s="1"/>
      <c r="C934" s="201"/>
      <c r="G934" s="1"/>
      <c r="I934" s="1"/>
    </row>
    <row r="935" ht="12.75" customHeight="1">
      <c r="A935" s="1"/>
      <c r="C935" s="201"/>
      <c r="G935" s="1"/>
      <c r="I935" s="1"/>
    </row>
    <row r="936" ht="12.75" customHeight="1">
      <c r="A936" s="1"/>
      <c r="C936" s="201"/>
      <c r="G936" s="1"/>
      <c r="I936" s="1"/>
    </row>
    <row r="937" ht="12.75" customHeight="1">
      <c r="A937" s="1"/>
      <c r="C937" s="201"/>
      <c r="G937" s="1"/>
      <c r="I937" s="1"/>
    </row>
    <row r="938" ht="12.75" customHeight="1">
      <c r="A938" s="1"/>
      <c r="C938" s="201"/>
      <c r="G938" s="1"/>
      <c r="I938" s="1"/>
    </row>
    <row r="939" ht="12.75" customHeight="1">
      <c r="A939" s="1"/>
      <c r="C939" s="201"/>
      <c r="G939" s="1"/>
      <c r="I939" s="1"/>
    </row>
    <row r="940" ht="12.75" customHeight="1">
      <c r="A940" s="1"/>
      <c r="C940" s="201"/>
      <c r="G940" s="1"/>
      <c r="I940" s="1"/>
    </row>
    <row r="941" ht="12.75" customHeight="1">
      <c r="A941" s="1"/>
      <c r="C941" s="201"/>
      <c r="G941" s="1"/>
      <c r="I941" s="1"/>
    </row>
    <row r="942" ht="12.75" customHeight="1">
      <c r="A942" s="1"/>
      <c r="C942" s="201"/>
      <c r="G942" s="1"/>
      <c r="I942" s="1"/>
    </row>
    <row r="943" ht="12.75" customHeight="1">
      <c r="A943" s="1"/>
      <c r="C943" s="201"/>
      <c r="G943" s="1"/>
      <c r="I943" s="1"/>
    </row>
    <row r="944" ht="12.75" customHeight="1">
      <c r="A944" s="1"/>
      <c r="C944" s="201"/>
      <c r="G944" s="1"/>
      <c r="I944" s="1"/>
    </row>
    <row r="945" ht="12.75" customHeight="1">
      <c r="A945" s="1"/>
      <c r="C945" s="201"/>
      <c r="G945" s="1"/>
      <c r="I945" s="1"/>
    </row>
    <row r="946" ht="12.75" customHeight="1">
      <c r="A946" s="1"/>
      <c r="C946" s="201"/>
      <c r="G946" s="1"/>
      <c r="I946" s="1"/>
    </row>
    <row r="947" ht="12.75" customHeight="1">
      <c r="A947" s="1"/>
      <c r="C947" s="201"/>
      <c r="G947" s="1"/>
      <c r="I947" s="1"/>
    </row>
    <row r="948" ht="12.75" customHeight="1">
      <c r="A948" s="1"/>
      <c r="C948" s="201"/>
      <c r="G948" s="1"/>
      <c r="I948" s="1"/>
    </row>
    <row r="949" ht="12.75" customHeight="1">
      <c r="A949" s="1"/>
      <c r="C949" s="201"/>
      <c r="G949" s="1"/>
      <c r="I949" s="1"/>
    </row>
    <row r="950" ht="12.75" customHeight="1">
      <c r="A950" s="1"/>
      <c r="C950" s="201"/>
      <c r="G950" s="1"/>
      <c r="I950" s="1"/>
    </row>
    <row r="951" ht="12.75" customHeight="1">
      <c r="A951" s="1"/>
      <c r="C951" s="201"/>
      <c r="G951" s="1"/>
      <c r="I951" s="1"/>
    </row>
    <row r="952" ht="12.75" customHeight="1">
      <c r="A952" s="1"/>
      <c r="C952" s="201"/>
      <c r="G952" s="1"/>
      <c r="I952" s="1"/>
    </row>
    <row r="953" ht="12.75" customHeight="1">
      <c r="A953" s="1"/>
      <c r="C953" s="201"/>
      <c r="G953" s="1"/>
      <c r="I953" s="1"/>
    </row>
    <row r="954" ht="12.75" customHeight="1">
      <c r="A954" s="1"/>
      <c r="C954" s="201"/>
      <c r="G954" s="1"/>
      <c r="I954" s="1"/>
    </row>
    <row r="955" ht="12.75" customHeight="1">
      <c r="A955" s="1"/>
      <c r="C955" s="201"/>
      <c r="G955" s="1"/>
      <c r="I955" s="1"/>
    </row>
    <row r="956" ht="12.75" customHeight="1">
      <c r="A956" s="1"/>
      <c r="C956" s="201"/>
      <c r="G956" s="1"/>
      <c r="I956" s="1"/>
    </row>
    <row r="957" ht="12.75" customHeight="1">
      <c r="A957" s="1"/>
      <c r="C957" s="201"/>
      <c r="G957" s="1"/>
      <c r="I957" s="1"/>
    </row>
    <row r="958" ht="12.75" customHeight="1">
      <c r="A958" s="1"/>
      <c r="C958" s="201"/>
      <c r="G958" s="1"/>
      <c r="I958" s="1"/>
    </row>
    <row r="959" ht="12.75" customHeight="1">
      <c r="A959" s="1"/>
      <c r="C959" s="201"/>
      <c r="G959" s="1"/>
      <c r="I959" s="1"/>
    </row>
    <row r="960" ht="12.75" customHeight="1">
      <c r="A960" s="1"/>
      <c r="C960" s="201"/>
      <c r="G960" s="1"/>
      <c r="I960" s="1"/>
    </row>
    <row r="961" ht="12.75" customHeight="1">
      <c r="A961" s="1"/>
      <c r="C961" s="201"/>
      <c r="G961" s="1"/>
      <c r="I961" s="1"/>
    </row>
    <row r="962" ht="12.75" customHeight="1">
      <c r="A962" s="1"/>
      <c r="C962" s="201"/>
      <c r="G962" s="1"/>
      <c r="I962" s="1"/>
    </row>
    <row r="963" ht="12.75" customHeight="1">
      <c r="A963" s="1"/>
      <c r="C963" s="201"/>
      <c r="G963" s="1"/>
      <c r="I963" s="1"/>
    </row>
    <row r="964" ht="12.75" customHeight="1">
      <c r="A964" s="1"/>
      <c r="C964" s="201"/>
      <c r="G964" s="1"/>
      <c r="I964" s="1"/>
    </row>
    <row r="965" ht="12.75" customHeight="1">
      <c r="A965" s="1"/>
      <c r="C965" s="201"/>
      <c r="G965" s="1"/>
      <c r="I965" s="1"/>
    </row>
    <row r="966" ht="12.75" customHeight="1">
      <c r="A966" s="1"/>
      <c r="C966" s="201"/>
      <c r="G966" s="1"/>
      <c r="I966" s="1"/>
    </row>
    <row r="967" ht="12.75" customHeight="1">
      <c r="A967" s="1"/>
      <c r="C967" s="201"/>
      <c r="G967" s="1"/>
      <c r="I967" s="1"/>
    </row>
    <row r="968" ht="12.75" customHeight="1">
      <c r="A968" s="1"/>
      <c r="C968" s="201"/>
      <c r="G968" s="1"/>
      <c r="I968" s="1"/>
    </row>
    <row r="969" ht="12.75" customHeight="1">
      <c r="A969" s="1"/>
      <c r="C969" s="201"/>
      <c r="G969" s="1"/>
      <c r="I969" s="1"/>
    </row>
    <row r="970" ht="12.75" customHeight="1">
      <c r="A970" s="1"/>
      <c r="C970" s="201"/>
      <c r="G970" s="1"/>
      <c r="I970" s="1"/>
    </row>
    <row r="971" ht="12.75" customHeight="1">
      <c r="A971" s="1"/>
      <c r="C971" s="201"/>
      <c r="G971" s="1"/>
      <c r="I971" s="1"/>
    </row>
    <row r="972" ht="12.75" customHeight="1">
      <c r="A972" s="1"/>
      <c r="C972" s="201"/>
      <c r="G972" s="1"/>
      <c r="I972" s="1"/>
    </row>
    <row r="973" ht="12.75" customHeight="1">
      <c r="A973" s="1"/>
      <c r="C973" s="201"/>
      <c r="G973" s="1"/>
      <c r="I973" s="1"/>
    </row>
    <row r="974" ht="12.75" customHeight="1">
      <c r="A974" s="1"/>
      <c r="C974" s="201"/>
      <c r="G974" s="1"/>
      <c r="I974" s="1"/>
    </row>
    <row r="975" ht="12.75" customHeight="1">
      <c r="A975" s="1"/>
      <c r="C975" s="201"/>
      <c r="G975" s="1"/>
      <c r="I975" s="1"/>
    </row>
    <row r="976" ht="12.75" customHeight="1">
      <c r="A976" s="1"/>
      <c r="C976" s="201"/>
      <c r="G976" s="1"/>
      <c r="I976" s="1"/>
    </row>
    <row r="977" ht="12.75" customHeight="1">
      <c r="A977" s="1"/>
      <c r="C977" s="201"/>
      <c r="G977" s="1"/>
      <c r="I977" s="1"/>
    </row>
    <row r="978" ht="12.75" customHeight="1">
      <c r="A978" s="1"/>
      <c r="C978" s="201"/>
      <c r="G978" s="1"/>
      <c r="I978" s="1"/>
    </row>
    <row r="979" ht="12.75" customHeight="1">
      <c r="A979" s="1"/>
      <c r="C979" s="201"/>
      <c r="G979" s="1"/>
      <c r="I979" s="1"/>
    </row>
    <row r="980" ht="12.75" customHeight="1">
      <c r="A980" s="1"/>
      <c r="C980" s="201"/>
      <c r="G980" s="1"/>
      <c r="I980" s="1"/>
    </row>
    <row r="981" ht="12.75" customHeight="1">
      <c r="A981" s="1"/>
      <c r="C981" s="201"/>
      <c r="G981" s="1"/>
      <c r="I981" s="1"/>
    </row>
    <row r="982" ht="12.75" customHeight="1">
      <c r="A982" s="1"/>
      <c r="C982" s="201"/>
      <c r="G982" s="1"/>
      <c r="I982" s="1"/>
    </row>
    <row r="983" ht="12.75" customHeight="1">
      <c r="A983" s="1"/>
      <c r="C983" s="201"/>
      <c r="G983" s="1"/>
      <c r="I983" s="1"/>
    </row>
    <row r="984" ht="12.75" customHeight="1">
      <c r="A984" s="1"/>
      <c r="C984" s="201"/>
      <c r="G984" s="1"/>
      <c r="I984" s="1"/>
    </row>
    <row r="985" ht="12.75" customHeight="1">
      <c r="A985" s="1"/>
      <c r="C985" s="201"/>
      <c r="G985" s="1"/>
      <c r="I985" s="1"/>
    </row>
    <row r="986" ht="12.75" customHeight="1">
      <c r="A986" s="1"/>
      <c r="C986" s="201"/>
      <c r="G986" s="1"/>
      <c r="I986" s="1"/>
    </row>
    <row r="987" ht="12.75" customHeight="1">
      <c r="A987" s="1"/>
      <c r="C987" s="201"/>
      <c r="G987" s="1"/>
      <c r="I987" s="1"/>
    </row>
    <row r="988" ht="12.75" customHeight="1">
      <c r="A988" s="1"/>
      <c r="C988" s="201"/>
      <c r="G988" s="1"/>
      <c r="I988" s="1"/>
    </row>
    <row r="989" ht="12.75" customHeight="1">
      <c r="A989" s="1"/>
      <c r="C989" s="201"/>
      <c r="G989" s="1"/>
      <c r="I989" s="1"/>
    </row>
    <row r="990" ht="12.75" customHeight="1">
      <c r="A990" s="1"/>
      <c r="C990" s="201"/>
      <c r="G990" s="1"/>
      <c r="I990" s="1"/>
    </row>
    <row r="991" ht="12.75" customHeight="1">
      <c r="A991" s="1"/>
      <c r="C991" s="201"/>
      <c r="G991" s="1"/>
      <c r="I991" s="1"/>
    </row>
    <row r="992" ht="12.75" customHeight="1">
      <c r="A992" s="1"/>
      <c r="C992" s="201"/>
      <c r="G992" s="1"/>
      <c r="I992" s="1"/>
    </row>
    <row r="993" ht="12.75" customHeight="1">
      <c r="A993" s="1"/>
      <c r="C993" s="201"/>
      <c r="G993" s="1"/>
      <c r="I993" s="1"/>
    </row>
    <row r="994" ht="12.75" customHeight="1">
      <c r="A994" s="1"/>
      <c r="C994" s="201"/>
      <c r="G994" s="1"/>
      <c r="I994" s="1"/>
    </row>
    <row r="995" ht="12.75" customHeight="1">
      <c r="A995" s="1"/>
      <c r="C995" s="201"/>
      <c r="G995" s="1"/>
      <c r="I995" s="1"/>
    </row>
    <row r="996" ht="12.75" customHeight="1">
      <c r="A996" s="1"/>
      <c r="C996" s="201"/>
      <c r="G996" s="1"/>
      <c r="I996" s="1"/>
    </row>
    <row r="997" ht="12.75" customHeight="1">
      <c r="A997" s="1"/>
      <c r="C997" s="201"/>
      <c r="G997" s="1"/>
      <c r="I997" s="1"/>
    </row>
    <row r="998" ht="12.75" customHeight="1">
      <c r="A998" s="1"/>
      <c r="C998" s="201"/>
      <c r="G998" s="1"/>
      <c r="I998" s="1"/>
    </row>
    <row r="999" ht="12.75" customHeight="1">
      <c r="A999" s="1"/>
      <c r="C999" s="201"/>
      <c r="G999" s="1"/>
      <c r="I999" s="1"/>
    </row>
    <row r="1000" ht="12.75" customHeight="1">
      <c r="A1000" s="1"/>
      <c r="C1000" s="201"/>
      <c r="G1000" s="1"/>
      <c r="I1000" s="1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2.86"/>
    <col customWidth="1" min="6" max="7" width="8.0"/>
    <col customWidth="1" min="8" max="8" width="11.29"/>
    <col customWidth="1" min="9" max="9" width="12.86"/>
  </cols>
  <sheetData>
    <row r="1" ht="18.75" customHeight="1">
      <c r="A1" s="17" t="s">
        <v>294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A2" s="1"/>
      <c r="E2" s="1"/>
      <c r="H2" s="1"/>
      <c r="I2" s="1"/>
    </row>
    <row r="3" ht="12.75" customHeight="1">
      <c r="A3" s="1"/>
      <c r="C3" s="4" t="s">
        <v>3460</v>
      </c>
      <c r="D3" s="4" t="s">
        <v>3461</v>
      </c>
      <c r="E3" s="4" t="s">
        <v>3406</v>
      </c>
      <c r="H3" s="1"/>
      <c r="I3" s="1"/>
    </row>
    <row r="4" ht="12.75" customHeight="1">
      <c r="A4" s="1"/>
      <c r="C4" s="5">
        <v>5.0</v>
      </c>
      <c r="D4" s="5">
        <v>10.0</v>
      </c>
      <c r="E4" s="6">
        <f t="shared" ref="E4:E5" si="1">RANDBETWEEN(C4,D4)</f>
        <v>7</v>
      </c>
      <c r="F4" s="47" t="s">
        <v>3462</v>
      </c>
      <c r="H4" s="1"/>
      <c r="I4" s="1"/>
    </row>
    <row r="5" ht="12.75" customHeight="1">
      <c r="A5" s="1"/>
      <c r="C5" s="5">
        <v>1.0</v>
      </c>
      <c r="D5" s="5">
        <v>49.0</v>
      </c>
      <c r="E5" s="6">
        <f t="shared" si="1"/>
        <v>31</v>
      </c>
      <c r="F5" s="47" t="s">
        <v>3463</v>
      </c>
      <c r="H5" s="1"/>
      <c r="I5" s="1"/>
    </row>
    <row r="6" ht="12.75" customHeight="1">
      <c r="A6" s="1"/>
      <c r="E6" s="1"/>
      <c r="H6" s="1"/>
      <c r="I6" s="1"/>
    </row>
    <row r="7" ht="13.5" customHeight="1">
      <c r="A7" s="1"/>
      <c r="B7" s="3" t="s">
        <v>698</v>
      </c>
      <c r="C7" s="3"/>
      <c r="D7" s="3"/>
      <c r="E7" s="3"/>
      <c r="F7" s="3"/>
      <c r="G7" s="3"/>
      <c r="H7" s="3"/>
      <c r="I7" s="3"/>
    </row>
    <row r="8" ht="12.75" customHeight="1">
      <c r="A8" s="1"/>
      <c r="B8" s="1" t="s">
        <v>3464</v>
      </c>
      <c r="E8" s="1"/>
      <c r="H8" s="1"/>
      <c r="I8" s="1"/>
    </row>
    <row r="9" ht="12.75" customHeight="1">
      <c r="A9" s="1"/>
      <c r="B9" s="1" t="s">
        <v>3465</v>
      </c>
      <c r="E9" s="1"/>
      <c r="H9" s="1"/>
      <c r="I9" s="1"/>
    </row>
    <row r="10" ht="12.75" customHeight="1">
      <c r="A10" s="1"/>
      <c r="E10" s="1"/>
      <c r="H10" s="1"/>
      <c r="I10" s="1"/>
    </row>
    <row r="11" ht="13.5" customHeight="1">
      <c r="A11" s="1"/>
      <c r="B11" s="3" t="s">
        <v>653</v>
      </c>
      <c r="C11" s="3"/>
      <c r="D11" s="3"/>
      <c r="E11" s="3"/>
      <c r="F11" s="3"/>
      <c r="G11" s="3"/>
      <c r="H11" s="3"/>
      <c r="I11" s="3"/>
    </row>
    <row r="12" ht="12.75" customHeight="1">
      <c r="A12" s="1"/>
      <c r="B12" s="2" t="s">
        <v>3466</v>
      </c>
      <c r="E12" s="1"/>
      <c r="H12" s="1"/>
      <c r="I12" s="1"/>
    </row>
    <row r="13" ht="12.75" customHeight="1">
      <c r="A13" s="1"/>
      <c r="E13" s="1"/>
      <c r="H13" s="1"/>
      <c r="I13" s="1"/>
    </row>
    <row r="14" ht="13.5" customHeight="1">
      <c r="A14" s="1"/>
      <c r="B14" s="3" t="s">
        <v>4</v>
      </c>
      <c r="C14" s="3"/>
      <c r="D14" s="3"/>
      <c r="E14" s="3"/>
      <c r="F14" s="3"/>
      <c r="G14" s="3"/>
      <c r="H14" s="3"/>
      <c r="I14" s="3"/>
    </row>
    <row r="15" ht="12.75" customHeight="1">
      <c r="A15" s="1"/>
      <c r="B15" s="1" t="s">
        <v>788</v>
      </c>
      <c r="E15" s="1"/>
      <c r="H15" s="1"/>
      <c r="I15" s="1"/>
    </row>
    <row r="16" ht="12.75" customHeight="1">
      <c r="A16" s="1"/>
      <c r="E16" s="1"/>
      <c r="H16" s="1"/>
      <c r="I16" s="1"/>
    </row>
    <row r="17" ht="13.5" customHeight="1">
      <c r="A17" s="1"/>
      <c r="B17" s="3" t="s">
        <v>656</v>
      </c>
      <c r="C17" s="3"/>
      <c r="D17" s="3"/>
      <c r="E17" s="3"/>
      <c r="F17" s="3"/>
      <c r="G17" s="3"/>
      <c r="H17" s="3"/>
      <c r="I17" s="3"/>
    </row>
    <row r="18" ht="12.75" customHeight="1">
      <c r="A18" s="1"/>
      <c r="B18" s="1" t="s">
        <v>3467</v>
      </c>
      <c r="E18" s="1"/>
      <c r="H18" s="1"/>
      <c r="I18" s="1"/>
    </row>
    <row r="19" ht="12.75" customHeight="1">
      <c r="A19" s="1"/>
      <c r="B19" s="1" t="s">
        <v>3468</v>
      </c>
      <c r="E19" s="1"/>
      <c r="H19" s="1"/>
      <c r="I19" s="1"/>
    </row>
    <row r="20" ht="12.75" customHeight="1">
      <c r="A20" s="1"/>
      <c r="B20" s="1" t="s">
        <v>3469</v>
      </c>
      <c r="E20" s="1"/>
      <c r="H20" s="1"/>
      <c r="I20" s="1"/>
    </row>
    <row r="21" ht="12.75" customHeight="1">
      <c r="A21" s="1"/>
      <c r="B21" s="1" t="s">
        <v>3470</v>
      </c>
      <c r="E21" s="1"/>
      <c r="H21" s="1"/>
      <c r="I21" s="1"/>
    </row>
    <row r="22" ht="12.75" customHeight="1">
      <c r="A22" s="1"/>
      <c r="E22" s="1"/>
      <c r="H22" s="1"/>
      <c r="I22" s="1"/>
    </row>
    <row r="23" ht="25.5" customHeight="1">
      <c r="A23" s="1"/>
      <c r="C23" s="103" t="s">
        <v>3471</v>
      </c>
      <c r="D23" s="104"/>
      <c r="E23" s="99" t="s">
        <v>3472</v>
      </c>
      <c r="H23" s="1"/>
      <c r="I23" s="1"/>
    </row>
    <row r="24" ht="12.75" customHeight="1">
      <c r="A24" s="1"/>
      <c r="C24" s="5">
        <v>1.0</v>
      </c>
      <c r="D24" s="5">
        <v>49.0</v>
      </c>
      <c r="E24" s="6">
        <f t="shared" ref="E24:E30" si="2">RANDBETWEEN($C$24,$D$24)</f>
        <v>1</v>
      </c>
      <c r="F24" s="47" t="s">
        <v>3473</v>
      </c>
      <c r="H24" s="1"/>
      <c r="I24" s="1" t="s">
        <v>3474</v>
      </c>
    </row>
    <row r="25" ht="12.75" customHeight="1">
      <c r="A25" s="1"/>
      <c r="E25" s="6">
        <f t="shared" si="2"/>
        <v>9</v>
      </c>
      <c r="F25" s="47" t="s">
        <v>3473</v>
      </c>
      <c r="H25" s="1"/>
      <c r="I25" s="1" t="s">
        <v>3475</v>
      </c>
    </row>
    <row r="26" ht="12.75" customHeight="1">
      <c r="A26" s="1"/>
      <c r="C26" s="16" t="s">
        <v>3476</v>
      </c>
      <c r="E26" s="6">
        <f t="shared" si="2"/>
        <v>19</v>
      </c>
      <c r="F26" s="47" t="s">
        <v>3473</v>
      </c>
      <c r="H26" s="1"/>
      <c r="I26" s="1" t="s">
        <v>3477</v>
      </c>
    </row>
    <row r="27" ht="12.75" customHeight="1">
      <c r="A27" s="1"/>
      <c r="C27" s="16" t="s">
        <v>3478</v>
      </c>
      <c r="E27" s="6">
        <f t="shared" si="2"/>
        <v>28</v>
      </c>
      <c r="F27" s="47" t="s">
        <v>3473</v>
      </c>
      <c r="H27" s="1"/>
      <c r="I27" s="1" t="s">
        <v>3479</v>
      </c>
    </row>
    <row r="28" ht="12.75" customHeight="1">
      <c r="A28" s="1"/>
      <c r="E28" s="6">
        <f t="shared" si="2"/>
        <v>1</v>
      </c>
      <c r="F28" s="47" t="s">
        <v>3473</v>
      </c>
      <c r="H28" s="1"/>
      <c r="I28" s="1" t="s">
        <v>3480</v>
      </c>
    </row>
    <row r="29" ht="12.75" customHeight="1">
      <c r="A29" s="1"/>
      <c r="E29" s="6">
        <f t="shared" si="2"/>
        <v>42</v>
      </c>
      <c r="F29" s="47" t="s">
        <v>3473</v>
      </c>
      <c r="H29" s="1"/>
      <c r="I29" s="1" t="s">
        <v>3481</v>
      </c>
    </row>
    <row r="30" ht="12.75" customHeight="1">
      <c r="A30" s="1"/>
      <c r="E30" s="6">
        <f t="shared" si="2"/>
        <v>8</v>
      </c>
      <c r="F30" s="47" t="s">
        <v>3473</v>
      </c>
      <c r="H30" s="1"/>
      <c r="I30" s="1" t="s">
        <v>3482</v>
      </c>
    </row>
    <row r="31" ht="12.75" customHeight="1">
      <c r="A31" s="1"/>
      <c r="E31" s="1"/>
      <c r="H31" s="1"/>
      <c r="I31" s="1"/>
    </row>
    <row r="32" ht="12.75" customHeight="1">
      <c r="A32" s="1"/>
      <c r="E32" s="1"/>
      <c r="H32" s="1"/>
      <c r="I32" s="1"/>
    </row>
    <row r="33" ht="12.75" customHeight="1">
      <c r="A33" s="1"/>
      <c r="D33" s="437"/>
      <c r="E33" s="263" t="str">
        <f t="array" ref="E33">IF(SUM(1/COUNTIF(E24:E30,E24:E30))&lt;&gt;7,"Duplicates! Spin again","All OK")</f>
        <v>Duplicates! Spin again</v>
      </c>
      <c r="F33" s="438"/>
      <c r="H33" s="1"/>
      <c r="I33" s="1"/>
    </row>
    <row r="34" ht="12.75" customHeight="1">
      <c r="A34" s="1"/>
      <c r="E34" s="7" t="s">
        <v>3483</v>
      </c>
      <c r="H34" s="1"/>
      <c r="I34" s="1"/>
    </row>
    <row r="35" ht="12.75" customHeight="1">
      <c r="A35" s="1"/>
      <c r="E35" s="16" t="s">
        <v>3484</v>
      </c>
      <c r="H35" s="1"/>
      <c r="I35" s="1"/>
    </row>
    <row r="36" ht="12.75" customHeight="1">
      <c r="A36" s="1"/>
      <c r="E36" s="16" t="s">
        <v>3485</v>
      </c>
      <c r="H36" s="1"/>
      <c r="I36" s="1"/>
    </row>
  </sheetData>
  <mergeCells count="3">
    <mergeCell ref="C23:D23"/>
    <mergeCell ref="C26:D26"/>
    <mergeCell ref="C27:D2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5.0"/>
    <col customWidth="1" min="5" max="8" width="8.0"/>
    <col customWidth="1" min="9" max="9" width="11.86"/>
  </cols>
  <sheetData>
    <row r="1" ht="18.75" customHeight="1">
      <c r="A1" s="17" t="s">
        <v>296</v>
      </c>
      <c r="B1" s="17"/>
      <c r="C1" s="17"/>
      <c r="D1" s="17"/>
      <c r="E1" s="17"/>
      <c r="F1" s="17"/>
      <c r="G1" s="17"/>
      <c r="I1" s="1"/>
    </row>
    <row r="2" ht="13.5" customHeight="1">
      <c r="A2" s="1"/>
      <c r="D2" s="1"/>
      <c r="I2" s="1"/>
    </row>
    <row r="3" ht="38.25" customHeight="1">
      <c r="A3" s="1"/>
      <c r="C3" s="4" t="s">
        <v>2582</v>
      </c>
      <c r="D3" s="99" t="s">
        <v>3486</v>
      </c>
      <c r="I3" s="1"/>
    </row>
    <row r="4" ht="12.75" customHeight="1">
      <c r="A4" s="1"/>
      <c r="C4" s="5">
        <v>7.0</v>
      </c>
      <c r="D4" s="6">
        <f t="shared" ref="D4:D8" si="1">RANK(C4,$C$4:$C$8)</f>
        <v>4</v>
      </c>
      <c r="E4" s="47" t="s">
        <v>3487</v>
      </c>
      <c r="I4" s="1"/>
    </row>
    <row r="5" ht="12.75" customHeight="1">
      <c r="A5" s="1"/>
      <c r="C5" s="5">
        <v>4.0</v>
      </c>
      <c r="D5" s="6">
        <f t="shared" si="1"/>
        <v>5</v>
      </c>
      <c r="E5" s="47" t="s">
        <v>3488</v>
      </c>
      <c r="I5" s="1"/>
    </row>
    <row r="6" ht="12.75" customHeight="1">
      <c r="A6" s="1"/>
      <c r="C6" s="5">
        <v>25.0</v>
      </c>
      <c r="D6" s="6">
        <f t="shared" si="1"/>
        <v>1</v>
      </c>
      <c r="E6" s="47" t="s">
        <v>3489</v>
      </c>
      <c r="I6" s="1"/>
    </row>
    <row r="7" ht="12.75" customHeight="1">
      <c r="A7" s="1"/>
      <c r="C7" s="5">
        <v>8.0</v>
      </c>
      <c r="D7" s="6">
        <f t="shared" si="1"/>
        <v>3</v>
      </c>
      <c r="E7" s="47" t="s">
        <v>3490</v>
      </c>
      <c r="I7" s="1"/>
    </row>
    <row r="8" ht="12.75" customHeight="1">
      <c r="A8" s="1"/>
      <c r="C8" s="5">
        <v>16.0</v>
      </c>
      <c r="D8" s="6">
        <f t="shared" si="1"/>
        <v>2</v>
      </c>
      <c r="E8" s="47" t="s">
        <v>3491</v>
      </c>
      <c r="I8" s="1"/>
    </row>
    <row r="9" ht="12.75" customHeight="1">
      <c r="A9" s="1"/>
      <c r="D9" s="1"/>
      <c r="I9" s="1"/>
    </row>
    <row r="10" ht="38.25" customHeight="1">
      <c r="A10" s="1"/>
      <c r="C10" s="4" t="s">
        <v>2582</v>
      </c>
      <c r="D10" s="99" t="s">
        <v>3492</v>
      </c>
      <c r="I10" s="1"/>
    </row>
    <row r="11" ht="12.75" customHeight="1">
      <c r="A11" s="1"/>
      <c r="C11" s="5">
        <v>7.0</v>
      </c>
      <c r="D11" s="6">
        <f t="shared" ref="D11:D15" si="2">RANK(C11,$C$11:$C$15,1)</f>
        <v>2</v>
      </c>
      <c r="E11" s="47" t="s">
        <v>3493</v>
      </c>
      <c r="I11" s="1"/>
    </row>
    <row r="12" ht="12.75" customHeight="1">
      <c r="A12" s="1"/>
      <c r="C12" s="5">
        <v>4.0</v>
      </c>
      <c r="D12" s="6">
        <f t="shared" si="2"/>
        <v>1</v>
      </c>
      <c r="E12" s="47" t="s">
        <v>3494</v>
      </c>
      <c r="I12" s="1"/>
    </row>
    <row r="13" ht="12.75" customHeight="1">
      <c r="A13" s="1"/>
      <c r="C13" s="5">
        <v>25.0</v>
      </c>
      <c r="D13" s="6">
        <f t="shared" si="2"/>
        <v>5</v>
      </c>
      <c r="E13" s="47" t="s">
        <v>3495</v>
      </c>
      <c r="I13" s="1"/>
    </row>
    <row r="14" ht="12.75" customHeight="1">
      <c r="A14" s="1"/>
      <c r="C14" s="5">
        <v>8.0</v>
      </c>
      <c r="D14" s="6">
        <f t="shared" si="2"/>
        <v>3</v>
      </c>
      <c r="E14" s="47" t="s">
        <v>3496</v>
      </c>
      <c r="I14" s="1"/>
    </row>
    <row r="15" ht="12.75" customHeight="1">
      <c r="A15" s="1"/>
      <c r="C15" s="5">
        <v>16.0</v>
      </c>
      <c r="D15" s="6">
        <f t="shared" si="2"/>
        <v>4</v>
      </c>
      <c r="E15" s="47" t="s">
        <v>3497</v>
      </c>
      <c r="I15" s="1"/>
    </row>
    <row r="16" ht="12.75" customHeight="1">
      <c r="A16" s="1"/>
      <c r="D16" s="1"/>
      <c r="I16" s="1"/>
    </row>
    <row r="17" ht="38.25" customHeight="1">
      <c r="A17" s="1"/>
      <c r="C17" s="4" t="s">
        <v>2582</v>
      </c>
      <c r="D17" s="99" t="s">
        <v>3486</v>
      </c>
      <c r="I17" s="1"/>
    </row>
    <row r="18" ht="12.75" customHeight="1">
      <c r="A18" s="1"/>
      <c r="C18" s="5">
        <v>10.0</v>
      </c>
      <c r="D18" s="6">
        <f t="shared" ref="D18:D22" si="3">RANK(C18,$C$18:$C$22)</f>
        <v>5</v>
      </c>
      <c r="E18" s="47" t="s">
        <v>3498</v>
      </c>
      <c r="I18" s="1"/>
    </row>
    <row r="19" ht="12.75" customHeight="1">
      <c r="A19" s="1"/>
      <c r="C19" s="5">
        <v>30.0</v>
      </c>
      <c r="D19" s="6">
        <f t="shared" si="3"/>
        <v>2</v>
      </c>
      <c r="E19" s="47" t="s">
        <v>3499</v>
      </c>
      <c r="I19" s="1"/>
    </row>
    <row r="20" ht="12.75" customHeight="1">
      <c r="A20" s="1"/>
      <c r="C20" s="5">
        <v>20.0</v>
      </c>
      <c r="D20" s="6">
        <f t="shared" si="3"/>
        <v>4</v>
      </c>
      <c r="E20" s="47" t="s">
        <v>3500</v>
      </c>
      <c r="I20" s="1"/>
    </row>
    <row r="21" ht="12.75" customHeight="1">
      <c r="A21" s="1"/>
      <c r="C21" s="5">
        <v>30.0</v>
      </c>
      <c r="D21" s="6">
        <f t="shared" si="3"/>
        <v>2</v>
      </c>
      <c r="E21" s="47" t="s">
        <v>3501</v>
      </c>
      <c r="I21" s="1"/>
    </row>
    <row r="22" ht="12.75" customHeight="1">
      <c r="A22" s="1"/>
      <c r="C22" s="5">
        <v>40.0</v>
      </c>
      <c r="D22" s="6">
        <f t="shared" si="3"/>
        <v>1</v>
      </c>
      <c r="E22" s="47" t="s">
        <v>3502</v>
      </c>
      <c r="I22" s="1"/>
    </row>
    <row r="23" ht="12.75" customHeight="1">
      <c r="A23" s="1"/>
      <c r="D23" s="1"/>
      <c r="I23" s="1"/>
    </row>
    <row r="24" ht="13.5" customHeight="1">
      <c r="A24" s="1"/>
      <c r="B24" s="3" t="s">
        <v>698</v>
      </c>
      <c r="C24" s="3"/>
      <c r="D24" s="3"/>
      <c r="E24" s="3"/>
      <c r="F24" s="3"/>
      <c r="G24" s="3"/>
      <c r="I24" s="1"/>
    </row>
    <row r="25" ht="12.75" customHeight="1">
      <c r="A25" s="1"/>
      <c r="B25" s="1" t="s">
        <v>3503</v>
      </c>
      <c r="D25" s="1"/>
      <c r="I25" s="1"/>
    </row>
    <row r="26" ht="12.75" customHeight="1">
      <c r="A26" s="1"/>
      <c r="B26" s="1" t="s">
        <v>3504</v>
      </c>
      <c r="D26" s="1"/>
      <c r="I26" s="1"/>
    </row>
    <row r="27" ht="12.75" customHeight="1">
      <c r="A27" s="1"/>
      <c r="B27" s="1" t="s">
        <v>3505</v>
      </c>
      <c r="D27" s="1"/>
      <c r="I27" s="1"/>
    </row>
    <row r="28" ht="12.75" customHeight="1">
      <c r="A28" s="1"/>
      <c r="B28" s="1" t="s">
        <v>3506</v>
      </c>
      <c r="D28" s="1"/>
      <c r="I28" s="1"/>
    </row>
    <row r="29" ht="12.75" customHeight="1">
      <c r="A29" s="1"/>
      <c r="B29" s="1" t="s">
        <v>3507</v>
      </c>
      <c r="D29" s="1"/>
      <c r="I29" s="1"/>
    </row>
    <row r="30" ht="12.75" customHeight="1">
      <c r="A30" s="1"/>
      <c r="B30" s="1" t="s">
        <v>3508</v>
      </c>
      <c r="D30" s="1"/>
      <c r="I30" s="1"/>
    </row>
    <row r="31" ht="12.75" customHeight="1">
      <c r="A31" s="1"/>
      <c r="B31" s="1" t="s">
        <v>3509</v>
      </c>
      <c r="D31" s="1"/>
      <c r="I31" s="1"/>
    </row>
    <row r="32" ht="12.75" customHeight="1">
      <c r="A32" s="1"/>
      <c r="D32" s="1"/>
      <c r="I32" s="1"/>
    </row>
    <row r="33" ht="12.75" customHeight="1">
      <c r="A33" s="1"/>
      <c r="B33" s="4" t="s">
        <v>2211</v>
      </c>
      <c r="C33" s="4" t="s">
        <v>3510</v>
      </c>
      <c r="D33" s="1"/>
      <c r="I33" s="1"/>
    </row>
    <row r="34" ht="12.75" customHeight="1">
      <c r="A34" s="1"/>
      <c r="B34" s="5">
        <v>30.0</v>
      </c>
      <c r="C34" s="6">
        <f t="shared" ref="C34:C37" si="4">RANK(B34,$B$34:$B$37)</f>
        <v>1</v>
      </c>
      <c r="D34" s="47" t="s">
        <v>3511</v>
      </c>
      <c r="I34" s="1"/>
    </row>
    <row r="35" ht="12.75" customHeight="1">
      <c r="A35" s="1"/>
      <c r="B35" s="5">
        <v>20.0</v>
      </c>
      <c r="C35" s="6">
        <f t="shared" si="4"/>
        <v>2</v>
      </c>
      <c r="D35" s="47" t="s">
        <v>3512</v>
      </c>
      <c r="I35" s="1"/>
    </row>
    <row r="36" ht="12.75" customHeight="1">
      <c r="A36" s="1"/>
      <c r="B36" s="5">
        <v>20.0</v>
      </c>
      <c r="C36" s="6">
        <f t="shared" si="4"/>
        <v>2</v>
      </c>
      <c r="D36" s="47" t="s">
        <v>3513</v>
      </c>
      <c r="I36" s="1"/>
    </row>
    <row r="37" ht="12.75" customHeight="1">
      <c r="A37" s="1"/>
      <c r="B37" s="5">
        <v>10.0</v>
      </c>
      <c r="C37" s="6">
        <f t="shared" si="4"/>
        <v>4</v>
      </c>
      <c r="D37" s="47" t="s">
        <v>3514</v>
      </c>
      <c r="I37" s="1"/>
    </row>
    <row r="38" ht="12.75" customHeight="1">
      <c r="A38" s="1"/>
      <c r="D38" s="1"/>
      <c r="I38" s="1"/>
    </row>
    <row r="39" ht="13.5" customHeight="1">
      <c r="A39" s="1"/>
      <c r="B39" s="3" t="s">
        <v>653</v>
      </c>
      <c r="C39" s="3"/>
      <c r="D39" s="3"/>
      <c r="E39" s="3"/>
      <c r="F39" s="3"/>
      <c r="G39" s="3"/>
      <c r="I39" s="1"/>
    </row>
    <row r="40" ht="12.75" customHeight="1">
      <c r="A40" s="1"/>
      <c r="B40" s="2" t="s">
        <v>3515</v>
      </c>
      <c r="D40" s="1"/>
      <c r="I40" s="1"/>
    </row>
    <row r="41" ht="12.75" customHeight="1">
      <c r="A41" s="1"/>
      <c r="B41" s="1" t="s">
        <v>3516</v>
      </c>
      <c r="D41" s="1"/>
      <c r="I41" s="1"/>
    </row>
    <row r="42" ht="12.75" customHeight="1">
      <c r="A42" s="1"/>
      <c r="B42" s="1" t="s">
        <v>3517</v>
      </c>
      <c r="D42" s="1"/>
      <c r="I42" s="1"/>
    </row>
    <row r="43" ht="12.75" customHeight="1">
      <c r="A43" s="1"/>
      <c r="B43" s="1" t="s">
        <v>3518</v>
      </c>
      <c r="D43" s="1"/>
      <c r="I43" s="1"/>
    </row>
    <row r="44" ht="12.75" customHeight="1">
      <c r="A44" s="1"/>
      <c r="D44" s="1"/>
      <c r="I44" s="1"/>
    </row>
    <row r="45" ht="13.5" customHeight="1">
      <c r="A45" s="1"/>
      <c r="B45" s="3" t="s">
        <v>4</v>
      </c>
      <c r="C45" s="3"/>
      <c r="D45" s="3"/>
      <c r="E45" s="3"/>
      <c r="F45" s="3"/>
      <c r="G45" s="3"/>
      <c r="I45" s="1"/>
    </row>
    <row r="46" ht="12.75" customHeight="1">
      <c r="A46" s="1"/>
      <c r="B46" s="1" t="s">
        <v>788</v>
      </c>
      <c r="D46" s="1"/>
      <c r="I46" s="1"/>
    </row>
    <row r="47" ht="12.75" customHeight="1">
      <c r="A47" s="1"/>
      <c r="D47" s="1"/>
      <c r="I47" s="1"/>
    </row>
    <row r="48" ht="13.5" customHeight="1">
      <c r="A48" s="1"/>
      <c r="B48" s="3" t="s">
        <v>656</v>
      </c>
      <c r="C48" s="3"/>
      <c r="D48" s="3"/>
      <c r="E48" s="3"/>
      <c r="F48" s="3"/>
      <c r="G48" s="3"/>
      <c r="I48" s="1"/>
    </row>
    <row r="49" ht="12.75" customHeight="1">
      <c r="A49" s="1"/>
      <c r="B49" s="1" t="s">
        <v>3519</v>
      </c>
      <c r="D49" s="1"/>
      <c r="I49" s="1"/>
    </row>
    <row r="50" ht="12.75" customHeight="1">
      <c r="A50" s="1"/>
      <c r="B50" s="1" t="s">
        <v>3520</v>
      </c>
      <c r="D50" s="1"/>
      <c r="I50" s="1"/>
    </row>
    <row r="51" ht="12.75" customHeight="1">
      <c r="A51" s="1"/>
      <c r="D51" s="1"/>
      <c r="I51" s="1"/>
    </row>
    <row r="52" ht="12.75" customHeight="1">
      <c r="A52" s="1"/>
      <c r="B52" s="4" t="s">
        <v>3521</v>
      </c>
      <c r="C52" s="4" t="s">
        <v>986</v>
      </c>
      <c r="D52" s="4" t="s">
        <v>3522</v>
      </c>
      <c r="I52" s="1"/>
    </row>
    <row r="53" ht="12.75" customHeight="1">
      <c r="A53" s="1"/>
      <c r="B53" s="5" t="s">
        <v>3523</v>
      </c>
      <c r="C53" s="46">
        <v>0.0625</v>
      </c>
      <c r="D53" s="6">
        <f t="shared" ref="D53:D58" si="5">RANK(C53,$C$53:$C$58,1)</f>
        <v>4</v>
      </c>
      <c r="E53" s="47" t="s">
        <v>3524</v>
      </c>
      <c r="I53" s="1"/>
    </row>
    <row r="54" ht="12.75" customHeight="1">
      <c r="A54" s="1"/>
      <c r="B54" s="5" t="s">
        <v>45</v>
      </c>
      <c r="C54" s="46">
        <v>0.07291666666666667</v>
      </c>
      <c r="D54" s="6">
        <f t="shared" si="5"/>
        <v>6</v>
      </c>
      <c r="E54" s="47" t="s">
        <v>3525</v>
      </c>
      <c r="I54" s="1"/>
    </row>
    <row r="55" ht="12.75" customHeight="1">
      <c r="A55" s="1"/>
      <c r="B55" s="5" t="s">
        <v>508</v>
      </c>
      <c r="C55" s="46">
        <v>0.04305555555555556</v>
      </c>
      <c r="D55" s="6">
        <f t="shared" si="5"/>
        <v>1</v>
      </c>
      <c r="E55" s="47" t="s">
        <v>3526</v>
      </c>
      <c r="I55" s="1"/>
    </row>
    <row r="56" ht="12.75" customHeight="1">
      <c r="A56" s="1"/>
      <c r="B56" s="5" t="s">
        <v>3527</v>
      </c>
      <c r="C56" s="46">
        <v>0.06666666666666667</v>
      </c>
      <c r="D56" s="6">
        <f t="shared" si="5"/>
        <v>5</v>
      </c>
      <c r="E56" s="47" t="s">
        <v>3528</v>
      </c>
      <c r="I56" s="1"/>
    </row>
    <row r="57" ht="12.75" customHeight="1">
      <c r="A57" s="1"/>
      <c r="B57" s="5" t="s">
        <v>3529</v>
      </c>
      <c r="C57" s="46">
        <v>0.06041666666666667</v>
      </c>
      <c r="D57" s="6">
        <f t="shared" si="5"/>
        <v>3</v>
      </c>
      <c r="E57" s="47" t="s">
        <v>3530</v>
      </c>
      <c r="I57" s="1"/>
    </row>
    <row r="58" ht="12.75" customHeight="1">
      <c r="A58" s="1"/>
      <c r="B58" s="5" t="s">
        <v>3531</v>
      </c>
      <c r="C58" s="46">
        <v>0.04375</v>
      </c>
      <c r="D58" s="6">
        <f t="shared" si="5"/>
        <v>2</v>
      </c>
      <c r="E58" s="47" t="s">
        <v>3532</v>
      </c>
      <c r="I58" s="1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6.43"/>
    <col customWidth="1" min="3" max="3" width="12.29"/>
    <col customWidth="1" min="4" max="4" width="7.71"/>
    <col customWidth="1" min="5" max="5" width="10.0"/>
    <col customWidth="1" min="6" max="6" width="9.0"/>
    <col customWidth="1" min="7" max="7" width="13.29"/>
    <col customWidth="1" min="8" max="8" width="8.0"/>
    <col customWidth="1" min="9" max="9" width="14.14"/>
  </cols>
  <sheetData>
    <row r="1" ht="18.75" customHeight="1">
      <c r="A1" s="17" t="s">
        <v>298</v>
      </c>
      <c r="B1" s="17"/>
      <c r="C1" s="17"/>
      <c r="D1" s="17"/>
      <c r="E1" s="17"/>
      <c r="F1" s="17"/>
      <c r="G1" s="17"/>
      <c r="H1" s="17"/>
      <c r="I1" s="1"/>
    </row>
    <row r="2" ht="13.5" customHeight="1">
      <c r="A2" s="1"/>
      <c r="B2" s="1"/>
      <c r="C2" s="1"/>
      <c r="D2" s="1"/>
      <c r="E2" s="1"/>
      <c r="F2" s="1"/>
      <c r="G2" s="1"/>
      <c r="I2" s="1"/>
    </row>
    <row r="3" ht="38.25" customHeight="1">
      <c r="A3" s="1"/>
      <c r="B3" s="1"/>
      <c r="C3" s="4" t="s">
        <v>2642</v>
      </c>
      <c r="D3" s="99" t="s">
        <v>2831</v>
      </c>
      <c r="E3" s="99" t="s">
        <v>3533</v>
      </c>
      <c r="F3" s="99" t="s">
        <v>3534</v>
      </c>
      <c r="G3" s="99" t="s">
        <v>3535</v>
      </c>
      <c r="I3" s="1"/>
    </row>
    <row r="4" ht="12.75" customHeight="1">
      <c r="A4" s="1"/>
      <c r="B4" s="1"/>
      <c r="C4" s="5" t="s">
        <v>3536</v>
      </c>
      <c r="D4" s="5">
        <v>2.0</v>
      </c>
      <c r="E4" s="5">
        <v>1.0</v>
      </c>
      <c r="F4" s="5" t="s">
        <v>3537</v>
      </c>
      <c r="G4" s="6" t="str">
        <f t="shared" ref="G4:G7" si="1">REPLACE(C4,D4,E4,F4)</f>
        <v>AxCDEFGH</v>
      </c>
      <c r="H4" s="47" t="s">
        <v>3538</v>
      </c>
      <c r="I4" s="1"/>
    </row>
    <row r="5" ht="12.75" customHeight="1">
      <c r="A5" s="1"/>
      <c r="B5" s="1"/>
      <c r="C5" s="5" t="s">
        <v>3536</v>
      </c>
      <c r="D5" s="5">
        <v>2.0</v>
      </c>
      <c r="E5" s="5">
        <v>5.0</v>
      </c>
      <c r="F5" s="5" t="s">
        <v>3537</v>
      </c>
      <c r="G5" s="6" t="str">
        <f t="shared" si="1"/>
        <v>AxGH</v>
      </c>
      <c r="H5" s="47" t="s">
        <v>3539</v>
      </c>
      <c r="I5" s="1"/>
    </row>
    <row r="6" ht="12.75" customHeight="1">
      <c r="A6" s="1"/>
      <c r="B6" s="1"/>
      <c r="C6" s="5" t="s">
        <v>3536</v>
      </c>
      <c r="D6" s="5">
        <v>2.0</v>
      </c>
      <c r="E6" s="5">
        <v>1.0</v>
      </c>
      <c r="F6" s="5" t="s">
        <v>1842</v>
      </c>
      <c r="G6" s="6" t="str">
        <f t="shared" si="1"/>
        <v>AhelloCDEFGH</v>
      </c>
      <c r="H6" s="47" t="s">
        <v>3540</v>
      </c>
      <c r="I6" s="1"/>
    </row>
    <row r="7" ht="12.75" customHeight="1">
      <c r="A7" s="1"/>
      <c r="B7" s="1"/>
      <c r="C7" s="5" t="s">
        <v>3536</v>
      </c>
      <c r="D7" s="5">
        <v>2.0</v>
      </c>
      <c r="E7" s="5">
        <v>5.0</v>
      </c>
      <c r="F7" s="5" t="s">
        <v>1842</v>
      </c>
      <c r="G7" s="6" t="str">
        <f t="shared" si="1"/>
        <v>AhelloGH</v>
      </c>
      <c r="H7" s="47" t="s">
        <v>3541</v>
      </c>
      <c r="I7" s="1"/>
    </row>
    <row r="8" ht="12.75" customHeight="1">
      <c r="A8" s="1"/>
      <c r="B8" s="1"/>
      <c r="C8" s="1"/>
      <c r="D8" s="1"/>
      <c r="E8" s="1"/>
      <c r="F8" s="1"/>
      <c r="G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G9" s="3"/>
      <c r="H9" s="3"/>
      <c r="I9" s="1"/>
    </row>
    <row r="10" ht="12.75" customHeight="1">
      <c r="A10" s="1"/>
      <c r="B10" s="1" t="s">
        <v>3542</v>
      </c>
      <c r="C10" s="1"/>
      <c r="D10" s="1"/>
      <c r="E10" s="1"/>
      <c r="F10" s="1"/>
      <c r="G10" s="1"/>
      <c r="I10" s="1"/>
    </row>
    <row r="11" ht="12.75" customHeight="1">
      <c r="A11" s="1"/>
      <c r="B11" s="1" t="s">
        <v>3543</v>
      </c>
      <c r="C11" s="1"/>
      <c r="D11" s="1"/>
      <c r="E11" s="1"/>
      <c r="F11" s="1"/>
      <c r="G11" s="1"/>
      <c r="I11" s="1"/>
    </row>
    <row r="12" ht="12.75" customHeight="1">
      <c r="A12" s="1"/>
      <c r="B12" s="1" t="s">
        <v>3544</v>
      </c>
      <c r="C12" s="1"/>
      <c r="D12" s="1"/>
      <c r="E12" s="1"/>
      <c r="F12" s="1"/>
      <c r="G12" s="1"/>
      <c r="I12" s="1"/>
    </row>
    <row r="13" ht="12.75" customHeight="1">
      <c r="A13" s="1"/>
      <c r="B13" s="1"/>
      <c r="C13" s="1"/>
      <c r="D13" s="1"/>
      <c r="E13" s="1"/>
      <c r="F13" s="1"/>
      <c r="G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  <c r="H14" s="3"/>
      <c r="I14" s="1"/>
    </row>
    <row r="15" ht="12.75" customHeight="1">
      <c r="A15" s="1"/>
      <c r="B15" s="2" t="s">
        <v>3545</v>
      </c>
      <c r="C15" s="1"/>
      <c r="D15" s="1"/>
      <c r="E15" s="1"/>
      <c r="F15" s="1"/>
      <c r="G15" s="1"/>
      <c r="I15" s="1"/>
    </row>
    <row r="16" ht="12.75" customHeight="1">
      <c r="A16" s="1"/>
      <c r="B16" s="1"/>
      <c r="C16" s="1"/>
      <c r="D16" s="1"/>
      <c r="E16" s="1"/>
      <c r="F16" s="1"/>
      <c r="G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G17" s="3"/>
      <c r="H17" s="3"/>
      <c r="I17" s="1"/>
    </row>
    <row r="18" ht="12.75" customHeight="1">
      <c r="A18" s="1"/>
      <c r="B18" s="1" t="s">
        <v>788</v>
      </c>
      <c r="C18" s="1"/>
      <c r="D18" s="1"/>
      <c r="E18" s="1"/>
      <c r="F18" s="1"/>
      <c r="G18" s="1"/>
      <c r="I18" s="1"/>
    </row>
    <row r="19" ht="12.75" customHeight="1">
      <c r="A19" s="1"/>
      <c r="B19" s="1"/>
      <c r="C19" s="1"/>
      <c r="D19" s="1"/>
      <c r="E19" s="1"/>
      <c r="F19" s="1"/>
      <c r="G19" s="1"/>
      <c r="I19" s="1"/>
    </row>
    <row r="20" ht="12.75" customHeight="1">
      <c r="A20" s="1"/>
      <c r="B20" s="1"/>
      <c r="C20" s="1"/>
      <c r="D20" s="1"/>
      <c r="E20" s="1"/>
      <c r="F20" s="1"/>
      <c r="G20" s="1"/>
      <c r="I20" s="1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8.43"/>
    <col customWidth="1" min="4" max="4" width="10.29"/>
    <col customWidth="1" min="5" max="5" width="14.0"/>
    <col customWidth="1" min="6" max="8" width="8.0"/>
    <col customWidth="1" min="9" max="9" width="12.29"/>
    <col customWidth="1" min="10" max="26" width="8.0"/>
  </cols>
  <sheetData>
    <row r="1" ht="18.75" customHeight="1">
      <c r="A1" s="17" t="s">
        <v>300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E2" s="1"/>
      <c r="I2" s="1"/>
    </row>
    <row r="3" ht="25.5" customHeight="1">
      <c r="A3" s="1"/>
      <c r="C3" s="99" t="s">
        <v>3546</v>
      </c>
      <c r="D3" s="99" t="s">
        <v>3547</v>
      </c>
      <c r="E3" s="99" t="s">
        <v>3548</v>
      </c>
      <c r="I3" s="1"/>
    </row>
    <row r="4" ht="12.75" customHeight="1">
      <c r="A4" s="1"/>
      <c r="C4" s="5" t="s">
        <v>499</v>
      </c>
      <c r="D4" s="5">
        <v>3.0</v>
      </c>
      <c r="E4" s="6" t="str">
        <f t="shared" ref="E4:E7" si="1">REPT(C4,D4)</f>
        <v>AAA</v>
      </c>
      <c r="F4" s="47" t="s">
        <v>3549</v>
      </c>
      <c r="I4" s="1"/>
    </row>
    <row r="5" ht="12.75" customHeight="1">
      <c r="A5" s="1"/>
      <c r="C5" s="5" t="s">
        <v>1049</v>
      </c>
      <c r="D5" s="5">
        <v>3.0</v>
      </c>
      <c r="E5" s="6" t="str">
        <f t="shared" si="1"/>
        <v>ABABAB</v>
      </c>
      <c r="F5" s="47" t="s">
        <v>3550</v>
      </c>
      <c r="I5" s="1"/>
    </row>
    <row r="6" ht="12.75" customHeight="1">
      <c r="A6" s="1"/>
      <c r="C6" s="5" t="s">
        <v>3551</v>
      </c>
      <c r="D6" s="5">
        <v>10.0</v>
      </c>
      <c r="E6" s="6" t="str">
        <f t="shared" si="1"/>
        <v>----------</v>
      </c>
      <c r="F6" s="47" t="s">
        <v>3552</v>
      </c>
      <c r="I6" s="1"/>
    </row>
    <row r="7" ht="12.75" customHeight="1">
      <c r="A7" s="1"/>
      <c r="C7" s="5" t="s">
        <v>3553</v>
      </c>
      <c r="D7" s="5">
        <v>10.0</v>
      </c>
      <c r="E7" s="6" t="str">
        <f t="shared" si="1"/>
        <v>||||||||||</v>
      </c>
      <c r="F7" s="47" t="s">
        <v>3554</v>
      </c>
      <c r="I7" s="1"/>
    </row>
    <row r="8" ht="12.75" customHeight="1">
      <c r="A8" s="1"/>
      <c r="C8" s="1"/>
      <c r="D8" s="1"/>
      <c r="E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I9" s="1"/>
    </row>
    <row r="10" ht="12.75" customHeight="1">
      <c r="A10" s="1"/>
      <c r="B10" s="1" t="s">
        <v>3555</v>
      </c>
      <c r="C10" s="1"/>
      <c r="D10" s="1"/>
      <c r="E10" s="1"/>
      <c r="I10" s="1"/>
    </row>
    <row r="11" ht="12.75" customHeight="1">
      <c r="A11" s="1"/>
      <c r="B11" s="1" t="s">
        <v>3556</v>
      </c>
      <c r="C11" s="1"/>
      <c r="D11" s="1"/>
      <c r="E11" s="1"/>
      <c r="I11" s="1"/>
    </row>
    <row r="12" ht="12.75" customHeight="1">
      <c r="A12" s="1"/>
      <c r="C12" s="1"/>
      <c r="D12" s="1"/>
      <c r="E12" s="1"/>
      <c r="I12" s="1"/>
    </row>
    <row r="13" ht="13.5" customHeight="1">
      <c r="A13" s="1"/>
      <c r="B13" s="3" t="s">
        <v>653</v>
      </c>
      <c r="C13" s="3"/>
      <c r="D13" s="3"/>
      <c r="E13" s="3"/>
      <c r="F13" s="3"/>
      <c r="I13" s="1"/>
    </row>
    <row r="14" ht="12.75" customHeight="1">
      <c r="A14" s="1"/>
      <c r="B14" s="2" t="s">
        <v>3557</v>
      </c>
      <c r="C14" s="1"/>
      <c r="D14" s="1"/>
      <c r="E14" s="1"/>
      <c r="I14" s="1"/>
    </row>
    <row r="15" ht="12.75" customHeight="1">
      <c r="A15" s="1"/>
      <c r="B15" s="1" t="s">
        <v>3558</v>
      </c>
      <c r="C15" s="1"/>
      <c r="D15" s="1"/>
      <c r="E15" s="1"/>
      <c r="I15" s="1"/>
    </row>
    <row r="16" ht="12.75" customHeight="1">
      <c r="A16" s="1"/>
      <c r="C16" s="1"/>
      <c r="D16" s="1"/>
      <c r="E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C18" s="1"/>
      <c r="D18" s="1"/>
      <c r="E18" s="1"/>
      <c r="I18" s="1"/>
    </row>
    <row r="19" ht="12.75" customHeight="1">
      <c r="A19" s="1"/>
      <c r="C19" s="1"/>
      <c r="D19" s="1"/>
      <c r="E19" s="1"/>
      <c r="I19" s="1"/>
    </row>
    <row r="20" ht="13.5" customHeight="1">
      <c r="A20" s="1"/>
      <c r="B20" s="3" t="s">
        <v>493</v>
      </c>
      <c r="C20" s="3"/>
      <c r="D20" s="3"/>
      <c r="E20" s="3"/>
      <c r="F20" s="3"/>
      <c r="I20" s="1"/>
    </row>
    <row r="21" ht="12.75" customHeight="1">
      <c r="A21" s="1"/>
      <c r="B21" s="1" t="s">
        <v>3559</v>
      </c>
      <c r="C21" s="1"/>
      <c r="D21" s="1"/>
      <c r="E21" s="1"/>
      <c r="I21" s="1"/>
    </row>
    <row r="22" ht="12.75" customHeight="1">
      <c r="A22" s="1"/>
      <c r="B22" s="1" t="s">
        <v>3560</v>
      </c>
      <c r="C22" s="1"/>
      <c r="D22" s="1"/>
      <c r="E22" s="1"/>
      <c r="I22" s="1"/>
    </row>
    <row r="23" ht="12.75" customHeight="1">
      <c r="A23" s="1"/>
      <c r="B23" s="1" t="s">
        <v>3561</v>
      </c>
      <c r="C23" s="1"/>
      <c r="D23" s="1"/>
      <c r="E23" s="1"/>
      <c r="I23" s="1"/>
    </row>
    <row r="24" ht="12.75" customHeight="1">
      <c r="A24" s="1"/>
      <c r="C24" s="1"/>
      <c r="D24" s="1"/>
      <c r="E24" s="1"/>
      <c r="I24" s="1"/>
    </row>
    <row r="25" ht="12.75" customHeight="1">
      <c r="A25" s="1"/>
      <c r="C25" s="4" t="s">
        <v>1268</v>
      </c>
      <c r="D25" s="4" t="s">
        <v>1272</v>
      </c>
      <c r="E25" s="1"/>
      <c r="I25" s="1"/>
    </row>
    <row r="26" ht="12.75" customHeight="1">
      <c r="A26" s="1"/>
      <c r="C26" s="4" t="s">
        <v>584</v>
      </c>
      <c r="D26" s="125">
        <v>1000.0</v>
      </c>
      <c r="E26" s="47" t="str">
        <f t="shared" ref="E26:E29" si="2">REPT("||",D26/100)</f>
        <v>||||||||||||||||||||</v>
      </c>
      <c r="I26" s="1"/>
    </row>
    <row r="27" ht="12.75" customHeight="1">
      <c r="A27" s="1"/>
      <c r="C27" s="4" t="s">
        <v>585</v>
      </c>
      <c r="D27" s="125">
        <v>5000.0</v>
      </c>
      <c r="E27" s="47" t="str">
        <f t="shared" si="2"/>
        <v>||||||||||||||||||||||||||||||||||||||||||||||||||||||||||||||||||||||||||||||||||||||||||||||||||||</v>
      </c>
      <c r="I27" s="1"/>
    </row>
    <row r="28" ht="12.75" customHeight="1">
      <c r="A28" s="1"/>
      <c r="C28" s="4" t="s">
        <v>586</v>
      </c>
      <c r="D28" s="125">
        <v>3000.0</v>
      </c>
      <c r="E28" s="47" t="str">
        <f t="shared" si="2"/>
        <v>||||||||||||||||||||||||||||||||||||||||||||||||||||||||||||</v>
      </c>
      <c r="I28" s="1"/>
    </row>
    <row r="29" ht="12.75" customHeight="1">
      <c r="A29" s="1"/>
      <c r="C29" s="4" t="s">
        <v>1273</v>
      </c>
      <c r="D29" s="125">
        <v>2000.0</v>
      </c>
      <c r="E29" s="47" t="str">
        <f t="shared" si="2"/>
        <v>||||||||||||||||||||||||||||||||||||||||</v>
      </c>
      <c r="I29" s="1"/>
    </row>
    <row r="30" ht="12.75" customHeight="1">
      <c r="A30" s="1"/>
      <c r="C30" s="1"/>
      <c r="D30" s="1"/>
      <c r="E30" s="47" t="s">
        <v>3562</v>
      </c>
      <c r="I30" s="1"/>
    </row>
    <row r="31" ht="12.75" customHeight="1">
      <c r="A31" s="1"/>
      <c r="C31" s="1"/>
      <c r="D31" s="1"/>
      <c r="E31" s="1"/>
      <c r="I31" s="1"/>
    </row>
    <row r="32" ht="13.5" customHeight="1">
      <c r="A32" s="1"/>
      <c r="B32" s="3" t="s">
        <v>518</v>
      </c>
      <c r="C32" s="3"/>
      <c r="D32" s="3"/>
      <c r="E32" s="3"/>
      <c r="F32" s="3"/>
      <c r="I32" s="1"/>
    </row>
    <row r="33" ht="12.75" customHeight="1">
      <c r="A33" s="1"/>
      <c r="B33" s="1" t="s">
        <v>2902</v>
      </c>
      <c r="C33" s="1"/>
      <c r="D33" s="1"/>
      <c r="E33" s="1"/>
      <c r="I33" s="1"/>
    </row>
    <row r="34" ht="12.75" customHeight="1">
      <c r="A34" s="1"/>
      <c r="B34" s="1" t="s">
        <v>2903</v>
      </c>
      <c r="C34" s="1"/>
      <c r="D34" s="1"/>
      <c r="E34" s="1"/>
      <c r="I34" s="1"/>
    </row>
    <row r="35" ht="12.75" customHeight="1">
      <c r="A35" s="1"/>
      <c r="B35" s="1" t="s">
        <v>2904</v>
      </c>
      <c r="C35" s="1"/>
      <c r="D35" s="1"/>
      <c r="E35" s="1"/>
      <c r="I35" s="1"/>
    </row>
    <row r="36" ht="12.75" customHeight="1">
      <c r="A36" s="1"/>
      <c r="B36" s="1" t="s">
        <v>2905</v>
      </c>
      <c r="C36" s="1"/>
      <c r="D36" s="1"/>
      <c r="E36" s="1"/>
      <c r="I36" s="1"/>
    </row>
    <row r="37" ht="12.75" customHeight="1">
      <c r="A37" s="1"/>
      <c r="C37" s="1"/>
      <c r="D37" s="1"/>
      <c r="E37" s="1"/>
      <c r="I37" s="1"/>
    </row>
    <row r="38" ht="12.75" customHeight="1">
      <c r="A38" s="1"/>
      <c r="C38" s="4" t="s">
        <v>2906</v>
      </c>
      <c r="D38" s="1"/>
      <c r="E38" s="1"/>
      <c r="I38" s="1"/>
    </row>
    <row r="39" ht="12.75" customHeight="1">
      <c r="A39" s="1"/>
      <c r="C39" s="122" t="s">
        <v>2907</v>
      </c>
      <c r="D39" s="47" t="str">
        <f>REPT("|",HOUR(NOW()))&amp;" "&amp;TEXT(HOUR(NOW()),"00")</f>
        <v>|||||||||||||||||||||| 22</v>
      </c>
      <c r="E39" s="1"/>
      <c r="I39" s="1"/>
    </row>
    <row r="40" ht="12.75" customHeight="1">
      <c r="A40" s="1"/>
      <c r="C40" s="122" t="s">
        <v>2908</v>
      </c>
      <c r="D40" s="47" t="str">
        <f>REPT("|",MINUTE(NOW()))&amp;" "&amp;TEXT(MINUTE(NOW()),"00")</f>
        <v>||| 03</v>
      </c>
      <c r="E40" s="1"/>
      <c r="I40" s="1"/>
    </row>
    <row r="41" ht="12.75" customHeight="1">
      <c r="A41" s="1"/>
      <c r="C41" s="122" t="s">
        <v>2909</v>
      </c>
      <c r="D41" s="47" t="str">
        <f>REPT("|",SECOND(NOW()))&amp;" "&amp;TEXT(SECOND(NOW()),"00")</f>
        <v>||||||||||||||||||||||||||||||||||||||||||||||||||||||||||| 59</v>
      </c>
      <c r="E41" s="1"/>
      <c r="I41" s="1"/>
    </row>
    <row r="42" ht="12.75" customHeight="1">
      <c r="A42" s="1"/>
      <c r="C42" s="1"/>
      <c r="D42" s="1"/>
      <c r="E42" s="1"/>
      <c r="I42" s="1"/>
    </row>
    <row r="43" ht="12.75" customHeight="1">
      <c r="A43" s="1"/>
      <c r="C43" s="1"/>
      <c r="D43" s="47" t="s">
        <v>2910</v>
      </c>
      <c r="E43" s="1"/>
      <c r="I43" s="1"/>
    </row>
    <row r="44" ht="12.75" customHeight="1">
      <c r="A44" s="1"/>
      <c r="C44" s="1"/>
      <c r="D44" s="47" t="s">
        <v>2911</v>
      </c>
      <c r="E44" s="1"/>
      <c r="I44" s="1"/>
    </row>
    <row r="45" ht="12.75" customHeight="1">
      <c r="A45" s="1"/>
      <c r="C45" s="1"/>
      <c r="D45" s="47" t="s">
        <v>2912</v>
      </c>
      <c r="E45" s="1"/>
      <c r="I45" s="1"/>
    </row>
    <row r="46" ht="12.75" customHeight="1">
      <c r="A46" s="1"/>
      <c r="C46" s="1"/>
      <c r="D46" s="1"/>
      <c r="E46" s="1"/>
      <c r="I46" s="1"/>
    </row>
    <row r="47" ht="12.75" customHeight="1">
      <c r="A47" s="1"/>
      <c r="C47" s="1"/>
      <c r="D47" s="1"/>
      <c r="E47" s="1"/>
      <c r="I47" s="1"/>
    </row>
    <row r="48" ht="12.75" customHeight="1">
      <c r="A48" s="1"/>
      <c r="C48" s="1"/>
      <c r="D48" s="1"/>
      <c r="E48" s="1"/>
      <c r="I48" s="1"/>
    </row>
    <row r="49" ht="12.75" customHeight="1">
      <c r="A49" s="1"/>
      <c r="C49" s="1"/>
      <c r="D49" s="1"/>
      <c r="E49" s="1"/>
      <c r="I49" s="1"/>
    </row>
    <row r="50" ht="12.75" customHeight="1">
      <c r="A50" s="1"/>
      <c r="C50" s="1"/>
      <c r="D50" s="1"/>
      <c r="E50" s="1"/>
      <c r="I50" s="1"/>
    </row>
    <row r="51" ht="12.75" customHeight="1">
      <c r="A51" s="1"/>
      <c r="C51" s="1"/>
      <c r="D51" s="1"/>
      <c r="E51" s="1"/>
      <c r="I51" s="1"/>
    </row>
    <row r="52" ht="12.75" customHeight="1">
      <c r="A52" s="1"/>
      <c r="C52" s="1"/>
      <c r="D52" s="1"/>
      <c r="E52" s="1"/>
      <c r="I52" s="1"/>
    </row>
    <row r="53" ht="12.75" customHeight="1">
      <c r="A53" s="1"/>
      <c r="C53" s="1"/>
      <c r="D53" s="1"/>
      <c r="E53" s="1"/>
      <c r="I53" s="1"/>
    </row>
    <row r="54" ht="12.75" customHeight="1">
      <c r="A54" s="1"/>
      <c r="C54" s="1"/>
      <c r="D54" s="1"/>
      <c r="E54" s="1"/>
      <c r="I54" s="1"/>
    </row>
    <row r="55" ht="12.75" customHeight="1">
      <c r="A55" s="1"/>
      <c r="C55" s="1"/>
      <c r="D55" s="1"/>
      <c r="E55" s="1"/>
      <c r="I55" s="1"/>
    </row>
    <row r="56" ht="12.75" customHeight="1">
      <c r="A56" s="1"/>
      <c r="C56" s="1"/>
      <c r="D56" s="1"/>
      <c r="E56" s="1"/>
      <c r="I56" s="1"/>
    </row>
    <row r="57" ht="12.75" customHeight="1">
      <c r="A57" s="1"/>
      <c r="C57" s="1"/>
      <c r="D57" s="1"/>
      <c r="E57" s="1"/>
      <c r="I57" s="1"/>
    </row>
    <row r="58" ht="12.75" customHeight="1">
      <c r="A58" s="1"/>
      <c r="C58" s="1"/>
      <c r="D58" s="1"/>
      <c r="E58" s="1"/>
      <c r="I58" s="1"/>
    </row>
    <row r="59" ht="12.75" customHeight="1">
      <c r="A59" s="1"/>
      <c r="C59" s="1"/>
      <c r="D59" s="1"/>
      <c r="E59" s="1"/>
      <c r="I59" s="1"/>
    </row>
    <row r="60" ht="12.75" customHeight="1">
      <c r="A60" s="1"/>
      <c r="C60" s="1"/>
      <c r="D60" s="1"/>
      <c r="E60" s="1"/>
      <c r="I60" s="1"/>
    </row>
    <row r="61" ht="12.75" customHeight="1">
      <c r="A61" s="1"/>
      <c r="C61" s="1"/>
      <c r="D61" s="1"/>
      <c r="E61" s="1"/>
      <c r="I61" s="1"/>
    </row>
    <row r="62" ht="12.75" customHeight="1">
      <c r="A62" s="1"/>
      <c r="C62" s="1"/>
      <c r="D62" s="1"/>
      <c r="E62" s="1"/>
      <c r="I62" s="1"/>
    </row>
    <row r="63" ht="12.75" customHeight="1">
      <c r="A63" s="1"/>
      <c r="C63" s="1"/>
      <c r="D63" s="1"/>
      <c r="E63" s="1"/>
      <c r="I63" s="1"/>
    </row>
    <row r="64" ht="12.75" customHeight="1">
      <c r="A64" s="1"/>
      <c r="C64" s="1"/>
      <c r="D64" s="1"/>
      <c r="E64" s="1"/>
      <c r="I64" s="1"/>
    </row>
    <row r="65" ht="12.75" customHeight="1">
      <c r="A65" s="1"/>
      <c r="C65" s="1"/>
      <c r="D65" s="1"/>
      <c r="E65" s="1"/>
      <c r="I65" s="1"/>
    </row>
    <row r="66" ht="12.75" customHeight="1">
      <c r="A66" s="1"/>
      <c r="C66" s="1"/>
      <c r="D66" s="1"/>
      <c r="E66" s="1"/>
      <c r="I66" s="1"/>
    </row>
    <row r="67" ht="12.75" customHeight="1">
      <c r="A67" s="1"/>
      <c r="C67" s="1"/>
      <c r="D67" s="1"/>
      <c r="E67" s="1"/>
      <c r="I67" s="1"/>
    </row>
    <row r="68" ht="12.75" customHeight="1">
      <c r="A68" s="1"/>
      <c r="C68" s="1"/>
      <c r="D68" s="1"/>
      <c r="E68" s="1"/>
      <c r="I68" s="1"/>
    </row>
    <row r="69" ht="12.75" customHeight="1">
      <c r="A69" s="1"/>
      <c r="C69" s="1"/>
      <c r="D69" s="1"/>
      <c r="E69" s="1"/>
      <c r="I69" s="1"/>
    </row>
    <row r="70" ht="12.75" customHeight="1">
      <c r="A70" s="1"/>
      <c r="C70" s="1"/>
      <c r="D70" s="1"/>
      <c r="E70" s="1"/>
      <c r="I70" s="1"/>
    </row>
    <row r="71" ht="12.75" customHeight="1">
      <c r="A71" s="1"/>
      <c r="C71" s="1"/>
      <c r="D71" s="1"/>
      <c r="E71" s="1"/>
      <c r="I71" s="1"/>
    </row>
    <row r="72" ht="12.75" customHeight="1">
      <c r="A72" s="1"/>
      <c r="C72" s="1"/>
      <c r="D72" s="1"/>
      <c r="E72" s="1"/>
      <c r="I72" s="1"/>
    </row>
    <row r="73" ht="12.75" customHeight="1">
      <c r="A73" s="1"/>
      <c r="C73" s="1"/>
      <c r="D73" s="1"/>
      <c r="E73" s="1"/>
      <c r="I73" s="1"/>
    </row>
    <row r="74" ht="12.75" customHeight="1">
      <c r="A74" s="1"/>
      <c r="C74" s="1"/>
      <c r="D74" s="1"/>
      <c r="E74" s="1"/>
      <c r="I74" s="1"/>
    </row>
    <row r="75" ht="12.75" customHeight="1">
      <c r="A75" s="1"/>
      <c r="C75" s="1"/>
      <c r="D75" s="1"/>
      <c r="E75" s="1"/>
      <c r="I75" s="1"/>
    </row>
    <row r="76" ht="12.75" customHeight="1">
      <c r="A76" s="1"/>
      <c r="C76" s="1"/>
      <c r="D76" s="1"/>
      <c r="E76" s="1"/>
      <c r="I76" s="1"/>
    </row>
    <row r="77" ht="12.75" customHeight="1">
      <c r="A77" s="1"/>
      <c r="C77" s="1"/>
      <c r="D77" s="1"/>
      <c r="E77" s="1"/>
      <c r="I77" s="1"/>
    </row>
    <row r="78" ht="12.75" customHeight="1">
      <c r="A78" s="1"/>
      <c r="C78" s="1"/>
      <c r="D78" s="1"/>
      <c r="E78" s="1"/>
      <c r="I78" s="1"/>
    </row>
    <row r="79" ht="12.75" customHeight="1">
      <c r="A79" s="1"/>
      <c r="C79" s="1"/>
      <c r="D79" s="1"/>
      <c r="E79" s="1"/>
      <c r="I79" s="1"/>
    </row>
    <row r="80" ht="12.75" customHeight="1">
      <c r="A80" s="1"/>
      <c r="C80" s="1"/>
      <c r="D80" s="1"/>
      <c r="E80" s="1"/>
      <c r="I80" s="1"/>
    </row>
    <row r="81" ht="12.75" customHeight="1">
      <c r="A81" s="1"/>
      <c r="C81" s="1"/>
      <c r="D81" s="1"/>
      <c r="E81" s="1"/>
      <c r="I81" s="1"/>
    </row>
    <row r="82" ht="12.75" customHeight="1">
      <c r="A82" s="1"/>
      <c r="C82" s="1"/>
      <c r="D82" s="1"/>
      <c r="E82" s="1"/>
      <c r="I82" s="1"/>
    </row>
    <row r="83" ht="12.75" customHeight="1">
      <c r="A83" s="1"/>
      <c r="C83" s="1"/>
      <c r="D83" s="1"/>
      <c r="E83" s="1"/>
      <c r="I83" s="1"/>
    </row>
    <row r="84" ht="12.75" customHeight="1">
      <c r="A84" s="1"/>
      <c r="C84" s="1"/>
      <c r="D84" s="1"/>
      <c r="E84" s="1"/>
      <c r="I84" s="1"/>
    </row>
    <row r="85" ht="12.75" customHeight="1">
      <c r="A85" s="1"/>
      <c r="C85" s="1"/>
      <c r="D85" s="1"/>
      <c r="E85" s="1"/>
      <c r="I85" s="1"/>
    </row>
    <row r="86" ht="12.75" customHeight="1">
      <c r="A86" s="1"/>
      <c r="C86" s="1"/>
      <c r="D86" s="1"/>
      <c r="E86" s="1"/>
      <c r="I86" s="1"/>
    </row>
    <row r="87" ht="12.75" customHeight="1">
      <c r="A87" s="1"/>
      <c r="C87" s="1"/>
      <c r="D87" s="1"/>
      <c r="E87" s="1"/>
      <c r="I87" s="1"/>
    </row>
    <row r="88" ht="12.75" customHeight="1">
      <c r="A88" s="1"/>
      <c r="C88" s="1"/>
      <c r="D88" s="1"/>
      <c r="E88" s="1"/>
      <c r="I88" s="1"/>
    </row>
    <row r="89" ht="12.75" customHeight="1">
      <c r="A89" s="1"/>
      <c r="C89" s="1"/>
      <c r="D89" s="1"/>
      <c r="E89" s="1"/>
      <c r="I89" s="1"/>
    </row>
    <row r="90" ht="12.75" customHeight="1">
      <c r="A90" s="1"/>
      <c r="C90" s="1"/>
      <c r="D90" s="1"/>
      <c r="E90" s="1"/>
      <c r="I90" s="1"/>
    </row>
    <row r="91" ht="12.75" customHeight="1">
      <c r="A91" s="1"/>
      <c r="C91" s="1"/>
      <c r="D91" s="1"/>
      <c r="E91" s="1"/>
      <c r="I91" s="1"/>
    </row>
    <row r="92" ht="12.75" customHeight="1">
      <c r="A92" s="1"/>
      <c r="C92" s="1"/>
      <c r="D92" s="1"/>
      <c r="E92" s="1"/>
      <c r="I92" s="1"/>
    </row>
    <row r="93" ht="12.75" customHeight="1">
      <c r="A93" s="1"/>
      <c r="C93" s="1"/>
      <c r="D93" s="1"/>
      <c r="E93" s="1"/>
      <c r="I93" s="1"/>
    </row>
    <row r="94" ht="12.75" customHeight="1">
      <c r="A94" s="1"/>
      <c r="C94" s="1"/>
      <c r="D94" s="1"/>
      <c r="E94" s="1"/>
      <c r="I94" s="1"/>
    </row>
    <row r="95" ht="12.75" customHeight="1">
      <c r="A95" s="1"/>
      <c r="C95" s="1"/>
      <c r="D95" s="1"/>
      <c r="E95" s="1"/>
      <c r="I95" s="1"/>
    </row>
    <row r="96" ht="12.75" customHeight="1">
      <c r="A96" s="1"/>
      <c r="C96" s="1"/>
      <c r="D96" s="1"/>
      <c r="E96" s="1"/>
      <c r="I96" s="1"/>
    </row>
    <row r="97" ht="12.75" customHeight="1">
      <c r="A97" s="1"/>
      <c r="C97" s="1"/>
      <c r="D97" s="1"/>
      <c r="E97" s="1"/>
      <c r="I97" s="1"/>
    </row>
    <row r="98" ht="12.75" customHeight="1">
      <c r="A98" s="1"/>
      <c r="C98" s="1"/>
      <c r="D98" s="1"/>
      <c r="E98" s="1"/>
      <c r="I98" s="1"/>
    </row>
    <row r="99" ht="12.75" customHeight="1">
      <c r="A99" s="1"/>
      <c r="C99" s="1"/>
      <c r="D99" s="1"/>
      <c r="E99" s="1"/>
      <c r="I99" s="1"/>
    </row>
    <row r="100" ht="12.75" customHeight="1">
      <c r="A100" s="1"/>
      <c r="C100" s="1"/>
      <c r="D100" s="1"/>
      <c r="E100" s="1"/>
      <c r="I100" s="1"/>
    </row>
    <row r="101" ht="12.75" customHeight="1">
      <c r="A101" s="1"/>
      <c r="C101" s="1"/>
      <c r="D101" s="1"/>
      <c r="E101" s="1"/>
      <c r="I101" s="1"/>
    </row>
    <row r="102" ht="12.75" customHeight="1">
      <c r="A102" s="1"/>
      <c r="C102" s="1"/>
      <c r="D102" s="1"/>
      <c r="E102" s="1"/>
      <c r="I102" s="1"/>
    </row>
    <row r="103" ht="12.75" customHeight="1">
      <c r="A103" s="1"/>
      <c r="C103" s="1"/>
      <c r="D103" s="1"/>
      <c r="E103" s="1"/>
      <c r="I103" s="1"/>
    </row>
    <row r="104" ht="12.75" customHeight="1">
      <c r="A104" s="1"/>
      <c r="C104" s="1"/>
      <c r="D104" s="1"/>
      <c r="E104" s="1"/>
      <c r="I104" s="1"/>
    </row>
    <row r="105" ht="12.75" customHeight="1">
      <c r="A105" s="1"/>
      <c r="C105" s="1"/>
      <c r="D105" s="1"/>
      <c r="E105" s="1"/>
      <c r="I105" s="1"/>
    </row>
    <row r="106" ht="12.75" customHeight="1">
      <c r="A106" s="1"/>
      <c r="C106" s="1"/>
      <c r="D106" s="1"/>
      <c r="E106" s="1"/>
      <c r="I106" s="1"/>
    </row>
    <row r="107" ht="12.75" customHeight="1">
      <c r="A107" s="1"/>
      <c r="C107" s="1"/>
      <c r="D107" s="1"/>
      <c r="E107" s="1"/>
      <c r="I107" s="1"/>
    </row>
    <row r="108" ht="12.75" customHeight="1">
      <c r="A108" s="1"/>
      <c r="C108" s="1"/>
      <c r="D108" s="1"/>
      <c r="E108" s="1"/>
      <c r="I108" s="1"/>
    </row>
    <row r="109" ht="12.75" customHeight="1">
      <c r="A109" s="1"/>
      <c r="C109" s="1"/>
      <c r="D109" s="1"/>
      <c r="E109" s="1"/>
      <c r="I109" s="1"/>
    </row>
    <row r="110" ht="12.75" customHeight="1">
      <c r="A110" s="1"/>
      <c r="C110" s="1"/>
      <c r="D110" s="1"/>
      <c r="E110" s="1"/>
      <c r="I110" s="1"/>
    </row>
    <row r="111" ht="12.75" customHeight="1">
      <c r="A111" s="1"/>
      <c r="C111" s="1"/>
      <c r="D111" s="1"/>
      <c r="E111" s="1"/>
      <c r="I111" s="1"/>
    </row>
    <row r="112" ht="12.75" customHeight="1">
      <c r="A112" s="1"/>
      <c r="C112" s="1"/>
      <c r="D112" s="1"/>
      <c r="E112" s="1"/>
      <c r="I112" s="1"/>
    </row>
    <row r="113" ht="12.75" customHeight="1">
      <c r="A113" s="1"/>
      <c r="C113" s="1"/>
      <c r="D113" s="1"/>
      <c r="E113" s="1"/>
      <c r="I113" s="1"/>
    </row>
    <row r="114" ht="12.75" customHeight="1">
      <c r="A114" s="1"/>
      <c r="C114" s="1"/>
      <c r="D114" s="1"/>
      <c r="E114" s="1"/>
      <c r="I114" s="1"/>
    </row>
    <row r="115" ht="12.75" customHeight="1">
      <c r="A115" s="1"/>
      <c r="C115" s="1"/>
      <c r="D115" s="1"/>
      <c r="E115" s="1"/>
      <c r="I115" s="1"/>
    </row>
    <row r="116" ht="12.75" customHeight="1">
      <c r="A116" s="1"/>
      <c r="C116" s="1"/>
      <c r="D116" s="1"/>
      <c r="E116" s="1"/>
      <c r="I116" s="1"/>
    </row>
    <row r="117" ht="12.75" customHeight="1">
      <c r="A117" s="1"/>
      <c r="C117" s="1"/>
      <c r="D117" s="1"/>
      <c r="E117" s="1"/>
      <c r="I117" s="1"/>
    </row>
    <row r="118" ht="12.75" customHeight="1">
      <c r="A118" s="1"/>
      <c r="C118" s="1"/>
      <c r="D118" s="1"/>
      <c r="E118" s="1"/>
      <c r="I118" s="1"/>
    </row>
    <row r="119" ht="12.75" customHeight="1">
      <c r="A119" s="1"/>
      <c r="C119" s="1"/>
      <c r="D119" s="1"/>
      <c r="E119" s="1"/>
      <c r="I119" s="1"/>
    </row>
    <row r="120" ht="12.75" customHeight="1">
      <c r="A120" s="1"/>
      <c r="C120" s="1"/>
      <c r="D120" s="1"/>
      <c r="E120" s="1"/>
      <c r="I120" s="1"/>
    </row>
    <row r="121" ht="12.75" customHeight="1">
      <c r="A121" s="1"/>
      <c r="C121" s="1"/>
      <c r="D121" s="1"/>
      <c r="E121" s="1"/>
      <c r="I121" s="1"/>
    </row>
    <row r="122" ht="12.75" customHeight="1">
      <c r="A122" s="1"/>
      <c r="C122" s="1"/>
      <c r="D122" s="1"/>
      <c r="E122" s="1"/>
      <c r="I122" s="1"/>
    </row>
    <row r="123" ht="12.75" customHeight="1">
      <c r="A123" s="1"/>
      <c r="C123" s="1"/>
      <c r="D123" s="1"/>
      <c r="E123" s="1"/>
      <c r="I123" s="1"/>
    </row>
    <row r="124" ht="12.75" customHeight="1">
      <c r="A124" s="1"/>
      <c r="C124" s="1"/>
      <c r="D124" s="1"/>
      <c r="E124" s="1"/>
      <c r="I124" s="1"/>
    </row>
    <row r="125" ht="12.75" customHeight="1">
      <c r="A125" s="1"/>
      <c r="C125" s="1"/>
      <c r="D125" s="1"/>
      <c r="E125" s="1"/>
      <c r="I125" s="1"/>
    </row>
    <row r="126" ht="12.75" customHeight="1">
      <c r="A126" s="1"/>
      <c r="C126" s="1"/>
      <c r="D126" s="1"/>
      <c r="E126" s="1"/>
      <c r="I126" s="1"/>
    </row>
    <row r="127" ht="12.75" customHeight="1">
      <c r="A127" s="1"/>
      <c r="C127" s="1"/>
      <c r="D127" s="1"/>
      <c r="E127" s="1"/>
      <c r="I127" s="1"/>
    </row>
    <row r="128" ht="12.75" customHeight="1">
      <c r="A128" s="1"/>
      <c r="C128" s="1"/>
      <c r="D128" s="1"/>
      <c r="E128" s="1"/>
      <c r="I128" s="1"/>
    </row>
    <row r="129" ht="12.75" customHeight="1">
      <c r="A129" s="1"/>
      <c r="C129" s="1"/>
      <c r="D129" s="1"/>
      <c r="E129" s="1"/>
      <c r="I129" s="1"/>
    </row>
    <row r="130" ht="12.75" customHeight="1">
      <c r="A130" s="1"/>
      <c r="C130" s="1"/>
      <c r="D130" s="1"/>
      <c r="E130" s="1"/>
      <c r="I130" s="1"/>
    </row>
    <row r="131" ht="12.75" customHeight="1">
      <c r="A131" s="1"/>
      <c r="C131" s="1"/>
      <c r="D131" s="1"/>
      <c r="E131" s="1"/>
      <c r="I131" s="1"/>
    </row>
    <row r="132" ht="12.75" customHeight="1">
      <c r="A132" s="1"/>
      <c r="C132" s="1"/>
      <c r="D132" s="1"/>
      <c r="E132" s="1"/>
      <c r="I132" s="1"/>
    </row>
    <row r="133" ht="12.75" customHeight="1">
      <c r="A133" s="1"/>
      <c r="C133" s="1"/>
      <c r="D133" s="1"/>
      <c r="E133" s="1"/>
      <c r="I133" s="1"/>
    </row>
    <row r="134" ht="12.75" customHeight="1">
      <c r="A134" s="1"/>
      <c r="C134" s="1"/>
      <c r="D134" s="1"/>
      <c r="E134" s="1"/>
      <c r="I134" s="1"/>
    </row>
    <row r="135" ht="12.75" customHeight="1">
      <c r="A135" s="1"/>
      <c r="C135" s="1"/>
      <c r="D135" s="1"/>
      <c r="E135" s="1"/>
      <c r="I135" s="1"/>
    </row>
    <row r="136" ht="12.75" customHeight="1">
      <c r="A136" s="1"/>
      <c r="C136" s="1"/>
      <c r="D136" s="1"/>
      <c r="E136" s="1"/>
      <c r="I136" s="1"/>
    </row>
    <row r="137" ht="12.75" customHeight="1">
      <c r="A137" s="1"/>
      <c r="C137" s="1"/>
      <c r="D137" s="1"/>
      <c r="E137" s="1"/>
      <c r="I137" s="1"/>
    </row>
    <row r="138" ht="12.75" customHeight="1">
      <c r="A138" s="1"/>
      <c r="C138" s="1"/>
      <c r="D138" s="1"/>
      <c r="E138" s="1"/>
      <c r="I138" s="1"/>
    </row>
    <row r="139" ht="12.75" customHeight="1">
      <c r="A139" s="1"/>
      <c r="C139" s="1"/>
      <c r="D139" s="1"/>
      <c r="E139" s="1"/>
      <c r="I139" s="1"/>
    </row>
    <row r="140" ht="12.75" customHeight="1">
      <c r="A140" s="1"/>
      <c r="C140" s="1"/>
      <c r="D140" s="1"/>
      <c r="E140" s="1"/>
      <c r="I140" s="1"/>
    </row>
    <row r="141" ht="12.75" customHeight="1">
      <c r="A141" s="1"/>
      <c r="C141" s="1"/>
      <c r="D141" s="1"/>
      <c r="E141" s="1"/>
      <c r="I141" s="1"/>
    </row>
    <row r="142" ht="12.75" customHeight="1">
      <c r="A142" s="1"/>
      <c r="C142" s="1"/>
      <c r="D142" s="1"/>
      <c r="E142" s="1"/>
      <c r="I142" s="1"/>
    </row>
    <row r="143" ht="12.75" customHeight="1">
      <c r="A143" s="1"/>
      <c r="C143" s="1"/>
      <c r="D143" s="1"/>
      <c r="E143" s="1"/>
      <c r="I143" s="1"/>
    </row>
    <row r="144" ht="12.75" customHeight="1">
      <c r="A144" s="1"/>
      <c r="C144" s="1"/>
      <c r="D144" s="1"/>
      <c r="E144" s="1"/>
      <c r="I144" s="1"/>
    </row>
    <row r="145" ht="12.75" customHeight="1">
      <c r="A145" s="1"/>
      <c r="C145" s="1"/>
      <c r="D145" s="1"/>
      <c r="E145" s="1"/>
      <c r="I145" s="1"/>
    </row>
    <row r="146" ht="12.75" customHeight="1">
      <c r="A146" s="1"/>
      <c r="C146" s="1"/>
      <c r="D146" s="1"/>
      <c r="E146" s="1"/>
      <c r="I146" s="1"/>
    </row>
    <row r="147" ht="12.75" customHeight="1">
      <c r="A147" s="1"/>
      <c r="C147" s="1"/>
      <c r="D147" s="1"/>
      <c r="E147" s="1"/>
      <c r="I147" s="1"/>
    </row>
    <row r="148" ht="12.75" customHeight="1">
      <c r="A148" s="1"/>
      <c r="C148" s="1"/>
      <c r="D148" s="1"/>
      <c r="E148" s="1"/>
      <c r="I148" s="1"/>
    </row>
    <row r="149" ht="12.75" customHeight="1">
      <c r="A149" s="1"/>
      <c r="C149" s="1"/>
      <c r="D149" s="1"/>
      <c r="E149" s="1"/>
      <c r="I149" s="1"/>
    </row>
    <row r="150" ht="12.75" customHeight="1">
      <c r="A150" s="1"/>
      <c r="C150" s="1"/>
      <c r="D150" s="1"/>
      <c r="E150" s="1"/>
      <c r="I150" s="1"/>
    </row>
    <row r="151" ht="12.75" customHeight="1">
      <c r="A151" s="1"/>
      <c r="C151" s="1"/>
      <c r="D151" s="1"/>
      <c r="E151" s="1"/>
      <c r="I151" s="1"/>
    </row>
    <row r="152" ht="12.75" customHeight="1">
      <c r="A152" s="1"/>
      <c r="C152" s="1"/>
      <c r="D152" s="1"/>
      <c r="E152" s="1"/>
      <c r="I152" s="1"/>
    </row>
    <row r="153" ht="12.75" customHeight="1">
      <c r="A153" s="1"/>
      <c r="C153" s="1"/>
      <c r="D153" s="1"/>
      <c r="E153" s="1"/>
      <c r="I153" s="1"/>
    </row>
    <row r="154" ht="12.75" customHeight="1">
      <c r="A154" s="1"/>
      <c r="C154" s="1"/>
      <c r="D154" s="1"/>
      <c r="E154" s="1"/>
      <c r="I154" s="1"/>
    </row>
    <row r="155" ht="12.75" customHeight="1">
      <c r="A155" s="1"/>
      <c r="C155" s="1"/>
      <c r="D155" s="1"/>
      <c r="E155" s="1"/>
      <c r="I155" s="1"/>
    </row>
    <row r="156" ht="12.75" customHeight="1">
      <c r="A156" s="1"/>
      <c r="C156" s="1"/>
      <c r="D156" s="1"/>
      <c r="E156" s="1"/>
      <c r="I156" s="1"/>
    </row>
    <row r="157" ht="12.75" customHeight="1">
      <c r="A157" s="1"/>
      <c r="C157" s="1"/>
      <c r="D157" s="1"/>
      <c r="E157" s="1"/>
      <c r="I157" s="1"/>
    </row>
    <row r="158" ht="12.75" customHeight="1">
      <c r="A158" s="1"/>
      <c r="C158" s="1"/>
      <c r="D158" s="1"/>
      <c r="E158" s="1"/>
      <c r="I158" s="1"/>
    </row>
    <row r="159" ht="12.75" customHeight="1">
      <c r="A159" s="1"/>
      <c r="C159" s="1"/>
      <c r="D159" s="1"/>
      <c r="E159" s="1"/>
      <c r="I159" s="1"/>
    </row>
    <row r="160" ht="12.75" customHeight="1">
      <c r="A160" s="1"/>
      <c r="C160" s="1"/>
      <c r="D160" s="1"/>
      <c r="E160" s="1"/>
      <c r="I160" s="1"/>
    </row>
    <row r="161" ht="12.75" customHeight="1">
      <c r="A161" s="1"/>
      <c r="C161" s="1"/>
      <c r="D161" s="1"/>
      <c r="E161" s="1"/>
      <c r="I161" s="1"/>
    </row>
    <row r="162" ht="12.75" customHeight="1">
      <c r="A162" s="1"/>
      <c r="C162" s="1"/>
      <c r="D162" s="1"/>
      <c r="E162" s="1"/>
      <c r="I162" s="1"/>
    </row>
    <row r="163" ht="12.75" customHeight="1">
      <c r="A163" s="1"/>
      <c r="C163" s="1"/>
      <c r="D163" s="1"/>
      <c r="E163" s="1"/>
      <c r="I163" s="1"/>
    </row>
    <row r="164" ht="12.75" customHeight="1">
      <c r="A164" s="1"/>
      <c r="C164" s="1"/>
      <c r="D164" s="1"/>
      <c r="E164" s="1"/>
      <c r="I164" s="1"/>
    </row>
    <row r="165" ht="12.75" customHeight="1">
      <c r="A165" s="1"/>
      <c r="C165" s="1"/>
      <c r="D165" s="1"/>
      <c r="E165" s="1"/>
      <c r="I165" s="1"/>
    </row>
    <row r="166" ht="12.75" customHeight="1">
      <c r="A166" s="1"/>
      <c r="C166" s="1"/>
      <c r="D166" s="1"/>
      <c r="E166" s="1"/>
      <c r="I166" s="1"/>
    </row>
    <row r="167" ht="12.75" customHeight="1">
      <c r="A167" s="1"/>
      <c r="C167" s="1"/>
      <c r="D167" s="1"/>
      <c r="E167" s="1"/>
      <c r="I167" s="1"/>
    </row>
    <row r="168" ht="12.75" customHeight="1">
      <c r="A168" s="1"/>
      <c r="C168" s="1"/>
      <c r="D168" s="1"/>
      <c r="E168" s="1"/>
      <c r="I168" s="1"/>
    </row>
    <row r="169" ht="12.75" customHeight="1">
      <c r="A169" s="1"/>
      <c r="C169" s="1"/>
      <c r="D169" s="1"/>
      <c r="E169" s="1"/>
      <c r="I169" s="1"/>
    </row>
    <row r="170" ht="12.75" customHeight="1">
      <c r="A170" s="1"/>
      <c r="C170" s="1"/>
      <c r="D170" s="1"/>
      <c r="E170" s="1"/>
      <c r="I170" s="1"/>
    </row>
    <row r="171" ht="12.75" customHeight="1">
      <c r="A171" s="1"/>
      <c r="C171" s="1"/>
      <c r="D171" s="1"/>
      <c r="E171" s="1"/>
      <c r="I171" s="1"/>
    </row>
    <row r="172" ht="12.75" customHeight="1">
      <c r="A172" s="1"/>
      <c r="C172" s="1"/>
      <c r="D172" s="1"/>
      <c r="E172" s="1"/>
      <c r="I172" s="1"/>
    </row>
    <row r="173" ht="12.75" customHeight="1">
      <c r="A173" s="1"/>
      <c r="C173" s="1"/>
      <c r="D173" s="1"/>
      <c r="E173" s="1"/>
      <c r="I173" s="1"/>
    </row>
    <row r="174" ht="12.75" customHeight="1">
      <c r="A174" s="1"/>
      <c r="C174" s="1"/>
      <c r="D174" s="1"/>
      <c r="E174" s="1"/>
      <c r="I174" s="1"/>
    </row>
    <row r="175" ht="12.75" customHeight="1">
      <c r="A175" s="1"/>
      <c r="C175" s="1"/>
      <c r="D175" s="1"/>
      <c r="E175" s="1"/>
      <c r="I175" s="1"/>
    </row>
    <row r="176" ht="12.75" customHeight="1">
      <c r="A176" s="1"/>
      <c r="C176" s="1"/>
      <c r="D176" s="1"/>
      <c r="E176" s="1"/>
      <c r="I176" s="1"/>
    </row>
    <row r="177" ht="12.75" customHeight="1">
      <c r="A177" s="1"/>
      <c r="C177" s="1"/>
      <c r="D177" s="1"/>
      <c r="E177" s="1"/>
      <c r="I177" s="1"/>
    </row>
    <row r="178" ht="12.75" customHeight="1">
      <c r="A178" s="1"/>
      <c r="C178" s="1"/>
      <c r="D178" s="1"/>
      <c r="E178" s="1"/>
      <c r="I178" s="1"/>
    </row>
    <row r="179" ht="12.75" customHeight="1">
      <c r="A179" s="1"/>
      <c r="C179" s="1"/>
      <c r="D179" s="1"/>
      <c r="E179" s="1"/>
      <c r="I179" s="1"/>
    </row>
    <row r="180" ht="12.75" customHeight="1">
      <c r="A180" s="1"/>
      <c r="C180" s="1"/>
      <c r="D180" s="1"/>
      <c r="E180" s="1"/>
      <c r="I180" s="1"/>
    </row>
    <row r="181" ht="12.75" customHeight="1">
      <c r="A181" s="1"/>
      <c r="C181" s="1"/>
      <c r="D181" s="1"/>
      <c r="E181" s="1"/>
      <c r="I181" s="1"/>
    </row>
    <row r="182" ht="12.75" customHeight="1">
      <c r="A182" s="1"/>
      <c r="C182" s="1"/>
      <c r="D182" s="1"/>
      <c r="E182" s="1"/>
      <c r="I182" s="1"/>
    </row>
    <row r="183" ht="12.75" customHeight="1">
      <c r="A183" s="1"/>
      <c r="C183" s="1"/>
      <c r="D183" s="1"/>
      <c r="E183" s="1"/>
      <c r="I183" s="1"/>
    </row>
    <row r="184" ht="12.75" customHeight="1">
      <c r="A184" s="1"/>
      <c r="C184" s="1"/>
      <c r="D184" s="1"/>
      <c r="E184" s="1"/>
      <c r="I184" s="1"/>
    </row>
    <row r="185" ht="12.75" customHeight="1">
      <c r="A185" s="1"/>
      <c r="C185" s="1"/>
      <c r="D185" s="1"/>
      <c r="E185" s="1"/>
      <c r="I185" s="1"/>
    </row>
    <row r="186" ht="12.75" customHeight="1">
      <c r="A186" s="1"/>
      <c r="C186" s="1"/>
      <c r="D186" s="1"/>
      <c r="E186" s="1"/>
      <c r="I186" s="1"/>
    </row>
    <row r="187" ht="12.75" customHeight="1">
      <c r="A187" s="1"/>
      <c r="C187" s="1"/>
      <c r="D187" s="1"/>
      <c r="E187" s="1"/>
      <c r="I187" s="1"/>
    </row>
    <row r="188" ht="12.75" customHeight="1">
      <c r="A188" s="1"/>
      <c r="C188" s="1"/>
      <c r="D188" s="1"/>
      <c r="E188" s="1"/>
      <c r="I188" s="1"/>
    </row>
    <row r="189" ht="12.75" customHeight="1">
      <c r="A189" s="1"/>
      <c r="C189" s="1"/>
      <c r="D189" s="1"/>
      <c r="E189" s="1"/>
      <c r="I189" s="1"/>
    </row>
    <row r="190" ht="12.75" customHeight="1">
      <c r="A190" s="1"/>
      <c r="C190" s="1"/>
      <c r="D190" s="1"/>
      <c r="E190" s="1"/>
      <c r="I190" s="1"/>
    </row>
    <row r="191" ht="12.75" customHeight="1">
      <c r="A191" s="1"/>
      <c r="C191" s="1"/>
      <c r="D191" s="1"/>
      <c r="E191" s="1"/>
      <c r="I191" s="1"/>
    </row>
    <row r="192" ht="12.75" customHeight="1">
      <c r="A192" s="1"/>
      <c r="C192" s="1"/>
      <c r="D192" s="1"/>
      <c r="E192" s="1"/>
      <c r="I192" s="1"/>
    </row>
    <row r="193" ht="12.75" customHeight="1">
      <c r="A193" s="1"/>
      <c r="C193" s="1"/>
      <c r="D193" s="1"/>
      <c r="E193" s="1"/>
      <c r="I193" s="1"/>
    </row>
    <row r="194" ht="12.75" customHeight="1">
      <c r="A194" s="1"/>
      <c r="C194" s="1"/>
      <c r="D194" s="1"/>
      <c r="E194" s="1"/>
      <c r="I194" s="1"/>
    </row>
    <row r="195" ht="12.75" customHeight="1">
      <c r="A195" s="1"/>
      <c r="C195" s="1"/>
      <c r="D195" s="1"/>
      <c r="E195" s="1"/>
      <c r="I195" s="1"/>
    </row>
    <row r="196" ht="12.75" customHeight="1">
      <c r="A196" s="1"/>
      <c r="C196" s="1"/>
      <c r="D196" s="1"/>
      <c r="E196" s="1"/>
      <c r="I196" s="1"/>
    </row>
    <row r="197" ht="12.75" customHeight="1">
      <c r="A197" s="1"/>
      <c r="C197" s="1"/>
      <c r="D197" s="1"/>
      <c r="E197" s="1"/>
      <c r="I197" s="1"/>
    </row>
    <row r="198" ht="12.75" customHeight="1">
      <c r="A198" s="1"/>
      <c r="C198" s="1"/>
      <c r="D198" s="1"/>
      <c r="E198" s="1"/>
      <c r="I198" s="1"/>
    </row>
    <row r="199" ht="12.75" customHeight="1">
      <c r="A199" s="1"/>
      <c r="C199" s="1"/>
      <c r="D199" s="1"/>
      <c r="E199" s="1"/>
      <c r="I199" s="1"/>
    </row>
    <row r="200" ht="12.75" customHeight="1">
      <c r="A200" s="1"/>
      <c r="C200" s="1"/>
      <c r="D200" s="1"/>
      <c r="E200" s="1"/>
      <c r="I200" s="1"/>
    </row>
    <row r="201" ht="12.75" customHeight="1">
      <c r="A201" s="1"/>
      <c r="C201" s="1"/>
      <c r="D201" s="1"/>
      <c r="E201" s="1"/>
      <c r="I201" s="1"/>
    </row>
    <row r="202" ht="12.75" customHeight="1">
      <c r="A202" s="1"/>
      <c r="C202" s="1"/>
      <c r="D202" s="1"/>
      <c r="E202" s="1"/>
      <c r="I202" s="1"/>
    </row>
    <row r="203" ht="12.75" customHeight="1">
      <c r="A203" s="1"/>
      <c r="C203" s="1"/>
      <c r="D203" s="1"/>
      <c r="E203" s="1"/>
      <c r="I203" s="1"/>
    </row>
    <row r="204" ht="12.75" customHeight="1">
      <c r="A204" s="1"/>
      <c r="C204" s="1"/>
      <c r="D204" s="1"/>
      <c r="E204" s="1"/>
      <c r="I204" s="1"/>
    </row>
    <row r="205" ht="12.75" customHeight="1">
      <c r="A205" s="1"/>
      <c r="C205" s="1"/>
      <c r="D205" s="1"/>
      <c r="E205" s="1"/>
      <c r="I205" s="1"/>
    </row>
    <row r="206" ht="12.75" customHeight="1">
      <c r="A206" s="1"/>
      <c r="C206" s="1"/>
      <c r="D206" s="1"/>
      <c r="E206" s="1"/>
      <c r="I206" s="1"/>
    </row>
    <row r="207" ht="12.75" customHeight="1">
      <c r="A207" s="1"/>
      <c r="C207" s="1"/>
      <c r="D207" s="1"/>
      <c r="E207" s="1"/>
      <c r="I207" s="1"/>
    </row>
    <row r="208" ht="12.75" customHeight="1">
      <c r="A208" s="1"/>
      <c r="C208" s="1"/>
      <c r="D208" s="1"/>
      <c r="E208" s="1"/>
      <c r="I208" s="1"/>
    </row>
    <row r="209" ht="12.75" customHeight="1">
      <c r="A209" s="1"/>
      <c r="C209" s="1"/>
      <c r="D209" s="1"/>
      <c r="E209" s="1"/>
      <c r="I209" s="1"/>
    </row>
    <row r="210" ht="12.75" customHeight="1">
      <c r="A210" s="1"/>
      <c r="C210" s="1"/>
      <c r="D210" s="1"/>
      <c r="E210" s="1"/>
      <c r="I210" s="1"/>
    </row>
    <row r="211" ht="12.75" customHeight="1">
      <c r="A211" s="1"/>
      <c r="C211" s="1"/>
      <c r="D211" s="1"/>
      <c r="E211" s="1"/>
      <c r="I211" s="1"/>
    </row>
    <row r="212" ht="12.75" customHeight="1">
      <c r="A212" s="1"/>
      <c r="C212" s="1"/>
      <c r="D212" s="1"/>
      <c r="E212" s="1"/>
      <c r="I212" s="1"/>
    </row>
    <row r="213" ht="12.75" customHeight="1">
      <c r="A213" s="1"/>
      <c r="C213" s="1"/>
      <c r="D213" s="1"/>
      <c r="E213" s="1"/>
      <c r="I213" s="1"/>
    </row>
    <row r="214" ht="12.75" customHeight="1">
      <c r="A214" s="1"/>
      <c r="C214" s="1"/>
      <c r="D214" s="1"/>
      <c r="E214" s="1"/>
      <c r="I214" s="1"/>
    </row>
    <row r="215" ht="12.75" customHeight="1">
      <c r="A215" s="1"/>
      <c r="C215" s="1"/>
      <c r="D215" s="1"/>
      <c r="E215" s="1"/>
      <c r="I215" s="1"/>
    </row>
    <row r="216" ht="12.75" customHeight="1">
      <c r="A216" s="1"/>
      <c r="C216" s="1"/>
      <c r="D216" s="1"/>
      <c r="E216" s="1"/>
      <c r="I216" s="1"/>
    </row>
    <row r="217" ht="12.75" customHeight="1">
      <c r="A217" s="1"/>
      <c r="C217" s="1"/>
      <c r="D217" s="1"/>
      <c r="E217" s="1"/>
      <c r="I217" s="1"/>
    </row>
    <row r="218" ht="12.75" customHeight="1">
      <c r="A218" s="1"/>
      <c r="C218" s="1"/>
      <c r="D218" s="1"/>
      <c r="E218" s="1"/>
      <c r="I218" s="1"/>
    </row>
    <row r="219" ht="12.75" customHeight="1">
      <c r="A219" s="1"/>
      <c r="C219" s="1"/>
      <c r="D219" s="1"/>
      <c r="E219" s="1"/>
      <c r="I219" s="1"/>
    </row>
    <row r="220" ht="12.75" customHeight="1">
      <c r="A220" s="1"/>
      <c r="C220" s="1"/>
      <c r="D220" s="1"/>
      <c r="E220" s="1"/>
      <c r="I220" s="1"/>
    </row>
    <row r="221" ht="12.75" customHeight="1">
      <c r="A221" s="1"/>
      <c r="C221" s="1"/>
      <c r="D221" s="1"/>
      <c r="E221" s="1"/>
      <c r="I221" s="1"/>
    </row>
    <row r="222" ht="12.75" customHeight="1">
      <c r="A222" s="1"/>
      <c r="C222" s="1"/>
      <c r="D222" s="1"/>
      <c r="E222" s="1"/>
      <c r="I222" s="1"/>
    </row>
    <row r="223" ht="12.75" customHeight="1">
      <c r="A223" s="1"/>
      <c r="C223" s="1"/>
      <c r="D223" s="1"/>
      <c r="E223" s="1"/>
      <c r="I223" s="1"/>
    </row>
    <row r="224" ht="12.75" customHeight="1">
      <c r="A224" s="1"/>
      <c r="C224" s="1"/>
      <c r="D224" s="1"/>
      <c r="E224" s="1"/>
      <c r="I224" s="1"/>
    </row>
    <row r="225" ht="12.75" customHeight="1">
      <c r="A225" s="1"/>
      <c r="C225" s="1"/>
      <c r="D225" s="1"/>
      <c r="E225" s="1"/>
      <c r="I225" s="1"/>
    </row>
    <row r="226" ht="12.75" customHeight="1">
      <c r="A226" s="1"/>
      <c r="C226" s="1"/>
      <c r="D226" s="1"/>
      <c r="E226" s="1"/>
      <c r="I226" s="1"/>
    </row>
    <row r="227" ht="12.75" customHeight="1">
      <c r="A227" s="1"/>
      <c r="C227" s="1"/>
      <c r="D227" s="1"/>
      <c r="E227" s="1"/>
      <c r="I227" s="1"/>
    </row>
    <row r="228" ht="12.75" customHeight="1">
      <c r="A228" s="1"/>
      <c r="C228" s="1"/>
      <c r="D228" s="1"/>
      <c r="E228" s="1"/>
      <c r="I228" s="1"/>
    </row>
    <row r="229" ht="12.75" customHeight="1">
      <c r="A229" s="1"/>
      <c r="C229" s="1"/>
      <c r="D229" s="1"/>
      <c r="E229" s="1"/>
      <c r="I229" s="1"/>
    </row>
    <row r="230" ht="12.75" customHeight="1">
      <c r="A230" s="1"/>
      <c r="C230" s="1"/>
      <c r="D230" s="1"/>
      <c r="E230" s="1"/>
      <c r="I230" s="1"/>
    </row>
    <row r="231" ht="12.75" customHeight="1">
      <c r="A231" s="1"/>
      <c r="C231" s="1"/>
      <c r="D231" s="1"/>
      <c r="E231" s="1"/>
      <c r="I231" s="1"/>
    </row>
    <row r="232" ht="12.75" customHeight="1">
      <c r="A232" s="1"/>
      <c r="C232" s="1"/>
      <c r="D232" s="1"/>
      <c r="E232" s="1"/>
      <c r="I232" s="1"/>
    </row>
    <row r="233" ht="12.75" customHeight="1">
      <c r="A233" s="1"/>
      <c r="C233" s="1"/>
      <c r="D233" s="1"/>
      <c r="E233" s="1"/>
      <c r="I233" s="1"/>
    </row>
    <row r="234" ht="12.75" customHeight="1">
      <c r="A234" s="1"/>
      <c r="C234" s="1"/>
      <c r="D234" s="1"/>
      <c r="E234" s="1"/>
      <c r="I234" s="1"/>
    </row>
    <row r="235" ht="12.75" customHeight="1">
      <c r="A235" s="1"/>
      <c r="C235" s="1"/>
      <c r="D235" s="1"/>
      <c r="E235" s="1"/>
      <c r="I235" s="1"/>
    </row>
    <row r="236" ht="12.75" customHeight="1">
      <c r="A236" s="1"/>
      <c r="C236" s="1"/>
      <c r="D236" s="1"/>
      <c r="E236" s="1"/>
      <c r="I236" s="1"/>
    </row>
    <row r="237" ht="12.75" customHeight="1">
      <c r="A237" s="1"/>
      <c r="C237" s="1"/>
      <c r="D237" s="1"/>
      <c r="E237" s="1"/>
      <c r="I237" s="1"/>
    </row>
    <row r="238" ht="12.75" customHeight="1">
      <c r="A238" s="1"/>
      <c r="C238" s="1"/>
      <c r="D238" s="1"/>
      <c r="E238" s="1"/>
      <c r="I238" s="1"/>
    </row>
    <row r="239" ht="12.75" customHeight="1">
      <c r="A239" s="1"/>
      <c r="C239" s="1"/>
      <c r="D239" s="1"/>
      <c r="E239" s="1"/>
      <c r="I239" s="1"/>
    </row>
    <row r="240" ht="12.75" customHeight="1">
      <c r="A240" s="1"/>
      <c r="C240" s="1"/>
      <c r="D240" s="1"/>
      <c r="E240" s="1"/>
      <c r="I240" s="1"/>
    </row>
    <row r="241" ht="12.75" customHeight="1">
      <c r="A241" s="1"/>
      <c r="C241" s="1"/>
      <c r="D241" s="1"/>
      <c r="E241" s="1"/>
      <c r="I241" s="1"/>
    </row>
    <row r="242" ht="12.75" customHeight="1">
      <c r="A242" s="1"/>
      <c r="C242" s="1"/>
      <c r="D242" s="1"/>
      <c r="E242" s="1"/>
      <c r="I242" s="1"/>
    </row>
    <row r="243" ht="12.75" customHeight="1">
      <c r="A243" s="1"/>
      <c r="C243" s="1"/>
      <c r="D243" s="1"/>
      <c r="E243" s="1"/>
      <c r="I243" s="1"/>
    </row>
    <row r="244" ht="12.75" customHeight="1">
      <c r="A244" s="1"/>
      <c r="C244" s="1"/>
      <c r="D244" s="1"/>
      <c r="E244" s="1"/>
      <c r="I244" s="1"/>
    </row>
    <row r="245" ht="12.75" customHeight="1">
      <c r="A245" s="1"/>
      <c r="C245" s="1"/>
      <c r="D245" s="1"/>
      <c r="E245" s="1"/>
      <c r="I245" s="1"/>
    </row>
    <row r="246" ht="12.75" customHeight="1">
      <c r="A246" s="1"/>
      <c r="C246" s="1"/>
      <c r="D246" s="1"/>
      <c r="E246" s="1"/>
      <c r="I246" s="1"/>
    </row>
    <row r="247" ht="12.75" customHeight="1">
      <c r="A247" s="1"/>
      <c r="C247" s="1"/>
      <c r="D247" s="1"/>
      <c r="E247" s="1"/>
      <c r="I247" s="1"/>
    </row>
    <row r="248" ht="12.75" customHeight="1">
      <c r="A248" s="1"/>
      <c r="C248" s="1"/>
      <c r="D248" s="1"/>
      <c r="E248" s="1"/>
      <c r="I248" s="1"/>
    </row>
    <row r="249" ht="12.75" customHeight="1">
      <c r="A249" s="1"/>
      <c r="C249" s="1"/>
      <c r="D249" s="1"/>
      <c r="E249" s="1"/>
      <c r="I249" s="1"/>
    </row>
    <row r="250" ht="12.75" customHeight="1">
      <c r="A250" s="1"/>
      <c r="C250" s="1"/>
      <c r="D250" s="1"/>
      <c r="E250" s="1"/>
      <c r="I250" s="1"/>
    </row>
    <row r="251" ht="12.75" customHeight="1">
      <c r="A251" s="1"/>
      <c r="C251" s="1"/>
      <c r="D251" s="1"/>
      <c r="E251" s="1"/>
      <c r="I251" s="1"/>
    </row>
    <row r="252" ht="12.75" customHeight="1">
      <c r="A252" s="1"/>
      <c r="C252" s="1"/>
      <c r="D252" s="1"/>
      <c r="E252" s="1"/>
      <c r="I252" s="1"/>
    </row>
    <row r="253" ht="12.75" customHeight="1">
      <c r="A253" s="1"/>
      <c r="C253" s="1"/>
      <c r="D253" s="1"/>
      <c r="E253" s="1"/>
      <c r="I253" s="1"/>
    </row>
    <row r="254" ht="12.75" customHeight="1">
      <c r="A254" s="1"/>
      <c r="C254" s="1"/>
      <c r="D254" s="1"/>
      <c r="E254" s="1"/>
      <c r="I254" s="1"/>
    </row>
    <row r="255" ht="12.75" customHeight="1">
      <c r="A255" s="1"/>
      <c r="C255" s="1"/>
      <c r="D255" s="1"/>
      <c r="E255" s="1"/>
      <c r="I255" s="1"/>
    </row>
    <row r="256" ht="12.75" customHeight="1">
      <c r="A256" s="1"/>
      <c r="C256" s="1"/>
      <c r="D256" s="1"/>
      <c r="E256" s="1"/>
      <c r="I256" s="1"/>
    </row>
    <row r="257" ht="12.75" customHeight="1">
      <c r="A257" s="1"/>
      <c r="C257" s="1"/>
      <c r="D257" s="1"/>
      <c r="E257" s="1"/>
      <c r="I257" s="1"/>
    </row>
    <row r="258" ht="12.75" customHeight="1">
      <c r="A258" s="1"/>
      <c r="C258" s="1"/>
      <c r="D258" s="1"/>
      <c r="E258" s="1"/>
      <c r="I258" s="1"/>
    </row>
    <row r="259" ht="12.75" customHeight="1">
      <c r="A259" s="1"/>
      <c r="C259" s="1"/>
      <c r="D259" s="1"/>
      <c r="E259" s="1"/>
      <c r="I259" s="1"/>
    </row>
    <row r="260" ht="12.75" customHeight="1">
      <c r="A260" s="1"/>
      <c r="C260" s="1"/>
      <c r="D260" s="1"/>
      <c r="E260" s="1"/>
      <c r="I260" s="1"/>
    </row>
    <row r="261" ht="12.75" customHeight="1">
      <c r="A261" s="1"/>
      <c r="C261" s="1"/>
      <c r="D261" s="1"/>
      <c r="E261" s="1"/>
      <c r="I261" s="1"/>
    </row>
    <row r="262" ht="12.75" customHeight="1">
      <c r="A262" s="1"/>
      <c r="C262" s="1"/>
      <c r="D262" s="1"/>
      <c r="E262" s="1"/>
      <c r="I262" s="1"/>
    </row>
    <row r="263" ht="12.75" customHeight="1">
      <c r="A263" s="1"/>
      <c r="C263" s="1"/>
      <c r="D263" s="1"/>
      <c r="E263" s="1"/>
      <c r="I263" s="1"/>
    </row>
    <row r="264" ht="12.75" customHeight="1">
      <c r="A264" s="1"/>
      <c r="C264" s="1"/>
      <c r="D264" s="1"/>
      <c r="E264" s="1"/>
      <c r="I264" s="1"/>
    </row>
    <row r="265" ht="12.75" customHeight="1">
      <c r="A265" s="1"/>
      <c r="C265" s="1"/>
      <c r="D265" s="1"/>
      <c r="E265" s="1"/>
      <c r="I265" s="1"/>
    </row>
    <row r="266" ht="12.75" customHeight="1">
      <c r="A266" s="1"/>
      <c r="C266" s="1"/>
      <c r="D266" s="1"/>
      <c r="E266" s="1"/>
      <c r="I266" s="1"/>
    </row>
    <row r="267" ht="12.75" customHeight="1">
      <c r="A267" s="1"/>
      <c r="C267" s="1"/>
      <c r="D267" s="1"/>
      <c r="E267" s="1"/>
      <c r="I267" s="1"/>
    </row>
    <row r="268" ht="12.75" customHeight="1">
      <c r="A268" s="1"/>
      <c r="C268" s="1"/>
      <c r="D268" s="1"/>
      <c r="E268" s="1"/>
      <c r="I268" s="1"/>
    </row>
    <row r="269" ht="12.75" customHeight="1">
      <c r="A269" s="1"/>
      <c r="C269" s="1"/>
      <c r="D269" s="1"/>
      <c r="E269" s="1"/>
      <c r="I269" s="1"/>
    </row>
    <row r="270" ht="12.75" customHeight="1">
      <c r="A270" s="1"/>
      <c r="C270" s="1"/>
      <c r="D270" s="1"/>
      <c r="E270" s="1"/>
      <c r="I270" s="1"/>
    </row>
    <row r="271" ht="12.75" customHeight="1">
      <c r="A271" s="1"/>
      <c r="C271" s="1"/>
      <c r="D271" s="1"/>
      <c r="E271" s="1"/>
      <c r="I271" s="1"/>
    </row>
    <row r="272" ht="12.75" customHeight="1">
      <c r="A272" s="1"/>
      <c r="C272" s="1"/>
      <c r="D272" s="1"/>
      <c r="E272" s="1"/>
      <c r="I272" s="1"/>
    </row>
    <row r="273" ht="12.75" customHeight="1">
      <c r="A273" s="1"/>
      <c r="C273" s="1"/>
      <c r="D273" s="1"/>
      <c r="E273" s="1"/>
      <c r="I273" s="1"/>
    </row>
    <row r="274" ht="12.75" customHeight="1">
      <c r="A274" s="1"/>
      <c r="C274" s="1"/>
      <c r="D274" s="1"/>
      <c r="E274" s="1"/>
      <c r="I274" s="1"/>
    </row>
    <row r="275" ht="12.75" customHeight="1">
      <c r="A275" s="1"/>
      <c r="C275" s="1"/>
      <c r="D275" s="1"/>
      <c r="E275" s="1"/>
      <c r="I275" s="1"/>
    </row>
    <row r="276" ht="12.75" customHeight="1">
      <c r="A276" s="1"/>
      <c r="C276" s="1"/>
      <c r="D276" s="1"/>
      <c r="E276" s="1"/>
      <c r="I276" s="1"/>
    </row>
    <row r="277" ht="12.75" customHeight="1">
      <c r="A277" s="1"/>
      <c r="C277" s="1"/>
      <c r="D277" s="1"/>
      <c r="E277" s="1"/>
      <c r="I277" s="1"/>
    </row>
    <row r="278" ht="12.75" customHeight="1">
      <c r="A278" s="1"/>
      <c r="C278" s="1"/>
      <c r="D278" s="1"/>
      <c r="E278" s="1"/>
      <c r="I278" s="1"/>
    </row>
    <row r="279" ht="12.75" customHeight="1">
      <c r="A279" s="1"/>
      <c r="C279" s="1"/>
      <c r="D279" s="1"/>
      <c r="E279" s="1"/>
      <c r="I279" s="1"/>
    </row>
    <row r="280" ht="12.75" customHeight="1">
      <c r="A280" s="1"/>
      <c r="C280" s="1"/>
      <c r="D280" s="1"/>
      <c r="E280" s="1"/>
      <c r="I280" s="1"/>
    </row>
    <row r="281" ht="12.75" customHeight="1">
      <c r="A281" s="1"/>
      <c r="C281" s="1"/>
      <c r="D281" s="1"/>
      <c r="E281" s="1"/>
      <c r="I281" s="1"/>
    </row>
    <row r="282" ht="12.75" customHeight="1">
      <c r="A282" s="1"/>
      <c r="C282" s="1"/>
      <c r="D282" s="1"/>
      <c r="E282" s="1"/>
      <c r="I282" s="1"/>
    </row>
    <row r="283" ht="12.75" customHeight="1">
      <c r="A283" s="1"/>
      <c r="C283" s="1"/>
      <c r="D283" s="1"/>
      <c r="E283" s="1"/>
      <c r="I283" s="1"/>
    </row>
    <row r="284" ht="12.75" customHeight="1">
      <c r="A284" s="1"/>
      <c r="C284" s="1"/>
      <c r="D284" s="1"/>
      <c r="E284" s="1"/>
      <c r="I284" s="1"/>
    </row>
    <row r="285" ht="12.75" customHeight="1">
      <c r="A285" s="1"/>
      <c r="C285" s="1"/>
      <c r="D285" s="1"/>
      <c r="E285" s="1"/>
      <c r="I285" s="1"/>
    </row>
    <row r="286" ht="12.75" customHeight="1">
      <c r="A286" s="1"/>
      <c r="C286" s="1"/>
      <c r="D286" s="1"/>
      <c r="E286" s="1"/>
      <c r="I286" s="1"/>
    </row>
    <row r="287" ht="12.75" customHeight="1">
      <c r="A287" s="1"/>
      <c r="C287" s="1"/>
      <c r="D287" s="1"/>
      <c r="E287" s="1"/>
      <c r="I287" s="1"/>
    </row>
    <row r="288" ht="12.75" customHeight="1">
      <c r="A288" s="1"/>
      <c r="C288" s="1"/>
      <c r="D288" s="1"/>
      <c r="E288" s="1"/>
      <c r="I288" s="1"/>
    </row>
    <row r="289" ht="12.75" customHeight="1">
      <c r="A289" s="1"/>
      <c r="C289" s="1"/>
      <c r="D289" s="1"/>
      <c r="E289" s="1"/>
      <c r="I289" s="1"/>
    </row>
    <row r="290" ht="12.75" customHeight="1">
      <c r="A290" s="1"/>
      <c r="C290" s="1"/>
      <c r="D290" s="1"/>
      <c r="E290" s="1"/>
      <c r="I290" s="1"/>
    </row>
    <row r="291" ht="12.75" customHeight="1">
      <c r="A291" s="1"/>
      <c r="C291" s="1"/>
      <c r="D291" s="1"/>
      <c r="E291" s="1"/>
      <c r="I291" s="1"/>
    </row>
    <row r="292" ht="12.75" customHeight="1">
      <c r="A292" s="1"/>
      <c r="C292" s="1"/>
      <c r="D292" s="1"/>
      <c r="E292" s="1"/>
      <c r="I292" s="1"/>
    </row>
    <row r="293" ht="12.75" customHeight="1">
      <c r="A293" s="1"/>
      <c r="C293" s="1"/>
      <c r="D293" s="1"/>
      <c r="E293" s="1"/>
      <c r="I293" s="1"/>
    </row>
    <row r="294" ht="12.75" customHeight="1">
      <c r="A294" s="1"/>
      <c r="C294" s="1"/>
      <c r="D294" s="1"/>
      <c r="E294" s="1"/>
      <c r="I294" s="1"/>
    </row>
    <row r="295" ht="12.75" customHeight="1">
      <c r="A295" s="1"/>
      <c r="C295" s="1"/>
      <c r="D295" s="1"/>
      <c r="E295" s="1"/>
      <c r="I295" s="1"/>
    </row>
    <row r="296" ht="12.75" customHeight="1">
      <c r="A296" s="1"/>
      <c r="C296" s="1"/>
      <c r="D296" s="1"/>
      <c r="E296" s="1"/>
      <c r="I296" s="1"/>
    </row>
    <row r="297" ht="12.75" customHeight="1">
      <c r="A297" s="1"/>
      <c r="C297" s="1"/>
      <c r="D297" s="1"/>
      <c r="E297" s="1"/>
      <c r="I297" s="1"/>
    </row>
    <row r="298" ht="12.75" customHeight="1">
      <c r="A298" s="1"/>
      <c r="C298" s="1"/>
      <c r="D298" s="1"/>
      <c r="E298" s="1"/>
      <c r="I298" s="1"/>
    </row>
    <row r="299" ht="12.75" customHeight="1">
      <c r="A299" s="1"/>
      <c r="C299" s="1"/>
      <c r="D299" s="1"/>
      <c r="E299" s="1"/>
      <c r="I299" s="1"/>
    </row>
    <row r="300" ht="12.75" customHeight="1">
      <c r="A300" s="1"/>
      <c r="C300" s="1"/>
      <c r="D300" s="1"/>
      <c r="E300" s="1"/>
      <c r="I300" s="1"/>
    </row>
    <row r="301" ht="12.75" customHeight="1">
      <c r="A301" s="1"/>
      <c r="C301" s="1"/>
      <c r="D301" s="1"/>
      <c r="E301" s="1"/>
      <c r="I301" s="1"/>
    </row>
    <row r="302" ht="12.75" customHeight="1">
      <c r="A302" s="1"/>
      <c r="C302" s="1"/>
      <c r="D302" s="1"/>
      <c r="E302" s="1"/>
      <c r="I302" s="1"/>
    </row>
    <row r="303" ht="12.75" customHeight="1">
      <c r="A303" s="1"/>
      <c r="C303" s="1"/>
      <c r="D303" s="1"/>
      <c r="E303" s="1"/>
      <c r="I303" s="1"/>
    </row>
    <row r="304" ht="12.75" customHeight="1">
      <c r="A304" s="1"/>
      <c r="C304" s="1"/>
      <c r="D304" s="1"/>
      <c r="E304" s="1"/>
      <c r="I304" s="1"/>
    </row>
    <row r="305" ht="12.75" customHeight="1">
      <c r="A305" s="1"/>
      <c r="C305" s="1"/>
      <c r="D305" s="1"/>
      <c r="E305" s="1"/>
      <c r="I305" s="1"/>
    </row>
    <row r="306" ht="12.75" customHeight="1">
      <c r="A306" s="1"/>
      <c r="C306" s="1"/>
      <c r="D306" s="1"/>
      <c r="E306" s="1"/>
      <c r="I306" s="1"/>
    </row>
    <row r="307" ht="12.75" customHeight="1">
      <c r="A307" s="1"/>
      <c r="C307" s="1"/>
      <c r="D307" s="1"/>
      <c r="E307" s="1"/>
      <c r="I307" s="1"/>
    </row>
    <row r="308" ht="12.75" customHeight="1">
      <c r="A308" s="1"/>
      <c r="C308" s="1"/>
      <c r="D308" s="1"/>
      <c r="E308" s="1"/>
      <c r="I308" s="1"/>
    </row>
    <row r="309" ht="12.75" customHeight="1">
      <c r="A309" s="1"/>
      <c r="C309" s="1"/>
      <c r="D309" s="1"/>
      <c r="E309" s="1"/>
      <c r="I309" s="1"/>
    </row>
    <row r="310" ht="12.75" customHeight="1">
      <c r="A310" s="1"/>
      <c r="C310" s="1"/>
      <c r="D310" s="1"/>
      <c r="E310" s="1"/>
      <c r="I310" s="1"/>
    </row>
    <row r="311" ht="12.75" customHeight="1">
      <c r="A311" s="1"/>
      <c r="C311" s="1"/>
      <c r="D311" s="1"/>
      <c r="E311" s="1"/>
      <c r="I311" s="1"/>
    </row>
    <row r="312" ht="12.75" customHeight="1">
      <c r="A312" s="1"/>
      <c r="C312" s="1"/>
      <c r="D312" s="1"/>
      <c r="E312" s="1"/>
      <c r="I312" s="1"/>
    </row>
    <row r="313" ht="12.75" customHeight="1">
      <c r="A313" s="1"/>
      <c r="C313" s="1"/>
      <c r="D313" s="1"/>
      <c r="E313" s="1"/>
      <c r="I313" s="1"/>
    </row>
    <row r="314" ht="12.75" customHeight="1">
      <c r="A314" s="1"/>
      <c r="C314" s="1"/>
      <c r="D314" s="1"/>
      <c r="E314" s="1"/>
      <c r="I314" s="1"/>
    </row>
    <row r="315" ht="12.75" customHeight="1">
      <c r="A315" s="1"/>
      <c r="C315" s="1"/>
      <c r="D315" s="1"/>
      <c r="E315" s="1"/>
      <c r="I315" s="1"/>
    </row>
    <row r="316" ht="12.75" customHeight="1">
      <c r="A316" s="1"/>
      <c r="C316" s="1"/>
      <c r="D316" s="1"/>
      <c r="E316" s="1"/>
      <c r="I316" s="1"/>
    </row>
    <row r="317" ht="12.75" customHeight="1">
      <c r="A317" s="1"/>
      <c r="C317" s="1"/>
      <c r="D317" s="1"/>
      <c r="E317" s="1"/>
      <c r="I317" s="1"/>
    </row>
    <row r="318" ht="12.75" customHeight="1">
      <c r="A318" s="1"/>
      <c r="C318" s="1"/>
      <c r="D318" s="1"/>
      <c r="E318" s="1"/>
      <c r="I318" s="1"/>
    </row>
    <row r="319" ht="12.75" customHeight="1">
      <c r="A319" s="1"/>
      <c r="C319" s="1"/>
      <c r="D319" s="1"/>
      <c r="E319" s="1"/>
      <c r="I319" s="1"/>
    </row>
    <row r="320" ht="12.75" customHeight="1">
      <c r="A320" s="1"/>
      <c r="C320" s="1"/>
      <c r="D320" s="1"/>
      <c r="E320" s="1"/>
      <c r="I320" s="1"/>
    </row>
    <row r="321" ht="12.75" customHeight="1">
      <c r="A321" s="1"/>
      <c r="C321" s="1"/>
      <c r="D321" s="1"/>
      <c r="E321" s="1"/>
      <c r="I321" s="1"/>
    </row>
    <row r="322" ht="12.75" customHeight="1">
      <c r="A322" s="1"/>
      <c r="C322" s="1"/>
      <c r="D322" s="1"/>
      <c r="E322" s="1"/>
      <c r="I322" s="1"/>
    </row>
    <row r="323" ht="12.75" customHeight="1">
      <c r="A323" s="1"/>
      <c r="C323" s="1"/>
      <c r="D323" s="1"/>
      <c r="E323" s="1"/>
      <c r="I323" s="1"/>
    </row>
    <row r="324" ht="12.75" customHeight="1">
      <c r="A324" s="1"/>
      <c r="C324" s="1"/>
      <c r="D324" s="1"/>
      <c r="E324" s="1"/>
      <c r="I324" s="1"/>
    </row>
    <row r="325" ht="12.75" customHeight="1">
      <c r="A325" s="1"/>
      <c r="C325" s="1"/>
      <c r="D325" s="1"/>
      <c r="E325" s="1"/>
      <c r="I325" s="1"/>
    </row>
    <row r="326" ht="12.75" customHeight="1">
      <c r="A326" s="1"/>
      <c r="C326" s="1"/>
      <c r="D326" s="1"/>
      <c r="E326" s="1"/>
      <c r="I326" s="1"/>
    </row>
    <row r="327" ht="12.75" customHeight="1">
      <c r="A327" s="1"/>
      <c r="C327" s="1"/>
      <c r="D327" s="1"/>
      <c r="E327" s="1"/>
      <c r="I327" s="1"/>
    </row>
    <row r="328" ht="12.75" customHeight="1">
      <c r="A328" s="1"/>
      <c r="C328" s="1"/>
      <c r="D328" s="1"/>
      <c r="E328" s="1"/>
      <c r="I328" s="1"/>
    </row>
    <row r="329" ht="12.75" customHeight="1">
      <c r="A329" s="1"/>
      <c r="C329" s="1"/>
      <c r="D329" s="1"/>
      <c r="E329" s="1"/>
      <c r="I329" s="1"/>
    </row>
    <row r="330" ht="12.75" customHeight="1">
      <c r="A330" s="1"/>
      <c r="C330" s="1"/>
      <c r="D330" s="1"/>
      <c r="E330" s="1"/>
      <c r="I330" s="1"/>
    </row>
    <row r="331" ht="12.75" customHeight="1">
      <c r="A331" s="1"/>
      <c r="C331" s="1"/>
      <c r="D331" s="1"/>
      <c r="E331" s="1"/>
      <c r="I331" s="1"/>
    </row>
    <row r="332" ht="12.75" customHeight="1">
      <c r="A332" s="1"/>
      <c r="C332" s="1"/>
      <c r="D332" s="1"/>
      <c r="E332" s="1"/>
      <c r="I332" s="1"/>
    </row>
    <row r="333" ht="12.75" customHeight="1">
      <c r="A333" s="1"/>
      <c r="C333" s="1"/>
      <c r="D333" s="1"/>
      <c r="E333" s="1"/>
      <c r="I333" s="1"/>
    </row>
    <row r="334" ht="12.75" customHeight="1">
      <c r="A334" s="1"/>
      <c r="C334" s="1"/>
      <c r="D334" s="1"/>
      <c r="E334" s="1"/>
      <c r="I334" s="1"/>
    </row>
    <row r="335" ht="12.75" customHeight="1">
      <c r="A335" s="1"/>
      <c r="C335" s="1"/>
      <c r="D335" s="1"/>
      <c r="E335" s="1"/>
      <c r="I335" s="1"/>
    </row>
    <row r="336" ht="12.75" customHeight="1">
      <c r="A336" s="1"/>
      <c r="C336" s="1"/>
      <c r="D336" s="1"/>
      <c r="E336" s="1"/>
      <c r="I336" s="1"/>
    </row>
    <row r="337" ht="12.75" customHeight="1">
      <c r="A337" s="1"/>
      <c r="C337" s="1"/>
      <c r="D337" s="1"/>
      <c r="E337" s="1"/>
      <c r="I337" s="1"/>
    </row>
    <row r="338" ht="12.75" customHeight="1">
      <c r="A338" s="1"/>
      <c r="C338" s="1"/>
      <c r="D338" s="1"/>
      <c r="E338" s="1"/>
      <c r="I338" s="1"/>
    </row>
    <row r="339" ht="12.75" customHeight="1">
      <c r="A339" s="1"/>
      <c r="C339" s="1"/>
      <c r="D339" s="1"/>
      <c r="E339" s="1"/>
      <c r="I339" s="1"/>
    </row>
    <row r="340" ht="12.75" customHeight="1">
      <c r="A340" s="1"/>
      <c r="C340" s="1"/>
      <c r="D340" s="1"/>
      <c r="E340" s="1"/>
      <c r="I340" s="1"/>
    </row>
    <row r="341" ht="12.75" customHeight="1">
      <c r="A341" s="1"/>
      <c r="C341" s="1"/>
      <c r="D341" s="1"/>
      <c r="E341" s="1"/>
      <c r="I341" s="1"/>
    </row>
    <row r="342" ht="12.75" customHeight="1">
      <c r="A342" s="1"/>
      <c r="C342" s="1"/>
      <c r="D342" s="1"/>
      <c r="E342" s="1"/>
      <c r="I342" s="1"/>
    </row>
    <row r="343" ht="12.75" customHeight="1">
      <c r="A343" s="1"/>
      <c r="C343" s="1"/>
      <c r="D343" s="1"/>
      <c r="E343" s="1"/>
      <c r="I343" s="1"/>
    </row>
    <row r="344" ht="12.75" customHeight="1">
      <c r="A344" s="1"/>
      <c r="C344" s="1"/>
      <c r="D344" s="1"/>
      <c r="E344" s="1"/>
      <c r="I344" s="1"/>
    </row>
    <row r="345" ht="12.75" customHeight="1">
      <c r="A345" s="1"/>
      <c r="C345" s="1"/>
      <c r="D345" s="1"/>
      <c r="E345" s="1"/>
      <c r="I345" s="1"/>
    </row>
    <row r="346" ht="12.75" customHeight="1">
      <c r="A346" s="1"/>
      <c r="C346" s="1"/>
      <c r="D346" s="1"/>
      <c r="E346" s="1"/>
      <c r="I346" s="1"/>
    </row>
    <row r="347" ht="12.75" customHeight="1">
      <c r="A347" s="1"/>
      <c r="C347" s="1"/>
      <c r="D347" s="1"/>
      <c r="E347" s="1"/>
      <c r="I347" s="1"/>
    </row>
    <row r="348" ht="12.75" customHeight="1">
      <c r="A348" s="1"/>
      <c r="C348" s="1"/>
      <c r="D348" s="1"/>
      <c r="E348" s="1"/>
      <c r="I348" s="1"/>
    </row>
    <row r="349" ht="12.75" customHeight="1">
      <c r="A349" s="1"/>
      <c r="C349" s="1"/>
      <c r="D349" s="1"/>
      <c r="E349" s="1"/>
      <c r="I349" s="1"/>
    </row>
    <row r="350" ht="12.75" customHeight="1">
      <c r="A350" s="1"/>
      <c r="C350" s="1"/>
      <c r="D350" s="1"/>
      <c r="E350" s="1"/>
      <c r="I350" s="1"/>
    </row>
    <row r="351" ht="12.75" customHeight="1">
      <c r="A351" s="1"/>
      <c r="C351" s="1"/>
      <c r="D351" s="1"/>
      <c r="E351" s="1"/>
      <c r="I351" s="1"/>
    </row>
    <row r="352" ht="12.75" customHeight="1">
      <c r="A352" s="1"/>
      <c r="C352" s="1"/>
      <c r="D352" s="1"/>
      <c r="E352" s="1"/>
      <c r="I352" s="1"/>
    </row>
    <row r="353" ht="12.75" customHeight="1">
      <c r="A353" s="1"/>
      <c r="C353" s="1"/>
      <c r="D353" s="1"/>
      <c r="E353" s="1"/>
      <c r="I353" s="1"/>
    </row>
    <row r="354" ht="12.75" customHeight="1">
      <c r="A354" s="1"/>
      <c r="C354" s="1"/>
      <c r="D354" s="1"/>
      <c r="E354" s="1"/>
      <c r="I354" s="1"/>
    </row>
    <row r="355" ht="12.75" customHeight="1">
      <c r="A355" s="1"/>
      <c r="C355" s="1"/>
      <c r="D355" s="1"/>
      <c r="E355" s="1"/>
      <c r="I355" s="1"/>
    </row>
    <row r="356" ht="12.75" customHeight="1">
      <c r="A356" s="1"/>
      <c r="C356" s="1"/>
      <c r="D356" s="1"/>
      <c r="E356" s="1"/>
      <c r="I356" s="1"/>
    </row>
    <row r="357" ht="12.75" customHeight="1">
      <c r="A357" s="1"/>
      <c r="C357" s="1"/>
      <c r="D357" s="1"/>
      <c r="E357" s="1"/>
      <c r="I357" s="1"/>
    </row>
    <row r="358" ht="12.75" customHeight="1">
      <c r="A358" s="1"/>
      <c r="C358" s="1"/>
      <c r="D358" s="1"/>
      <c r="E358" s="1"/>
      <c r="I358" s="1"/>
    </row>
    <row r="359" ht="12.75" customHeight="1">
      <c r="A359" s="1"/>
      <c r="C359" s="1"/>
      <c r="D359" s="1"/>
      <c r="E359" s="1"/>
      <c r="I359" s="1"/>
    </row>
    <row r="360" ht="12.75" customHeight="1">
      <c r="A360" s="1"/>
      <c r="C360" s="1"/>
      <c r="D360" s="1"/>
      <c r="E360" s="1"/>
      <c r="I360" s="1"/>
    </row>
    <row r="361" ht="12.75" customHeight="1">
      <c r="A361" s="1"/>
      <c r="C361" s="1"/>
      <c r="D361" s="1"/>
      <c r="E361" s="1"/>
      <c r="I361" s="1"/>
    </row>
    <row r="362" ht="12.75" customHeight="1">
      <c r="A362" s="1"/>
      <c r="C362" s="1"/>
      <c r="D362" s="1"/>
      <c r="E362" s="1"/>
      <c r="I362" s="1"/>
    </row>
    <row r="363" ht="12.75" customHeight="1">
      <c r="A363" s="1"/>
      <c r="C363" s="1"/>
      <c r="D363" s="1"/>
      <c r="E363" s="1"/>
      <c r="I363" s="1"/>
    </row>
    <row r="364" ht="12.75" customHeight="1">
      <c r="A364" s="1"/>
      <c r="C364" s="1"/>
      <c r="D364" s="1"/>
      <c r="E364" s="1"/>
      <c r="I364" s="1"/>
    </row>
    <row r="365" ht="12.75" customHeight="1">
      <c r="A365" s="1"/>
      <c r="C365" s="1"/>
      <c r="D365" s="1"/>
      <c r="E365" s="1"/>
      <c r="I365" s="1"/>
    </row>
    <row r="366" ht="12.75" customHeight="1">
      <c r="A366" s="1"/>
      <c r="C366" s="1"/>
      <c r="D366" s="1"/>
      <c r="E366" s="1"/>
      <c r="I366" s="1"/>
    </row>
    <row r="367" ht="12.75" customHeight="1">
      <c r="A367" s="1"/>
      <c r="C367" s="1"/>
      <c r="D367" s="1"/>
      <c r="E367" s="1"/>
      <c r="I367" s="1"/>
    </row>
    <row r="368" ht="12.75" customHeight="1">
      <c r="A368" s="1"/>
      <c r="C368" s="1"/>
      <c r="D368" s="1"/>
      <c r="E368" s="1"/>
      <c r="I368" s="1"/>
    </row>
    <row r="369" ht="12.75" customHeight="1">
      <c r="A369" s="1"/>
      <c r="C369" s="1"/>
      <c r="D369" s="1"/>
      <c r="E369" s="1"/>
      <c r="I369" s="1"/>
    </row>
    <row r="370" ht="12.75" customHeight="1">
      <c r="A370" s="1"/>
      <c r="C370" s="1"/>
      <c r="D370" s="1"/>
      <c r="E370" s="1"/>
      <c r="I370" s="1"/>
    </row>
    <row r="371" ht="12.75" customHeight="1">
      <c r="A371" s="1"/>
      <c r="C371" s="1"/>
      <c r="D371" s="1"/>
      <c r="E371" s="1"/>
      <c r="I371" s="1"/>
    </row>
    <row r="372" ht="12.75" customHeight="1">
      <c r="A372" s="1"/>
      <c r="C372" s="1"/>
      <c r="D372" s="1"/>
      <c r="E372" s="1"/>
      <c r="I372" s="1"/>
    </row>
    <row r="373" ht="12.75" customHeight="1">
      <c r="A373" s="1"/>
      <c r="C373" s="1"/>
      <c r="D373" s="1"/>
      <c r="E373" s="1"/>
      <c r="I373" s="1"/>
    </row>
    <row r="374" ht="12.75" customHeight="1">
      <c r="A374" s="1"/>
      <c r="C374" s="1"/>
      <c r="D374" s="1"/>
      <c r="E374" s="1"/>
      <c r="I374" s="1"/>
    </row>
    <row r="375" ht="12.75" customHeight="1">
      <c r="A375" s="1"/>
      <c r="C375" s="1"/>
      <c r="D375" s="1"/>
      <c r="E375" s="1"/>
      <c r="I375" s="1"/>
    </row>
    <row r="376" ht="12.75" customHeight="1">
      <c r="A376" s="1"/>
      <c r="C376" s="1"/>
      <c r="D376" s="1"/>
      <c r="E376" s="1"/>
      <c r="I376" s="1"/>
    </row>
    <row r="377" ht="12.75" customHeight="1">
      <c r="A377" s="1"/>
      <c r="C377" s="1"/>
      <c r="D377" s="1"/>
      <c r="E377" s="1"/>
      <c r="I377" s="1"/>
    </row>
    <row r="378" ht="12.75" customHeight="1">
      <c r="A378" s="1"/>
      <c r="C378" s="1"/>
      <c r="D378" s="1"/>
      <c r="E378" s="1"/>
      <c r="I378" s="1"/>
    </row>
    <row r="379" ht="12.75" customHeight="1">
      <c r="A379" s="1"/>
      <c r="C379" s="1"/>
      <c r="D379" s="1"/>
      <c r="E379" s="1"/>
      <c r="I379" s="1"/>
    </row>
    <row r="380" ht="12.75" customHeight="1">
      <c r="A380" s="1"/>
      <c r="C380" s="1"/>
      <c r="D380" s="1"/>
      <c r="E380" s="1"/>
      <c r="I380" s="1"/>
    </row>
    <row r="381" ht="12.75" customHeight="1">
      <c r="A381" s="1"/>
      <c r="C381" s="1"/>
      <c r="D381" s="1"/>
      <c r="E381" s="1"/>
      <c r="I381" s="1"/>
    </row>
    <row r="382" ht="12.75" customHeight="1">
      <c r="A382" s="1"/>
      <c r="C382" s="1"/>
      <c r="D382" s="1"/>
      <c r="E382" s="1"/>
      <c r="I382" s="1"/>
    </row>
    <row r="383" ht="12.75" customHeight="1">
      <c r="A383" s="1"/>
      <c r="C383" s="1"/>
      <c r="D383" s="1"/>
      <c r="E383" s="1"/>
      <c r="I383" s="1"/>
    </row>
    <row r="384" ht="12.75" customHeight="1">
      <c r="A384" s="1"/>
      <c r="C384" s="1"/>
      <c r="D384" s="1"/>
      <c r="E384" s="1"/>
      <c r="I384" s="1"/>
    </row>
    <row r="385" ht="12.75" customHeight="1">
      <c r="A385" s="1"/>
      <c r="C385" s="1"/>
      <c r="D385" s="1"/>
      <c r="E385" s="1"/>
      <c r="I385" s="1"/>
    </row>
    <row r="386" ht="12.75" customHeight="1">
      <c r="A386" s="1"/>
      <c r="C386" s="1"/>
      <c r="D386" s="1"/>
      <c r="E386" s="1"/>
      <c r="I386" s="1"/>
    </row>
    <row r="387" ht="12.75" customHeight="1">
      <c r="A387" s="1"/>
      <c r="C387" s="1"/>
      <c r="D387" s="1"/>
      <c r="E387" s="1"/>
      <c r="I387" s="1"/>
    </row>
    <row r="388" ht="12.75" customHeight="1">
      <c r="A388" s="1"/>
      <c r="C388" s="1"/>
      <c r="D388" s="1"/>
      <c r="E388" s="1"/>
      <c r="I388" s="1"/>
    </row>
    <row r="389" ht="12.75" customHeight="1">
      <c r="A389" s="1"/>
      <c r="C389" s="1"/>
      <c r="D389" s="1"/>
      <c r="E389" s="1"/>
      <c r="I389" s="1"/>
    </row>
    <row r="390" ht="12.75" customHeight="1">
      <c r="A390" s="1"/>
      <c r="C390" s="1"/>
      <c r="D390" s="1"/>
      <c r="E390" s="1"/>
      <c r="I390" s="1"/>
    </row>
    <row r="391" ht="12.75" customHeight="1">
      <c r="A391" s="1"/>
      <c r="C391" s="1"/>
      <c r="D391" s="1"/>
      <c r="E391" s="1"/>
      <c r="I391" s="1"/>
    </row>
    <row r="392" ht="12.75" customHeight="1">
      <c r="A392" s="1"/>
      <c r="C392" s="1"/>
      <c r="D392" s="1"/>
      <c r="E392" s="1"/>
      <c r="I392" s="1"/>
    </row>
    <row r="393" ht="12.75" customHeight="1">
      <c r="A393" s="1"/>
      <c r="C393" s="1"/>
      <c r="D393" s="1"/>
      <c r="E393" s="1"/>
      <c r="I393" s="1"/>
    </row>
    <row r="394" ht="12.75" customHeight="1">
      <c r="A394" s="1"/>
      <c r="C394" s="1"/>
      <c r="D394" s="1"/>
      <c r="E394" s="1"/>
      <c r="I394" s="1"/>
    </row>
    <row r="395" ht="12.75" customHeight="1">
      <c r="A395" s="1"/>
      <c r="C395" s="1"/>
      <c r="D395" s="1"/>
      <c r="E395" s="1"/>
      <c r="I395" s="1"/>
    </row>
    <row r="396" ht="12.75" customHeight="1">
      <c r="A396" s="1"/>
      <c r="C396" s="1"/>
      <c r="D396" s="1"/>
      <c r="E396" s="1"/>
      <c r="I396" s="1"/>
    </row>
    <row r="397" ht="12.75" customHeight="1">
      <c r="A397" s="1"/>
      <c r="C397" s="1"/>
      <c r="D397" s="1"/>
      <c r="E397" s="1"/>
      <c r="I397" s="1"/>
    </row>
    <row r="398" ht="12.75" customHeight="1">
      <c r="A398" s="1"/>
      <c r="C398" s="1"/>
      <c r="D398" s="1"/>
      <c r="E398" s="1"/>
      <c r="I398" s="1"/>
    </row>
    <row r="399" ht="12.75" customHeight="1">
      <c r="A399" s="1"/>
      <c r="C399" s="1"/>
      <c r="D399" s="1"/>
      <c r="E399" s="1"/>
      <c r="I399" s="1"/>
    </row>
    <row r="400" ht="12.75" customHeight="1">
      <c r="A400" s="1"/>
      <c r="C400" s="1"/>
      <c r="D400" s="1"/>
      <c r="E400" s="1"/>
      <c r="I400" s="1"/>
    </row>
    <row r="401" ht="12.75" customHeight="1">
      <c r="A401" s="1"/>
      <c r="C401" s="1"/>
      <c r="D401" s="1"/>
      <c r="E401" s="1"/>
      <c r="I401" s="1"/>
    </row>
    <row r="402" ht="12.75" customHeight="1">
      <c r="A402" s="1"/>
      <c r="C402" s="1"/>
      <c r="D402" s="1"/>
      <c r="E402" s="1"/>
      <c r="I402" s="1"/>
    </row>
    <row r="403" ht="12.75" customHeight="1">
      <c r="A403" s="1"/>
      <c r="C403" s="1"/>
      <c r="D403" s="1"/>
      <c r="E403" s="1"/>
      <c r="I403" s="1"/>
    </row>
    <row r="404" ht="12.75" customHeight="1">
      <c r="A404" s="1"/>
      <c r="C404" s="1"/>
      <c r="D404" s="1"/>
      <c r="E404" s="1"/>
      <c r="I404" s="1"/>
    </row>
    <row r="405" ht="12.75" customHeight="1">
      <c r="A405" s="1"/>
      <c r="C405" s="1"/>
      <c r="D405" s="1"/>
      <c r="E405" s="1"/>
      <c r="I405" s="1"/>
    </row>
    <row r="406" ht="12.75" customHeight="1">
      <c r="A406" s="1"/>
      <c r="C406" s="1"/>
      <c r="D406" s="1"/>
      <c r="E406" s="1"/>
      <c r="I406" s="1"/>
    </row>
    <row r="407" ht="12.75" customHeight="1">
      <c r="A407" s="1"/>
      <c r="C407" s="1"/>
      <c r="D407" s="1"/>
      <c r="E407" s="1"/>
      <c r="I407" s="1"/>
    </row>
    <row r="408" ht="12.75" customHeight="1">
      <c r="A408" s="1"/>
      <c r="C408" s="1"/>
      <c r="D408" s="1"/>
      <c r="E408" s="1"/>
      <c r="I408" s="1"/>
    </row>
    <row r="409" ht="12.75" customHeight="1">
      <c r="A409" s="1"/>
      <c r="C409" s="1"/>
      <c r="D409" s="1"/>
      <c r="E409" s="1"/>
      <c r="I409" s="1"/>
    </row>
    <row r="410" ht="12.75" customHeight="1">
      <c r="A410" s="1"/>
      <c r="C410" s="1"/>
      <c r="D410" s="1"/>
      <c r="E410" s="1"/>
      <c r="I410" s="1"/>
    </row>
    <row r="411" ht="12.75" customHeight="1">
      <c r="A411" s="1"/>
      <c r="C411" s="1"/>
      <c r="D411" s="1"/>
      <c r="E411" s="1"/>
      <c r="I411" s="1"/>
    </row>
    <row r="412" ht="12.75" customHeight="1">
      <c r="A412" s="1"/>
      <c r="C412" s="1"/>
      <c r="D412" s="1"/>
      <c r="E412" s="1"/>
      <c r="I412" s="1"/>
    </row>
    <row r="413" ht="12.75" customHeight="1">
      <c r="A413" s="1"/>
      <c r="C413" s="1"/>
      <c r="D413" s="1"/>
      <c r="E413" s="1"/>
      <c r="I413" s="1"/>
    </row>
    <row r="414" ht="12.75" customHeight="1">
      <c r="A414" s="1"/>
      <c r="C414" s="1"/>
      <c r="D414" s="1"/>
      <c r="E414" s="1"/>
      <c r="I414" s="1"/>
    </row>
    <row r="415" ht="12.75" customHeight="1">
      <c r="A415" s="1"/>
      <c r="C415" s="1"/>
      <c r="D415" s="1"/>
      <c r="E415" s="1"/>
      <c r="I415" s="1"/>
    </row>
    <row r="416" ht="12.75" customHeight="1">
      <c r="A416" s="1"/>
      <c r="C416" s="1"/>
      <c r="D416" s="1"/>
      <c r="E416" s="1"/>
      <c r="I416" s="1"/>
    </row>
    <row r="417" ht="12.75" customHeight="1">
      <c r="A417" s="1"/>
      <c r="C417" s="1"/>
      <c r="D417" s="1"/>
      <c r="E417" s="1"/>
      <c r="I417" s="1"/>
    </row>
    <row r="418" ht="12.75" customHeight="1">
      <c r="A418" s="1"/>
      <c r="C418" s="1"/>
      <c r="D418" s="1"/>
      <c r="E418" s="1"/>
      <c r="I418" s="1"/>
    </row>
    <row r="419" ht="12.75" customHeight="1">
      <c r="A419" s="1"/>
      <c r="C419" s="1"/>
      <c r="D419" s="1"/>
      <c r="E419" s="1"/>
      <c r="I419" s="1"/>
    </row>
    <row r="420" ht="12.75" customHeight="1">
      <c r="A420" s="1"/>
      <c r="C420" s="1"/>
      <c r="D420" s="1"/>
      <c r="E420" s="1"/>
      <c r="I420" s="1"/>
    </row>
    <row r="421" ht="12.75" customHeight="1">
      <c r="A421" s="1"/>
      <c r="C421" s="1"/>
      <c r="D421" s="1"/>
      <c r="E421" s="1"/>
      <c r="I421" s="1"/>
    </row>
    <row r="422" ht="12.75" customHeight="1">
      <c r="A422" s="1"/>
      <c r="C422" s="1"/>
      <c r="D422" s="1"/>
      <c r="E422" s="1"/>
      <c r="I422" s="1"/>
    </row>
    <row r="423" ht="12.75" customHeight="1">
      <c r="A423" s="1"/>
      <c r="C423" s="1"/>
      <c r="D423" s="1"/>
      <c r="E423" s="1"/>
      <c r="I423" s="1"/>
    </row>
    <row r="424" ht="12.75" customHeight="1">
      <c r="A424" s="1"/>
      <c r="C424" s="1"/>
      <c r="D424" s="1"/>
      <c r="E424" s="1"/>
      <c r="I424" s="1"/>
    </row>
    <row r="425" ht="12.75" customHeight="1">
      <c r="A425" s="1"/>
      <c r="C425" s="1"/>
      <c r="D425" s="1"/>
      <c r="E425" s="1"/>
      <c r="I425" s="1"/>
    </row>
    <row r="426" ht="12.75" customHeight="1">
      <c r="A426" s="1"/>
      <c r="C426" s="1"/>
      <c r="D426" s="1"/>
      <c r="E426" s="1"/>
      <c r="I426" s="1"/>
    </row>
    <row r="427" ht="12.75" customHeight="1">
      <c r="A427" s="1"/>
      <c r="C427" s="1"/>
      <c r="D427" s="1"/>
      <c r="E427" s="1"/>
      <c r="I427" s="1"/>
    </row>
    <row r="428" ht="12.75" customHeight="1">
      <c r="A428" s="1"/>
      <c r="C428" s="1"/>
      <c r="D428" s="1"/>
      <c r="E428" s="1"/>
      <c r="I428" s="1"/>
    </row>
    <row r="429" ht="12.75" customHeight="1">
      <c r="A429" s="1"/>
      <c r="C429" s="1"/>
      <c r="D429" s="1"/>
      <c r="E429" s="1"/>
      <c r="I429" s="1"/>
    </row>
    <row r="430" ht="12.75" customHeight="1">
      <c r="A430" s="1"/>
      <c r="C430" s="1"/>
      <c r="D430" s="1"/>
      <c r="E430" s="1"/>
      <c r="I430" s="1"/>
    </row>
    <row r="431" ht="12.75" customHeight="1">
      <c r="A431" s="1"/>
      <c r="C431" s="1"/>
      <c r="D431" s="1"/>
      <c r="E431" s="1"/>
      <c r="I431" s="1"/>
    </row>
    <row r="432" ht="12.75" customHeight="1">
      <c r="A432" s="1"/>
      <c r="C432" s="1"/>
      <c r="D432" s="1"/>
      <c r="E432" s="1"/>
      <c r="I432" s="1"/>
    </row>
    <row r="433" ht="12.75" customHeight="1">
      <c r="A433" s="1"/>
      <c r="C433" s="1"/>
      <c r="D433" s="1"/>
      <c r="E433" s="1"/>
      <c r="I433" s="1"/>
    </row>
    <row r="434" ht="12.75" customHeight="1">
      <c r="A434" s="1"/>
      <c r="C434" s="1"/>
      <c r="D434" s="1"/>
      <c r="E434" s="1"/>
      <c r="I434" s="1"/>
    </row>
    <row r="435" ht="12.75" customHeight="1">
      <c r="A435" s="1"/>
      <c r="C435" s="1"/>
      <c r="D435" s="1"/>
      <c r="E435" s="1"/>
      <c r="I435" s="1"/>
    </row>
    <row r="436" ht="12.75" customHeight="1">
      <c r="A436" s="1"/>
      <c r="C436" s="1"/>
      <c r="D436" s="1"/>
      <c r="E436" s="1"/>
      <c r="I436" s="1"/>
    </row>
    <row r="437" ht="12.75" customHeight="1">
      <c r="A437" s="1"/>
      <c r="C437" s="1"/>
      <c r="D437" s="1"/>
      <c r="E437" s="1"/>
      <c r="I437" s="1"/>
    </row>
    <row r="438" ht="12.75" customHeight="1">
      <c r="A438" s="1"/>
      <c r="C438" s="1"/>
      <c r="D438" s="1"/>
      <c r="E438" s="1"/>
      <c r="I438" s="1"/>
    </row>
    <row r="439" ht="12.75" customHeight="1">
      <c r="A439" s="1"/>
      <c r="C439" s="1"/>
      <c r="D439" s="1"/>
      <c r="E439" s="1"/>
      <c r="I439" s="1"/>
    </row>
    <row r="440" ht="12.75" customHeight="1">
      <c r="A440" s="1"/>
      <c r="C440" s="1"/>
      <c r="D440" s="1"/>
      <c r="E440" s="1"/>
      <c r="I440" s="1"/>
    </row>
    <row r="441" ht="12.75" customHeight="1">
      <c r="A441" s="1"/>
      <c r="C441" s="1"/>
      <c r="D441" s="1"/>
      <c r="E441" s="1"/>
      <c r="I441" s="1"/>
    </row>
    <row r="442" ht="12.75" customHeight="1">
      <c r="A442" s="1"/>
      <c r="C442" s="1"/>
      <c r="D442" s="1"/>
      <c r="E442" s="1"/>
      <c r="I442" s="1"/>
    </row>
    <row r="443" ht="12.75" customHeight="1">
      <c r="A443" s="1"/>
      <c r="C443" s="1"/>
      <c r="D443" s="1"/>
      <c r="E443" s="1"/>
      <c r="I443" s="1"/>
    </row>
    <row r="444" ht="12.75" customHeight="1">
      <c r="A444" s="1"/>
      <c r="C444" s="1"/>
      <c r="D444" s="1"/>
      <c r="E444" s="1"/>
      <c r="I444" s="1"/>
    </row>
    <row r="445" ht="12.75" customHeight="1">
      <c r="A445" s="1"/>
      <c r="C445" s="1"/>
      <c r="D445" s="1"/>
      <c r="E445" s="1"/>
      <c r="I445" s="1"/>
    </row>
    <row r="446" ht="12.75" customHeight="1">
      <c r="A446" s="1"/>
      <c r="C446" s="1"/>
      <c r="D446" s="1"/>
      <c r="E446" s="1"/>
      <c r="I446" s="1"/>
    </row>
    <row r="447" ht="12.75" customHeight="1">
      <c r="A447" s="1"/>
      <c r="C447" s="1"/>
      <c r="D447" s="1"/>
      <c r="E447" s="1"/>
      <c r="I447" s="1"/>
    </row>
    <row r="448" ht="12.75" customHeight="1">
      <c r="A448" s="1"/>
      <c r="C448" s="1"/>
      <c r="D448" s="1"/>
      <c r="E448" s="1"/>
      <c r="I448" s="1"/>
    </row>
    <row r="449" ht="12.75" customHeight="1">
      <c r="A449" s="1"/>
      <c r="C449" s="1"/>
      <c r="D449" s="1"/>
      <c r="E449" s="1"/>
      <c r="I449" s="1"/>
    </row>
    <row r="450" ht="12.75" customHeight="1">
      <c r="A450" s="1"/>
      <c r="C450" s="1"/>
      <c r="D450" s="1"/>
      <c r="E450" s="1"/>
      <c r="I450" s="1"/>
    </row>
    <row r="451" ht="12.75" customHeight="1">
      <c r="A451" s="1"/>
      <c r="C451" s="1"/>
      <c r="D451" s="1"/>
      <c r="E451" s="1"/>
      <c r="I451" s="1"/>
    </row>
    <row r="452" ht="12.75" customHeight="1">
      <c r="A452" s="1"/>
      <c r="C452" s="1"/>
      <c r="D452" s="1"/>
      <c r="E452" s="1"/>
      <c r="I452" s="1"/>
    </row>
    <row r="453" ht="12.75" customHeight="1">
      <c r="A453" s="1"/>
      <c r="C453" s="1"/>
      <c r="D453" s="1"/>
      <c r="E453" s="1"/>
      <c r="I453" s="1"/>
    </row>
    <row r="454" ht="12.75" customHeight="1">
      <c r="A454" s="1"/>
      <c r="C454" s="1"/>
      <c r="D454" s="1"/>
      <c r="E454" s="1"/>
      <c r="I454" s="1"/>
    </row>
    <row r="455" ht="12.75" customHeight="1">
      <c r="A455" s="1"/>
      <c r="C455" s="1"/>
      <c r="D455" s="1"/>
      <c r="E455" s="1"/>
      <c r="I455" s="1"/>
    </row>
    <row r="456" ht="12.75" customHeight="1">
      <c r="A456" s="1"/>
      <c r="C456" s="1"/>
      <c r="D456" s="1"/>
      <c r="E456" s="1"/>
      <c r="I456" s="1"/>
    </row>
    <row r="457" ht="12.75" customHeight="1">
      <c r="A457" s="1"/>
      <c r="C457" s="1"/>
      <c r="D457" s="1"/>
      <c r="E457" s="1"/>
      <c r="I457" s="1"/>
    </row>
    <row r="458" ht="12.75" customHeight="1">
      <c r="A458" s="1"/>
      <c r="C458" s="1"/>
      <c r="D458" s="1"/>
      <c r="E458" s="1"/>
      <c r="I458" s="1"/>
    </row>
    <row r="459" ht="12.75" customHeight="1">
      <c r="A459" s="1"/>
      <c r="C459" s="1"/>
      <c r="D459" s="1"/>
      <c r="E459" s="1"/>
      <c r="I459" s="1"/>
    </row>
    <row r="460" ht="12.75" customHeight="1">
      <c r="A460" s="1"/>
      <c r="C460" s="1"/>
      <c r="D460" s="1"/>
      <c r="E460" s="1"/>
      <c r="I460" s="1"/>
    </row>
    <row r="461" ht="12.75" customHeight="1">
      <c r="A461" s="1"/>
      <c r="C461" s="1"/>
      <c r="D461" s="1"/>
      <c r="E461" s="1"/>
      <c r="I461" s="1"/>
    </row>
    <row r="462" ht="12.75" customHeight="1">
      <c r="A462" s="1"/>
      <c r="C462" s="1"/>
      <c r="D462" s="1"/>
      <c r="E462" s="1"/>
      <c r="I462" s="1"/>
    </row>
    <row r="463" ht="12.75" customHeight="1">
      <c r="A463" s="1"/>
      <c r="C463" s="1"/>
      <c r="D463" s="1"/>
      <c r="E463" s="1"/>
      <c r="I463" s="1"/>
    </row>
    <row r="464" ht="12.75" customHeight="1">
      <c r="A464" s="1"/>
      <c r="C464" s="1"/>
      <c r="D464" s="1"/>
      <c r="E464" s="1"/>
      <c r="I464" s="1"/>
    </row>
    <row r="465" ht="12.75" customHeight="1">
      <c r="A465" s="1"/>
      <c r="C465" s="1"/>
      <c r="D465" s="1"/>
      <c r="E465" s="1"/>
      <c r="I465" s="1"/>
    </row>
    <row r="466" ht="12.75" customHeight="1">
      <c r="A466" s="1"/>
      <c r="C466" s="1"/>
      <c r="D466" s="1"/>
      <c r="E466" s="1"/>
      <c r="I466" s="1"/>
    </row>
    <row r="467" ht="12.75" customHeight="1">
      <c r="A467" s="1"/>
      <c r="C467" s="1"/>
      <c r="D467" s="1"/>
      <c r="E467" s="1"/>
      <c r="I467" s="1"/>
    </row>
    <row r="468" ht="12.75" customHeight="1">
      <c r="A468" s="1"/>
      <c r="C468" s="1"/>
      <c r="D468" s="1"/>
      <c r="E468" s="1"/>
      <c r="I468" s="1"/>
    </row>
    <row r="469" ht="12.75" customHeight="1">
      <c r="A469" s="1"/>
      <c r="C469" s="1"/>
      <c r="D469" s="1"/>
      <c r="E469" s="1"/>
      <c r="I469" s="1"/>
    </row>
    <row r="470" ht="12.75" customHeight="1">
      <c r="A470" s="1"/>
      <c r="C470" s="1"/>
      <c r="D470" s="1"/>
      <c r="E470" s="1"/>
      <c r="I470" s="1"/>
    </row>
    <row r="471" ht="12.75" customHeight="1">
      <c r="A471" s="1"/>
      <c r="C471" s="1"/>
      <c r="D471" s="1"/>
      <c r="E471" s="1"/>
      <c r="I471" s="1"/>
    </row>
    <row r="472" ht="12.75" customHeight="1">
      <c r="A472" s="1"/>
      <c r="C472" s="1"/>
      <c r="D472" s="1"/>
      <c r="E472" s="1"/>
      <c r="I472" s="1"/>
    </row>
    <row r="473" ht="12.75" customHeight="1">
      <c r="A473" s="1"/>
      <c r="C473" s="1"/>
      <c r="D473" s="1"/>
      <c r="E473" s="1"/>
      <c r="I473" s="1"/>
    </row>
    <row r="474" ht="12.75" customHeight="1">
      <c r="A474" s="1"/>
      <c r="C474" s="1"/>
      <c r="D474" s="1"/>
      <c r="E474" s="1"/>
      <c r="I474" s="1"/>
    </row>
    <row r="475" ht="12.75" customHeight="1">
      <c r="A475" s="1"/>
      <c r="C475" s="1"/>
      <c r="D475" s="1"/>
      <c r="E475" s="1"/>
      <c r="I475" s="1"/>
    </row>
    <row r="476" ht="12.75" customHeight="1">
      <c r="A476" s="1"/>
      <c r="C476" s="1"/>
      <c r="D476" s="1"/>
      <c r="E476" s="1"/>
      <c r="I476" s="1"/>
    </row>
    <row r="477" ht="12.75" customHeight="1">
      <c r="A477" s="1"/>
      <c r="C477" s="1"/>
      <c r="D477" s="1"/>
      <c r="E477" s="1"/>
      <c r="I477" s="1"/>
    </row>
    <row r="478" ht="12.75" customHeight="1">
      <c r="A478" s="1"/>
      <c r="C478" s="1"/>
      <c r="D478" s="1"/>
      <c r="E478" s="1"/>
      <c r="I478" s="1"/>
    </row>
    <row r="479" ht="12.75" customHeight="1">
      <c r="A479" s="1"/>
      <c r="C479" s="1"/>
      <c r="D479" s="1"/>
      <c r="E479" s="1"/>
      <c r="I479" s="1"/>
    </row>
    <row r="480" ht="12.75" customHeight="1">
      <c r="A480" s="1"/>
      <c r="C480" s="1"/>
      <c r="D480" s="1"/>
      <c r="E480" s="1"/>
      <c r="I480" s="1"/>
    </row>
    <row r="481" ht="12.75" customHeight="1">
      <c r="A481" s="1"/>
      <c r="C481" s="1"/>
      <c r="D481" s="1"/>
      <c r="E481" s="1"/>
      <c r="I481" s="1"/>
    </row>
    <row r="482" ht="12.75" customHeight="1">
      <c r="A482" s="1"/>
      <c r="C482" s="1"/>
      <c r="D482" s="1"/>
      <c r="E482" s="1"/>
      <c r="I482" s="1"/>
    </row>
    <row r="483" ht="12.75" customHeight="1">
      <c r="A483" s="1"/>
      <c r="C483" s="1"/>
      <c r="D483" s="1"/>
      <c r="E483" s="1"/>
      <c r="I483" s="1"/>
    </row>
    <row r="484" ht="12.75" customHeight="1">
      <c r="A484" s="1"/>
      <c r="C484" s="1"/>
      <c r="D484" s="1"/>
      <c r="E484" s="1"/>
      <c r="I484" s="1"/>
    </row>
    <row r="485" ht="12.75" customHeight="1">
      <c r="A485" s="1"/>
      <c r="C485" s="1"/>
      <c r="D485" s="1"/>
      <c r="E485" s="1"/>
      <c r="I485" s="1"/>
    </row>
    <row r="486" ht="12.75" customHeight="1">
      <c r="A486" s="1"/>
      <c r="C486" s="1"/>
      <c r="D486" s="1"/>
      <c r="E486" s="1"/>
      <c r="I486" s="1"/>
    </row>
    <row r="487" ht="12.75" customHeight="1">
      <c r="A487" s="1"/>
      <c r="C487" s="1"/>
      <c r="D487" s="1"/>
      <c r="E487" s="1"/>
      <c r="I487" s="1"/>
    </row>
    <row r="488" ht="12.75" customHeight="1">
      <c r="A488" s="1"/>
      <c r="C488" s="1"/>
      <c r="D488" s="1"/>
      <c r="E488" s="1"/>
      <c r="I488" s="1"/>
    </row>
    <row r="489" ht="12.75" customHeight="1">
      <c r="A489" s="1"/>
      <c r="C489" s="1"/>
      <c r="D489" s="1"/>
      <c r="E489" s="1"/>
      <c r="I489" s="1"/>
    </row>
    <row r="490" ht="12.75" customHeight="1">
      <c r="A490" s="1"/>
      <c r="C490" s="1"/>
      <c r="D490" s="1"/>
      <c r="E490" s="1"/>
      <c r="I490" s="1"/>
    </row>
    <row r="491" ht="12.75" customHeight="1">
      <c r="A491" s="1"/>
      <c r="C491" s="1"/>
      <c r="D491" s="1"/>
      <c r="E491" s="1"/>
      <c r="I491" s="1"/>
    </row>
    <row r="492" ht="12.75" customHeight="1">
      <c r="A492" s="1"/>
      <c r="C492" s="1"/>
      <c r="D492" s="1"/>
      <c r="E492" s="1"/>
      <c r="I492" s="1"/>
    </row>
    <row r="493" ht="12.75" customHeight="1">
      <c r="A493" s="1"/>
      <c r="C493" s="1"/>
      <c r="D493" s="1"/>
      <c r="E493" s="1"/>
      <c r="I493" s="1"/>
    </row>
    <row r="494" ht="12.75" customHeight="1">
      <c r="A494" s="1"/>
      <c r="C494" s="1"/>
      <c r="D494" s="1"/>
      <c r="E494" s="1"/>
      <c r="I494" s="1"/>
    </row>
    <row r="495" ht="12.75" customHeight="1">
      <c r="A495" s="1"/>
      <c r="C495" s="1"/>
      <c r="D495" s="1"/>
      <c r="E495" s="1"/>
      <c r="I495" s="1"/>
    </row>
    <row r="496" ht="12.75" customHeight="1">
      <c r="A496" s="1"/>
      <c r="C496" s="1"/>
      <c r="D496" s="1"/>
      <c r="E496" s="1"/>
      <c r="I496" s="1"/>
    </row>
    <row r="497" ht="12.75" customHeight="1">
      <c r="A497" s="1"/>
      <c r="C497" s="1"/>
      <c r="D497" s="1"/>
      <c r="E497" s="1"/>
      <c r="I497" s="1"/>
    </row>
    <row r="498" ht="12.75" customHeight="1">
      <c r="A498" s="1"/>
      <c r="C498" s="1"/>
      <c r="D498" s="1"/>
      <c r="E498" s="1"/>
      <c r="I498" s="1"/>
    </row>
    <row r="499" ht="12.75" customHeight="1">
      <c r="A499" s="1"/>
      <c r="C499" s="1"/>
      <c r="D499" s="1"/>
      <c r="E499" s="1"/>
      <c r="I499" s="1"/>
    </row>
    <row r="500" ht="12.75" customHeight="1">
      <c r="A500" s="1"/>
      <c r="C500" s="1"/>
      <c r="D500" s="1"/>
      <c r="E500" s="1"/>
      <c r="I500" s="1"/>
    </row>
    <row r="501" ht="12.75" customHeight="1">
      <c r="A501" s="1"/>
      <c r="C501" s="1"/>
      <c r="D501" s="1"/>
      <c r="E501" s="1"/>
      <c r="I501" s="1"/>
    </row>
    <row r="502" ht="12.75" customHeight="1">
      <c r="A502" s="1"/>
      <c r="C502" s="1"/>
      <c r="D502" s="1"/>
      <c r="E502" s="1"/>
      <c r="I502" s="1"/>
    </row>
    <row r="503" ht="12.75" customHeight="1">
      <c r="A503" s="1"/>
      <c r="C503" s="1"/>
      <c r="D503" s="1"/>
      <c r="E503" s="1"/>
      <c r="I503" s="1"/>
    </row>
    <row r="504" ht="12.75" customHeight="1">
      <c r="A504" s="1"/>
      <c r="C504" s="1"/>
      <c r="D504" s="1"/>
      <c r="E504" s="1"/>
      <c r="I504" s="1"/>
    </row>
    <row r="505" ht="12.75" customHeight="1">
      <c r="A505" s="1"/>
      <c r="C505" s="1"/>
      <c r="D505" s="1"/>
      <c r="E505" s="1"/>
      <c r="I505" s="1"/>
    </row>
    <row r="506" ht="12.75" customHeight="1">
      <c r="A506" s="1"/>
      <c r="C506" s="1"/>
      <c r="D506" s="1"/>
      <c r="E506" s="1"/>
      <c r="I506" s="1"/>
    </row>
    <row r="507" ht="12.75" customHeight="1">
      <c r="A507" s="1"/>
      <c r="C507" s="1"/>
      <c r="D507" s="1"/>
      <c r="E507" s="1"/>
      <c r="I507" s="1"/>
    </row>
    <row r="508" ht="12.75" customHeight="1">
      <c r="A508" s="1"/>
      <c r="C508" s="1"/>
      <c r="D508" s="1"/>
      <c r="E508" s="1"/>
      <c r="I508" s="1"/>
    </row>
    <row r="509" ht="12.75" customHeight="1">
      <c r="A509" s="1"/>
      <c r="C509" s="1"/>
      <c r="D509" s="1"/>
      <c r="E509" s="1"/>
      <c r="I509" s="1"/>
    </row>
    <row r="510" ht="12.75" customHeight="1">
      <c r="A510" s="1"/>
      <c r="C510" s="1"/>
      <c r="D510" s="1"/>
      <c r="E510" s="1"/>
      <c r="I510" s="1"/>
    </row>
    <row r="511" ht="12.75" customHeight="1">
      <c r="A511" s="1"/>
      <c r="C511" s="1"/>
      <c r="D511" s="1"/>
      <c r="E511" s="1"/>
      <c r="I511" s="1"/>
    </row>
    <row r="512" ht="12.75" customHeight="1">
      <c r="A512" s="1"/>
      <c r="C512" s="1"/>
      <c r="D512" s="1"/>
      <c r="E512" s="1"/>
      <c r="I512" s="1"/>
    </row>
    <row r="513" ht="12.75" customHeight="1">
      <c r="A513" s="1"/>
      <c r="C513" s="1"/>
      <c r="D513" s="1"/>
      <c r="E513" s="1"/>
      <c r="I513" s="1"/>
    </row>
    <row r="514" ht="12.75" customHeight="1">
      <c r="A514" s="1"/>
      <c r="C514" s="1"/>
      <c r="D514" s="1"/>
      <c r="E514" s="1"/>
      <c r="I514" s="1"/>
    </row>
    <row r="515" ht="12.75" customHeight="1">
      <c r="A515" s="1"/>
      <c r="C515" s="1"/>
      <c r="D515" s="1"/>
      <c r="E515" s="1"/>
      <c r="I515" s="1"/>
    </row>
    <row r="516" ht="12.75" customHeight="1">
      <c r="A516" s="1"/>
      <c r="C516" s="1"/>
      <c r="D516" s="1"/>
      <c r="E516" s="1"/>
      <c r="I516" s="1"/>
    </row>
    <row r="517" ht="12.75" customHeight="1">
      <c r="A517" s="1"/>
      <c r="C517" s="1"/>
      <c r="D517" s="1"/>
      <c r="E517" s="1"/>
      <c r="I517" s="1"/>
    </row>
    <row r="518" ht="12.75" customHeight="1">
      <c r="A518" s="1"/>
      <c r="C518" s="1"/>
      <c r="D518" s="1"/>
      <c r="E518" s="1"/>
      <c r="I518" s="1"/>
    </row>
    <row r="519" ht="12.75" customHeight="1">
      <c r="A519" s="1"/>
      <c r="C519" s="1"/>
      <c r="D519" s="1"/>
      <c r="E519" s="1"/>
      <c r="I519" s="1"/>
    </row>
    <row r="520" ht="12.75" customHeight="1">
      <c r="A520" s="1"/>
      <c r="C520" s="1"/>
      <c r="D520" s="1"/>
      <c r="E520" s="1"/>
      <c r="I520" s="1"/>
    </row>
    <row r="521" ht="12.75" customHeight="1">
      <c r="A521" s="1"/>
      <c r="C521" s="1"/>
      <c r="D521" s="1"/>
      <c r="E521" s="1"/>
      <c r="I521" s="1"/>
    </row>
    <row r="522" ht="12.75" customHeight="1">
      <c r="A522" s="1"/>
      <c r="C522" s="1"/>
      <c r="D522" s="1"/>
      <c r="E522" s="1"/>
      <c r="I522" s="1"/>
    </row>
    <row r="523" ht="12.75" customHeight="1">
      <c r="A523" s="1"/>
      <c r="C523" s="1"/>
      <c r="D523" s="1"/>
      <c r="E523" s="1"/>
      <c r="I523" s="1"/>
    </row>
    <row r="524" ht="12.75" customHeight="1">
      <c r="A524" s="1"/>
      <c r="C524" s="1"/>
      <c r="D524" s="1"/>
      <c r="E524" s="1"/>
      <c r="I524" s="1"/>
    </row>
    <row r="525" ht="12.75" customHeight="1">
      <c r="A525" s="1"/>
      <c r="C525" s="1"/>
      <c r="D525" s="1"/>
      <c r="E525" s="1"/>
      <c r="I525" s="1"/>
    </row>
    <row r="526" ht="12.75" customHeight="1">
      <c r="A526" s="1"/>
      <c r="C526" s="1"/>
      <c r="D526" s="1"/>
      <c r="E526" s="1"/>
      <c r="I526" s="1"/>
    </row>
    <row r="527" ht="12.75" customHeight="1">
      <c r="A527" s="1"/>
      <c r="C527" s="1"/>
      <c r="D527" s="1"/>
      <c r="E527" s="1"/>
      <c r="I527" s="1"/>
    </row>
    <row r="528" ht="12.75" customHeight="1">
      <c r="A528" s="1"/>
      <c r="C528" s="1"/>
      <c r="D528" s="1"/>
      <c r="E528" s="1"/>
      <c r="I528" s="1"/>
    </row>
    <row r="529" ht="12.75" customHeight="1">
      <c r="A529" s="1"/>
      <c r="C529" s="1"/>
      <c r="D529" s="1"/>
      <c r="E529" s="1"/>
      <c r="I529" s="1"/>
    </row>
    <row r="530" ht="12.75" customHeight="1">
      <c r="A530" s="1"/>
      <c r="C530" s="1"/>
      <c r="D530" s="1"/>
      <c r="E530" s="1"/>
      <c r="I530" s="1"/>
    </row>
    <row r="531" ht="12.75" customHeight="1">
      <c r="A531" s="1"/>
      <c r="C531" s="1"/>
      <c r="D531" s="1"/>
      <c r="E531" s="1"/>
      <c r="I531" s="1"/>
    </row>
    <row r="532" ht="12.75" customHeight="1">
      <c r="A532" s="1"/>
      <c r="C532" s="1"/>
      <c r="D532" s="1"/>
      <c r="E532" s="1"/>
      <c r="I532" s="1"/>
    </row>
    <row r="533" ht="12.75" customHeight="1">
      <c r="A533" s="1"/>
      <c r="C533" s="1"/>
      <c r="D533" s="1"/>
      <c r="E533" s="1"/>
      <c r="I533" s="1"/>
    </row>
    <row r="534" ht="12.75" customHeight="1">
      <c r="A534" s="1"/>
      <c r="C534" s="1"/>
      <c r="D534" s="1"/>
      <c r="E534" s="1"/>
      <c r="I534" s="1"/>
    </row>
    <row r="535" ht="12.75" customHeight="1">
      <c r="A535" s="1"/>
      <c r="C535" s="1"/>
      <c r="D535" s="1"/>
      <c r="E535" s="1"/>
      <c r="I535" s="1"/>
    </row>
    <row r="536" ht="12.75" customHeight="1">
      <c r="A536" s="1"/>
      <c r="C536" s="1"/>
      <c r="D536" s="1"/>
      <c r="E536" s="1"/>
      <c r="I536" s="1"/>
    </row>
    <row r="537" ht="12.75" customHeight="1">
      <c r="A537" s="1"/>
      <c r="C537" s="1"/>
      <c r="D537" s="1"/>
      <c r="E537" s="1"/>
      <c r="I537" s="1"/>
    </row>
    <row r="538" ht="12.75" customHeight="1">
      <c r="A538" s="1"/>
      <c r="C538" s="1"/>
      <c r="D538" s="1"/>
      <c r="E538" s="1"/>
      <c r="I538" s="1"/>
    </row>
    <row r="539" ht="12.75" customHeight="1">
      <c r="A539" s="1"/>
      <c r="C539" s="1"/>
      <c r="D539" s="1"/>
      <c r="E539" s="1"/>
      <c r="I539" s="1"/>
    </row>
    <row r="540" ht="12.75" customHeight="1">
      <c r="A540" s="1"/>
      <c r="C540" s="1"/>
      <c r="D540" s="1"/>
      <c r="E540" s="1"/>
      <c r="I540" s="1"/>
    </row>
    <row r="541" ht="12.75" customHeight="1">
      <c r="A541" s="1"/>
      <c r="C541" s="1"/>
      <c r="D541" s="1"/>
      <c r="E541" s="1"/>
      <c r="I541" s="1"/>
    </row>
    <row r="542" ht="12.75" customHeight="1">
      <c r="A542" s="1"/>
      <c r="C542" s="1"/>
      <c r="D542" s="1"/>
      <c r="E542" s="1"/>
      <c r="I542" s="1"/>
    </row>
    <row r="543" ht="12.75" customHeight="1">
      <c r="A543" s="1"/>
      <c r="C543" s="1"/>
      <c r="D543" s="1"/>
      <c r="E543" s="1"/>
      <c r="I543" s="1"/>
    </row>
    <row r="544" ht="12.75" customHeight="1">
      <c r="A544" s="1"/>
      <c r="C544" s="1"/>
      <c r="D544" s="1"/>
      <c r="E544" s="1"/>
      <c r="I544" s="1"/>
    </row>
    <row r="545" ht="12.75" customHeight="1">
      <c r="A545" s="1"/>
      <c r="C545" s="1"/>
      <c r="D545" s="1"/>
      <c r="E545" s="1"/>
      <c r="I545" s="1"/>
    </row>
    <row r="546" ht="12.75" customHeight="1">
      <c r="A546" s="1"/>
      <c r="C546" s="1"/>
      <c r="D546" s="1"/>
      <c r="E546" s="1"/>
      <c r="I546" s="1"/>
    </row>
    <row r="547" ht="12.75" customHeight="1">
      <c r="A547" s="1"/>
      <c r="C547" s="1"/>
      <c r="D547" s="1"/>
      <c r="E547" s="1"/>
      <c r="I547" s="1"/>
    </row>
    <row r="548" ht="12.75" customHeight="1">
      <c r="A548" s="1"/>
      <c r="C548" s="1"/>
      <c r="D548" s="1"/>
      <c r="E548" s="1"/>
      <c r="I548" s="1"/>
    </row>
    <row r="549" ht="12.75" customHeight="1">
      <c r="A549" s="1"/>
      <c r="C549" s="1"/>
      <c r="D549" s="1"/>
      <c r="E549" s="1"/>
      <c r="I549" s="1"/>
    </row>
    <row r="550" ht="12.75" customHeight="1">
      <c r="A550" s="1"/>
      <c r="C550" s="1"/>
      <c r="D550" s="1"/>
      <c r="E550" s="1"/>
      <c r="I550" s="1"/>
    </row>
    <row r="551" ht="12.75" customHeight="1">
      <c r="A551" s="1"/>
      <c r="C551" s="1"/>
      <c r="D551" s="1"/>
      <c r="E551" s="1"/>
      <c r="I551" s="1"/>
    </row>
    <row r="552" ht="12.75" customHeight="1">
      <c r="A552" s="1"/>
      <c r="C552" s="1"/>
      <c r="D552" s="1"/>
      <c r="E552" s="1"/>
      <c r="I552" s="1"/>
    </row>
    <row r="553" ht="12.75" customHeight="1">
      <c r="A553" s="1"/>
      <c r="C553" s="1"/>
      <c r="D553" s="1"/>
      <c r="E553" s="1"/>
      <c r="I553" s="1"/>
    </row>
    <row r="554" ht="12.75" customHeight="1">
      <c r="A554" s="1"/>
      <c r="C554" s="1"/>
      <c r="D554" s="1"/>
      <c r="E554" s="1"/>
      <c r="I554" s="1"/>
    </row>
    <row r="555" ht="12.75" customHeight="1">
      <c r="A555" s="1"/>
      <c r="C555" s="1"/>
      <c r="D555" s="1"/>
      <c r="E555" s="1"/>
      <c r="I555" s="1"/>
    </row>
    <row r="556" ht="12.75" customHeight="1">
      <c r="A556" s="1"/>
      <c r="C556" s="1"/>
      <c r="D556" s="1"/>
      <c r="E556" s="1"/>
      <c r="I556" s="1"/>
    </row>
    <row r="557" ht="12.75" customHeight="1">
      <c r="A557" s="1"/>
      <c r="C557" s="1"/>
      <c r="D557" s="1"/>
      <c r="E557" s="1"/>
      <c r="I557" s="1"/>
    </row>
    <row r="558" ht="12.75" customHeight="1">
      <c r="A558" s="1"/>
      <c r="C558" s="1"/>
      <c r="D558" s="1"/>
      <c r="E558" s="1"/>
      <c r="I558" s="1"/>
    </row>
    <row r="559" ht="12.75" customHeight="1">
      <c r="A559" s="1"/>
      <c r="C559" s="1"/>
      <c r="D559" s="1"/>
      <c r="E559" s="1"/>
      <c r="I559" s="1"/>
    </row>
    <row r="560" ht="12.75" customHeight="1">
      <c r="A560" s="1"/>
      <c r="C560" s="1"/>
      <c r="D560" s="1"/>
      <c r="E560" s="1"/>
      <c r="I560" s="1"/>
    </row>
    <row r="561" ht="12.75" customHeight="1">
      <c r="A561" s="1"/>
      <c r="C561" s="1"/>
      <c r="D561" s="1"/>
      <c r="E561" s="1"/>
      <c r="I561" s="1"/>
    </row>
    <row r="562" ht="12.75" customHeight="1">
      <c r="A562" s="1"/>
      <c r="C562" s="1"/>
      <c r="D562" s="1"/>
      <c r="E562" s="1"/>
      <c r="I562" s="1"/>
    </row>
    <row r="563" ht="12.75" customHeight="1">
      <c r="A563" s="1"/>
      <c r="C563" s="1"/>
      <c r="D563" s="1"/>
      <c r="E563" s="1"/>
      <c r="I563" s="1"/>
    </row>
    <row r="564" ht="12.75" customHeight="1">
      <c r="A564" s="1"/>
      <c r="C564" s="1"/>
      <c r="D564" s="1"/>
      <c r="E564" s="1"/>
      <c r="I564" s="1"/>
    </row>
    <row r="565" ht="12.75" customHeight="1">
      <c r="A565" s="1"/>
      <c r="C565" s="1"/>
      <c r="D565" s="1"/>
      <c r="E565" s="1"/>
      <c r="I565" s="1"/>
    </row>
    <row r="566" ht="12.75" customHeight="1">
      <c r="A566" s="1"/>
      <c r="C566" s="1"/>
      <c r="D566" s="1"/>
      <c r="E566" s="1"/>
      <c r="I566" s="1"/>
    </row>
    <row r="567" ht="12.75" customHeight="1">
      <c r="A567" s="1"/>
      <c r="C567" s="1"/>
      <c r="D567" s="1"/>
      <c r="E567" s="1"/>
      <c r="I567" s="1"/>
    </row>
    <row r="568" ht="12.75" customHeight="1">
      <c r="A568" s="1"/>
      <c r="C568" s="1"/>
      <c r="D568" s="1"/>
      <c r="E568" s="1"/>
      <c r="I568" s="1"/>
    </row>
    <row r="569" ht="12.75" customHeight="1">
      <c r="A569" s="1"/>
      <c r="C569" s="1"/>
      <c r="D569" s="1"/>
      <c r="E569" s="1"/>
      <c r="I569" s="1"/>
    </row>
    <row r="570" ht="12.75" customHeight="1">
      <c r="A570" s="1"/>
      <c r="C570" s="1"/>
      <c r="D570" s="1"/>
      <c r="E570" s="1"/>
      <c r="I570" s="1"/>
    </row>
    <row r="571" ht="12.75" customHeight="1">
      <c r="A571" s="1"/>
      <c r="C571" s="1"/>
      <c r="D571" s="1"/>
      <c r="E571" s="1"/>
      <c r="I571" s="1"/>
    </row>
    <row r="572" ht="12.75" customHeight="1">
      <c r="A572" s="1"/>
      <c r="C572" s="1"/>
      <c r="D572" s="1"/>
      <c r="E572" s="1"/>
      <c r="I572" s="1"/>
    </row>
    <row r="573" ht="12.75" customHeight="1">
      <c r="A573" s="1"/>
      <c r="C573" s="1"/>
      <c r="D573" s="1"/>
      <c r="E573" s="1"/>
      <c r="I573" s="1"/>
    </row>
    <row r="574" ht="12.75" customHeight="1">
      <c r="A574" s="1"/>
      <c r="C574" s="1"/>
      <c r="D574" s="1"/>
      <c r="E574" s="1"/>
      <c r="I574" s="1"/>
    </row>
    <row r="575" ht="12.75" customHeight="1">
      <c r="A575" s="1"/>
      <c r="C575" s="1"/>
      <c r="D575" s="1"/>
      <c r="E575" s="1"/>
      <c r="I575" s="1"/>
    </row>
    <row r="576" ht="12.75" customHeight="1">
      <c r="A576" s="1"/>
      <c r="C576" s="1"/>
      <c r="D576" s="1"/>
      <c r="E576" s="1"/>
      <c r="I576" s="1"/>
    </row>
    <row r="577" ht="12.75" customHeight="1">
      <c r="A577" s="1"/>
      <c r="C577" s="1"/>
      <c r="D577" s="1"/>
      <c r="E577" s="1"/>
      <c r="I577" s="1"/>
    </row>
    <row r="578" ht="12.75" customHeight="1">
      <c r="A578" s="1"/>
      <c r="C578" s="1"/>
      <c r="D578" s="1"/>
      <c r="E578" s="1"/>
      <c r="I578" s="1"/>
    </row>
    <row r="579" ht="12.75" customHeight="1">
      <c r="A579" s="1"/>
      <c r="C579" s="1"/>
      <c r="D579" s="1"/>
      <c r="E579" s="1"/>
      <c r="I579" s="1"/>
    </row>
    <row r="580" ht="12.75" customHeight="1">
      <c r="A580" s="1"/>
      <c r="C580" s="1"/>
      <c r="D580" s="1"/>
      <c r="E580" s="1"/>
      <c r="I580" s="1"/>
    </row>
    <row r="581" ht="12.75" customHeight="1">
      <c r="A581" s="1"/>
      <c r="C581" s="1"/>
      <c r="D581" s="1"/>
      <c r="E581" s="1"/>
      <c r="I581" s="1"/>
    </row>
    <row r="582" ht="12.75" customHeight="1">
      <c r="A582" s="1"/>
      <c r="C582" s="1"/>
      <c r="D582" s="1"/>
      <c r="E582" s="1"/>
      <c r="I582" s="1"/>
    </row>
    <row r="583" ht="12.75" customHeight="1">
      <c r="A583" s="1"/>
      <c r="C583" s="1"/>
      <c r="D583" s="1"/>
      <c r="E583" s="1"/>
      <c r="I583" s="1"/>
    </row>
    <row r="584" ht="12.75" customHeight="1">
      <c r="A584" s="1"/>
      <c r="C584" s="1"/>
      <c r="D584" s="1"/>
      <c r="E584" s="1"/>
      <c r="I584" s="1"/>
    </row>
    <row r="585" ht="12.75" customHeight="1">
      <c r="A585" s="1"/>
      <c r="C585" s="1"/>
      <c r="D585" s="1"/>
      <c r="E585" s="1"/>
      <c r="I585" s="1"/>
    </row>
    <row r="586" ht="12.75" customHeight="1">
      <c r="A586" s="1"/>
      <c r="C586" s="1"/>
      <c r="D586" s="1"/>
      <c r="E586" s="1"/>
      <c r="I586" s="1"/>
    </row>
    <row r="587" ht="12.75" customHeight="1">
      <c r="A587" s="1"/>
      <c r="C587" s="1"/>
      <c r="D587" s="1"/>
      <c r="E587" s="1"/>
      <c r="I587" s="1"/>
    </row>
    <row r="588" ht="12.75" customHeight="1">
      <c r="A588" s="1"/>
      <c r="C588" s="1"/>
      <c r="D588" s="1"/>
      <c r="E588" s="1"/>
      <c r="I588" s="1"/>
    </row>
    <row r="589" ht="12.75" customHeight="1">
      <c r="A589" s="1"/>
      <c r="C589" s="1"/>
      <c r="D589" s="1"/>
      <c r="E589" s="1"/>
      <c r="I589" s="1"/>
    </row>
    <row r="590" ht="12.75" customHeight="1">
      <c r="A590" s="1"/>
      <c r="C590" s="1"/>
      <c r="D590" s="1"/>
      <c r="E590" s="1"/>
      <c r="I590" s="1"/>
    </row>
    <row r="591" ht="12.75" customHeight="1">
      <c r="A591" s="1"/>
      <c r="C591" s="1"/>
      <c r="D591" s="1"/>
      <c r="E591" s="1"/>
      <c r="I591" s="1"/>
    </row>
    <row r="592" ht="12.75" customHeight="1">
      <c r="A592" s="1"/>
      <c r="C592" s="1"/>
      <c r="D592" s="1"/>
      <c r="E592" s="1"/>
      <c r="I592" s="1"/>
    </row>
    <row r="593" ht="12.75" customHeight="1">
      <c r="A593" s="1"/>
      <c r="C593" s="1"/>
      <c r="D593" s="1"/>
      <c r="E593" s="1"/>
      <c r="I593" s="1"/>
    </row>
    <row r="594" ht="12.75" customHeight="1">
      <c r="A594" s="1"/>
      <c r="C594" s="1"/>
      <c r="D594" s="1"/>
      <c r="E594" s="1"/>
      <c r="I594" s="1"/>
    </row>
    <row r="595" ht="12.75" customHeight="1">
      <c r="A595" s="1"/>
      <c r="C595" s="1"/>
      <c r="D595" s="1"/>
      <c r="E595" s="1"/>
      <c r="I595" s="1"/>
    </row>
    <row r="596" ht="12.75" customHeight="1">
      <c r="A596" s="1"/>
      <c r="C596" s="1"/>
      <c r="D596" s="1"/>
      <c r="E596" s="1"/>
      <c r="I596" s="1"/>
    </row>
    <row r="597" ht="12.75" customHeight="1">
      <c r="A597" s="1"/>
      <c r="C597" s="1"/>
      <c r="D597" s="1"/>
      <c r="E597" s="1"/>
      <c r="I597" s="1"/>
    </row>
    <row r="598" ht="12.75" customHeight="1">
      <c r="A598" s="1"/>
      <c r="C598" s="1"/>
      <c r="D598" s="1"/>
      <c r="E598" s="1"/>
      <c r="I598" s="1"/>
    </row>
    <row r="599" ht="12.75" customHeight="1">
      <c r="A599" s="1"/>
      <c r="C599" s="1"/>
      <c r="D599" s="1"/>
      <c r="E599" s="1"/>
      <c r="I599" s="1"/>
    </row>
    <row r="600" ht="12.75" customHeight="1">
      <c r="A600" s="1"/>
      <c r="C600" s="1"/>
      <c r="D600" s="1"/>
      <c r="E600" s="1"/>
      <c r="I600" s="1"/>
    </row>
    <row r="601" ht="12.75" customHeight="1">
      <c r="A601" s="1"/>
      <c r="C601" s="1"/>
      <c r="D601" s="1"/>
      <c r="E601" s="1"/>
      <c r="I601" s="1"/>
    </row>
    <row r="602" ht="12.75" customHeight="1">
      <c r="A602" s="1"/>
      <c r="C602" s="1"/>
      <c r="D602" s="1"/>
      <c r="E602" s="1"/>
      <c r="I602" s="1"/>
    </row>
    <row r="603" ht="12.75" customHeight="1">
      <c r="A603" s="1"/>
      <c r="C603" s="1"/>
      <c r="D603" s="1"/>
      <c r="E603" s="1"/>
      <c r="I603" s="1"/>
    </row>
    <row r="604" ht="12.75" customHeight="1">
      <c r="A604" s="1"/>
      <c r="C604" s="1"/>
      <c r="D604" s="1"/>
      <c r="E604" s="1"/>
      <c r="I604" s="1"/>
    </row>
    <row r="605" ht="12.75" customHeight="1">
      <c r="A605" s="1"/>
      <c r="C605" s="1"/>
      <c r="D605" s="1"/>
      <c r="E605" s="1"/>
      <c r="I605" s="1"/>
    </row>
    <row r="606" ht="12.75" customHeight="1">
      <c r="A606" s="1"/>
      <c r="C606" s="1"/>
      <c r="D606" s="1"/>
      <c r="E606" s="1"/>
      <c r="I606" s="1"/>
    </row>
    <row r="607" ht="12.75" customHeight="1">
      <c r="A607" s="1"/>
      <c r="C607" s="1"/>
      <c r="D607" s="1"/>
      <c r="E607" s="1"/>
      <c r="I607" s="1"/>
    </row>
    <row r="608" ht="12.75" customHeight="1">
      <c r="A608" s="1"/>
      <c r="C608" s="1"/>
      <c r="D608" s="1"/>
      <c r="E608" s="1"/>
      <c r="I608" s="1"/>
    </row>
    <row r="609" ht="12.75" customHeight="1">
      <c r="A609" s="1"/>
      <c r="C609" s="1"/>
      <c r="D609" s="1"/>
      <c r="E609" s="1"/>
      <c r="I609" s="1"/>
    </row>
    <row r="610" ht="12.75" customHeight="1">
      <c r="A610" s="1"/>
      <c r="C610" s="1"/>
      <c r="D610" s="1"/>
      <c r="E610" s="1"/>
      <c r="I610" s="1"/>
    </row>
    <row r="611" ht="12.75" customHeight="1">
      <c r="A611" s="1"/>
      <c r="C611" s="1"/>
      <c r="D611" s="1"/>
      <c r="E611" s="1"/>
      <c r="I611" s="1"/>
    </row>
    <row r="612" ht="12.75" customHeight="1">
      <c r="A612" s="1"/>
      <c r="C612" s="1"/>
      <c r="D612" s="1"/>
      <c r="E612" s="1"/>
      <c r="I612" s="1"/>
    </row>
    <row r="613" ht="12.75" customHeight="1">
      <c r="A613" s="1"/>
      <c r="C613" s="1"/>
      <c r="D613" s="1"/>
      <c r="E613" s="1"/>
      <c r="I613" s="1"/>
    </row>
    <row r="614" ht="12.75" customHeight="1">
      <c r="A614" s="1"/>
      <c r="C614" s="1"/>
      <c r="D614" s="1"/>
      <c r="E614" s="1"/>
      <c r="I614" s="1"/>
    </row>
    <row r="615" ht="12.75" customHeight="1">
      <c r="A615" s="1"/>
      <c r="C615" s="1"/>
      <c r="D615" s="1"/>
      <c r="E615" s="1"/>
      <c r="I615" s="1"/>
    </row>
    <row r="616" ht="12.75" customHeight="1">
      <c r="A616" s="1"/>
      <c r="C616" s="1"/>
      <c r="D616" s="1"/>
      <c r="E616" s="1"/>
      <c r="I616" s="1"/>
    </row>
    <row r="617" ht="12.75" customHeight="1">
      <c r="A617" s="1"/>
      <c r="C617" s="1"/>
      <c r="D617" s="1"/>
      <c r="E617" s="1"/>
      <c r="I617" s="1"/>
    </row>
    <row r="618" ht="12.75" customHeight="1">
      <c r="A618" s="1"/>
      <c r="C618" s="1"/>
      <c r="D618" s="1"/>
      <c r="E618" s="1"/>
      <c r="I618" s="1"/>
    </row>
    <row r="619" ht="12.75" customHeight="1">
      <c r="A619" s="1"/>
      <c r="C619" s="1"/>
      <c r="D619" s="1"/>
      <c r="E619" s="1"/>
      <c r="I619" s="1"/>
    </row>
    <row r="620" ht="12.75" customHeight="1">
      <c r="A620" s="1"/>
      <c r="C620" s="1"/>
      <c r="D620" s="1"/>
      <c r="E620" s="1"/>
      <c r="I620" s="1"/>
    </row>
    <row r="621" ht="12.75" customHeight="1">
      <c r="A621" s="1"/>
      <c r="C621" s="1"/>
      <c r="D621" s="1"/>
      <c r="E621" s="1"/>
      <c r="I621" s="1"/>
    </row>
    <row r="622" ht="12.75" customHeight="1">
      <c r="A622" s="1"/>
      <c r="C622" s="1"/>
      <c r="D622" s="1"/>
      <c r="E622" s="1"/>
      <c r="I622" s="1"/>
    </row>
    <row r="623" ht="12.75" customHeight="1">
      <c r="A623" s="1"/>
      <c r="C623" s="1"/>
      <c r="D623" s="1"/>
      <c r="E623" s="1"/>
      <c r="I623" s="1"/>
    </row>
    <row r="624" ht="12.75" customHeight="1">
      <c r="A624" s="1"/>
      <c r="C624" s="1"/>
      <c r="D624" s="1"/>
      <c r="E624" s="1"/>
      <c r="I624" s="1"/>
    </row>
    <row r="625" ht="12.75" customHeight="1">
      <c r="A625" s="1"/>
      <c r="C625" s="1"/>
      <c r="D625" s="1"/>
      <c r="E625" s="1"/>
      <c r="I625" s="1"/>
    </row>
    <row r="626" ht="12.75" customHeight="1">
      <c r="A626" s="1"/>
      <c r="C626" s="1"/>
      <c r="D626" s="1"/>
      <c r="E626" s="1"/>
      <c r="I626" s="1"/>
    </row>
    <row r="627" ht="12.75" customHeight="1">
      <c r="A627" s="1"/>
      <c r="C627" s="1"/>
      <c r="D627" s="1"/>
      <c r="E627" s="1"/>
      <c r="I627" s="1"/>
    </row>
    <row r="628" ht="12.75" customHeight="1">
      <c r="A628" s="1"/>
      <c r="C628" s="1"/>
      <c r="D628" s="1"/>
      <c r="E628" s="1"/>
      <c r="I628" s="1"/>
    </row>
    <row r="629" ht="12.75" customHeight="1">
      <c r="A629" s="1"/>
      <c r="C629" s="1"/>
      <c r="D629" s="1"/>
      <c r="E629" s="1"/>
      <c r="I629" s="1"/>
    </row>
    <row r="630" ht="12.75" customHeight="1">
      <c r="A630" s="1"/>
      <c r="C630" s="1"/>
      <c r="D630" s="1"/>
      <c r="E630" s="1"/>
      <c r="I630" s="1"/>
    </row>
    <row r="631" ht="12.75" customHeight="1">
      <c r="A631" s="1"/>
      <c r="C631" s="1"/>
      <c r="D631" s="1"/>
      <c r="E631" s="1"/>
      <c r="I631" s="1"/>
    </row>
    <row r="632" ht="12.75" customHeight="1">
      <c r="A632" s="1"/>
      <c r="C632" s="1"/>
      <c r="D632" s="1"/>
      <c r="E632" s="1"/>
      <c r="I632" s="1"/>
    </row>
    <row r="633" ht="12.75" customHeight="1">
      <c r="A633" s="1"/>
      <c r="C633" s="1"/>
      <c r="D633" s="1"/>
      <c r="E633" s="1"/>
      <c r="I633" s="1"/>
    </row>
    <row r="634" ht="12.75" customHeight="1">
      <c r="A634" s="1"/>
      <c r="C634" s="1"/>
      <c r="D634" s="1"/>
      <c r="E634" s="1"/>
      <c r="I634" s="1"/>
    </row>
    <row r="635" ht="12.75" customHeight="1">
      <c r="A635" s="1"/>
      <c r="C635" s="1"/>
      <c r="D635" s="1"/>
      <c r="E635" s="1"/>
      <c r="I635" s="1"/>
    </row>
    <row r="636" ht="12.75" customHeight="1">
      <c r="A636" s="1"/>
      <c r="C636" s="1"/>
      <c r="D636" s="1"/>
      <c r="E636" s="1"/>
      <c r="I636" s="1"/>
    </row>
    <row r="637" ht="12.75" customHeight="1">
      <c r="A637" s="1"/>
      <c r="C637" s="1"/>
      <c r="D637" s="1"/>
      <c r="E637" s="1"/>
      <c r="I637" s="1"/>
    </row>
    <row r="638" ht="12.75" customHeight="1">
      <c r="A638" s="1"/>
      <c r="C638" s="1"/>
      <c r="D638" s="1"/>
      <c r="E638" s="1"/>
      <c r="I638" s="1"/>
    </row>
    <row r="639" ht="12.75" customHeight="1">
      <c r="A639" s="1"/>
      <c r="C639" s="1"/>
      <c r="D639" s="1"/>
      <c r="E639" s="1"/>
      <c r="I639" s="1"/>
    </row>
    <row r="640" ht="12.75" customHeight="1">
      <c r="A640" s="1"/>
      <c r="C640" s="1"/>
      <c r="D640" s="1"/>
      <c r="E640" s="1"/>
      <c r="I640" s="1"/>
    </row>
    <row r="641" ht="12.75" customHeight="1">
      <c r="A641" s="1"/>
      <c r="C641" s="1"/>
      <c r="D641" s="1"/>
      <c r="E641" s="1"/>
      <c r="I641" s="1"/>
    </row>
    <row r="642" ht="12.75" customHeight="1">
      <c r="A642" s="1"/>
      <c r="C642" s="1"/>
      <c r="D642" s="1"/>
      <c r="E642" s="1"/>
      <c r="I642" s="1"/>
    </row>
    <row r="643" ht="12.75" customHeight="1">
      <c r="A643" s="1"/>
      <c r="C643" s="1"/>
      <c r="D643" s="1"/>
      <c r="E643" s="1"/>
      <c r="I643" s="1"/>
    </row>
    <row r="644" ht="12.75" customHeight="1">
      <c r="A644" s="1"/>
      <c r="C644" s="1"/>
      <c r="D644" s="1"/>
      <c r="E644" s="1"/>
      <c r="I644" s="1"/>
    </row>
    <row r="645" ht="12.75" customHeight="1">
      <c r="A645" s="1"/>
      <c r="C645" s="1"/>
      <c r="D645" s="1"/>
      <c r="E645" s="1"/>
      <c r="I645" s="1"/>
    </row>
    <row r="646" ht="12.75" customHeight="1">
      <c r="A646" s="1"/>
      <c r="C646" s="1"/>
      <c r="D646" s="1"/>
      <c r="E646" s="1"/>
      <c r="I646" s="1"/>
    </row>
    <row r="647" ht="12.75" customHeight="1">
      <c r="A647" s="1"/>
      <c r="C647" s="1"/>
      <c r="D647" s="1"/>
      <c r="E647" s="1"/>
      <c r="I647" s="1"/>
    </row>
    <row r="648" ht="12.75" customHeight="1">
      <c r="A648" s="1"/>
      <c r="C648" s="1"/>
      <c r="D648" s="1"/>
      <c r="E648" s="1"/>
      <c r="I648" s="1"/>
    </row>
    <row r="649" ht="12.75" customHeight="1">
      <c r="A649" s="1"/>
      <c r="C649" s="1"/>
      <c r="D649" s="1"/>
      <c r="E649" s="1"/>
      <c r="I649" s="1"/>
    </row>
    <row r="650" ht="12.75" customHeight="1">
      <c r="A650" s="1"/>
      <c r="C650" s="1"/>
      <c r="D650" s="1"/>
      <c r="E650" s="1"/>
      <c r="I650" s="1"/>
    </row>
    <row r="651" ht="12.75" customHeight="1">
      <c r="A651" s="1"/>
      <c r="C651" s="1"/>
      <c r="D651" s="1"/>
      <c r="E651" s="1"/>
      <c r="I651" s="1"/>
    </row>
    <row r="652" ht="12.75" customHeight="1">
      <c r="A652" s="1"/>
      <c r="C652" s="1"/>
      <c r="D652" s="1"/>
      <c r="E652" s="1"/>
      <c r="I652" s="1"/>
    </row>
    <row r="653" ht="12.75" customHeight="1">
      <c r="A653" s="1"/>
      <c r="C653" s="1"/>
      <c r="D653" s="1"/>
      <c r="E653" s="1"/>
      <c r="I653" s="1"/>
    </row>
    <row r="654" ht="12.75" customHeight="1">
      <c r="A654" s="1"/>
      <c r="C654" s="1"/>
      <c r="D654" s="1"/>
      <c r="E654" s="1"/>
      <c r="I654" s="1"/>
    </row>
    <row r="655" ht="12.75" customHeight="1">
      <c r="A655" s="1"/>
      <c r="C655" s="1"/>
      <c r="D655" s="1"/>
      <c r="E655" s="1"/>
      <c r="I655" s="1"/>
    </row>
    <row r="656" ht="12.75" customHeight="1">
      <c r="A656" s="1"/>
      <c r="C656" s="1"/>
      <c r="D656" s="1"/>
      <c r="E656" s="1"/>
      <c r="I656" s="1"/>
    </row>
    <row r="657" ht="12.75" customHeight="1">
      <c r="A657" s="1"/>
      <c r="C657" s="1"/>
      <c r="D657" s="1"/>
      <c r="E657" s="1"/>
      <c r="I657" s="1"/>
    </row>
    <row r="658" ht="12.75" customHeight="1">
      <c r="A658" s="1"/>
      <c r="C658" s="1"/>
      <c r="D658" s="1"/>
      <c r="E658" s="1"/>
      <c r="I658" s="1"/>
    </row>
    <row r="659" ht="12.75" customHeight="1">
      <c r="A659" s="1"/>
      <c r="C659" s="1"/>
      <c r="D659" s="1"/>
      <c r="E659" s="1"/>
      <c r="I659" s="1"/>
    </row>
    <row r="660" ht="12.75" customHeight="1">
      <c r="A660" s="1"/>
      <c r="C660" s="1"/>
      <c r="D660" s="1"/>
      <c r="E660" s="1"/>
      <c r="I660" s="1"/>
    </row>
    <row r="661" ht="12.75" customHeight="1">
      <c r="A661" s="1"/>
      <c r="C661" s="1"/>
      <c r="D661" s="1"/>
      <c r="E661" s="1"/>
      <c r="I661" s="1"/>
    </row>
    <row r="662" ht="12.75" customHeight="1">
      <c r="A662" s="1"/>
      <c r="C662" s="1"/>
      <c r="D662" s="1"/>
      <c r="E662" s="1"/>
      <c r="I662" s="1"/>
    </row>
    <row r="663" ht="12.75" customHeight="1">
      <c r="A663" s="1"/>
      <c r="C663" s="1"/>
      <c r="D663" s="1"/>
      <c r="E663" s="1"/>
      <c r="I663" s="1"/>
    </row>
    <row r="664" ht="12.75" customHeight="1">
      <c r="A664" s="1"/>
      <c r="C664" s="1"/>
      <c r="D664" s="1"/>
      <c r="E664" s="1"/>
      <c r="I664" s="1"/>
    </row>
    <row r="665" ht="12.75" customHeight="1">
      <c r="A665" s="1"/>
      <c r="C665" s="1"/>
      <c r="D665" s="1"/>
      <c r="E665" s="1"/>
      <c r="I665" s="1"/>
    </row>
    <row r="666" ht="12.75" customHeight="1">
      <c r="A666" s="1"/>
      <c r="C666" s="1"/>
      <c r="D666" s="1"/>
      <c r="E666" s="1"/>
      <c r="I666" s="1"/>
    </row>
    <row r="667" ht="12.75" customHeight="1">
      <c r="A667" s="1"/>
      <c r="C667" s="1"/>
      <c r="D667" s="1"/>
      <c r="E667" s="1"/>
      <c r="I667" s="1"/>
    </row>
    <row r="668" ht="12.75" customHeight="1">
      <c r="A668" s="1"/>
      <c r="C668" s="1"/>
      <c r="D668" s="1"/>
      <c r="E668" s="1"/>
      <c r="I668" s="1"/>
    </row>
    <row r="669" ht="12.75" customHeight="1">
      <c r="A669" s="1"/>
      <c r="C669" s="1"/>
      <c r="D669" s="1"/>
      <c r="E669" s="1"/>
      <c r="I669" s="1"/>
    </row>
    <row r="670" ht="12.75" customHeight="1">
      <c r="A670" s="1"/>
      <c r="C670" s="1"/>
      <c r="D670" s="1"/>
      <c r="E670" s="1"/>
      <c r="I670" s="1"/>
    </row>
    <row r="671" ht="12.75" customHeight="1">
      <c r="A671" s="1"/>
      <c r="C671" s="1"/>
      <c r="D671" s="1"/>
      <c r="E671" s="1"/>
      <c r="I671" s="1"/>
    </row>
    <row r="672" ht="12.75" customHeight="1">
      <c r="A672" s="1"/>
      <c r="C672" s="1"/>
      <c r="D672" s="1"/>
      <c r="E672" s="1"/>
      <c r="I672" s="1"/>
    </row>
    <row r="673" ht="12.75" customHeight="1">
      <c r="A673" s="1"/>
      <c r="C673" s="1"/>
      <c r="D673" s="1"/>
      <c r="E673" s="1"/>
      <c r="I673" s="1"/>
    </row>
    <row r="674" ht="12.75" customHeight="1">
      <c r="A674" s="1"/>
      <c r="C674" s="1"/>
      <c r="D674" s="1"/>
      <c r="E674" s="1"/>
      <c r="I674" s="1"/>
    </row>
    <row r="675" ht="12.75" customHeight="1">
      <c r="A675" s="1"/>
      <c r="C675" s="1"/>
      <c r="D675" s="1"/>
      <c r="E675" s="1"/>
      <c r="I675" s="1"/>
    </row>
    <row r="676" ht="12.75" customHeight="1">
      <c r="A676" s="1"/>
      <c r="C676" s="1"/>
      <c r="D676" s="1"/>
      <c r="E676" s="1"/>
      <c r="I676" s="1"/>
    </row>
    <row r="677" ht="12.75" customHeight="1">
      <c r="A677" s="1"/>
      <c r="C677" s="1"/>
      <c r="D677" s="1"/>
      <c r="E677" s="1"/>
      <c r="I677" s="1"/>
    </row>
    <row r="678" ht="12.75" customHeight="1">
      <c r="A678" s="1"/>
      <c r="C678" s="1"/>
      <c r="D678" s="1"/>
      <c r="E678" s="1"/>
      <c r="I678" s="1"/>
    </row>
    <row r="679" ht="12.75" customHeight="1">
      <c r="A679" s="1"/>
      <c r="C679" s="1"/>
      <c r="D679" s="1"/>
      <c r="E679" s="1"/>
      <c r="I679" s="1"/>
    </row>
    <row r="680" ht="12.75" customHeight="1">
      <c r="A680" s="1"/>
      <c r="C680" s="1"/>
      <c r="D680" s="1"/>
      <c r="E680" s="1"/>
      <c r="I680" s="1"/>
    </row>
    <row r="681" ht="12.75" customHeight="1">
      <c r="A681" s="1"/>
      <c r="C681" s="1"/>
      <c r="D681" s="1"/>
      <c r="E681" s="1"/>
      <c r="I681" s="1"/>
    </row>
    <row r="682" ht="12.75" customHeight="1">
      <c r="A682" s="1"/>
      <c r="C682" s="1"/>
      <c r="D682" s="1"/>
      <c r="E682" s="1"/>
      <c r="I682" s="1"/>
    </row>
    <row r="683" ht="12.75" customHeight="1">
      <c r="A683" s="1"/>
      <c r="C683" s="1"/>
      <c r="D683" s="1"/>
      <c r="E683" s="1"/>
      <c r="I683" s="1"/>
    </row>
    <row r="684" ht="12.75" customHeight="1">
      <c r="A684" s="1"/>
      <c r="C684" s="1"/>
      <c r="D684" s="1"/>
      <c r="E684" s="1"/>
      <c r="I684" s="1"/>
    </row>
    <row r="685" ht="12.75" customHeight="1">
      <c r="A685" s="1"/>
      <c r="C685" s="1"/>
      <c r="D685" s="1"/>
      <c r="E685" s="1"/>
      <c r="I685" s="1"/>
    </row>
    <row r="686" ht="12.75" customHeight="1">
      <c r="A686" s="1"/>
      <c r="C686" s="1"/>
      <c r="D686" s="1"/>
      <c r="E686" s="1"/>
      <c r="I686" s="1"/>
    </row>
    <row r="687" ht="12.75" customHeight="1">
      <c r="A687" s="1"/>
      <c r="C687" s="1"/>
      <c r="D687" s="1"/>
      <c r="E687" s="1"/>
      <c r="I687" s="1"/>
    </row>
    <row r="688" ht="12.75" customHeight="1">
      <c r="A688" s="1"/>
      <c r="C688" s="1"/>
      <c r="D688" s="1"/>
      <c r="E688" s="1"/>
      <c r="I688" s="1"/>
    </row>
    <row r="689" ht="12.75" customHeight="1">
      <c r="A689" s="1"/>
      <c r="C689" s="1"/>
      <c r="D689" s="1"/>
      <c r="E689" s="1"/>
      <c r="I689" s="1"/>
    </row>
    <row r="690" ht="12.75" customHeight="1">
      <c r="A690" s="1"/>
      <c r="C690" s="1"/>
      <c r="D690" s="1"/>
      <c r="E690" s="1"/>
      <c r="I690" s="1"/>
    </row>
    <row r="691" ht="12.75" customHeight="1">
      <c r="A691" s="1"/>
      <c r="C691" s="1"/>
      <c r="D691" s="1"/>
      <c r="E691" s="1"/>
      <c r="I691" s="1"/>
    </row>
    <row r="692" ht="12.75" customHeight="1">
      <c r="A692" s="1"/>
      <c r="C692" s="1"/>
      <c r="D692" s="1"/>
      <c r="E692" s="1"/>
      <c r="I692" s="1"/>
    </row>
    <row r="693" ht="12.75" customHeight="1">
      <c r="A693" s="1"/>
      <c r="C693" s="1"/>
      <c r="D693" s="1"/>
      <c r="E693" s="1"/>
      <c r="I693" s="1"/>
    </row>
    <row r="694" ht="12.75" customHeight="1">
      <c r="A694" s="1"/>
      <c r="C694" s="1"/>
      <c r="D694" s="1"/>
      <c r="E694" s="1"/>
      <c r="I694" s="1"/>
    </row>
    <row r="695" ht="12.75" customHeight="1">
      <c r="A695" s="1"/>
      <c r="C695" s="1"/>
      <c r="D695" s="1"/>
      <c r="E695" s="1"/>
      <c r="I695" s="1"/>
    </row>
    <row r="696" ht="12.75" customHeight="1">
      <c r="A696" s="1"/>
      <c r="C696" s="1"/>
      <c r="D696" s="1"/>
      <c r="E696" s="1"/>
      <c r="I696" s="1"/>
    </row>
    <row r="697" ht="12.75" customHeight="1">
      <c r="A697" s="1"/>
      <c r="C697" s="1"/>
      <c r="D697" s="1"/>
      <c r="E697" s="1"/>
      <c r="I697" s="1"/>
    </row>
    <row r="698" ht="12.75" customHeight="1">
      <c r="A698" s="1"/>
      <c r="C698" s="1"/>
      <c r="D698" s="1"/>
      <c r="E698" s="1"/>
      <c r="I698" s="1"/>
    </row>
    <row r="699" ht="12.75" customHeight="1">
      <c r="A699" s="1"/>
      <c r="C699" s="1"/>
      <c r="D699" s="1"/>
      <c r="E699" s="1"/>
      <c r="I699" s="1"/>
    </row>
    <row r="700" ht="12.75" customHeight="1">
      <c r="A700" s="1"/>
      <c r="C700" s="1"/>
      <c r="D700" s="1"/>
      <c r="E700" s="1"/>
      <c r="I700" s="1"/>
    </row>
    <row r="701" ht="12.75" customHeight="1">
      <c r="A701" s="1"/>
      <c r="C701" s="1"/>
      <c r="D701" s="1"/>
      <c r="E701" s="1"/>
      <c r="I701" s="1"/>
    </row>
    <row r="702" ht="12.75" customHeight="1">
      <c r="A702" s="1"/>
      <c r="C702" s="1"/>
      <c r="D702" s="1"/>
      <c r="E702" s="1"/>
      <c r="I702" s="1"/>
    </row>
    <row r="703" ht="12.75" customHeight="1">
      <c r="A703" s="1"/>
      <c r="C703" s="1"/>
      <c r="D703" s="1"/>
      <c r="E703" s="1"/>
      <c r="I703" s="1"/>
    </row>
    <row r="704" ht="12.75" customHeight="1">
      <c r="A704" s="1"/>
      <c r="C704" s="1"/>
      <c r="D704" s="1"/>
      <c r="E704" s="1"/>
      <c r="I704" s="1"/>
    </row>
    <row r="705" ht="12.75" customHeight="1">
      <c r="A705" s="1"/>
      <c r="C705" s="1"/>
      <c r="D705" s="1"/>
      <c r="E705" s="1"/>
      <c r="I705" s="1"/>
    </row>
    <row r="706" ht="12.75" customHeight="1">
      <c r="A706" s="1"/>
      <c r="C706" s="1"/>
      <c r="D706" s="1"/>
      <c r="E706" s="1"/>
      <c r="I706" s="1"/>
    </row>
    <row r="707" ht="12.75" customHeight="1">
      <c r="A707" s="1"/>
      <c r="C707" s="1"/>
      <c r="D707" s="1"/>
      <c r="E707" s="1"/>
      <c r="I707" s="1"/>
    </row>
    <row r="708" ht="12.75" customHeight="1">
      <c r="A708" s="1"/>
      <c r="C708" s="1"/>
      <c r="D708" s="1"/>
      <c r="E708" s="1"/>
      <c r="I708" s="1"/>
    </row>
    <row r="709" ht="12.75" customHeight="1">
      <c r="A709" s="1"/>
      <c r="C709" s="1"/>
      <c r="D709" s="1"/>
      <c r="E709" s="1"/>
      <c r="I709" s="1"/>
    </row>
    <row r="710" ht="12.75" customHeight="1">
      <c r="A710" s="1"/>
      <c r="C710" s="1"/>
      <c r="D710" s="1"/>
      <c r="E710" s="1"/>
      <c r="I710" s="1"/>
    </row>
    <row r="711" ht="12.75" customHeight="1">
      <c r="A711" s="1"/>
      <c r="C711" s="1"/>
      <c r="D711" s="1"/>
      <c r="E711" s="1"/>
      <c r="I711" s="1"/>
    </row>
    <row r="712" ht="12.75" customHeight="1">
      <c r="A712" s="1"/>
      <c r="C712" s="1"/>
      <c r="D712" s="1"/>
      <c r="E712" s="1"/>
      <c r="I712" s="1"/>
    </row>
    <row r="713" ht="12.75" customHeight="1">
      <c r="A713" s="1"/>
      <c r="C713" s="1"/>
      <c r="D713" s="1"/>
      <c r="E713" s="1"/>
      <c r="I713" s="1"/>
    </row>
    <row r="714" ht="12.75" customHeight="1">
      <c r="A714" s="1"/>
      <c r="C714" s="1"/>
      <c r="D714" s="1"/>
      <c r="E714" s="1"/>
      <c r="I714" s="1"/>
    </row>
    <row r="715" ht="12.75" customHeight="1">
      <c r="A715" s="1"/>
      <c r="C715" s="1"/>
      <c r="D715" s="1"/>
      <c r="E715" s="1"/>
      <c r="I715" s="1"/>
    </row>
    <row r="716" ht="12.75" customHeight="1">
      <c r="A716" s="1"/>
      <c r="C716" s="1"/>
      <c r="D716" s="1"/>
      <c r="E716" s="1"/>
      <c r="I716" s="1"/>
    </row>
    <row r="717" ht="12.75" customHeight="1">
      <c r="A717" s="1"/>
      <c r="C717" s="1"/>
      <c r="D717" s="1"/>
      <c r="E717" s="1"/>
      <c r="I717" s="1"/>
    </row>
    <row r="718" ht="12.75" customHeight="1">
      <c r="A718" s="1"/>
      <c r="C718" s="1"/>
      <c r="D718" s="1"/>
      <c r="E718" s="1"/>
      <c r="I718" s="1"/>
    </row>
    <row r="719" ht="12.75" customHeight="1">
      <c r="A719" s="1"/>
      <c r="C719" s="1"/>
      <c r="D719" s="1"/>
      <c r="E719" s="1"/>
      <c r="I719" s="1"/>
    </row>
    <row r="720" ht="12.75" customHeight="1">
      <c r="A720" s="1"/>
      <c r="C720" s="1"/>
      <c r="D720" s="1"/>
      <c r="E720" s="1"/>
      <c r="I720" s="1"/>
    </row>
    <row r="721" ht="12.75" customHeight="1">
      <c r="A721" s="1"/>
      <c r="C721" s="1"/>
      <c r="D721" s="1"/>
      <c r="E721" s="1"/>
      <c r="I721" s="1"/>
    </row>
    <row r="722" ht="12.75" customHeight="1">
      <c r="A722" s="1"/>
      <c r="C722" s="1"/>
      <c r="D722" s="1"/>
      <c r="E722" s="1"/>
      <c r="I722" s="1"/>
    </row>
    <row r="723" ht="12.75" customHeight="1">
      <c r="A723" s="1"/>
      <c r="C723" s="1"/>
      <c r="D723" s="1"/>
      <c r="E723" s="1"/>
      <c r="I723" s="1"/>
    </row>
    <row r="724" ht="12.75" customHeight="1">
      <c r="A724" s="1"/>
      <c r="C724" s="1"/>
      <c r="D724" s="1"/>
      <c r="E724" s="1"/>
      <c r="I724" s="1"/>
    </row>
    <row r="725" ht="12.75" customHeight="1">
      <c r="A725" s="1"/>
      <c r="C725" s="1"/>
      <c r="D725" s="1"/>
      <c r="E725" s="1"/>
      <c r="I725" s="1"/>
    </row>
    <row r="726" ht="12.75" customHeight="1">
      <c r="A726" s="1"/>
      <c r="C726" s="1"/>
      <c r="D726" s="1"/>
      <c r="E726" s="1"/>
      <c r="I726" s="1"/>
    </row>
    <row r="727" ht="12.75" customHeight="1">
      <c r="A727" s="1"/>
      <c r="C727" s="1"/>
      <c r="D727" s="1"/>
      <c r="E727" s="1"/>
      <c r="I727" s="1"/>
    </row>
    <row r="728" ht="12.75" customHeight="1">
      <c r="A728" s="1"/>
      <c r="C728" s="1"/>
      <c r="D728" s="1"/>
      <c r="E728" s="1"/>
      <c r="I728" s="1"/>
    </row>
    <row r="729" ht="12.75" customHeight="1">
      <c r="A729" s="1"/>
      <c r="C729" s="1"/>
      <c r="D729" s="1"/>
      <c r="E729" s="1"/>
      <c r="I729" s="1"/>
    </row>
    <row r="730" ht="12.75" customHeight="1">
      <c r="A730" s="1"/>
      <c r="C730" s="1"/>
      <c r="D730" s="1"/>
      <c r="E730" s="1"/>
      <c r="I730" s="1"/>
    </row>
    <row r="731" ht="12.75" customHeight="1">
      <c r="A731" s="1"/>
      <c r="C731" s="1"/>
      <c r="D731" s="1"/>
      <c r="E731" s="1"/>
      <c r="I731" s="1"/>
    </row>
    <row r="732" ht="12.75" customHeight="1">
      <c r="A732" s="1"/>
      <c r="C732" s="1"/>
      <c r="D732" s="1"/>
      <c r="E732" s="1"/>
      <c r="I732" s="1"/>
    </row>
    <row r="733" ht="12.75" customHeight="1">
      <c r="A733" s="1"/>
      <c r="C733" s="1"/>
      <c r="D733" s="1"/>
      <c r="E733" s="1"/>
      <c r="I733" s="1"/>
    </row>
    <row r="734" ht="12.75" customHeight="1">
      <c r="A734" s="1"/>
      <c r="C734" s="1"/>
      <c r="D734" s="1"/>
      <c r="E734" s="1"/>
      <c r="I734" s="1"/>
    </row>
    <row r="735" ht="12.75" customHeight="1">
      <c r="A735" s="1"/>
      <c r="C735" s="1"/>
      <c r="D735" s="1"/>
      <c r="E735" s="1"/>
      <c r="I735" s="1"/>
    </row>
    <row r="736" ht="12.75" customHeight="1">
      <c r="A736" s="1"/>
      <c r="C736" s="1"/>
      <c r="D736" s="1"/>
      <c r="E736" s="1"/>
      <c r="I736" s="1"/>
    </row>
    <row r="737" ht="12.75" customHeight="1">
      <c r="A737" s="1"/>
      <c r="C737" s="1"/>
      <c r="D737" s="1"/>
      <c r="E737" s="1"/>
      <c r="I737" s="1"/>
    </row>
    <row r="738" ht="12.75" customHeight="1">
      <c r="A738" s="1"/>
      <c r="C738" s="1"/>
      <c r="D738" s="1"/>
      <c r="E738" s="1"/>
      <c r="I738" s="1"/>
    </row>
    <row r="739" ht="12.75" customHeight="1">
      <c r="A739" s="1"/>
      <c r="C739" s="1"/>
      <c r="D739" s="1"/>
      <c r="E739" s="1"/>
      <c r="I739" s="1"/>
    </row>
    <row r="740" ht="12.75" customHeight="1">
      <c r="A740" s="1"/>
      <c r="C740" s="1"/>
      <c r="D740" s="1"/>
      <c r="E740" s="1"/>
      <c r="I740" s="1"/>
    </row>
    <row r="741" ht="12.75" customHeight="1">
      <c r="A741" s="1"/>
      <c r="C741" s="1"/>
      <c r="D741" s="1"/>
      <c r="E741" s="1"/>
      <c r="I741" s="1"/>
    </row>
    <row r="742" ht="12.75" customHeight="1">
      <c r="A742" s="1"/>
      <c r="C742" s="1"/>
      <c r="D742" s="1"/>
      <c r="E742" s="1"/>
      <c r="I742" s="1"/>
    </row>
    <row r="743" ht="12.75" customHeight="1">
      <c r="A743" s="1"/>
      <c r="C743" s="1"/>
      <c r="D743" s="1"/>
      <c r="E743" s="1"/>
      <c r="I743" s="1"/>
    </row>
    <row r="744" ht="12.75" customHeight="1">
      <c r="A744" s="1"/>
      <c r="C744" s="1"/>
      <c r="D744" s="1"/>
      <c r="E744" s="1"/>
      <c r="I744" s="1"/>
    </row>
    <row r="745" ht="12.75" customHeight="1">
      <c r="A745" s="1"/>
      <c r="C745" s="1"/>
      <c r="D745" s="1"/>
      <c r="E745" s="1"/>
      <c r="I745" s="1"/>
    </row>
    <row r="746" ht="12.75" customHeight="1">
      <c r="A746" s="1"/>
      <c r="C746" s="1"/>
      <c r="D746" s="1"/>
      <c r="E746" s="1"/>
      <c r="I746" s="1"/>
    </row>
    <row r="747" ht="12.75" customHeight="1">
      <c r="A747" s="1"/>
      <c r="C747" s="1"/>
      <c r="D747" s="1"/>
      <c r="E747" s="1"/>
      <c r="I747" s="1"/>
    </row>
    <row r="748" ht="12.75" customHeight="1">
      <c r="A748" s="1"/>
      <c r="C748" s="1"/>
      <c r="D748" s="1"/>
      <c r="E748" s="1"/>
      <c r="I748" s="1"/>
    </row>
    <row r="749" ht="12.75" customHeight="1">
      <c r="A749" s="1"/>
      <c r="C749" s="1"/>
      <c r="D749" s="1"/>
      <c r="E749" s="1"/>
      <c r="I749" s="1"/>
    </row>
    <row r="750" ht="12.75" customHeight="1">
      <c r="A750" s="1"/>
      <c r="C750" s="1"/>
      <c r="D750" s="1"/>
      <c r="E750" s="1"/>
      <c r="I750" s="1"/>
    </row>
    <row r="751" ht="12.75" customHeight="1">
      <c r="A751" s="1"/>
      <c r="C751" s="1"/>
      <c r="D751" s="1"/>
      <c r="E751" s="1"/>
      <c r="I751" s="1"/>
    </row>
    <row r="752" ht="12.75" customHeight="1">
      <c r="A752" s="1"/>
      <c r="C752" s="1"/>
      <c r="D752" s="1"/>
      <c r="E752" s="1"/>
      <c r="I752" s="1"/>
    </row>
    <row r="753" ht="12.75" customHeight="1">
      <c r="A753" s="1"/>
      <c r="C753" s="1"/>
      <c r="D753" s="1"/>
      <c r="E753" s="1"/>
      <c r="I753" s="1"/>
    </row>
    <row r="754" ht="12.75" customHeight="1">
      <c r="A754" s="1"/>
      <c r="C754" s="1"/>
      <c r="D754" s="1"/>
      <c r="E754" s="1"/>
      <c r="I754" s="1"/>
    </row>
    <row r="755" ht="12.75" customHeight="1">
      <c r="A755" s="1"/>
      <c r="C755" s="1"/>
      <c r="D755" s="1"/>
      <c r="E755" s="1"/>
      <c r="I755" s="1"/>
    </row>
    <row r="756" ht="12.75" customHeight="1">
      <c r="A756" s="1"/>
      <c r="C756" s="1"/>
      <c r="D756" s="1"/>
      <c r="E756" s="1"/>
      <c r="I756" s="1"/>
    </row>
    <row r="757" ht="12.75" customHeight="1">
      <c r="A757" s="1"/>
      <c r="C757" s="1"/>
      <c r="D757" s="1"/>
      <c r="E757" s="1"/>
      <c r="I757" s="1"/>
    </row>
    <row r="758" ht="12.75" customHeight="1">
      <c r="A758" s="1"/>
      <c r="C758" s="1"/>
      <c r="D758" s="1"/>
      <c r="E758" s="1"/>
      <c r="I758" s="1"/>
    </row>
    <row r="759" ht="12.75" customHeight="1">
      <c r="A759" s="1"/>
      <c r="C759" s="1"/>
      <c r="D759" s="1"/>
      <c r="E759" s="1"/>
      <c r="I759" s="1"/>
    </row>
    <row r="760" ht="12.75" customHeight="1">
      <c r="A760" s="1"/>
      <c r="C760" s="1"/>
      <c r="D760" s="1"/>
      <c r="E760" s="1"/>
      <c r="I760" s="1"/>
    </row>
    <row r="761" ht="12.75" customHeight="1">
      <c r="A761" s="1"/>
      <c r="C761" s="1"/>
      <c r="D761" s="1"/>
      <c r="E761" s="1"/>
      <c r="I761" s="1"/>
    </row>
    <row r="762" ht="12.75" customHeight="1">
      <c r="A762" s="1"/>
      <c r="C762" s="1"/>
      <c r="D762" s="1"/>
      <c r="E762" s="1"/>
      <c r="I762" s="1"/>
    </row>
    <row r="763" ht="12.75" customHeight="1">
      <c r="A763" s="1"/>
      <c r="C763" s="1"/>
      <c r="D763" s="1"/>
      <c r="E763" s="1"/>
      <c r="I763" s="1"/>
    </row>
    <row r="764" ht="12.75" customHeight="1">
      <c r="A764" s="1"/>
      <c r="C764" s="1"/>
      <c r="D764" s="1"/>
      <c r="E764" s="1"/>
      <c r="I764" s="1"/>
    </row>
    <row r="765" ht="12.75" customHeight="1">
      <c r="A765" s="1"/>
      <c r="C765" s="1"/>
      <c r="D765" s="1"/>
      <c r="E765" s="1"/>
      <c r="I765" s="1"/>
    </row>
    <row r="766" ht="12.75" customHeight="1">
      <c r="A766" s="1"/>
      <c r="C766" s="1"/>
      <c r="D766" s="1"/>
      <c r="E766" s="1"/>
      <c r="I766" s="1"/>
    </row>
    <row r="767" ht="12.75" customHeight="1">
      <c r="A767" s="1"/>
      <c r="C767" s="1"/>
      <c r="D767" s="1"/>
      <c r="E767" s="1"/>
      <c r="I767" s="1"/>
    </row>
    <row r="768" ht="12.75" customHeight="1">
      <c r="A768" s="1"/>
      <c r="C768" s="1"/>
      <c r="D768" s="1"/>
      <c r="E768" s="1"/>
      <c r="I768" s="1"/>
    </row>
    <row r="769" ht="12.75" customHeight="1">
      <c r="A769" s="1"/>
      <c r="C769" s="1"/>
      <c r="D769" s="1"/>
      <c r="E769" s="1"/>
      <c r="I769" s="1"/>
    </row>
    <row r="770" ht="12.75" customHeight="1">
      <c r="A770" s="1"/>
      <c r="C770" s="1"/>
      <c r="D770" s="1"/>
      <c r="E770" s="1"/>
      <c r="I770" s="1"/>
    </row>
    <row r="771" ht="12.75" customHeight="1">
      <c r="A771" s="1"/>
      <c r="C771" s="1"/>
      <c r="D771" s="1"/>
      <c r="E771" s="1"/>
      <c r="I771" s="1"/>
    </row>
    <row r="772" ht="12.75" customHeight="1">
      <c r="A772" s="1"/>
      <c r="C772" s="1"/>
      <c r="D772" s="1"/>
      <c r="E772" s="1"/>
      <c r="I772" s="1"/>
    </row>
    <row r="773" ht="12.75" customHeight="1">
      <c r="A773" s="1"/>
      <c r="C773" s="1"/>
      <c r="D773" s="1"/>
      <c r="E773" s="1"/>
      <c r="I773" s="1"/>
    </row>
    <row r="774" ht="12.75" customHeight="1">
      <c r="A774" s="1"/>
      <c r="C774" s="1"/>
      <c r="D774" s="1"/>
      <c r="E774" s="1"/>
      <c r="I774" s="1"/>
    </row>
    <row r="775" ht="12.75" customHeight="1">
      <c r="A775" s="1"/>
      <c r="C775" s="1"/>
      <c r="D775" s="1"/>
      <c r="E775" s="1"/>
      <c r="I775" s="1"/>
    </row>
    <row r="776" ht="12.75" customHeight="1">
      <c r="A776" s="1"/>
      <c r="C776" s="1"/>
      <c r="D776" s="1"/>
      <c r="E776" s="1"/>
      <c r="I776" s="1"/>
    </row>
    <row r="777" ht="12.75" customHeight="1">
      <c r="A777" s="1"/>
      <c r="C777" s="1"/>
      <c r="D777" s="1"/>
      <c r="E777" s="1"/>
      <c r="I777" s="1"/>
    </row>
    <row r="778" ht="12.75" customHeight="1">
      <c r="A778" s="1"/>
      <c r="C778" s="1"/>
      <c r="D778" s="1"/>
      <c r="E778" s="1"/>
      <c r="I778" s="1"/>
    </row>
    <row r="779" ht="12.75" customHeight="1">
      <c r="A779" s="1"/>
      <c r="C779" s="1"/>
      <c r="D779" s="1"/>
      <c r="E779" s="1"/>
      <c r="I779" s="1"/>
    </row>
    <row r="780" ht="12.75" customHeight="1">
      <c r="A780" s="1"/>
      <c r="C780" s="1"/>
      <c r="D780" s="1"/>
      <c r="E780" s="1"/>
      <c r="I780" s="1"/>
    </row>
    <row r="781" ht="12.75" customHeight="1">
      <c r="A781" s="1"/>
      <c r="C781" s="1"/>
      <c r="D781" s="1"/>
      <c r="E781" s="1"/>
      <c r="I781" s="1"/>
    </row>
    <row r="782" ht="12.75" customHeight="1">
      <c r="A782" s="1"/>
      <c r="C782" s="1"/>
      <c r="D782" s="1"/>
      <c r="E782" s="1"/>
      <c r="I782" s="1"/>
    </row>
    <row r="783" ht="12.75" customHeight="1">
      <c r="A783" s="1"/>
      <c r="C783" s="1"/>
      <c r="D783" s="1"/>
      <c r="E783" s="1"/>
      <c r="I783" s="1"/>
    </row>
    <row r="784" ht="12.75" customHeight="1">
      <c r="A784" s="1"/>
      <c r="C784" s="1"/>
      <c r="D784" s="1"/>
      <c r="E784" s="1"/>
      <c r="I784" s="1"/>
    </row>
    <row r="785" ht="12.75" customHeight="1">
      <c r="A785" s="1"/>
      <c r="C785" s="1"/>
      <c r="D785" s="1"/>
      <c r="E785" s="1"/>
      <c r="I785" s="1"/>
    </row>
    <row r="786" ht="12.75" customHeight="1">
      <c r="A786" s="1"/>
      <c r="C786" s="1"/>
      <c r="D786" s="1"/>
      <c r="E786" s="1"/>
      <c r="I786" s="1"/>
    </row>
    <row r="787" ht="12.75" customHeight="1">
      <c r="A787" s="1"/>
      <c r="C787" s="1"/>
      <c r="D787" s="1"/>
      <c r="E787" s="1"/>
      <c r="I787" s="1"/>
    </row>
    <row r="788" ht="12.75" customHeight="1">
      <c r="A788" s="1"/>
      <c r="C788" s="1"/>
      <c r="D788" s="1"/>
      <c r="E788" s="1"/>
      <c r="I788" s="1"/>
    </row>
    <row r="789" ht="12.75" customHeight="1">
      <c r="A789" s="1"/>
      <c r="C789" s="1"/>
      <c r="D789" s="1"/>
      <c r="E789" s="1"/>
      <c r="I789" s="1"/>
    </row>
    <row r="790" ht="12.75" customHeight="1">
      <c r="A790" s="1"/>
      <c r="C790" s="1"/>
      <c r="D790" s="1"/>
      <c r="E790" s="1"/>
      <c r="I790" s="1"/>
    </row>
    <row r="791" ht="12.75" customHeight="1">
      <c r="A791" s="1"/>
      <c r="C791" s="1"/>
      <c r="D791" s="1"/>
      <c r="E791" s="1"/>
      <c r="I791" s="1"/>
    </row>
    <row r="792" ht="12.75" customHeight="1">
      <c r="A792" s="1"/>
      <c r="C792" s="1"/>
      <c r="D792" s="1"/>
      <c r="E792" s="1"/>
      <c r="I792" s="1"/>
    </row>
    <row r="793" ht="12.75" customHeight="1">
      <c r="A793" s="1"/>
      <c r="C793" s="1"/>
      <c r="D793" s="1"/>
      <c r="E793" s="1"/>
      <c r="I793" s="1"/>
    </row>
    <row r="794" ht="12.75" customHeight="1">
      <c r="A794" s="1"/>
      <c r="C794" s="1"/>
      <c r="D794" s="1"/>
      <c r="E794" s="1"/>
      <c r="I794" s="1"/>
    </row>
    <row r="795" ht="12.75" customHeight="1">
      <c r="A795" s="1"/>
      <c r="C795" s="1"/>
      <c r="D795" s="1"/>
      <c r="E795" s="1"/>
      <c r="I795" s="1"/>
    </row>
    <row r="796" ht="12.75" customHeight="1">
      <c r="A796" s="1"/>
      <c r="C796" s="1"/>
      <c r="D796" s="1"/>
      <c r="E796" s="1"/>
      <c r="I796" s="1"/>
    </row>
    <row r="797" ht="12.75" customHeight="1">
      <c r="A797" s="1"/>
      <c r="C797" s="1"/>
      <c r="D797" s="1"/>
      <c r="E797" s="1"/>
      <c r="I797" s="1"/>
    </row>
    <row r="798" ht="12.75" customHeight="1">
      <c r="A798" s="1"/>
      <c r="C798" s="1"/>
      <c r="D798" s="1"/>
      <c r="E798" s="1"/>
      <c r="I798" s="1"/>
    </row>
    <row r="799" ht="12.75" customHeight="1">
      <c r="A799" s="1"/>
      <c r="C799" s="1"/>
      <c r="D799" s="1"/>
      <c r="E799" s="1"/>
      <c r="I799" s="1"/>
    </row>
    <row r="800" ht="12.75" customHeight="1">
      <c r="A800" s="1"/>
      <c r="C800" s="1"/>
      <c r="D800" s="1"/>
      <c r="E800" s="1"/>
      <c r="I800" s="1"/>
    </row>
    <row r="801" ht="12.75" customHeight="1">
      <c r="A801" s="1"/>
      <c r="C801" s="1"/>
      <c r="D801" s="1"/>
      <c r="E801" s="1"/>
      <c r="I801" s="1"/>
    </row>
    <row r="802" ht="12.75" customHeight="1">
      <c r="A802" s="1"/>
      <c r="C802" s="1"/>
      <c r="D802" s="1"/>
      <c r="E802" s="1"/>
      <c r="I802" s="1"/>
    </row>
    <row r="803" ht="12.75" customHeight="1">
      <c r="A803" s="1"/>
      <c r="C803" s="1"/>
      <c r="D803" s="1"/>
      <c r="E803" s="1"/>
      <c r="I803" s="1"/>
    </row>
    <row r="804" ht="12.75" customHeight="1">
      <c r="A804" s="1"/>
      <c r="C804" s="1"/>
      <c r="D804" s="1"/>
      <c r="E804" s="1"/>
      <c r="I804" s="1"/>
    </row>
    <row r="805" ht="12.75" customHeight="1">
      <c r="A805" s="1"/>
      <c r="C805" s="1"/>
      <c r="D805" s="1"/>
      <c r="E805" s="1"/>
      <c r="I805" s="1"/>
    </row>
    <row r="806" ht="12.75" customHeight="1">
      <c r="A806" s="1"/>
      <c r="C806" s="1"/>
      <c r="D806" s="1"/>
      <c r="E806" s="1"/>
      <c r="I806" s="1"/>
    </row>
    <row r="807" ht="12.75" customHeight="1">
      <c r="A807" s="1"/>
      <c r="C807" s="1"/>
      <c r="D807" s="1"/>
      <c r="E807" s="1"/>
      <c r="I807" s="1"/>
    </row>
    <row r="808" ht="12.75" customHeight="1">
      <c r="A808" s="1"/>
      <c r="C808" s="1"/>
      <c r="D808" s="1"/>
      <c r="E808" s="1"/>
      <c r="I808" s="1"/>
    </row>
    <row r="809" ht="12.75" customHeight="1">
      <c r="A809" s="1"/>
      <c r="C809" s="1"/>
      <c r="D809" s="1"/>
      <c r="E809" s="1"/>
      <c r="I809" s="1"/>
    </row>
    <row r="810" ht="12.75" customHeight="1">
      <c r="A810" s="1"/>
      <c r="C810" s="1"/>
      <c r="D810" s="1"/>
      <c r="E810" s="1"/>
      <c r="I810" s="1"/>
    </row>
    <row r="811" ht="12.75" customHeight="1">
      <c r="A811" s="1"/>
      <c r="C811" s="1"/>
      <c r="D811" s="1"/>
      <c r="E811" s="1"/>
      <c r="I811" s="1"/>
    </row>
    <row r="812" ht="12.75" customHeight="1">
      <c r="A812" s="1"/>
      <c r="C812" s="1"/>
      <c r="D812" s="1"/>
      <c r="E812" s="1"/>
      <c r="I812" s="1"/>
    </row>
    <row r="813" ht="12.75" customHeight="1">
      <c r="A813" s="1"/>
      <c r="C813" s="1"/>
      <c r="D813" s="1"/>
      <c r="E813" s="1"/>
      <c r="I813" s="1"/>
    </row>
    <row r="814" ht="12.75" customHeight="1">
      <c r="A814" s="1"/>
      <c r="C814" s="1"/>
      <c r="D814" s="1"/>
      <c r="E814" s="1"/>
      <c r="I814" s="1"/>
    </row>
    <row r="815" ht="12.75" customHeight="1">
      <c r="A815" s="1"/>
      <c r="C815" s="1"/>
      <c r="D815" s="1"/>
      <c r="E815" s="1"/>
      <c r="I815" s="1"/>
    </row>
    <row r="816" ht="12.75" customHeight="1">
      <c r="A816" s="1"/>
      <c r="C816" s="1"/>
      <c r="D816" s="1"/>
      <c r="E816" s="1"/>
      <c r="I816" s="1"/>
    </row>
    <row r="817" ht="12.75" customHeight="1">
      <c r="A817" s="1"/>
      <c r="C817" s="1"/>
      <c r="D817" s="1"/>
      <c r="E817" s="1"/>
      <c r="I817" s="1"/>
    </row>
    <row r="818" ht="12.75" customHeight="1">
      <c r="A818" s="1"/>
      <c r="C818" s="1"/>
      <c r="D818" s="1"/>
      <c r="E818" s="1"/>
      <c r="I818" s="1"/>
    </row>
    <row r="819" ht="12.75" customHeight="1">
      <c r="A819" s="1"/>
      <c r="C819" s="1"/>
      <c r="D819" s="1"/>
      <c r="E819" s="1"/>
      <c r="I819" s="1"/>
    </row>
    <row r="820" ht="12.75" customHeight="1">
      <c r="A820" s="1"/>
      <c r="C820" s="1"/>
      <c r="D820" s="1"/>
      <c r="E820" s="1"/>
      <c r="I820" s="1"/>
    </row>
    <row r="821" ht="12.75" customHeight="1">
      <c r="A821" s="1"/>
      <c r="C821" s="1"/>
      <c r="D821" s="1"/>
      <c r="E821" s="1"/>
      <c r="I821" s="1"/>
    </row>
    <row r="822" ht="12.75" customHeight="1">
      <c r="A822" s="1"/>
      <c r="C822" s="1"/>
      <c r="D822" s="1"/>
      <c r="E822" s="1"/>
      <c r="I822" s="1"/>
    </row>
    <row r="823" ht="12.75" customHeight="1">
      <c r="A823" s="1"/>
      <c r="C823" s="1"/>
      <c r="D823" s="1"/>
      <c r="E823" s="1"/>
      <c r="I823" s="1"/>
    </row>
    <row r="824" ht="12.75" customHeight="1">
      <c r="A824" s="1"/>
      <c r="C824" s="1"/>
      <c r="D824" s="1"/>
      <c r="E824" s="1"/>
      <c r="I824" s="1"/>
    </row>
    <row r="825" ht="12.75" customHeight="1">
      <c r="A825" s="1"/>
      <c r="C825" s="1"/>
      <c r="D825" s="1"/>
      <c r="E825" s="1"/>
      <c r="I825" s="1"/>
    </row>
    <row r="826" ht="12.75" customHeight="1">
      <c r="A826" s="1"/>
      <c r="C826" s="1"/>
      <c r="D826" s="1"/>
      <c r="E826" s="1"/>
      <c r="I826" s="1"/>
    </row>
    <row r="827" ht="12.75" customHeight="1">
      <c r="A827" s="1"/>
      <c r="C827" s="1"/>
      <c r="D827" s="1"/>
      <c r="E827" s="1"/>
      <c r="I827" s="1"/>
    </row>
    <row r="828" ht="12.75" customHeight="1">
      <c r="A828" s="1"/>
      <c r="C828" s="1"/>
      <c r="D828" s="1"/>
      <c r="E828" s="1"/>
      <c r="I828" s="1"/>
    </row>
    <row r="829" ht="12.75" customHeight="1">
      <c r="A829" s="1"/>
      <c r="C829" s="1"/>
      <c r="D829" s="1"/>
      <c r="E829" s="1"/>
      <c r="I829" s="1"/>
    </row>
    <row r="830" ht="12.75" customHeight="1">
      <c r="A830" s="1"/>
      <c r="C830" s="1"/>
      <c r="D830" s="1"/>
      <c r="E830" s="1"/>
      <c r="I830" s="1"/>
    </row>
    <row r="831" ht="12.75" customHeight="1">
      <c r="A831" s="1"/>
      <c r="C831" s="1"/>
      <c r="D831" s="1"/>
      <c r="E831" s="1"/>
      <c r="I831" s="1"/>
    </row>
    <row r="832" ht="12.75" customHeight="1">
      <c r="A832" s="1"/>
      <c r="C832" s="1"/>
      <c r="D832" s="1"/>
      <c r="E832" s="1"/>
      <c r="I832" s="1"/>
    </row>
    <row r="833" ht="12.75" customHeight="1">
      <c r="A833" s="1"/>
      <c r="C833" s="1"/>
      <c r="D833" s="1"/>
      <c r="E833" s="1"/>
      <c r="I833" s="1"/>
    </row>
    <row r="834" ht="12.75" customHeight="1">
      <c r="A834" s="1"/>
      <c r="C834" s="1"/>
      <c r="D834" s="1"/>
      <c r="E834" s="1"/>
      <c r="I834" s="1"/>
    </row>
    <row r="835" ht="12.75" customHeight="1">
      <c r="A835" s="1"/>
      <c r="C835" s="1"/>
      <c r="D835" s="1"/>
      <c r="E835" s="1"/>
      <c r="I835" s="1"/>
    </row>
    <row r="836" ht="12.75" customHeight="1">
      <c r="A836" s="1"/>
      <c r="C836" s="1"/>
      <c r="D836" s="1"/>
      <c r="E836" s="1"/>
      <c r="I836" s="1"/>
    </row>
    <row r="837" ht="12.75" customHeight="1">
      <c r="A837" s="1"/>
      <c r="C837" s="1"/>
      <c r="D837" s="1"/>
      <c r="E837" s="1"/>
      <c r="I837" s="1"/>
    </row>
    <row r="838" ht="12.75" customHeight="1">
      <c r="A838" s="1"/>
      <c r="C838" s="1"/>
      <c r="D838" s="1"/>
      <c r="E838" s="1"/>
      <c r="I838" s="1"/>
    </row>
    <row r="839" ht="12.75" customHeight="1">
      <c r="A839" s="1"/>
      <c r="C839" s="1"/>
      <c r="D839" s="1"/>
      <c r="E839" s="1"/>
      <c r="I839" s="1"/>
    </row>
    <row r="840" ht="12.75" customHeight="1">
      <c r="A840" s="1"/>
      <c r="C840" s="1"/>
      <c r="D840" s="1"/>
      <c r="E840" s="1"/>
      <c r="I840" s="1"/>
    </row>
    <row r="841" ht="12.75" customHeight="1">
      <c r="A841" s="1"/>
      <c r="C841" s="1"/>
      <c r="D841" s="1"/>
      <c r="E841" s="1"/>
      <c r="I841" s="1"/>
    </row>
    <row r="842" ht="12.75" customHeight="1">
      <c r="A842" s="1"/>
      <c r="C842" s="1"/>
      <c r="D842" s="1"/>
      <c r="E842" s="1"/>
      <c r="I842" s="1"/>
    </row>
    <row r="843" ht="12.75" customHeight="1">
      <c r="A843" s="1"/>
      <c r="C843" s="1"/>
      <c r="D843" s="1"/>
      <c r="E843" s="1"/>
      <c r="I843" s="1"/>
    </row>
    <row r="844" ht="12.75" customHeight="1">
      <c r="A844" s="1"/>
      <c r="C844" s="1"/>
      <c r="D844" s="1"/>
      <c r="E844" s="1"/>
      <c r="I844" s="1"/>
    </row>
    <row r="845" ht="12.75" customHeight="1">
      <c r="A845" s="1"/>
      <c r="C845" s="1"/>
      <c r="D845" s="1"/>
      <c r="E845" s="1"/>
      <c r="I845" s="1"/>
    </row>
    <row r="846" ht="12.75" customHeight="1">
      <c r="A846" s="1"/>
      <c r="C846" s="1"/>
      <c r="D846" s="1"/>
      <c r="E846" s="1"/>
      <c r="I846" s="1"/>
    </row>
    <row r="847" ht="12.75" customHeight="1">
      <c r="A847" s="1"/>
      <c r="C847" s="1"/>
      <c r="D847" s="1"/>
      <c r="E847" s="1"/>
      <c r="I847" s="1"/>
    </row>
    <row r="848" ht="12.75" customHeight="1">
      <c r="A848" s="1"/>
      <c r="C848" s="1"/>
      <c r="D848" s="1"/>
      <c r="E848" s="1"/>
      <c r="I848" s="1"/>
    </row>
    <row r="849" ht="12.75" customHeight="1">
      <c r="A849" s="1"/>
      <c r="C849" s="1"/>
      <c r="D849" s="1"/>
      <c r="E849" s="1"/>
      <c r="I849" s="1"/>
    </row>
    <row r="850" ht="12.75" customHeight="1">
      <c r="A850" s="1"/>
      <c r="C850" s="1"/>
      <c r="D850" s="1"/>
      <c r="E850" s="1"/>
      <c r="I850" s="1"/>
    </row>
    <row r="851" ht="12.75" customHeight="1">
      <c r="A851" s="1"/>
      <c r="C851" s="1"/>
      <c r="D851" s="1"/>
      <c r="E851" s="1"/>
      <c r="I851" s="1"/>
    </row>
    <row r="852" ht="12.75" customHeight="1">
      <c r="A852" s="1"/>
      <c r="C852" s="1"/>
      <c r="D852" s="1"/>
      <c r="E852" s="1"/>
      <c r="I852" s="1"/>
    </row>
    <row r="853" ht="12.75" customHeight="1">
      <c r="A853" s="1"/>
      <c r="C853" s="1"/>
      <c r="D853" s="1"/>
      <c r="E853" s="1"/>
      <c r="I853" s="1"/>
    </row>
    <row r="854" ht="12.75" customHeight="1">
      <c r="A854" s="1"/>
      <c r="C854" s="1"/>
      <c r="D854" s="1"/>
      <c r="E854" s="1"/>
      <c r="I854" s="1"/>
    </row>
    <row r="855" ht="12.75" customHeight="1">
      <c r="A855" s="1"/>
      <c r="C855" s="1"/>
      <c r="D855" s="1"/>
      <c r="E855" s="1"/>
      <c r="I855" s="1"/>
    </row>
    <row r="856" ht="12.75" customHeight="1">
      <c r="A856" s="1"/>
      <c r="C856" s="1"/>
      <c r="D856" s="1"/>
      <c r="E856" s="1"/>
      <c r="I856" s="1"/>
    </row>
    <row r="857" ht="12.75" customHeight="1">
      <c r="A857" s="1"/>
      <c r="C857" s="1"/>
      <c r="D857" s="1"/>
      <c r="E857" s="1"/>
      <c r="I857" s="1"/>
    </row>
    <row r="858" ht="12.75" customHeight="1">
      <c r="A858" s="1"/>
      <c r="C858" s="1"/>
      <c r="D858" s="1"/>
      <c r="E858" s="1"/>
      <c r="I858" s="1"/>
    </row>
    <row r="859" ht="12.75" customHeight="1">
      <c r="A859" s="1"/>
      <c r="C859" s="1"/>
      <c r="D859" s="1"/>
      <c r="E859" s="1"/>
      <c r="I859" s="1"/>
    </row>
    <row r="860" ht="12.75" customHeight="1">
      <c r="A860" s="1"/>
      <c r="C860" s="1"/>
      <c r="D860" s="1"/>
      <c r="E860" s="1"/>
      <c r="I860" s="1"/>
    </row>
    <row r="861" ht="12.75" customHeight="1">
      <c r="A861" s="1"/>
      <c r="C861" s="1"/>
      <c r="D861" s="1"/>
      <c r="E861" s="1"/>
      <c r="I861" s="1"/>
    </row>
    <row r="862" ht="12.75" customHeight="1">
      <c r="A862" s="1"/>
      <c r="C862" s="1"/>
      <c r="D862" s="1"/>
      <c r="E862" s="1"/>
      <c r="I862" s="1"/>
    </row>
    <row r="863" ht="12.75" customHeight="1">
      <c r="A863" s="1"/>
      <c r="C863" s="1"/>
      <c r="D863" s="1"/>
      <c r="E863" s="1"/>
      <c r="I863" s="1"/>
    </row>
    <row r="864" ht="12.75" customHeight="1">
      <c r="A864" s="1"/>
      <c r="C864" s="1"/>
      <c r="D864" s="1"/>
      <c r="E864" s="1"/>
      <c r="I864" s="1"/>
    </row>
    <row r="865" ht="12.75" customHeight="1">
      <c r="A865" s="1"/>
      <c r="C865" s="1"/>
      <c r="D865" s="1"/>
      <c r="E865" s="1"/>
      <c r="I865" s="1"/>
    </row>
    <row r="866" ht="12.75" customHeight="1">
      <c r="A866" s="1"/>
      <c r="C866" s="1"/>
      <c r="D866" s="1"/>
      <c r="E866" s="1"/>
      <c r="I866" s="1"/>
    </row>
    <row r="867" ht="12.75" customHeight="1">
      <c r="A867" s="1"/>
      <c r="C867" s="1"/>
      <c r="D867" s="1"/>
      <c r="E867" s="1"/>
      <c r="I867" s="1"/>
    </row>
    <row r="868" ht="12.75" customHeight="1">
      <c r="A868" s="1"/>
      <c r="C868" s="1"/>
      <c r="D868" s="1"/>
      <c r="E868" s="1"/>
      <c r="I868" s="1"/>
    </row>
    <row r="869" ht="12.75" customHeight="1">
      <c r="A869" s="1"/>
      <c r="C869" s="1"/>
      <c r="D869" s="1"/>
      <c r="E869" s="1"/>
      <c r="I869" s="1"/>
    </row>
    <row r="870" ht="12.75" customHeight="1">
      <c r="A870" s="1"/>
      <c r="C870" s="1"/>
      <c r="D870" s="1"/>
      <c r="E870" s="1"/>
      <c r="I870" s="1"/>
    </row>
    <row r="871" ht="12.75" customHeight="1">
      <c r="A871" s="1"/>
      <c r="C871" s="1"/>
      <c r="D871" s="1"/>
      <c r="E871" s="1"/>
      <c r="I871" s="1"/>
    </row>
    <row r="872" ht="12.75" customHeight="1">
      <c r="A872" s="1"/>
      <c r="C872" s="1"/>
      <c r="D872" s="1"/>
      <c r="E872" s="1"/>
      <c r="I872" s="1"/>
    </row>
    <row r="873" ht="12.75" customHeight="1">
      <c r="A873" s="1"/>
      <c r="C873" s="1"/>
      <c r="D873" s="1"/>
      <c r="E873" s="1"/>
      <c r="I873" s="1"/>
    </row>
    <row r="874" ht="12.75" customHeight="1">
      <c r="A874" s="1"/>
      <c r="C874" s="1"/>
      <c r="D874" s="1"/>
      <c r="E874" s="1"/>
      <c r="I874" s="1"/>
    </row>
    <row r="875" ht="12.75" customHeight="1">
      <c r="A875" s="1"/>
      <c r="C875" s="1"/>
      <c r="D875" s="1"/>
      <c r="E875" s="1"/>
      <c r="I875" s="1"/>
    </row>
    <row r="876" ht="12.75" customHeight="1">
      <c r="A876" s="1"/>
      <c r="C876" s="1"/>
      <c r="D876" s="1"/>
      <c r="E876" s="1"/>
      <c r="I876" s="1"/>
    </row>
    <row r="877" ht="12.75" customHeight="1">
      <c r="A877" s="1"/>
      <c r="C877" s="1"/>
      <c r="D877" s="1"/>
      <c r="E877" s="1"/>
      <c r="I877" s="1"/>
    </row>
    <row r="878" ht="12.75" customHeight="1">
      <c r="A878" s="1"/>
      <c r="C878" s="1"/>
      <c r="D878" s="1"/>
      <c r="E878" s="1"/>
      <c r="I878" s="1"/>
    </row>
    <row r="879" ht="12.75" customHeight="1">
      <c r="A879" s="1"/>
      <c r="C879" s="1"/>
      <c r="D879" s="1"/>
      <c r="E879" s="1"/>
      <c r="I879" s="1"/>
    </row>
    <row r="880" ht="12.75" customHeight="1">
      <c r="A880" s="1"/>
      <c r="C880" s="1"/>
      <c r="D880" s="1"/>
      <c r="E880" s="1"/>
      <c r="I880" s="1"/>
    </row>
    <row r="881" ht="12.75" customHeight="1">
      <c r="A881" s="1"/>
      <c r="C881" s="1"/>
      <c r="D881" s="1"/>
      <c r="E881" s="1"/>
      <c r="I881" s="1"/>
    </row>
    <row r="882" ht="12.75" customHeight="1">
      <c r="A882" s="1"/>
      <c r="C882" s="1"/>
      <c r="D882" s="1"/>
      <c r="E882" s="1"/>
      <c r="I882" s="1"/>
    </row>
    <row r="883" ht="12.75" customHeight="1">
      <c r="A883" s="1"/>
      <c r="C883" s="1"/>
      <c r="D883" s="1"/>
      <c r="E883" s="1"/>
      <c r="I883" s="1"/>
    </row>
    <row r="884" ht="12.75" customHeight="1">
      <c r="A884" s="1"/>
      <c r="C884" s="1"/>
      <c r="D884" s="1"/>
      <c r="E884" s="1"/>
      <c r="I884" s="1"/>
    </row>
    <row r="885" ht="12.75" customHeight="1">
      <c r="A885" s="1"/>
      <c r="C885" s="1"/>
      <c r="D885" s="1"/>
      <c r="E885" s="1"/>
      <c r="I885" s="1"/>
    </row>
    <row r="886" ht="12.75" customHeight="1">
      <c r="A886" s="1"/>
      <c r="C886" s="1"/>
      <c r="D886" s="1"/>
      <c r="E886" s="1"/>
      <c r="I886" s="1"/>
    </row>
    <row r="887" ht="12.75" customHeight="1">
      <c r="A887" s="1"/>
      <c r="C887" s="1"/>
      <c r="D887" s="1"/>
      <c r="E887" s="1"/>
      <c r="I887" s="1"/>
    </row>
    <row r="888" ht="12.75" customHeight="1">
      <c r="A888" s="1"/>
      <c r="C888" s="1"/>
      <c r="D888" s="1"/>
      <c r="E888" s="1"/>
      <c r="I888" s="1"/>
    </row>
    <row r="889" ht="12.75" customHeight="1">
      <c r="A889" s="1"/>
      <c r="C889" s="1"/>
      <c r="D889" s="1"/>
      <c r="E889" s="1"/>
      <c r="I889" s="1"/>
    </row>
    <row r="890" ht="12.75" customHeight="1">
      <c r="A890" s="1"/>
      <c r="C890" s="1"/>
      <c r="D890" s="1"/>
      <c r="E890" s="1"/>
      <c r="I890" s="1"/>
    </row>
    <row r="891" ht="12.75" customHeight="1">
      <c r="A891" s="1"/>
      <c r="C891" s="1"/>
      <c r="D891" s="1"/>
      <c r="E891" s="1"/>
      <c r="I891" s="1"/>
    </row>
    <row r="892" ht="12.75" customHeight="1">
      <c r="A892" s="1"/>
      <c r="C892" s="1"/>
      <c r="D892" s="1"/>
      <c r="E892" s="1"/>
      <c r="I892" s="1"/>
    </row>
    <row r="893" ht="12.75" customHeight="1">
      <c r="A893" s="1"/>
      <c r="C893" s="1"/>
      <c r="D893" s="1"/>
      <c r="E893" s="1"/>
      <c r="I893" s="1"/>
    </row>
    <row r="894" ht="12.75" customHeight="1">
      <c r="A894" s="1"/>
      <c r="C894" s="1"/>
      <c r="D894" s="1"/>
      <c r="E894" s="1"/>
      <c r="I894" s="1"/>
    </row>
    <row r="895" ht="12.75" customHeight="1">
      <c r="A895" s="1"/>
      <c r="C895" s="1"/>
      <c r="D895" s="1"/>
      <c r="E895" s="1"/>
      <c r="I895" s="1"/>
    </row>
    <row r="896" ht="12.75" customHeight="1">
      <c r="A896" s="1"/>
      <c r="C896" s="1"/>
      <c r="D896" s="1"/>
      <c r="E896" s="1"/>
      <c r="I896" s="1"/>
    </row>
    <row r="897" ht="12.75" customHeight="1">
      <c r="A897" s="1"/>
      <c r="C897" s="1"/>
      <c r="D897" s="1"/>
      <c r="E897" s="1"/>
      <c r="I897" s="1"/>
    </row>
    <row r="898" ht="12.75" customHeight="1">
      <c r="A898" s="1"/>
      <c r="C898" s="1"/>
      <c r="D898" s="1"/>
      <c r="E898" s="1"/>
      <c r="I898" s="1"/>
    </row>
    <row r="899" ht="12.75" customHeight="1">
      <c r="A899" s="1"/>
      <c r="C899" s="1"/>
      <c r="D899" s="1"/>
      <c r="E899" s="1"/>
      <c r="I899" s="1"/>
    </row>
    <row r="900" ht="12.75" customHeight="1">
      <c r="A900" s="1"/>
      <c r="C900" s="1"/>
      <c r="D900" s="1"/>
      <c r="E900" s="1"/>
      <c r="I900" s="1"/>
    </row>
    <row r="901" ht="12.75" customHeight="1">
      <c r="A901" s="1"/>
      <c r="C901" s="1"/>
      <c r="D901" s="1"/>
      <c r="E901" s="1"/>
      <c r="I901" s="1"/>
    </row>
    <row r="902" ht="12.75" customHeight="1">
      <c r="A902" s="1"/>
      <c r="C902" s="1"/>
      <c r="D902" s="1"/>
      <c r="E902" s="1"/>
      <c r="I902" s="1"/>
    </row>
    <row r="903" ht="12.75" customHeight="1">
      <c r="A903" s="1"/>
      <c r="C903" s="1"/>
      <c r="D903" s="1"/>
      <c r="E903" s="1"/>
      <c r="I903" s="1"/>
    </row>
    <row r="904" ht="12.75" customHeight="1">
      <c r="A904" s="1"/>
      <c r="C904" s="1"/>
      <c r="D904" s="1"/>
      <c r="E904" s="1"/>
      <c r="I904" s="1"/>
    </row>
    <row r="905" ht="12.75" customHeight="1">
      <c r="A905" s="1"/>
      <c r="C905" s="1"/>
      <c r="D905" s="1"/>
      <c r="E905" s="1"/>
      <c r="I905" s="1"/>
    </row>
    <row r="906" ht="12.75" customHeight="1">
      <c r="A906" s="1"/>
      <c r="C906" s="1"/>
      <c r="D906" s="1"/>
      <c r="E906" s="1"/>
      <c r="I906" s="1"/>
    </row>
    <row r="907" ht="12.75" customHeight="1">
      <c r="A907" s="1"/>
      <c r="C907" s="1"/>
      <c r="D907" s="1"/>
      <c r="E907" s="1"/>
      <c r="I907" s="1"/>
    </row>
    <row r="908" ht="12.75" customHeight="1">
      <c r="A908" s="1"/>
      <c r="C908" s="1"/>
      <c r="D908" s="1"/>
      <c r="E908" s="1"/>
      <c r="I908" s="1"/>
    </row>
    <row r="909" ht="12.75" customHeight="1">
      <c r="A909" s="1"/>
      <c r="C909" s="1"/>
      <c r="D909" s="1"/>
      <c r="E909" s="1"/>
      <c r="I909" s="1"/>
    </row>
    <row r="910" ht="12.75" customHeight="1">
      <c r="A910" s="1"/>
      <c r="C910" s="1"/>
      <c r="D910" s="1"/>
      <c r="E910" s="1"/>
      <c r="I910" s="1"/>
    </row>
    <row r="911" ht="12.75" customHeight="1">
      <c r="A911" s="1"/>
      <c r="C911" s="1"/>
      <c r="D911" s="1"/>
      <c r="E911" s="1"/>
      <c r="I911" s="1"/>
    </row>
    <row r="912" ht="12.75" customHeight="1">
      <c r="A912" s="1"/>
      <c r="C912" s="1"/>
      <c r="D912" s="1"/>
      <c r="E912" s="1"/>
      <c r="I912" s="1"/>
    </row>
    <row r="913" ht="12.75" customHeight="1">
      <c r="A913" s="1"/>
      <c r="C913" s="1"/>
      <c r="D913" s="1"/>
      <c r="E913" s="1"/>
      <c r="I913" s="1"/>
    </row>
    <row r="914" ht="12.75" customHeight="1">
      <c r="A914" s="1"/>
      <c r="C914" s="1"/>
      <c r="D914" s="1"/>
      <c r="E914" s="1"/>
      <c r="I914" s="1"/>
    </row>
    <row r="915" ht="12.75" customHeight="1">
      <c r="A915" s="1"/>
      <c r="C915" s="1"/>
      <c r="D915" s="1"/>
      <c r="E915" s="1"/>
      <c r="I915" s="1"/>
    </row>
    <row r="916" ht="12.75" customHeight="1">
      <c r="A916" s="1"/>
      <c r="C916" s="1"/>
      <c r="D916" s="1"/>
      <c r="E916" s="1"/>
      <c r="I916" s="1"/>
    </row>
    <row r="917" ht="12.75" customHeight="1">
      <c r="A917" s="1"/>
      <c r="C917" s="1"/>
      <c r="D917" s="1"/>
      <c r="E917" s="1"/>
      <c r="I917" s="1"/>
    </row>
    <row r="918" ht="12.75" customHeight="1">
      <c r="A918" s="1"/>
      <c r="C918" s="1"/>
      <c r="D918" s="1"/>
      <c r="E918" s="1"/>
      <c r="I918" s="1"/>
    </row>
    <row r="919" ht="12.75" customHeight="1">
      <c r="A919" s="1"/>
      <c r="C919" s="1"/>
      <c r="D919" s="1"/>
      <c r="E919" s="1"/>
      <c r="I919" s="1"/>
    </row>
    <row r="920" ht="12.75" customHeight="1">
      <c r="A920" s="1"/>
      <c r="C920" s="1"/>
      <c r="D920" s="1"/>
      <c r="E920" s="1"/>
      <c r="I920" s="1"/>
    </row>
    <row r="921" ht="12.75" customHeight="1">
      <c r="A921" s="1"/>
      <c r="C921" s="1"/>
      <c r="D921" s="1"/>
      <c r="E921" s="1"/>
      <c r="I921" s="1"/>
    </row>
    <row r="922" ht="12.75" customHeight="1">
      <c r="A922" s="1"/>
      <c r="C922" s="1"/>
      <c r="D922" s="1"/>
      <c r="E922" s="1"/>
      <c r="I922" s="1"/>
    </row>
    <row r="923" ht="12.75" customHeight="1">
      <c r="A923" s="1"/>
      <c r="C923" s="1"/>
      <c r="D923" s="1"/>
      <c r="E923" s="1"/>
      <c r="I923" s="1"/>
    </row>
    <row r="924" ht="12.75" customHeight="1">
      <c r="A924" s="1"/>
      <c r="C924" s="1"/>
      <c r="D924" s="1"/>
      <c r="E924" s="1"/>
      <c r="I924" s="1"/>
    </row>
    <row r="925" ht="12.75" customHeight="1">
      <c r="A925" s="1"/>
      <c r="C925" s="1"/>
      <c r="D925" s="1"/>
      <c r="E925" s="1"/>
      <c r="I925" s="1"/>
    </row>
    <row r="926" ht="12.75" customHeight="1">
      <c r="A926" s="1"/>
      <c r="C926" s="1"/>
      <c r="D926" s="1"/>
      <c r="E926" s="1"/>
      <c r="I926" s="1"/>
    </row>
    <row r="927" ht="12.75" customHeight="1">
      <c r="A927" s="1"/>
      <c r="C927" s="1"/>
      <c r="D927" s="1"/>
      <c r="E927" s="1"/>
      <c r="I927" s="1"/>
    </row>
    <row r="928" ht="12.75" customHeight="1">
      <c r="A928" s="1"/>
      <c r="C928" s="1"/>
      <c r="D928" s="1"/>
      <c r="E928" s="1"/>
      <c r="I928" s="1"/>
    </row>
    <row r="929" ht="12.75" customHeight="1">
      <c r="A929" s="1"/>
      <c r="C929" s="1"/>
      <c r="D929" s="1"/>
      <c r="E929" s="1"/>
      <c r="I929" s="1"/>
    </row>
    <row r="930" ht="12.75" customHeight="1">
      <c r="A930" s="1"/>
      <c r="C930" s="1"/>
      <c r="D930" s="1"/>
      <c r="E930" s="1"/>
      <c r="I930" s="1"/>
    </row>
    <row r="931" ht="12.75" customHeight="1">
      <c r="A931" s="1"/>
      <c r="C931" s="1"/>
      <c r="D931" s="1"/>
      <c r="E931" s="1"/>
      <c r="I931" s="1"/>
    </row>
    <row r="932" ht="12.75" customHeight="1">
      <c r="A932" s="1"/>
      <c r="C932" s="1"/>
      <c r="D932" s="1"/>
      <c r="E932" s="1"/>
      <c r="I932" s="1"/>
    </row>
    <row r="933" ht="12.75" customHeight="1">
      <c r="A933" s="1"/>
      <c r="C933" s="1"/>
      <c r="D933" s="1"/>
      <c r="E933" s="1"/>
      <c r="I933" s="1"/>
    </row>
    <row r="934" ht="12.75" customHeight="1">
      <c r="A934" s="1"/>
      <c r="C934" s="1"/>
      <c r="D934" s="1"/>
      <c r="E934" s="1"/>
      <c r="I934" s="1"/>
    </row>
    <row r="935" ht="12.75" customHeight="1">
      <c r="A935" s="1"/>
      <c r="C935" s="1"/>
      <c r="D935" s="1"/>
      <c r="E935" s="1"/>
      <c r="I935" s="1"/>
    </row>
    <row r="936" ht="12.75" customHeight="1">
      <c r="A936" s="1"/>
      <c r="C936" s="1"/>
      <c r="D936" s="1"/>
      <c r="E936" s="1"/>
      <c r="I936" s="1"/>
    </row>
    <row r="937" ht="12.75" customHeight="1">
      <c r="A937" s="1"/>
      <c r="C937" s="1"/>
      <c r="D937" s="1"/>
      <c r="E937" s="1"/>
      <c r="I937" s="1"/>
    </row>
    <row r="938" ht="12.75" customHeight="1">
      <c r="A938" s="1"/>
      <c r="C938" s="1"/>
      <c r="D938" s="1"/>
      <c r="E938" s="1"/>
      <c r="I938" s="1"/>
    </row>
    <row r="939" ht="12.75" customHeight="1">
      <c r="A939" s="1"/>
      <c r="C939" s="1"/>
      <c r="D939" s="1"/>
      <c r="E939" s="1"/>
      <c r="I939" s="1"/>
    </row>
    <row r="940" ht="12.75" customHeight="1">
      <c r="A940" s="1"/>
      <c r="C940" s="1"/>
      <c r="D940" s="1"/>
      <c r="E940" s="1"/>
      <c r="I940" s="1"/>
    </row>
    <row r="941" ht="12.75" customHeight="1">
      <c r="A941" s="1"/>
      <c r="C941" s="1"/>
      <c r="D941" s="1"/>
      <c r="E941" s="1"/>
      <c r="I941" s="1"/>
    </row>
    <row r="942" ht="12.75" customHeight="1">
      <c r="A942" s="1"/>
      <c r="C942" s="1"/>
      <c r="D942" s="1"/>
      <c r="E942" s="1"/>
      <c r="I942" s="1"/>
    </row>
    <row r="943" ht="12.75" customHeight="1">
      <c r="A943" s="1"/>
      <c r="C943" s="1"/>
      <c r="D943" s="1"/>
      <c r="E943" s="1"/>
      <c r="I943" s="1"/>
    </row>
    <row r="944" ht="12.75" customHeight="1">
      <c r="A944" s="1"/>
      <c r="C944" s="1"/>
      <c r="D944" s="1"/>
      <c r="E944" s="1"/>
      <c r="I944" s="1"/>
    </row>
    <row r="945" ht="12.75" customHeight="1">
      <c r="A945" s="1"/>
      <c r="C945" s="1"/>
      <c r="D945" s="1"/>
      <c r="E945" s="1"/>
      <c r="I945" s="1"/>
    </row>
    <row r="946" ht="12.75" customHeight="1">
      <c r="A946" s="1"/>
      <c r="C946" s="1"/>
      <c r="D946" s="1"/>
      <c r="E946" s="1"/>
      <c r="I946" s="1"/>
    </row>
    <row r="947" ht="12.75" customHeight="1">
      <c r="A947" s="1"/>
      <c r="C947" s="1"/>
      <c r="D947" s="1"/>
      <c r="E947" s="1"/>
      <c r="I947" s="1"/>
    </row>
    <row r="948" ht="12.75" customHeight="1">
      <c r="A948" s="1"/>
      <c r="C948" s="1"/>
      <c r="D948" s="1"/>
      <c r="E948" s="1"/>
      <c r="I948" s="1"/>
    </row>
    <row r="949" ht="12.75" customHeight="1">
      <c r="A949" s="1"/>
      <c r="C949" s="1"/>
      <c r="D949" s="1"/>
      <c r="E949" s="1"/>
      <c r="I949" s="1"/>
    </row>
    <row r="950" ht="12.75" customHeight="1">
      <c r="A950" s="1"/>
      <c r="C950" s="1"/>
      <c r="D950" s="1"/>
      <c r="E950" s="1"/>
      <c r="I950" s="1"/>
    </row>
    <row r="951" ht="12.75" customHeight="1">
      <c r="A951" s="1"/>
      <c r="C951" s="1"/>
      <c r="D951" s="1"/>
      <c r="E951" s="1"/>
      <c r="I951" s="1"/>
    </row>
    <row r="952" ht="12.75" customHeight="1">
      <c r="A952" s="1"/>
      <c r="C952" s="1"/>
      <c r="D952" s="1"/>
      <c r="E952" s="1"/>
      <c r="I952" s="1"/>
    </row>
    <row r="953" ht="12.75" customHeight="1">
      <c r="A953" s="1"/>
      <c r="C953" s="1"/>
      <c r="D953" s="1"/>
      <c r="E953" s="1"/>
      <c r="I953" s="1"/>
    </row>
    <row r="954" ht="12.75" customHeight="1">
      <c r="A954" s="1"/>
      <c r="C954" s="1"/>
      <c r="D954" s="1"/>
      <c r="E954" s="1"/>
      <c r="I954" s="1"/>
    </row>
    <row r="955" ht="12.75" customHeight="1">
      <c r="A955" s="1"/>
      <c r="C955" s="1"/>
      <c r="D955" s="1"/>
      <c r="E955" s="1"/>
      <c r="I955" s="1"/>
    </row>
    <row r="956" ht="12.75" customHeight="1">
      <c r="A956" s="1"/>
      <c r="C956" s="1"/>
      <c r="D956" s="1"/>
      <c r="E956" s="1"/>
      <c r="I956" s="1"/>
    </row>
    <row r="957" ht="12.75" customHeight="1">
      <c r="A957" s="1"/>
      <c r="C957" s="1"/>
      <c r="D957" s="1"/>
      <c r="E957" s="1"/>
      <c r="I957" s="1"/>
    </row>
    <row r="958" ht="12.75" customHeight="1">
      <c r="A958" s="1"/>
      <c r="C958" s="1"/>
      <c r="D958" s="1"/>
      <c r="E958" s="1"/>
      <c r="I958" s="1"/>
    </row>
    <row r="959" ht="12.75" customHeight="1">
      <c r="A959" s="1"/>
      <c r="C959" s="1"/>
      <c r="D959" s="1"/>
      <c r="E959" s="1"/>
      <c r="I959" s="1"/>
    </row>
    <row r="960" ht="12.75" customHeight="1">
      <c r="A960" s="1"/>
      <c r="C960" s="1"/>
      <c r="D960" s="1"/>
      <c r="E960" s="1"/>
      <c r="I960" s="1"/>
    </row>
    <row r="961" ht="12.75" customHeight="1">
      <c r="A961" s="1"/>
      <c r="C961" s="1"/>
      <c r="D961" s="1"/>
      <c r="E961" s="1"/>
      <c r="I961" s="1"/>
    </row>
    <row r="962" ht="12.75" customHeight="1">
      <c r="A962" s="1"/>
      <c r="C962" s="1"/>
      <c r="D962" s="1"/>
      <c r="E962" s="1"/>
      <c r="I962" s="1"/>
    </row>
    <row r="963" ht="12.75" customHeight="1">
      <c r="A963" s="1"/>
      <c r="C963" s="1"/>
      <c r="D963" s="1"/>
      <c r="E963" s="1"/>
      <c r="I963" s="1"/>
    </row>
    <row r="964" ht="12.75" customHeight="1">
      <c r="A964" s="1"/>
      <c r="C964" s="1"/>
      <c r="D964" s="1"/>
      <c r="E964" s="1"/>
      <c r="I964" s="1"/>
    </row>
    <row r="965" ht="12.75" customHeight="1">
      <c r="A965" s="1"/>
      <c r="C965" s="1"/>
      <c r="D965" s="1"/>
      <c r="E965" s="1"/>
      <c r="I965" s="1"/>
    </row>
    <row r="966" ht="12.75" customHeight="1">
      <c r="A966" s="1"/>
      <c r="C966" s="1"/>
      <c r="D966" s="1"/>
      <c r="E966" s="1"/>
      <c r="I966" s="1"/>
    </row>
    <row r="967" ht="12.75" customHeight="1">
      <c r="A967" s="1"/>
      <c r="C967" s="1"/>
      <c r="D967" s="1"/>
      <c r="E967" s="1"/>
      <c r="I967" s="1"/>
    </row>
    <row r="968" ht="12.75" customHeight="1">
      <c r="A968" s="1"/>
      <c r="C968" s="1"/>
      <c r="D968" s="1"/>
      <c r="E968" s="1"/>
      <c r="I968" s="1"/>
    </row>
    <row r="969" ht="12.75" customHeight="1">
      <c r="A969" s="1"/>
      <c r="C969" s="1"/>
      <c r="D969" s="1"/>
      <c r="E969" s="1"/>
      <c r="I969" s="1"/>
    </row>
    <row r="970" ht="12.75" customHeight="1">
      <c r="A970" s="1"/>
      <c r="C970" s="1"/>
      <c r="D970" s="1"/>
      <c r="E970" s="1"/>
      <c r="I970" s="1"/>
    </row>
    <row r="971" ht="12.75" customHeight="1">
      <c r="A971" s="1"/>
      <c r="C971" s="1"/>
      <c r="D971" s="1"/>
      <c r="E971" s="1"/>
      <c r="I971" s="1"/>
    </row>
    <row r="972" ht="12.75" customHeight="1">
      <c r="A972" s="1"/>
      <c r="C972" s="1"/>
      <c r="D972" s="1"/>
      <c r="E972" s="1"/>
      <c r="I972" s="1"/>
    </row>
    <row r="973" ht="12.75" customHeight="1">
      <c r="A973" s="1"/>
      <c r="C973" s="1"/>
      <c r="D973" s="1"/>
      <c r="E973" s="1"/>
      <c r="I973" s="1"/>
    </row>
    <row r="974" ht="12.75" customHeight="1">
      <c r="A974" s="1"/>
      <c r="C974" s="1"/>
      <c r="D974" s="1"/>
      <c r="E974" s="1"/>
      <c r="I974" s="1"/>
    </row>
    <row r="975" ht="12.75" customHeight="1">
      <c r="A975" s="1"/>
      <c r="C975" s="1"/>
      <c r="D975" s="1"/>
      <c r="E975" s="1"/>
      <c r="I975" s="1"/>
    </row>
    <row r="976" ht="12.75" customHeight="1">
      <c r="A976" s="1"/>
      <c r="C976" s="1"/>
      <c r="D976" s="1"/>
      <c r="E976" s="1"/>
      <c r="I976" s="1"/>
    </row>
    <row r="977" ht="12.75" customHeight="1">
      <c r="A977" s="1"/>
      <c r="C977" s="1"/>
      <c r="D977" s="1"/>
      <c r="E977" s="1"/>
      <c r="I977" s="1"/>
    </row>
    <row r="978" ht="12.75" customHeight="1">
      <c r="A978" s="1"/>
      <c r="C978" s="1"/>
      <c r="D978" s="1"/>
      <c r="E978" s="1"/>
      <c r="I978" s="1"/>
    </row>
    <row r="979" ht="12.75" customHeight="1">
      <c r="A979" s="1"/>
      <c r="C979" s="1"/>
      <c r="D979" s="1"/>
      <c r="E979" s="1"/>
      <c r="I979" s="1"/>
    </row>
    <row r="980" ht="12.75" customHeight="1">
      <c r="A980" s="1"/>
      <c r="C980" s="1"/>
      <c r="D980" s="1"/>
      <c r="E980" s="1"/>
      <c r="I980" s="1"/>
    </row>
    <row r="981" ht="12.75" customHeight="1">
      <c r="A981" s="1"/>
      <c r="C981" s="1"/>
      <c r="D981" s="1"/>
      <c r="E981" s="1"/>
      <c r="I981" s="1"/>
    </row>
    <row r="982" ht="12.75" customHeight="1">
      <c r="A982" s="1"/>
      <c r="C982" s="1"/>
      <c r="D982" s="1"/>
      <c r="E982" s="1"/>
      <c r="I982" s="1"/>
    </row>
    <row r="983" ht="12.75" customHeight="1">
      <c r="A983" s="1"/>
      <c r="C983" s="1"/>
      <c r="D983" s="1"/>
      <c r="E983" s="1"/>
      <c r="I983" s="1"/>
    </row>
    <row r="984" ht="12.75" customHeight="1">
      <c r="A984" s="1"/>
      <c r="C984" s="1"/>
      <c r="D984" s="1"/>
      <c r="E984" s="1"/>
      <c r="I984" s="1"/>
    </row>
    <row r="985" ht="12.75" customHeight="1">
      <c r="A985" s="1"/>
      <c r="C985" s="1"/>
      <c r="D985" s="1"/>
      <c r="E985" s="1"/>
      <c r="I985" s="1"/>
    </row>
    <row r="986" ht="12.75" customHeight="1">
      <c r="A986" s="1"/>
      <c r="C986" s="1"/>
      <c r="D986" s="1"/>
      <c r="E986" s="1"/>
      <c r="I986" s="1"/>
    </row>
    <row r="987" ht="12.75" customHeight="1">
      <c r="A987" s="1"/>
      <c r="C987" s="1"/>
      <c r="D987" s="1"/>
      <c r="E987" s="1"/>
      <c r="I987" s="1"/>
    </row>
    <row r="988" ht="12.75" customHeight="1">
      <c r="A988" s="1"/>
      <c r="C988" s="1"/>
      <c r="D988" s="1"/>
      <c r="E988" s="1"/>
      <c r="I988" s="1"/>
    </row>
    <row r="989" ht="12.75" customHeight="1">
      <c r="A989" s="1"/>
      <c r="C989" s="1"/>
      <c r="D989" s="1"/>
      <c r="E989" s="1"/>
      <c r="I989" s="1"/>
    </row>
    <row r="990" ht="12.75" customHeight="1">
      <c r="A990" s="1"/>
      <c r="C990" s="1"/>
      <c r="D990" s="1"/>
      <c r="E990" s="1"/>
      <c r="I990" s="1"/>
    </row>
    <row r="991" ht="12.75" customHeight="1">
      <c r="A991" s="1"/>
      <c r="C991" s="1"/>
      <c r="D991" s="1"/>
      <c r="E991" s="1"/>
      <c r="I991" s="1"/>
    </row>
    <row r="992" ht="12.75" customHeight="1">
      <c r="A992" s="1"/>
      <c r="C992" s="1"/>
      <c r="D992" s="1"/>
      <c r="E992" s="1"/>
      <c r="I992" s="1"/>
    </row>
    <row r="993" ht="12.75" customHeight="1">
      <c r="A993" s="1"/>
      <c r="C993" s="1"/>
      <c r="D993" s="1"/>
      <c r="E993" s="1"/>
      <c r="I993" s="1"/>
    </row>
    <row r="994" ht="12.75" customHeight="1">
      <c r="A994" s="1"/>
      <c r="C994" s="1"/>
      <c r="D994" s="1"/>
      <c r="E994" s="1"/>
      <c r="I994" s="1"/>
    </row>
    <row r="995" ht="12.75" customHeight="1">
      <c r="A995" s="1"/>
      <c r="C995" s="1"/>
      <c r="D995" s="1"/>
      <c r="E995" s="1"/>
      <c r="I995" s="1"/>
    </row>
    <row r="996" ht="12.75" customHeight="1">
      <c r="A996" s="1"/>
      <c r="C996" s="1"/>
      <c r="D996" s="1"/>
      <c r="E996" s="1"/>
      <c r="I996" s="1"/>
    </row>
    <row r="997" ht="12.75" customHeight="1">
      <c r="A997" s="1"/>
      <c r="C997" s="1"/>
      <c r="D997" s="1"/>
      <c r="E997" s="1"/>
      <c r="I997" s="1"/>
    </row>
    <row r="998" ht="12.75" customHeight="1">
      <c r="A998" s="1"/>
      <c r="C998" s="1"/>
      <c r="D998" s="1"/>
      <c r="E998" s="1"/>
      <c r="I998" s="1"/>
    </row>
    <row r="999" ht="12.75" customHeight="1">
      <c r="A999" s="1"/>
      <c r="C999" s="1"/>
      <c r="D999" s="1"/>
      <c r="E999" s="1"/>
      <c r="I999" s="1"/>
    </row>
    <row r="1000" ht="12.75" customHeight="1">
      <c r="A1000" s="1"/>
      <c r="C1000" s="1"/>
      <c r="D1000" s="1"/>
      <c r="E1000" s="1"/>
      <c r="I1000" s="1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0"/>
    <col customWidth="1" min="4" max="4" width="13.43"/>
    <col customWidth="1" min="5" max="5" width="9.43"/>
    <col customWidth="1" min="6" max="26" width="8.0"/>
  </cols>
  <sheetData>
    <row r="1" ht="18.75" customHeight="1">
      <c r="A1" s="17" t="s">
        <v>302</v>
      </c>
      <c r="B1" s="17"/>
      <c r="C1" s="17"/>
      <c r="D1" s="17"/>
      <c r="E1" s="17"/>
      <c r="F1" s="17"/>
    </row>
    <row r="2" ht="13.5" customHeight="1">
      <c r="A2" s="1"/>
      <c r="C2" s="1"/>
      <c r="D2" s="1"/>
      <c r="E2" s="1"/>
    </row>
    <row r="3" ht="38.25" customHeight="1">
      <c r="A3" s="1"/>
      <c r="C3" s="99" t="s">
        <v>3563</v>
      </c>
      <c r="D3" s="99" t="s">
        <v>2613</v>
      </c>
      <c r="E3" s="99" t="s">
        <v>3564</v>
      </c>
    </row>
    <row r="4" ht="12.75" customHeight="1">
      <c r="A4" s="1"/>
      <c r="C4" s="5" t="s">
        <v>463</v>
      </c>
      <c r="D4" s="5">
        <v>1.0</v>
      </c>
      <c r="E4" s="6" t="str">
        <f t="shared" ref="E4:E8" si="1">RIGHT(C4,D4)</f>
        <v>s</v>
      </c>
      <c r="F4" s="47" t="s">
        <v>3565</v>
      </c>
    </row>
    <row r="5" ht="12.75" customHeight="1">
      <c r="A5" s="1"/>
      <c r="C5" s="5" t="s">
        <v>463</v>
      </c>
      <c r="D5" s="5">
        <v>2.0</v>
      </c>
      <c r="E5" s="6" t="str">
        <f t="shared" si="1"/>
        <v>es</v>
      </c>
      <c r="F5" s="47" t="s">
        <v>3566</v>
      </c>
    </row>
    <row r="6" ht="12.75" customHeight="1">
      <c r="A6" s="1"/>
      <c r="C6" s="5" t="s">
        <v>463</v>
      </c>
      <c r="D6" s="5">
        <v>3.0</v>
      </c>
      <c r="E6" s="6" t="str">
        <f t="shared" si="1"/>
        <v>nes</v>
      </c>
      <c r="F6" s="47" t="s">
        <v>3567</v>
      </c>
    </row>
    <row r="7" ht="12.75" customHeight="1">
      <c r="A7" s="1"/>
      <c r="C7" s="5" t="s">
        <v>2618</v>
      </c>
      <c r="D7" s="5">
        <v>6.0</v>
      </c>
      <c r="E7" s="6" t="str">
        <f t="shared" si="1"/>
        <v>ardiff</v>
      </c>
      <c r="F7" s="47" t="s">
        <v>3568</v>
      </c>
    </row>
    <row r="8" ht="12.75" customHeight="1">
      <c r="A8" s="1"/>
      <c r="C8" s="5" t="s">
        <v>2620</v>
      </c>
      <c r="D8" s="5">
        <v>4.0</v>
      </c>
      <c r="E8" s="6" t="str">
        <f t="shared" si="1"/>
        <v>C123</v>
      </c>
      <c r="F8" s="47" t="s">
        <v>3569</v>
      </c>
    </row>
    <row r="9" ht="12.75" customHeight="1">
      <c r="A9" s="1"/>
      <c r="C9" s="1"/>
      <c r="D9" s="1"/>
      <c r="E9" s="1"/>
    </row>
    <row r="10" ht="13.5" customHeight="1">
      <c r="A10" s="1"/>
      <c r="B10" s="3" t="s">
        <v>698</v>
      </c>
      <c r="C10" s="3"/>
      <c r="D10" s="3"/>
      <c r="E10" s="3"/>
      <c r="F10" s="3"/>
    </row>
    <row r="11" ht="12.75" customHeight="1">
      <c r="A11" s="1"/>
      <c r="B11" s="1" t="s">
        <v>3570</v>
      </c>
      <c r="C11" s="1"/>
      <c r="D11" s="1"/>
      <c r="E11" s="1"/>
    </row>
    <row r="12" ht="12.75" customHeight="1">
      <c r="A12" s="1"/>
      <c r="B12" s="1" t="s">
        <v>2623</v>
      </c>
      <c r="C12" s="1"/>
      <c r="D12" s="1"/>
      <c r="E12" s="1"/>
    </row>
    <row r="13" ht="12.75" customHeight="1">
      <c r="A13" s="1"/>
      <c r="C13" s="1"/>
      <c r="D13" s="1"/>
      <c r="E13" s="1"/>
    </row>
    <row r="14" ht="13.5" customHeight="1">
      <c r="A14" s="1"/>
      <c r="B14" s="3" t="s">
        <v>653</v>
      </c>
      <c r="C14" s="3"/>
      <c r="D14" s="3"/>
      <c r="E14" s="3"/>
      <c r="F14" s="3"/>
    </row>
    <row r="15" ht="12.75" customHeight="1">
      <c r="A15" s="1"/>
      <c r="B15" s="2" t="s">
        <v>3571</v>
      </c>
      <c r="C15" s="1"/>
      <c r="D15" s="1"/>
      <c r="E15" s="1"/>
    </row>
    <row r="16" ht="12.75" customHeight="1">
      <c r="A16" s="1"/>
      <c r="C16" s="1"/>
      <c r="D16" s="1"/>
      <c r="E16" s="1"/>
    </row>
    <row r="17" ht="13.5" customHeight="1">
      <c r="A17" s="1"/>
      <c r="B17" s="3" t="s">
        <v>4</v>
      </c>
      <c r="C17" s="3"/>
      <c r="D17" s="3"/>
      <c r="E17" s="3"/>
      <c r="F17" s="3"/>
    </row>
    <row r="18" ht="12.75" customHeight="1">
      <c r="A18" s="1"/>
      <c r="B18" s="1" t="s">
        <v>788</v>
      </c>
      <c r="C18" s="1"/>
      <c r="D18" s="1"/>
      <c r="E18" s="1"/>
    </row>
    <row r="19" ht="12.75" customHeight="1">
      <c r="A19" s="1"/>
      <c r="C19" s="1"/>
      <c r="D19" s="1"/>
      <c r="E19" s="1"/>
    </row>
    <row r="20" ht="13.5" customHeight="1">
      <c r="A20" s="1"/>
      <c r="B20" s="3" t="s">
        <v>656</v>
      </c>
      <c r="C20" s="3"/>
      <c r="D20" s="3"/>
      <c r="E20" s="3"/>
      <c r="F20" s="3"/>
    </row>
    <row r="21" ht="12.75" customHeight="1">
      <c r="A21" s="1"/>
      <c r="B21" s="1" t="s">
        <v>3572</v>
      </c>
      <c r="C21" s="1"/>
      <c r="D21" s="1"/>
      <c r="E21" s="1"/>
    </row>
    <row r="22" ht="12.75" customHeight="1">
      <c r="A22" s="1"/>
      <c r="B22" s="1" t="s">
        <v>3573</v>
      </c>
      <c r="C22" s="1"/>
      <c r="D22" s="1"/>
      <c r="E22" s="1"/>
    </row>
    <row r="23" ht="12.75" customHeight="1">
      <c r="A23" s="1"/>
      <c r="B23" s="1" t="s">
        <v>3574</v>
      </c>
      <c r="C23" s="1"/>
      <c r="D23" s="1"/>
      <c r="E23" s="1"/>
    </row>
    <row r="24" ht="12.75" customHeight="1">
      <c r="A24" s="1"/>
      <c r="B24" s="1" t="s">
        <v>3575</v>
      </c>
      <c r="C24" s="1"/>
      <c r="D24" s="1"/>
      <c r="E24" s="1"/>
    </row>
    <row r="25" ht="12.75" customHeight="1">
      <c r="A25" s="1"/>
      <c r="B25" s="1" t="s">
        <v>3576</v>
      </c>
      <c r="C25" s="1"/>
      <c r="D25" s="1"/>
      <c r="E25" s="1"/>
    </row>
    <row r="26" ht="12.75" customHeight="1">
      <c r="A26" s="1"/>
      <c r="C26" s="1"/>
      <c r="D26" s="1"/>
      <c r="E26" s="1"/>
    </row>
    <row r="27" ht="12.75" customHeight="1">
      <c r="A27" s="1"/>
      <c r="C27" s="337" t="s">
        <v>461</v>
      </c>
      <c r="D27" s="337" t="s">
        <v>3577</v>
      </c>
      <c r="E27" s="1"/>
    </row>
    <row r="28" ht="12.75" customHeight="1">
      <c r="A28" s="1"/>
      <c r="C28" s="274" t="s">
        <v>463</v>
      </c>
      <c r="D28" s="275" t="str">
        <f t="shared" ref="D28:D30" si="2">RIGHT(C28,LEN(C28)-FIND(" ",C28))</f>
        <v>Jones</v>
      </c>
      <c r="E28" s="1" t="s">
        <v>3578</v>
      </c>
    </row>
    <row r="29" ht="12.75" customHeight="1">
      <c r="A29" s="1"/>
      <c r="C29" s="274" t="s">
        <v>465</v>
      </c>
      <c r="D29" s="275" t="str">
        <f t="shared" si="2"/>
        <v>Smith</v>
      </c>
      <c r="E29" s="1" t="s">
        <v>3579</v>
      </c>
    </row>
    <row r="30" ht="12.75" customHeight="1">
      <c r="A30" s="1"/>
      <c r="C30" s="274" t="s">
        <v>467</v>
      </c>
      <c r="D30" s="275" t="str">
        <f t="shared" si="2"/>
        <v>Williams</v>
      </c>
      <c r="E30" s="1" t="s">
        <v>3580</v>
      </c>
    </row>
    <row r="31" ht="12.75" customHeight="1">
      <c r="A31" s="1"/>
      <c r="C31" s="1"/>
      <c r="D31" s="1"/>
      <c r="E31" s="1"/>
    </row>
    <row r="32" ht="12.75" customHeight="1">
      <c r="A32" s="1"/>
      <c r="C32" s="1"/>
      <c r="D32" s="1"/>
      <c r="E32" s="1"/>
    </row>
    <row r="33" ht="12.75" customHeight="1">
      <c r="A33" s="1"/>
      <c r="C33" s="1"/>
      <c r="D33" s="1"/>
      <c r="E33" s="1"/>
    </row>
    <row r="34" ht="12.75" customHeight="1">
      <c r="A34" s="1"/>
      <c r="C34" s="1"/>
      <c r="D34" s="1"/>
      <c r="E34" s="1"/>
    </row>
    <row r="35" ht="12.75" customHeight="1">
      <c r="A35" s="1"/>
      <c r="C35" s="1"/>
      <c r="D35" s="1"/>
      <c r="E35" s="1"/>
    </row>
    <row r="36" ht="12.75" customHeight="1">
      <c r="A36" s="1"/>
      <c r="C36" s="1"/>
      <c r="D36" s="1"/>
      <c r="E36" s="1"/>
    </row>
    <row r="37" ht="12.75" customHeight="1">
      <c r="A37" s="1"/>
      <c r="C37" s="1"/>
      <c r="D37" s="1"/>
      <c r="E37" s="1"/>
    </row>
    <row r="38" ht="12.75" customHeight="1">
      <c r="A38" s="1"/>
      <c r="C38" s="1"/>
      <c r="D38" s="1"/>
      <c r="E38" s="1"/>
    </row>
    <row r="39" ht="12.75" customHeight="1">
      <c r="A39" s="1"/>
      <c r="C39" s="1"/>
      <c r="D39" s="1"/>
      <c r="E39" s="1"/>
    </row>
    <row r="40" ht="12.75" customHeight="1">
      <c r="A40" s="1"/>
      <c r="C40" s="1"/>
      <c r="D40" s="1"/>
      <c r="E40" s="1"/>
    </row>
    <row r="41" ht="12.75" customHeight="1">
      <c r="A41" s="1"/>
      <c r="C41" s="1"/>
      <c r="D41" s="1"/>
      <c r="E41" s="1"/>
    </row>
    <row r="42" ht="12.75" customHeight="1">
      <c r="A42" s="1"/>
      <c r="C42" s="1"/>
      <c r="D42" s="1"/>
      <c r="E42" s="1"/>
    </row>
    <row r="43" ht="12.75" customHeight="1">
      <c r="A43" s="1"/>
      <c r="C43" s="1"/>
      <c r="D43" s="1"/>
      <c r="E43" s="1"/>
    </row>
    <row r="44" ht="12.75" customHeight="1">
      <c r="A44" s="1"/>
      <c r="C44" s="1"/>
      <c r="D44" s="1"/>
      <c r="E44" s="1"/>
    </row>
    <row r="45" ht="12.75" customHeight="1">
      <c r="A45" s="1"/>
      <c r="C45" s="1"/>
      <c r="D45" s="1"/>
      <c r="E45" s="1"/>
    </row>
    <row r="46" ht="12.75" customHeight="1">
      <c r="A46" s="1"/>
      <c r="C46" s="1"/>
      <c r="D46" s="1"/>
      <c r="E46" s="1"/>
    </row>
    <row r="47" ht="12.75" customHeight="1">
      <c r="A47" s="1"/>
      <c r="C47" s="1"/>
      <c r="D47" s="1"/>
      <c r="E47" s="1"/>
    </row>
    <row r="48" ht="12.75" customHeight="1">
      <c r="A48" s="1"/>
      <c r="C48" s="1"/>
      <c r="D48" s="1"/>
      <c r="E48" s="1"/>
    </row>
    <row r="49" ht="12.75" customHeight="1">
      <c r="A49" s="1"/>
      <c r="C49" s="1"/>
      <c r="D49" s="1"/>
      <c r="E49" s="1"/>
    </row>
    <row r="50" ht="12.75" customHeight="1">
      <c r="A50" s="1"/>
      <c r="C50" s="1"/>
      <c r="D50" s="1"/>
      <c r="E50" s="1"/>
    </row>
    <row r="51" ht="12.75" customHeight="1">
      <c r="A51" s="1"/>
      <c r="C51" s="1"/>
      <c r="D51" s="1"/>
      <c r="E51" s="1"/>
    </row>
    <row r="52" ht="12.75" customHeight="1">
      <c r="A52" s="1"/>
      <c r="C52" s="1"/>
      <c r="D52" s="1"/>
      <c r="E52" s="1"/>
    </row>
    <row r="53" ht="12.75" customHeight="1">
      <c r="A53" s="1"/>
      <c r="C53" s="1"/>
      <c r="D53" s="1"/>
      <c r="E53" s="1"/>
    </row>
    <row r="54" ht="12.75" customHeight="1">
      <c r="A54" s="1"/>
      <c r="C54" s="1"/>
      <c r="D54" s="1"/>
      <c r="E54" s="1"/>
    </row>
    <row r="55" ht="12.75" customHeight="1">
      <c r="A55" s="1"/>
      <c r="C55" s="1"/>
      <c r="D55" s="1"/>
      <c r="E55" s="1"/>
    </row>
    <row r="56" ht="12.75" customHeight="1">
      <c r="A56" s="1"/>
      <c r="C56" s="1"/>
      <c r="D56" s="1"/>
      <c r="E56" s="1"/>
    </row>
    <row r="57" ht="12.75" customHeight="1">
      <c r="A57" s="1"/>
      <c r="C57" s="1"/>
      <c r="D57" s="1"/>
      <c r="E57" s="1"/>
    </row>
    <row r="58" ht="12.75" customHeight="1">
      <c r="A58" s="1"/>
      <c r="C58" s="1"/>
      <c r="D58" s="1"/>
      <c r="E58" s="1"/>
    </row>
    <row r="59" ht="12.75" customHeight="1">
      <c r="A59" s="1"/>
      <c r="C59" s="1"/>
      <c r="D59" s="1"/>
      <c r="E59" s="1"/>
    </row>
    <row r="60" ht="12.75" customHeight="1">
      <c r="A60" s="1"/>
      <c r="C60" s="1"/>
      <c r="D60" s="1"/>
      <c r="E60" s="1"/>
    </row>
    <row r="61" ht="12.75" customHeight="1">
      <c r="A61" s="1"/>
      <c r="C61" s="1"/>
      <c r="D61" s="1"/>
      <c r="E61" s="1"/>
    </row>
    <row r="62" ht="12.75" customHeight="1">
      <c r="A62" s="1"/>
      <c r="C62" s="1"/>
      <c r="D62" s="1"/>
      <c r="E62" s="1"/>
    </row>
    <row r="63" ht="12.75" customHeight="1">
      <c r="A63" s="1"/>
      <c r="C63" s="1"/>
      <c r="D63" s="1"/>
      <c r="E63" s="1"/>
    </row>
    <row r="64" ht="12.75" customHeight="1">
      <c r="A64" s="1"/>
      <c r="C64" s="1"/>
      <c r="D64" s="1"/>
      <c r="E64" s="1"/>
    </row>
    <row r="65" ht="12.75" customHeight="1">
      <c r="A65" s="1"/>
      <c r="C65" s="1"/>
      <c r="D65" s="1"/>
      <c r="E65" s="1"/>
    </row>
    <row r="66" ht="12.75" customHeight="1">
      <c r="A66" s="1"/>
      <c r="C66" s="1"/>
      <c r="D66" s="1"/>
      <c r="E66" s="1"/>
    </row>
    <row r="67" ht="12.75" customHeight="1">
      <c r="A67" s="1"/>
      <c r="C67" s="1"/>
      <c r="D67" s="1"/>
      <c r="E67" s="1"/>
    </row>
    <row r="68" ht="12.75" customHeight="1">
      <c r="A68" s="1"/>
      <c r="C68" s="1"/>
      <c r="D68" s="1"/>
      <c r="E68" s="1"/>
    </row>
    <row r="69" ht="12.75" customHeight="1">
      <c r="A69" s="1"/>
      <c r="C69" s="1"/>
      <c r="D69" s="1"/>
      <c r="E69" s="1"/>
    </row>
    <row r="70" ht="12.75" customHeight="1">
      <c r="A70" s="1"/>
      <c r="C70" s="1"/>
      <c r="D70" s="1"/>
      <c r="E70" s="1"/>
    </row>
    <row r="71" ht="12.75" customHeight="1">
      <c r="A71" s="1"/>
      <c r="C71" s="1"/>
      <c r="D71" s="1"/>
      <c r="E71" s="1"/>
    </row>
    <row r="72" ht="12.75" customHeight="1">
      <c r="A72" s="1"/>
      <c r="C72" s="1"/>
      <c r="D72" s="1"/>
      <c r="E72" s="1"/>
    </row>
    <row r="73" ht="12.75" customHeight="1">
      <c r="A73" s="1"/>
      <c r="C73" s="1"/>
      <c r="D73" s="1"/>
      <c r="E73" s="1"/>
    </row>
    <row r="74" ht="12.75" customHeight="1">
      <c r="A74" s="1"/>
      <c r="C74" s="1"/>
      <c r="D74" s="1"/>
      <c r="E74" s="1"/>
    </row>
    <row r="75" ht="12.75" customHeight="1">
      <c r="A75" s="1"/>
      <c r="C75" s="1"/>
      <c r="D75" s="1"/>
      <c r="E75" s="1"/>
    </row>
    <row r="76" ht="12.75" customHeight="1">
      <c r="A76" s="1"/>
      <c r="C76" s="1"/>
      <c r="D76" s="1"/>
      <c r="E76" s="1"/>
    </row>
    <row r="77" ht="12.75" customHeight="1">
      <c r="A77" s="1"/>
      <c r="C77" s="1"/>
      <c r="D77" s="1"/>
      <c r="E77" s="1"/>
    </row>
    <row r="78" ht="12.75" customHeight="1">
      <c r="A78" s="1"/>
      <c r="C78" s="1"/>
      <c r="D78" s="1"/>
      <c r="E78" s="1"/>
    </row>
    <row r="79" ht="12.75" customHeight="1">
      <c r="A79" s="1"/>
      <c r="C79" s="1"/>
      <c r="D79" s="1"/>
      <c r="E79" s="1"/>
    </row>
    <row r="80" ht="12.75" customHeight="1">
      <c r="A80" s="1"/>
      <c r="C80" s="1"/>
      <c r="D80" s="1"/>
      <c r="E80" s="1"/>
    </row>
    <row r="81" ht="12.75" customHeight="1">
      <c r="A81" s="1"/>
      <c r="C81" s="1"/>
      <c r="D81" s="1"/>
      <c r="E81" s="1"/>
    </row>
    <row r="82" ht="12.75" customHeight="1">
      <c r="A82" s="1"/>
      <c r="C82" s="1"/>
      <c r="D82" s="1"/>
      <c r="E82" s="1"/>
    </row>
    <row r="83" ht="12.75" customHeight="1">
      <c r="A83" s="1"/>
      <c r="C83" s="1"/>
      <c r="D83" s="1"/>
      <c r="E83" s="1"/>
    </row>
    <row r="84" ht="12.75" customHeight="1">
      <c r="A84" s="1"/>
      <c r="C84" s="1"/>
      <c r="D84" s="1"/>
      <c r="E84" s="1"/>
    </row>
    <row r="85" ht="12.75" customHeight="1">
      <c r="A85" s="1"/>
      <c r="C85" s="1"/>
      <c r="D85" s="1"/>
      <c r="E85" s="1"/>
    </row>
    <row r="86" ht="12.75" customHeight="1">
      <c r="A86" s="1"/>
      <c r="C86" s="1"/>
      <c r="D86" s="1"/>
      <c r="E86" s="1"/>
    </row>
    <row r="87" ht="12.75" customHeight="1">
      <c r="A87" s="1"/>
      <c r="C87" s="1"/>
      <c r="D87" s="1"/>
      <c r="E87" s="1"/>
    </row>
    <row r="88" ht="12.75" customHeight="1">
      <c r="A88" s="1"/>
      <c r="C88" s="1"/>
      <c r="D88" s="1"/>
      <c r="E88" s="1"/>
    </row>
    <row r="89" ht="12.75" customHeight="1">
      <c r="A89" s="1"/>
      <c r="C89" s="1"/>
      <c r="D89" s="1"/>
      <c r="E89" s="1"/>
    </row>
    <row r="90" ht="12.75" customHeight="1">
      <c r="A90" s="1"/>
      <c r="C90" s="1"/>
      <c r="D90" s="1"/>
      <c r="E90" s="1"/>
    </row>
    <row r="91" ht="12.75" customHeight="1">
      <c r="A91" s="1"/>
      <c r="C91" s="1"/>
      <c r="D91" s="1"/>
      <c r="E91" s="1"/>
    </row>
    <row r="92" ht="12.75" customHeight="1">
      <c r="A92" s="1"/>
      <c r="C92" s="1"/>
      <c r="D92" s="1"/>
      <c r="E92" s="1"/>
    </row>
    <row r="93" ht="12.75" customHeight="1">
      <c r="A93" s="1"/>
      <c r="C93" s="1"/>
      <c r="D93" s="1"/>
      <c r="E93" s="1"/>
    </row>
    <row r="94" ht="12.75" customHeight="1">
      <c r="A94" s="1"/>
      <c r="C94" s="1"/>
      <c r="D94" s="1"/>
      <c r="E94" s="1"/>
    </row>
    <row r="95" ht="12.75" customHeight="1">
      <c r="A95" s="1"/>
      <c r="C95" s="1"/>
      <c r="D95" s="1"/>
      <c r="E95" s="1"/>
    </row>
    <row r="96" ht="12.75" customHeight="1">
      <c r="A96" s="1"/>
      <c r="C96" s="1"/>
      <c r="D96" s="1"/>
      <c r="E96" s="1"/>
    </row>
    <row r="97" ht="12.75" customHeight="1">
      <c r="A97" s="1"/>
      <c r="C97" s="1"/>
      <c r="D97" s="1"/>
      <c r="E97" s="1"/>
    </row>
    <row r="98" ht="12.75" customHeight="1">
      <c r="A98" s="1"/>
      <c r="C98" s="1"/>
      <c r="D98" s="1"/>
      <c r="E98" s="1"/>
    </row>
    <row r="99" ht="12.75" customHeight="1">
      <c r="A99" s="1"/>
      <c r="C99" s="1"/>
      <c r="D99" s="1"/>
      <c r="E99" s="1"/>
    </row>
    <row r="100" ht="12.75" customHeight="1">
      <c r="A100" s="1"/>
      <c r="C100" s="1"/>
      <c r="D100" s="1"/>
      <c r="E100" s="1"/>
    </row>
    <row r="101" ht="12.75" customHeight="1">
      <c r="A101" s="1"/>
      <c r="C101" s="1"/>
      <c r="D101" s="1"/>
      <c r="E101" s="1"/>
    </row>
    <row r="102" ht="12.75" customHeight="1">
      <c r="A102" s="1"/>
      <c r="C102" s="1"/>
      <c r="D102" s="1"/>
      <c r="E102" s="1"/>
    </row>
    <row r="103" ht="12.75" customHeight="1">
      <c r="A103" s="1"/>
      <c r="C103" s="1"/>
      <c r="D103" s="1"/>
      <c r="E103" s="1"/>
    </row>
    <row r="104" ht="12.75" customHeight="1">
      <c r="A104" s="1"/>
      <c r="C104" s="1"/>
      <c r="D104" s="1"/>
      <c r="E104" s="1"/>
    </row>
    <row r="105" ht="12.75" customHeight="1">
      <c r="A105" s="1"/>
      <c r="C105" s="1"/>
      <c r="D105" s="1"/>
      <c r="E105" s="1"/>
    </row>
    <row r="106" ht="12.75" customHeight="1">
      <c r="A106" s="1"/>
      <c r="C106" s="1"/>
      <c r="D106" s="1"/>
      <c r="E106" s="1"/>
    </row>
    <row r="107" ht="12.75" customHeight="1">
      <c r="A107" s="1"/>
      <c r="C107" s="1"/>
      <c r="D107" s="1"/>
      <c r="E107" s="1"/>
    </row>
    <row r="108" ht="12.75" customHeight="1">
      <c r="A108" s="1"/>
      <c r="C108" s="1"/>
      <c r="D108" s="1"/>
      <c r="E108" s="1"/>
    </row>
    <row r="109" ht="12.75" customHeight="1">
      <c r="A109" s="1"/>
      <c r="C109" s="1"/>
      <c r="D109" s="1"/>
      <c r="E109" s="1"/>
    </row>
    <row r="110" ht="12.75" customHeight="1">
      <c r="A110" s="1"/>
      <c r="C110" s="1"/>
      <c r="D110" s="1"/>
      <c r="E110" s="1"/>
    </row>
    <row r="111" ht="12.75" customHeight="1">
      <c r="A111" s="1"/>
      <c r="C111" s="1"/>
      <c r="D111" s="1"/>
      <c r="E111" s="1"/>
    </row>
    <row r="112" ht="12.75" customHeight="1">
      <c r="A112" s="1"/>
      <c r="C112" s="1"/>
      <c r="D112" s="1"/>
      <c r="E112" s="1"/>
    </row>
    <row r="113" ht="12.75" customHeight="1">
      <c r="A113" s="1"/>
      <c r="C113" s="1"/>
      <c r="D113" s="1"/>
      <c r="E113" s="1"/>
    </row>
    <row r="114" ht="12.75" customHeight="1">
      <c r="A114" s="1"/>
      <c r="C114" s="1"/>
      <c r="D114" s="1"/>
      <c r="E114" s="1"/>
    </row>
    <row r="115" ht="12.75" customHeight="1">
      <c r="A115" s="1"/>
      <c r="C115" s="1"/>
      <c r="D115" s="1"/>
      <c r="E115" s="1"/>
    </row>
    <row r="116" ht="12.75" customHeight="1">
      <c r="A116" s="1"/>
      <c r="C116" s="1"/>
      <c r="D116" s="1"/>
      <c r="E116" s="1"/>
    </row>
    <row r="117" ht="12.75" customHeight="1">
      <c r="A117" s="1"/>
      <c r="C117" s="1"/>
      <c r="D117" s="1"/>
      <c r="E117" s="1"/>
    </row>
    <row r="118" ht="12.75" customHeight="1">
      <c r="A118" s="1"/>
      <c r="C118" s="1"/>
      <c r="D118" s="1"/>
      <c r="E118" s="1"/>
    </row>
    <row r="119" ht="12.75" customHeight="1">
      <c r="A119" s="1"/>
      <c r="C119" s="1"/>
      <c r="D119" s="1"/>
      <c r="E119" s="1"/>
    </row>
    <row r="120" ht="12.75" customHeight="1">
      <c r="A120" s="1"/>
      <c r="C120" s="1"/>
      <c r="D120" s="1"/>
      <c r="E120" s="1"/>
    </row>
    <row r="121" ht="12.75" customHeight="1">
      <c r="A121" s="1"/>
      <c r="C121" s="1"/>
      <c r="D121" s="1"/>
      <c r="E121" s="1"/>
    </row>
    <row r="122" ht="12.75" customHeight="1">
      <c r="A122" s="1"/>
      <c r="C122" s="1"/>
      <c r="D122" s="1"/>
      <c r="E122" s="1"/>
    </row>
    <row r="123" ht="12.75" customHeight="1">
      <c r="A123" s="1"/>
      <c r="C123" s="1"/>
      <c r="D123" s="1"/>
      <c r="E123" s="1"/>
    </row>
    <row r="124" ht="12.75" customHeight="1">
      <c r="A124" s="1"/>
      <c r="C124" s="1"/>
      <c r="D124" s="1"/>
      <c r="E124" s="1"/>
    </row>
    <row r="125" ht="12.75" customHeight="1">
      <c r="A125" s="1"/>
      <c r="C125" s="1"/>
      <c r="D125" s="1"/>
      <c r="E125" s="1"/>
    </row>
    <row r="126" ht="12.75" customHeight="1">
      <c r="A126" s="1"/>
      <c r="C126" s="1"/>
      <c r="D126" s="1"/>
      <c r="E126" s="1"/>
    </row>
    <row r="127" ht="12.75" customHeight="1">
      <c r="A127" s="1"/>
      <c r="C127" s="1"/>
      <c r="D127" s="1"/>
      <c r="E127" s="1"/>
    </row>
    <row r="128" ht="12.75" customHeight="1">
      <c r="A128" s="1"/>
      <c r="C128" s="1"/>
      <c r="D128" s="1"/>
      <c r="E128" s="1"/>
    </row>
    <row r="129" ht="12.75" customHeight="1">
      <c r="A129" s="1"/>
      <c r="C129" s="1"/>
      <c r="D129" s="1"/>
      <c r="E129" s="1"/>
    </row>
    <row r="130" ht="12.75" customHeight="1">
      <c r="A130" s="1"/>
      <c r="C130" s="1"/>
      <c r="D130" s="1"/>
      <c r="E130" s="1"/>
    </row>
    <row r="131" ht="12.75" customHeight="1">
      <c r="A131" s="1"/>
      <c r="C131" s="1"/>
      <c r="D131" s="1"/>
      <c r="E131" s="1"/>
    </row>
    <row r="132" ht="12.75" customHeight="1">
      <c r="A132" s="1"/>
      <c r="C132" s="1"/>
      <c r="D132" s="1"/>
      <c r="E132" s="1"/>
    </row>
    <row r="133" ht="12.75" customHeight="1">
      <c r="A133" s="1"/>
      <c r="C133" s="1"/>
      <c r="D133" s="1"/>
      <c r="E133" s="1"/>
    </row>
    <row r="134" ht="12.75" customHeight="1">
      <c r="A134" s="1"/>
      <c r="C134" s="1"/>
      <c r="D134" s="1"/>
      <c r="E134" s="1"/>
    </row>
    <row r="135" ht="12.75" customHeight="1">
      <c r="A135" s="1"/>
      <c r="C135" s="1"/>
      <c r="D135" s="1"/>
      <c r="E135" s="1"/>
    </row>
    <row r="136" ht="12.75" customHeight="1">
      <c r="A136" s="1"/>
      <c r="C136" s="1"/>
      <c r="D136" s="1"/>
      <c r="E136" s="1"/>
    </row>
    <row r="137" ht="12.75" customHeight="1">
      <c r="A137" s="1"/>
      <c r="C137" s="1"/>
      <c r="D137" s="1"/>
      <c r="E137" s="1"/>
    </row>
    <row r="138" ht="12.75" customHeight="1">
      <c r="A138" s="1"/>
      <c r="C138" s="1"/>
      <c r="D138" s="1"/>
      <c r="E138" s="1"/>
    </row>
    <row r="139" ht="12.75" customHeight="1">
      <c r="A139" s="1"/>
      <c r="C139" s="1"/>
      <c r="D139" s="1"/>
      <c r="E139" s="1"/>
    </row>
    <row r="140" ht="12.75" customHeight="1">
      <c r="A140" s="1"/>
      <c r="C140" s="1"/>
      <c r="D140" s="1"/>
      <c r="E140" s="1"/>
    </row>
    <row r="141" ht="12.75" customHeight="1">
      <c r="A141" s="1"/>
      <c r="C141" s="1"/>
      <c r="D141" s="1"/>
      <c r="E141" s="1"/>
    </row>
    <row r="142" ht="12.75" customHeight="1">
      <c r="A142" s="1"/>
      <c r="C142" s="1"/>
      <c r="D142" s="1"/>
      <c r="E142" s="1"/>
    </row>
    <row r="143" ht="12.75" customHeight="1">
      <c r="A143" s="1"/>
      <c r="C143" s="1"/>
      <c r="D143" s="1"/>
      <c r="E143" s="1"/>
    </row>
    <row r="144" ht="12.75" customHeight="1">
      <c r="A144" s="1"/>
      <c r="C144" s="1"/>
      <c r="D144" s="1"/>
      <c r="E144" s="1"/>
    </row>
    <row r="145" ht="12.75" customHeight="1">
      <c r="A145" s="1"/>
      <c r="C145" s="1"/>
      <c r="D145" s="1"/>
      <c r="E145" s="1"/>
    </row>
    <row r="146" ht="12.75" customHeight="1">
      <c r="A146" s="1"/>
      <c r="C146" s="1"/>
      <c r="D146" s="1"/>
      <c r="E146" s="1"/>
    </row>
    <row r="147" ht="12.75" customHeight="1">
      <c r="A147" s="1"/>
      <c r="C147" s="1"/>
      <c r="D147" s="1"/>
      <c r="E147" s="1"/>
    </row>
    <row r="148" ht="12.75" customHeight="1">
      <c r="A148" s="1"/>
      <c r="C148" s="1"/>
      <c r="D148" s="1"/>
      <c r="E148" s="1"/>
    </row>
    <row r="149" ht="12.75" customHeight="1">
      <c r="A149" s="1"/>
      <c r="C149" s="1"/>
      <c r="D149" s="1"/>
      <c r="E149" s="1"/>
    </row>
    <row r="150" ht="12.75" customHeight="1">
      <c r="A150" s="1"/>
      <c r="C150" s="1"/>
      <c r="D150" s="1"/>
      <c r="E150" s="1"/>
    </row>
    <row r="151" ht="12.75" customHeight="1">
      <c r="A151" s="1"/>
      <c r="C151" s="1"/>
      <c r="D151" s="1"/>
      <c r="E151" s="1"/>
    </row>
    <row r="152" ht="12.75" customHeight="1">
      <c r="A152" s="1"/>
      <c r="C152" s="1"/>
      <c r="D152" s="1"/>
      <c r="E152" s="1"/>
    </row>
    <row r="153" ht="12.75" customHeight="1">
      <c r="A153" s="1"/>
      <c r="C153" s="1"/>
      <c r="D153" s="1"/>
      <c r="E153" s="1"/>
    </row>
    <row r="154" ht="12.75" customHeight="1">
      <c r="A154" s="1"/>
      <c r="C154" s="1"/>
      <c r="D154" s="1"/>
      <c r="E154" s="1"/>
    </row>
    <row r="155" ht="12.75" customHeight="1">
      <c r="A155" s="1"/>
      <c r="C155" s="1"/>
      <c r="D155" s="1"/>
      <c r="E155" s="1"/>
    </row>
    <row r="156" ht="12.75" customHeight="1">
      <c r="A156" s="1"/>
      <c r="C156" s="1"/>
      <c r="D156" s="1"/>
      <c r="E156" s="1"/>
    </row>
    <row r="157" ht="12.75" customHeight="1">
      <c r="A157" s="1"/>
      <c r="C157" s="1"/>
      <c r="D157" s="1"/>
      <c r="E157" s="1"/>
    </row>
    <row r="158" ht="12.75" customHeight="1">
      <c r="A158" s="1"/>
      <c r="C158" s="1"/>
      <c r="D158" s="1"/>
      <c r="E158" s="1"/>
    </row>
    <row r="159" ht="12.75" customHeight="1">
      <c r="A159" s="1"/>
      <c r="C159" s="1"/>
      <c r="D159" s="1"/>
      <c r="E159" s="1"/>
    </row>
    <row r="160" ht="12.75" customHeight="1">
      <c r="A160" s="1"/>
      <c r="C160" s="1"/>
      <c r="D160" s="1"/>
      <c r="E160" s="1"/>
    </row>
    <row r="161" ht="12.75" customHeight="1">
      <c r="A161" s="1"/>
      <c r="C161" s="1"/>
      <c r="D161" s="1"/>
      <c r="E161" s="1"/>
    </row>
    <row r="162" ht="12.75" customHeight="1">
      <c r="A162" s="1"/>
      <c r="C162" s="1"/>
      <c r="D162" s="1"/>
      <c r="E162" s="1"/>
    </row>
    <row r="163" ht="12.75" customHeight="1">
      <c r="A163" s="1"/>
      <c r="C163" s="1"/>
      <c r="D163" s="1"/>
      <c r="E163" s="1"/>
    </row>
    <row r="164" ht="12.75" customHeight="1">
      <c r="A164" s="1"/>
      <c r="C164" s="1"/>
      <c r="D164" s="1"/>
      <c r="E164" s="1"/>
    </row>
    <row r="165" ht="12.75" customHeight="1">
      <c r="A165" s="1"/>
      <c r="C165" s="1"/>
      <c r="D165" s="1"/>
      <c r="E165" s="1"/>
    </row>
    <row r="166" ht="12.75" customHeight="1">
      <c r="A166" s="1"/>
      <c r="C166" s="1"/>
      <c r="D166" s="1"/>
      <c r="E166" s="1"/>
    </row>
    <row r="167" ht="12.75" customHeight="1">
      <c r="A167" s="1"/>
      <c r="C167" s="1"/>
      <c r="D167" s="1"/>
      <c r="E167" s="1"/>
    </row>
    <row r="168" ht="12.75" customHeight="1">
      <c r="A168" s="1"/>
      <c r="C168" s="1"/>
      <c r="D168" s="1"/>
      <c r="E168" s="1"/>
    </row>
    <row r="169" ht="12.75" customHeight="1">
      <c r="A169" s="1"/>
      <c r="C169" s="1"/>
      <c r="D169" s="1"/>
      <c r="E169" s="1"/>
    </row>
    <row r="170" ht="12.75" customHeight="1">
      <c r="A170" s="1"/>
      <c r="C170" s="1"/>
      <c r="D170" s="1"/>
      <c r="E170" s="1"/>
    </row>
    <row r="171" ht="12.75" customHeight="1">
      <c r="A171" s="1"/>
      <c r="C171" s="1"/>
      <c r="D171" s="1"/>
      <c r="E171" s="1"/>
    </row>
    <row r="172" ht="12.75" customHeight="1">
      <c r="A172" s="1"/>
      <c r="C172" s="1"/>
      <c r="D172" s="1"/>
      <c r="E172" s="1"/>
    </row>
    <row r="173" ht="12.75" customHeight="1">
      <c r="A173" s="1"/>
      <c r="C173" s="1"/>
      <c r="D173" s="1"/>
      <c r="E173" s="1"/>
    </row>
    <row r="174" ht="12.75" customHeight="1">
      <c r="A174" s="1"/>
      <c r="C174" s="1"/>
      <c r="D174" s="1"/>
      <c r="E174" s="1"/>
    </row>
    <row r="175" ht="12.75" customHeight="1">
      <c r="A175" s="1"/>
      <c r="C175" s="1"/>
      <c r="D175" s="1"/>
      <c r="E175" s="1"/>
    </row>
    <row r="176" ht="12.75" customHeight="1">
      <c r="A176" s="1"/>
      <c r="C176" s="1"/>
      <c r="D176" s="1"/>
      <c r="E176" s="1"/>
    </row>
    <row r="177" ht="12.75" customHeight="1">
      <c r="A177" s="1"/>
      <c r="C177" s="1"/>
      <c r="D177" s="1"/>
      <c r="E177" s="1"/>
    </row>
    <row r="178" ht="12.75" customHeight="1">
      <c r="A178" s="1"/>
      <c r="C178" s="1"/>
      <c r="D178" s="1"/>
      <c r="E178" s="1"/>
    </row>
    <row r="179" ht="12.75" customHeight="1">
      <c r="A179" s="1"/>
      <c r="C179" s="1"/>
      <c r="D179" s="1"/>
      <c r="E179" s="1"/>
    </row>
    <row r="180" ht="12.75" customHeight="1">
      <c r="A180" s="1"/>
      <c r="C180" s="1"/>
      <c r="D180" s="1"/>
      <c r="E180" s="1"/>
    </row>
    <row r="181" ht="12.75" customHeight="1">
      <c r="A181" s="1"/>
      <c r="C181" s="1"/>
      <c r="D181" s="1"/>
      <c r="E181" s="1"/>
    </row>
    <row r="182" ht="12.75" customHeight="1">
      <c r="A182" s="1"/>
      <c r="C182" s="1"/>
      <c r="D182" s="1"/>
      <c r="E182" s="1"/>
    </row>
    <row r="183" ht="12.75" customHeight="1">
      <c r="A183" s="1"/>
      <c r="C183" s="1"/>
      <c r="D183" s="1"/>
      <c r="E183" s="1"/>
    </row>
    <row r="184" ht="12.75" customHeight="1">
      <c r="A184" s="1"/>
      <c r="C184" s="1"/>
      <c r="D184" s="1"/>
      <c r="E184" s="1"/>
    </row>
    <row r="185" ht="12.75" customHeight="1">
      <c r="A185" s="1"/>
      <c r="C185" s="1"/>
      <c r="D185" s="1"/>
      <c r="E185" s="1"/>
    </row>
    <row r="186" ht="12.75" customHeight="1">
      <c r="A186" s="1"/>
      <c r="C186" s="1"/>
      <c r="D186" s="1"/>
      <c r="E186" s="1"/>
    </row>
    <row r="187" ht="12.75" customHeight="1">
      <c r="A187" s="1"/>
      <c r="C187" s="1"/>
      <c r="D187" s="1"/>
      <c r="E187" s="1"/>
    </row>
    <row r="188" ht="12.75" customHeight="1">
      <c r="A188" s="1"/>
      <c r="C188" s="1"/>
      <c r="D188" s="1"/>
      <c r="E188" s="1"/>
    </row>
    <row r="189" ht="12.75" customHeight="1">
      <c r="A189" s="1"/>
      <c r="C189" s="1"/>
      <c r="D189" s="1"/>
      <c r="E189" s="1"/>
    </row>
    <row r="190" ht="12.75" customHeight="1">
      <c r="A190" s="1"/>
      <c r="C190" s="1"/>
      <c r="D190" s="1"/>
      <c r="E190" s="1"/>
    </row>
    <row r="191" ht="12.75" customHeight="1">
      <c r="A191" s="1"/>
      <c r="C191" s="1"/>
      <c r="D191" s="1"/>
      <c r="E191" s="1"/>
    </row>
    <row r="192" ht="12.75" customHeight="1">
      <c r="A192" s="1"/>
      <c r="C192" s="1"/>
      <c r="D192" s="1"/>
      <c r="E192" s="1"/>
    </row>
    <row r="193" ht="12.75" customHeight="1">
      <c r="A193" s="1"/>
      <c r="C193" s="1"/>
      <c r="D193" s="1"/>
      <c r="E193" s="1"/>
    </row>
    <row r="194" ht="12.75" customHeight="1">
      <c r="A194" s="1"/>
      <c r="C194" s="1"/>
      <c r="D194" s="1"/>
      <c r="E194" s="1"/>
    </row>
    <row r="195" ht="12.75" customHeight="1">
      <c r="A195" s="1"/>
      <c r="C195" s="1"/>
      <c r="D195" s="1"/>
      <c r="E195" s="1"/>
    </row>
    <row r="196" ht="12.75" customHeight="1">
      <c r="A196" s="1"/>
      <c r="C196" s="1"/>
      <c r="D196" s="1"/>
      <c r="E196" s="1"/>
    </row>
    <row r="197" ht="12.75" customHeight="1">
      <c r="A197" s="1"/>
      <c r="C197" s="1"/>
      <c r="D197" s="1"/>
      <c r="E197" s="1"/>
    </row>
    <row r="198" ht="12.75" customHeight="1">
      <c r="A198" s="1"/>
      <c r="C198" s="1"/>
      <c r="D198" s="1"/>
      <c r="E198" s="1"/>
    </row>
    <row r="199" ht="12.75" customHeight="1">
      <c r="A199" s="1"/>
      <c r="C199" s="1"/>
      <c r="D199" s="1"/>
      <c r="E199" s="1"/>
    </row>
    <row r="200" ht="12.75" customHeight="1">
      <c r="A200" s="1"/>
      <c r="C200" s="1"/>
      <c r="D200" s="1"/>
      <c r="E200" s="1"/>
    </row>
    <row r="201" ht="12.75" customHeight="1">
      <c r="A201" s="1"/>
      <c r="C201" s="1"/>
      <c r="D201" s="1"/>
      <c r="E201" s="1"/>
    </row>
    <row r="202" ht="12.75" customHeight="1">
      <c r="A202" s="1"/>
      <c r="C202" s="1"/>
      <c r="D202" s="1"/>
      <c r="E202" s="1"/>
    </row>
    <row r="203" ht="12.75" customHeight="1">
      <c r="A203" s="1"/>
      <c r="C203" s="1"/>
      <c r="D203" s="1"/>
      <c r="E203" s="1"/>
    </row>
    <row r="204" ht="12.75" customHeight="1">
      <c r="A204" s="1"/>
      <c r="C204" s="1"/>
      <c r="D204" s="1"/>
      <c r="E204" s="1"/>
    </row>
    <row r="205" ht="12.75" customHeight="1">
      <c r="A205" s="1"/>
      <c r="C205" s="1"/>
      <c r="D205" s="1"/>
      <c r="E205" s="1"/>
    </row>
    <row r="206" ht="12.75" customHeight="1">
      <c r="A206" s="1"/>
      <c r="C206" s="1"/>
      <c r="D206" s="1"/>
      <c r="E206" s="1"/>
    </row>
    <row r="207" ht="12.75" customHeight="1">
      <c r="A207" s="1"/>
      <c r="C207" s="1"/>
      <c r="D207" s="1"/>
      <c r="E207" s="1"/>
    </row>
    <row r="208" ht="12.75" customHeight="1">
      <c r="A208" s="1"/>
      <c r="C208" s="1"/>
      <c r="D208" s="1"/>
      <c r="E208" s="1"/>
    </row>
    <row r="209" ht="12.75" customHeight="1">
      <c r="A209" s="1"/>
      <c r="C209" s="1"/>
      <c r="D209" s="1"/>
      <c r="E209" s="1"/>
    </row>
    <row r="210" ht="12.75" customHeight="1">
      <c r="A210" s="1"/>
      <c r="C210" s="1"/>
      <c r="D210" s="1"/>
      <c r="E210" s="1"/>
    </row>
    <row r="211" ht="12.75" customHeight="1">
      <c r="A211" s="1"/>
      <c r="C211" s="1"/>
      <c r="D211" s="1"/>
      <c r="E211" s="1"/>
    </row>
    <row r="212" ht="12.75" customHeight="1">
      <c r="A212" s="1"/>
      <c r="C212" s="1"/>
      <c r="D212" s="1"/>
      <c r="E212" s="1"/>
    </row>
    <row r="213" ht="12.75" customHeight="1">
      <c r="A213" s="1"/>
      <c r="C213" s="1"/>
      <c r="D213" s="1"/>
      <c r="E213" s="1"/>
    </row>
    <row r="214" ht="12.75" customHeight="1">
      <c r="A214" s="1"/>
      <c r="C214" s="1"/>
      <c r="D214" s="1"/>
      <c r="E214" s="1"/>
    </row>
    <row r="215" ht="12.75" customHeight="1">
      <c r="A215" s="1"/>
      <c r="C215" s="1"/>
      <c r="D215" s="1"/>
      <c r="E215" s="1"/>
    </row>
    <row r="216" ht="12.75" customHeight="1">
      <c r="A216" s="1"/>
      <c r="C216" s="1"/>
      <c r="D216" s="1"/>
      <c r="E216" s="1"/>
    </row>
    <row r="217" ht="12.75" customHeight="1">
      <c r="A217" s="1"/>
      <c r="C217" s="1"/>
      <c r="D217" s="1"/>
      <c r="E217" s="1"/>
    </row>
    <row r="218" ht="12.75" customHeight="1">
      <c r="A218" s="1"/>
      <c r="C218" s="1"/>
      <c r="D218" s="1"/>
      <c r="E218" s="1"/>
    </row>
    <row r="219" ht="12.75" customHeight="1">
      <c r="A219" s="1"/>
      <c r="C219" s="1"/>
      <c r="D219" s="1"/>
      <c r="E219" s="1"/>
    </row>
    <row r="220" ht="12.75" customHeight="1">
      <c r="A220" s="1"/>
      <c r="C220" s="1"/>
      <c r="D220" s="1"/>
      <c r="E220" s="1"/>
    </row>
    <row r="221" ht="12.75" customHeight="1">
      <c r="A221" s="1"/>
      <c r="C221" s="1"/>
      <c r="D221" s="1"/>
      <c r="E221" s="1"/>
    </row>
    <row r="222" ht="12.75" customHeight="1">
      <c r="A222" s="1"/>
      <c r="C222" s="1"/>
      <c r="D222" s="1"/>
      <c r="E222" s="1"/>
    </row>
    <row r="223" ht="12.75" customHeight="1">
      <c r="A223" s="1"/>
      <c r="C223" s="1"/>
      <c r="D223" s="1"/>
      <c r="E223" s="1"/>
    </row>
    <row r="224" ht="12.75" customHeight="1">
      <c r="A224" s="1"/>
      <c r="C224" s="1"/>
      <c r="D224" s="1"/>
      <c r="E224" s="1"/>
    </row>
    <row r="225" ht="12.75" customHeight="1">
      <c r="A225" s="1"/>
      <c r="C225" s="1"/>
      <c r="D225" s="1"/>
      <c r="E225" s="1"/>
    </row>
    <row r="226" ht="12.75" customHeight="1">
      <c r="A226" s="1"/>
      <c r="C226" s="1"/>
      <c r="D226" s="1"/>
      <c r="E226" s="1"/>
    </row>
    <row r="227" ht="12.75" customHeight="1">
      <c r="A227" s="1"/>
      <c r="C227" s="1"/>
      <c r="D227" s="1"/>
      <c r="E227" s="1"/>
    </row>
    <row r="228" ht="12.75" customHeight="1">
      <c r="A228" s="1"/>
      <c r="C228" s="1"/>
      <c r="D228" s="1"/>
      <c r="E228" s="1"/>
    </row>
    <row r="229" ht="12.75" customHeight="1">
      <c r="A229" s="1"/>
      <c r="C229" s="1"/>
      <c r="D229" s="1"/>
      <c r="E229" s="1"/>
    </row>
    <row r="230" ht="12.75" customHeight="1">
      <c r="A230" s="1"/>
      <c r="C230" s="1"/>
      <c r="D230" s="1"/>
      <c r="E230" s="1"/>
    </row>
    <row r="231" ht="12.75" customHeight="1">
      <c r="A231" s="1"/>
      <c r="C231" s="1"/>
      <c r="D231" s="1"/>
      <c r="E231" s="1"/>
    </row>
    <row r="232" ht="12.75" customHeight="1">
      <c r="A232" s="1"/>
      <c r="C232" s="1"/>
      <c r="D232" s="1"/>
      <c r="E232" s="1"/>
    </row>
    <row r="233" ht="12.75" customHeight="1">
      <c r="A233" s="1"/>
      <c r="C233" s="1"/>
      <c r="D233" s="1"/>
      <c r="E233" s="1"/>
    </row>
    <row r="234" ht="12.75" customHeight="1">
      <c r="A234" s="1"/>
      <c r="C234" s="1"/>
      <c r="D234" s="1"/>
      <c r="E234" s="1"/>
    </row>
    <row r="235" ht="12.75" customHeight="1">
      <c r="A235" s="1"/>
      <c r="C235" s="1"/>
      <c r="D235" s="1"/>
      <c r="E235" s="1"/>
    </row>
    <row r="236" ht="12.75" customHeight="1">
      <c r="A236" s="1"/>
      <c r="C236" s="1"/>
      <c r="D236" s="1"/>
      <c r="E236" s="1"/>
    </row>
    <row r="237" ht="12.75" customHeight="1">
      <c r="A237" s="1"/>
      <c r="C237" s="1"/>
      <c r="D237" s="1"/>
      <c r="E237" s="1"/>
    </row>
    <row r="238" ht="12.75" customHeight="1">
      <c r="A238" s="1"/>
      <c r="C238" s="1"/>
      <c r="D238" s="1"/>
      <c r="E238" s="1"/>
    </row>
    <row r="239" ht="12.75" customHeight="1">
      <c r="A239" s="1"/>
      <c r="C239" s="1"/>
      <c r="D239" s="1"/>
      <c r="E239" s="1"/>
    </row>
    <row r="240" ht="12.75" customHeight="1">
      <c r="A240" s="1"/>
      <c r="C240" s="1"/>
      <c r="D240" s="1"/>
      <c r="E240" s="1"/>
    </row>
    <row r="241" ht="12.75" customHeight="1">
      <c r="A241" s="1"/>
      <c r="C241" s="1"/>
      <c r="D241" s="1"/>
      <c r="E241" s="1"/>
    </row>
    <row r="242" ht="12.75" customHeight="1">
      <c r="A242" s="1"/>
      <c r="C242" s="1"/>
      <c r="D242" s="1"/>
      <c r="E242" s="1"/>
    </row>
    <row r="243" ht="12.75" customHeight="1">
      <c r="A243" s="1"/>
      <c r="C243" s="1"/>
      <c r="D243" s="1"/>
      <c r="E243" s="1"/>
    </row>
    <row r="244" ht="12.75" customHeight="1">
      <c r="A244" s="1"/>
      <c r="C244" s="1"/>
      <c r="D244" s="1"/>
      <c r="E244" s="1"/>
    </row>
    <row r="245" ht="12.75" customHeight="1">
      <c r="A245" s="1"/>
      <c r="C245" s="1"/>
      <c r="D245" s="1"/>
      <c r="E245" s="1"/>
    </row>
    <row r="246" ht="12.75" customHeight="1">
      <c r="A246" s="1"/>
      <c r="C246" s="1"/>
      <c r="D246" s="1"/>
      <c r="E246" s="1"/>
    </row>
    <row r="247" ht="12.75" customHeight="1">
      <c r="A247" s="1"/>
      <c r="C247" s="1"/>
      <c r="D247" s="1"/>
      <c r="E247" s="1"/>
    </row>
    <row r="248" ht="12.75" customHeight="1">
      <c r="A248" s="1"/>
      <c r="C248" s="1"/>
      <c r="D248" s="1"/>
      <c r="E248" s="1"/>
    </row>
    <row r="249" ht="12.75" customHeight="1">
      <c r="A249" s="1"/>
      <c r="C249" s="1"/>
      <c r="D249" s="1"/>
      <c r="E249" s="1"/>
    </row>
    <row r="250" ht="12.75" customHeight="1">
      <c r="A250" s="1"/>
      <c r="C250" s="1"/>
      <c r="D250" s="1"/>
      <c r="E250" s="1"/>
    </row>
    <row r="251" ht="12.75" customHeight="1">
      <c r="A251" s="1"/>
      <c r="C251" s="1"/>
      <c r="D251" s="1"/>
      <c r="E251" s="1"/>
    </row>
    <row r="252" ht="12.75" customHeight="1">
      <c r="A252" s="1"/>
      <c r="C252" s="1"/>
      <c r="D252" s="1"/>
      <c r="E252" s="1"/>
    </row>
    <row r="253" ht="12.75" customHeight="1">
      <c r="A253" s="1"/>
      <c r="C253" s="1"/>
      <c r="D253" s="1"/>
      <c r="E253" s="1"/>
    </row>
    <row r="254" ht="12.75" customHeight="1">
      <c r="A254" s="1"/>
      <c r="C254" s="1"/>
      <c r="D254" s="1"/>
      <c r="E254" s="1"/>
    </row>
    <row r="255" ht="12.75" customHeight="1">
      <c r="A255" s="1"/>
      <c r="C255" s="1"/>
      <c r="D255" s="1"/>
      <c r="E255" s="1"/>
    </row>
    <row r="256" ht="12.75" customHeight="1">
      <c r="A256" s="1"/>
      <c r="C256" s="1"/>
      <c r="D256" s="1"/>
      <c r="E256" s="1"/>
    </row>
    <row r="257" ht="12.75" customHeight="1">
      <c r="A257" s="1"/>
      <c r="C257" s="1"/>
      <c r="D257" s="1"/>
      <c r="E257" s="1"/>
    </row>
    <row r="258" ht="12.75" customHeight="1">
      <c r="A258" s="1"/>
      <c r="C258" s="1"/>
      <c r="D258" s="1"/>
      <c r="E258" s="1"/>
    </row>
    <row r="259" ht="12.75" customHeight="1">
      <c r="A259" s="1"/>
      <c r="C259" s="1"/>
      <c r="D259" s="1"/>
      <c r="E259" s="1"/>
    </row>
    <row r="260" ht="12.75" customHeight="1">
      <c r="A260" s="1"/>
      <c r="C260" s="1"/>
      <c r="D260" s="1"/>
      <c r="E260" s="1"/>
    </row>
    <row r="261" ht="12.75" customHeight="1">
      <c r="A261" s="1"/>
      <c r="C261" s="1"/>
      <c r="D261" s="1"/>
      <c r="E261" s="1"/>
    </row>
    <row r="262" ht="12.75" customHeight="1">
      <c r="A262" s="1"/>
      <c r="C262" s="1"/>
      <c r="D262" s="1"/>
      <c r="E262" s="1"/>
    </row>
    <row r="263" ht="12.75" customHeight="1">
      <c r="A263" s="1"/>
      <c r="C263" s="1"/>
      <c r="D263" s="1"/>
      <c r="E263" s="1"/>
    </row>
    <row r="264" ht="12.75" customHeight="1">
      <c r="A264" s="1"/>
      <c r="C264" s="1"/>
      <c r="D264" s="1"/>
      <c r="E264" s="1"/>
    </row>
    <row r="265" ht="12.75" customHeight="1">
      <c r="A265" s="1"/>
      <c r="C265" s="1"/>
      <c r="D265" s="1"/>
      <c r="E265" s="1"/>
    </row>
    <row r="266" ht="12.75" customHeight="1">
      <c r="A266" s="1"/>
      <c r="C266" s="1"/>
      <c r="D266" s="1"/>
      <c r="E266" s="1"/>
    </row>
    <row r="267" ht="12.75" customHeight="1">
      <c r="A267" s="1"/>
      <c r="C267" s="1"/>
      <c r="D267" s="1"/>
      <c r="E267" s="1"/>
    </row>
    <row r="268" ht="12.75" customHeight="1">
      <c r="A268" s="1"/>
      <c r="C268" s="1"/>
      <c r="D268" s="1"/>
      <c r="E268" s="1"/>
    </row>
    <row r="269" ht="12.75" customHeight="1">
      <c r="A269" s="1"/>
      <c r="C269" s="1"/>
      <c r="D269" s="1"/>
      <c r="E269" s="1"/>
    </row>
    <row r="270" ht="12.75" customHeight="1">
      <c r="A270" s="1"/>
      <c r="C270" s="1"/>
      <c r="D270" s="1"/>
      <c r="E270" s="1"/>
    </row>
    <row r="271" ht="12.75" customHeight="1">
      <c r="A271" s="1"/>
      <c r="C271" s="1"/>
      <c r="D271" s="1"/>
      <c r="E271" s="1"/>
    </row>
    <row r="272" ht="12.75" customHeight="1">
      <c r="A272" s="1"/>
      <c r="C272" s="1"/>
      <c r="D272" s="1"/>
      <c r="E272" s="1"/>
    </row>
    <row r="273" ht="12.75" customHeight="1">
      <c r="A273" s="1"/>
      <c r="C273" s="1"/>
      <c r="D273" s="1"/>
      <c r="E273" s="1"/>
    </row>
    <row r="274" ht="12.75" customHeight="1">
      <c r="A274" s="1"/>
      <c r="C274" s="1"/>
      <c r="D274" s="1"/>
      <c r="E274" s="1"/>
    </row>
    <row r="275" ht="12.75" customHeight="1">
      <c r="A275" s="1"/>
      <c r="C275" s="1"/>
      <c r="D275" s="1"/>
      <c r="E275" s="1"/>
    </row>
    <row r="276" ht="12.75" customHeight="1">
      <c r="A276" s="1"/>
      <c r="C276" s="1"/>
      <c r="D276" s="1"/>
      <c r="E276" s="1"/>
    </row>
    <row r="277" ht="12.75" customHeight="1">
      <c r="A277" s="1"/>
      <c r="C277" s="1"/>
      <c r="D277" s="1"/>
      <c r="E277" s="1"/>
    </row>
    <row r="278" ht="12.75" customHeight="1">
      <c r="A278" s="1"/>
      <c r="C278" s="1"/>
      <c r="D278" s="1"/>
      <c r="E278" s="1"/>
    </row>
    <row r="279" ht="12.75" customHeight="1">
      <c r="A279" s="1"/>
      <c r="C279" s="1"/>
      <c r="D279" s="1"/>
      <c r="E279" s="1"/>
    </row>
    <row r="280" ht="12.75" customHeight="1">
      <c r="A280" s="1"/>
      <c r="C280" s="1"/>
      <c r="D280" s="1"/>
      <c r="E280" s="1"/>
    </row>
    <row r="281" ht="12.75" customHeight="1">
      <c r="A281" s="1"/>
      <c r="C281" s="1"/>
      <c r="D281" s="1"/>
      <c r="E281" s="1"/>
    </row>
    <row r="282" ht="12.75" customHeight="1">
      <c r="A282" s="1"/>
      <c r="C282" s="1"/>
      <c r="D282" s="1"/>
      <c r="E282" s="1"/>
    </row>
    <row r="283" ht="12.75" customHeight="1">
      <c r="A283" s="1"/>
      <c r="C283" s="1"/>
      <c r="D283" s="1"/>
      <c r="E283" s="1"/>
    </row>
    <row r="284" ht="12.75" customHeight="1">
      <c r="A284" s="1"/>
      <c r="C284" s="1"/>
      <c r="D284" s="1"/>
      <c r="E284" s="1"/>
    </row>
    <row r="285" ht="12.75" customHeight="1">
      <c r="A285" s="1"/>
      <c r="C285" s="1"/>
      <c r="D285" s="1"/>
      <c r="E285" s="1"/>
    </row>
    <row r="286" ht="12.75" customHeight="1">
      <c r="A286" s="1"/>
      <c r="C286" s="1"/>
      <c r="D286" s="1"/>
      <c r="E286" s="1"/>
    </row>
    <row r="287" ht="12.75" customHeight="1">
      <c r="A287" s="1"/>
      <c r="C287" s="1"/>
      <c r="D287" s="1"/>
      <c r="E287" s="1"/>
    </row>
    <row r="288" ht="12.75" customHeight="1">
      <c r="A288" s="1"/>
      <c r="C288" s="1"/>
      <c r="D288" s="1"/>
      <c r="E288" s="1"/>
    </row>
    <row r="289" ht="12.75" customHeight="1">
      <c r="A289" s="1"/>
      <c r="C289" s="1"/>
      <c r="D289" s="1"/>
      <c r="E289" s="1"/>
    </row>
    <row r="290" ht="12.75" customHeight="1">
      <c r="A290" s="1"/>
      <c r="C290" s="1"/>
      <c r="D290" s="1"/>
      <c r="E290" s="1"/>
    </row>
    <row r="291" ht="12.75" customHeight="1">
      <c r="A291" s="1"/>
      <c r="C291" s="1"/>
      <c r="D291" s="1"/>
      <c r="E291" s="1"/>
    </row>
    <row r="292" ht="12.75" customHeight="1">
      <c r="A292" s="1"/>
      <c r="C292" s="1"/>
      <c r="D292" s="1"/>
      <c r="E292" s="1"/>
    </row>
    <row r="293" ht="12.75" customHeight="1">
      <c r="A293" s="1"/>
      <c r="C293" s="1"/>
      <c r="D293" s="1"/>
      <c r="E293" s="1"/>
    </row>
    <row r="294" ht="12.75" customHeight="1">
      <c r="A294" s="1"/>
      <c r="C294" s="1"/>
      <c r="D294" s="1"/>
      <c r="E294" s="1"/>
    </row>
    <row r="295" ht="12.75" customHeight="1">
      <c r="A295" s="1"/>
      <c r="C295" s="1"/>
      <c r="D295" s="1"/>
      <c r="E295" s="1"/>
    </row>
    <row r="296" ht="12.75" customHeight="1">
      <c r="A296" s="1"/>
      <c r="C296" s="1"/>
      <c r="D296" s="1"/>
      <c r="E296" s="1"/>
    </row>
    <row r="297" ht="12.75" customHeight="1">
      <c r="A297" s="1"/>
      <c r="C297" s="1"/>
      <c r="D297" s="1"/>
      <c r="E297" s="1"/>
    </row>
    <row r="298" ht="12.75" customHeight="1">
      <c r="A298" s="1"/>
      <c r="C298" s="1"/>
      <c r="D298" s="1"/>
      <c r="E298" s="1"/>
    </row>
    <row r="299" ht="12.75" customHeight="1">
      <c r="A299" s="1"/>
      <c r="C299" s="1"/>
      <c r="D299" s="1"/>
      <c r="E299" s="1"/>
    </row>
    <row r="300" ht="12.75" customHeight="1">
      <c r="A300" s="1"/>
      <c r="C300" s="1"/>
      <c r="D300" s="1"/>
      <c r="E300" s="1"/>
    </row>
    <row r="301" ht="12.75" customHeight="1">
      <c r="A301" s="1"/>
      <c r="C301" s="1"/>
      <c r="D301" s="1"/>
      <c r="E301" s="1"/>
    </row>
    <row r="302" ht="12.75" customHeight="1">
      <c r="A302" s="1"/>
      <c r="C302" s="1"/>
      <c r="D302" s="1"/>
      <c r="E302" s="1"/>
    </row>
    <row r="303" ht="12.75" customHeight="1">
      <c r="A303" s="1"/>
      <c r="C303" s="1"/>
      <c r="D303" s="1"/>
      <c r="E303" s="1"/>
    </row>
    <row r="304" ht="12.75" customHeight="1">
      <c r="A304" s="1"/>
      <c r="C304" s="1"/>
      <c r="D304" s="1"/>
      <c r="E304" s="1"/>
    </row>
    <row r="305" ht="12.75" customHeight="1">
      <c r="A305" s="1"/>
      <c r="C305" s="1"/>
      <c r="D305" s="1"/>
      <c r="E305" s="1"/>
    </row>
    <row r="306" ht="12.75" customHeight="1">
      <c r="A306" s="1"/>
      <c r="C306" s="1"/>
      <c r="D306" s="1"/>
      <c r="E306" s="1"/>
    </row>
    <row r="307" ht="12.75" customHeight="1">
      <c r="A307" s="1"/>
      <c r="C307" s="1"/>
      <c r="D307" s="1"/>
      <c r="E307" s="1"/>
    </row>
    <row r="308" ht="12.75" customHeight="1">
      <c r="A308" s="1"/>
      <c r="C308" s="1"/>
      <c r="D308" s="1"/>
      <c r="E308" s="1"/>
    </row>
    <row r="309" ht="12.75" customHeight="1">
      <c r="A309" s="1"/>
      <c r="C309" s="1"/>
      <c r="D309" s="1"/>
      <c r="E309" s="1"/>
    </row>
    <row r="310" ht="12.75" customHeight="1">
      <c r="A310" s="1"/>
      <c r="C310" s="1"/>
      <c r="D310" s="1"/>
      <c r="E310" s="1"/>
    </row>
    <row r="311" ht="12.75" customHeight="1">
      <c r="A311" s="1"/>
      <c r="C311" s="1"/>
      <c r="D311" s="1"/>
      <c r="E311" s="1"/>
    </row>
    <row r="312" ht="12.75" customHeight="1">
      <c r="A312" s="1"/>
      <c r="C312" s="1"/>
      <c r="D312" s="1"/>
      <c r="E312" s="1"/>
    </row>
    <row r="313" ht="12.75" customHeight="1">
      <c r="A313" s="1"/>
      <c r="C313" s="1"/>
      <c r="D313" s="1"/>
      <c r="E313" s="1"/>
    </row>
    <row r="314" ht="12.75" customHeight="1">
      <c r="A314" s="1"/>
      <c r="C314" s="1"/>
      <c r="D314" s="1"/>
      <c r="E314" s="1"/>
    </row>
    <row r="315" ht="12.75" customHeight="1">
      <c r="A315" s="1"/>
      <c r="C315" s="1"/>
      <c r="D315" s="1"/>
      <c r="E315" s="1"/>
    </row>
    <row r="316" ht="12.75" customHeight="1">
      <c r="A316" s="1"/>
      <c r="C316" s="1"/>
      <c r="D316" s="1"/>
      <c r="E316" s="1"/>
    </row>
    <row r="317" ht="12.75" customHeight="1">
      <c r="A317" s="1"/>
      <c r="C317" s="1"/>
      <c r="D317" s="1"/>
      <c r="E317" s="1"/>
    </row>
    <row r="318" ht="12.75" customHeight="1">
      <c r="A318" s="1"/>
      <c r="C318" s="1"/>
      <c r="D318" s="1"/>
      <c r="E318" s="1"/>
    </row>
    <row r="319" ht="12.75" customHeight="1">
      <c r="A319" s="1"/>
      <c r="C319" s="1"/>
      <c r="D319" s="1"/>
      <c r="E319" s="1"/>
    </row>
    <row r="320" ht="12.75" customHeight="1">
      <c r="A320" s="1"/>
      <c r="C320" s="1"/>
      <c r="D320" s="1"/>
      <c r="E320" s="1"/>
    </row>
    <row r="321" ht="12.75" customHeight="1">
      <c r="A321" s="1"/>
      <c r="C321" s="1"/>
      <c r="D321" s="1"/>
      <c r="E321" s="1"/>
    </row>
    <row r="322" ht="12.75" customHeight="1">
      <c r="A322" s="1"/>
      <c r="C322" s="1"/>
      <c r="D322" s="1"/>
      <c r="E322" s="1"/>
    </row>
    <row r="323" ht="12.75" customHeight="1">
      <c r="A323" s="1"/>
      <c r="C323" s="1"/>
      <c r="D323" s="1"/>
      <c r="E323" s="1"/>
    </row>
    <row r="324" ht="12.75" customHeight="1">
      <c r="A324" s="1"/>
      <c r="C324" s="1"/>
      <c r="D324" s="1"/>
      <c r="E324" s="1"/>
    </row>
    <row r="325" ht="12.75" customHeight="1">
      <c r="A325" s="1"/>
      <c r="C325" s="1"/>
      <c r="D325" s="1"/>
      <c r="E325" s="1"/>
    </row>
    <row r="326" ht="12.75" customHeight="1">
      <c r="A326" s="1"/>
      <c r="C326" s="1"/>
      <c r="D326" s="1"/>
      <c r="E326" s="1"/>
    </row>
    <row r="327" ht="12.75" customHeight="1">
      <c r="A327" s="1"/>
      <c r="C327" s="1"/>
      <c r="D327" s="1"/>
      <c r="E327" s="1"/>
    </row>
    <row r="328" ht="12.75" customHeight="1">
      <c r="A328" s="1"/>
      <c r="C328" s="1"/>
      <c r="D328" s="1"/>
      <c r="E328" s="1"/>
    </row>
    <row r="329" ht="12.75" customHeight="1">
      <c r="A329" s="1"/>
      <c r="C329" s="1"/>
      <c r="D329" s="1"/>
      <c r="E329" s="1"/>
    </row>
    <row r="330" ht="12.75" customHeight="1">
      <c r="A330" s="1"/>
      <c r="C330" s="1"/>
      <c r="D330" s="1"/>
      <c r="E330" s="1"/>
    </row>
    <row r="331" ht="12.75" customHeight="1">
      <c r="A331" s="1"/>
      <c r="C331" s="1"/>
      <c r="D331" s="1"/>
      <c r="E331" s="1"/>
    </row>
    <row r="332" ht="12.75" customHeight="1">
      <c r="A332" s="1"/>
      <c r="C332" s="1"/>
      <c r="D332" s="1"/>
      <c r="E332" s="1"/>
    </row>
    <row r="333" ht="12.75" customHeight="1">
      <c r="A333" s="1"/>
      <c r="C333" s="1"/>
      <c r="D333" s="1"/>
      <c r="E333" s="1"/>
    </row>
    <row r="334" ht="12.75" customHeight="1">
      <c r="A334" s="1"/>
      <c r="C334" s="1"/>
      <c r="D334" s="1"/>
      <c r="E334" s="1"/>
    </row>
    <row r="335" ht="12.75" customHeight="1">
      <c r="A335" s="1"/>
      <c r="C335" s="1"/>
      <c r="D335" s="1"/>
      <c r="E335" s="1"/>
    </row>
    <row r="336" ht="12.75" customHeight="1">
      <c r="A336" s="1"/>
      <c r="C336" s="1"/>
      <c r="D336" s="1"/>
      <c r="E336" s="1"/>
    </row>
    <row r="337" ht="12.75" customHeight="1">
      <c r="A337" s="1"/>
      <c r="C337" s="1"/>
      <c r="D337" s="1"/>
      <c r="E337" s="1"/>
    </row>
    <row r="338" ht="12.75" customHeight="1">
      <c r="A338" s="1"/>
      <c r="C338" s="1"/>
      <c r="D338" s="1"/>
      <c r="E338" s="1"/>
    </row>
    <row r="339" ht="12.75" customHeight="1">
      <c r="A339" s="1"/>
      <c r="C339" s="1"/>
      <c r="D339" s="1"/>
      <c r="E339" s="1"/>
    </row>
    <row r="340" ht="12.75" customHeight="1">
      <c r="A340" s="1"/>
      <c r="C340" s="1"/>
      <c r="D340" s="1"/>
      <c r="E340" s="1"/>
    </row>
    <row r="341" ht="12.75" customHeight="1">
      <c r="A341" s="1"/>
      <c r="C341" s="1"/>
      <c r="D341" s="1"/>
      <c r="E341" s="1"/>
    </row>
    <row r="342" ht="12.75" customHeight="1">
      <c r="A342" s="1"/>
      <c r="C342" s="1"/>
      <c r="D342" s="1"/>
      <c r="E342" s="1"/>
    </row>
    <row r="343" ht="12.75" customHeight="1">
      <c r="A343" s="1"/>
      <c r="C343" s="1"/>
      <c r="D343" s="1"/>
      <c r="E343" s="1"/>
    </row>
    <row r="344" ht="12.75" customHeight="1">
      <c r="A344" s="1"/>
      <c r="C344" s="1"/>
      <c r="D344" s="1"/>
      <c r="E344" s="1"/>
    </row>
    <row r="345" ht="12.75" customHeight="1">
      <c r="A345" s="1"/>
      <c r="C345" s="1"/>
      <c r="D345" s="1"/>
      <c r="E345" s="1"/>
    </row>
    <row r="346" ht="12.75" customHeight="1">
      <c r="A346" s="1"/>
      <c r="C346" s="1"/>
      <c r="D346" s="1"/>
      <c r="E346" s="1"/>
    </row>
    <row r="347" ht="12.75" customHeight="1">
      <c r="A347" s="1"/>
      <c r="C347" s="1"/>
      <c r="D347" s="1"/>
      <c r="E347" s="1"/>
    </row>
    <row r="348" ht="12.75" customHeight="1">
      <c r="A348" s="1"/>
      <c r="C348" s="1"/>
      <c r="D348" s="1"/>
      <c r="E348" s="1"/>
    </row>
    <row r="349" ht="12.75" customHeight="1">
      <c r="A349" s="1"/>
      <c r="C349" s="1"/>
      <c r="D349" s="1"/>
      <c r="E349" s="1"/>
    </row>
    <row r="350" ht="12.75" customHeight="1">
      <c r="A350" s="1"/>
      <c r="C350" s="1"/>
      <c r="D350" s="1"/>
      <c r="E350" s="1"/>
    </row>
    <row r="351" ht="12.75" customHeight="1">
      <c r="A351" s="1"/>
      <c r="C351" s="1"/>
      <c r="D351" s="1"/>
      <c r="E351" s="1"/>
    </row>
    <row r="352" ht="12.75" customHeight="1">
      <c r="A352" s="1"/>
      <c r="C352" s="1"/>
      <c r="D352" s="1"/>
      <c r="E352" s="1"/>
    </row>
    <row r="353" ht="12.75" customHeight="1">
      <c r="A353" s="1"/>
      <c r="C353" s="1"/>
      <c r="D353" s="1"/>
      <c r="E353" s="1"/>
    </row>
    <row r="354" ht="12.75" customHeight="1">
      <c r="A354" s="1"/>
      <c r="C354" s="1"/>
      <c r="D354" s="1"/>
      <c r="E354" s="1"/>
    </row>
    <row r="355" ht="12.75" customHeight="1">
      <c r="A355" s="1"/>
      <c r="C355" s="1"/>
      <c r="D355" s="1"/>
      <c r="E355" s="1"/>
    </row>
    <row r="356" ht="12.75" customHeight="1">
      <c r="A356" s="1"/>
      <c r="C356" s="1"/>
      <c r="D356" s="1"/>
      <c r="E356" s="1"/>
    </row>
    <row r="357" ht="12.75" customHeight="1">
      <c r="A357" s="1"/>
      <c r="C357" s="1"/>
      <c r="D357" s="1"/>
      <c r="E357" s="1"/>
    </row>
    <row r="358" ht="12.75" customHeight="1">
      <c r="A358" s="1"/>
      <c r="C358" s="1"/>
      <c r="D358" s="1"/>
      <c r="E358" s="1"/>
    </row>
    <row r="359" ht="12.75" customHeight="1">
      <c r="A359" s="1"/>
      <c r="C359" s="1"/>
      <c r="D359" s="1"/>
      <c r="E359" s="1"/>
    </row>
    <row r="360" ht="12.75" customHeight="1">
      <c r="A360" s="1"/>
      <c r="C360" s="1"/>
      <c r="D360" s="1"/>
      <c r="E360" s="1"/>
    </row>
    <row r="361" ht="12.75" customHeight="1">
      <c r="A361" s="1"/>
      <c r="C361" s="1"/>
      <c r="D361" s="1"/>
      <c r="E361" s="1"/>
    </row>
    <row r="362" ht="12.75" customHeight="1">
      <c r="A362" s="1"/>
      <c r="C362" s="1"/>
      <c r="D362" s="1"/>
      <c r="E362" s="1"/>
    </row>
    <row r="363" ht="12.75" customHeight="1">
      <c r="A363" s="1"/>
      <c r="C363" s="1"/>
      <c r="D363" s="1"/>
      <c r="E363" s="1"/>
    </row>
    <row r="364" ht="12.75" customHeight="1">
      <c r="A364" s="1"/>
      <c r="C364" s="1"/>
      <c r="D364" s="1"/>
      <c r="E364" s="1"/>
    </row>
    <row r="365" ht="12.75" customHeight="1">
      <c r="A365" s="1"/>
      <c r="C365" s="1"/>
      <c r="D365" s="1"/>
      <c r="E365" s="1"/>
    </row>
    <row r="366" ht="12.75" customHeight="1">
      <c r="A366" s="1"/>
      <c r="C366" s="1"/>
      <c r="D366" s="1"/>
      <c r="E366" s="1"/>
    </row>
    <row r="367" ht="12.75" customHeight="1">
      <c r="A367" s="1"/>
      <c r="C367" s="1"/>
      <c r="D367" s="1"/>
      <c r="E367" s="1"/>
    </row>
    <row r="368" ht="12.75" customHeight="1">
      <c r="A368" s="1"/>
      <c r="C368" s="1"/>
      <c r="D368" s="1"/>
      <c r="E368" s="1"/>
    </row>
    <row r="369" ht="12.75" customHeight="1">
      <c r="A369" s="1"/>
      <c r="C369" s="1"/>
      <c r="D369" s="1"/>
      <c r="E369" s="1"/>
    </row>
    <row r="370" ht="12.75" customHeight="1">
      <c r="A370" s="1"/>
      <c r="C370" s="1"/>
      <c r="D370" s="1"/>
      <c r="E370" s="1"/>
    </row>
    <row r="371" ht="12.75" customHeight="1">
      <c r="A371" s="1"/>
      <c r="C371" s="1"/>
      <c r="D371" s="1"/>
      <c r="E371" s="1"/>
    </row>
    <row r="372" ht="12.75" customHeight="1">
      <c r="A372" s="1"/>
      <c r="C372" s="1"/>
      <c r="D372" s="1"/>
      <c r="E372" s="1"/>
    </row>
    <row r="373" ht="12.75" customHeight="1">
      <c r="A373" s="1"/>
      <c r="C373" s="1"/>
      <c r="D373" s="1"/>
      <c r="E373" s="1"/>
    </row>
    <row r="374" ht="12.75" customHeight="1">
      <c r="A374" s="1"/>
      <c r="C374" s="1"/>
      <c r="D374" s="1"/>
      <c r="E374" s="1"/>
    </row>
    <row r="375" ht="12.75" customHeight="1">
      <c r="A375" s="1"/>
      <c r="C375" s="1"/>
      <c r="D375" s="1"/>
      <c r="E375" s="1"/>
    </row>
    <row r="376" ht="12.75" customHeight="1">
      <c r="A376" s="1"/>
      <c r="C376" s="1"/>
      <c r="D376" s="1"/>
      <c r="E376" s="1"/>
    </row>
    <row r="377" ht="12.75" customHeight="1">
      <c r="A377" s="1"/>
      <c r="C377" s="1"/>
      <c r="D377" s="1"/>
      <c r="E377" s="1"/>
    </row>
    <row r="378" ht="12.75" customHeight="1">
      <c r="A378" s="1"/>
      <c r="C378" s="1"/>
      <c r="D378" s="1"/>
      <c r="E378" s="1"/>
    </row>
    <row r="379" ht="12.75" customHeight="1">
      <c r="A379" s="1"/>
      <c r="C379" s="1"/>
      <c r="D379" s="1"/>
      <c r="E379" s="1"/>
    </row>
    <row r="380" ht="12.75" customHeight="1">
      <c r="A380" s="1"/>
      <c r="C380" s="1"/>
      <c r="D380" s="1"/>
      <c r="E380" s="1"/>
    </row>
    <row r="381" ht="12.75" customHeight="1">
      <c r="A381" s="1"/>
      <c r="C381" s="1"/>
      <c r="D381" s="1"/>
      <c r="E381" s="1"/>
    </row>
    <row r="382" ht="12.75" customHeight="1">
      <c r="A382" s="1"/>
      <c r="C382" s="1"/>
      <c r="D382" s="1"/>
      <c r="E382" s="1"/>
    </row>
    <row r="383" ht="12.75" customHeight="1">
      <c r="A383" s="1"/>
      <c r="C383" s="1"/>
      <c r="D383" s="1"/>
      <c r="E383" s="1"/>
    </row>
    <row r="384" ht="12.75" customHeight="1">
      <c r="A384" s="1"/>
      <c r="C384" s="1"/>
      <c r="D384" s="1"/>
      <c r="E384" s="1"/>
    </row>
    <row r="385" ht="12.75" customHeight="1">
      <c r="A385" s="1"/>
      <c r="C385" s="1"/>
      <c r="D385" s="1"/>
      <c r="E385" s="1"/>
    </row>
    <row r="386" ht="12.75" customHeight="1">
      <c r="A386" s="1"/>
      <c r="C386" s="1"/>
      <c r="D386" s="1"/>
      <c r="E386" s="1"/>
    </row>
    <row r="387" ht="12.75" customHeight="1">
      <c r="A387" s="1"/>
      <c r="C387" s="1"/>
      <c r="D387" s="1"/>
      <c r="E387" s="1"/>
    </row>
    <row r="388" ht="12.75" customHeight="1">
      <c r="A388" s="1"/>
      <c r="C388" s="1"/>
      <c r="D388" s="1"/>
      <c r="E388" s="1"/>
    </row>
    <row r="389" ht="12.75" customHeight="1">
      <c r="A389" s="1"/>
      <c r="C389" s="1"/>
      <c r="D389" s="1"/>
      <c r="E389" s="1"/>
    </row>
    <row r="390" ht="12.75" customHeight="1">
      <c r="A390" s="1"/>
      <c r="C390" s="1"/>
      <c r="D390" s="1"/>
      <c r="E390" s="1"/>
    </row>
    <row r="391" ht="12.75" customHeight="1">
      <c r="A391" s="1"/>
      <c r="C391" s="1"/>
      <c r="D391" s="1"/>
      <c r="E391" s="1"/>
    </row>
    <row r="392" ht="12.75" customHeight="1">
      <c r="A392" s="1"/>
      <c r="C392" s="1"/>
      <c r="D392" s="1"/>
      <c r="E392" s="1"/>
    </row>
    <row r="393" ht="12.75" customHeight="1">
      <c r="A393" s="1"/>
      <c r="C393" s="1"/>
      <c r="D393" s="1"/>
      <c r="E393" s="1"/>
    </row>
    <row r="394" ht="12.75" customHeight="1">
      <c r="A394" s="1"/>
      <c r="C394" s="1"/>
      <c r="D394" s="1"/>
      <c r="E394" s="1"/>
    </row>
    <row r="395" ht="12.75" customHeight="1">
      <c r="A395" s="1"/>
      <c r="C395" s="1"/>
      <c r="D395" s="1"/>
      <c r="E395" s="1"/>
    </row>
    <row r="396" ht="12.75" customHeight="1">
      <c r="A396" s="1"/>
      <c r="C396" s="1"/>
      <c r="D396" s="1"/>
      <c r="E396" s="1"/>
    </row>
    <row r="397" ht="12.75" customHeight="1">
      <c r="A397" s="1"/>
      <c r="C397" s="1"/>
      <c r="D397" s="1"/>
      <c r="E397" s="1"/>
    </row>
    <row r="398" ht="12.75" customHeight="1">
      <c r="A398" s="1"/>
      <c r="C398" s="1"/>
      <c r="D398" s="1"/>
      <c r="E398" s="1"/>
    </row>
    <row r="399" ht="12.75" customHeight="1">
      <c r="A399" s="1"/>
      <c r="C399" s="1"/>
      <c r="D399" s="1"/>
      <c r="E399" s="1"/>
    </row>
    <row r="400" ht="12.75" customHeight="1">
      <c r="A400" s="1"/>
      <c r="C400" s="1"/>
      <c r="D400" s="1"/>
      <c r="E400" s="1"/>
    </row>
    <row r="401" ht="12.75" customHeight="1">
      <c r="A401" s="1"/>
      <c r="C401" s="1"/>
      <c r="D401" s="1"/>
      <c r="E401" s="1"/>
    </row>
    <row r="402" ht="12.75" customHeight="1">
      <c r="A402" s="1"/>
      <c r="C402" s="1"/>
      <c r="D402" s="1"/>
      <c r="E402" s="1"/>
    </row>
    <row r="403" ht="12.75" customHeight="1">
      <c r="A403" s="1"/>
      <c r="C403" s="1"/>
      <c r="D403" s="1"/>
      <c r="E403" s="1"/>
    </row>
    <row r="404" ht="12.75" customHeight="1">
      <c r="A404" s="1"/>
      <c r="C404" s="1"/>
      <c r="D404" s="1"/>
      <c r="E404" s="1"/>
    </row>
    <row r="405" ht="12.75" customHeight="1">
      <c r="A405" s="1"/>
      <c r="C405" s="1"/>
      <c r="D405" s="1"/>
      <c r="E405" s="1"/>
    </row>
    <row r="406" ht="12.75" customHeight="1">
      <c r="A406" s="1"/>
      <c r="C406" s="1"/>
      <c r="D406" s="1"/>
      <c r="E406" s="1"/>
    </row>
    <row r="407" ht="12.75" customHeight="1">
      <c r="A407" s="1"/>
      <c r="C407" s="1"/>
      <c r="D407" s="1"/>
      <c r="E407" s="1"/>
    </row>
    <row r="408" ht="12.75" customHeight="1">
      <c r="A408" s="1"/>
      <c r="C408" s="1"/>
      <c r="D408" s="1"/>
      <c r="E408" s="1"/>
    </row>
    <row r="409" ht="12.75" customHeight="1">
      <c r="A409" s="1"/>
      <c r="C409" s="1"/>
      <c r="D409" s="1"/>
      <c r="E409" s="1"/>
    </row>
    <row r="410" ht="12.75" customHeight="1">
      <c r="A410" s="1"/>
      <c r="C410" s="1"/>
      <c r="D410" s="1"/>
      <c r="E410" s="1"/>
    </row>
    <row r="411" ht="12.75" customHeight="1">
      <c r="A411" s="1"/>
      <c r="C411" s="1"/>
      <c r="D411" s="1"/>
      <c r="E411" s="1"/>
    </row>
    <row r="412" ht="12.75" customHeight="1">
      <c r="A412" s="1"/>
      <c r="C412" s="1"/>
      <c r="D412" s="1"/>
      <c r="E412" s="1"/>
    </row>
    <row r="413" ht="12.75" customHeight="1">
      <c r="A413" s="1"/>
      <c r="C413" s="1"/>
      <c r="D413" s="1"/>
      <c r="E413" s="1"/>
    </row>
    <row r="414" ht="12.75" customHeight="1">
      <c r="A414" s="1"/>
      <c r="C414" s="1"/>
      <c r="D414" s="1"/>
      <c r="E414" s="1"/>
    </row>
    <row r="415" ht="12.75" customHeight="1">
      <c r="A415" s="1"/>
      <c r="C415" s="1"/>
      <c r="D415" s="1"/>
      <c r="E415" s="1"/>
    </row>
    <row r="416" ht="12.75" customHeight="1">
      <c r="A416" s="1"/>
      <c r="C416" s="1"/>
      <c r="D416" s="1"/>
      <c r="E416" s="1"/>
    </row>
    <row r="417" ht="12.75" customHeight="1">
      <c r="A417" s="1"/>
      <c r="C417" s="1"/>
      <c r="D417" s="1"/>
      <c r="E417" s="1"/>
    </row>
    <row r="418" ht="12.75" customHeight="1">
      <c r="A418" s="1"/>
      <c r="C418" s="1"/>
      <c r="D418" s="1"/>
      <c r="E418" s="1"/>
    </row>
    <row r="419" ht="12.75" customHeight="1">
      <c r="A419" s="1"/>
      <c r="C419" s="1"/>
      <c r="D419" s="1"/>
      <c r="E419" s="1"/>
    </row>
    <row r="420" ht="12.75" customHeight="1">
      <c r="A420" s="1"/>
      <c r="C420" s="1"/>
      <c r="D420" s="1"/>
      <c r="E420" s="1"/>
    </row>
    <row r="421" ht="12.75" customHeight="1">
      <c r="A421" s="1"/>
      <c r="C421" s="1"/>
      <c r="D421" s="1"/>
      <c r="E421" s="1"/>
    </row>
    <row r="422" ht="12.75" customHeight="1">
      <c r="A422" s="1"/>
      <c r="C422" s="1"/>
      <c r="D422" s="1"/>
      <c r="E422" s="1"/>
    </row>
    <row r="423" ht="12.75" customHeight="1">
      <c r="A423" s="1"/>
      <c r="C423" s="1"/>
      <c r="D423" s="1"/>
      <c r="E423" s="1"/>
    </row>
    <row r="424" ht="12.75" customHeight="1">
      <c r="A424" s="1"/>
      <c r="C424" s="1"/>
      <c r="D424" s="1"/>
      <c r="E424" s="1"/>
    </row>
    <row r="425" ht="12.75" customHeight="1">
      <c r="A425" s="1"/>
      <c r="C425" s="1"/>
      <c r="D425" s="1"/>
      <c r="E425" s="1"/>
    </row>
    <row r="426" ht="12.75" customHeight="1">
      <c r="A426" s="1"/>
      <c r="C426" s="1"/>
      <c r="D426" s="1"/>
      <c r="E426" s="1"/>
    </row>
    <row r="427" ht="12.75" customHeight="1">
      <c r="A427" s="1"/>
      <c r="C427" s="1"/>
      <c r="D427" s="1"/>
      <c r="E427" s="1"/>
    </row>
    <row r="428" ht="12.75" customHeight="1">
      <c r="A428" s="1"/>
      <c r="C428" s="1"/>
      <c r="D428" s="1"/>
      <c r="E428" s="1"/>
    </row>
    <row r="429" ht="12.75" customHeight="1">
      <c r="A429" s="1"/>
      <c r="C429" s="1"/>
      <c r="D429" s="1"/>
      <c r="E429" s="1"/>
    </row>
    <row r="430" ht="12.75" customHeight="1">
      <c r="A430" s="1"/>
      <c r="C430" s="1"/>
      <c r="D430" s="1"/>
      <c r="E430" s="1"/>
    </row>
    <row r="431" ht="12.75" customHeight="1">
      <c r="A431" s="1"/>
      <c r="C431" s="1"/>
      <c r="D431" s="1"/>
      <c r="E431" s="1"/>
    </row>
    <row r="432" ht="12.75" customHeight="1">
      <c r="A432" s="1"/>
      <c r="C432" s="1"/>
      <c r="D432" s="1"/>
      <c r="E432" s="1"/>
    </row>
    <row r="433" ht="12.75" customHeight="1">
      <c r="A433" s="1"/>
      <c r="C433" s="1"/>
      <c r="D433" s="1"/>
      <c r="E433" s="1"/>
    </row>
    <row r="434" ht="12.75" customHeight="1">
      <c r="A434" s="1"/>
      <c r="C434" s="1"/>
      <c r="D434" s="1"/>
      <c r="E434" s="1"/>
    </row>
    <row r="435" ht="12.75" customHeight="1">
      <c r="A435" s="1"/>
      <c r="C435" s="1"/>
      <c r="D435" s="1"/>
      <c r="E435" s="1"/>
    </row>
    <row r="436" ht="12.75" customHeight="1">
      <c r="A436" s="1"/>
      <c r="C436" s="1"/>
      <c r="D436" s="1"/>
      <c r="E436" s="1"/>
    </row>
    <row r="437" ht="12.75" customHeight="1">
      <c r="A437" s="1"/>
      <c r="C437" s="1"/>
      <c r="D437" s="1"/>
      <c r="E437" s="1"/>
    </row>
    <row r="438" ht="12.75" customHeight="1">
      <c r="A438" s="1"/>
      <c r="C438" s="1"/>
      <c r="D438" s="1"/>
      <c r="E438" s="1"/>
    </row>
    <row r="439" ht="12.75" customHeight="1">
      <c r="A439" s="1"/>
      <c r="C439" s="1"/>
      <c r="D439" s="1"/>
      <c r="E439" s="1"/>
    </row>
    <row r="440" ht="12.75" customHeight="1">
      <c r="A440" s="1"/>
      <c r="C440" s="1"/>
      <c r="D440" s="1"/>
      <c r="E440" s="1"/>
    </row>
    <row r="441" ht="12.75" customHeight="1">
      <c r="A441" s="1"/>
      <c r="C441" s="1"/>
      <c r="D441" s="1"/>
      <c r="E441" s="1"/>
    </row>
    <row r="442" ht="12.75" customHeight="1">
      <c r="A442" s="1"/>
      <c r="C442" s="1"/>
      <c r="D442" s="1"/>
      <c r="E442" s="1"/>
    </row>
    <row r="443" ht="12.75" customHeight="1">
      <c r="A443" s="1"/>
      <c r="C443" s="1"/>
      <c r="D443" s="1"/>
      <c r="E443" s="1"/>
    </row>
    <row r="444" ht="12.75" customHeight="1">
      <c r="A444" s="1"/>
      <c r="C444" s="1"/>
      <c r="D444" s="1"/>
      <c r="E444" s="1"/>
    </row>
    <row r="445" ht="12.75" customHeight="1">
      <c r="A445" s="1"/>
      <c r="C445" s="1"/>
      <c r="D445" s="1"/>
      <c r="E445" s="1"/>
    </row>
    <row r="446" ht="12.75" customHeight="1">
      <c r="A446" s="1"/>
      <c r="C446" s="1"/>
      <c r="D446" s="1"/>
      <c r="E446" s="1"/>
    </row>
    <row r="447" ht="12.75" customHeight="1">
      <c r="A447" s="1"/>
      <c r="C447" s="1"/>
      <c r="D447" s="1"/>
      <c r="E447" s="1"/>
    </row>
    <row r="448" ht="12.75" customHeight="1">
      <c r="A448" s="1"/>
      <c r="C448" s="1"/>
      <c r="D448" s="1"/>
      <c r="E448" s="1"/>
    </row>
    <row r="449" ht="12.75" customHeight="1">
      <c r="A449" s="1"/>
      <c r="C449" s="1"/>
      <c r="D449" s="1"/>
      <c r="E449" s="1"/>
    </row>
    <row r="450" ht="12.75" customHeight="1">
      <c r="A450" s="1"/>
      <c r="C450" s="1"/>
      <c r="D450" s="1"/>
      <c r="E450" s="1"/>
    </row>
    <row r="451" ht="12.75" customHeight="1">
      <c r="A451" s="1"/>
      <c r="C451" s="1"/>
      <c r="D451" s="1"/>
      <c r="E451" s="1"/>
    </row>
    <row r="452" ht="12.75" customHeight="1">
      <c r="A452" s="1"/>
      <c r="C452" s="1"/>
      <c r="D452" s="1"/>
      <c r="E452" s="1"/>
    </row>
    <row r="453" ht="12.75" customHeight="1">
      <c r="A453" s="1"/>
      <c r="C453" s="1"/>
      <c r="D453" s="1"/>
      <c r="E453" s="1"/>
    </row>
    <row r="454" ht="12.75" customHeight="1">
      <c r="A454" s="1"/>
      <c r="C454" s="1"/>
      <c r="D454" s="1"/>
      <c r="E454" s="1"/>
    </row>
    <row r="455" ht="12.75" customHeight="1">
      <c r="A455" s="1"/>
      <c r="C455" s="1"/>
      <c r="D455" s="1"/>
      <c r="E455" s="1"/>
    </row>
    <row r="456" ht="12.75" customHeight="1">
      <c r="A456" s="1"/>
      <c r="C456" s="1"/>
      <c r="D456" s="1"/>
      <c r="E456" s="1"/>
    </row>
    <row r="457" ht="12.75" customHeight="1">
      <c r="A457" s="1"/>
      <c r="C457" s="1"/>
      <c r="D457" s="1"/>
      <c r="E457" s="1"/>
    </row>
    <row r="458" ht="12.75" customHeight="1">
      <c r="A458" s="1"/>
      <c r="C458" s="1"/>
      <c r="D458" s="1"/>
      <c r="E458" s="1"/>
    </row>
    <row r="459" ht="12.75" customHeight="1">
      <c r="A459" s="1"/>
      <c r="C459" s="1"/>
      <c r="D459" s="1"/>
      <c r="E459" s="1"/>
    </row>
    <row r="460" ht="12.75" customHeight="1">
      <c r="A460" s="1"/>
      <c r="C460" s="1"/>
      <c r="D460" s="1"/>
      <c r="E460" s="1"/>
    </row>
    <row r="461" ht="12.75" customHeight="1">
      <c r="A461" s="1"/>
      <c r="C461" s="1"/>
      <c r="D461" s="1"/>
      <c r="E461" s="1"/>
    </row>
    <row r="462" ht="12.75" customHeight="1">
      <c r="A462" s="1"/>
      <c r="C462" s="1"/>
      <c r="D462" s="1"/>
      <c r="E462" s="1"/>
    </row>
    <row r="463" ht="12.75" customHeight="1">
      <c r="A463" s="1"/>
      <c r="C463" s="1"/>
      <c r="D463" s="1"/>
      <c r="E463" s="1"/>
    </row>
    <row r="464" ht="12.75" customHeight="1">
      <c r="A464" s="1"/>
      <c r="C464" s="1"/>
      <c r="D464" s="1"/>
      <c r="E464" s="1"/>
    </row>
    <row r="465" ht="12.75" customHeight="1">
      <c r="A465" s="1"/>
      <c r="C465" s="1"/>
      <c r="D465" s="1"/>
      <c r="E465" s="1"/>
    </row>
    <row r="466" ht="12.75" customHeight="1">
      <c r="A466" s="1"/>
      <c r="C466" s="1"/>
      <c r="D466" s="1"/>
      <c r="E466" s="1"/>
    </row>
    <row r="467" ht="12.75" customHeight="1">
      <c r="A467" s="1"/>
      <c r="C467" s="1"/>
      <c r="D467" s="1"/>
      <c r="E467" s="1"/>
    </row>
    <row r="468" ht="12.75" customHeight="1">
      <c r="A468" s="1"/>
      <c r="C468" s="1"/>
      <c r="D468" s="1"/>
      <c r="E468" s="1"/>
    </row>
    <row r="469" ht="12.75" customHeight="1">
      <c r="A469" s="1"/>
      <c r="C469" s="1"/>
      <c r="D469" s="1"/>
      <c r="E469" s="1"/>
    </row>
    <row r="470" ht="12.75" customHeight="1">
      <c r="A470" s="1"/>
      <c r="C470" s="1"/>
      <c r="D470" s="1"/>
      <c r="E470" s="1"/>
    </row>
    <row r="471" ht="12.75" customHeight="1">
      <c r="A471" s="1"/>
      <c r="C471" s="1"/>
      <c r="D471" s="1"/>
      <c r="E471" s="1"/>
    </row>
    <row r="472" ht="12.75" customHeight="1">
      <c r="A472" s="1"/>
      <c r="C472" s="1"/>
      <c r="D472" s="1"/>
      <c r="E472" s="1"/>
    </row>
    <row r="473" ht="12.75" customHeight="1">
      <c r="A473" s="1"/>
      <c r="C473" s="1"/>
      <c r="D473" s="1"/>
      <c r="E473" s="1"/>
    </row>
    <row r="474" ht="12.75" customHeight="1">
      <c r="A474" s="1"/>
      <c r="C474" s="1"/>
      <c r="D474" s="1"/>
      <c r="E474" s="1"/>
    </row>
    <row r="475" ht="12.75" customHeight="1">
      <c r="A475" s="1"/>
      <c r="C475" s="1"/>
      <c r="D475" s="1"/>
      <c r="E475" s="1"/>
    </row>
    <row r="476" ht="12.75" customHeight="1">
      <c r="A476" s="1"/>
      <c r="C476" s="1"/>
      <c r="D476" s="1"/>
      <c r="E476" s="1"/>
    </row>
    <row r="477" ht="12.75" customHeight="1">
      <c r="A477" s="1"/>
      <c r="C477" s="1"/>
      <c r="D477" s="1"/>
      <c r="E477" s="1"/>
    </row>
    <row r="478" ht="12.75" customHeight="1">
      <c r="A478" s="1"/>
      <c r="C478" s="1"/>
      <c r="D478" s="1"/>
      <c r="E478" s="1"/>
    </row>
    <row r="479" ht="12.75" customHeight="1">
      <c r="A479" s="1"/>
      <c r="C479" s="1"/>
      <c r="D479" s="1"/>
      <c r="E479" s="1"/>
    </row>
    <row r="480" ht="12.75" customHeight="1">
      <c r="A480" s="1"/>
      <c r="C480" s="1"/>
      <c r="D480" s="1"/>
      <c r="E480" s="1"/>
    </row>
    <row r="481" ht="12.75" customHeight="1">
      <c r="A481" s="1"/>
      <c r="C481" s="1"/>
      <c r="D481" s="1"/>
      <c r="E481" s="1"/>
    </row>
    <row r="482" ht="12.75" customHeight="1">
      <c r="A482" s="1"/>
      <c r="C482" s="1"/>
      <c r="D482" s="1"/>
      <c r="E482" s="1"/>
    </row>
    <row r="483" ht="12.75" customHeight="1">
      <c r="A483" s="1"/>
      <c r="C483" s="1"/>
      <c r="D483" s="1"/>
      <c r="E483" s="1"/>
    </row>
    <row r="484" ht="12.75" customHeight="1">
      <c r="A484" s="1"/>
      <c r="C484" s="1"/>
      <c r="D484" s="1"/>
      <c r="E484" s="1"/>
    </row>
    <row r="485" ht="12.75" customHeight="1">
      <c r="A485" s="1"/>
      <c r="C485" s="1"/>
      <c r="D485" s="1"/>
      <c r="E485" s="1"/>
    </row>
    <row r="486" ht="12.75" customHeight="1">
      <c r="A486" s="1"/>
      <c r="C486" s="1"/>
      <c r="D486" s="1"/>
      <c r="E486" s="1"/>
    </row>
    <row r="487" ht="12.75" customHeight="1">
      <c r="A487" s="1"/>
      <c r="C487" s="1"/>
      <c r="D487" s="1"/>
      <c r="E487" s="1"/>
    </row>
    <row r="488" ht="12.75" customHeight="1">
      <c r="A488" s="1"/>
      <c r="C488" s="1"/>
      <c r="D488" s="1"/>
      <c r="E488" s="1"/>
    </row>
    <row r="489" ht="12.75" customHeight="1">
      <c r="A489" s="1"/>
      <c r="C489" s="1"/>
      <c r="D489" s="1"/>
      <c r="E489" s="1"/>
    </row>
    <row r="490" ht="12.75" customHeight="1">
      <c r="A490" s="1"/>
      <c r="C490" s="1"/>
      <c r="D490" s="1"/>
      <c r="E490" s="1"/>
    </row>
    <row r="491" ht="12.75" customHeight="1">
      <c r="A491" s="1"/>
      <c r="C491" s="1"/>
      <c r="D491" s="1"/>
      <c r="E491" s="1"/>
    </row>
    <row r="492" ht="12.75" customHeight="1">
      <c r="A492" s="1"/>
      <c r="C492" s="1"/>
      <c r="D492" s="1"/>
      <c r="E492" s="1"/>
    </row>
    <row r="493" ht="12.75" customHeight="1">
      <c r="A493" s="1"/>
      <c r="C493" s="1"/>
      <c r="D493" s="1"/>
      <c r="E493" s="1"/>
    </row>
    <row r="494" ht="12.75" customHeight="1">
      <c r="A494" s="1"/>
      <c r="C494" s="1"/>
      <c r="D494" s="1"/>
      <c r="E494" s="1"/>
    </row>
    <row r="495" ht="12.75" customHeight="1">
      <c r="A495" s="1"/>
      <c r="C495" s="1"/>
      <c r="D495" s="1"/>
      <c r="E495" s="1"/>
    </row>
    <row r="496" ht="12.75" customHeight="1">
      <c r="A496" s="1"/>
      <c r="C496" s="1"/>
      <c r="D496" s="1"/>
      <c r="E496" s="1"/>
    </row>
    <row r="497" ht="12.75" customHeight="1">
      <c r="A497" s="1"/>
      <c r="C497" s="1"/>
      <c r="D497" s="1"/>
      <c r="E497" s="1"/>
    </row>
    <row r="498" ht="12.75" customHeight="1">
      <c r="A498" s="1"/>
      <c r="C498" s="1"/>
      <c r="D498" s="1"/>
      <c r="E498" s="1"/>
    </row>
    <row r="499" ht="12.75" customHeight="1">
      <c r="A499" s="1"/>
      <c r="C499" s="1"/>
      <c r="D499" s="1"/>
      <c r="E499" s="1"/>
    </row>
    <row r="500" ht="12.75" customHeight="1">
      <c r="A500" s="1"/>
      <c r="C500" s="1"/>
      <c r="D500" s="1"/>
      <c r="E500" s="1"/>
    </row>
    <row r="501" ht="12.75" customHeight="1">
      <c r="A501" s="1"/>
      <c r="C501" s="1"/>
      <c r="D501" s="1"/>
      <c r="E501" s="1"/>
    </row>
    <row r="502" ht="12.75" customHeight="1">
      <c r="A502" s="1"/>
      <c r="C502" s="1"/>
      <c r="D502" s="1"/>
      <c r="E502" s="1"/>
    </row>
    <row r="503" ht="12.75" customHeight="1">
      <c r="A503" s="1"/>
      <c r="C503" s="1"/>
      <c r="D503" s="1"/>
      <c r="E503" s="1"/>
    </row>
    <row r="504" ht="12.75" customHeight="1">
      <c r="A504" s="1"/>
      <c r="C504" s="1"/>
      <c r="D504" s="1"/>
      <c r="E504" s="1"/>
    </row>
    <row r="505" ht="12.75" customHeight="1">
      <c r="A505" s="1"/>
      <c r="C505" s="1"/>
      <c r="D505" s="1"/>
      <c r="E505" s="1"/>
    </row>
    <row r="506" ht="12.75" customHeight="1">
      <c r="A506" s="1"/>
      <c r="C506" s="1"/>
      <c r="D506" s="1"/>
      <c r="E506" s="1"/>
    </row>
    <row r="507" ht="12.75" customHeight="1">
      <c r="A507" s="1"/>
      <c r="C507" s="1"/>
      <c r="D507" s="1"/>
      <c r="E507" s="1"/>
    </row>
    <row r="508" ht="12.75" customHeight="1">
      <c r="A508" s="1"/>
      <c r="C508" s="1"/>
      <c r="D508" s="1"/>
      <c r="E508" s="1"/>
    </row>
    <row r="509" ht="12.75" customHeight="1">
      <c r="A509" s="1"/>
      <c r="C509" s="1"/>
      <c r="D509" s="1"/>
      <c r="E509" s="1"/>
    </row>
    <row r="510" ht="12.75" customHeight="1">
      <c r="A510" s="1"/>
      <c r="C510" s="1"/>
      <c r="D510" s="1"/>
      <c r="E510" s="1"/>
    </row>
    <row r="511" ht="12.75" customHeight="1">
      <c r="A511" s="1"/>
      <c r="C511" s="1"/>
      <c r="D511" s="1"/>
      <c r="E511" s="1"/>
    </row>
    <row r="512" ht="12.75" customHeight="1">
      <c r="A512" s="1"/>
      <c r="C512" s="1"/>
      <c r="D512" s="1"/>
      <c r="E512" s="1"/>
    </row>
    <row r="513" ht="12.75" customHeight="1">
      <c r="A513" s="1"/>
      <c r="C513" s="1"/>
      <c r="D513" s="1"/>
      <c r="E513" s="1"/>
    </row>
    <row r="514" ht="12.75" customHeight="1">
      <c r="A514" s="1"/>
      <c r="C514" s="1"/>
      <c r="D514" s="1"/>
      <c r="E514" s="1"/>
    </row>
    <row r="515" ht="12.75" customHeight="1">
      <c r="A515" s="1"/>
      <c r="C515" s="1"/>
      <c r="D515" s="1"/>
      <c r="E515" s="1"/>
    </row>
    <row r="516" ht="12.75" customHeight="1">
      <c r="A516" s="1"/>
      <c r="C516" s="1"/>
      <c r="D516" s="1"/>
      <c r="E516" s="1"/>
    </row>
    <row r="517" ht="12.75" customHeight="1">
      <c r="A517" s="1"/>
      <c r="C517" s="1"/>
      <c r="D517" s="1"/>
      <c r="E517" s="1"/>
    </row>
    <row r="518" ht="12.75" customHeight="1">
      <c r="A518" s="1"/>
      <c r="C518" s="1"/>
      <c r="D518" s="1"/>
      <c r="E518" s="1"/>
    </row>
    <row r="519" ht="12.75" customHeight="1">
      <c r="A519" s="1"/>
      <c r="C519" s="1"/>
      <c r="D519" s="1"/>
      <c r="E519" s="1"/>
    </row>
    <row r="520" ht="12.75" customHeight="1">
      <c r="A520" s="1"/>
      <c r="C520" s="1"/>
      <c r="D520" s="1"/>
      <c r="E520" s="1"/>
    </row>
    <row r="521" ht="12.75" customHeight="1">
      <c r="A521" s="1"/>
      <c r="C521" s="1"/>
      <c r="D521" s="1"/>
      <c r="E521" s="1"/>
    </row>
    <row r="522" ht="12.75" customHeight="1">
      <c r="A522" s="1"/>
      <c r="C522" s="1"/>
      <c r="D522" s="1"/>
      <c r="E522" s="1"/>
    </row>
    <row r="523" ht="12.75" customHeight="1">
      <c r="A523" s="1"/>
      <c r="C523" s="1"/>
      <c r="D523" s="1"/>
      <c r="E523" s="1"/>
    </row>
    <row r="524" ht="12.75" customHeight="1">
      <c r="A524" s="1"/>
      <c r="C524" s="1"/>
      <c r="D524" s="1"/>
      <c r="E524" s="1"/>
    </row>
    <row r="525" ht="12.75" customHeight="1">
      <c r="A525" s="1"/>
      <c r="C525" s="1"/>
      <c r="D525" s="1"/>
      <c r="E525" s="1"/>
    </row>
    <row r="526" ht="12.75" customHeight="1">
      <c r="A526" s="1"/>
      <c r="C526" s="1"/>
      <c r="D526" s="1"/>
      <c r="E526" s="1"/>
    </row>
    <row r="527" ht="12.75" customHeight="1">
      <c r="A527" s="1"/>
      <c r="C527" s="1"/>
      <c r="D527" s="1"/>
      <c r="E527" s="1"/>
    </row>
    <row r="528" ht="12.75" customHeight="1">
      <c r="A528" s="1"/>
      <c r="C528" s="1"/>
      <c r="D528" s="1"/>
      <c r="E528" s="1"/>
    </row>
    <row r="529" ht="12.75" customHeight="1">
      <c r="A529" s="1"/>
      <c r="C529" s="1"/>
      <c r="D529" s="1"/>
      <c r="E529" s="1"/>
    </row>
    <row r="530" ht="12.75" customHeight="1">
      <c r="A530" s="1"/>
      <c r="C530" s="1"/>
      <c r="D530" s="1"/>
      <c r="E530" s="1"/>
    </row>
    <row r="531" ht="12.75" customHeight="1">
      <c r="A531" s="1"/>
      <c r="C531" s="1"/>
      <c r="D531" s="1"/>
      <c r="E531" s="1"/>
    </row>
    <row r="532" ht="12.75" customHeight="1">
      <c r="A532" s="1"/>
      <c r="C532" s="1"/>
      <c r="D532" s="1"/>
      <c r="E532" s="1"/>
    </row>
    <row r="533" ht="12.75" customHeight="1">
      <c r="A533" s="1"/>
      <c r="C533" s="1"/>
      <c r="D533" s="1"/>
      <c r="E533" s="1"/>
    </row>
    <row r="534" ht="12.75" customHeight="1">
      <c r="A534" s="1"/>
      <c r="C534" s="1"/>
      <c r="D534" s="1"/>
      <c r="E534" s="1"/>
    </row>
    <row r="535" ht="12.75" customHeight="1">
      <c r="A535" s="1"/>
      <c r="C535" s="1"/>
      <c r="D535" s="1"/>
      <c r="E535" s="1"/>
    </row>
    <row r="536" ht="12.75" customHeight="1">
      <c r="A536" s="1"/>
      <c r="C536" s="1"/>
      <c r="D536" s="1"/>
      <c r="E536" s="1"/>
    </row>
    <row r="537" ht="12.75" customHeight="1">
      <c r="A537" s="1"/>
      <c r="C537" s="1"/>
      <c r="D537" s="1"/>
      <c r="E537" s="1"/>
    </row>
    <row r="538" ht="12.75" customHeight="1">
      <c r="A538" s="1"/>
      <c r="C538" s="1"/>
      <c r="D538" s="1"/>
      <c r="E538" s="1"/>
    </row>
    <row r="539" ht="12.75" customHeight="1">
      <c r="A539" s="1"/>
      <c r="C539" s="1"/>
      <c r="D539" s="1"/>
      <c r="E539" s="1"/>
    </row>
    <row r="540" ht="12.75" customHeight="1">
      <c r="A540" s="1"/>
      <c r="C540" s="1"/>
      <c r="D540" s="1"/>
      <c r="E540" s="1"/>
    </row>
    <row r="541" ht="12.75" customHeight="1">
      <c r="A541" s="1"/>
      <c r="C541" s="1"/>
      <c r="D541" s="1"/>
      <c r="E541" s="1"/>
    </row>
    <row r="542" ht="12.75" customHeight="1">
      <c r="A542" s="1"/>
      <c r="C542" s="1"/>
      <c r="D542" s="1"/>
      <c r="E542" s="1"/>
    </row>
    <row r="543" ht="12.75" customHeight="1">
      <c r="A543" s="1"/>
      <c r="C543" s="1"/>
      <c r="D543" s="1"/>
      <c r="E543" s="1"/>
    </row>
    <row r="544" ht="12.75" customHeight="1">
      <c r="A544" s="1"/>
      <c r="C544" s="1"/>
      <c r="D544" s="1"/>
      <c r="E544" s="1"/>
    </row>
    <row r="545" ht="12.75" customHeight="1">
      <c r="A545" s="1"/>
      <c r="C545" s="1"/>
      <c r="D545" s="1"/>
      <c r="E545" s="1"/>
    </row>
    <row r="546" ht="12.75" customHeight="1">
      <c r="A546" s="1"/>
      <c r="C546" s="1"/>
      <c r="D546" s="1"/>
      <c r="E546" s="1"/>
    </row>
    <row r="547" ht="12.75" customHeight="1">
      <c r="A547" s="1"/>
      <c r="C547" s="1"/>
      <c r="D547" s="1"/>
      <c r="E547" s="1"/>
    </row>
    <row r="548" ht="12.75" customHeight="1">
      <c r="A548" s="1"/>
      <c r="C548" s="1"/>
      <c r="D548" s="1"/>
      <c r="E548" s="1"/>
    </row>
    <row r="549" ht="12.75" customHeight="1">
      <c r="A549" s="1"/>
      <c r="C549" s="1"/>
      <c r="D549" s="1"/>
      <c r="E549" s="1"/>
    </row>
    <row r="550" ht="12.75" customHeight="1">
      <c r="A550" s="1"/>
      <c r="C550" s="1"/>
      <c r="D550" s="1"/>
      <c r="E550" s="1"/>
    </row>
    <row r="551" ht="12.75" customHeight="1">
      <c r="A551" s="1"/>
      <c r="C551" s="1"/>
      <c r="D551" s="1"/>
      <c r="E551" s="1"/>
    </row>
    <row r="552" ht="12.75" customHeight="1">
      <c r="A552" s="1"/>
      <c r="C552" s="1"/>
      <c r="D552" s="1"/>
      <c r="E552" s="1"/>
    </row>
    <row r="553" ht="12.75" customHeight="1">
      <c r="A553" s="1"/>
      <c r="C553" s="1"/>
      <c r="D553" s="1"/>
      <c r="E553" s="1"/>
    </row>
    <row r="554" ht="12.75" customHeight="1">
      <c r="A554" s="1"/>
      <c r="C554" s="1"/>
      <c r="D554" s="1"/>
      <c r="E554" s="1"/>
    </row>
    <row r="555" ht="12.75" customHeight="1">
      <c r="A555" s="1"/>
      <c r="C555" s="1"/>
      <c r="D555" s="1"/>
      <c r="E555" s="1"/>
    </row>
    <row r="556" ht="12.75" customHeight="1">
      <c r="A556" s="1"/>
      <c r="C556" s="1"/>
      <c r="D556" s="1"/>
      <c r="E556" s="1"/>
    </row>
    <row r="557" ht="12.75" customHeight="1">
      <c r="A557" s="1"/>
      <c r="C557" s="1"/>
      <c r="D557" s="1"/>
      <c r="E557" s="1"/>
    </row>
    <row r="558" ht="12.75" customHeight="1">
      <c r="A558" s="1"/>
      <c r="C558" s="1"/>
      <c r="D558" s="1"/>
      <c r="E558" s="1"/>
    </row>
    <row r="559" ht="12.75" customHeight="1">
      <c r="A559" s="1"/>
      <c r="C559" s="1"/>
      <c r="D559" s="1"/>
      <c r="E559" s="1"/>
    </row>
    <row r="560" ht="12.75" customHeight="1">
      <c r="A560" s="1"/>
      <c r="C560" s="1"/>
      <c r="D560" s="1"/>
      <c r="E560" s="1"/>
    </row>
    <row r="561" ht="12.75" customHeight="1">
      <c r="A561" s="1"/>
      <c r="C561" s="1"/>
      <c r="D561" s="1"/>
      <c r="E561" s="1"/>
    </row>
    <row r="562" ht="12.75" customHeight="1">
      <c r="A562" s="1"/>
      <c r="C562" s="1"/>
      <c r="D562" s="1"/>
      <c r="E562" s="1"/>
    </row>
    <row r="563" ht="12.75" customHeight="1">
      <c r="A563" s="1"/>
      <c r="C563" s="1"/>
      <c r="D563" s="1"/>
      <c r="E563" s="1"/>
    </row>
    <row r="564" ht="12.75" customHeight="1">
      <c r="A564" s="1"/>
      <c r="C564" s="1"/>
      <c r="D564" s="1"/>
      <c r="E564" s="1"/>
    </row>
    <row r="565" ht="12.75" customHeight="1">
      <c r="A565" s="1"/>
      <c r="C565" s="1"/>
      <c r="D565" s="1"/>
      <c r="E565" s="1"/>
    </row>
    <row r="566" ht="12.75" customHeight="1">
      <c r="A566" s="1"/>
      <c r="C566" s="1"/>
      <c r="D566" s="1"/>
      <c r="E566" s="1"/>
    </row>
    <row r="567" ht="12.75" customHeight="1">
      <c r="A567" s="1"/>
      <c r="C567" s="1"/>
      <c r="D567" s="1"/>
      <c r="E567" s="1"/>
    </row>
    <row r="568" ht="12.75" customHeight="1">
      <c r="A568" s="1"/>
      <c r="C568" s="1"/>
      <c r="D568" s="1"/>
      <c r="E568" s="1"/>
    </row>
    <row r="569" ht="12.75" customHeight="1">
      <c r="A569" s="1"/>
      <c r="C569" s="1"/>
      <c r="D569" s="1"/>
      <c r="E569" s="1"/>
    </row>
    <row r="570" ht="12.75" customHeight="1">
      <c r="A570" s="1"/>
      <c r="C570" s="1"/>
      <c r="D570" s="1"/>
      <c r="E570" s="1"/>
    </row>
    <row r="571" ht="12.75" customHeight="1">
      <c r="A571" s="1"/>
      <c r="C571" s="1"/>
      <c r="D571" s="1"/>
      <c r="E571" s="1"/>
    </row>
    <row r="572" ht="12.75" customHeight="1">
      <c r="A572" s="1"/>
      <c r="C572" s="1"/>
      <c r="D572" s="1"/>
      <c r="E572" s="1"/>
    </row>
    <row r="573" ht="12.75" customHeight="1">
      <c r="A573" s="1"/>
      <c r="C573" s="1"/>
      <c r="D573" s="1"/>
      <c r="E573" s="1"/>
    </row>
    <row r="574" ht="12.75" customHeight="1">
      <c r="A574" s="1"/>
      <c r="C574" s="1"/>
      <c r="D574" s="1"/>
      <c r="E574" s="1"/>
    </row>
    <row r="575" ht="12.75" customHeight="1">
      <c r="A575" s="1"/>
      <c r="C575" s="1"/>
      <c r="D575" s="1"/>
      <c r="E575" s="1"/>
    </row>
    <row r="576" ht="12.75" customHeight="1">
      <c r="A576" s="1"/>
      <c r="C576" s="1"/>
      <c r="D576" s="1"/>
      <c r="E576" s="1"/>
    </row>
    <row r="577" ht="12.75" customHeight="1">
      <c r="A577" s="1"/>
      <c r="C577" s="1"/>
      <c r="D577" s="1"/>
      <c r="E577" s="1"/>
    </row>
    <row r="578" ht="12.75" customHeight="1">
      <c r="A578" s="1"/>
      <c r="C578" s="1"/>
      <c r="D578" s="1"/>
      <c r="E578" s="1"/>
    </row>
    <row r="579" ht="12.75" customHeight="1">
      <c r="A579" s="1"/>
      <c r="C579" s="1"/>
      <c r="D579" s="1"/>
      <c r="E579" s="1"/>
    </row>
    <row r="580" ht="12.75" customHeight="1">
      <c r="A580" s="1"/>
      <c r="C580" s="1"/>
      <c r="D580" s="1"/>
      <c r="E580" s="1"/>
    </row>
    <row r="581" ht="12.75" customHeight="1">
      <c r="A581" s="1"/>
      <c r="C581" s="1"/>
      <c r="D581" s="1"/>
      <c r="E581" s="1"/>
    </row>
    <row r="582" ht="12.75" customHeight="1">
      <c r="A582" s="1"/>
      <c r="C582" s="1"/>
      <c r="D582" s="1"/>
      <c r="E582" s="1"/>
    </row>
    <row r="583" ht="12.75" customHeight="1">
      <c r="A583" s="1"/>
      <c r="C583" s="1"/>
      <c r="D583" s="1"/>
      <c r="E583" s="1"/>
    </row>
    <row r="584" ht="12.75" customHeight="1">
      <c r="A584" s="1"/>
      <c r="C584" s="1"/>
      <c r="D584" s="1"/>
      <c r="E584" s="1"/>
    </row>
    <row r="585" ht="12.75" customHeight="1">
      <c r="A585" s="1"/>
      <c r="C585" s="1"/>
      <c r="D585" s="1"/>
      <c r="E585" s="1"/>
    </row>
    <row r="586" ht="12.75" customHeight="1">
      <c r="A586" s="1"/>
      <c r="C586" s="1"/>
      <c r="D586" s="1"/>
      <c r="E586" s="1"/>
    </row>
    <row r="587" ht="12.75" customHeight="1">
      <c r="A587" s="1"/>
      <c r="C587" s="1"/>
      <c r="D587" s="1"/>
      <c r="E587" s="1"/>
    </row>
    <row r="588" ht="12.75" customHeight="1">
      <c r="A588" s="1"/>
      <c r="C588" s="1"/>
      <c r="D588" s="1"/>
      <c r="E588" s="1"/>
    </row>
    <row r="589" ht="12.75" customHeight="1">
      <c r="A589" s="1"/>
      <c r="C589" s="1"/>
      <c r="D589" s="1"/>
      <c r="E589" s="1"/>
    </row>
    <row r="590" ht="12.75" customHeight="1">
      <c r="A590" s="1"/>
      <c r="C590" s="1"/>
      <c r="D590" s="1"/>
      <c r="E590" s="1"/>
    </row>
    <row r="591" ht="12.75" customHeight="1">
      <c r="A591" s="1"/>
      <c r="C591" s="1"/>
      <c r="D591" s="1"/>
      <c r="E591" s="1"/>
    </row>
    <row r="592" ht="12.75" customHeight="1">
      <c r="A592" s="1"/>
      <c r="C592" s="1"/>
      <c r="D592" s="1"/>
      <c r="E592" s="1"/>
    </row>
    <row r="593" ht="12.75" customHeight="1">
      <c r="A593" s="1"/>
      <c r="C593" s="1"/>
      <c r="D593" s="1"/>
      <c r="E593" s="1"/>
    </row>
    <row r="594" ht="12.75" customHeight="1">
      <c r="A594" s="1"/>
      <c r="C594" s="1"/>
      <c r="D594" s="1"/>
      <c r="E594" s="1"/>
    </row>
    <row r="595" ht="12.75" customHeight="1">
      <c r="A595" s="1"/>
      <c r="C595" s="1"/>
      <c r="D595" s="1"/>
      <c r="E595" s="1"/>
    </row>
    <row r="596" ht="12.75" customHeight="1">
      <c r="A596" s="1"/>
      <c r="C596" s="1"/>
      <c r="D596" s="1"/>
      <c r="E596" s="1"/>
    </row>
    <row r="597" ht="12.75" customHeight="1">
      <c r="A597" s="1"/>
      <c r="C597" s="1"/>
      <c r="D597" s="1"/>
      <c r="E597" s="1"/>
    </row>
    <row r="598" ht="12.75" customHeight="1">
      <c r="A598" s="1"/>
      <c r="C598" s="1"/>
      <c r="D598" s="1"/>
      <c r="E598" s="1"/>
    </row>
    <row r="599" ht="12.75" customHeight="1">
      <c r="A599" s="1"/>
      <c r="C599" s="1"/>
      <c r="D599" s="1"/>
      <c r="E599" s="1"/>
    </row>
    <row r="600" ht="12.75" customHeight="1">
      <c r="A600" s="1"/>
      <c r="C600" s="1"/>
      <c r="D600" s="1"/>
      <c r="E600" s="1"/>
    </row>
    <row r="601" ht="12.75" customHeight="1">
      <c r="A601" s="1"/>
      <c r="C601" s="1"/>
      <c r="D601" s="1"/>
      <c r="E601" s="1"/>
    </row>
    <row r="602" ht="12.75" customHeight="1">
      <c r="A602" s="1"/>
      <c r="C602" s="1"/>
      <c r="D602" s="1"/>
      <c r="E602" s="1"/>
    </row>
    <row r="603" ht="12.75" customHeight="1">
      <c r="A603" s="1"/>
      <c r="C603" s="1"/>
      <c r="D603" s="1"/>
      <c r="E603" s="1"/>
    </row>
    <row r="604" ht="12.75" customHeight="1">
      <c r="A604" s="1"/>
      <c r="C604" s="1"/>
      <c r="D604" s="1"/>
      <c r="E604" s="1"/>
    </row>
    <row r="605" ht="12.75" customHeight="1">
      <c r="A605" s="1"/>
      <c r="C605" s="1"/>
      <c r="D605" s="1"/>
      <c r="E605" s="1"/>
    </row>
    <row r="606" ht="12.75" customHeight="1">
      <c r="A606" s="1"/>
      <c r="C606" s="1"/>
      <c r="D606" s="1"/>
      <c r="E606" s="1"/>
    </row>
    <row r="607" ht="12.75" customHeight="1">
      <c r="A607" s="1"/>
      <c r="C607" s="1"/>
      <c r="D607" s="1"/>
      <c r="E607" s="1"/>
    </row>
    <row r="608" ht="12.75" customHeight="1">
      <c r="A608" s="1"/>
      <c r="C608" s="1"/>
      <c r="D608" s="1"/>
      <c r="E608" s="1"/>
    </row>
    <row r="609" ht="12.75" customHeight="1">
      <c r="A609" s="1"/>
      <c r="C609" s="1"/>
      <c r="D609" s="1"/>
      <c r="E609" s="1"/>
    </row>
    <row r="610" ht="12.75" customHeight="1">
      <c r="A610" s="1"/>
      <c r="C610" s="1"/>
      <c r="D610" s="1"/>
      <c r="E610" s="1"/>
    </row>
    <row r="611" ht="12.75" customHeight="1">
      <c r="A611" s="1"/>
      <c r="C611" s="1"/>
      <c r="D611" s="1"/>
      <c r="E611" s="1"/>
    </row>
    <row r="612" ht="12.75" customHeight="1">
      <c r="A612" s="1"/>
      <c r="C612" s="1"/>
      <c r="D612" s="1"/>
      <c r="E612" s="1"/>
    </row>
    <row r="613" ht="12.75" customHeight="1">
      <c r="A613" s="1"/>
      <c r="C613" s="1"/>
      <c r="D613" s="1"/>
      <c r="E613" s="1"/>
    </row>
    <row r="614" ht="12.75" customHeight="1">
      <c r="A614" s="1"/>
      <c r="C614" s="1"/>
      <c r="D614" s="1"/>
      <c r="E614" s="1"/>
    </row>
    <row r="615" ht="12.75" customHeight="1">
      <c r="A615" s="1"/>
      <c r="C615" s="1"/>
      <c r="D615" s="1"/>
      <c r="E615" s="1"/>
    </row>
    <row r="616" ht="12.75" customHeight="1">
      <c r="A616" s="1"/>
      <c r="C616" s="1"/>
      <c r="D616" s="1"/>
      <c r="E616" s="1"/>
    </row>
    <row r="617" ht="12.75" customHeight="1">
      <c r="A617" s="1"/>
      <c r="C617" s="1"/>
      <c r="D617" s="1"/>
      <c r="E617" s="1"/>
    </row>
    <row r="618" ht="12.75" customHeight="1">
      <c r="A618" s="1"/>
      <c r="C618" s="1"/>
      <c r="D618" s="1"/>
      <c r="E618" s="1"/>
    </row>
    <row r="619" ht="12.75" customHeight="1">
      <c r="A619" s="1"/>
      <c r="C619" s="1"/>
      <c r="D619" s="1"/>
      <c r="E619" s="1"/>
    </row>
    <row r="620" ht="12.75" customHeight="1">
      <c r="A620" s="1"/>
      <c r="C620" s="1"/>
      <c r="D620" s="1"/>
      <c r="E620" s="1"/>
    </row>
    <row r="621" ht="12.75" customHeight="1">
      <c r="A621" s="1"/>
      <c r="C621" s="1"/>
      <c r="D621" s="1"/>
      <c r="E621" s="1"/>
    </row>
    <row r="622" ht="12.75" customHeight="1">
      <c r="A622" s="1"/>
      <c r="C622" s="1"/>
      <c r="D622" s="1"/>
      <c r="E622" s="1"/>
    </row>
    <row r="623" ht="12.75" customHeight="1">
      <c r="A623" s="1"/>
      <c r="C623" s="1"/>
      <c r="D623" s="1"/>
      <c r="E623" s="1"/>
    </row>
    <row r="624" ht="12.75" customHeight="1">
      <c r="A624" s="1"/>
      <c r="C624" s="1"/>
      <c r="D624" s="1"/>
      <c r="E624" s="1"/>
    </row>
    <row r="625" ht="12.75" customHeight="1">
      <c r="A625" s="1"/>
      <c r="C625" s="1"/>
      <c r="D625" s="1"/>
      <c r="E625" s="1"/>
    </row>
    <row r="626" ht="12.75" customHeight="1">
      <c r="A626" s="1"/>
      <c r="C626" s="1"/>
      <c r="D626" s="1"/>
      <c r="E626" s="1"/>
    </row>
    <row r="627" ht="12.75" customHeight="1">
      <c r="A627" s="1"/>
      <c r="C627" s="1"/>
      <c r="D627" s="1"/>
      <c r="E627" s="1"/>
    </row>
    <row r="628" ht="12.75" customHeight="1">
      <c r="A628" s="1"/>
      <c r="C628" s="1"/>
      <c r="D628" s="1"/>
      <c r="E628" s="1"/>
    </row>
    <row r="629" ht="12.75" customHeight="1">
      <c r="A629" s="1"/>
      <c r="C629" s="1"/>
      <c r="D629" s="1"/>
      <c r="E629" s="1"/>
    </row>
    <row r="630" ht="12.75" customHeight="1">
      <c r="A630" s="1"/>
      <c r="C630" s="1"/>
      <c r="D630" s="1"/>
      <c r="E630" s="1"/>
    </row>
    <row r="631" ht="12.75" customHeight="1">
      <c r="A631" s="1"/>
      <c r="C631" s="1"/>
      <c r="D631" s="1"/>
      <c r="E631" s="1"/>
    </row>
    <row r="632" ht="12.75" customHeight="1">
      <c r="A632" s="1"/>
      <c r="C632" s="1"/>
      <c r="D632" s="1"/>
      <c r="E632" s="1"/>
    </row>
    <row r="633" ht="12.75" customHeight="1">
      <c r="A633" s="1"/>
      <c r="C633" s="1"/>
      <c r="D633" s="1"/>
      <c r="E633" s="1"/>
    </row>
    <row r="634" ht="12.75" customHeight="1">
      <c r="A634" s="1"/>
      <c r="C634" s="1"/>
      <c r="D634" s="1"/>
      <c r="E634" s="1"/>
    </row>
    <row r="635" ht="12.75" customHeight="1">
      <c r="A635" s="1"/>
      <c r="C635" s="1"/>
      <c r="D635" s="1"/>
      <c r="E635" s="1"/>
    </row>
    <row r="636" ht="12.75" customHeight="1">
      <c r="A636" s="1"/>
      <c r="C636" s="1"/>
      <c r="D636" s="1"/>
      <c r="E636" s="1"/>
    </row>
    <row r="637" ht="12.75" customHeight="1">
      <c r="A637" s="1"/>
      <c r="C637" s="1"/>
      <c r="D637" s="1"/>
      <c r="E637" s="1"/>
    </row>
    <row r="638" ht="12.75" customHeight="1">
      <c r="A638" s="1"/>
      <c r="C638" s="1"/>
      <c r="D638" s="1"/>
      <c r="E638" s="1"/>
    </row>
    <row r="639" ht="12.75" customHeight="1">
      <c r="A639" s="1"/>
      <c r="C639" s="1"/>
      <c r="D639" s="1"/>
      <c r="E639" s="1"/>
    </row>
    <row r="640" ht="12.75" customHeight="1">
      <c r="A640" s="1"/>
      <c r="C640" s="1"/>
      <c r="D640" s="1"/>
      <c r="E640" s="1"/>
    </row>
    <row r="641" ht="12.75" customHeight="1">
      <c r="A641" s="1"/>
      <c r="C641" s="1"/>
      <c r="D641" s="1"/>
      <c r="E641" s="1"/>
    </row>
    <row r="642" ht="12.75" customHeight="1">
      <c r="A642" s="1"/>
      <c r="C642" s="1"/>
      <c r="D642" s="1"/>
      <c r="E642" s="1"/>
    </row>
    <row r="643" ht="12.75" customHeight="1">
      <c r="A643" s="1"/>
      <c r="C643" s="1"/>
      <c r="D643" s="1"/>
      <c r="E643" s="1"/>
    </row>
    <row r="644" ht="12.75" customHeight="1">
      <c r="A644" s="1"/>
      <c r="C644" s="1"/>
      <c r="D644" s="1"/>
      <c r="E644" s="1"/>
    </row>
    <row r="645" ht="12.75" customHeight="1">
      <c r="A645" s="1"/>
      <c r="C645" s="1"/>
      <c r="D645" s="1"/>
      <c r="E645" s="1"/>
    </row>
    <row r="646" ht="12.75" customHeight="1">
      <c r="A646" s="1"/>
      <c r="C646" s="1"/>
      <c r="D646" s="1"/>
      <c r="E646" s="1"/>
    </row>
    <row r="647" ht="12.75" customHeight="1">
      <c r="A647" s="1"/>
      <c r="C647" s="1"/>
      <c r="D647" s="1"/>
      <c r="E647" s="1"/>
    </row>
    <row r="648" ht="12.75" customHeight="1">
      <c r="A648" s="1"/>
      <c r="C648" s="1"/>
      <c r="D648" s="1"/>
      <c r="E648" s="1"/>
    </row>
    <row r="649" ht="12.75" customHeight="1">
      <c r="A649" s="1"/>
      <c r="C649" s="1"/>
      <c r="D649" s="1"/>
      <c r="E649" s="1"/>
    </row>
    <row r="650" ht="12.75" customHeight="1">
      <c r="A650" s="1"/>
      <c r="C650" s="1"/>
      <c r="D650" s="1"/>
      <c r="E650" s="1"/>
    </row>
    <row r="651" ht="12.75" customHeight="1">
      <c r="A651" s="1"/>
      <c r="C651" s="1"/>
      <c r="D651" s="1"/>
      <c r="E651" s="1"/>
    </row>
    <row r="652" ht="12.75" customHeight="1">
      <c r="A652" s="1"/>
      <c r="C652" s="1"/>
      <c r="D652" s="1"/>
      <c r="E652" s="1"/>
    </row>
    <row r="653" ht="12.75" customHeight="1">
      <c r="A653" s="1"/>
      <c r="C653" s="1"/>
      <c r="D653" s="1"/>
      <c r="E653" s="1"/>
    </row>
    <row r="654" ht="12.75" customHeight="1">
      <c r="A654" s="1"/>
      <c r="C654" s="1"/>
      <c r="D654" s="1"/>
      <c r="E654" s="1"/>
    </row>
    <row r="655" ht="12.75" customHeight="1">
      <c r="A655" s="1"/>
      <c r="C655" s="1"/>
      <c r="D655" s="1"/>
      <c r="E655" s="1"/>
    </row>
    <row r="656" ht="12.75" customHeight="1">
      <c r="A656" s="1"/>
      <c r="C656" s="1"/>
      <c r="D656" s="1"/>
      <c r="E656" s="1"/>
    </row>
    <row r="657" ht="12.75" customHeight="1">
      <c r="A657" s="1"/>
      <c r="C657" s="1"/>
      <c r="D657" s="1"/>
      <c r="E657" s="1"/>
    </row>
    <row r="658" ht="12.75" customHeight="1">
      <c r="A658" s="1"/>
      <c r="C658" s="1"/>
      <c r="D658" s="1"/>
      <c r="E658" s="1"/>
    </row>
    <row r="659" ht="12.75" customHeight="1">
      <c r="A659" s="1"/>
      <c r="C659" s="1"/>
      <c r="D659" s="1"/>
      <c r="E659" s="1"/>
    </row>
    <row r="660" ht="12.75" customHeight="1">
      <c r="A660" s="1"/>
      <c r="C660" s="1"/>
      <c r="D660" s="1"/>
      <c r="E660" s="1"/>
    </row>
    <row r="661" ht="12.75" customHeight="1">
      <c r="A661" s="1"/>
      <c r="C661" s="1"/>
      <c r="D661" s="1"/>
      <c r="E661" s="1"/>
    </row>
    <row r="662" ht="12.75" customHeight="1">
      <c r="A662" s="1"/>
      <c r="C662" s="1"/>
      <c r="D662" s="1"/>
      <c r="E662" s="1"/>
    </row>
    <row r="663" ht="12.75" customHeight="1">
      <c r="A663" s="1"/>
      <c r="C663" s="1"/>
      <c r="D663" s="1"/>
      <c r="E663" s="1"/>
    </row>
    <row r="664" ht="12.75" customHeight="1">
      <c r="A664" s="1"/>
      <c r="C664" s="1"/>
      <c r="D664" s="1"/>
      <c r="E664" s="1"/>
    </row>
    <row r="665" ht="12.75" customHeight="1">
      <c r="A665" s="1"/>
      <c r="C665" s="1"/>
      <c r="D665" s="1"/>
      <c r="E665" s="1"/>
    </row>
    <row r="666" ht="12.75" customHeight="1">
      <c r="A666" s="1"/>
      <c r="C666" s="1"/>
      <c r="D666" s="1"/>
      <c r="E666" s="1"/>
    </row>
    <row r="667" ht="12.75" customHeight="1">
      <c r="A667" s="1"/>
      <c r="C667" s="1"/>
      <c r="D667" s="1"/>
      <c r="E667" s="1"/>
    </row>
    <row r="668" ht="12.75" customHeight="1">
      <c r="A668" s="1"/>
      <c r="C668" s="1"/>
      <c r="D668" s="1"/>
      <c r="E668" s="1"/>
    </row>
    <row r="669" ht="12.75" customHeight="1">
      <c r="A669" s="1"/>
      <c r="C669" s="1"/>
      <c r="D669" s="1"/>
      <c r="E669" s="1"/>
    </row>
    <row r="670" ht="12.75" customHeight="1">
      <c r="A670" s="1"/>
      <c r="C670" s="1"/>
      <c r="D670" s="1"/>
      <c r="E670" s="1"/>
    </row>
    <row r="671" ht="12.75" customHeight="1">
      <c r="A671" s="1"/>
      <c r="C671" s="1"/>
      <c r="D671" s="1"/>
      <c r="E671" s="1"/>
    </row>
    <row r="672" ht="12.75" customHeight="1">
      <c r="A672" s="1"/>
      <c r="C672" s="1"/>
      <c r="D672" s="1"/>
      <c r="E672" s="1"/>
    </row>
    <row r="673" ht="12.75" customHeight="1">
      <c r="A673" s="1"/>
      <c r="C673" s="1"/>
      <c r="D673" s="1"/>
      <c r="E673" s="1"/>
    </row>
    <row r="674" ht="12.75" customHeight="1">
      <c r="A674" s="1"/>
      <c r="C674" s="1"/>
      <c r="D674" s="1"/>
      <c r="E674" s="1"/>
    </row>
    <row r="675" ht="12.75" customHeight="1">
      <c r="A675" s="1"/>
      <c r="C675" s="1"/>
      <c r="D675" s="1"/>
      <c r="E675" s="1"/>
    </row>
    <row r="676" ht="12.75" customHeight="1">
      <c r="A676" s="1"/>
      <c r="C676" s="1"/>
      <c r="D676" s="1"/>
      <c r="E676" s="1"/>
    </row>
    <row r="677" ht="12.75" customHeight="1">
      <c r="A677" s="1"/>
      <c r="C677" s="1"/>
      <c r="D677" s="1"/>
      <c r="E677" s="1"/>
    </row>
    <row r="678" ht="12.75" customHeight="1">
      <c r="A678" s="1"/>
      <c r="C678" s="1"/>
      <c r="D678" s="1"/>
      <c r="E678" s="1"/>
    </row>
    <row r="679" ht="12.75" customHeight="1">
      <c r="A679" s="1"/>
      <c r="C679" s="1"/>
      <c r="D679" s="1"/>
      <c r="E679" s="1"/>
    </row>
    <row r="680" ht="12.75" customHeight="1">
      <c r="A680" s="1"/>
      <c r="C680" s="1"/>
      <c r="D680" s="1"/>
      <c r="E680" s="1"/>
    </row>
    <row r="681" ht="12.75" customHeight="1">
      <c r="A681" s="1"/>
      <c r="C681" s="1"/>
      <c r="D681" s="1"/>
      <c r="E681" s="1"/>
    </row>
    <row r="682" ht="12.75" customHeight="1">
      <c r="A682" s="1"/>
      <c r="C682" s="1"/>
      <c r="D682" s="1"/>
      <c r="E682" s="1"/>
    </row>
    <row r="683" ht="12.75" customHeight="1">
      <c r="A683" s="1"/>
      <c r="C683" s="1"/>
      <c r="D683" s="1"/>
      <c r="E683" s="1"/>
    </row>
    <row r="684" ht="12.75" customHeight="1">
      <c r="A684" s="1"/>
      <c r="C684" s="1"/>
      <c r="D684" s="1"/>
      <c r="E684" s="1"/>
    </row>
    <row r="685" ht="12.75" customHeight="1">
      <c r="A685" s="1"/>
      <c r="C685" s="1"/>
      <c r="D685" s="1"/>
      <c r="E685" s="1"/>
    </row>
    <row r="686" ht="12.75" customHeight="1">
      <c r="A686" s="1"/>
      <c r="C686" s="1"/>
      <c r="D686" s="1"/>
      <c r="E686" s="1"/>
    </row>
    <row r="687" ht="12.75" customHeight="1">
      <c r="A687" s="1"/>
      <c r="C687" s="1"/>
      <c r="D687" s="1"/>
      <c r="E687" s="1"/>
    </row>
    <row r="688" ht="12.75" customHeight="1">
      <c r="A688" s="1"/>
      <c r="C688" s="1"/>
      <c r="D688" s="1"/>
      <c r="E688" s="1"/>
    </row>
    <row r="689" ht="12.75" customHeight="1">
      <c r="A689" s="1"/>
      <c r="C689" s="1"/>
      <c r="D689" s="1"/>
      <c r="E689" s="1"/>
    </row>
    <row r="690" ht="12.75" customHeight="1">
      <c r="A690" s="1"/>
      <c r="C690" s="1"/>
      <c r="D690" s="1"/>
      <c r="E690" s="1"/>
    </row>
    <row r="691" ht="12.75" customHeight="1">
      <c r="A691" s="1"/>
      <c r="C691" s="1"/>
      <c r="D691" s="1"/>
      <c r="E691" s="1"/>
    </row>
    <row r="692" ht="12.75" customHeight="1">
      <c r="A692" s="1"/>
      <c r="C692" s="1"/>
      <c r="D692" s="1"/>
      <c r="E692" s="1"/>
    </row>
    <row r="693" ht="12.75" customHeight="1">
      <c r="A693" s="1"/>
      <c r="C693" s="1"/>
      <c r="D693" s="1"/>
      <c r="E693" s="1"/>
    </row>
    <row r="694" ht="12.75" customHeight="1">
      <c r="A694" s="1"/>
      <c r="C694" s="1"/>
      <c r="D694" s="1"/>
      <c r="E694" s="1"/>
    </row>
    <row r="695" ht="12.75" customHeight="1">
      <c r="A695" s="1"/>
      <c r="C695" s="1"/>
      <c r="D695" s="1"/>
      <c r="E695" s="1"/>
    </row>
    <row r="696" ht="12.75" customHeight="1">
      <c r="A696" s="1"/>
      <c r="C696" s="1"/>
      <c r="D696" s="1"/>
      <c r="E696" s="1"/>
    </row>
    <row r="697" ht="12.75" customHeight="1">
      <c r="A697" s="1"/>
      <c r="C697" s="1"/>
      <c r="D697" s="1"/>
      <c r="E697" s="1"/>
    </row>
    <row r="698" ht="12.75" customHeight="1">
      <c r="A698" s="1"/>
      <c r="C698" s="1"/>
      <c r="D698" s="1"/>
      <c r="E698" s="1"/>
    </row>
    <row r="699" ht="12.75" customHeight="1">
      <c r="A699" s="1"/>
      <c r="C699" s="1"/>
      <c r="D699" s="1"/>
      <c r="E699" s="1"/>
    </row>
    <row r="700" ht="12.75" customHeight="1">
      <c r="A700" s="1"/>
      <c r="C700" s="1"/>
      <c r="D700" s="1"/>
      <c r="E700" s="1"/>
    </row>
    <row r="701" ht="12.75" customHeight="1">
      <c r="A701" s="1"/>
      <c r="C701" s="1"/>
      <c r="D701" s="1"/>
      <c r="E701" s="1"/>
    </row>
    <row r="702" ht="12.75" customHeight="1">
      <c r="A702" s="1"/>
      <c r="C702" s="1"/>
      <c r="D702" s="1"/>
      <c r="E702" s="1"/>
    </row>
    <row r="703" ht="12.75" customHeight="1">
      <c r="A703" s="1"/>
      <c r="C703" s="1"/>
      <c r="D703" s="1"/>
      <c r="E703" s="1"/>
    </row>
    <row r="704" ht="12.75" customHeight="1">
      <c r="A704" s="1"/>
      <c r="C704" s="1"/>
      <c r="D704" s="1"/>
      <c r="E704" s="1"/>
    </row>
    <row r="705" ht="12.75" customHeight="1">
      <c r="A705" s="1"/>
      <c r="C705" s="1"/>
      <c r="D705" s="1"/>
      <c r="E705" s="1"/>
    </row>
    <row r="706" ht="12.75" customHeight="1">
      <c r="A706" s="1"/>
      <c r="C706" s="1"/>
      <c r="D706" s="1"/>
      <c r="E706" s="1"/>
    </row>
    <row r="707" ht="12.75" customHeight="1">
      <c r="A707" s="1"/>
      <c r="C707" s="1"/>
      <c r="D707" s="1"/>
      <c r="E707" s="1"/>
    </row>
    <row r="708" ht="12.75" customHeight="1">
      <c r="A708" s="1"/>
      <c r="C708" s="1"/>
      <c r="D708" s="1"/>
      <c r="E708" s="1"/>
    </row>
    <row r="709" ht="12.75" customHeight="1">
      <c r="A709" s="1"/>
      <c r="C709" s="1"/>
      <c r="D709" s="1"/>
      <c r="E709" s="1"/>
    </row>
    <row r="710" ht="12.75" customHeight="1">
      <c r="A710" s="1"/>
      <c r="C710" s="1"/>
      <c r="D710" s="1"/>
      <c r="E710" s="1"/>
    </row>
    <row r="711" ht="12.75" customHeight="1">
      <c r="A711" s="1"/>
      <c r="C711" s="1"/>
      <c r="D711" s="1"/>
      <c r="E711" s="1"/>
    </row>
    <row r="712" ht="12.75" customHeight="1">
      <c r="A712" s="1"/>
      <c r="C712" s="1"/>
      <c r="D712" s="1"/>
      <c r="E712" s="1"/>
    </row>
    <row r="713" ht="12.75" customHeight="1">
      <c r="A713" s="1"/>
      <c r="C713" s="1"/>
      <c r="D713" s="1"/>
      <c r="E713" s="1"/>
    </row>
    <row r="714" ht="12.75" customHeight="1">
      <c r="A714" s="1"/>
      <c r="C714" s="1"/>
      <c r="D714" s="1"/>
      <c r="E714" s="1"/>
    </row>
    <row r="715" ht="12.75" customHeight="1">
      <c r="A715" s="1"/>
      <c r="C715" s="1"/>
      <c r="D715" s="1"/>
      <c r="E715" s="1"/>
    </row>
    <row r="716" ht="12.75" customHeight="1">
      <c r="A716" s="1"/>
      <c r="C716" s="1"/>
      <c r="D716" s="1"/>
      <c r="E716" s="1"/>
    </row>
    <row r="717" ht="12.75" customHeight="1">
      <c r="A717" s="1"/>
      <c r="C717" s="1"/>
      <c r="D717" s="1"/>
      <c r="E717" s="1"/>
    </row>
    <row r="718" ht="12.75" customHeight="1">
      <c r="A718" s="1"/>
      <c r="C718" s="1"/>
      <c r="D718" s="1"/>
      <c r="E718" s="1"/>
    </row>
    <row r="719" ht="12.75" customHeight="1">
      <c r="A719" s="1"/>
      <c r="C719" s="1"/>
      <c r="D719" s="1"/>
      <c r="E719" s="1"/>
    </row>
    <row r="720" ht="12.75" customHeight="1">
      <c r="A720" s="1"/>
      <c r="C720" s="1"/>
      <c r="D720" s="1"/>
      <c r="E720" s="1"/>
    </row>
    <row r="721" ht="12.75" customHeight="1">
      <c r="A721" s="1"/>
      <c r="C721" s="1"/>
      <c r="D721" s="1"/>
      <c r="E721" s="1"/>
    </row>
    <row r="722" ht="12.75" customHeight="1">
      <c r="A722" s="1"/>
      <c r="C722" s="1"/>
      <c r="D722" s="1"/>
      <c r="E722" s="1"/>
    </row>
    <row r="723" ht="12.75" customHeight="1">
      <c r="A723" s="1"/>
      <c r="C723" s="1"/>
      <c r="D723" s="1"/>
      <c r="E723" s="1"/>
    </row>
    <row r="724" ht="12.75" customHeight="1">
      <c r="A724" s="1"/>
      <c r="C724" s="1"/>
      <c r="D724" s="1"/>
      <c r="E724" s="1"/>
    </row>
    <row r="725" ht="12.75" customHeight="1">
      <c r="A725" s="1"/>
      <c r="C725" s="1"/>
      <c r="D725" s="1"/>
      <c r="E725" s="1"/>
    </row>
    <row r="726" ht="12.75" customHeight="1">
      <c r="A726" s="1"/>
      <c r="C726" s="1"/>
      <c r="D726" s="1"/>
      <c r="E726" s="1"/>
    </row>
    <row r="727" ht="12.75" customHeight="1">
      <c r="A727" s="1"/>
      <c r="C727" s="1"/>
      <c r="D727" s="1"/>
      <c r="E727" s="1"/>
    </row>
    <row r="728" ht="12.75" customHeight="1">
      <c r="A728" s="1"/>
      <c r="C728" s="1"/>
      <c r="D728" s="1"/>
      <c r="E728" s="1"/>
    </row>
    <row r="729" ht="12.75" customHeight="1">
      <c r="A729" s="1"/>
      <c r="C729" s="1"/>
      <c r="D729" s="1"/>
      <c r="E729" s="1"/>
    </row>
    <row r="730" ht="12.75" customHeight="1">
      <c r="A730" s="1"/>
      <c r="C730" s="1"/>
      <c r="D730" s="1"/>
      <c r="E730" s="1"/>
    </row>
    <row r="731" ht="12.75" customHeight="1">
      <c r="A731" s="1"/>
      <c r="C731" s="1"/>
      <c r="D731" s="1"/>
      <c r="E731" s="1"/>
    </row>
    <row r="732" ht="12.75" customHeight="1">
      <c r="A732" s="1"/>
      <c r="C732" s="1"/>
      <c r="D732" s="1"/>
      <c r="E732" s="1"/>
    </row>
    <row r="733" ht="12.75" customHeight="1">
      <c r="A733" s="1"/>
      <c r="C733" s="1"/>
      <c r="D733" s="1"/>
      <c r="E733" s="1"/>
    </row>
    <row r="734" ht="12.75" customHeight="1">
      <c r="A734" s="1"/>
      <c r="C734" s="1"/>
      <c r="D734" s="1"/>
      <c r="E734" s="1"/>
    </row>
    <row r="735" ht="12.75" customHeight="1">
      <c r="A735" s="1"/>
      <c r="C735" s="1"/>
      <c r="D735" s="1"/>
      <c r="E735" s="1"/>
    </row>
    <row r="736" ht="12.75" customHeight="1">
      <c r="A736" s="1"/>
      <c r="C736" s="1"/>
      <c r="D736" s="1"/>
      <c r="E736" s="1"/>
    </row>
    <row r="737" ht="12.75" customHeight="1">
      <c r="A737" s="1"/>
      <c r="C737" s="1"/>
      <c r="D737" s="1"/>
      <c r="E737" s="1"/>
    </row>
    <row r="738" ht="12.75" customHeight="1">
      <c r="A738" s="1"/>
      <c r="C738" s="1"/>
      <c r="D738" s="1"/>
      <c r="E738" s="1"/>
    </row>
    <row r="739" ht="12.75" customHeight="1">
      <c r="A739" s="1"/>
      <c r="C739" s="1"/>
      <c r="D739" s="1"/>
      <c r="E739" s="1"/>
    </row>
    <row r="740" ht="12.75" customHeight="1">
      <c r="A740" s="1"/>
      <c r="C740" s="1"/>
      <c r="D740" s="1"/>
      <c r="E740" s="1"/>
    </row>
    <row r="741" ht="12.75" customHeight="1">
      <c r="A741" s="1"/>
      <c r="C741" s="1"/>
      <c r="D741" s="1"/>
      <c r="E741" s="1"/>
    </row>
    <row r="742" ht="12.75" customHeight="1">
      <c r="A742" s="1"/>
      <c r="C742" s="1"/>
      <c r="D742" s="1"/>
      <c r="E742" s="1"/>
    </row>
    <row r="743" ht="12.75" customHeight="1">
      <c r="A743" s="1"/>
      <c r="C743" s="1"/>
      <c r="D743" s="1"/>
      <c r="E743" s="1"/>
    </row>
    <row r="744" ht="12.75" customHeight="1">
      <c r="A744" s="1"/>
      <c r="C744" s="1"/>
      <c r="D744" s="1"/>
      <c r="E744" s="1"/>
    </row>
    <row r="745" ht="12.75" customHeight="1">
      <c r="A745" s="1"/>
      <c r="C745" s="1"/>
      <c r="D745" s="1"/>
      <c r="E745" s="1"/>
    </row>
    <row r="746" ht="12.75" customHeight="1">
      <c r="A746" s="1"/>
      <c r="C746" s="1"/>
      <c r="D746" s="1"/>
      <c r="E746" s="1"/>
    </row>
    <row r="747" ht="12.75" customHeight="1">
      <c r="A747" s="1"/>
      <c r="C747" s="1"/>
      <c r="D747" s="1"/>
      <c r="E747" s="1"/>
    </row>
    <row r="748" ht="12.75" customHeight="1">
      <c r="A748" s="1"/>
      <c r="C748" s="1"/>
      <c r="D748" s="1"/>
      <c r="E748" s="1"/>
    </row>
    <row r="749" ht="12.75" customHeight="1">
      <c r="A749" s="1"/>
      <c r="C749" s="1"/>
      <c r="D749" s="1"/>
      <c r="E749" s="1"/>
    </row>
    <row r="750" ht="12.75" customHeight="1">
      <c r="A750" s="1"/>
      <c r="C750" s="1"/>
      <c r="D750" s="1"/>
      <c r="E750" s="1"/>
    </row>
    <row r="751" ht="12.75" customHeight="1">
      <c r="A751" s="1"/>
      <c r="C751" s="1"/>
      <c r="D751" s="1"/>
      <c r="E751" s="1"/>
    </row>
    <row r="752" ht="12.75" customHeight="1">
      <c r="A752" s="1"/>
      <c r="C752" s="1"/>
      <c r="D752" s="1"/>
      <c r="E752" s="1"/>
    </row>
    <row r="753" ht="12.75" customHeight="1">
      <c r="A753" s="1"/>
      <c r="C753" s="1"/>
      <c r="D753" s="1"/>
      <c r="E753" s="1"/>
    </row>
    <row r="754" ht="12.75" customHeight="1">
      <c r="A754" s="1"/>
      <c r="C754" s="1"/>
      <c r="D754" s="1"/>
      <c r="E754" s="1"/>
    </row>
    <row r="755" ht="12.75" customHeight="1">
      <c r="A755" s="1"/>
      <c r="C755" s="1"/>
      <c r="D755" s="1"/>
      <c r="E755" s="1"/>
    </row>
    <row r="756" ht="12.75" customHeight="1">
      <c r="A756" s="1"/>
      <c r="C756" s="1"/>
      <c r="D756" s="1"/>
      <c r="E756" s="1"/>
    </row>
    <row r="757" ht="12.75" customHeight="1">
      <c r="A757" s="1"/>
      <c r="C757" s="1"/>
      <c r="D757" s="1"/>
      <c r="E757" s="1"/>
    </row>
    <row r="758" ht="12.75" customHeight="1">
      <c r="A758" s="1"/>
      <c r="C758" s="1"/>
      <c r="D758" s="1"/>
      <c r="E758" s="1"/>
    </row>
    <row r="759" ht="12.75" customHeight="1">
      <c r="A759" s="1"/>
      <c r="C759" s="1"/>
      <c r="D759" s="1"/>
      <c r="E759" s="1"/>
    </row>
    <row r="760" ht="12.75" customHeight="1">
      <c r="A760" s="1"/>
      <c r="C760" s="1"/>
      <c r="D760" s="1"/>
      <c r="E760" s="1"/>
    </row>
    <row r="761" ht="12.75" customHeight="1">
      <c r="A761" s="1"/>
      <c r="C761" s="1"/>
      <c r="D761" s="1"/>
      <c r="E761" s="1"/>
    </row>
    <row r="762" ht="12.75" customHeight="1">
      <c r="A762" s="1"/>
      <c r="C762" s="1"/>
      <c r="D762" s="1"/>
      <c r="E762" s="1"/>
    </row>
    <row r="763" ht="12.75" customHeight="1">
      <c r="A763" s="1"/>
      <c r="C763" s="1"/>
      <c r="D763" s="1"/>
      <c r="E763" s="1"/>
    </row>
    <row r="764" ht="12.75" customHeight="1">
      <c r="A764" s="1"/>
      <c r="C764" s="1"/>
      <c r="D764" s="1"/>
      <c r="E764" s="1"/>
    </row>
    <row r="765" ht="12.75" customHeight="1">
      <c r="A765" s="1"/>
      <c r="C765" s="1"/>
      <c r="D765" s="1"/>
      <c r="E765" s="1"/>
    </row>
    <row r="766" ht="12.75" customHeight="1">
      <c r="A766" s="1"/>
      <c r="C766" s="1"/>
      <c r="D766" s="1"/>
      <c r="E766" s="1"/>
    </row>
    <row r="767" ht="12.75" customHeight="1">
      <c r="A767" s="1"/>
      <c r="C767" s="1"/>
      <c r="D767" s="1"/>
      <c r="E767" s="1"/>
    </row>
    <row r="768" ht="12.75" customHeight="1">
      <c r="A768" s="1"/>
      <c r="C768" s="1"/>
      <c r="D768" s="1"/>
      <c r="E768" s="1"/>
    </row>
    <row r="769" ht="12.75" customHeight="1">
      <c r="A769" s="1"/>
      <c r="C769" s="1"/>
      <c r="D769" s="1"/>
      <c r="E769" s="1"/>
    </row>
    <row r="770" ht="12.75" customHeight="1">
      <c r="A770" s="1"/>
      <c r="C770" s="1"/>
      <c r="D770" s="1"/>
      <c r="E770" s="1"/>
    </row>
    <row r="771" ht="12.75" customHeight="1">
      <c r="A771" s="1"/>
      <c r="C771" s="1"/>
      <c r="D771" s="1"/>
      <c r="E771" s="1"/>
    </row>
    <row r="772" ht="12.75" customHeight="1">
      <c r="A772" s="1"/>
      <c r="C772" s="1"/>
      <c r="D772" s="1"/>
      <c r="E772" s="1"/>
    </row>
    <row r="773" ht="12.75" customHeight="1">
      <c r="A773" s="1"/>
      <c r="C773" s="1"/>
      <c r="D773" s="1"/>
      <c r="E773" s="1"/>
    </row>
    <row r="774" ht="12.75" customHeight="1">
      <c r="A774" s="1"/>
      <c r="C774" s="1"/>
      <c r="D774" s="1"/>
      <c r="E774" s="1"/>
    </row>
    <row r="775" ht="12.75" customHeight="1">
      <c r="A775" s="1"/>
      <c r="C775" s="1"/>
      <c r="D775" s="1"/>
      <c r="E775" s="1"/>
    </row>
    <row r="776" ht="12.75" customHeight="1">
      <c r="A776" s="1"/>
      <c r="C776" s="1"/>
      <c r="D776" s="1"/>
      <c r="E776" s="1"/>
    </row>
    <row r="777" ht="12.75" customHeight="1">
      <c r="A777" s="1"/>
      <c r="C777" s="1"/>
      <c r="D777" s="1"/>
      <c r="E777" s="1"/>
    </row>
    <row r="778" ht="12.75" customHeight="1">
      <c r="A778" s="1"/>
      <c r="C778" s="1"/>
      <c r="D778" s="1"/>
      <c r="E778" s="1"/>
    </row>
    <row r="779" ht="12.75" customHeight="1">
      <c r="A779" s="1"/>
      <c r="C779" s="1"/>
      <c r="D779" s="1"/>
      <c r="E779" s="1"/>
    </row>
    <row r="780" ht="12.75" customHeight="1">
      <c r="A780" s="1"/>
      <c r="C780" s="1"/>
      <c r="D780" s="1"/>
      <c r="E780" s="1"/>
    </row>
    <row r="781" ht="12.75" customHeight="1">
      <c r="A781" s="1"/>
      <c r="C781" s="1"/>
      <c r="D781" s="1"/>
      <c r="E781" s="1"/>
    </row>
    <row r="782" ht="12.75" customHeight="1">
      <c r="A782" s="1"/>
      <c r="C782" s="1"/>
      <c r="D782" s="1"/>
      <c r="E782" s="1"/>
    </row>
    <row r="783" ht="12.75" customHeight="1">
      <c r="A783" s="1"/>
      <c r="C783" s="1"/>
      <c r="D783" s="1"/>
      <c r="E783" s="1"/>
    </row>
    <row r="784" ht="12.75" customHeight="1">
      <c r="A784" s="1"/>
      <c r="C784" s="1"/>
      <c r="D784" s="1"/>
      <c r="E784" s="1"/>
    </row>
    <row r="785" ht="12.75" customHeight="1">
      <c r="A785" s="1"/>
      <c r="C785" s="1"/>
      <c r="D785" s="1"/>
      <c r="E785" s="1"/>
    </row>
    <row r="786" ht="12.75" customHeight="1">
      <c r="A786" s="1"/>
      <c r="C786" s="1"/>
      <c r="D786" s="1"/>
      <c r="E786" s="1"/>
    </row>
    <row r="787" ht="12.75" customHeight="1">
      <c r="A787" s="1"/>
      <c r="C787" s="1"/>
      <c r="D787" s="1"/>
      <c r="E787" s="1"/>
    </row>
    <row r="788" ht="12.75" customHeight="1">
      <c r="A788" s="1"/>
      <c r="C788" s="1"/>
      <c r="D788" s="1"/>
      <c r="E788" s="1"/>
    </row>
    <row r="789" ht="12.75" customHeight="1">
      <c r="A789" s="1"/>
      <c r="C789" s="1"/>
      <c r="D789" s="1"/>
      <c r="E789" s="1"/>
    </row>
    <row r="790" ht="12.75" customHeight="1">
      <c r="A790" s="1"/>
      <c r="C790" s="1"/>
      <c r="D790" s="1"/>
      <c r="E790" s="1"/>
    </row>
    <row r="791" ht="12.75" customHeight="1">
      <c r="A791" s="1"/>
      <c r="C791" s="1"/>
      <c r="D791" s="1"/>
      <c r="E791" s="1"/>
    </row>
    <row r="792" ht="12.75" customHeight="1">
      <c r="A792" s="1"/>
      <c r="C792" s="1"/>
      <c r="D792" s="1"/>
      <c r="E792" s="1"/>
    </row>
    <row r="793" ht="12.75" customHeight="1">
      <c r="A793" s="1"/>
      <c r="C793" s="1"/>
      <c r="D793" s="1"/>
      <c r="E793" s="1"/>
    </row>
    <row r="794" ht="12.75" customHeight="1">
      <c r="A794" s="1"/>
      <c r="C794" s="1"/>
      <c r="D794" s="1"/>
      <c r="E794" s="1"/>
    </row>
    <row r="795" ht="12.75" customHeight="1">
      <c r="A795" s="1"/>
      <c r="C795" s="1"/>
      <c r="D795" s="1"/>
      <c r="E795" s="1"/>
    </row>
    <row r="796" ht="12.75" customHeight="1">
      <c r="A796" s="1"/>
      <c r="C796" s="1"/>
      <c r="D796" s="1"/>
      <c r="E796" s="1"/>
    </row>
    <row r="797" ht="12.75" customHeight="1">
      <c r="A797" s="1"/>
      <c r="C797" s="1"/>
      <c r="D797" s="1"/>
      <c r="E797" s="1"/>
    </row>
    <row r="798" ht="12.75" customHeight="1">
      <c r="A798" s="1"/>
      <c r="C798" s="1"/>
      <c r="D798" s="1"/>
      <c r="E798" s="1"/>
    </row>
    <row r="799" ht="12.75" customHeight="1">
      <c r="A799" s="1"/>
      <c r="C799" s="1"/>
      <c r="D799" s="1"/>
      <c r="E799" s="1"/>
    </row>
    <row r="800" ht="12.75" customHeight="1">
      <c r="A800" s="1"/>
      <c r="C800" s="1"/>
      <c r="D800" s="1"/>
      <c r="E800" s="1"/>
    </row>
    <row r="801" ht="12.75" customHeight="1">
      <c r="A801" s="1"/>
      <c r="C801" s="1"/>
      <c r="D801" s="1"/>
      <c r="E801" s="1"/>
    </row>
    <row r="802" ht="12.75" customHeight="1">
      <c r="A802" s="1"/>
      <c r="C802" s="1"/>
      <c r="D802" s="1"/>
      <c r="E802" s="1"/>
    </row>
    <row r="803" ht="12.75" customHeight="1">
      <c r="A803" s="1"/>
      <c r="C803" s="1"/>
      <c r="D803" s="1"/>
      <c r="E803" s="1"/>
    </row>
    <row r="804" ht="12.75" customHeight="1">
      <c r="A804" s="1"/>
      <c r="C804" s="1"/>
      <c r="D804" s="1"/>
      <c r="E804" s="1"/>
    </row>
    <row r="805" ht="12.75" customHeight="1">
      <c r="A805" s="1"/>
      <c r="C805" s="1"/>
      <c r="D805" s="1"/>
      <c r="E805" s="1"/>
    </row>
    <row r="806" ht="12.75" customHeight="1">
      <c r="A806" s="1"/>
      <c r="C806" s="1"/>
      <c r="D806" s="1"/>
      <c r="E806" s="1"/>
    </row>
    <row r="807" ht="12.75" customHeight="1">
      <c r="A807" s="1"/>
      <c r="C807" s="1"/>
      <c r="D807" s="1"/>
      <c r="E807" s="1"/>
    </row>
    <row r="808" ht="12.75" customHeight="1">
      <c r="A808" s="1"/>
      <c r="C808" s="1"/>
      <c r="D808" s="1"/>
      <c r="E808" s="1"/>
    </row>
    <row r="809" ht="12.75" customHeight="1">
      <c r="A809" s="1"/>
      <c r="C809" s="1"/>
      <c r="D809" s="1"/>
      <c r="E809" s="1"/>
    </row>
    <row r="810" ht="12.75" customHeight="1">
      <c r="A810" s="1"/>
      <c r="C810" s="1"/>
      <c r="D810" s="1"/>
      <c r="E810" s="1"/>
    </row>
    <row r="811" ht="12.75" customHeight="1">
      <c r="A811" s="1"/>
      <c r="C811" s="1"/>
      <c r="D811" s="1"/>
      <c r="E811" s="1"/>
    </row>
    <row r="812" ht="12.75" customHeight="1">
      <c r="A812" s="1"/>
      <c r="C812" s="1"/>
      <c r="D812" s="1"/>
      <c r="E812" s="1"/>
    </row>
    <row r="813" ht="12.75" customHeight="1">
      <c r="A813" s="1"/>
      <c r="C813" s="1"/>
      <c r="D813" s="1"/>
      <c r="E813" s="1"/>
    </row>
    <row r="814" ht="12.75" customHeight="1">
      <c r="A814" s="1"/>
      <c r="C814" s="1"/>
      <c r="D814" s="1"/>
      <c r="E814" s="1"/>
    </row>
    <row r="815" ht="12.75" customHeight="1">
      <c r="A815" s="1"/>
      <c r="C815" s="1"/>
      <c r="D815" s="1"/>
      <c r="E815" s="1"/>
    </row>
    <row r="816" ht="12.75" customHeight="1">
      <c r="A816" s="1"/>
      <c r="C816" s="1"/>
      <c r="D816" s="1"/>
      <c r="E816" s="1"/>
    </row>
    <row r="817" ht="12.75" customHeight="1">
      <c r="A817" s="1"/>
      <c r="C817" s="1"/>
      <c r="D817" s="1"/>
      <c r="E817" s="1"/>
    </row>
    <row r="818" ht="12.75" customHeight="1">
      <c r="A818" s="1"/>
      <c r="C818" s="1"/>
      <c r="D818" s="1"/>
      <c r="E818" s="1"/>
    </row>
    <row r="819" ht="12.75" customHeight="1">
      <c r="A819" s="1"/>
      <c r="C819" s="1"/>
      <c r="D819" s="1"/>
      <c r="E819" s="1"/>
    </row>
    <row r="820" ht="12.75" customHeight="1">
      <c r="A820" s="1"/>
      <c r="C820" s="1"/>
      <c r="D820" s="1"/>
      <c r="E820" s="1"/>
    </row>
    <row r="821" ht="12.75" customHeight="1">
      <c r="A821" s="1"/>
      <c r="C821" s="1"/>
      <c r="D821" s="1"/>
      <c r="E821" s="1"/>
    </row>
    <row r="822" ht="12.75" customHeight="1">
      <c r="A822" s="1"/>
      <c r="C822" s="1"/>
      <c r="D822" s="1"/>
      <c r="E822" s="1"/>
    </row>
    <row r="823" ht="12.75" customHeight="1">
      <c r="A823" s="1"/>
      <c r="C823" s="1"/>
      <c r="D823" s="1"/>
      <c r="E823" s="1"/>
    </row>
    <row r="824" ht="12.75" customHeight="1">
      <c r="A824" s="1"/>
      <c r="C824" s="1"/>
      <c r="D824" s="1"/>
      <c r="E824" s="1"/>
    </row>
    <row r="825" ht="12.75" customHeight="1">
      <c r="A825" s="1"/>
      <c r="C825" s="1"/>
      <c r="D825" s="1"/>
      <c r="E825" s="1"/>
    </row>
    <row r="826" ht="12.75" customHeight="1">
      <c r="A826" s="1"/>
      <c r="C826" s="1"/>
      <c r="D826" s="1"/>
      <c r="E826" s="1"/>
    </row>
    <row r="827" ht="12.75" customHeight="1">
      <c r="A827" s="1"/>
      <c r="C827" s="1"/>
      <c r="D827" s="1"/>
      <c r="E827" s="1"/>
    </row>
    <row r="828" ht="12.75" customHeight="1">
      <c r="A828" s="1"/>
      <c r="C828" s="1"/>
      <c r="D828" s="1"/>
      <c r="E828" s="1"/>
    </row>
    <row r="829" ht="12.75" customHeight="1">
      <c r="A829" s="1"/>
      <c r="C829" s="1"/>
      <c r="D829" s="1"/>
      <c r="E829" s="1"/>
    </row>
    <row r="830" ht="12.75" customHeight="1">
      <c r="A830" s="1"/>
      <c r="C830" s="1"/>
      <c r="D830" s="1"/>
      <c r="E830" s="1"/>
    </row>
    <row r="831" ht="12.75" customHeight="1">
      <c r="A831" s="1"/>
      <c r="C831" s="1"/>
      <c r="D831" s="1"/>
      <c r="E831" s="1"/>
    </row>
    <row r="832" ht="12.75" customHeight="1">
      <c r="A832" s="1"/>
      <c r="C832" s="1"/>
      <c r="D832" s="1"/>
      <c r="E832" s="1"/>
    </row>
    <row r="833" ht="12.75" customHeight="1">
      <c r="A833" s="1"/>
      <c r="C833" s="1"/>
      <c r="D833" s="1"/>
      <c r="E833" s="1"/>
    </row>
    <row r="834" ht="12.75" customHeight="1">
      <c r="A834" s="1"/>
      <c r="C834" s="1"/>
      <c r="D834" s="1"/>
      <c r="E834" s="1"/>
    </row>
    <row r="835" ht="12.75" customHeight="1">
      <c r="A835" s="1"/>
      <c r="C835" s="1"/>
      <c r="D835" s="1"/>
      <c r="E835" s="1"/>
    </row>
    <row r="836" ht="12.75" customHeight="1">
      <c r="A836" s="1"/>
      <c r="C836" s="1"/>
      <c r="D836" s="1"/>
      <c r="E836" s="1"/>
    </row>
    <row r="837" ht="12.75" customHeight="1">
      <c r="A837" s="1"/>
      <c r="C837" s="1"/>
      <c r="D837" s="1"/>
      <c r="E837" s="1"/>
    </row>
    <row r="838" ht="12.75" customHeight="1">
      <c r="A838" s="1"/>
      <c r="C838" s="1"/>
      <c r="D838" s="1"/>
      <c r="E838" s="1"/>
    </row>
    <row r="839" ht="12.75" customHeight="1">
      <c r="A839" s="1"/>
      <c r="C839" s="1"/>
      <c r="D839" s="1"/>
      <c r="E839" s="1"/>
    </row>
    <row r="840" ht="12.75" customHeight="1">
      <c r="A840" s="1"/>
      <c r="C840" s="1"/>
      <c r="D840" s="1"/>
      <c r="E840" s="1"/>
    </row>
    <row r="841" ht="12.75" customHeight="1">
      <c r="A841" s="1"/>
      <c r="C841" s="1"/>
      <c r="D841" s="1"/>
      <c r="E841" s="1"/>
    </row>
    <row r="842" ht="12.75" customHeight="1">
      <c r="A842" s="1"/>
      <c r="C842" s="1"/>
      <c r="D842" s="1"/>
      <c r="E842" s="1"/>
    </row>
    <row r="843" ht="12.75" customHeight="1">
      <c r="A843" s="1"/>
      <c r="C843" s="1"/>
      <c r="D843" s="1"/>
      <c r="E843" s="1"/>
    </row>
    <row r="844" ht="12.75" customHeight="1">
      <c r="A844" s="1"/>
      <c r="C844" s="1"/>
      <c r="D844" s="1"/>
      <c r="E844" s="1"/>
    </row>
    <row r="845" ht="12.75" customHeight="1">
      <c r="A845" s="1"/>
      <c r="C845" s="1"/>
      <c r="D845" s="1"/>
      <c r="E845" s="1"/>
    </row>
    <row r="846" ht="12.75" customHeight="1">
      <c r="A846" s="1"/>
      <c r="C846" s="1"/>
      <c r="D846" s="1"/>
      <c r="E846" s="1"/>
    </row>
    <row r="847" ht="12.75" customHeight="1">
      <c r="A847" s="1"/>
      <c r="C847" s="1"/>
      <c r="D847" s="1"/>
      <c r="E847" s="1"/>
    </row>
    <row r="848" ht="12.75" customHeight="1">
      <c r="A848" s="1"/>
      <c r="C848" s="1"/>
      <c r="D848" s="1"/>
      <c r="E848" s="1"/>
    </row>
    <row r="849" ht="12.75" customHeight="1">
      <c r="A849" s="1"/>
      <c r="C849" s="1"/>
      <c r="D849" s="1"/>
      <c r="E849" s="1"/>
    </row>
    <row r="850" ht="12.75" customHeight="1">
      <c r="A850" s="1"/>
      <c r="C850" s="1"/>
      <c r="D850" s="1"/>
      <c r="E850" s="1"/>
    </row>
    <row r="851" ht="12.75" customHeight="1">
      <c r="A851" s="1"/>
      <c r="C851" s="1"/>
      <c r="D851" s="1"/>
      <c r="E851" s="1"/>
    </row>
    <row r="852" ht="12.75" customHeight="1">
      <c r="A852" s="1"/>
      <c r="C852" s="1"/>
      <c r="D852" s="1"/>
      <c r="E852" s="1"/>
    </row>
    <row r="853" ht="12.75" customHeight="1">
      <c r="A853" s="1"/>
      <c r="C853" s="1"/>
      <c r="D853" s="1"/>
      <c r="E853" s="1"/>
    </row>
    <row r="854" ht="12.75" customHeight="1">
      <c r="A854" s="1"/>
      <c r="C854" s="1"/>
      <c r="D854" s="1"/>
      <c r="E854" s="1"/>
    </row>
    <row r="855" ht="12.75" customHeight="1">
      <c r="A855" s="1"/>
      <c r="C855" s="1"/>
      <c r="D855" s="1"/>
      <c r="E855" s="1"/>
    </row>
    <row r="856" ht="12.75" customHeight="1">
      <c r="A856" s="1"/>
      <c r="C856" s="1"/>
      <c r="D856" s="1"/>
      <c r="E856" s="1"/>
    </row>
    <row r="857" ht="12.75" customHeight="1">
      <c r="A857" s="1"/>
      <c r="C857" s="1"/>
      <c r="D857" s="1"/>
      <c r="E857" s="1"/>
    </row>
    <row r="858" ht="12.75" customHeight="1">
      <c r="A858" s="1"/>
      <c r="C858" s="1"/>
      <c r="D858" s="1"/>
      <c r="E858" s="1"/>
    </row>
    <row r="859" ht="12.75" customHeight="1">
      <c r="A859" s="1"/>
      <c r="C859" s="1"/>
      <c r="D859" s="1"/>
      <c r="E859" s="1"/>
    </row>
    <row r="860" ht="12.75" customHeight="1">
      <c r="A860" s="1"/>
      <c r="C860" s="1"/>
      <c r="D860" s="1"/>
      <c r="E860" s="1"/>
    </row>
    <row r="861" ht="12.75" customHeight="1">
      <c r="A861" s="1"/>
      <c r="C861" s="1"/>
      <c r="D861" s="1"/>
      <c r="E861" s="1"/>
    </row>
    <row r="862" ht="12.75" customHeight="1">
      <c r="A862" s="1"/>
      <c r="C862" s="1"/>
      <c r="D862" s="1"/>
      <c r="E862" s="1"/>
    </row>
    <row r="863" ht="12.75" customHeight="1">
      <c r="A863" s="1"/>
      <c r="C863" s="1"/>
      <c r="D863" s="1"/>
      <c r="E863" s="1"/>
    </row>
    <row r="864" ht="12.75" customHeight="1">
      <c r="A864" s="1"/>
      <c r="C864" s="1"/>
      <c r="D864" s="1"/>
      <c r="E864" s="1"/>
    </row>
    <row r="865" ht="12.75" customHeight="1">
      <c r="A865" s="1"/>
      <c r="C865" s="1"/>
      <c r="D865" s="1"/>
      <c r="E865" s="1"/>
    </row>
    <row r="866" ht="12.75" customHeight="1">
      <c r="A866" s="1"/>
      <c r="C866" s="1"/>
      <c r="D866" s="1"/>
      <c r="E866" s="1"/>
    </row>
    <row r="867" ht="12.75" customHeight="1">
      <c r="A867" s="1"/>
      <c r="C867" s="1"/>
      <c r="D867" s="1"/>
      <c r="E867" s="1"/>
    </row>
    <row r="868" ht="12.75" customHeight="1">
      <c r="A868" s="1"/>
      <c r="C868" s="1"/>
      <c r="D868" s="1"/>
      <c r="E868" s="1"/>
    </row>
    <row r="869" ht="12.75" customHeight="1">
      <c r="A869" s="1"/>
      <c r="C869" s="1"/>
      <c r="D869" s="1"/>
      <c r="E869" s="1"/>
    </row>
    <row r="870" ht="12.75" customHeight="1">
      <c r="A870" s="1"/>
      <c r="C870" s="1"/>
      <c r="D870" s="1"/>
      <c r="E870" s="1"/>
    </row>
    <row r="871" ht="12.75" customHeight="1">
      <c r="A871" s="1"/>
      <c r="C871" s="1"/>
      <c r="D871" s="1"/>
      <c r="E871" s="1"/>
    </row>
    <row r="872" ht="12.75" customHeight="1">
      <c r="A872" s="1"/>
      <c r="C872" s="1"/>
      <c r="D872" s="1"/>
      <c r="E872" s="1"/>
    </row>
    <row r="873" ht="12.75" customHeight="1">
      <c r="A873" s="1"/>
      <c r="C873" s="1"/>
      <c r="D873" s="1"/>
      <c r="E873" s="1"/>
    </row>
    <row r="874" ht="12.75" customHeight="1">
      <c r="A874" s="1"/>
      <c r="C874" s="1"/>
      <c r="D874" s="1"/>
      <c r="E874" s="1"/>
    </row>
    <row r="875" ht="12.75" customHeight="1">
      <c r="A875" s="1"/>
      <c r="C875" s="1"/>
      <c r="D875" s="1"/>
      <c r="E875" s="1"/>
    </row>
    <row r="876" ht="12.75" customHeight="1">
      <c r="A876" s="1"/>
      <c r="C876" s="1"/>
      <c r="D876" s="1"/>
      <c r="E876" s="1"/>
    </row>
    <row r="877" ht="12.75" customHeight="1">
      <c r="A877" s="1"/>
      <c r="C877" s="1"/>
      <c r="D877" s="1"/>
      <c r="E877" s="1"/>
    </row>
    <row r="878" ht="12.75" customHeight="1">
      <c r="A878" s="1"/>
      <c r="C878" s="1"/>
      <c r="D878" s="1"/>
      <c r="E878" s="1"/>
    </row>
    <row r="879" ht="12.75" customHeight="1">
      <c r="A879" s="1"/>
      <c r="C879" s="1"/>
      <c r="D879" s="1"/>
      <c r="E879" s="1"/>
    </row>
    <row r="880" ht="12.75" customHeight="1">
      <c r="A880" s="1"/>
      <c r="C880" s="1"/>
      <c r="D880" s="1"/>
      <c r="E880" s="1"/>
    </row>
    <row r="881" ht="12.75" customHeight="1">
      <c r="A881" s="1"/>
      <c r="C881" s="1"/>
      <c r="D881" s="1"/>
      <c r="E881" s="1"/>
    </row>
    <row r="882" ht="12.75" customHeight="1">
      <c r="A882" s="1"/>
      <c r="C882" s="1"/>
      <c r="D882" s="1"/>
      <c r="E882" s="1"/>
    </row>
    <row r="883" ht="12.75" customHeight="1">
      <c r="A883" s="1"/>
      <c r="C883" s="1"/>
      <c r="D883" s="1"/>
      <c r="E883" s="1"/>
    </row>
    <row r="884" ht="12.75" customHeight="1">
      <c r="A884" s="1"/>
      <c r="C884" s="1"/>
      <c r="D884" s="1"/>
      <c r="E884" s="1"/>
    </row>
    <row r="885" ht="12.75" customHeight="1">
      <c r="A885" s="1"/>
      <c r="C885" s="1"/>
      <c r="D885" s="1"/>
      <c r="E885" s="1"/>
    </row>
    <row r="886" ht="12.75" customHeight="1">
      <c r="A886" s="1"/>
      <c r="C886" s="1"/>
      <c r="D886" s="1"/>
      <c r="E886" s="1"/>
    </row>
    <row r="887" ht="12.75" customHeight="1">
      <c r="A887" s="1"/>
      <c r="C887" s="1"/>
      <c r="D887" s="1"/>
      <c r="E887" s="1"/>
    </row>
    <row r="888" ht="12.75" customHeight="1">
      <c r="A888" s="1"/>
      <c r="C888" s="1"/>
      <c r="D888" s="1"/>
      <c r="E888" s="1"/>
    </row>
    <row r="889" ht="12.75" customHeight="1">
      <c r="A889" s="1"/>
      <c r="C889" s="1"/>
      <c r="D889" s="1"/>
      <c r="E889" s="1"/>
    </row>
    <row r="890" ht="12.75" customHeight="1">
      <c r="A890" s="1"/>
      <c r="C890" s="1"/>
      <c r="D890" s="1"/>
      <c r="E890" s="1"/>
    </row>
    <row r="891" ht="12.75" customHeight="1">
      <c r="A891" s="1"/>
      <c r="C891" s="1"/>
      <c r="D891" s="1"/>
      <c r="E891" s="1"/>
    </row>
    <row r="892" ht="12.75" customHeight="1">
      <c r="A892" s="1"/>
      <c r="C892" s="1"/>
      <c r="D892" s="1"/>
      <c r="E892" s="1"/>
    </row>
    <row r="893" ht="12.75" customHeight="1">
      <c r="A893" s="1"/>
      <c r="C893" s="1"/>
      <c r="D893" s="1"/>
      <c r="E893" s="1"/>
    </row>
    <row r="894" ht="12.75" customHeight="1">
      <c r="A894" s="1"/>
      <c r="C894" s="1"/>
      <c r="D894" s="1"/>
      <c r="E894" s="1"/>
    </row>
    <row r="895" ht="12.75" customHeight="1">
      <c r="A895" s="1"/>
      <c r="C895" s="1"/>
      <c r="D895" s="1"/>
      <c r="E895" s="1"/>
    </row>
    <row r="896" ht="12.75" customHeight="1">
      <c r="A896" s="1"/>
      <c r="C896" s="1"/>
      <c r="D896" s="1"/>
      <c r="E896" s="1"/>
    </row>
    <row r="897" ht="12.75" customHeight="1">
      <c r="A897" s="1"/>
      <c r="C897" s="1"/>
      <c r="D897" s="1"/>
      <c r="E897" s="1"/>
    </row>
    <row r="898" ht="12.75" customHeight="1">
      <c r="A898" s="1"/>
      <c r="C898" s="1"/>
      <c r="D898" s="1"/>
      <c r="E898" s="1"/>
    </row>
    <row r="899" ht="12.75" customHeight="1">
      <c r="A899" s="1"/>
      <c r="C899" s="1"/>
      <c r="D899" s="1"/>
      <c r="E899" s="1"/>
    </row>
    <row r="900" ht="12.75" customHeight="1">
      <c r="A900" s="1"/>
      <c r="C900" s="1"/>
      <c r="D900" s="1"/>
      <c r="E900" s="1"/>
    </row>
    <row r="901" ht="12.75" customHeight="1">
      <c r="A901" s="1"/>
      <c r="C901" s="1"/>
      <c r="D901" s="1"/>
      <c r="E901" s="1"/>
    </row>
    <row r="902" ht="12.75" customHeight="1">
      <c r="A902" s="1"/>
      <c r="C902" s="1"/>
      <c r="D902" s="1"/>
      <c r="E902" s="1"/>
    </row>
    <row r="903" ht="12.75" customHeight="1">
      <c r="A903" s="1"/>
      <c r="C903" s="1"/>
      <c r="D903" s="1"/>
      <c r="E903" s="1"/>
    </row>
    <row r="904" ht="12.75" customHeight="1">
      <c r="A904" s="1"/>
      <c r="C904" s="1"/>
      <c r="D904" s="1"/>
      <c r="E904" s="1"/>
    </row>
    <row r="905" ht="12.75" customHeight="1">
      <c r="A905" s="1"/>
      <c r="C905" s="1"/>
      <c r="D905" s="1"/>
      <c r="E905" s="1"/>
    </row>
    <row r="906" ht="12.75" customHeight="1">
      <c r="A906" s="1"/>
      <c r="C906" s="1"/>
      <c r="D906" s="1"/>
      <c r="E906" s="1"/>
    </row>
    <row r="907" ht="12.75" customHeight="1">
      <c r="A907" s="1"/>
      <c r="C907" s="1"/>
      <c r="D907" s="1"/>
      <c r="E907" s="1"/>
    </row>
    <row r="908" ht="12.75" customHeight="1">
      <c r="A908" s="1"/>
      <c r="C908" s="1"/>
      <c r="D908" s="1"/>
      <c r="E908" s="1"/>
    </row>
    <row r="909" ht="12.75" customHeight="1">
      <c r="A909" s="1"/>
      <c r="C909" s="1"/>
      <c r="D909" s="1"/>
      <c r="E909" s="1"/>
    </row>
    <row r="910" ht="12.75" customHeight="1">
      <c r="A910" s="1"/>
      <c r="C910" s="1"/>
      <c r="D910" s="1"/>
      <c r="E910" s="1"/>
    </row>
    <row r="911" ht="12.75" customHeight="1">
      <c r="A911" s="1"/>
      <c r="C911" s="1"/>
      <c r="D911" s="1"/>
      <c r="E911" s="1"/>
    </row>
    <row r="912" ht="12.75" customHeight="1">
      <c r="A912" s="1"/>
      <c r="C912" s="1"/>
      <c r="D912" s="1"/>
      <c r="E912" s="1"/>
    </row>
    <row r="913" ht="12.75" customHeight="1">
      <c r="A913" s="1"/>
      <c r="C913" s="1"/>
      <c r="D913" s="1"/>
      <c r="E913" s="1"/>
    </row>
    <row r="914" ht="12.75" customHeight="1">
      <c r="A914" s="1"/>
      <c r="C914" s="1"/>
      <c r="D914" s="1"/>
      <c r="E914" s="1"/>
    </row>
    <row r="915" ht="12.75" customHeight="1">
      <c r="A915" s="1"/>
      <c r="C915" s="1"/>
      <c r="D915" s="1"/>
      <c r="E915" s="1"/>
    </row>
    <row r="916" ht="12.75" customHeight="1">
      <c r="A916" s="1"/>
      <c r="C916" s="1"/>
      <c r="D916" s="1"/>
      <c r="E916" s="1"/>
    </row>
    <row r="917" ht="12.75" customHeight="1">
      <c r="A917" s="1"/>
      <c r="C917" s="1"/>
      <c r="D917" s="1"/>
      <c r="E917" s="1"/>
    </row>
    <row r="918" ht="12.75" customHeight="1">
      <c r="A918" s="1"/>
      <c r="C918" s="1"/>
      <c r="D918" s="1"/>
      <c r="E918" s="1"/>
    </row>
    <row r="919" ht="12.75" customHeight="1">
      <c r="A919" s="1"/>
      <c r="C919" s="1"/>
      <c r="D919" s="1"/>
      <c r="E919" s="1"/>
    </row>
    <row r="920" ht="12.75" customHeight="1">
      <c r="A920" s="1"/>
      <c r="C920" s="1"/>
      <c r="D920" s="1"/>
      <c r="E920" s="1"/>
    </row>
    <row r="921" ht="12.75" customHeight="1">
      <c r="A921" s="1"/>
      <c r="C921" s="1"/>
      <c r="D921" s="1"/>
      <c r="E921" s="1"/>
    </row>
    <row r="922" ht="12.75" customHeight="1">
      <c r="A922" s="1"/>
      <c r="C922" s="1"/>
      <c r="D922" s="1"/>
      <c r="E922" s="1"/>
    </row>
    <row r="923" ht="12.75" customHeight="1">
      <c r="A923" s="1"/>
      <c r="C923" s="1"/>
      <c r="D923" s="1"/>
      <c r="E923" s="1"/>
    </row>
    <row r="924" ht="12.75" customHeight="1">
      <c r="A924" s="1"/>
      <c r="C924" s="1"/>
      <c r="D924" s="1"/>
      <c r="E924" s="1"/>
    </row>
    <row r="925" ht="12.75" customHeight="1">
      <c r="A925" s="1"/>
      <c r="C925" s="1"/>
      <c r="D925" s="1"/>
      <c r="E925" s="1"/>
    </row>
    <row r="926" ht="12.75" customHeight="1">
      <c r="A926" s="1"/>
      <c r="C926" s="1"/>
      <c r="D926" s="1"/>
      <c r="E926" s="1"/>
    </row>
    <row r="927" ht="12.75" customHeight="1">
      <c r="A927" s="1"/>
      <c r="C927" s="1"/>
      <c r="D927" s="1"/>
      <c r="E927" s="1"/>
    </row>
    <row r="928" ht="12.75" customHeight="1">
      <c r="A928" s="1"/>
      <c r="C928" s="1"/>
      <c r="D928" s="1"/>
      <c r="E928" s="1"/>
    </row>
    <row r="929" ht="12.75" customHeight="1">
      <c r="A929" s="1"/>
      <c r="C929" s="1"/>
      <c r="D929" s="1"/>
      <c r="E929" s="1"/>
    </row>
    <row r="930" ht="12.75" customHeight="1">
      <c r="A930" s="1"/>
      <c r="C930" s="1"/>
      <c r="D930" s="1"/>
      <c r="E930" s="1"/>
    </row>
    <row r="931" ht="12.75" customHeight="1">
      <c r="A931" s="1"/>
      <c r="C931" s="1"/>
      <c r="D931" s="1"/>
      <c r="E931" s="1"/>
    </row>
    <row r="932" ht="12.75" customHeight="1">
      <c r="A932" s="1"/>
      <c r="C932" s="1"/>
      <c r="D932" s="1"/>
      <c r="E932" s="1"/>
    </row>
    <row r="933" ht="12.75" customHeight="1">
      <c r="A933" s="1"/>
      <c r="C933" s="1"/>
      <c r="D933" s="1"/>
      <c r="E933" s="1"/>
    </row>
    <row r="934" ht="12.75" customHeight="1">
      <c r="A934" s="1"/>
      <c r="C934" s="1"/>
      <c r="D934" s="1"/>
      <c r="E934" s="1"/>
    </row>
    <row r="935" ht="12.75" customHeight="1">
      <c r="A935" s="1"/>
      <c r="C935" s="1"/>
      <c r="D935" s="1"/>
      <c r="E935" s="1"/>
    </row>
    <row r="936" ht="12.75" customHeight="1">
      <c r="A936" s="1"/>
      <c r="C936" s="1"/>
      <c r="D936" s="1"/>
      <c r="E936" s="1"/>
    </row>
    <row r="937" ht="12.75" customHeight="1">
      <c r="A937" s="1"/>
      <c r="C937" s="1"/>
      <c r="D937" s="1"/>
      <c r="E937" s="1"/>
    </row>
    <row r="938" ht="12.75" customHeight="1">
      <c r="A938" s="1"/>
      <c r="C938" s="1"/>
      <c r="D938" s="1"/>
      <c r="E938" s="1"/>
    </row>
    <row r="939" ht="12.75" customHeight="1">
      <c r="A939" s="1"/>
      <c r="C939" s="1"/>
      <c r="D939" s="1"/>
      <c r="E939" s="1"/>
    </row>
    <row r="940" ht="12.75" customHeight="1">
      <c r="A940" s="1"/>
      <c r="C940" s="1"/>
      <c r="D940" s="1"/>
      <c r="E940" s="1"/>
    </row>
    <row r="941" ht="12.75" customHeight="1">
      <c r="A941" s="1"/>
      <c r="C941" s="1"/>
      <c r="D941" s="1"/>
      <c r="E941" s="1"/>
    </row>
    <row r="942" ht="12.75" customHeight="1">
      <c r="A942" s="1"/>
      <c r="C942" s="1"/>
      <c r="D942" s="1"/>
      <c r="E942" s="1"/>
    </row>
    <row r="943" ht="12.75" customHeight="1">
      <c r="A943" s="1"/>
      <c r="C943" s="1"/>
      <c r="D943" s="1"/>
      <c r="E943" s="1"/>
    </row>
    <row r="944" ht="12.75" customHeight="1">
      <c r="A944" s="1"/>
      <c r="C944" s="1"/>
      <c r="D944" s="1"/>
      <c r="E944" s="1"/>
    </row>
    <row r="945" ht="12.75" customHeight="1">
      <c r="A945" s="1"/>
      <c r="C945" s="1"/>
      <c r="D945" s="1"/>
      <c r="E945" s="1"/>
    </row>
    <row r="946" ht="12.75" customHeight="1">
      <c r="A946" s="1"/>
      <c r="C946" s="1"/>
      <c r="D946" s="1"/>
      <c r="E946" s="1"/>
    </row>
    <row r="947" ht="12.75" customHeight="1">
      <c r="A947" s="1"/>
      <c r="C947" s="1"/>
      <c r="D947" s="1"/>
      <c r="E947" s="1"/>
    </row>
    <row r="948" ht="12.75" customHeight="1">
      <c r="A948" s="1"/>
      <c r="C948" s="1"/>
      <c r="D948" s="1"/>
      <c r="E948" s="1"/>
    </row>
    <row r="949" ht="12.75" customHeight="1">
      <c r="A949" s="1"/>
      <c r="C949" s="1"/>
      <c r="D949" s="1"/>
      <c r="E949" s="1"/>
    </row>
    <row r="950" ht="12.75" customHeight="1">
      <c r="A950" s="1"/>
      <c r="C950" s="1"/>
      <c r="D950" s="1"/>
      <c r="E950" s="1"/>
    </row>
    <row r="951" ht="12.75" customHeight="1">
      <c r="A951" s="1"/>
      <c r="C951" s="1"/>
      <c r="D951" s="1"/>
      <c r="E951" s="1"/>
    </row>
    <row r="952" ht="12.75" customHeight="1">
      <c r="A952" s="1"/>
      <c r="C952" s="1"/>
      <c r="D952" s="1"/>
      <c r="E952" s="1"/>
    </row>
    <row r="953" ht="12.75" customHeight="1">
      <c r="A953" s="1"/>
      <c r="C953" s="1"/>
      <c r="D953" s="1"/>
      <c r="E953" s="1"/>
    </row>
    <row r="954" ht="12.75" customHeight="1">
      <c r="A954" s="1"/>
      <c r="C954" s="1"/>
      <c r="D954" s="1"/>
      <c r="E954" s="1"/>
    </row>
    <row r="955" ht="12.75" customHeight="1">
      <c r="A955" s="1"/>
      <c r="C955" s="1"/>
      <c r="D955" s="1"/>
      <c r="E955" s="1"/>
    </row>
    <row r="956" ht="12.75" customHeight="1">
      <c r="A956" s="1"/>
      <c r="C956" s="1"/>
      <c r="D956" s="1"/>
      <c r="E956" s="1"/>
    </row>
    <row r="957" ht="12.75" customHeight="1">
      <c r="A957" s="1"/>
      <c r="C957" s="1"/>
      <c r="D957" s="1"/>
      <c r="E957" s="1"/>
    </row>
    <row r="958" ht="12.75" customHeight="1">
      <c r="A958" s="1"/>
      <c r="C958" s="1"/>
      <c r="D958" s="1"/>
      <c r="E958" s="1"/>
    </row>
    <row r="959" ht="12.75" customHeight="1">
      <c r="A959" s="1"/>
      <c r="C959" s="1"/>
      <c r="D959" s="1"/>
      <c r="E959" s="1"/>
    </row>
    <row r="960" ht="12.75" customHeight="1">
      <c r="A960" s="1"/>
      <c r="C960" s="1"/>
      <c r="D960" s="1"/>
      <c r="E960" s="1"/>
    </row>
    <row r="961" ht="12.75" customHeight="1">
      <c r="A961" s="1"/>
      <c r="C961" s="1"/>
      <c r="D961" s="1"/>
      <c r="E961" s="1"/>
    </row>
    <row r="962" ht="12.75" customHeight="1">
      <c r="A962" s="1"/>
      <c r="C962" s="1"/>
      <c r="D962" s="1"/>
      <c r="E962" s="1"/>
    </row>
    <row r="963" ht="12.75" customHeight="1">
      <c r="A963" s="1"/>
      <c r="C963" s="1"/>
      <c r="D963" s="1"/>
      <c r="E963" s="1"/>
    </row>
    <row r="964" ht="12.75" customHeight="1">
      <c r="A964" s="1"/>
      <c r="C964" s="1"/>
      <c r="D964" s="1"/>
      <c r="E964" s="1"/>
    </row>
    <row r="965" ht="12.75" customHeight="1">
      <c r="A965" s="1"/>
      <c r="C965" s="1"/>
      <c r="D965" s="1"/>
      <c r="E965" s="1"/>
    </row>
    <row r="966" ht="12.75" customHeight="1">
      <c r="A966" s="1"/>
      <c r="C966" s="1"/>
      <c r="D966" s="1"/>
      <c r="E966" s="1"/>
    </row>
    <row r="967" ht="12.75" customHeight="1">
      <c r="A967" s="1"/>
      <c r="C967" s="1"/>
      <c r="D967" s="1"/>
      <c r="E967" s="1"/>
    </row>
    <row r="968" ht="12.75" customHeight="1">
      <c r="A968" s="1"/>
      <c r="C968" s="1"/>
      <c r="D968" s="1"/>
      <c r="E968" s="1"/>
    </row>
    <row r="969" ht="12.75" customHeight="1">
      <c r="A969" s="1"/>
      <c r="C969" s="1"/>
      <c r="D969" s="1"/>
      <c r="E969" s="1"/>
    </row>
    <row r="970" ht="12.75" customHeight="1">
      <c r="A970" s="1"/>
      <c r="C970" s="1"/>
      <c r="D970" s="1"/>
      <c r="E970" s="1"/>
    </row>
    <row r="971" ht="12.75" customHeight="1">
      <c r="A971" s="1"/>
      <c r="C971" s="1"/>
      <c r="D971" s="1"/>
      <c r="E971" s="1"/>
    </row>
    <row r="972" ht="12.75" customHeight="1">
      <c r="A972" s="1"/>
      <c r="C972" s="1"/>
      <c r="D972" s="1"/>
      <c r="E972" s="1"/>
    </row>
    <row r="973" ht="12.75" customHeight="1">
      <c r="A973" s="1"/>
      <c r="C973" s="1"/>
      <c r="D973" s="1"/>
      <c r="E973" s="1"/>
    </row>
    <row r="974" ht="12.75" customHeight="1">
      <c r="A974" s="1"/>
      <c r="C974" s="1"/>
      <c r="D974" s="1"/>
      <c r="E974" s="1"/>
    </row>
    <row r="975" ht="12.75" customHeight="1">
      <c r="A975" s="1"/>
      <c r="C975" s="1"/>
      <c r="D975" s="1"/>
      <c r="E975" s="1"/>
    </row>
    <row r="976" ht="12.75" customHeight="1">
      <c r="A976" s="1"/>
      <c r="C976" s="1"/>
      <c r="D976" s="1"/>
      <c r="E976" s="1"/>
    </row>
    <row r="977" ht="12.75" customHeight="1">
      <c r="A977" s="1"/>
      <c r="C977" s="1"/>
      <c r="D977" s="1"/>
      <c r="E977" s="1"/>
    </row>
    <row r="978" ht="12.75" customHeight="1">
      <c r="A978" s="1"/>
      <c r="C978" s="1"/>
      <c r="D978" s="1"/>
      <c r="E978" s="1"/>
    </row>
    <row r="979" ht="12.75" customHeight="1">
      <c r="A979" s="1"/>
      <c r="C979" s="1"/>
      <c r="D979" s="1"/>
      <c r="E979" s="1"/>
    </row>
    <row r="980" ht="12.75" customHeight="1">
      <c r="A980" s="1"/>
      <c r="C980" s="1"/>
      <c r="D980" s="1"/>
      <c r="E980" s="1"/>
    </row>
    <row r="981" ht="12.75" customHeight="1">
      <c r="A981" s="1"/>
      <c r="C981" s="1"/>
      <c r="D981" s="1"/>
      <c r="E981" s="1"/>
    </row>
    <row r="982" ht="12.75" customHeight="1">
      <c r="A982" s="1"/>
      <c r="C982" s="1"/>
      <c r="D982" s="1"/>
      <c r="E982" s="1"/>
    </row>
    <row r="983" ht="12.75" customHeight="1">
      <c r="A983" s="1"/>
      <c r="C983" s="1"/>
      <c r="D983" s="1"/>
      <c r="E983" s="1"/>
    </row>
    <row r="984" ht="12.75" customHeight="1">
      <c r="A984" s="1"/>
      <c r="C984" s="1"/>
      <c r="D984" s="1"/>
      <c r="E984" s="1"/>
    </row>
    <row r="985" ht="12.75" customHeight="1">
      <c r="A985" s="1"/>
      <c r="C985" s="1"/>
      <c r="D985" s="1"/>
      <c r="E985" s="1"/>
    </row>
    <row r="986" ht="12.75" customHeight="1">
      <c r="A986" s="1"/>
      <c r="C986" s="1"/>
      <c r="D986" s="1"/>
      <c r="E986" s="1"/>
    </row>
    <row r="987" ht="12.75" customHeight="1">
      <c r="A987" s="1"/>
      <c r="C987" s="1"/>
      <c r="D987" s="1"/>
      <c r="E987" s="1"/>
    </row>
    <row r="988" ht="12.75" customHeight="1">
      <c r="A988" s="1"/>
      <c r="C988" s="1"/>
      <c r="D988" s="1"/>
      <c r="E988" s="1"/>
    </row>
    <row r="989" ht="12.75" customHeight="1">
      <c r="A989" s="1"/>
      <c r="C989" s="1"/>
      <c r="D989" s="1"/>
      <c r="E989" s="1"/>
    </row>
    <row r="990" ht="12.75" customHeight="1">
      <c r="A990" s="1"/>
      <c r="C990" s="1"/>
      <c r="D990" s="1"/>
      <c r="E990" s="1"/>
    </row>
    <row r="991" ht="12.75" customHeight="1">
      <c r="A991" s="1"/>
      <c r="C991" s="1"/>
      <c r="D991" s="1"/>
      <c r="E991" s="1"/>
    </row>
    <row r="992" ht="12.75" customHeight="1">
      <c r="A992" s="1"/>
      <c r="C992" s="1"/>
      <c r="D992" s="1"/>
      <c r="E992" s="1"/>
    </row>
    <row r="993" ht="12.75" customHeight="1">
      <c r="A993" s="1"/>
      <c r="C993" s="1"/>
      <c r="D993" s="1"/>
      <c r="E993" s="1"/>
    </row>
    <row r="994" ht="12.75" customHeight="1">
      <c r="A994" s="1"/>
      <c r="C994" s="1"/>
      <c r="D994" s="1"/>
      <c r="E994" s="1"/>
    </row>
    <row r="995" ht="12.75" customHeight="1">
      <c r="A995" s="1"/>
      <c r="C995" s="1"/>
      <c r="D995" s="1"/>
      <c r="E995" s="1"/>
    </row>
    <row r="996" ht="12.75" customHeight="1">
      <c r="A996" s="1"/>
      <c r="C996" s="1"/>
      <c r="D996" s="1"/>
      <c r="E996" s="1"/>
    </row>
    <row r="997" ht="12.75" customHeight="1">
      <c r="A997" s="1"/>
      <c r="C997" s="1"/>
      <c r="D997" s="1"/>
      <c r="E997" s="1"/>
    </row>
    <row r="998" ht="12.75" customHeight="1">
      <c r="A998" s="1"/>
      <c r="C998" s="1"/>
      <c r="D998" s="1"/>
      <c r="E998" s="1"/>
    </row>
    <row r="999" ht="12.75" customHeight="1">
      <c r="A999" s="1"/>
      <c r="C999" s="1"/>
      <c r="D999" s="1"/>
      <c r="E999" s="1"/>
    </row>
    <row r="1000" ht="12.75" customHeight="1">
      <c r="A1000" s="1"/>
      <c r="C1000" s="1"/>
      <c r="D1000" s="1"/>
      <c r="E1000" s="1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2.43"/>
    <col customWidth="1" min="5" max="8" width="8.0"/>
    <col customWidth="1" min="9" max="9" width="13.43"/>
  </cols>
  <sheetData>
    <row r="1" ht="18.75" customHeight="1">
      <c r="A1" s="17" t="s">
        <v>304</v>
      </c>
      <c r="B1" s="17"/>
      <c r="C1" s="17"/>
      <c r="D1" s="17"/>
      <c r="E1" s="17"/>
      <c r="F1" s="17"/>
      <c r="I1" s="1"/>
    </row>
    <row r="2" ht="13.5" customHeight="1">
      <c r="A2" s="1"/>
      <c r="D2" s="1"/>
      <c r="I2" s="1"/>
    </row>
    <row r="3" ht="12.75" customHeight="1">
      <c r="A3" s="1"/>
      <c r="C3" s="4" t="s">
        <v>645</v>
      </c>
      <c r="D3" s="4" t="s">
        <v>3581</v>
      </c>
      <c r="I3" s="1"/>
    </row>
    <row r="4" ht="12.75" customHeight="1">
      <c r="A4" s="1"/>
      <c r="C4" s="75">
        <v>1.0</v>
      </c>
      <c r="D4" s="6" t="str">
        <f t="shared" ref="D4:D9" si="1">ROMAN(C4)</f>
        <v>I</v>
      </c>
      <c r="E4" s="47" t="s">
        <v>3582</v>
      </c>
      <c r="I4" s="1"/>
    </row>
    <row r="5" ht="12.75" customHeight="1">
      <c r="A5" s="1"/>
      <c r="C5" s="75">
        <v>2.0</v>
      </c>
      <c r="D5" s="6" t="str">
        <f t="shared" si="1"/>
        <v>II</v>
      </c>
      <c r="E5" s="47" t="s">
        <v>3583</v>
      </c>
      <c r="I5" s="1"/>
    </row>
    <row r="6" ht="12.75" customHeight="1">
      <c r="A6" s="1"/>
      <c r="C6" s="75">
        <v>3.0</v>
      </c>
      <c r="D6" s="6" t="str">
        <f t="shared" si="1"/>
        <v>III</v>
      </c>
      <c r="E6" s="47" t="s">
        <v>3584</v>
      </c>
      <c r="I6" s="1"/>
    </row>
    <row r="7" ht="12.75" customHeight="1">
      <c r="A7" s="1"/>
      <c r="C7" s="75">
        <v>5.0</v>
      </c>
      <c r="D7" s="6" t="str">
        <f t="shared" si="1"/>
        <v>V</v>
      </c>
      <c r="E7" s="47" t="s">
        <v>3585</v>
      </c>
      <c r="I7" s="1"/>
    </row>
    <row r="8" ht="12.75" customHeight="1">
      <c r="A8" s="1"/>
      <c r="C8" s="75">
        <v>10.0</v>
      </c>
      <c r="D8" s="6" t="str">
        <f t="shared" si="1"/>
        <v>X</v>
      </c>
      <c r="E8" s="47" t="s">
        <v>3586</v>
      </c>
      <c r="I8" s="1"/>
    </row>
    <row r="9" ht="12.75" customHeight="1">
      <c r="A9" s="1"/>
      <c r="C9" s="75">
        <v>1998.0</v>
      </c>
      <c r="D9" s="6" t="str">
        <f t="shared" si="1"/>
        <v>MCMXCVIII</v>
      </c>
      <c r="E9" s="47" t="s">
        <v>3587</v>
      </c>
      <c r="I9" s="1"/>
    </row>
    <row r="10" ht="12.75" customHeight="1">
      <c r="A10" s="1"/>
      <c r="C10" s="75">
        <v>1998.0</v>
      </c>
      <c r="D10" s="6" t="str">
        <f>ROMAN(C10,0)</f>
        <v>MCMXCVIII</v>
      </c>
      <c r="E10" s="47" t="s">
        <v>3588</v>
      </c>
      <c r="I10" s="1"/>
    </row>
    <row r="11" ht="12.75" customHeight="1">
      <c r="A11" s="1"/>
      <c r="C11" s="75">
        <v>1998.0</v>
      </c>
      <c r="D11" s="6" t="str">
        <f>ROMAN(C11,1)</f>
        <v>MLMVLIII</v>
      </c>
      <c r="E11" s="47" t="s">
        <v>3589</v>
      </c>
      <c r="I11" s="1"/>
    </row>
    <row r="12" ht="12.75" customHeight="1">
      <c r="A12" s="1"/>
      <c r="C12" s="75">
        <v>1998.0</v>
      </c>
      <c r="D12" s="6" t="str">
        <f>ROMAN(C12,2)</f>
        <v>MXMVIII</v>
      </c>
      <c r="E12" s="47" t="s">
        <v>3590</v>
      </c>
      <c r="I12" s="1"/>
    </row>
    <row r="13" ht="12.75" customHeight="1">
      <c r="A13" s="1"/>
      <c r="C13" s="75">
        <v>1998.0</v>
      </c>
      <c r="D13" s="6" t="str">
        <f>ROMAN(C13,3)</f>
        <v>MVMIII</v>
      </c>
      <c r="E13" s="47" t="s">
        <v>3591</v>
      </c>
      <c r="I13" s="1"/>
    </row>
    <row r="14" ht="12.75" customHeight="1">
      <c r="A14" s="1"/>
      <c r="C14" s="75">
        <v>1998.0</v>
      </c>
      <c r="D14" s="6" t="str">
        <f>ROMAN(C14,4)</f>
        <v>MVMIII</v>
      </c>
      <c r="E14" s="47" t="s">
        <v>3592</v>
      </c>
      <c r="I14" s="1"/>
    </row>
    <row r="15" ht="12.75" customHeight="1">
      <c r="A15" s="1"/>
      <c r="C15" s="75">
        <v>1998.0</v>
      </c>
      <c r="D15" s="6" t="str">
        <f>ROMAN(C15,TRUE)</f>
        <v>MCMXCVIII</v>
      </c>
      <c r="E15" s="47" t="s">
        <v>3593</v>
      </c>
      <c r="I15" s="1"/>
    </row>
    <row r="16" ht="12.75" customHeight="1">
      <c r="A16" s="1"/>
      <c r="C16" s="75">
        <v>1998.0</v>
      </c>
      <c r="D16" s="6" t="str">
        <f>ROMAN(C16,FALSE)</f>
        <v>MVMIII</v>
      </c>
      <c r="E16" s="47" t="s">
        <v>3594</v>
      </c>
      <c r="I16" s="1"/>
    </row>
    <row r="17" ht="12.75" customHeight="1">
      <c r="A17" s="1"/>
      <c r="D17" s="1"/>
      <c r="I17" s="1"/>
    </row>
    <row r="18" ht="13.5" customHeight="1">
      <c r="A18" s="1"/>
      <c r="B18" s="3" t="s">
        <v>698</v>
      </c>
      <c r="C18" s="3"/>
      <c r="D18" s="3"/>
      <c r="E18" s="3"/>
      <c r="F18" s="3"/>
      <c r="I18" s="1"/>
    </row>
    <row r="19" ht="12.75" customHeight="1">
      <c r="A19" s="1"/>
      <c r="B19" s="1" t="s">
        <v>3595</v>
      </c>
      <c r="D19" s="1"/>
      <c r="I19" s="1"/>
    </row>
    <row r="20" ht="12.75" customHeight="1">
      <c r="A20" s="1"/>
      <c r="D20" s="1"/>
      <c r="I20" s="1"/>
    </row>
    <row r="21" ht="13.5" customHeight="1">
      <c r="A21" s="1"/>
      <c r="B21" s="3" t="s">
        <v>653</v>
      </c>
      <c r="C21" s="3"/>
      <c r="D21" s="3"/>
      <c r="E21" s="3"/>
      <c r="F21" s="3"/>
      <c r="I21" s="1"/>
    </row>
    <row r="22" ht="12.75" customHeight="1">
      <c r="A22" s="1"/>
      <c r="B22" s="2" t="s">
        <v>3596</v>
      </c>
      <c r="D22" s="1"/>
      <c r="I22" s="1"/>
    </row>
    <row r="23" ht="12.75" customHeight="1">
      <c r="A23" s="1"/>
      <c r="B23" s="1" t="s">
        <v>3597</v>
      </c>
      <c r="D23" s="1"/>
      <c r="I23" s="1"/>
    </row>
    <row r="24" ht="12.75" customHeight="1">
      <c r="A24" s="1"/>
      <c r="B24" s="1" t="s">
        <v>3598</v>
      </c>
      <c r="D24" s="1"/>
      <c r="I24" s="1"/>
    </row>
    <row r="25" ht="12.75" customHeight="1">
      <c r="A25" s="1"/>
      <c r="B25" s="1" t="s">
        <v>3599</v>
      </c>
      <c r="D25" s="1"/>
      <c r="I25" s="1"/>
    </row>
    <row r="26" ht="12.75" customHeight="1">
      <c r="A26" s="1"/>
      <c r="B26" s="1" t="s">
        <v>3600</v>
      </c>
      <c r="D26" s="1"/>
      <c r="I26" s="1"/>
    </row>
    <row r="27" ht="12.75" customHeight="1">
      <c r="A27" s="1"/>
      <c r="B27" s="1" t="s">
        <v>3601</v>
      </c>
      <c r="D27" s="1"/>
      <c r="I27" s="1"/>
    </row>
    <row r="28" ht="12.75" customHeight="1">
      <c r="A28" s="1"/>
      <c r="B28" s="1" t="s">
        <v>3602</v>
      </c>
      <c r="D28" s="1"/>
      <c r="I28" s="1"/>
    </row>
    <row r="29" ht="12.75" customHeight="1">
      <c r="A29" s="1"/>
      <c r="B29" s="1" t="s">
        <v>3603</v>
      </c>
      <c r="D29" s="1"/>
      <c r="I29" s="1"/>
    </row>
    <row r="30" ht="12.75" customHeight="1">
      <c r="A30" s="1"/>
      <c r="B30" s="1" t="s">
        <v>3604</v>
      </c>
      <c r="D30" s="1"/>
      <c r="I30" s="1"/>
    </row>
    <row r="31" ht="12.75" customHeight="1">
      <c r="A31" s="1"/>
      <c r="D31" s="1"/>
      <c r="I31" s="1"/>
    </row>
    <row r="32" ht="13.5" customHeight="1">
      <c r="A32" s="1"/>
      <c r="B32" s="3" t="s">
        <v>4</v>
      </c>
      <c r="C32" s="3"/>
      <c r="D32" s="3"/>
      <c r="E32" s="3"/>
      <c r="F32" s="3"/>
      <c r="I32" s="1"/>
    </row>
    <row r="33" ht="12.75" customHeight="1">
      <c r="A33" s="1"/>
      <c r="B33" s="1" t="s">
        <v>788</v>
      </c>
      <c r="D33" s="1"/>
      <c r="I33" s="1"/>
    </row>
    <row r="34" ht="12.75" customHeight="1">
      <c r="A34" s="1"/>
      <c r="D34" s="1"/>
      <c r="I34" s="1"/>
    </row>
    <row r="35" ht="13.5" customHeight="1">
      <c r="A35" s="1"/>
      <c r="B35" s="3" t="s">
        <v>447</v>
      </c>
      <c r="C35" s="3"/>
      <c r="D35" s="3"/>
      <c r="E35" s="3"/>
      <c r="F35" s="3"/>
      <c r="I35" s="1"/>
    </row>
    <row r="36" ht="12.75" customHeight="1">
      <c r="A36" s="1"/>
      <c r="B36" s="1" t="s">
        <v>3605</v>
      </c>
      <c r="D36" s="1"/>
      <c r="I36" s="1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4.71"/>
    <col customWidth="1" min="4" max="8" width="8.0"/>
    <col customWidth="1" min="9" max="9" width="11.71"/>
    <col customWidth="1" min="10" max="26" width="8.0"/>
  </cols>
  <sheetData>
    <row r="1" ht="18.75" customHeight="1">
      <c r="A1" s="17" t="s">
        <v>306</v>
      </c>
      <c r="B1" s="17"/>
      <c r="C1" s="17"/>
      <c r="D1" s="17"/>
      <c r="E1" s="17"/>
      <c r="F1" s="17"/>
      <c r="I1" s="1"/>
    </row>
    <row r="2" ht="13.5" customHeight="1">
      <c r="A2" s="1"/>
      <c r="C2" s="1"/>
      <c r="I2" s="1"/>
    </row>
    <row r="3" ht="38.25" customHeight="1">
      <c r="A3" s="1"/>
      <c r="C3" s="4" t="s">
        <v>645</v>
      </c>
      <c r="D3" s="99" t="s">
        <v>3606</v>
      </c>
      <c r="E3" s="99" t="s">
        <v>3607</v>
      </c>
      <c r="I3" s="1"/>
    </row>
    <row r="4" ht="12.75" customHeight="1">
      <c r="A4" s="1"/>
      <c r="C4" s="75">
        <v>1.47589</v>
      </c>
      <c r="D4" s="5">
        <v>0.0</v>
      </c>
      <c r="E4" s="76">
        <f t="shared" ref="E4:E9" si="1">ROUND(C4,D4)</f>
        <v>1</v>
      </c>
      <c r="F4" s="47" t="s">
        <v>3608</v>
      </c>
      <c r="I4" s="1"/>
    </row>
    <row r="5" ht="12.75" customHeight="1">
      <c r="A5" s="1"/>
      <c r="C5" s="75">
        <v>1.47589</v>
      </c>
      <c r="D5" s="5">
        <v>1.0</v>
      </c>
      <c r="E5" s="76">
        <f t="shared" si="1"/>
        <v>1.5</v>
      </c>
      <c r="F5" s="47" t="s">
        <v>3609</v>
      </c>
      <c r="I5" s="1"/>
    </row>
    <row r="6" ht="12.75" customHeight="1">
      <c r="A6" s="1"/>
      <c r="C6" s="75">
        <v>1.47589</v>
      </c>
      <c r="D6" s="5">
        <v>2.0</v>
      </c>
      <c r="E6" s="76">
        <f t="shared" si="1"/>
        <v>1.48</v>
      </c>
      <c r="F6" s="47" t="s">
        <v>3610</v>
      </c>
      <c r="I6" s="1"/>
    </row>
    <row r="7" ht="12.75" customHeight="1">
      <c r="A7" s="1"/>
      <c r="C7" s="75">
        <v>13643.47589</v>
      </c>
      <c r="D7" s="5">
        <v>-1.0</v>
      </c>
      <c r="E7" s="76">
        <f t="shared" si="1"/>
        <v>13640</v>
      </c>
      <c r="F7" s="47" t="s">
        <v>3611</v>
      </c>
      <c r="I7" s="1"/>
    </row>
    <row r="8" ht="12.75" customHeight="1">
      <c r="A8" s="1"/>
      <c r="C8" s="75">
        <v>13643.47589</v>
      </c>
      <c r="D8" s="5">
        <v>-2.0</v>
      </c>
      <c r="E8" s="76">
        <f t="shared" si="1"/>
        <v>13600</v>
      </c>
      <c r="F8" s="47" t="s">
        <v>3612</v>
      </c>
      <c r="I8" s="1"/>
    </row>
    <row r="9" ht="12.75" customHeight="1">
      <c r="A9" s="1"/>
      <c r="C9" s="75">
        <v>13643.47589</v>
      </c>
      <c r="D9" s="5">
        <v>-3.0</v>
      </c>
      <c r="E9" s="76">
        <f t="shared" si="1"/>
        <v>14000</v>
      </c>
      <c r="F9" s="47" t="s">
        <v>3613</v>
      </c>
      <c r="I9" s="1"/>
    </row>
    <row r="10" ht="12.75" customHeight="1">
      <c r="A10" s="1"/>
      <c r="C10" s="1"/>
      <c r="I10" s="1"/>
    </row>
    <row r="11" ht="13.5" customHeight="1">
      <c r="A11" s="1"/>
      <c r="B11" s="3" t="s">
        <v>698</v>
      </c>
      <c r="C11" s="3"/>
      <c r="D11" s="3"/>
      <c r="E11" s="3"/>
      <c r="F11" s="3"/>
      <c r="I11" s="1"/>
    </row>
    <row r="12" ht="12.75" customHeight="1">
      <c r="A12" s="1"/>
      <c r="B12" s="1" t="s">
        <v>3614</v>
      </c>
      <c r="C12" s="1"/>
      <c r="I12" s="1"/>
    </row>
    <row r="13" ht="12.75" customHeight="1">
      <c r="A13" s="1"/>
      <c r="B13" s="1" t="s">
        <v>3615</v>
      </c>
      <c r="C13" s="1"/>
      <c r="I13" s="1"/>
    </row>
    <row r="14" ht="12.75" customHeight="1">
      <c r="A14" s="1"/>
      <c r="B14" s="1" t="s">
        <v>3616</v>
      </c>
      <c r="C14" s="1"/>
      <c r="I14" s="1"/>
    </row>
    <row r="15" ht="12.75" customHeight="1">
      <c r="A15" s="1"/>
      <c r="C15" s="1"/>
      <c r="I15" s="1"/>
    </row>
    <row r="16" ht="13.5" customHeight="1">
      <c r="A16" s="1"/>
      <c r="B16" s="3" t="s">
        <v>653</v>
      </c>
      <c r="C16" s="3"/>
      <c r="D16" s="3"/>
      <c r="E16" s="3"/>
      <c r="F16" s="3"/>
      <c r="I16" s="1"/>
    </row>
    <row r="17" ht="12.75" customHeight="1">
      <c r="A17" s="1"/>
      <c r="B17" s="2" t="s">
        <v>3617</v>
      </c>
      <c r="C17" s="1"/>
      <c r="I17" s="1"/>
    </row>
    <row r="18" ht="12.75" customHeight="1">
      <c r="A18" s="1"/>
      <c r="C18" s="1"/>
      <c r="I18" s="1"/>
    </row>
    <row r="19" ht="13.5" customHeight="1">
      <c r="A19" s="1"/>
      <c r="B19" s="3" t="s">
        <v>4</v>
      </c>
      <c r="C19" s="3"/>
      <c r="D19" s="3"/>
      <c r="E19" s="3"/>
      <c r="F19" s="3"/>
      <c r="I19" s="1"/>
    </row>
    <row r="20" ht="12.75" customHeight="1">
      <c r="A20" s="1"/>
      <c r="B20" s="1" t="s">
        <v>788</v>
      </c>
      <c r="C20" s="1"/>
      <c r="I20" s="1"/>
    </row>
    <row r="21" ht="12.75" customHeight="1">
      <c r="A21" s="1"/>
      <c r="C21" s="1"/>
      <c r="I21" s="1"/>
    </row>
    <row r="22" ht="12.75" customHeight="1">
      <c r="A22" s="1"/>
      <c r="C22" s="1"/>
      <c r="I22" s="1"/>
    </row>
    <row r="23" ht="12.75" customHeight="1">
      <c r="A23" s="1"/>
      <c r="C23" s="1"/>
      <c r="I23" s="1"/>
    </row>
    <row r="24" ht="12.75" customHeight="1">
      <c r="A24" s="1"/>
      <c r="C24" s="1"/>
      <c r="I24" s="1"/>
    </row>
    <row r="25" ht="12.75" customHeight="1">
      <c r="A25" s="1"/>
      <c r="C25" s="1"/>
      <c r="I25" s="1"/>
    </row>
    <row r="26" ht="12.75" customHeight="1">
      <c r="A26" s="1"/>
      <c r="C26" s="1"/>
      <c r="I26" s="1"/>
    </row>
    <row r="27" ht="12.75" customHeight="1">
      <c r="A27" s="1"/>
      <c r="C27" s="1"/>
      <c r="I27" s="1"/>
    </row>
    <row r="28" ht="12.75" customHeight="1">
      <c r="A28" s="1"/>
      <c r="C28" s="1"/>
      <c r="I28" s="1"/>
    </row>
    <row r="29" ht="12.75" customHeight="1">
      <c r="A29" s="1"/>
      <c r="C29" s="1"/>
      <c r="I29" s="1"/>
    </row>
    <row r="30" ht="12.75" customHeight="1">
      <c r="A30" s="1"/>
      <c r="C30" s="1"/>
      <c r="I30" s="1"/>
    </row>
    <row r="31" ht="12.75" customHeight="1">
      <c r="A31" s="1"/>
      <c r="C31" s="1"/>
      <c r="I31" s="1"/>
    </row>
    <row r="32" ht="12.75" customHeight="1">
      <c r="A32" s="1"/>
      <c r="C32" s="1"/>
      <c r="I32" s="1"/>
    </row>
    <row r="33" ht="12.75" customHeight="1">
      <c r="A33" s="1"/>
      <c r="C33" s="1"/>
      <c r="I33" s="1"/>
    </row>
    <row r="34" ht="12.75" customHeight="1">
      <c r="A34" s="1"/>
      <c r="C34" s="1"/>
      <c r="I34" s="1"/>
    </row>
    <row r="35" ht="12.75" customHeight="1">
      <c r="A35" s="1"/>
      <c r="C35" s="1"/>
      <c r="I35" s="1"/>
    </row>
    <row r="36" ht="12.75" customHeight="1">
      <c r="A36" s="1"/>
      <c r="C36" s="1"/>
      <c r="I36" s="1"/>
    </row>
    <row r="37" ht="12.75" customHeight="1">
      <c r="A37" s="1"/>
      <c r="C37" s="1"/>
      <c r="I37" s="1"/>
    </row>
    <row r="38" ht="12.75" customHeight="1">
      <c r="A38" s="1"/>
      <c r="C38" s="1"/>
      <c r="I38" s="1"/>
    </row>
    <row r="39" ht="12.75" customHeight="1">
      <c r="A39" s="1"/>
      <c r="C39" s="1"/>
      <c r="I39" s="1"/>
    </row>
    <row r="40" ht="12.75" customHeight="1">
      <c r="A40" s="1"/>
      <c r="C40" s="1"/>
      <c r="I40" s="1"/>
    </row>
    <row r="41" ht="12.75" customHeight="1">
      <c r="A41" s="1"/>
      <c r="C41" s="1"/>
      <c r="I41" s="1"/>
    </row>
    <row r="42" ht="12.75" customHeight="1">
      <c r="A42" s="1"/>
      <c r="C42" s="1"/>
      <c r="I42" s="1"/>
    </row>
    <row r="43" ht="12.75" customHeight="1">
      <c r="A43" s="1"/>
      <c r="C43" s="1"/>
      <c r="I43" s="1"/>
    </row>
    <row r="44" ht="12.75" customHeight="1">
      <c r="A44" s="1"/>
      <c r="C44" s="1"/>
      <c r="I44" s="1"/>
    </row>
    <row r="45" ht="12.75" customHeight="1">
      <c r="A45" s="1"/>
      <c r="C45" s="1"/>
      <c r="I45" s="1"/>
    </row>
    <row r="46" ht="12.75" customHeight="1">
      <c r="A46" s="1"/>
      <c r="C46" s="1"/>
      <c r="I46" s="1"/>
    </row>
    <row r="47" ht="12.75" customHeight="1">
      <c r="A47" s="1"/>
      <c r="C47" s="1"/>
      <c r="I47" s="1"/>
    </row>
    <row r="48" ht="12.75" customHeight="1">
      <c r="A48" s="1"/>
      <c r="C48" s="1"/>
      <c r="I48" s="1"/>
    </row>
    <row r="49" ht="12.75" customHeight="1">
      <c r="A49" s="1"/>
      <c r="C49" s="1"/>
      <c r="I49" s="1"/>
    </row>
    <row r="50" ht="12.75" customHeight="1">
      <c r="A50" s="1"/>
      <c r="C50" s="1"/>
      <c r="I50" s="1"/>
    </row>
    <row r="51" ht="12.75" customHeight="1">
      <c r="A51" s="1"/>
      <c r="C51" s="1"/>
      <c r="I51" s="1"/>
    </row>
    <row r="52" ht="12.75" customHeight="1">
      <c r="A52" s="1"/>
      <c r="C52" s="1"/>
      <c r="I52" s="1"/>
    </row>
    <row r="53" ht="12.75" customHeight="1">
      <c r="A53" s="1"/>
      <c r="C53" s="1"/>
      <c r="I53" s="1"/>
    </row>
    <row r="54" ht="12.75" customHeight="1">
      <c r="A54" s="1"/>
      <c r="C54" s="1"/>
      <c r="I54" s="1"/>
    </row>
    <row r="55" ht="12.75" customHeight="1">
      <c r="A55" s="1"/>
      <c r="C55" s="1"/>
      <c r="I55" s="1"/>
    </row>
    <row r="56" ht="12.75" customHeight="1">
      <c r="A56" s="1"/>
      <c r="C56" s="1"/>
      <c r="I56" s="1"/>
    </row>
    <row r="57" ht="12.75" customHeight="1">
      <c r="A57" s="1"/>
      <c r="C57" s="1"/>
      <c r="I57" s="1"/>
    </row>
    <row r="58" ht="12.75" customHeight="1">
      <c r="A58" s="1"/>
      <c r="C58" s="1"/>
      <c r="I58" s="1"/>
    </row>
    <row r="59" ht="12.75" customHeight="1">
      <c r="A59" s="1"/>
      <c r="C59" s="1"/>
      <c r="I59" s="1"/>
    </row>
    <row r="60" ht="12.75" customHeight="1">
      <c r="A60" s="1"/>
      <c r="C60" s="1"/>
      <c r="I60" s="1"/>
    </row>
    <row r="61" ht="12.75" customHeight="1">
      <c r="A61" s="1"/>
      <c r="C61" s="1"/>
      <c r="I61" s="1"/>
    </row>
    <row r="62" ht="12.75" customHeight="1">
      <c r="A62" s="1"/>
      <c r="C62" s="1"/>
      <c r="I62" s="1"/>
    </row>
    <row r="63" ht="12.75" customHeight="1">
      <c r="A63" s="1"/>
      <c r="C63" s="1"/>
      <c r="I63" s="1"/>
    </row>
    <row r="64" ht="12.75" customHeight="1">
      <c r="A64" s="1"/>
      <c r="C64" s="1"/>
      <c r="I64" s="1"/>
    </row>
    <row r="65" ht="12.75" customHeight="1">
      <c r="A65" s="1"/>
      <c r="C65" s="1"/>
      <c r="I65" s="1"/>
    </row>
    <row r="66" ht="12.75" customHeight="1">
      <c r="A66" s="1"/>
      <c r="C66" s="1"/>
      <c r="I66" s="1"/>
    </row>
    <row r="67" ht="12.75" customHeight="1">
      <c r="A67" s="1"/>
      <c r="C67" s="1"/>
      <c r="I67" s="1"/>
    </row>
    <row r="68" ht="12.75" customHeight="1">
      <c r="A68" s="1"/>
      <c r="C68" s="1"/>
      <c r="I68" s="1"/>
    </row>
    <row r="69" ht="12.75" customHeight="1">
      <c r="A69" s="1"/>
      <c r="C69" s="1"/>
      <c r="I69" s="1"/>
    </row>
    <row r="70" ht="12.75" customHeight="1">
      <c r="A70" s="1"/>
      <c r="C70" s="1"/>
      <c r="I70" s="1"/>
    </row>
    <row r="71" ht="12.75" customHeight="1">
      <c r="A71" s="1"/>
      <c r="C71" s="1"/>
      <c r="I71" s="1"/>
    </row>
    <row r="72" ht="12.75" customHeight="1">
      <c r="A72" s="1"/>
      <c r="C72" s="1"/>
      <c r="I72" s="1"/>
    </row>
    <row r="73" ht="12.75" customHeight="1">
      <c r="A73" s="1"/>
      <c r="C73" s="1"/>
      <c r="I73" s="1"/>
    </row>
    <row r="74" ht="12.75" customHeight="1">
      <c r="A74" s="1"/>
      <c r="C74" s="1"/>
      <c r="I74" s="1"/>
    </row>
    <row r="75" ht="12.75" customHeight="1">
      <c r="A75" s="1"/>
      <c r="C75" s="1"/>
      <c r="I75" s="1"/>
    </row>
    <row r="76" ht="12.75" customHeight="1">
      <c r="A76" s="1"/>
      <c r="C76" s="1"/>
      <c r="I76" s="1"/>
    </row>
    <row r="77" ht="12.75" customHeight="1">
      <c r="A77" s="1"/>
      <c r="C77" s="1"/>
      <c r="I77" s="1"/>
    </row>
    <row r="78" ht="12.75" customHeight="1">
      <c r="A78" s="1"/>
      <c r="C78" s="1"/>
      <c r="I78" s="1"/>
    </row>
    <row r="79" ht="12.75" customHeight="1">
      <c r="A79" s="1"/>
      <c r="C79" s="1"/>
      <c r="I79" s="1"/>
    </row>
    <row r="80" ht="12.75" customHeight="1">
      <c r="A80" s="1"/>
      <c r="C80" s="1"/>
      <c r="I80" s="1"/>
    </row>
    <row r="81" ht="12.75" customHeight="1">
      <c r="A81" s="1"/>
      <c r="C81" s="1"/>
      <c r="I81" s="1"/>
    </row>
    <row r="82" ht="12.75" customHeight="1">
      <c r="A82" s="1"/>
      <c r="C82" s="1"/>
      <c r="I82" s="1"/>
    </row>
    <row r="83" ht="12.75" customHeight="1">
      <c r="A83" s="1"/>
      <c r="C83" s="1"/>
      <c r="I83" s="1"/>
    </row>
    <row r="84" ht="12.75" customHeight="1">
      <c r="A84" s="1"/>
      <c r="C84" s="1"/>
      <c r="I84" s="1"/>
    </row>
    <row r="85" ht="12.75" customHeight="1">
      <c r="A85" s="1"/>
      <c r="C85" s="1"/>
      <c r="I85" s="1"/>
    </row>
    <row r="86" ht="12.75" customHeight="1">
      <c r="A86" s="1"/>
      <c r="C86" s="1"/>
      <c r="I86" s="1"/>
    </row>
    <row r="87" ht="12.75" customHeight="1">
      <c r="A87" s="1"/>
      <c r="C87" s="1"/>
      <c r="I87" s="1"/>
    </row>
    <row r="88" ht="12.75" customHeight="1">
      <c r="A88" s="1"/>
      <c r="C88" s="1"/>
      <c r="I88" s="1"/>
    </row>
    <row r="89" ht="12.75" customHeight="1">
      <c r="A89" s="1"/>
      <c r="C89" s="1"/>
      <c r="I89" s="1"/>
    </row>
    <row r="90" ht="12.75" customHeight="1">
      <c r="A90" s="1"/>
      <c r="C90" s="1"/>
      <c r="I90" s="1"/>
    </row>
    <row r="91" ht="12.75" customHeight="1">
      <c r="A91" s="1"/>
      <c r="C91" s="1"/>
      <c r="I91" s="1"/>
    </row>
    <row r="92" ht="12.75" customHeight="1">
      <c r="A92" s="1"/>
      <c r="C92" s="1"/>
      <c r="I92" s="1"/>
    </row>
    <row r="93" ht="12.75" customHeight="1">
      <c r="A93" s="1"/>
      <c r="C93" s="1"/>
      <c r="I93" s="1"/>
    </row>
    <row r="94" ht="12.75" customHeight="1">
      <c r="A94" s="1"/>
      <c r="C94" s="1"/>
      <c r="I94" s="1"/>
    </row>
    <row r="95" ht="12.75" customHeight="1">
      <c r="A95" s="1"/>
      <c r="C95" s="1"/>
      <c r="I95" s="1"/>
    </row>
    <row r="96" ht="12.75" customHeight="1">
      <c r="A96" s="1"/>
      <c r="C96" s="1"/>
      <c r="I96" s="1"/>
    </row>
    <row r="97" ht="12.75" customHeight="1">
      <c r="A97" s="1"/>
      <c r="C97" s="1"/>
      <c r="I97" s="1"/>
    </row>
    <row r="98" ht="12.75" customHeight="1">
      <c r="A98" s="1"/>
      <c r="C98" s="1"/>
      <c r="I98" s="1"/>
    </row>
    <row r="99" ht="12.75" customHeight="1">
      <c r="A99" s="1"/>
      <c r="C99" s="1"/>
      <c r="I99" s="1"/>
    </row>
    <row r="100" ht="12.75" customHeight="1">
      <c r="A100" s="1"/>
      <c r="C100" s="1"/>
      <c r="I100" s="1"/>
    </row>
    <row r="101" ht="12.75" customHeight="1">
      <c r="A101" s="1"/>
      <c r="C101" s="1"/>
      <c r="I101" s="1"/>
    </row>
    <row r="102" ht="12.75" customHeight="1">
      <c r="A102" s="1"/>
      <c r="C102" s="1"/>
      <c r="I102" s="1"/>
    </row>
    <row r="103" ht="12.75" customHeight="1">
      <c r="A103" s="1"/>
      <c r="C103" s="1"/>
      <c r="I103" s="1"/>
    </row>
    <row r="104" ht="12.75" customHeight="1">
      <c r="A104" s="1"/>
      <c r="C104" s="1"/>
      <c r="I104" s="1"/>
    </row>
    <row r="105" ht="12.75" customHeight="1">
      <c r="A105" s="1"/>
      <c r="C105" s="1"/>
      <c r="I105" s="1"/>
    </row>
    <row r="106" ht="12.75" customHeight="1">
      <c r="A106" s="1"/>
      <c r="C106" s="1"/>
      <c r="I106" s="1"/>
    </row>
    <row r="107" ht="12.75" customHeight="1">
      <c r="A107" s="1"/>
      <c r="C107" s="1"/>
      <c r="I107" s="1"/>
    </row>
    <row r="108" ht="12.75" customHeight="1">
      <c r="A108" s="1"/>
      <c r="C108" s="1"/>
      <c r="I108" s="1"/>
    </row>
    <row r="109" ht="12.75" customHeight="1">
      <c r="A109" s="1"/>
      <c r="C109" s="1"/>
      <c r="I109" s="1"/>
    </row>
    <row r="110" ht="12.75" customHeight="1">
      <c r="A110" s="1"/>
      <c r="C110" s="1"/>
      <c r="I110" s="1"/>
    </row>
    <row r="111" ht="12.75" customHeight="1">
      <c r="A111" s="1"/>
      <c r="C111" s="1"/>
      <c r="I111" s="1"/>
    </row>
    <row r="112" ht="12.75" customHeight="1">
      <c r="A112" s="1"/>
      <c r="C112" s="1"/>
      <c r="I112" s="1"/>
    </row>
    <row r="113" ht="12.75" customHeight="1">
      <c r="A113" s="1"/>
      <c r="C113" s="1"/>
      <c r="I113" s="1"/>
    </row>
    <row r="114" ht="12.75" customHeight="1">
      <c r="A114" s="1"/>
      <c r="C114" s="1"/>
      <c r="I114" s="1"/>
    </row>
    <row r="115" ht="12.75" customHeight="1">
      <c r="A115" s="1"/>
      <c r="C115" s="1"/>
      <c r="I115" s="1"/>
    </row>
    <row r="116" ht="12.75" customHeight="1">
      <c r="A116" s="1"/>
      <c r="C116" s="1"/>
      <c r="I116" s="1"/>
    </row>
    <row r="117" ht="12.75" customHeight="1">
      <c r="A117" s="1"/>
      <c r="C117" s="1"/>
      <c r="I117" s="1"/>
    </row>
    <row r="118" ht="12.75" customHeight="1">
      <c r="A118" s="1"/>
      <c r="C118" s="1"/>
      <c r="I118" s="1"/>
    </row>
    <row r="119" ht="12.75" customHeight="1">
      <c r="A119" s="1"/>
      <c r="C119" s="1"/>
      <c r="I119" s="1"/>
    </row>
    <row r="120" ht="12.75" customHeight="1">
      <c r="A120" s="1"/>
      <c r="C120" s="1"/>
      <c r="I120" s="1"/>
    </row>
    <row r="121" ht="12.75" customHeight="1">
      <c r="A121" s="1"/>
      <c r="C121" s="1"/>
      <c r="I121" s="1"/>
    </row>
    <row r="122" ht="12.75" customHeight="1">
      <c r="A122" s="1"/>
      <c r="C122" s="1"/>
      <c r="I122" s="1"/>
    </row>
    <row r="123" ht="12.75" customHeight="1">
      <c r="A123" s="1"/>
      <c r="C123" s="1"/>
      <c r="I123" s="1"/>
    </row>
    <row r="124" ht="12.75" customHeight="1">
      <c r="A124" s="1"/>
      <c r="C124" s="1"/>
      <c r="I124" s="1"/>
    </row>
    <row r="125" ht="12.75" customHeight="1">
      <c r="A125" s="1"/>
      <c r="C125" s="1"/>
      <c r="I125" s="1"/>
    </row>
    <row r="126" ht="12.75" customHeight="1">
      <c r="A126" s="1"/>
      <c r="C126" s="1"/>
      <c r="I126" s="1"/>
    </row>
    <row r="127" ht="12.75" customHeight="1">
      <c r="A127" s="1"/>
      <c r="C127" s="1"/>
      <c r="I127" s="1"/>
    </row>
    <row r="128" ht="12.75" customHeight="1">
      <c r="A128" s="1"/>
      <c r="C128" s="1"/>
      <c r="I128" s="1"/>
    </row>
    <row r="129" ht="12.75" customHeight="1">
      <c r="A129" s="1"/>
      <c r="C129" s="1"/>
      <c r="I129" s="1"/>
    </row>
    <row r="130" ht="12.75" customHeight="1">
      <c r="A130" s="1"/>
      <c r="C130" s="1"/>
      <c r="I130" s="1"/>
    </row>
    <row r="131" ht="12.75" customHeight="1">
      <c r="A131" s="1"/>
      <c r="C131" s="1"/>
      <c r="I131" s="1"/>
    </row>
    <row r="132" ht="12.75" customHeight="1">
      <c r="A132" s="1"/>
      <c r="C132" s="1"/>
      <c r="I132" s="1"/>
    </row>
    <row r="133" ht="12.75" customHeight="1">
      <c r="A133" s="1"/>
      <c r="C133" s="1"/>
      <c r="I133" s="1"/>
    </row>
    <row r="134" ht="12.75" customHeight="1">
      <c r="A134" s="1"/>
      <c r="C134" s="1"/>
      <c r="I134" s="1"/>
    </row>
    <row r="135" ht="12.75" customHeight="1">
      <c r="A135" s="1"/>
      <c r="C135" s="1"/>
      <c r="I135" s="1"/>
    </row>
    <row r="136" ht="12.75" customHeight="1">
      <c r="A136" s="1"/>
      <c r="C136" s="1"/>
      <c r="I136" s="1"/>
    </row>
    <row r="137" ht="12.75" customHeight="1">
      <c r="A137" s="1"/>
      <c r="C137" s="1"/>
      <c r="I137" s="1"/>
    </row>
    <row r="138" ht="12.75" customHeight="1">
      <c r="A138" s="1"/>
      <c r="C138" s="1"/>
      <c r="I138" s="1"/>
    </row>
    <row r="139" ht="12.75" customHeight="1">
      <c r="A139" s="1"/>
      <c r="C139" s="1"/>
      <c r="I139" s="1"/>
    </row>
    <row r="140" ht="12.75" customHeight="1">
      <c r="A140" s="1"/>
      <c r="C140" s="1"/>
      <c r="I140" s="1"/>
    </row>
    <row r="141" ht="12.75" customHeight="1">
      <c r="A141" s="1"/>
      <c r="C141" s="1"/>
      <c r="I141" s="1"/>
    </row>
    <row r="142" ht="12.75" customHeight="1">
      <c r="A142" s="1"/>
      <c r="C142" s="1"/>
      <c r="I142" s="1"/>
    </row>
    <row r="143" ht="12.75" customHeight="1">
      <c r="A143" s="1"/>
      <c r="C143" s="1"/>
      <c r="I143" s="1"/>
    </row>
    <row r="144" ht="12.75" customHeight="1">
      <c r="A144" s="1"/>
      <c r="C144" s="1"/>
      <c r="I144" s="1"/>
    </row>
    <row r="145" ht="12.75" customHeight="1">
      <c r="A145" s="1"/>
      <c r="C145" s="1"/>
      <c r="I145" s="1"/>
    </row>
    <row r="146" ht="12.75" customHeight="1">
      <c r="A146" s="1"/>
      <c r="C146" s="1"/>
      <c r="I146" s="1"/>
    </row>
    <row r="147" ht="12.75" customHeight="1">
      <c r="A147" s="1"/>
      <c r="C147" s="1"/>
      <c r="I147" s="1"/>
    </row>
    <row r="148" ht="12.75" customHeight="1">
      <c r="A148" s="1"/>
      <c r="C148" s="1"/>
      <c r="I148" s="1"/>
    </row>
    <row r="149" ht="12.75" customHeight="1">
      <c r="A149" s="1"/>
      <c r="C149" s="1"/>
      <c r="I149" s="1"/>
    </row>
    <row r="150" ht="12.75" customHeight="1">
      <c r="A150" s="1"/>
      <c r="C150" s="1"/>
      <c r="I150" s="1"/>
    </row>
    <row r="151" ht="12.75" customHeight="1">
      <c r="A151" s="1"/>
      <c r="C151" s="1"/>
      <c r="I151" s="1"/>
    </row>
    <row r="152" ht="12.75" customHeight="1">
      <c r="A152" s="1"/>
      <c r="C152" s="1"/>
      <c r="I152" s="1"/>
    </row>
    <row r="153" ht="12.75" customHeight="1">
      <c r="A153" s="1"/>
      <c r="C153" s="1"/>
      <c r="I153" s="1"/>
    </row>
    <row r="154" ht="12.75" customHeight="1">
      <c r="A154" s="1"/>
      <c r="C154" s="1"/>
      <c r="I154" s="1"/>
    </row>
    <row r="155" ht="12.75" customHeight="1">
      <c r="A155" s="1"/>
      <c r="C155" s="1"/>
      <c r="I155" s="1"/>
    </row>
    <row r="156" ht="12.75" customHeight="1">
      <c r="A156" s="1"/>
      <c r="C156" s="1"/>
      <c r="I156" s="1"/>
    </row>
    <row r="157" ht="12.75" customHeight="1">
      <c r="A157" s="1"/>
      <c r="C157" s="1"/>
      <c r="I157" s="1"/>
    </row>
    <row r="158" ht="12.75" customHeight="1">
      <c r="A158" s="1"/>
      <c r="C158" s="1"/>
      <c r="I158" s="1"/>
    </row>
    <row r="159" ht="12.75" customHeight="1">
      <c r="A159" s="1"/>
      <c r="C159" s="1"/>
      <c r="I159" s="1"/>
    </row>
    <row r="160" ht="12.75" customHeight="1">
      <c r="A160" s="1"/>
      <c r="C160" s="1"/>
      <c r="I160" s="1"/>
    </row>
    <row r="161" ht="12.75" customHeight="1">
      <c r="A161" s="1"/>
      <c r="C161" s="1"/>
      <c r="I161" s="1"/>
    </row>
    <row r="162" ht="12.75" customHeight="1">
      <c r="A162" s="1"/>
      <c r="C162" s="1"/>
      <c r="I162" s="1"/>
    </row>
    <row r="163" ht="12.75" customHeight="1">
      <c r="A163" s="1"/>
      <c r="C163" s="1"/>
      <c r="I163" s="1"/>
    </row>
    <row r="164" ht="12.75" customHeight="1">
      <c r="A164" s="1"/>
      <c r="C164" s="1"/>
      <c r="I164" s="1"/>
    </row>
    <row r="165" ht="12.75" customHeight="1">
      <c r="A165" s="1"/>
      <c r="C165" s="1"/>
      <c r="I165" s="1"/>
    </row>
    <row r="166" ht="12.75" customHeight="1">
      <c r="A166" s="1"/>
      <c r="C166" s="1"/>
      <c r="I166" s="1"/>
    </row>
    <row r="167" ht="12.75" customHeight="1">
      <c r="A167" s="1"/>
      <c r="C167" s="1"/>
      <c r="I167" s="1"/>
    </row>
    <row r="168" ht="12.75" customHeight="1">
      <c r="A168" s="1"/>
      <c r="C168" s="1"/>
      <c r="I168" s="1"/>
    </row>
    <row r="169" ht="12.75" customHeight="1">
      <c r="A169" s="1"/>
      <c r="C169" s="1"/>
      <c r="I169" s="1"/>
    </row>
    <row r="170" ht="12.75" customHeight="1">
      <c r="A170" s="1"/>
      <c r="C170" s="1"/>
      <c r="I170" s="1"/>
    </row>
    <row r="171" ht="12.75" customHeight="1">
      <c r="A171" s="1"/>
      <c r="C171" s="1"/>
      <c r="I171" s="1"/>
    </row>
    <row r="172" ht="12.75" customHeight="1">
      <c r="A172" s="1"/>
      <c r="C172" s="1"/>
      <c r="I172" s="1"/>
    </row>
    <row r="173" ht="12.75" customHeight="1">
      <c r="A173" s="1"/>
      <c r="C173" s="1"/>
      <c r="I173" s="1"/>
    </row>
    <row r="174" ht="12.75" customHeight="1">
      <c r="A174" s="1"/>
      <c r="C174" s="1"/>
      <c r="I174" s="1"/>
    </row>
    <row r="175" ht="12.75" customHeight="1">
      <c r="A175" s="1"/>
      <c r="C175" s="1"/>
      <c r="I175" s="1"/>
    </row>
    <row r="176" ht="12.75" customHeight="1">
      <c r="A176" s="1"/>
      <c r="C176" s="1"/>
      <c r="I176" s="1"/>
    </row>
    <row r="177" ht="12.75" customHeight="1">
      <c r="A177" s="1"/>
      <c r="C177" s="1"/>
      <c r="I177" s="1"/>
    </row>
    <row r="178" ht="12.75" customHeight="1">
      <c r="A178" s="1"/>
      <c r="C178" s="1"/>
      <c r="I178" s="1"/>
    </row>
    <row r="179" ht="12.75" customHeight="1">
      <c r="A179" s="1"/>
      <c r="C179" s="1"/>
      <c r="I179" s="1"/>
    </row>
    <row r="180" ht="12.75" customHeight="1">
      <c r="A180" s="1"/>
      <c r="C180" s="1"/>
      <c r="I180" s="1"/>
    </row>
    <row r="181" ht="12.75" customHeight="1">
      <c r="A181" s="1"/>
      <c r="C181" s="1"/>
      <c r="I181" s="1"/>
    </row>
    <row r="182" ht="12.75" customHeight="1">
      <c r="A182" s="1"/>
      <c r="C182" s="1"/>
      <c r="I182" s="1"/>
    </row>
    <row r="183" ht="12.75" customHeight="1">
      <c r="A183" s="1"/>
      <c r="C183" s="1"/>
      <c r="I183" s="1"/>
    </row>
    <row r="184" ht="12.75" customHeight="1">
      <c r="A184" s="1"/>
      <c r="C184" s="1"/>
      <c r="I184" s="1"/>
    </row>
    <row r="185" ht="12.75" customHeight="1">
      <c r="A185" s="1"/>
      <c r="C185" s="1"/>
      <c r="I185" s="1"/>
    </row>
    <row r="186" ht="12.75" customHeight="1">
      <c r="A186" s="1"/>
      <c r="C186" s="1"/>
      <c r="I186" s="1"/>
    </row>
    <row r="187" ht="12.75" customHeight="1">
      <c r="A187" s="1"/>
      <c r="C187" s="1"/>
      <c r="I187" s="1"/>
    </row>
    <row r="188" ht="12.75" customHeight="1">
      <c r="A188" s="1"/>
      <c r="C188" s="1"/>
      <c r="I188" s="1"/>
    </row>
    <row r="189" ht="12.75" customHeight="1">
      <c r="A189" s="1"/>
      <c r="C189" s="1"/>
      <c r="I189" s="1"/>
    </row>
    <row r="190" ht="12.75" customHeight="1">
      <c r="A190" s="1"/>
      <c r="C190" s="1"/>
      <c r="I190" s="1"/>
    </row>
    <row r="191" ht="12.75" customHeight="1">
      <c r="A191" s="1"/>
      <c r="C191" s="1"/>
      <c r="I191" s="1"/>
    </row>
    <row r="192" ht="12.75" customHeight="1">
      <c r="A192" s="1"/>
      <c r="C192" s="1"/>
      <c r="I192" s="1"/>
    </row>
    <row r="193" ht="12.75" customHeight="1">
      <c r="A193" s="1"/>
      <c r="C193" s="1"/>
      <c r="I193" s="1"/>
    </row>
    <row r="194" ht="12.75" customHeight="1">
      <c r="A194" s="1"/>
      <c r="C194" s="1"/>
      <c r="I194" s="1"/>
    </row>
    <row r="195" ht="12.75" customHeight="1">
      <c r="A195" s="1"/>
      <c r="C195" s="1"/>
      <c r="I195" s="1"/>
    </row>
    <row r="196" ht="12.75" customHeight="1">
      <c r="A196" s="1"/>
      <c r="C196" s="1"/>
      <c r="I196" s="1"/>
    </row>
    <row r="197" ht="12.75" customHeight="1">
      <c r="A197" s="1"/>
      <c r="C197" s="1"/>
      <c r="I197" s="1"/>
    </row>
    <row r="198" ht="12.75" customHeight="1">
      <c r="A198" s="1"/>
      <c r="C198" s="1"/>
      <c r="I198" s="1"/>
    </row>
    <row r="199" ht="12.75" customHeight="1">
      <c r="A199" s="1"/>
      <c r="C199" s="1"/>
      <c r="I199" s="1"/>
    </row>
    <row r="200" ht="12.75" customHeight="1">
      <c r="A200" s="1"/>
      <c r="C200" s="1"/>
      <c r="I200" s="1"/>
    </row>
    <row r="201" ht="12.75" customHeight="1">
      <c r="A201" s="1"/>
      <c r="C201" s="1"/>
      <c r="I201" s="1"/>
    </row>
    <row r="202" ht="12.75" customHeight="1">
      <c r="A202" s="1"/>
      <c r="C202" s="1"/>
      <c r="I202" s="1"/>
    </row>
    <row r="203" ht="12.75" customHeight="1">
      <c r="A203" s="1"/>
      <c r="C203" s="1"/>
      <c r="I203" s="1"/>
    </row>
    <row r="204" ht="12.75" customHeight="1">
      <c r="A204" s="1"/>
      <c r="C204" s="1"/>
      <c r="I204" s="1"/>
    </row>
    <row r="205" ht="12.75" customHeight="1">
      <c r="A205" s="1"/>
      <c r="C205" s="1"/>
      <c r="I205" s="1"/>
    </row>
    <row r="206" ht="12.75" customHeight="1">
      <c r="A206" s="1"/>
      <c r="C206" s="1"/>
      <c r="I206" s="1"/>
    </row>
    <row r="207" ht="12.75" customHeight="1">
      <c r="A207" s="1"/>
      <c r="C207" s="1"/>
      <c r="I207" s="1"/>
    </row>
    <row r="208" ht="12.75" customHeight="1">
      <c r="A208" s="1"/>
      <c r="C208" s="1"/>
      <c r="I208" s="1"/>
    </row>
    <row r="209" ht="12.75" customHeight="1">
      <c r="A209" s="1"/>
      <c r="C209" s="1"/>
      <c r="I209" s="1"/>
    </row>
    <row r="210" ht="12.75" customHeight="1">
      <c r="A210" s="1"/>
      <c r="C210" s="1"/>
      <c r="I210" s="1"/>
    </row>
    <row r="211" ht="12.75" customHeight="1">
      <c r="A211" s="1"/>
      <c r="C211" s="1"/>
      <c r="I211" s="1"/>
    </row>
    <row r="212" ht="12.75" customHeight="1">
      <c r="A212" s="1"/>
      <c r="C212" s="1"/>
      <c r="I212" s="1"/>
    </row>
    <row r="213" ht="12.75" customHeight="1">
      <c r="A213" s="1"/>
      <c r="C213" s="1"/>
      <c r="I213" s="1"/>
    </row>
    <row r="214" ht="12.75" customHeight="1">
      <c r="A214" s="1"/>
      <c r="C214" s="1"/>
      <c r="I214" s="1"/>
    </row>
    <row r="215" ht="12.75" customHeight="1">
      <c r="A215" s="1"/>
      <c r="C215" s="1"/>
      <c r="I215" s="1"/>
    </row>
    <row r="216" ht="12.75" customHeight="1">
      <c r="A216" s="1"/>
      <c r="C216" s="1"/>
      <c r="I216" s="1"/>
    </row>
    <row r="217" ht="12.75" customHeight="1">
      <c r="A217" s="1"/>
      <c r="C217" s="1"/>
      <c r="I217" s="1"/>
    </row>
    <row r="218" ht="12.75" customHeight="1">
      <c r="A218" s="1"/>
      <c r="C218" s="1"/>
      <c r="I218" s="1"/>
    </row>
    <row r="219" ht="12.75" customHeight="1">
      <c r="A219" s="1"/>
      <c r="C219" s="1"/>
      <c r="I219" s="1"/>
    </row>
    <row r="220" ht="12.75" customHeight="1">
      <c r="A220" s="1"/>
      <c r="C220" s="1"/>
      <c r="I220" s="1"/>
    </row>
    <row r="221" ht="12.75" customHeight="1">
      <c r="A221" s="1"/>
      <c r="C221" s="1"/>
      <c r="I221" s="1"/>
    </row>
    <row r="222" ht="12.75" customHeight="1">
      <c r="A222" s="1"/>
      <c r="C222" s="1"/>
      <c r="I222" s="1"/>
    </row>
    <row r="223" ht="12.75" customHeight="1">
      <c r="A223" s="1"/>
      <c r="C223" s="1"/>
      <c r="I223" s="1"/>
    </row>
    <row r="224" ht="12.75" customHeight="1">
      <c r="A224" s="1"/>
      <c r="C224" s="1"/>
      <c r="I224" s="1"/>
    </row>
    <row r="225" ht="12.75" customHeight="1">
      <c r="A225" s="1"/>
      <c r="C225" s="1"/>
      <c r="I225" s="1"/>
    </row>
    <row r="226" ht="12.75" customHeight="1">
      <c r="A226" s="1"/>
      <c r="C226" s="1"/>
      <c r="I226" s="1"/>
    </row>
    <row r="227" ht="12.75" customHeight="1">
      <c r="A227" s="1"/>
      <c r="C227" s="1"/>
      <c r="I227" s="1"/>
    </row>
    <row r="228" ht="12.75" customHeight="1">
      <c r="A228" s="1"/>
      <c r="C228" s="1"/>
      <c r="I228" s="1"/>
    </row>
    <row r="229" ht="12.75" customHeight="1">
      <c r="A229" s="1"/>
      <c r="C229" s="1"/>
      <c r="I229" s="1"/>
    </row>
    <row r="230" ht="12.75" customHeight="1">
      <c r="A230" s="1"/>
      <c r="C230" s="1"/>
      <c r="I230" s="1"/>
    </row>
    <row r="231" ht="12.75" customHeight="1">
      <c r="A231" s="1"/>
      <c r="C231" s="1"/>
      <c r="I231" s="1"/>
    </row>
    <row r="232" ht="12.75" customHeight="1">
      <c r="A232" s="1"/>
      <c r="C232" s="1"/>
      <c r="I232" s="1"/>
    </row>
    <row r="233" ht="12.75" customHeight="1">
      <c r="A233" s="1"/>
      <c r="C233" s="1"/>
      <c r="I233" s="1"/>
    </row>
    <row r="234" ht="12.75" customHeight="1">
      <c r="A234" s="1"/>
      <c r="C234" s="1"/>
      <c r="I234" s="1"/>
    </row>
    <row r="235" ht="12.75" customHeight="1">
      <c r="A235" s="1"/>
      <c r="C235" s="1"/>
      <c r="I235" s="1"/>
    </row>
    <row r="236" ht="12.75" customHeight="1">
      <c r="A236" s="1"/>
      <c r="C236" s="1"/>
      <c r="I236" s="1"/>
    </row>
    <row r="237" ht="12.75" customHeight="1">
      <c r="A237" s="1"/>
      <c r="C237" s="1"/>
      <c r="I237" s="1"/>
    </row>
    <row r="238" ht="12.75" customHeight="1">
      <c r="A238" s="1"/>
      <c r="C238" s="1"/>
      <c r="I238" s="1"/>
    </row>
    <row r="239" ht="12.75" customHeight="1">
      <c r="A239" s="1"/>
      <c r="C239" s="1"/>
      <c r="I239" s="1"/>
    </row>
    <row r="240" ht="12.75" customHeight="1">
      <c r="A240" s="1"/>
      <c r="C240" s="1"/>
      <c r="I240" s="1"/>
    </row>
    <row r="241" ht="12.75" customHeight="1">
      <c r="A241" s="1"/>
      <c r="C241" s="1"/>
      <c r="I241" s="1"/>
    </row>
    <row r="242" ht="12.75" customHeight="1">
      <c r="A242" s="1"/>
      <c r="C242" s="1"/>
      <c r="I242" s="1"/>
    </row>
    <row r="243" ht="12.75" customHeight="1">
      <c r="A243" s="1"/>
      <c r="C243" s="1"/>
      <c r="I243" s="1"/>
    </row>
    <row r="244" ht="12.75" customHeight="1">
      <c r="A244" s="1"/>
      <c r="C244" s="1"/>
      <c r="I244" s="1"/>
    </row>
    <row r="245" ht="12.75" customHeight="1">
      <c r="A245" s="1"/>
      <c r="C245" s="1"/>
      <c r="I245" s="1"/>
    </row>
    <row r="246" ht="12.75" customHeight="1">
      <c r="A246" s="1"/>
      <c r="C246" s="1"/>
      <c r="I246" s="1"/>
    </row>
    <row r="247" ht="12.75" customHeight="1">
      <c r="A247" s="1"/>
      <c r="C247" s="1"/>
      <c r="I247" s="1"/>
    </row>
    <row r="248" ht="12.75" customHeight="1">
      <c r="A248" s="1"/>
      <c r="C248" s="1"/>
      <c r="I248" s="1"/>
    </row>
    <row r="249" ht="12.75" customHeight="1">
      <c r="A249" s="1"/>
      <c r="C249" s="1"/>
      <c r="I249" s="1"/>
    </row>
    <row r="250" ht="12.75" customHeight="1">
      <c r="A250" s="1"/>
      <c r="C250" s="1"/>
      <c r="I250" s="1"/>
    </row>
    <row r="251" ht="12.75" customHeight="1">
      <c r="A251" s="1"/>
      <c r="C251" s="1"/>
      <c r="I251" s="1"/>
    </row>
    <row r="252" ht="12.75" customHeight="1">
      <c r="A252" s="1"/>
      <c r="C252" s="1"/>
      <c r="I252" s="1"/>
    </row>
    <row r="253" ht="12.75" customHeight="1">
      <c r="A253" s="1"/>
      <c r="C253" s="1"/>
      <c r="I253" s="1"/>
    </row>
    <row r="254" ht="12.75" customHeight="1">
      <c r="A254" s="1"/>
      <c r="C254" s="1"/>
      <c r="I254" s="1"/>
    </row>
    <row r="255" ht="12.75" customHeight="1">
      <c r="A255" s="1"/>
      <c r="C255" s="1"/>
      <c r="I255" s="1"/>
    </row>
    <row r="256" ht="12.75" customHeight="1">
      <c r="A256" s="1"/>
      <c r="C256" s="1"/>
      <c r="I256" s="1"/>
    </row>
    <row r="257" ht="12.75" customHeight="1">
      <c r="A257" s="1"/>
      <c r="C257" s="1"/>
      <c r="I257" s="1"/>
    </row>
    <row r="258" ht="12.75" customHeight="1">
      <c r="A258" s="1"/>
      <c r="C258" s="1"/>
      <c r="I258" s="1"/>
    </row>
    <row r="259" ht="12.75" customHeight="1">
      <c r="A259" s="1"/>
      <c r="C259" s="1"/>
      <c r="I259" s="1"/>
    </row>
    <row r="260" ht="12.75" customHeight="1">
      <c r="A260" s="1"/>
      <c r="C260" s="1"/>
      <c r="I260" s="1"/>
    </row>
    <row r="261" ht="12.75" customHeight="1">
      <c r="A261" s="1"/>
      <c r="C261" s="1"/>
      <c r="I261" s="1"/>
    </row>
    <row r="262" ht="12.75" customHeight="1">
      <c r="A262" s="1"/>
      <c r="C262" s="1"/>
      <c r="I262" s="1"/>
    </row>
    <row r="263" ht="12.75" customHeight="1">
      <c r="A263" s="1"/>
      <c r="C263" s="1"/>
      <c r="I263" s="1"/>
    </row>
    <row r="264" ht="12.75" customHeight="1">
      <c r="A264" s="1"/>
      <c r="C264" s="1"/>
      <c r="I264" s="1"/>
    </row>
    <row r="265" ht="12.75" customHeight="1">
      <c r="A265" s="1"/>
      <c r="C265" s="1"/>
      <c r="I265" s="1"/>
    </row>
    <row r="266" ht="12.75" customHeight="1">
      <c r="A266" s="1"/>
      <c r="C266" s="1"/>
      <c r="I266" s="1"/>
    </row>
    <row r="267" ht="12.75" customHeight="1">
      <c r="A267" s="1"/>
      <c r="C267" s="1"/>
      <c r="I267" s="1"/>
    </row>
    <row r="268" ht="12.75" customHeight="1">
      <c r="A268" s="1"/>
      <c r="C268" s="1"/>
      <c r="I268" s="1"/>
    </row>
    <row r="269" ht="12.75" customHeight="1">
      <c r="A269" s="1"/>
      <c r="C269" s="1"/>
      <c r="I269" s="1"/>
    </row>
    <row r="270" ht="12.75" customHeight="1">
      <c r="A270" s="1"/>
      <c r="C270" s="1"/>
      <c r="I270" s="1"/>
    </row>
    <row r="271" ht="12.75" customHeight="1">
      <c r="A271" s="1"/>
      <c r="C271" s="1"/>
      <c r="I271" s="1"/>
    </row>
    <row r="272" ht="12.75" customHeight="1">
      <c r="A272" s="1"/>
      <c r="C272" s="1"/>
      <c r="I272" s="1"/>
    </row>
    <row r="273" ht="12.75" customHeight="1">
      <c r="A273" s="1"/>
      <c r="C273" s="1"/>
      <c r="I273" s="1"/>
    </row>
    <row r="274" ht="12.75" customHeight="1">
      <c r="A274" s="1"/>
      <c r="C274" s="1"/>
      <c r="I274" s="1"/>
    </row>
    <row r="275" ht="12.75" customHeight="1">
      <c r="A275" s="1"/>
      <c r="C275" s="1"/>
      <c r="I275" s="1"/>
    </row>
    <row r="276" ht="12.75" customHeight="1">
      <c r="A276" s="1"/>
      <c r="C276" s="1"/>
      <c r="I276" s="1"/>
    </row>
    <row r="277" ht="12.75" customHeight="1">
      <c r="A277" s="1"/>
      <c r="C277" s="1"/>
      <c r="I277" s="1"/>
    </row>
    <row r="278" ht="12.75" customHeight="1">
      <c r="A278" s="1"/>
      <c r="C278" s="1"/>
      <c r="I278" s="1"/>
    </row>
    <row r="279" ht="12.75" customHeight="1">
      <c r="A279" s="1"/>
      <c r="C279" s="1"/>
      <c r="I279" s="1"/>
    </row>
    <row r="280" ht="12.75" customHeight="1">
      <c r="A280" s="1"/>
      <c r="C280" s="1"/>
      <c r="I280" s="1"/>
    </row>
    <row r="281" ht="12.75" customHeight="1">
      <c r="A281" s="1"/>
      <c r="C281" s="1"/>
      <c r="I281" s="1"/>
    </row>
    <row r="282" ht="12.75" customHeight="1">
      <c r="A282" s="1"/>
      <c r="C282" s="1"/>
      <c r="I282" s="1"/>
    </row>
    <row r="283" ht="12.75" customHeight="1">
      <c r="A283" s="1"/>
      <c r="C283" s="1"/>
      <c r="I283" s="1"/>
    </row>
    <row r="284" ht="12.75" customHeight="1">
      <c r="A284" s="1"/>
      <c r="C284" s="1"/>
      <c r="I284" s="1"/>
    </row>
    <row r="285" ht="12.75" customHeight="1">
      <c r="A285" s="1"/>
      <c r="C285" s="1"/>
      <c r="I285" s="1"/>
    </row>
    <row r="286" ht="12.75" customHeight="1">
      <c r="A286" s="1"/>
      <c r="C286" s="1"/>
      <c r="I286" s="1"/>
    </row>
    <row r="287" ht="12.75" customHeight="1">
      <c r="A287" s="1"/>
      <c r="C287" s="1"/>
      <c r="I287" s="1"/>
    </row>
    <row r="288" ht="12.75" customHeight="1">
      <c r="A288" s="1"/>
      <c r="C288" s="1"/>
      <c r="I288" s="1"/>
    </row>
    <row r="289" ht="12.75" customHeight="1">
      <c r="A289" s="1"/>
      <c r="C289" s="1"/>
      <c r="I289" s="1"/>
    </row>
    <row r="290" ht="12.75" customHeight="1">
      <c r="A290" s="1"/>
      <c r="C290" s="1"/>
      <c r="I290" s="1"/>
    </row>
    <row r="291" ht="12.75" customHeight="1">
      <c r="A291" s="1"/>
      <c r="C291" s="1"/>
      <c r="I291" s="1"/>
    </row>
    <row r="292" ht="12.75" customHeight="1">
      <c r="A292" s="1"/>
      <c r="C292" s="1"/>
      <c r="I292" s="1"/>
    </row>
    <row r="293" ht="12.75" customHeight="1">
      <c r="A293" s="1"/>
      <c r="C293" s="1"/>
      <c r="I293" s="1"/>
    </row>
    <row r="294" ht="12.75" customHeight="1">
      <c r="A294" s="1"/>
      <c r="C294" s="1"/>
      <c r="I294" s="1"/>
    </row>
    <row r="295" ht="12.75" customHeight="1">
      <c r="A295" s="1"/>
      <c r="C295" s="1"/>
      <c r="I295" s="1"/>
    </row>
    <row r="296" ht="12.75" customHeight="1">
      <c r="A296" s="1"/>
      <c r="C296" s="1"/>
      <c r="I296" s="1"/>
    </row>
    <row r="297" ht="12.75" customHeight="1">
      <c r="A297" s="1"/>
      <c r="C297" s="1"/>
      <c r="I297" s="1"/>
    </row>
    <row r="298" ht="12.75" customHeight="1">
      <c r="A298" s="1"/>
      <c r="C298" s="1"/>
      <c r="I298" s="1"/>
    </row>
    <row r="299" ht="12.75" customHeight="1">
      <c r="A299" s="1"/>
      <c r="C299" s="1"/>
      <c r="I299" s="1"/>
    </row>
    <row r="300" ht="12.75" customHeight="1">
      <c r="A300" s="1"/>
      <c r="C300" s="1"/>
      <c r="I300" s="1"/>
    </row>
    <row r="301" ht="12.75" customHeight="1">
      <c r="A301" s="1"/>
      <c r="C301" s="1"/>
      <c r="I301" s="1"/>
    </row>
    <row r="302" ht="12.75" customHeight="1">
      <c r="A302" s="1"/>
      <c r="C302" s="1"/>
      <c r="I302" s="1"/>
    </row>
    <row r="303" ht="12.75" customHeight="1">
      <c r="A303" s="1"/>
      <c r="C303" s="1"/>
      <c r="I303" s="1"/>
    </row>
    <row r="304" ht="12.75" customHeight="1">
      <c r="A304" s="1"/>
      <c r="C304" s="1"/>
      <c r="I304" s="1"/>
    </row>
    <row r="305" ht="12.75" customHeight="1">
      <c r="A305" s="1"/>
      <c r="C305" s="1"/>
      <c r="I305" s="1"/>
    </row>
    <row r="306" ht="12.75" customHeight="1">
      <c r="A306" s="1"/>
      <c r="C306" s="1"/>
      <c r="I306" s="1"/>
    </row>
    <row r="307" ht="12.75" customHeight="1">
      <c r="A307" s="1"/>
      <c r="C307" s="1"/>
      <c r="I307" s="1"/>
    </row>
    <row r="308" ht="12.75" customHeight="1">
      <c r="A308" s="1"/>
      <c r="C308" s="1"/>
      <c r="I308" s="1"/>
    </row>
    <row r="309" ht="12.75" customHeight="1">
      <c r="A309" s="1"/>
      <c r="C309" s="1"/>
      <c r="I309" s="1"/>
    </row>
    <row r="310" ht="12.75" customHeight="1">
      <c r="A310" s="1"/>
      <c r="C310" s="1"/>
      <c r="I310" s="1"/>
    </row>
    <row r="311" ht="12.75" customHeight="1">
      <c r="A311" s="1"/>
      <c r="C311" s="1"/>
      <c r="I311" s="1"/>
    </row>
    <row r="312" ht="12.75" customHeight="1">
      <c r="A312" s="1"/>
      <c r="C312" s="1"/>
      <c r="I312" s="1"/>
    </row>
    <row r="313" ht="12.75" customHeight="1">
      <c r="A313" s="1"/>
      <c r="C313" s="1"/>
      <c r="I313" s="1"/>
    </row>
    <row r="314" ht="12.75" customHeight="1">
      <c r="A314" s="1"/>
      <c r="C314" s="1"/>
      <c r="I314" s="1"/>
    </row>
    <row r="315" ht="12.75" customHeight="1">
      <c r="A315" s="1"/>
      <c r="C315" s="1"/>
      <c r="I315" s="1"/>
    </row>
    <row r="316" ht="12.75" customHeight="1">
      <c r="A316" s="1"/>
      <c r="C316" s="1"/>
      <c r="I316" s="1"/>
    </row>
    <row r="317" ht="12.75" customHeight="1">
      <c r="A317" s="1"/>
      <c r="C317" s="1"/>
      <c r="I317" s="1"/>
    </row>
    <row r="318" ht="12.75" customHeight="1">
      <c r="A318" s="1"/>
      <c r="C318" s="1"/>
      <c r="I318" s="1"/>
    </row>
    <row r="319" ht="12.75" customHeight="1">
      <c r="A319" s="1"/>
      <c r="C319" s="1"/>
      <c r="I319" s="1"/>
    </row>
    <row r="320" ht="12.75" customHeight="1">
      <c r="A320" s="1"/>
      <c r="C320" s="1"/>
      <c r="I320" s="1"/>
    </row>
    <row r="321" ht="12.75" customHeight="1">
      <c r="A321" s="1"/>
      <c r="C321" s="1"/>
      <c r="I321" s="1"/>
    </row>
    <row r="322" ht="12.75" customHeight="1">
      <c r="A322" s="1"/>
      <c r="C322" s="1"/>
      <c r="I322" s="1"/>
    </row>
    <row r="323" ht="12.75" customHeight="1">
      <c r="A323" s="1"/>
      <c r="C323" s="1"/>
      <c r="I323" s="1"/>
    </row>
    <row r="324" ht="12.75" customHeight="1">
      <c r="A324" s="1"/>
      <c r="C324" s="1"/>
      <c r="I324" s="1"/>
    </row>
    <row r="325" ht="12.75" customHeight="1">
      <c r="A325" s="1"/>
      <c r="C325" s="1"/>
      <c r="I325" s="1"/>
    </row>
    <row r="326" ht="12.75" customHeight="1">
      <c r="A326" s="1"/>
      <c r="C326" s="1"/>
      <c r="I326" s="1"/>
    </row>
    <row r="327" ht="12.75" customHeight="1">
      <c r="A327" s="1"/>
      <c r="C327" s="1"/>
      <c r="I327" s="1"/>
    </row>
    <row r="328" ht="12.75" customHeight="1">
      <c r="A328" s="1"/>
      <c r="C328" s="1"/>
      <c r="I328" s="1"/>
    </row>
    <row r="329" ht="12.75" customHeight="1">
      <c r="A329" s="1"/>
      <c r="C329" s="1"/>
      <c r="I329" s="1"/>
    </row>
    <row r="330" ht="12.75" customHeight="1">
      <c r="A330" s="1"/>
      <c r="C330" s="1"/>
      <c r="I330" s="1"/>
    </row>
    <row r="331" ht="12.75" customHeight="1">
      <c r="A331" s="1"/>
      <c r="C331" s="1"/>
      <c r="I331" s="1"/>
    </row>
    <row r="332" ht="12.75" customHeight="1">
      <c r="A332" s="1"/>
      <c r="C332" s="1"/>
      <c r="I332" s="1"/>
    </row>
    <row r="333" ht="12.75" customHeight="1">
      <c r="A333" s="1"/>
      <c r="C333" s="1"/>
      <c r="I333" s="1"/>
    </row>
    <row r="334" ht="12.75" customHeight="1">
      <c r="A334" s="1"/>
      <c r="C334" s="1"/>
      <c r="I334" s="1"/>
    </row>
    <row r="335" ht="12.75" customHeight="1">
      <c r="A335" s="1"/>
      <c r="C335" s="1"/>
      <c r="I335" s="1"/>
    </row>
    <row r="336" ht="12.75" customHeight="1">
      <c r="A336" s="1"/>
      <c r="C336" s="1"/>
      <c r="I336" s="1"/>
    </row>
    <row r="337" ht="12.75" customHeight="1">
      <c r="A337" s="1"/>
      <c r="C337" s="1"/>
      <c r="I337" s="1"/>
    </row>
    <row r="338" ht="12.75" customHeight="1">
      <c r="A338" s="1"/>
      <c r="C338" s="1"/>
      <c r="I338" s="1"/>
    </row>
    <row r="339" ht="12.75" customHeight="1">
      <c r="A339" s="1"/>
      <c r="C339" s="1"/>
      <c r="I339" s="1"/>
    </row>
    <row r="340" ht="12.75" customHeight="1">
      <c r="A340" s="1"/>
      <c r="C340" s="1"/>
      <c r="I340" s="1"/>
    </row>
    <row r="341" ht="12.75" customHeight="1">
      <c r="A341" s="1"/>
      <c r="C341" s="1"/>
      <c r="I341" s="1"/>
    </row>
    <row r="342" ht="12.75" customHeight="1">
      <c r="A342" s="1"/>
      <c r="C342" s="1"/>
      <c r="I342" s="1"/>
    </row>
    <row r="343" ht="12.75" customHeight="1">
      <c r="A343" s="1"/>
      <c r="C343" s="1"/>
      <c r="I343" s="1"/>
    </row>
    <row r="344" ht="12.75" customHeight="1">
      <c r="A344" s="1"/>
      <c r="C344" s="1"/>
      <c r="I344" s="1"/>
    </row>
    <row r="345" ht="12.75" customHeight="1">
      <c r="A345" s="1"/>
      <c r="C345" s="1"/>
      <c r="I345" s="1"/>
    </row>
    <row r="346" ht="12.75" customHeight="1">
      <c r="A346" s="1"/>
      <c r="C346" s="1"/>
      <c r="I346" s="1"/>
    </row>
    <row r="347" ht="12.75" customHeight="1">
      <c r="A347" s="1"/>
      <c r="C347" s="1"/>
      <c r="I347" s="1"/>
    </row>
    <row r="348" ht="12.75" customHeight="1">
      <c r="A348" s="1"/>
      <c r="C348" s="1"/>
      <c r="I348" s="1"/>
    </row>
    <row r="349" ht="12.75" customHeight="1">
      <c r="A349" s="1"/>
      <c r="C349" s="1"/>
      <c r="I349" s="1"/>
    </row>
    <row r="350" ht="12.75" customHeight="1">
      <c r="A350" s="1"/>
      <c r="C350" s="1"/>
      <c r="I350" s="1"/>
    </row>
    <row r="351" ht="12.75" customHeight="1">
      <c r="A351" s="1"/>
      <c r="C351" s="1"/>
      <c r="I351" s="1"/>
    </row>
    <row r="352" ht="12.75" customHeight="1">
      <c r="A352" s="1"/>
      <c r="C352" s="1"/>
      <c r="I352" s="1"/>
    </row>
    <row r="353" ht="12.75" customHeight="1">
      <c r="A353" s="1"/>
      <c r="C353" s="1"/>
      <c r="I353" s="1"/>
    </row>
    <row r="354" ht="12.75" customHeight="1">
      <c r="A354" s="1"/>
      <c r="C354" s="1"/>
      <c r="I354" s="1"/>
    </row>
    <row r="355" ht="12.75" customHeight="1">
      <c r="A355" s="1"/>
      <c r="C355" s="1"/>
      <c r="I355" s="1"/>
    </row>
    <row r="356" ht="12.75" customHeight="1">
      <c r="A356" s="1"/>
      <c r="C356" s="1"/>
      <c r="I356" s="1"/>
    </row>
    <row r="357" ht="12.75" customHeight="1">
      <c r="A357" s="1"/>
      <c r="C357" s="1"/>
      <c r="I357" s="1"/>
    </row>
    <row r="358" ht="12.75" customHeight="1">
      <c r="A358" s="1"/>
      <c r="C358" s="1"/>
      <c r="I358" s="1"/>
    </row>
    <row r="359" ht="12.75" customHeight="1">
      <c r="A359" s="1"/>
      <c r="C359" s="1"/>
      <c r="I359" s="1"/>
    </row>
    <row r="360" ht="12.75" customHeight="1">
      <c r="A360" s="1"/>
      <c r="C360" s="1"/>
      <c r="I360" s="1"/>
    </row>
    <row r="361" ht="12.75" customHeight="1">
      <c r="A361" s="1"/>
      <c r="C361" s="1"/>
      <c r="I361" s="1"/>
    </row>
    <row r="362" ht="12.75" customHeight="1">
      <c r="A362" s="1"/>
      <c r="C362" s="1"/>
      <c r="I362" s="1"/>
    </row>
    <row r="363" ht="12.75" customHeight="1">
      <c r="A363" s="1"/>
      <c r="C363" s="1"/>
      <c r="I363" s="1"/>
    </row>
    <row r="364" ht="12.75" customHeight="1">
      <c r="A364" s="1"/>
      <c r="C364" s="1"/>
      <c r="I364" s="1"/>
    </row>
    <row r="365" ht="12.75" customHeight="1">
      <c r="A365" s="1"/>
      <c r="C365" s="1"/>
      <c r="I365" s="1"/>
    </row>
    <row r="366" ht="12.75" customHeight="1">
      <c r="A366" s="1"/>
      <c r="C366" s="1"/>
      <c r="I366" s="1"/>
    </row>
    <row r="367" ht="12.75" customHeight="1">
      <c r="A367" s="1"/>
      <c r="C367" s="1"/>
      <c r="I367" s="1"/>
    </row>
    <row r="368" ht="12.75" customHeight="1">
      <c r="A368" s="1"/>
      <c r="C368" s="1"/>
      <c r="I368" s="1"/>
    </row>
    <row r="369" ht="12.75" customHeight="1">
      <c r="A369" s="1"/>
      <c r="C369" s="1"/>
      <c r="I369" s="1"/>
    </row>
    <row r="370" ht="12.75" customHeight="1">
      <c r="A370" s="1"/>
      <c r="C370" s="1"/>
      <c r="I370" s="1"/>
    </row>
    <row r="371" ht="12.75" customHeight="1">
      <c r="A371" s="1"/>
      <c r="C371" s="1"/>
      <c r="I371" s="1"/>
    </row>
    <row r="372" ht="12.75" customHeight="1">
      <c r="A372" s="1"/>
      <c r="C372" s="1"/>
      <c r="I372" s="1"/>
    </row>
    <row r="373" ht="12.75" customHeight="1">
      <c r="A373" s="1"/>
      <c r="C373" s="1"/>
      <c r="I373" s="1"/>
    </row>
    <row r="374" ht="12.75" customHeight="1">
      <c r="A374" s="1"/>
      <c r="C374" s="1"/>
      <c r="I374" s="1"/>
    </row>
    <row r="375" ht="12.75" customHeight="1">
      <c r="A375" s="1"/>
      <c r="C375" s="1"/>
      <c r="I375" s="1"/>
    </row>
    <row r="376" ht="12.75" customHeight="1">
      <c r="A376" s="1"/>
      <c r="C376" s="1"/>
      <c r="I376" s="1"/>
    </row>
    <row r="377" ht="12.75" customHeight="1">
      <c r="A377" s="1"/>
      <c r="C377" s="1"/>
      <c r="I377" s="1"/>
    </row>
    <row r="378" ht="12.75" customHeight="1">
      <c r="A378" s="1"/>
      <c r="C378" s="1"/>
      <c r="I378" s="1"/>
    </row>
    <row r="379" ht="12.75" customHeight="1">
      <c r="A379" s="1"/>
      <c r="C379" s="1"/>
      <c r="I379" s="1"/>
    </row>
    <row r="380" ht="12.75" customHeight="1">
      <c r="A380" s="1"/>
      <c r="C380" s="1"/>
      <c r="I380" s="1"/>
    </row>
    <row r="381" ht="12.75" customHeight="1">
      <c r="A381" s="1"/>
      <c r="C381" s="1"/>
      <c r="I381" s="1"/>
    </row>
    <row r="382" ht="12.75" customHeight="1">
      <c r="A382" s="1"/>
      <c r="C382" s="1"/>
      <c r="I382" s="1"/>
    </row>
    <row r="383" ht="12.75" customHeight="1">
      <c r="A383" s="1"/>
      <c r="C383" s="1"/>
      <c r="I383" s="1"/>
    </row>
    <row r="384" ht="12.75" customHeight="1">
      <c r="A384" s="1"/>
      <c r="C384" s="1"/>
      <c r="I384" s="1"/>
    </row>
    <row r="385" ht="12.75" customHeight="1">
      <c r="A385" s="1"/>
      <c r="C385" s="1"/>
      <c r="I385" s="1"/>
    </row>
    <row r="386" ht="12.75" customHeight="1">
      <c r="A386" s="1"/>
      <c r="C386" s="1"/>
      <c r="I386" s="1"/>
    </row>
    <row r="387" ht="12.75" customHeight="1">
      <c r="A387" s="1"/>
      <c r="C387" s="1"/>
      <c r="I387" s="1"/>
    </row>
    <row r="388" ht="12.75" customHeight="1">
      <c r="A388" s="1"/>
      <c r="C388" s="1"/>
      <c r="I388" s="1"/>
    </row>
    <row r="389" ht="12.75" customHeight="1">
      <c r="A389" s="1"/>
      <c r="C389" s="1"/>
      <c r="I389" s="1"/>
    </row>
    <row r="390" ht="12.75" customHeight="1">
      <c r="A390" s="1"/>
      <c r="C390" s="1"/>
      <c r="I390" s="1"/>
    </row>
    <row r="391" ht="12.75" customHeight="1">
      <c r="A391" s="1"/>
      <c r="C391" s="1"/>
      <c r="I391" s="1"/>
    </row>
    <row r="392" ht="12.75" customHeight="1">
      <c r="A392" s="1"/>
      <c r="C392" s="1"/>
      <c r="I392" s="1"/>
    </row>
    <row r="393" ht="12.75" customHeight="1">
      <c r="A393" s="1"/>
      <c r="C393" s="1"/>
      <c r="I393" s="1"/>
    </row>
    <row r="394" ht="12.75" customHeight="1">
      <c r="A394" s="1"/>
      <c r="C394" s="1"/>
      <c r="I394" s="1"/>
    </row>
    <row r="395" ht="12.75" customHeight="1">
      <c r="A395" s="1"/>
      <c r="C395" s="1"/>
      <c r="I395" s="1"/>
    </row>
    <row r="396" ht="12.75" customHeight="1">
      <c r="A396" s="1"/>
      <c r="C396" s="1"/>
      <c r="I396" s="1"/>
    </row>
    <row r="397" ht="12.75" customHeight="1">
      <c r="A397" s="1"/>
      <c r="C397" s="1"/>
      <c r="I397" s="1"/>
    </row>
    <row r="398" ht="12.75" customHeight="1">
      <c r="A398" s="1"/>
      <c r="C398" s="1"/>
      <c r="I398" s="1"/>
    </row>
    <row r="399" ht="12.75" customHeight="1">
      <c r="A399" s="1"/>
      <c r="C399" s="1"/>
      <c r="I399" s="1"/>
    </row>
    <row r="400" ht="12.75" customHeight="1">
      <c r="A400" s="1"/>
      <c r="C400" s="1"/>
      <c r="I400" s="1"/>
    </row>
    <row r="401" ht="12.75" customHeight="1">
      <c r="A401" s="1"/>
      <c r="C401" s="1"/>
      <c r="I401" s="1"/>
    </row>
    <row r="402" ht="12.75" customHeight="1">
      <c r="A402" s="1"/>
      <c r="C402" s="1"/>
      <c r="I402" s="1"/>
    </row>
    <row r="403" ht="12.75" customHeight="1">
      <c r="A403" s="1"/>
      <c r="C403" s="1"/>
      <c r="I403" s="1"/>
    </row>
    <row r="404" ht="12.75" customHeight="1">
      <c r="A404" s="1"/>
      <c r="C404" s="1"/>
      <c r="I404" s="1"/>
    </row>
    <row r="405" ht="12.75" customHeight="1">
      <c r="A405" s="1"/>
      <c r="C405" s="1"/>
      <c r="I405" s="1"/>
    </row>
    <row r="406" ht="12.75" customHeight="1">
      <c r="A406" s="1"/>
      <c r="C406" s="1"/>
      <c r="I406" s="1"/>
    </row>
    <row r="407" ht="12.75" customHeight="1">
      <c r="A407" s="1"/>
      <c r="C407" s="1"/>
      <c r="I407" s="1"/>
    </row>
    <row r="408" ht="12.75" customHeight="1">
      <c r="A408" s="1"/>
      <c r="C408" s="1"/>
      <c r="I408" s="1"/>
    </row>
    <row r="409" ht="12.75" customHeight="1">
      <c r="A409" s="1"/>
      <c r="C409" s="1"/>
      <c r="I409" s="1"/>
    </row>
    <row r="410" ht="12.75" customHeight="1">
      <c r="A410" s="1"/>
      <c r="C410" s="1"/>
      <c r="I410" s="1"/>
    </row>
    <row r="411" ht="12.75" customHeight="1">
      <c r="A411" s="1"/>
      <c r="C411" s="1"/>
      <c r="I411" s="1"/>
    </row>
    <row r="412" ht="12.75" customHeight="1">
      <c r="A412" s="1"/>
      <c r="C412" s="1"/>
      <c r="I412" s="1"/>
    </row>
    <row r="413" ht="12.75" customHeight="1">
      <c r="A413" s="1"/>
      <c r="C413" s="1"/>
      <c r="I413" s="1"/>
    </row>
    <row r="414" ht="12.75" customHeight="1">
      <c r="A414" s="1"/>
      <c r="C414" s="1"/>
      <c r="I414" s="1"/>
    </row>
    <row r="415" ht="12.75" customHeight="1">
      <c r="A415" s="1"/>
      <c r="C415" s="1"/>
      <c r="I415" s="1"/>
    </row>
    <row r="416" ht="12.75" customHeight="1">
      <c r="A416" s="1"/>
      <c r="C416" s="1"/>
      <c r="I416" s="1"/>
    </row>
    <row r="417" ht="12.75" customHeight="1">
      <c r="A417" s="1"/>
      <c r="C417" s="1"/>
      <c r="I417" s="1"/>
    </row>
    <row r="418" ht="12.75" customHeight="1">
      <c r="A418" s="1"/>
      <c r="C418" s="1"/>
      <c r="I418" s="1"/>
    </row>
    <row r="419" ht="12.75" customHeight="1">
      <c r="A419" s="1"/>
      <c r="C419" s="1"/>
      <c r="I419" s="1"/>
    </row>
    <row r="420" ht="12.75" customHeight="1">
      <c r="A420" s="1"/>
      <c r="C420" s="1"/>
      <c r="I420" s="1"/>
    </row>
    <row r="421" ht="12.75" customHeight="1">
      <c r="A421" s="1"/>
      <c r="C421" s="1"/>
      <c r="I421" s="1"/>
    </row>
    <row r="422" ht="12.75" customHeight="1">
      <c r="A422" s="1"/>
      <c r="C422" s="1"/>
      <c r="I422" s="1"/>
    </row>
    <row r="423" ht="12.75" customHeight="1">
      <c r="A423" s="1"/>
      <c r="C423" s="1"/>
      <c r="I423" s="1"/>
    </row>
    <row r="424" ht="12.75" customHeight="1">
      <c r="A424" s="1"/>
      <c r="C424" s="1"/>
      <c r="I424" s="1"/>
    </row>
    <row r="425" ht="12.75" customHeight="1">
      <c r="A425" s="1"/>
      <c r="C425" s="1"/>
      <c r="I425" s="1"/>
    </row>
    <row r="426" ht="12.75" customHeight="1">
      <c r="A426" s="1"/>
      <c r="C426" s="1"/>
      <c r="I426" s="1"/>
    </row>
    <row r="427" ht="12.75" customHeight="1">
      <c r="A427" s="1"/>
      <c r="C427" s="1"/>
      <c r="I427" s="1"/>
    </row>
    <row r="428" ht="12.75" customHeight="1">
      <c r="A428" s="1"/>
      <c r="C428" s="1"/>
      <c r="I428" s="1"/>
    </row>
    <row r="429" ht="12.75" customHeight="1">
      <c r="A429" s="1"/>
      <c r="C429" s="1"/>
      <c r="I429" s="1"/>
    </row>
    <row r="430" ht="12.75" customHeight="1">
      <c r="A430" s="1"/>
      <c r="C430" s="1"/>
      <c r="I430" s="1"/>
    </row>
    <row r="431" ht="12.75" customHeight="1">
      <c r="A431" s="1"/>
      <c r="C431" s="1"/>
      <c r="I431" s="1"/>
    </row>
    <row r="432" ht="12.75" customHeight="1">
      <c r="A432" s="1"/>
      <c r="C432" s="1"/>
      <c r="I432" s="1"/>
    </row>
    <row r="433" ht="12.75" customHeight="1">
      <c r="A433" s="1"/>
      <c r="C433" s="1"/>
      <c r="I433" s="1"/>
    </row>
    <row r="434" ht="12.75" customHeight="1">
      <c r="A434" s="1"/>
      <c r="C434" s="1"/>
      <c r="I434" s="1"/>
    </row>
    <row r="435" ht="12.75" customHeight="1">
      <c r="A435" s="1"/>
      <c r="C435" s="1"/>
      <c r="I435" s="1"/>
    </row>
    <row r="436" ht="12.75" customHeight="1">
      <c r="A436" s="1"/>
      <c r="C436" s="1"/>
      <c r="I436" s="1"/>
    </row>
    <row r="437" ht="12.75" customHeight="1">
      <c r="A437" s="1"/>
      <c r="C437" s="1"/>
      <c r="I437" s="1"/>
    </row>
    <row r="438" ht="12.75" customHeight="1">
      <c r="A438" s="1"/>
      <c r="C438" s="1"/>
      <c r="I438" s="1"/>
    </row>
    <row r="439" ht="12.75" customHeight="1">
      <c r="A439" s="1"/>
      <c r="C439" s="1"/>
      <c r="I439" s="1"/>
    </row>
    <row r="440" ht="12.75" customHeight="1">
      <c r="A440" s="1"/>
      <c r="C440" s="1"/>
      <c r="I440" s="1"/>
    </row>
    <row r="441" ht="12.75" customHeight="1">
      <c r="A441" s="1"/>
      <c r="C441" s="1"/>
      <c r="I441" s="1"/>
    </row>
    <row r="442" ht="12.75" customHeight="1">
      <c r="A442" s="1"/>
      <c r="C442" s="1"/>
      <c r="I442" s="1"/>
    </row>
    <row r="443" ht="12.75" customHeight="1">
      <c r="A443" s="1"/>
      <c r="C443" s="1"/>
      <c r="I443" s="1"/>
    </row>
    <row r="444" ht="12.75" customHeight="1">
      <c r="A444" s="1"/>
      <c r="C444" s="1"/>
      <c r="I444" s="1"/>
    </row>
    <row r="445" ht="12.75" customHeight="1">
      <c r="A445" s="1"/>
      <c r="C445" s="1"/>
      <c r="I445" s="1"/>
    </row>
    <row r="446" ht="12.75" customHeight="1">
      <c r="A446" s="1"/>
      <c r="C446" s="1"/>
      <c r="I446" s="1"/>
    </row>
    <row r="447" ht="12.75" customHeight="1">
      <c r="A447" s="1"/>
      <c r="C447" s="1"/>
      <c r="I447" s="1"/>
    </row>
    <row r="448" ht="12.75" customHeight="1">
      <c r="A448" s="1"/>
      <c r="C448" s="1"/>
      <c r="I448" s="1"/>
    </row>
    <row r="449" ht="12.75" customHeight="1">
      <c r="A449" s="1"/>
      <c r="C449" s="1"/>
      <c r="I449" s="1"/>
    </row>
    <row r="450" ht="12.75" customHeight="1">
      <c r="A450" s="1"/>
      <c r="C450" s="1"/>
      <c r="I450" s="1"/>
    </row>
    <row r="451" ht="12.75" customHeight="1">
      <c r="A451" s="1"/>
      <c r="C451" s="1"/>
      <c r="I451" s="1"/>
    </row>
    <row r="452" ht="12.75" customHeight="1">
      <c r="A452" s="1"/>
      <c r="C452" s="1"/>
      <c r="I452" s="1"/>
    </row>
    <row r="453" ht="12.75" customHeight="1">
      <c r="A453" s="1"/>
      <c r="C453" s="1"/>
      <c r="I453" s="1"/>
    </row>
    <row r="454" ht="12.75" customHeight="1">
      <c r="A454" s="1"/>
      <c r="C454" s="1"/>
      <c r="I454" s="1"/>
    </row>
    <row r="455" ht="12.75" customHeight="1">
      <c r="A455" s="1"/>
      <c r="C455" s="1"/>
      <c r="I455" s="1"/>
    </row>
    <row r="456" ht="12.75" customHeight="1">
      <c r="A456" s="1"/>
      <c r="C456" s="1"/>
      <c r="I456" s="1"/>
    </row>
    <row r="457" ht="12.75" customHeight="1">
      <c r="A457" s="1"/>
      <c r="C457" s="1"/>
      <c r="I457" s="1"/>
    </row>
    <row r="458" ht="12.75" customHeight="1">
      <c r="A458" s="1"/>
      <c r="C458" s="1"/>
      <c r="I458" s="1"/>
    </row>
    <row r="459" ht="12.75" customHeight="1">
      <c r="A459" s="1"/>
      <c r="C459" s="1"/>
      <c r="I459" s="1"/>
    </row>
    <row r="460" ht="12.75" customHeight="1">
      <c r="A460" s="1"/>
      <c r="C460" s="1"/>
      <c r="I460" s="1"/>
    </row>
    <row r="461" ht="12.75" customHeight="1">
      <c r="A461" s="1"/>
      <c r="C461" s="1"/>
      <c r="I461" s="1"/>
    </row>
    <row r="462" ht="12.75" customHeight="1">
      <c r="A462" s="1"/>
      <c r="C462" s="1"/>
      <c r="I462" s="1"/>
    </row>
    <row r="463" ht="12.75" customHeight="1">
      <c r="A463" s="1"/>
      <c r="C463" s="1"/>
      <c r="I463" s="1"/>
    </row>
    <row r="464" ht="12.75" customHeight="1">
      <c r="A464" s="1"/>
      <c r="C464" s="1"/>
      <c r="I464" s="1"/>
    </row>
    <row r="465" ht="12.75" customHeight="1">
      <c r="A465" s="1"/>
      <c r="C465" s="1"/>
      <c r="I465" s="1"/>
    </row>
    <row r="466" ht="12.75" customHeight="1">
      <c r="A466" s="1"/>
      <c r="C466" s="1"/>
      <c r="I466" s="1"/>
    </row>
    <row r="467" ht="12.75" customHeight="1">
      <c r="A467" s="1"/>
      <c r="C467" s="1"/>
      <c r="I467" s="1"/>
    </row>
    <row r="468" ht="12.75" customHeight="1">
      <c r="A468" s="1"/>
      <c r="C468" s="1"/>
      <c r="I468" s="1"/>
    </row>
    <row r="469" ht="12.75" customHeight="1">
      <c r="A469" s="1"/>
      <c r="C469" s="1"/>
      <c r="I469" s="1"/>
    </row>
    <row r="470" ht="12.75" customHeight="1">
      <c r="A470" s="1"/>
      <c r="C470" s="1"/>
      <c r="I470" s="1"/>
    </row>
    <row r="471" ht="12.75" customHeight="1">
      <c r="A471" s="1"/>
      <c r="C471" s="1"/>
      <c r="I471" s="1"/>
    </row>
    <row r="472" ht="12.75" customHeight="1">
      <c r="A472" s="1"/>
      <c r="C472" s="1"/>
      <c r="I472" s="1"/>
    </row>
    <row r="473" ht="12.75" customHeight="1">
      <c r="A473" s="1"/>
      <c r="C473" s="1"/>
      <c r="I473" s="1"/>
    </row>
    <row r="474" ht="12.75" customHeight="1">
      <c r="A474" s="1"/>
      <c r="C474" s="1"/>
      <c r="I474" s="1"/>
    </row>
    <row r="475" ht="12.75" customHeight="1">
      <c r="A475" s="1"/>
      <c r="C475" s="1"/>
      <c r="I475" s="1"/>
    </row>
    <row r="476" ht="12.75" customHeight="1">
      <c r="A476" s="1"/>
      <c r="C476" s="1"/>
      <c r="I476" s="1"/>
    </row>
    <row r="477" ht="12.75" customHeight="1">
      <c r="A477" s="1"/>
      <c r="C477" s="1"/>
      <c r="I477" s="1"/>
    </row>
    <row r="478" ht="12.75" customHeight="1">
      <c r="A478" s="1"/>
      <c r="C478" s="1"/>
      <c r="I478" s="1"/>
    </row>
    <row r="479" ht="12.75" customHeight="1">
      <c r="A479" s="1"/>
      <c r="C479" s="1"/>
      <c r="I479" s="1"/>
    </row>
    <row r="480" ht="12.75" customHeight="1">
      <c r="A480" s="1"/>
      <c r="C480" s="1"/>
      <c r="I480" s="1"/>
    </row>
    <row r="481" ht="12.75" customHeight="1">
      <c r="A481" s="1"/>
      <c r="C481" s="1"/>
      <c r="I481" s="1"/>
    </row>
    <row r="482" ht="12.75" customHeight="1">
      <c r="A482" s="1"/>
      <c r="C482" s="1"/>
      <c r="I482" s="1"/>
    </row>
    <row r="483" ht="12.75" customHeight="1">
      <c r="A483" s="1"/>
      <c r="C483" s="1"/>
      <c r="I483" s="1"/>
    </row>
    <row r="484" ht="12.75" customHeight="1">
      <c r="A484" s="1"/>
      <c r="C484" s="1"/>
      <c r="I484" s="1"/>
    </row>
    <row r="485" ht="12.75" customHeight="1">
      <c r="A485" s="1"/>
      <c r="C485" s="1"/>
      <c r="I485" s="1"/>
    </row>
    <row r="486" ht="12.75" customHeight="1">
      <c r="A486" s="1"/>
      <c r="C486" s="1"/>
      <c r="I486" s="1"/>
    </row>
    <row r="487" ht="12.75" customHeight="1">
      <c r="A487" s="1"/>
      <c r="C487" s="1"/>
      <c r="I487" s="1"/>
    </row>
    <row r="488" ht="12.75" customHeight="1">
      <c r="A488" s="1"/>
      <c r="C488" s="1"/>
      <c r="I488" s="1"/>
    </row>
    <row r="489" ht="12.75" customHeight="1">
      <c r="A489" s="1"/>
      <c r="C489" s="1"/>
      <c r="I489" s="1"/>
    </row>
    <row r="490" ht="12.75" customHeight="1">
      <c r="A490" s="1"/>
      <c r="C490" s="1"/>
      <c r="I490" s="1"/>
    </row>
    <row r="491" ht="12.75" customHeight="1">
      <c r="A491" s="1"/>
      <c r="C491" s="1"/>
      <c r="I491" s="1"/>
    </row>
    <row r="492" ht="12.75" customHeight="1">
      <c r="A492" s="1"/>
      <c r="C492" s="1"/>
      <c r="I492" s="1"/>
    </row>
    <row r="493" ht="12.75" customHeight="1">
      <c r="A493" s="1"/>
      <c r="C493" s="1"/>
      <c r="I493" s="1"/>
    </row>
    <row r="494" ht="12.75" customHeight="1">
      <c r="A494" s="1"/>
      <c r="C494" s="1"/>
      <c r="I494" s="1"/>
    </row>
    <row r="495" ht="12.75" customHeight="1">
      <c r="A495" s="1"/>
      <c r="C495" s="1"/>
      <c r="I495" s="1"/>
    </row>
    <row r="496" ht="12.75" customHeight="1">
      <c r="A496" s="1"/>
      <c r="C496" s="1"/>
      <c r="I496" s="1"/>
    </row>
    <row r="497" ht="12.75" customHeight="1">
      <c r="A497" s="1"/>
      <c r="C497" s="1"/>
      <c r="I497" s="1"/>
    </row>
    <row r="498" ht="12.75" customHeight="1">
      <c r="A498" s="1"/>
      <c r="C498" s="1"/>
      <c r="I498" s="1"/>
    </row>
    <row r="499" ht="12.75" customHeight="1">
      <c r="A499" s="1"/>
      <c r="C499" s="1"/>
      <c r="I499" s="1"/>
    </row>
    <row r="500" ht="12.75" customHeight="1">
      <c r="A500" s="1"/>
      <c r="C500" s="1"/>
      <c r="I500" s="1"/>
    </row>
    <row r="501" ht="12.75" customHeight="1">
      <c r="A501" s="1"/>
      <c r="C501" s="1"/>
      <c r="I501" s="1"/>
    </row>
    <row r="502" ht="12.75" customHeight="1">
      <c r="A502" s="1"/>
      <c r="C502" s="1"/>
      <c r="I502" s="1"/>
    </row>
    <row r="503" ht="12.75" customHeight="1">
      <c r="A503" s="1"/>
      <c r="C503" s="1"/>
      <c r="I503" s="1"/>
    </row>
    <row r="504" ht="12.75" customHeight="1">
      <c r="A504" s="1"/>
      <c r="C504" s="1"/>
      <c r="I504" s="1"/>
    </row>
    <row r="505" ht="12.75" customHeight="1">
      <c r="A505" s="1"/>
      <c r="C505" s="1"/>
      <c r="I505" s="1"/>
    </row>
    <row r="506" ht="12.75" customHeight="1">
      <c r="A506" s="1"/>
      <c r="C506" s="1"/>
      <c r="I506" s="1"/>
    </row>
    <row r="507" ht="12.75" customHeight="1">
      <c r="A507" s="1"/>
      <c r="C507" s="1"/>
      <c r="I507" s="1"/>
    </row>
    <row r="508" ht="12.75" customHeight="1">
      <c r="A508" s="1"/>
      <c r="C508" s="1"/>
      <c r="I508" s="1"/>
    </row>
    <row r="509" ht="12.75" customHeight="1">
      <c r="A509" s="1"/>
      <c r="C509" s="1"/>
      <c r="I509" s="1"/>
    </row>
    <row r="510" ht="12.75" customHeight="1">
      <c r="A510" s="1"/>
      <c r="C510" s="1"/>
      <c r="I510" s="1"/>
    </row>
    <row r="511" ht="12.75" customHeight="1">
      <c r="A511" s="1"/>
      <c r="C511" s="1"/>
      <c r="I511" s="1"/>
    </row>
    <row r="512" ht="12.75" customHeight="1">
      <c r="A512" s="1"/>
      <c r="C512" s="1"/>
      <c r="I512" s="1"/>
    </row>
    <row r="513" ht="12.75" customHeight="1">
      <c r="A513" s="1"/>
      <c r="C513" s="1"/>
      <c r="I513" s="1"/>
    </row>
    <row r="514" ht="12.75" customHeight="1">
      <c r="A514" s="1"/>
      <c r="C514" s="1"/>
      <c r="I514" s="1"/>
    </row>
    <row r="515" ht="12.75" customHeight="1">
      <c r="A515" s="1"/>
      <c r="C515" s="1"/>
      <c r="I515" s="1"/>
    </row>
    <row r="516" ht="12.75" customHeight="1">
      <c r="A516" s="1"/>
      <c r="C516" s="1"/>
      <c r="I516" s="1"/>
    </row>
    <row r="517" ht="12.75" customHeight="1">
      <c r="A517" s="1"/>
      <c r="C517" s="1"/>
      <c r="I517" s="1"/>
    </row>
    <row r="518" ht="12.75" customHeight="1">
      <c r="A518" s="1"/>
      <c r="C518" s="1"/>
      <c r="I518" s="1"/>
    </row>
    <row r="519" ht="12.75" customHeight="1">
      <c r="A519" s="1"/>
      <c r="C519" s="1"/>
      <c r="I519" s="1"/>
    </row>
    <row r="520" ht="12.75" customHeight="1">
      <c r="A520" s="1"/>
      <c r="C520" s="1"/>
      <c r="I520" s="1"/>
    </row>
    <row r="521" ht="12.75" customHeight="1">
      <c r="A521" s="1"/>
      <c r="C521" s="1"/>
      <c r="I521" s="1"/>
    </row>
    <row r="522" ht="12.75" customHeight="1">
      <c r="A522" s="1"/>
      <c r="C522" s="1"/>
      <c r="I522" s="1"/>
    </row>
    <row r="523" ht="12.75" customHeight="1">
      <c r="A523" s="1"/>
      <c r="C523" s="1"/>
      <c r="I523" s="1"/>
    </row>
    <row r="524" ht="12.75" customHeight="1">
      <c r="A524" s="1"/>
      <c r="C524" s="1"/>
      <c r="I524" s="1"/>
    </row>
    <row r="525" ht="12.75" customHeight="1">
      <c r="A525" s="1"/>
      <c r="C525" s="1"/>
      <c r="I525" s="1"/>
    </row>
    <row r="526" ht="12.75" customHeight="1">
      <c r="A526" s="1"/>
      <c r="C526" s="1"/>
      <c r="I526" s="1"/>
    </row>
    <row r="527" ht="12.75" customHeight="1">
      <c r="A527" s="1"/>
      <c r="C527" s="1"/>
      <c r="I527" s="1"/>
    </row>
    <row r="528" ht="12.75" customHeight="1">
      <c r="A528" s="1"/>
      <c r="C528" s="1"/>
      <c r="I528" s="1"/>
    </row>
    <row r="529" ht="12.75" customHeight="1">
      <c r="A529" s="1"/>
      <c r="C529" s="1"/>
      <c r="I529" s="1"/>
    </row>
    <row r="530" ht="12.75" customHeight="1">
      <c r="A530" s="1"/>
      <c r="C530" s="1"/>
      <c r="I530" s="1"/>
    </row>
    <row r="531" ht="12.75" customHeight="1">
      <c r="A531" s="1"/>
      <c r="C531" s="1"/>
      <c r="I531" s="1"/>
    </row>
    <row r="532" ht="12.75" customHeight="1">
      <c r="A532" s="1"/>
      <c r="C532" s="1"/>
      <c r="I532" s="1"/>
    </row>
    <row r="533" ht="12.75" customHeight="1">
      <c r="A533" s="1"/>
      <c r="C533" s="1"/>
      <c r="I533" s="1"/>
    </row>
    <row r="534" ht="12.75" customHeight="1">
      <c r="A534" s="1"/>
      <c r="C534" s="1"/>
      <c r="I534" s="1"/>
    </row>
    <row r="535" ht="12.75" customHeight="1">
      <c r="A535" s="1"/>
      <c r="C535" s="1"/>
      <c r="I535" s="1"/>
    </row>
    <row r="536" ht="12.75" customHeight="1">
      <c r="A536" s="1"/>
      <c r="C536" s="1"/>
      <c r="I536" s="1"/>
    </row>
    <row r="537" ht="12.75" customHeight="1">
      <c r="A537" s="1"/>
      <c r="C537" s="1"/>
      <c r="I537" s="1"/>
    </row>
    <row r="538" ht="12.75" customHeight="1">
      <c r="A538" s="1"/>
      <c r="C538" s="1"/>
      <c r="I538" s="1"/>
    </row>
    <row r="539" ht="12.75" customHeight="1">
      <c r="A539" s="1"/>
      <c r="C539" s="1"/>
      <c r="I539" s="1"/>
    </row>
    <row r="540" ht="12.75" customHeight="1">
      <c r="A540" s="1"/>
      <c r="C540" s="1"/>
      <c r="I540" s="1"/>
    </row>
    <row r="541" ht="12.75" customHeight="1">
      <c r="A541" s="1"/>
      <c r="C541" s="1"/>
      <c r="I541" s="1"/>
    </row>
    <row r="542" ht="12.75" customHeight="1">
      <c r="A542" s="1"/>
      <c r="C542" s="1"/>
      <c r="I542" s="1"/>
    </row>
    <row r="543" ht="12.75" customHeight="1">
      <c r="A543" s="1"/>
      <c r="C543" s="1"/>
      <c r="I543" s="1"/>
    </row>
    <row r="544" ht="12.75" customHeight="1">
      <c r="A544" s="1"/>
      <c r="C544" s="1"/>
      <c r="I544" s="1"/>
    </row>
    <row r="545" ht="12.75" customHeight="1">
      <c r="A545" s="1"/>
      <c r="C545" s="1"/>
      <c r="I545" s="1"/>
    </row>
    <row r="546" ht="12.75" customHeight="1">
      <c r="A546" s="1"/>
      <c r="C546" s="1"/>
      <c r="I546" s="1"/>
    </row>
    <row r="547" ht="12.75" customHeight="1">
      <c r="A547" s="1"/>
      <c r="C547" s="1"/>
      <c r="I547" s="1"/>
    </row>
    <row r="548" ht="12.75" customHeight="1">
      <c r="A548" s="1"/>
      <c r="C548" s="1"/>
      <c r="I548" s="1"/>
    </row>
    <row r="549" ht="12.75" customHeight="1">
      <c r="A549" s="1"/>
      <c r="C549" s="1"/>
      <c r="I549" s="1"/>
    </row>
    <row r="550" ht="12.75" customHeight="1">
      <c r="A550" s="1"/>
      <c r="C550" s="1"/>
      <c r="I550" s="1"/>
    </row>
    <row r="551" ht="12.75" customHeight="1">
      <c r="A551" s="1"/>
      <c r="C551" s="1"/>
      <c r="I551" s="1"/>
    </row>
    <row r="552" ht="12.75" customHeight="1">
      <c r="A552" s="1"/>
      <c r="C552" s="1"/>
      <c r="I552" s="1"/>
    </row>
    <row r="553" ht="12.75" customHeight="1">
      <c r="A553" s="1"/>
      <c r="C553" s="1"/>
      <c r="I553" s="1"/>
    </row>
    <row r="554" ht="12.75" customHeight="1">
      <c r="A554" s="1"/>
      <c r="C554" s="1"/>
      <c r="I554" s="1"/>
    </row>
    <row r="555" ht="12.75" customHeight="1">
      <c r="A555" s="1"/>
      <c r="C555" s="1"/>
      <c r="I555" s="1"/>
    </row>
    <row r="556" ht="12.75" customHeight="1">
      <c r="A556" s="1"/>
      <c r="C556" s="1"/>
      <c r="I556" s="1"/>
    </row>
    <row r="557" ht="12.75" customHeight="1">
      <c r="A557" s="1"/>
      <c r="C557" s="1"/>
      <c r="I557" s="1"/>
    </row>
    <row r="558" ht="12.75" customHeight="1">
      <c r="A558" s="1"/>
      <c r="C558" s="1"/>
      <c r="I558" s="1"/>
    </row>
    <row r="559" ht="12.75" customHeight="1">
      <c r="A559" s="1"/>
      <c r="C559" s="1"/>
      <c r="I559" s="1"/>
    </row>
    <row r="560" ht="12.75" customHeight="1">
      <c r="A560" s="1"/>
      <c r="C560" s="1"/>
      <c r="I560" s="1"/>
    </row>
    <row r="561" ht="12.75" customHeight="1">
      <c r="A561" s="1"/>
      <c r="C561" s="1"/>
      <c r="I561" s="1"/>
    </row>
    <row r="562" ht="12.75" customHeight="1">
      <c r="A562" s="1"/>
      <c r="C562" s="1"/>
      <c r="I562" s="1"/>
    </row>
    <row r="563" ht="12.75" customHeight="1">
      <c r="A563" s="1"/>
      <c r="C563" s="1"/>
      <c r="I563" s="1"/>
    </row>
    <row r="564" ht="12.75" customHeight="1">
      <c r="A564" s="1"/>
      <c r="C564" s="1"/>
      <c r="I564" s="1"/>
    </row>
    <row r="565" ht="12.75" customHeight="1">
      <c r="A565" s="1"/>
      <c r="C565" s="1"/>
      <c r="I565" s="1"/>
    </row>
    <row r="566" ht="12.75" customHeight="1">
      <c r="A566" s="1"/>
      <c r="C566" s="1"/>
      <c r="I566" s="1"/>
    </row>
    <row r="567" ht="12.75" customHeight="1">
      <c r="A567" s="1"/>
      <c r="C567" s="1"/>
      <c r="I567" s="1"/>
    </row>
    <row r="568" ht="12.75" customHeight="1">
      <c r="A568" s="1"/>
      <c r="C568" s="1"/>
      <c r="I568" s="1"/>
    </row>
    <row r="569" ht="12.75" customHeight="1">
      <c r="A569" s="1"/>
      <c r="C569" s="1"/>
      <c r="I569" s="1"/>
    </row>
    <row r="570" ht="12.75" customHeight="1">
      <c r="A570" s="1"/>
      <c r="C570" s="1"/>
      <c r="I570" s="1"/>
    </row>
    <row r="571" ht="12.75" customHeight="1">
      <c r="A571" s="1"/>
      <c r="C571" s="1"/>
      <c r="I571" s="1"/>
    </row>
    <row r="572" ht="12.75" customHeight="1">
      <c r="A572" s="1"/>
      <c r="C572" s="1"/>
      <c r="I572" s="1"/>
    </row>
    <row r="573" ht="12.75" customHeight="1">
      <c r="A573" s="1"/>
      <c r="C573" s="1"/>
      <c r="I573" s="1"/>
    </row>
    <row r="574" ht="12.75" customHeight="1">
      <c r="A574" s="1"/>
      <c r="C574" s="1"/>
      <c r="I574" s="1"/>
    </row>
    <row r="575" ht="12.75" customHeight="1">
      <c r="A575" s="1"/>
      <c r="C575" s="1"/>
      <c r="I575" s="1"/>
    </row>
    <row r="576" ht="12.75" customHeight="1">
      <c r="A576" s="1"/>
      <c r="C576" s="1"/>
      <c r="I576" s="1"/>
    </row>
    <row r="577" ht="12.75" customHeight="1">
      <c r="A577" s="1"/>
      <c r="C577" s="1"/>
      <c r="I577" s="1"/>
    </row>
    <row r="578" ht="12.75" customHeight="1">
      <c r="A578" s="1"/>
      <c r="C578" s="1"/>
      <c r="I578" s="1"/>
    </row>
    <row r="579" ht="12.75" customHeight="1">
      <c r="A579" s="1"/>
      <c r="C579" s="1"/>
      <c r="I579" s="1"/>
    </row>
    <row r="580" ht="12.75" customHeight="1">
      <c r="A580" s="1"/>
      <c r="C580" s="1"/>
      <c r="I580" s="1"/>
    </row>
    <row r="581" ht="12.75" customHeight="1">
      <c r="A581" s="1"/>
      <c r="C581" s="1"/>
      <c r="I581" s="1"/>
    </row>
    <row r="582" ht="12.75" customHeight="1">
      <c r="A582" s="1"/>
      <c r="C582" s="1"/>
      <c r="I582" s="1"/>
    </row>
    <row r="583" ht="12.75" customHeight="1">
      <c r="A583" s="1"/>
      <c r="C583" s="1"/>
      <c r="I583" s="1"/>
    </row>
    <row r="584" ht="12.75" customHeight="1">
      <c r="A584" s="1"/>
      <c r="C584" s="1"/>
      <c r="I584" s="1"/>
    </row>
    <row r="585" ht="12.75" customHeight="1">
      <c r="A585" s="1"/>
      <c r="C585" s="1"/>
      <c r="I585" s="1"/>
    </row>
    <row r="586" ht="12.75" customHeight="1">
      <c r="A586" s="1"/>
      <c r="C586" s="1"/>
      <c r="I586" s="1"/>
    </row>
    <row r="587" ht="12.75" customHeight="1">
      <c r="A587" s="1"/>
      <c r="C587" s="1"/>
      <c r="I587" s="1"/>
    </row>
    <row r="588" ht="12.75" customHeight="1">
      <c r="A588" s="1"/>
      <c r="C588" s="1"/>
      <c r="I588" s="1"/>
    </row>
    <row r="589" ht="12.75" customHeight="1">
      <c r="A589" s="1"/>
      <c r="C589" s="1"/>
      <c r="I589" s="1"/>
    </row>
    <row r="590" ht="12.75" customHeight="1">
      <c r="A590" s="1"/>
      <c r="C590" s="1"/>
      <c r="I590" s="1"/>
    </row>
    <row r="591" ht="12.75" customHeight="1">
      <c r="A591" s="1"/>
      <c r="C591" s="1"/>
      <c r="I591" s="1"/>
    </row>
    <row r="592" ht="12.75" customHeight="1">
      <c r="A592" s="1"/>
      <c r="C592" s="1"/>
      <c r="I592" s="1"/>
    </row>
    <row r="593" ht="12.75" customHeight="1">
      <c r="A593" s="1"/>
      <c r="C593" s="1"/>
      <c r="I593" s="1"/>
    </row>
    <row r="594" ht="12.75" customHeight="1">
      <c r="A594" s="1"/>
      <c r="C594" s="1"/>
      <c r="I594" s="1"/>
    </row>
    <row r="595" ht="12.75" customHeight="1">
      <c r="A595" s="1"/>
      <c r="C595" s="1"/>
      <c r="I595" s="1"/>
    </row>
    <row r="596" ht="12.75" customHeight="1">
      <c r="A596" s="1"/>
      <c r="C596" s="1"/>
      <c r="I596" s="1"/>
    </row>
    <row r="597" ht="12.75" customHeight="1">
      <c r="A597" s="1"/>
      <c r="C597" s="1"/>
      <c r="I597" s="1"/>
    </row>
    <row r="598" ht="12.75" customHeight="1">
      <c r="A598" s="1"/>
      <c r="C598" s="1"/>
      <c r="I598" s="1"/>
    </row>
    <row r="599" ht="12.75" customHeight="1">
      <c r="A599" s="1"/>
      <c r="C599" s="1"/>
      <c r="I599" s="1"/>
    </row>
    <row r="600" ht="12.75" customHeight="1">
      <c r="A600" s="1"/>
      <c r="C600" s="1"/>
      <c r="I600" s="1"/>
    </row>
    <row r="601" ht="12.75" customHeight="1">
      <c r="A601" s="1"/>
      <c r="C601" s="1"/>
      <c r="I601" s="1"/>
    </row>
    <row r="602" ht="12.75" customHeight="1">
      <c r="A602" s="1"/>
      <c r="C602" s="1"/>
      <c r="I602" s="1"/>
    </row>
    <row r="603" ht="12.75" customHeight="1">
      <c r="A603" s="1"/>
      <c r="C603" s="1"/>
      <c r="I603" s="1"/>
    </row>
    <row r="604" ht="12.75" customHeight="1">
      <c r="A604" s="1"/>
      <c r="C604" s="1"/>
      <c r="I604" s="1"/>
    </row>
    <row r="605" ht="12.75" customHeight="1">
      <c r="A605" s="1"/>
      <c r="C605" s="1"/>
      <c r="I605" s="1"/>
    </row>
    <row r="606" ht="12.75" customHeight="1">
      <c r="A606" s="1"/>
      <c r="C606" s="1"/>
      <c r="I606" s="1"/>
    </row>
    <row r="607" ht="12.75" customHeight="1">
      <c r="A607" s="1"/>
      <c r="C607" s="1"/>
      <c r="I607" s="1"/>
    </row>
    <row r="608" ht="12.75" customHeight="1">
      <c r="A608" s="1"/>
      <c r="C608" s="1"/>
      <c r="I608" s="1"/>
    </row>
    <row r="609" ht="12.75" customHeight="1">
      <c r="A609" s="1"/>
      <c r="C609" s="1"/>
      <c r="I609" s="1"/>
    </row>
    <row r="610" ht="12.75" customHeight="1">
      <c r="A610" s="1"/>
      <c r="C610" s="1"/>
      <c r="I610" s="1"/>
    </row>
    <row r="611" ht="12.75" customHeight="1">
      <c r="A611" s="1"/>
      <c r="C611" s="1"/>
      <c r="I611" s="1"/>
    </row>
    <row r="612" ht="12.75" customHeight="1">
      <c r="A612" s="1"/>
      <c r="C612" s="1"/>
      <c r="I612" s="1"/>
    </row>
    <row r="613" ht="12.75" customHeight="1">
      <c r="A613" s="1"/>
      <c r="C613" s="1"/>
      <c r="I613" s="1"/>
    </row>
    <row r="614" ht="12.75" customHeight="1">
      <c r="A614" s="1"/>
      <c r="C614" s="1"/>
      <c r="I614" s="1"/>
    </row>
    <row r="615" ht="12.75" customHeight="1">
      <c r="A615" s="1"/>
      <c r="C615" s="1"/>
      <c r="I615" s="1"/>
    </row>
    <row r="616" ht="12.75" customHeight="1">
      <c r="A616" s="1"/>
      <c r="C616" s="1"/>
      <c r="I616" s="1"/>
    </row>
    <row r="617" ht="12.75" customHeight="1">
      <c r="A617" s="1"/>
      <c r="C617" s="1"/>
      <c r="I617" s="1"/>
    </row>
    <row r="618" ht="12.75" customHeight="1">
      <c r="A618" s="1"/>
      <c r="C618" s="1"/>
      <c r="I618" s="1"/>
    </row>
    <row r="619" ht="12.75" customHeight="1">
      <c r="A619" s="1"/>
      <c r="C619" s="1"/>
      <c r="I619" s="1"/>
    </row>
    <row r="620" ht="12.75" customHeight="1">
      <c r="A620" s="1"/>
      <c r="C620" s="1"/>
      <c r="I620" s="1"/>
    </row>
    <row r="621" ht="12.75" customHeight="1">
      <c r="A621" s="1"/>
      <c r="C621" s="1"/>
      <c r="I621" s="1"/>
    </row>
    <row r="622" ht="12.75" customHeight="1">
      <c r="A622" s="1"/>
      <c r="C622" s="1"/>
      <c r="I622" s="1"/>
    </row>
    <row r="623" ht="12.75" customHeight="1">
      <c r="A623" s="1"/>
      <c r="C623" s="1"/>
      <c r="I623" s="1"/>
    </row>
    <row r="624" ht="12.75" customHeight="1">
      <c r="A624" s="1"/>
      <c r="C624" s="1"/>
      <c r="I624" s="1"/>
    </row>
    <row r="625" ht="12.75" customHeight="1">
      <c r="A625" s="1"/>
      <c r="C625" s="1"/>
      <c r="I625" s="1"/>
    </row>
    <row r="626" ht="12.75" customHeight="1">
      <c r="A626" s="1"/>
      <c r="C626" s="1"/>
      <c r="I626" s="1"/>
    </row>
    <row r="627" ht="12.75" customHeight="1">
      <c r="A627" s="1"/>
      <c r="C627" s="1"/>
      <c r="I627" s="1"/>
    </row>
    <row r="628" ht="12.75" customHeight="1">
      <c r="A628" s="1"/>
      <c r="C628" s="1"/>
      <c r="I628" s="1"/>
    </row>
    <row r="629" ht="12.75" customHeight="1">
      <c r="A629" s="1"/>
      <c r="C629" s="1"/>
      <c r="I629" s="1"/>
    </row>
    <row r="630" ht="12.75" customHeight="1">
      <c r="A630" s="1"/>
      <c r="C630" s="1"/>
      <c r="I630" s="1"/>
    </row>
    <row r="631" ht="12.75" customHeight="1">
      <c r="A631" s="1"/>
      <c r="C631" s="1"/>
      <c r="I631" s="1"/>
    </row>
    <row r="632" ht="12.75" customHeight="1">
      <c r="A632" s="1"/>
      <c r="C632" s="1"/>
      <c r="I632" s="1"/>
    </row>
    <row r="633" ht="12.75" customHeight="1">
      <c r="A633" s="1"/>
      <c r="C633" s="1"/>
      <c r="I633" s="1"/>
    </row>
    <row r="634" ht="12.75" customHeight="1">
      <c r="A634" s="1"/>
      <c r="C634" s="1"/>
      <c r="I634" s="1"/>
    </row>
    <row r="635" ht="12.75" customHeight="1">
      <c r="A635" s="1"/>
      <c r="C635" s="1"/>
      <c r="I635" s="1"/>
    </row>
    <row r="636" ht="12.75" customHeight="1">
      <c r="A636" s="1"/>
      <c r="C636" s="1"/>
      <c r="I636" s="1"/>
    </row>
    <row r="637" ht="12.75" customHeight="1">
      <c r="A637" s="1"/>
      <c r="C637" s="1"/>
      <c r="I637" s="1"/>
    </row>
    <row r="638" ht="12.75" customHeight="1">
      <c r="A638" s="1"/>
      <c r="C638" s="1"/>
      <c r="I638" s="1"/>
    </row>
    <row r="639" ht="12.75" customHeight="1">
      <c r="A639" s="1"/>
      <c r="C639" s="1"/>
      <c r="I639" s="1"/>
    </row>
    <row r="640" ht="12.75" customHeight="1">
      <c r="A640" s="1"/>
      <c r="C640" s="1"/>
      <c r="I640" s="1"/>
    </row>
    <row r="641" ht="12.75" customHeight="1">
      <c r="A641" s="1"/>
      <c r="C641" s="1"/>
      <c r="I641" s="1"/>
    </row>
    <row r="642" ht="12.75" customHeight="1">
      <c r="A642" s="1"/>
      <c r="C642" s="1"/>
      <c r="I642" s="1"/>
    </row>
    <row r="643" ht="12.75" customHeight="1">
      <c r="A643" s="1"/>
      <c r="C643" s="1"/>
      <c r="I643" s="1"/>
    </row>
    <row r="644" ht="12.75" customHeight="1">
      <c r="A644" s="1"/>
      <c r="C644" s="1"/>
      <c r="I644" s="1"/>
    </row>
    <row r="645" ht="12.75" customHeight="1">
      <c r="A645" s="1"/>
      <c r="C645" s="1"/>
      <c r="I645" s="1"/>
    </row>
    <row r="646" ht="12.75" customHeight="1">
      <c r="A646" s="1"/>
      <c r="C646" s="1"/>
      <c r="I646" s="1"/>
    </row>
    <row r="647" ht="12.75" customHeight="1">
      <c r="A647" s="1"/>
      <c r="C647" s="1"/>
      <c r="I647" s="1"/>
    </row>
    <row r="648" ht="12.75" customHeight="1">
      <c r="A648" s="1"/>
      <c r="C648" s="1"/>
      <c r="I648" s="1"/>
    </row>
    <row r="649" ht="12.75" customHeight="1">
      <c r="A649" s="1"/>
      <c r="C649" s="1"/>
      <c r="I649" s="1"/>
    </row>
    <row r="650" ht="12.75" customHeight="1">
      <c r="A650" s="1"/>
      <c r="C650" s="1"/>
      <c r="I650" s="1"/>
    </row>
    <row r="651" ht="12.75" customHeight="1">
      <c r="A651" s="1"/>
      <c r="C651" s="1"/>
      <c r="I651" s="1"/>
    </row>
    <row r="652" ht="12.75" customHeight="1">
      <c r="A652" s="1"/>
      <c r="C652" s="1"/>
      <c r="I652" s="1"/>
    </row>
    <row r="653" ht="12.75" customHeight="1">
      <c r="A653" s="1"/>
      <c r="C653" s="1"/>
      <c r="I653" s="1"/>
    </row>
    <row r="654" ht="12.75" customHeight="1">
      <c r="A654" s="1"/>
      <c r="C654" s="1"/>
      <c r="I654" s="1"/>
    </row>
    <row r="655" ht="12.75" customHeight="1">
      <c r="A655" s="1"/>
      <c r="C655" s="1"/>
      <c r="I655" s="1"/>
    </row>
    <row r="656" ht="12.75" customHeight="1">
      <c r="A656" s="1"/>
      <c r="C656" s="1"/>
      <c r="I656" s="1"/>
    </row>
    <row r="657" ht="12.75" customHeight="1">
      <c r="A657" s="1"/>
      <c r="C657" s="1"/>
      <c r="I657" s="1"/>
    </row>
    <row r="658" ht="12.75" customHeight="1">
      <c r="A658" s="1"/>
      <c r="C658" s="1"/>
      <c r="I658" s="1"/>
    </row>
    <row r="659" ht="12.75" customHeight="1">
      <c r="A659" s="1"/>
      <c r="C659" s="1"/>
      <c r="I659" s="1"/>
    </row>
    <row r="660" ht="12.75" customHeight="1">
      <c r="A660" s="1"/>
      <c r="C660" s="1"/>
      <c r="I660" s="1"/>
    </row>
    <row r="661" ht="12.75" customHeight="1">
      <c r="A661" s="1"/>
      <c r="C661" s="1"/>
      <c r="I661" s="1"/>
    </row>
    <row r="662" ht="12.75" customHeight="1">
      <c r="A662" s="1"/>
      <c r="C662" s="1"/>
      <c r="I662" s="1"/>
    </row>
    <row r="663" ht="12.75" customHeight="1">
      <c r="A663" s="1"/>
      <c r="C663" s="1"/>
      <c r="I663" s="1"/>
    </row>
    <row r="664" ht="12.75" customHeight="1">
      <c r="A664" s="1"/>
      <c r="C664" s="1"/>
      <c r="I664" s="1"/>
    </row>
    <row r="665" ht="12.75" customHeight="1">
      <c r="A665" s="1"/>
      <c r="C665" s="1"/>
      <c r="I665" s="1"/>
    </row>
    <row r="666" ht="12.75" customHeight="1">
      <c r="A666" s="1"/>
      <c r="C666" s="1"/>
      <c r="I666" s="1"/>
    </row>
    <row r="667" ht="12.75" customHeight="1">
      <c r="A667" s="1"/>
      <c r="C667" s="1"/>
      <c r="I667" s="1"/>
    </row>
    <row r="668" ht="12.75" customHeight="1">
      <c r="A668" s="1"/>
      <c r="C668" s="1"/>
      <c r="I668" s="1"/>
    </row>
    <row r="669" ht="12.75" customHeight="1">
      <c r="A669" s="1"/>
      <c r="C669" s="1"/>
      <c r="I669" s="1"/>
    </row>
    <row r="670" ht="12.75" customHeight="1">
      <c r="A670" s="1"/>
      <c r="C670" s="1"/>
      <c r="I670" s="1"/>
    </row>
    <row r="671" ht="12.75" customHeight="1">
      <c r="A671" s="1"/>
      <c r="C671" s="1"/>
      <c r="I671" s="1"/>
    </row>
    <row r="672" ht="12.75" customHeight="1">
      <c r="A672" s="1"/>
      <c r="C672" s="1"/>
      <c r="I672" s="1"/>
    </row>
    <row r="673" ht="12.75" customHeight="1">
      <c r="A673" s="1"/>
      <c r="C673" s="1"/>
      <c r="I673" s="1"/>
    </row>
    <row r="674" ht="12.75" customHeight="1">
      <c r="A674" s="1"/>
      <c r="C674" s="1"/>
      <c r="I674" s="1"/>
    </row>
    <row r="675" ht="12.75" customHeight="1">
      <c r="A675" s="1"/>
      <c r="C675" s="1"/>
      <c r="I675" s="1"/>
    </row>
    <row r="676" ht="12.75" customHeight="1">
      <c r="A676" s="1"/>
      <c r="C676" s="1"/>
      <c r="I676" s="1"/>
    </row>
    <row r="677" ht="12.75" customHeight="1">
      <c r="A677" s="1"/>
      <c r="C677" s="1"/>
      <c r="I677" s="1"/>
    </row>
    <row r="678" ht="12.75" customHeight="1">
      <c r="A678" s="1"/>
      <c r="C678" s="1"/>
      <c r="I678" s="1"/>
    </row>
    <row r="679" ht="12.75" customHeight="1">
      <c r="A679" s="1"/>
      <c r="C679" s="1"/>
      <c r="I679" s="1"/>
    </row>
    <row r="680" ht="12.75" customHeight="1">
      <c r="A680" s="1"/>
      <c r="C680" s="1"/>
      <c r="I680" s="1"/>
    </row>
    <row r="681" ht="12.75" customHeight="1">
      <c r="A681" s="1"/>
      <c r="C681" s="1"/>
      <c r="I681" s="1"/>
    </row>
    <row r="682" ht="12.75" customHeight="1">
      <c r="A682" s="1"/>
      <c r="C682" s="1"/>
      <c r="I682" s="1"/>
    </row>
    <row r="683" ht="12.75" customHeight="1">
      <c r="A683" s="1"/>
      <c r="C683" s="1"/>
      <c r="I683" s="1"/>
    </row>
    <row r="684" ht="12.75" customHeight="1">
      <c r="A684" s="1"/>
      <c r="C684" s="1"/>
      <c r="I684" s="1"/>
    </row>
    <row r="685" ht="12.75" customHeight="1">
      <c r="A685" s="1"/>
      <c r="C685" s="1"/>
      <c r="I685" s="1"/>
    </row>
    <row r="686" ht="12.75" customHeight="1">
      <c r="A686" s="1"/>
      <c r="C686" s="1"/>
      <c r="I686" s="1"/>
    </row>
    <row r="687" ht="12.75" customHeight="1">
      <c r="A687" s="1"/>
      <c r="C687" s="1"/>
      <c r="I687" s="1"/>
    </row>
    <row r="688" ht="12.75" customHeight="1">
      <c r="A688" s="1"/>
      <c r="C688" s="1"/>
      <c r="I688" s="1"/>
    </row>
    <row r="689" ht="12.75" customHeight="1">
      <c r="A689" s="1"/>
      <c r="C689" s="1"/>
      <c r="I689" s="1"/>
    </row>
    <row r="690" ht="12.75" customHeight="1">
      <c r="A690" s="1"/>
      <c r="C690" s="1"/>
      <c r="I690" s="1"/>
    </row>
    <row r="691" ht="12.75" customHeight="1">
      <c r="A691" s="1"/>
      <c r="C691" s="1"/>
      <c r="I691" s="1"/>
    </row>
    <row r="692" ht="12.75" customHeight="1">
      <c r="A692" s="1"/>
      <c r="C692" s="1"/>
      <c r="I692" s="1"/>
    </row>
    <row r="693" ht="12.75" customHeight="1">
      <c r="A693" s="1"/>
      <c r="C693" s="1"/>
      <c r="I693" s="1"/>
    </row>
    <row r="694" ht="12.75" customHeight="1">
      <c r="A694" s="1"/>
      <c r="C694" s="1"/>
      <c r="I694" s="1"/>
    </row>
    <row r="695" ht="12.75" customHeight="1">
      <c r="A695" s="1"/>
      <c r="C695" s="1"/>
      <c r="I695" s="1"/>
    </row>
    <row r="696" ht="12.75" customHeight="1">
      <c r="A696" s="1"/>
      <c r="C696" s="1"/>
      <c r="I696" s="1"/>
    </row>
    <row r="697" ht="12.75" customHeight="1">
      <c r="A697" s="1"/>
      <c r="C697" s="1"/>
      <c r="I697" s="1"/>
    </row>
    <row r="698" ht="12.75" customHeight="1">
      <c r="A698" s="1"/>
      <c r="C698" s="1"/>
      <c r="I698" s="1"/>
    </row>
    <row r="699" ht="12.75" customHeight="1">
      <c r="A699" s="1"/>
      <c r="C699" s="1"/>
      <c r="I699" s="1"/>
    </row>
    <row r="700" ht="12.75" customHeight="1">
      <c r="A700" s="1"/>
      <c r="C700" s="1"/>
      <c r="I700" s="1"/>
    </row>
    <row r="701" ht="12.75" customHeight="1">
      <c r="A701" s="1"/>
      <c r="C701" s="1"/>
      <c r="I701" s="1"/>
    </row>
    <row r="702" ht="12.75" customHeight="1">
      <c r="A702" s="1"/>
      <c r="C702" s="1"/>
      <c r="I702" s="1"/>
    </row>
    <row r="703" ht="12.75" customHeight="1">
      <c r="A703" s="1"/>
      <c r="C703" s="1"/>
      <c r="I703" s="1"/>
    </row>
    <row r="704" ht="12.75" customHeight="1">
      <c r="A704" s="1"/>
      <c r="C704" s="1"/>
      <c r="I704" s="1"/>
    </row>
    <row r="705" ht="12.75" customHeight="1">
      <c r="A705" s="1"/>
      <c r="C705" s="1"/>
      <c r="I705" s="1"/>
    </row>
    <row r="706" ht="12.75" customHeight="1">
      <c r="A706" s="1"/>
      <c r="C706" s="1"/>
      <c r="I706" s="1"/>
    </row>
    <row r="707" ht="12.75" customHeight="1">
      <c r="A707" s="1"/>
      <c r="C707" s="1"/>
      <c r="I707" s="1"/>
    </row>
    <row r="708" ht="12.75" customHeight="1">
      <c r="A708" s="1"/>
      <c r="C708" s="1"/>
      <c r="I708" s="1"/>
    </row>
    <row r="709" ht="12.75" customHeight="1">
      <c r="A709" s="1"/>
      <c r="C709" s="1"/>
      <c r="I709" s="1"/>
    </row>
    <row r="710" ht="12.75" customHeight="1">
      <c r="A710" s="1"/>
      <c r="C710" s="1"/>
      <c r="I710" s="1"/>
    </row>
    <row r="711" ht="12.75" customHeight="1">
      <c r="A711" s="1"/>
      <c r="C711" s="1"/>
      <c r="I711" s="1"/>
    </row>
    <row r="712" ht="12.75" customHeight="1">
      <c r="A712" s="1"/>
      <c r="C712" s="1"/>
      <c r="I712" s="1"/>
    </row>
    <row r="713" ht="12.75" customHeight="1">
      <c r="A713" s="1"/>
      <c r="C713" s="1"/>
      <c r="I713" s="1"/>
    </row>
    <row r="714" ht="12.75" customHeight="1">
      <c r="A714" s="1"/>
      <c r="C714" s="1"/>
      <c r="I714" s="1"/>
    </row>
    <row r="715" ht="12.75" customHeight="1">
      <c r="A715" s="1"/>
      <c r="C715" s="1"/>
      <c r="I715" s="1"/>
    </row>
    <row r="716" ht="12.75" customHeight="1">
      <c r="A716" s="1"/>
      <c r="C716" s="1"/>
      <c r="I716" s="1"/>
    </row>
    <row r="717" ht="12.75" customHeight="1">
      <c r="A717" s="1"/>
      <c r="C717" s="1"/>
      <c r="I717" s="1"/>
    </row>
    <row r="718" ht="12.75" customHeight="1">
      <c r="A718" s="1"/>
      <c r="C718" s="1"/>
      <c r="I718" s="1"/>
    </row>
    <row r="719" ht="12.75" customHeight="1">
      <c r="A719" s="1"/>
      <c r="C719" s="1"/>
      <c r="I719" s="1"/>
    </row>
    <row r="720" ht="12.75" customHeight="1">
      <c r="A720" s="1"/>
      <c r="C720" s="1"/>
      <c r="I720" s="1"/>
    </row>
    <row r="721" ht="12.75" customHeight="1">
      <c r="A721" s="1"/>
      <c r="C721" s="1"/>
      <c r="I721" s="1"/>
    </row>
    <row r="722" ht="12.75" customHeight="1">
      <c r="A722" s="1"/>
      <c r="C722" s="1"/>
      <c r="I722" s="1"/>
    </row>
    <row r="723" ht="12.75" customHeight="1">
      <c r="A723" s="1"/>
      <c r="C723" s="1"/>
      <c r="I723" s="1"/>
    </row>
    <row r="724" ht="12.75" customHeight="1">
      <c r="A724" s="1"/>
      <c r="C724" s="1"/>
      <c r="I724" s="1"/>
    </row>
    <row r="725" ht="12.75" customHeight="1">
      <c r="A725" s="1"/>
      <c r="C725" s="1"/>
      <c r="I725" s="1"/>
    </row>
    <row r="726" ht="12.75" customHeight="1">
      <c r="A726" s="1"/>
      <c r="C726" s="1"/>
      <c r="I726" s="1"/>
    </row>
    <row r="727" ht="12.75" customHeight="1">
      <c r="A727" s="1"/>
      <c r="C727" s="1"/>
      <c r="I727" s="1"/>
    </row>
    <row r="728" ht="12.75" customHeight="1">
      <c r="A728" s="1"/>
      <c r="C728" s="1"/>
      <c r="I728" s="1"/>
    </row>
    <row r="729" ht="12.75" customHeight="1">
      <c r="A729" s="1"/>
      <c r="C729" s="1"/>
      <c r="I729" s="1"/>
    </row>
    <row r="730" ht="12.75" customHeight="1">
      <c r="A730" s="1"/>
      <c r="C730" s="1"/>
      <c r="I730" s="1"/>
    </row>
    <row r="731" ht="12.75" customHeight="1">
      <c r="A731" s="1"/>
      <c r="C731" s="1"/>
      <c r="I731" s="1"/>
    </row>
    <row r="732" ht="12.75" customHeight="1">
      <c r="A732" s="1"/>
      <c r="C732" s="1"/>
      <c r="I732" s="1"/>
    </row>
    <row r="733" ht="12.75" customHeight="1">
      <c r="A733" s="1"/>
      <c r="C733" s="1"/>
      <c r="I733" s="1"/>
    </row>
    <row r="734" ht="12.75" customHeight="1">
      <c r="A734" s="1"/>
      <c r="C734" s="1"/>
      <c r="I734" s="1"/>
    </row>
    <row r="735" ht="12.75" customHeight="1">
      <c r="A735" s="1"/>
      <c r="C735" s="1"/>
      <c r="I735" s="1"/>
    </row>
    <row r="736" ht="12.75" customHeight="1">
      <c r="A736" s="1"/>
      <c r="C736" s="1"/>
      <c r="I736" s="1"/>
    </row>
    <row r="737" ht="12.75" customHeight="1">
      <c r="A737" s="1"/>
      <c r="C737" s="1"/>
      <c r="I737" s="1"/>
    </row>
    <row r="738" ht="12.75" customHeight="1">
      <c r="A738" s="1"/>
      <c r="C738" s="1"/>
      <c r="I738" s="1"/>
    </row>
    <row r="739" ht="12.75" customHeight="1">
      <c r="A739" s="1"/>
      <c r="C739" s="1"/>
      <c r="I739" s="1"/>
    </row>
    <row r="740" ht="12.75" customHeight="1">
      <c r="A740" s="1"/>
      <c r="C740" s="1"/>
      <c r="I740" s="1"/>
    </row>
    <row r="741" ht="12.75" customHeight="1">
      <c r="A741" s="1"/>
      <c r="C741" s="1"/>
      <c r="I741" s="1"/>
    </row>
    <row r="742" ht="12.75" customHeight="1">
      <c r="A742" s="1"/>
      <c r="C742" s="1"/>
      <c r="I742" s="1"/>
    </row>
    <row r="743" ht="12.75" customHeight="1">
      <c r="A743" s="1"/>
      <c r="C743" s="1"/>
      <c r="I743" s="1"/>
    </row>
    <row r="744" ht="12.75" customHeight="1">
      <c r="A744" s="1"/>
      <c r="C744" s="1"/>
      <c r="I744" s="1"/>
    </row>
    <row r="745" ht="12.75" customHeight="1">
      <c r="A745" s="1"/>
      <c r="C745" s="1"/>
      <c r="I745" s="1"/>
    </row>
    <row r="746" ht="12.75" customHeight="1">
      <c r="A746" s="1"/>
      <c r="C746" s="1"/>
      <c r="I746" s="1"/>
    </row>
    <row r="747" ht="12.75" customHeight="1">
      <c r="A747" s="1"/>
      <c r="C747" s="1"/>
      <c r="I747" s="1"/>
    </row>
    <row r="748" ht="12.75" customHeight="1">
      <c r="A748" s="1"/>
      <c r="C748" s="1"/>
      <c r="I748" s="1"/>
    </row>
    <row r="749" ht="12.75" customHeight="1">
      <c r="A749" s="1"/>
      <c r="C749" s="1"/>
      <c r="I749" s="1"/>
    </row>
    <row r="750" ht="12.75" customHeight="1">
      <c r="A750" s="1"/>
      <c r="C750" s="1"/>
      <c r="I750" s="1"/>
    </row>
    <row r="751" ht="12.75" customHeight="1">
      <c r="A751" s="1"/>
      <c r="C751" s="1"/>
      <c r="I751" s="1"/>
    </row>
    <row r="752" ht="12.75" customHeight="1">
      <c r="A752" s="1"/>
      <c r="C752" s="1"/>
      <c r="I752" s="1"/>
    </row>
    <row r="753" ht="12.75" customHeight="1">
      <c r="A753" s="1"/>
      <c r="C753" s="1"/>
      <c r="I753" s="1"/>
    </row>
    <row r="754" ht="12.75" customHeight="1">
      <c r="A754" s="1"/>
      <c r="C754" s="1"/>
      <c r="I754" s="1"/>
    </row>
    <row r="755" ht="12.75" customHeight="1">
      <c r="A755" s="1"/>
      <c r="C755" s="1"/>
      <c r="I755" s="1"/>
    </row>
    <row r="756" ht="12.75" customHeight="1">
      <c r="A756" s="1"/>
      <c r="C756" s="1"/>
      <c r="I756" s="1"/>
    </row>
    <row r="757" ht="12.75" customHeight="1">
      <c r="A757" s="1"/>
      <c r="C757" s="1"/>
      <c r="I757" s="1"/>
    </row>
    <row r="758" ht="12.75" customHeight="1">
      <c r="A758" s="1"/>
      <c r="C758" s="1"/>
      <c r="I758" s="1"/>
    </row>
    <row r="759" ht="12.75" customHeight="1">
      <c r="A759" s="1"/>
      <c r="C759" s="1"/>
      <c r="I759" s="1"/>
    </row>
    <row r="760" ht="12.75" customHeight="1">
      <c r="A760" s="1"/>
      <c r="C760" s="1"/>
      <c r="I760" s="1"/>
    </row>
    <row r="761" ht="12.75" customHeight="1">
      <c r="A761" s="1"/>
      <c r="C761" s="1"/>
      <c r="I761" s="1"/>
    </row>
    <row r="762" ht="12.75" customHeight="1">
      <c r="A762" s="1"/>
      <c r="C762" s="1"/>
      <c r="I762" s="1"/>
    </row>
    <row r="763" ht="12.75" customHeight="1">
      <c r="A763" s="1"/>
      <c r="C763" s="1"/>
      <c r="I763" s="1"/>
    </row>
    <row r="764" ht="12.75" customHeight="1">
      <c r="A764" s="1"/>
      <c r="C764" s="1"/>
      <c r="I764" s="1"/>
    </row>
    <row r="765" ht="12.75" customHeight="1">
      <c r="A765" s="1"/>
      <c r="C765" s="1"/>
      <c r="I765" s="1"/>
    </row>
    <row r="766" ht="12.75" customHeight="1">
      <c r="A766" s="1"/>
      <c r="C766" s="1"/>
      <c r="I766" s="1"/>
    </row>
    <row r="767" ht="12.75" customHeight="1">
      <c r="A767" s="1"/>
      <c r="C767" s="1"/>
      <c r="I767" s="1"/>
    </row>
    <row r="768" ht="12.75" customHeight="1">
      <c r="A768" s="1"/>
      <c r="C768" s="1"/>
      <c r="I768" s="1"/>
    </row>
    <row r="769" ht="12.75" customHeight="1">
      <c r="A769" s="1"/>
      <c r="C769" s="1"/>
      <c r="I769" s="1"/>
    </row>
    <row r="770" ht="12.75" customHeight="1">
      <c r="A770" s="1"/>
      <c r="C770" s="1"/>
      <c r="I770" s="1"/>
    </row>
    <row r="771" ht="12.75" customHeight="1">
      <c r="A771" s="1"/>
      <c r="C771" s="1"/>
      <c r="I771" s="1"/>
    </row>
    <row r="772" ht="12.75" customHeight="1">
      <c r="A772" s="1"/>
      <c r="C772" s="1"/>
      <c r="I772" s="1"/>
    </row>
    <row r="773" ht="12.75" customHeight="1">
      <c r="A773" s="1"/>
      <c r="C773" s="1"/>
      <c r="I773" s="1"/>
    </row>
    <row r="774" ht="12.75" customHeight="1">
      <c r="A774" s="1"/>
      <c r="C774" s="1"/>
      <c r="I774" s="1"/>
    </row>
    <row r="775" ht="12.75" customHeight="1">
      <c r="A775" s="1"/>
      <c r="C775" s="1"/>
      <c r="I775" s="1"/>
    </row>
    <row r="776" ht="12.75" customHeight="1">
      <c r="A776" s="1"/>
      <c r="C776" s="1"/>
      <c r="I776" s="1"/>
    </row>
    <row r="777" ht="12.75" customHeight="1">
      <c r="A777" s="1"/>
      <c r="C777" s="1"/>
      <c r="I777" s="1"/>
    </row>
    <row r="778" ht="12.75" customHeight="1">
      <c r="A778" s="1"/>
      <c r="C778" s="1"/>
      <c r="I778" s="1"/>
    </row>
    <row r="779" ht="12.75" customHeight="1">
      <c r="A779" s="1"/>
      <c r="C779" s="1"/>
      <c r="I779" s="1"/>
    </row>
    <row r="780" ht="12.75" customHeight="1">
      <c r="A780" s="1"/>
      <c r="C780" s="1"/>
      <c r="I780" s="1"/>
    </row>
    <row r="781" ht="12.75" customHeight="1">
      <c r="A781" s="1"/>
      <c r="C781" s="1"/>
      <c r="I781" s="1"/>
    </row>
    <row r="782" ht="12.75" customHeight="1">
      <c r="A782" s="1"/>
      <c r="C782" s="1"/>
      <c r="I782" s="1"/>
    </row>
    <row r="783" ht="12.75" customHeight="1">
      <c r="A783" s="1"/>
      <c r="C783" s="1"/>
      <c r="I783" s="1"/>
    </row>
    <row r="784" ht="12.75" customHeight="1">
      <c r="A784" s="1"/>
      <c r="C784" s="1"/>
      <c r="I784" s="1"/>
    </row>
    <row r="785" ht="12.75" customHeight="1">
      <c r="A785" s="1"/>
      <c r="C785" s="1"/>
      <c r="I785" s="1"/>
    </row>
    <row r="786" ht="12.75" customHeight="1">
      <c r="A786" s="1"/>
      <c r="C786" s="1"/>
      <c r="I786" s="1"/>
    </row>
    <row r="787" ht="12.75" customHeight="1">
      <c r="A787" s="1"/>
      <c r="C787" s="1"/>
      <c r="I787" s="1"/>
    </row>
    <row r="788" ht="12.75" customHeight="1">
      <c r="A788" s="1"/>
      <c r="C788" s="1"/>
      <c r="I788" s="1"/>
    </row>
    <row r="789" ht="12.75" customHeight="1">
      <c r="A789" s="1"/>
      <c r="C789" s="1"/>
      <c r="I789" s="1"/>
    </row>
    <row r="790" ht="12.75" customHeight="1">
      <c r="A790" s="1"/>
      <c r="C790" s="1"/>
      <c r="I790" s="1"/>
    </row>
    <row r="791" ht="12.75" customHeight="1">
      <c r="A791" s="1"/>
      <c r="C791" s="1"/>
      <c r="I791" s="1"/>
    </row>
    <row r="792" ht="12.75" customHeight="1">
      <c r="A792" s="1"/>
      <c r="C792" s="1"/>
      <c r="I792" s="1"/>
    </row>
    <row r="793" ht="12.75" customHeight="1">
      <c r="A793" s="1"/>
      <c r="C793" s="1"/>
      <c r="I793" s="1"/>
    </row>
    <row r="794" ht="12.75" customHeight="1">
      <c r="A794" s="1"/>
      <c r="C794" s="1"/>
      <c r="I794" s="1"/>
    </row>
    <row r="795" ht="12.75" customHeight="1">
      <c r="A795" s="1"/>
      <c r="C795" s="1"/>
      <c r="I795" s="1"/>
    </row>
    <row r="796" ht="12.75" customHeight="1">
      <c r="A796" s="1"/>
      <c r="C796" s="1"/>
      <c r="I796" s="1"/>
    </row>
    <row r="797" ht="12.75" customHeight="1">
      <c r="A797" s="1"/>
      <c r="C797" s="1"/>
      <c r="I797" s="1"/>
    </row>
    <row r="798" ht="12.75" customHeight="1">
      <c r="A798" s="1"/>
      <c r="C798" s="1"/>
      <c r="I798" s="1"/>
    </row>
    <row r="799" ht="12.75" customHeight="1">
      <c r="A799" s="1"/>
      <c r="C799" s="1"/>
      <c r="I799" s="1"/>
    </row>
    <row r="800" ht="12.75" customHeight="1">
      <c r="A800" s="1"/>
      <c r="C800" s="1"/>
      <c r="I800" s="1"/>
    </row>
    <row r="801" ht="12.75" customHeight="1">
      <c r="A801" s="1"/>
      <c r="C801" s="1"/>
      <c r="I801" s="1"/>
    </row>
    <row r="802" ht="12.75" customHeight="1">
      <c r="A802" s="1"/>
      <c r="C802" s="1"/>
      <c r="I802" s="1"/>
    </row>
    <row r="803" ht="12.75" customHeight="1">
      <c r="A803" s="1"/>
      <c r="C803" s="1"/>
      <c r="I803" s="1"/>
    </row>
    <row r="804" ht="12.75" customHeight="1">
      <c r="A804" s="1"/>
      <c r="C804" s="1"/>
      <c r="I804" s="1"/>
    </row>
    <row r="805" ht="12.75" customHeight="1">
      <c r="A805" s="1"/>
      <c r="C805" s="1"/>
      <c r="I805" s="1"/>
    </row>
    <row r="806" ht="12.75" customHeight="1">
      <c r="A806" s="1"/>
      <c r="C806" s="1"/>
      <c r="I806" s="1"/>
    </row>
    <row r="807" ht="12.75" customHeight="1">
      <c r="A807" s="1"/>
      <c r="C807" s="1"/>
      <c r="I807" s="1"/>
    </row>
    <row r="808" ht="12.75" customHeight="1">
      <c r="A808" s="1"/>
      <c r="C808" s="1"/>
      <c r="I808" s="1"/>
    </row>
    <row r="809" ht="12.75" customHeight="1">
      <c r="A809" s="1"/>
      <c r="C809" s="1"/>
      <c r="I809" s="1"/>
    </row>
    <row r="810" ht="12.75" customHeight="1">
      <c r="A810" s="1"/>
      <c r="C810" s="1"/>
      <c r="I810" s="1"/>
    </row>
    <row r="811" ht="12.75" customHeight="1">
      <c r="A811" s="1"/>
      <c r="C811" s="1"/>
      <c r="I811" s="1"/>
    </row>
    <row r="812" ht="12.75" customHeight="1">
      <c r="A812" s="1"/>
      <c r="C812" s="1"/>
      <c r="I812" s="1"/>
    </row>
    <row r="813" ht="12.75" customHeight="1">
      <c r="A813" s="1"/>
      <c r="C813" s="1"/>
      <c r="I813" s="1"/>
    </row>
    <row r="814" ht="12.75" customHeight="1">
      <c r="A814" s="1"/>
      <c r="C814" s="1"/>
      <c r="I814" s="1"/>
    </row>
    <row r="815" ht="12.75" customHeight="1">
      <c r="A815" s="1"/>
      <c r="C815" s="1"/>
      <c r="I815" s="1"/>
    </row>
    <row r="816" ht="12.75" customHeight="1">
      <c r="A816" s="1"/>
      <c r="C816" s="1"/>
      <c r="I816" s="1"/>
    </row>
    <row r="817" ht="12.75" customHeight="1">
      <c r="A817" s="1"/>
      <c r="C817" s="1"/>
      <c r="I817" s="1"/>
    </row>
    <row r="818" ht="12.75" customHeight="1">
      <c r="A818" s="1"/>
      <c r="C818" s="1"/>
      <c r="I818" s="1"/>
    </row>
    <row r="819" ht="12.75" customHeight="1">
      <c r="A819" s="1"/>
      <c r="C819" s="1"/>
      <c r="I819" s="1"/>
    </row>
    <row r="820" ht="12.75" customHeight="1">
      <c r="A820" s="1"/>
      <c r="C820" s="1"/>
      <c r="I820" s="1"/>
    </row>
    <row r="821" ht="12.75" customHeight="1">
      <c r="A821" s="1"/>
      <c r="C821" s="1"/>
      <c r="I821" s="1"/>
    </row>
    <row r="822" ht="12.75" customHeight="1">
      <c r="A822" s="1"/>
      <c r="C822" s="1"/>
      <c r="I822" s="1"/>
    </row>
    <row r="823" ht="12.75" customHeight="1">
      <c r="A823" s="1"/>
      <c r="C823" s="1"/>
      <c r="I823" s="1"/>
    </row>
    <row r="824" ht="12.75" customHeight="1">
      <c r="A824" s="1"/>
      <c r="C824" s="1"/>
      <c r="I824" s="1"/>
    </row>
    <row r="825" ht="12.75" customHeight="1">
      <c r="A825" s="1"/>
      <c r="C825" s="1"/>
      <c r="I825" s="1"/>
    </row>
    <row r="826" ht="12.75" customHeight="1">
      <c r="A826" s="1"/>
      <c r="C826" s="1"/>
      <c r="I826" s="1"/>
    </row>
    <row r="827" ht="12.75" customHeight="1">
      <c r="A827" s="1"/>
      <c r="C827" s="1"/>
      <c r="I827" s="1"/>
    </row>
    <row r="828" ht="12.75" customHeight="1">
      <c r="A828" s="1"/>
      <c r="C828" s="1"/>
      <c r="I828" s="1"/>
    </row>
    <row r="829" ht="12.75" customHeight="1">
      <c r="A829" s="1"/>
      <c r="C829" s="1"/>
      <c r="I829" s="1"/>
    </row>
    <row r="830" ht="12.75" customHeight="1">
      <c r="A830" s="1"/>
      <c r="C830" s="1"/>
      <c r="I830" s="1"/>
    </row>
    <row r="831" ht="12.75" customHeight="1">
      <c r="A831" s="1"/>
      <c r="C831" s="1"/>
      <c r="I831" s="1"/>
    </row>
    <row r="832" ht="12.75" customHeight="1">
      <c r="A832" s="1"/>
      <c r="C832" s="1"/>
      <c r="I832" s="1"/>
    </row>
    <row r="833" ht="12.75" customHeight="1">
      <c r="A833" s="1"/>
      <c r="C833" s="1"/>
      <c r="I833" s="1"/>
    </row>
    <row r="834" ht="12.75" customHeight="1">
      <c r="A834" s="1"/>
      <c r="C834" s="1"/>
      <c r="I834" s="1"/>
    </row>
    <row r="835" ht="12.75" customHeight="1">
      <c r="A835" s="1"/>
      <c r="C835" s="1"/>
      <c r="I835" s="1"/>
    </row>
    <row r="836" ht="12.75" customHeight="1">
      <c r="A836" s="1"/>
      <c r="C836" s="1"/>
      <c r="I836" s="1"/>
    </row>
    <row r="837" ht="12.75" customHeight="1">
      <c r="A837" s="1"/>
      <c r="C837" s="1"/>
      <c r="I837" s="1"/>
    </row>
    <row r="838" ht="12.75" customHeight="1">
      <c r="A838" s="1"/>
      <c r="C838" s="1"/>
      <c r="I838" s="1"/>
    </row>
    <row r="839" ht="12.75" customHeight="1">
      <c r="A839" s="1"/>
      <c r="C839" s="1"/>
      <c r="I839" s="1"/>
    </row>
    <row r="840" ht="12.75" customHeight="1">
      <c r="A840" s="1"/>
      <c r="C840" s="1"/>
      <c r="I840" s="1"/>
    </row>
    <row r="841" ht="12.75" customHeight="1">
      <c r="A841" s="1"/>
      <c r="C841" s="1"/>
      <c r="I841" s="1"/>
    </row>
    <row r="842" ht="12.75" customHeight="1">
      <c r="A842" s="1"/>
      <c r="C842" s="1"/>
      <c r="I842" s="1"/>
    </row>
    <row r="843" ht="12.75" customHeight="1">
      <c r="A843" s="1"/>
      <c r="C843" s="1"/>
      <c r="I843" s="1"/>
    </row>
    <row r="844" ht="12.75" customHeight="1">
      <c r="A844" s="1"/>
      <c r="C844" s="1"/>
      <c r="I844" s="1"/>
    </row>
    <row r="845" ht="12.75" customHeight="1">
      <c r="A845" s="1"/>
      <c r="C845" s="1"/>
      <c r="I845" s="1"/>
    </row>
    <row r="846" ht="12.75" customHeight="1">
      <c r="A846" s="1"/>
      <c r="C846" s="1"/>
      <c r="I846" s="1"/>
    </row>
    <row r="847" ht="12.75" customHeight="1">
      <c r="A847" s="1"/>
      <c r="C847" s="1"/>
      <c r="I847" s="1"/>
    </row>
    <row r="848" ht="12.75" customHeight="1">
      <c r="A848" s="1"/>
      <c r="C848" s="1"/>
      <c r="I848" s="1"/>
    </row>
    <row r="849" ht="12.75" customHeight="1">
      <c r="A849" s="1"/>
      <c r="C849" s="1"/>
      <c r="I849" s="1"/>
    </row>
    <row r="850" ht="12.75" customHeight="1">
      <c r="A850" s="1"/>
      <c r="C850" s="1"/>
      <c r="I850" s="1"/>
    </row>
    <row r="851" ht="12.75" customHeight="1">
      <c r="A851" s="1"/>
      <c r="C851" s="1"/>
      <c r="I851" s="1"/>
    </row>
    <row r="852" ht="12.75" customHeight="1">
      <c r="A852" s="1"/>
      <c r="C852" s="1"/>
      <c r="I852" s="1"/>
    </row>
    <row r="853" ht="12.75" customHeight="1">
      <c r="A853" s="1"/>
      <c r="C853" s="1"/>
      <c r="I853" s="1"/>
    </row>
    <row r="854" ht="12.75" customHeight="1">
      <c r="A854" s="1"/>
      <c r="C854" s="1"/>
      <c r="I854" s="1"/>
    </row>
    <row r="855" ht="12.75" customHeight="1">
      <c r="A855" s="1"/>
      <c r="C855" s="1"/>
      <c r="I855" s="1"/>
    </row>
    <row r="856" ht="12.75" customHeight="1">
      <c r="A856" s="1"/>
      <c r="C856" s="1"/>
      <c r="I856" s="1"/>
    </row>
    <row r="857" ht="12.75" customHeight="1">
      <c r="A857" s="1"/>
      <c r="C857" s="1"/>
      <c r="I857" s="1"/>
    </row>
    <row r="858" ht="12.75" customHeight="1">
      <c r="A858" s="1"/>
      <c r="C858" s="1"/>
      <c r="I858" s="1"/>
    </row>
    <row r="859" ht="12.75" customHeight="1">
      <c r="A859" s="1"/>
      <c r="C859" s="1"/>
      <c r="I859" s="1"/>
    </row>
    <row r="860" ht="12.75" customHeight="1">
      <c r="A860" s="1"/>
      <c r="C860" s="1"/>
      <c r="I860" s="1"/>
    </row>
    <row r="861" ht="12.75" customHeight="1">
      <c r="A861" s="1"/>
      <c r="C861" s="1"/>
      <c r="I861" s="1"/>
    </row>
    <row r="862" ht="12.75" customHeight="1">
      <c r="A862" s="1"/>
      <c r="C862" s="1"/>
      <c r="I862" s="1"/>
    </row>
    <row r="863" ht="12.75" customHeight="1">
      <c r="A863" s="1"/>
      <c r="C863" s="1"/>
      <c r="I863" s="1"/>
    </row>
    <row r="864" ht="12.75" customHeight="1">
      <c r="A864" s="1"/>
      <c r="C864" s="1"/>
      <c r="I864" s="1"/>
    </row>
    <row r="865" ht="12.75" customHeight="1">
      <c r="A865" s="1"/>
      <c r="C865" s="1"/>
      <c r="I865" s="1"/>
    </row>
    <row r="866" ht="12.75" customHeight="1">
      <c r="A866" s="1"/>
      <c r="C866" s="1"/>
      <c r="I866" s="1"/>
    </row>
    <row r="867" ht="12.75" customHeight="1">
      <c r="A867" s="1"/>
      <c r="C867" s="1"/>
      <c r="I867" s="1"/>
    </row>
    <row r="868" ht="12.75" customHeight="1">
      <c r="A868" s="1"/>
      <c r="C868" s="1"/>
      <c r="I868" s="1"/>
    </row>
    <row r="869" ht="12.75" customHeight="1">
      <c r="A869" s="1"/>
      <c r="C869" s="1"/>
      <c r="I869" s="1"/>
    </row>
    <row r="870" ht="12.75" customHeight="1">
      <c r="A870" s="1"/>
      <c r="C870" s="1"/>
      <c r="I870" s="1"/>
    </row>
    <row r="871" ht="12.75" customHeight="1">
      <c r="A871" s="1"/>
      <c r="C871" s="1"/>
      <c r="I871" s="1"/>
    </row>
    <row r="872" ht="12.75" customHeight="1">
      <c r="A872" s="1"/>
      <c r="C872" s="1"/>
      <c r="I872" s="1"/>
    </row>
    <row r="873" ht="12.75" customHeight="1">
      <c r="A873" s="1"/>
      <c r="C873" s="1"/>
      <c r="I873" s="1"/>
    </row>
    <row r="874" ht="12.75" customHeight="1">
      <c r="A874" s="1"/>
      <c r="C874" s="1"/>
      <c r="I874" s="1"/>
    </row>
    <row r="875" ht="12.75" customHeight="1">
      <c r="A875" s="1"/>
      <c r="C875" s="1"/>
      <c r="I875" s="1"/>
    </row>
    <row r="876" ht="12.75" customHeight="1">
      <c r="A876" s="1"/>
      <c r="C876" s="1"/>
      <c r="I876" s="1"/>
    </row>
    <row r="877" ht="12.75" customHeight="1">
      <c r="A877" s="1"/>
      <c r="C877" s="1"/>
      <c r="I877" s="1"/>
    </row>
    <row r="878" ht="12.75" customHeight="1">
      <c r="A878" s="1"/>
      <c r="C878" s="1"/>
      <c r="I878" s="1"/>
    </row>
    <row r="879" ht="12.75" customHeight="1">
      <c r="A879" s="1"/>
      <c r="C879" s="1"/>
      <c r="I879" s="1"/>
    </row>
    <row r="880" ht="12.75" customHeight="1">
      <c r="A880" s="1"/>
      <c r="C880" s="1"/>
      <c r="I880" s="1"/>
    </row>
    <row r="881" ht="12.75" customHeight="1">
      <c r="A881" s="1"/>
      <c r="C881" s="1"/>
      <c r="I881" s="1"/>
    </row>
    <row r="882" ht="12.75" customHeight="1">
      <c r="A882" s="1"/>
      <c r="C882" s="1"/>
      <c r="I882" s="1"/>
    </row>
    <row r="883" ht="12.75" customHeight="1">
      <c r="A883" s="1"/>
      <c r="C883" s="1"/>
      <c r="I883" s="1"/>
    </row>
    <row r="884" ht="12.75" customHeight="1">
      <c r="A884" s="1"/>
      <c r="C884" s="1"/>
      <c r="I884" s="1"/>
    </row>
    <row r="885" ht="12.75" customHeight="1">
      <c r="A885" s="1"/>
      <c r="C885" s="1"/>
      <c r="I885" s="1"/>
    </row>
    <row r="886" ht="12.75" customHeight="1">
      <c r="A886" s="1"/>
      <c r="C886" s="1"/>
      <c r="I886" s="1"/>
    </row>
    <row r="887" ht="12.75" customHeight="1">
      <c r="A887" s="1"/>
      <c r="C887" s="1"/>
      <c r="I887" s="1"/>
    </row>
    <row r="888" ht="12.75" customHeight="1">
      <c r="A888" s="1"/>
      <c r="C888" s="1"/>
      <c r="I888" s="1"/>
    </row>
    <row r="889" ht="12.75" customHeight="1">
      <c r="A889" s="1"/>
      <c r="C889" s="1"/>
      <c r="I889" s="1"/>
    </row>
    <row r="890" ht="12.75" customHeight="1">
      <c r="A890" s="1"/>
      <c r="C890" s="1"/>
      <c r="I890" s="1"/>
    </row>
    <row r="891" ht="12.75" customHeight="1">
      <c r="A891" s="1"/>
      <c r="C891" s="1"/>
      <c r="I891" s="1"/>
    </row>
    <row r="892" ht="12.75" customHeight="1">
      <c r="A892" s="1"/>
      <c r="C892" s="1"/>
      <c r="I892" s="1"/>
    </row>
    <row r="893" ht="12.75" customHeight="1">
      <c r="A893" s="1"/>
      <c r="C893" s="1"/>
      <c r="I893" s="1"/>
    </row>
    <row r="894" ht="12.75" customHeight="1">
      <c r="A894" s="1"/>
      <c r="C894" s="1"/>
      <c r="I894" s="1"/>
    </row>
    <row r="895" ht="12.75" customHeight="1">
      <c r="A895" s="1"/>
      <c r="C895" s="1"/>
      <c r="I895" s="1"/>
    </row>
    <row r="896" ht="12.75" customHeight="1">
      <c r="A896" s="1"/>
      <c r="C896" s="1"/>
      <c r="I896" s="1"/>
    </row>
    <row r="897" ht="12.75" customHeight="1">
      <c r="A897" s="1"/>
      <c r="C897" s="1"/>
      <c r="I897" s="1"/>
    </row>
    <row r="898" ht="12.75" customHeight="1">
      <c r="A898" s="1"/>
      <c r="C898" s="1"/>
      <c r="I898" s="1"/>
    </row>
    <row r="899" ht="12.75" customHeight="1">
      <c r="A899" s="1"/>
      <c r="C899" s="1"/>
      <c r="I899" s="1"/>
    </row>
    <row r="900" ht="12.75" customHeight="1">
      <c r="A900" s="1"/>
      <c r="C900" s="1"/>
      <c r="I900" s="1"/>
    </row>
    <row r="901" ht="12.75" customHeight="1">
      <c r="A901" s="1"/>
      <c r="C901" s="1"/>
      <c r="I901" s="1"/>
    </row>
    <row r="902" ht="12.75" customHeight="1">
      <c r="A902" s="1"/>
      <c r="C902" s="1"/>
      <c r="I902" s="1"/>
    </row>
    <row r="903" ht="12.75" customHeight="1">
      <c r="A903" s="1"/>
      <c r="C903" s="1"/>
      <c r="I903" s="1"/>
    </row>
    <row r="904" ht="12.75" customHeight="1">
      <c r="A904" s="1"/>
      <c r="C904" s="1"/>
      <c r="I904" s="1"/>
    </row>
    <row r="905" ht="12.75" customHeight="1">
      <c r="A905" s="1"/>
      <c r="C905" s="1"/>
      <c r="I905" s="1"/>
    </row>
    <row r="906" ht="12.75" customHeight="1">
      <c r="A906" s="1"/>
      <c r="C906" s="1"/>
      <c r="I906" s="1"/>
    </row>
    <row r="907" ht="12.75" customHeight="1">
      <c r="A907" s="1"/>
      <c r="C907" s="1"/>
      <c r="I907" s="1"/>
    </row>
    <row r="908" ht="12.75" customHeight="1">
      <c r="A908" s="1"/>
      <c r="C908" s="1"/>
      <c r="I908" s="1"/>
    </row>
    <row r="909" ht="12.75" customHeight="1">
      <c r="A909" s="1"/>
      <c r="C909" s="1"/>
      <c r="I909" s="1"/>
    </row>
    <row r="910" ht="12.75" customHeight="1">
      <c r="A910" s="1"/>
      <c r="C910" s="1"/>
      <c r="I910" s="1"/>
    </row>
    <row r="911" ht="12.75" customHeight="1">
      <c r="A911" s="1"/>
      <c r="C911" s="1"/>
      <c r="I911" s="1"/>
    </row>
    <row r="912" ht="12.75" customHeight="1">
      <c r="A912" s="1"/>
      <c r="C912" s="1"/>
      <c r="I912" s="1"/>
    </row>
    <row r="913" ht="12.75" customHeight="1">
      <c r="A913" s="1"/>
      <c r="C913" s="1"/>
      <c r="I913" s="1"/>
    </row>
    <row r="914" ht="12.75" customHeight="1">
      <c r="A914" s="1"/>
      <c r="C914" s="1"/>
      <c r="I914" s="1"/>
    </row>
    <row r="915" ht="12.75" customHeight="1">
      <c r="A915" s="1"/>
      <c r="C915" s="1"/>
      <c r="I915" s="1"/>
    </row>
    <row r="916" ht="12.75" customHeight="1">
      <c r="A916" s="1"/>
      <c r="C916" s="1"/>
      <c r="I916" s="1"/>
    </row>
    <row r="917" ht="12.75" customHeight="1">
      <c r="A917" s="1"/>
      <c r="C917" s="1"/>
      <c r="I917" s="1"/>
    </row>
    <row r="918" ht="12.75" customHeight="1">
      <c r="A918" s="1"/>
      <c r="C918" s="1"/>
      <c r="I918" s="1"/>
    </row>
    <row r="919" ht="12.75" customHeight="1">
      <c r="A919" s="1"/>
      <c r="C919" s="1"/>
      <c r="I919" s="1"/>
    </row>
    <row r="920" ht="12.75" customHeight="1">
      <c r="A920" s="1"/>
      <c r="C920" s="1"/>
      <c r="I920" s="1"/>
    </row>
    <row r="921" ht="12.75" customHeight="1">
      <c r="A921" s="1"/>
      <c r="C921" s="1"/>
      <c r="I921" s="1"/>
    </row>
    <row r="922" ht="12.75" customHeight="1">
      <c r="A922" s="1"/>
      <c r="C922" s="1"/>
      <c r="I922" s="1"/>
    </row>
    <row r="923" ht="12.75" customHeight="1">
      <c r="A923" s="1"/>
      <c r="C923" s="1"/>
      <c r="I923" s="1"/>
    </row>
    <row r="924" ht="12.75" customHeight="1">
      <c r="A924" s="1"/>
      <c r="C924" s="1"/>
      <c r="I924" s="1"/>
    </row>
    <row r="925" ht="12.75" customHeight="1">
      <c r="A925" s="1"/>
      <c r="C925" s="1"/>
      <c r="I925" s="1"/>
    </row>
    <row r="926" ht="12.75" customHeight="1">
      <c r="A926" s="1"/>
      <c r="C926" s="1"/>
      <c r="I926" s="1"/>
    </row>
    <row r="927" ht="12.75" customHeight="1">
      <c r="A927" s="1"/>
      <c r="C927" s="1"/>
      <c r="I927" s="1"/>
    </row>
    <row r="928" ht="12.75" customHeight="1">
      <c r="A928" s="1"/>
      <c r="C928" s="1"/>
      <c r="I928" s="1"/>
    </row>
    <row r="929" ht="12.75" customHeight="1">
      <c r="A929" s="1"/>
      <c r="C929" s="1"/>
      <c r="I929" s="1"/>
    </row>
    <row r="930" ht="12.75" customHeight="1">
      <c r="A930" s="1"/>
      <c r="C930" s="1"/>
      <c r="I930" s="1"/>
    </row>
    <row r="931" ht="12.75" customHeight="1">
      <c r="A931" s="1"/>
      <c r="C931" s="1"/>
      <c r="I931" s="1"/>
    </row>
    <row r="932" ht="12.75" customHeight="1">
      <c r="A932" s="1"/>
      <c r="C932" s="1"/>
      <c r="I932" s="1"/>
    </row>
    <row r="933" ht="12.75" customHeight="1">
      <c r="A933" s="1"/>
      <c r="C933" s="1"/>
      <c r="I933" s="1"/>
    </row>
    <row r="934" ht="12.75" customHeight="1">
      <c r="A934" s="1"/>
      <c r="C934" s="1"/>
      <c r="I934" s="1"/>
    </row>
    <row r="935" ht="12.75" customHeight="1">
      <c r="A935" s="1"/>
      <c r="C935" s="1"/>
      <c r="I935" s="1"/>
    </row>
    <row r="936" ht="12.75" customHeight="1">
      <c r="A936" s="1"/>
      <c r="C936" s="1"/>
      <c r="I936" s="1"/>
    </row>
    <row r="937" ht="12.75" customHeight="1">
      <c r="A937" s="1"/>
      <c r="C937" s="1"/>
      <c r="I937" s="1"/>
    </row>
    <row r="938" ht="12.75" customHeight="1">
      <c r="A938" s="1"/>
      <c r="C938" s="1"/>
      <c r="I938" s="1"/>
    </row>
    <row r="939" ht="12.75" customHeight="1">
      <c r="A939" s="1"/>
      <c r="C939" s="1"/>
      <c r="I939" s="1"/>
    </row>
    <row r="940" ht="12.75" customHeight="1">
      <c r="A940" s="1"/>
      <c r="C940" s="1"/>
      <c r="I940" s="1"/>
    </row>
    <row r="941" ht="12.75" customHeight="1">
      <c r="A941" s="1"/>
      <c r="C941" s="1"/>
      <c r="I941" s="1"/>
    </row>
    <row r="942" ht="12.75" customHeight="1">
      <c r="A942" s="1"/>
      <c r="C942" s="1"/>
      <c r="I942" s="1"/>
    </row>
    <row r="943" ht="12.75" customHeight="1">
      <c r="A943" s="1"/>
      <c r="C943" s="1"/>
      <c r="I943" s="1"/>
    </row>
    <row r="944" ht="12.75" customHeight="1">
      <c r="A944" s="1"/>
      <c r="C944" s="1"/>
      <c r="I944" s="1"/>
    </row>
    <row r="945" ht="12.75" customHeight="1">
      <c r="A945" s="1"/>
      <c r="C945" s="1"/>
      <c r="I945" s="1"/>
    </row>
    <row r="946" ht="12.75" customHeight="1">
      <c r="A946" s="1"/>
      <c r="C946" s="1"/>
      <c r="I946" s="1"/>
    </row>
    <row r="947" ht="12.75" customHeight="1">
      <c r="A947" s="1"/>
      <c r="C947" s="1"/>
      <c r="I947" s="1"/>
    </row>
    <row r="948" ht="12.75" customHeight="1">
      <c r="A948" s="1"/>
      <c r="C948" s="1"/>
      <c r="I948" s="1"/>
    </row>
    <row r="949" ht="12.75" customHeight="1">
      <c r="A949" s="1"/>
      <c r="C949" s="1"/>
      <c r="I949" s="1"/>
    </row>
    <row r="950" ht="12.75" customHeight="1">
      <c r="A950" s="1"/>
      <c r="C950" s="1"/>
      <c r="I950" s="1"/>
    </row>
    <row r="951" ht="12.75" customHeight="1">
      <c r="A951" s="1"/>
      <c r="C951" s="1"/>
      <c r="I951" s="1"/>
    </row>
    <row r="952" ht="12.75" customHeight="1">
      <c r="A952" s="1"/>
      <c r="C952" s="1"/>
      <c r="I952" s="1"/>
    </row>
    <row r="953" ht="12.75" customHeight="1">
      <c r="A953" s="1"/>
      <c r="C953" s="1"/>
      <c r="I953" s="1"/>
    </row>
    <row r="954" ht="12.75" customHeight="1">
      <c r="A954" s="1"/>
      <c r="C954" s="1"/>
      <c r="I954" s="1"/>
    </row>
    <row r="955" ht="12.75" customHeight="1">
      <c r="A955" s="1"/>
      <c r="C955" s="1"/>
      <c r="I955" s="1"/>
    </row>
    <row r="956" ht="12.75" customHeight="1">
      <c r="A956" s="1"/>
      <c r="C956" s="1"/>
      <c r="I956" s="1"/>
    </row>
    <row r="957" ht="12.75" customHeight="1">
      <c r="A957" s="1"/>
      <c r="C957" s="1"/>
      <c r="I957" s="1"/>
    </row>
    <row r="958" ht="12.75" customHeight="1">
      <c r="A958" s="1"/>
      <c r="C958" s="1"/>
      <c r="I958" s="1"/>
    </row>
    <row r="959" ht="12.75" customHeight="1">
      <c r="A959" s="1"/>
      <c r="C959" s="1"/>
      <c r="I959" s="1"/>
    </row>
    <row r="960" ht="12.75" customHeight="1">
      <c r="A960" s="1"/>
      <c r="C960" s="1"/>
      <c r="I960" s="1"/>
    </row>
    <row r="961" ht="12.75" customHeight="1">
      <c r="A961" s="1"/>
      <c r="C961" s="1"/>
      <c r="I961" s="1"/>
    </row>
    <row r="962" ht="12.75" customHeight="1">
      <c r="A962" s="1"/>
      <c r="C962" s="1"/>
      <c r="I962" s="1"/>
    </row>
    <row r="963" ht="12.75" customHeight="1">
      <c r="A963" s="1"/>
      <c r="C963" s="1"/>
      <c r="I963" s="1"/>
    </row>
    <row r="964" ht="12.75" customHeight="1">
      <c r="A964" s="1"/>
      <c r="C964" s="1"/>
      <c r="I964" s="1"/>
    </row>
    <row r="965" ht="12.75" customHeight="1">
      <c r="A965" s="1"/>
      <c r="C965" s="1"/>
      <c r="I965" s="1"/>
    </row>
    <row r="966" ht="12.75" customHeight="1">
      <c r="A966" s="1"/>
      <c r="C966" s="1"/>
      <c r="I966" s="1"/>
    </row>
    <row r="967" ht="12.75" customHeight="1">
      <c r="A967" s="1"/>
      <c r="C967" s="1"/>
      <c r="I967" s="1"/>
    </row>
    <row r="968" ht="12.75" customHeight="1">
      <c r="A968" s="1"/>
      <c r="C968" s="1"/>
      <c r="I968" s="1"/>
    </row>
    <row r="969" ht="12.75" customHeight="1">
      <c r="A969" s="1"/>
      <c r="C969" s="1"/>
      <c r="I969" s="1"/>
    </row>
    <row r="970" ht="12.75" customHeight="1">
      <c r="A970" s="1"/>
      <c r="C970" s="1"/>
      <c r="I970" s="1"/>
    </row>
    <row r="971" ht="12.75" customHeight="1">
      <c r="A971" s="1"/>
      <c r="C971" s="1"/>
      <c r="I971" s="1"/>
    </row>
    <row r="972" ht="12.75" customHeight="1">
      <c r="A972" s="1"/>
      <c r="C972" s="1"/>
      <c r="I972" s="1"/>
    </row>
    <row r="973" ht="12.75" customHeight="1">
      <c r="A973" s="1"/>
      <c r="C973" s="1"/>
      <c r="I973" s="1"/>
    </row>
    <row r="974" ht="12.75" customHeight="1">
      <c r="A974" s="1"/>
      <c r="C974" s="1"/>
      <c r="I974" s="1"/>
    </row>
    <row r="975" ht="12.75" customHeight="1">
      <c r="A975" s="1"/>
      <c r="C975" s="1"/>
      <c r="I975" s="1"/>
    </row>
    <row r="976" ht="12.75" customHeight="1">
      <c r="A976" s="1"/>
      <c r="C976" s="1"/>
      <c r="I976" s="1"/>
    </row>
    <row r="977" ht="12.75" customHeight="1">
      <c r="A977" s="1"/>
      <c r="C977" s="1"/>
      <c r="I977" s="1"/>
    </row>
    <row r="978" ht="12.75" customHeight="1">
      <c r="A978" s="1"/>
      <c r="C978" s="1"/>
      <c r="I978" s="1"/>
    </row>
    <row r="979" ht="12.75" customHeight="1">
      <c r="A979" s="1"/>
      <c r="C979" s="1"/>
      <c r="I979" s="1"/>
    </row>
    <row r="980" ht="12.75" customHeight="1">
      <c r="A980" s="1"/>
      <c r="C980" s="1"/>
      <c r="I980" s="1"/>
    </row>
    <row r="981" ht="12.75" customHeight="1">
      <c r="A981" s="1"/>
      <c r="C981" s="1"/>
      <c r="I981" s="1"/>
    </row>
    <row r="982" ht="12.75" customHeight="1">
      <c r="A982" s="1"/>
      <c r="C982" s="1"/>
      <c r="I982" s="1"/>
    </row>
    <row r="983" ht="12.75" customHeight="1">
      <c r="A983" s="1"/>
      <c r="C983" s="1"/>
      <c r="I983" s="1"/>
    </row>
    <row r="984" ht="12.75" customHeight="1">
      <c r="A984" s="1"/>
      <c r="C984" s="1"/>
      <c r="I984" s="1"/>
    </row>
    <row r="985" ht="12.75" customHeight="1">
      <c r="A985" s="1"/>
      <c r="C985" s="1"/>
      <c r="I985" s="1"/>
    </row>
    <row r="986" ht="12.75" customHeight="1">
      <c r="A986" s="1"/>
      <c r="C986" s="1"/>
      <c r="I986" s="1"/>
    </row>
    <row r="987" ht="12.75" customHeight="1">
      <c r="A987" s="1"/>
      <c r="C987" s="1"/>
      <c r="I987" s="1"/>
    </row>
    <row r="988" ht="12.75" customHeight="1">
      <c r="A988" s="1"/>
      <c r="C988" s="1"/>
      <c r="I988" s="1"/>
    </row>
    <row r="989" ht="12.75" customHeight="1">
      <c r="A989" s="1"/>
      <c r="C989" s="1"/>
      <c r="I989" s="1"/>
    </row>
    <row r="990" ht="12.75" customHeight="1">
      <c r="A990" s="1"/>
      <c r="C990" s="1"/>
      <c r="I990" s="1"/>
    </row>
    <row r="991" ht="12.75" customHeight="1">
      <c r="A991" s="1"/>
      <c r="C991" s="1"/>
      <c r="I991" s="1"/>
    </row>
    <row r="992" ht="12.75" customHeight="1">
      <c r="A992" s="1"/>
      <c r="C992" s="1"/>
      <c r="I992" s="1"/>
    </row>
    <row r="993" ht="12.75" customHeight="1">
      <c r="A993" s="1"/>
      <c r="C993" s="1"/>
      <c r="I993" s="1"/>
    </row>
    <row r="994" ht="12.75" customHeight="1">
      <c r="A994" s="1"/>
      <c r="C994" s="1"/>
      <c r="I994" s="1"/>
    </row>
    <row r="995" ht="12.75" customHeight="1">
      <c r="A995" s="1"/>
      <c r="C995" s="1"/>
      <c r="I995" s="1"/>
    </row>
    <row r="996" ht="12.75" customHeight="1">
      <c r="A996" s="1"/>
      <c r="C996" s="1"/>
      <c r="I996" s="1"/>
    </row>
    <row r="997" ht="12.75" customHeight="1">
      <c r="A997" s="1"/>
      <c r="C997" s="1"/>
      <c r="I997" s="1"/>
    </row>
    <row r="998" ht="12.75" customHeight="1">
      <c r="A998" s="1"/>
      <c r="C998" s="1"/>
      <c r="I998" s="1"/>
    </row>
    <row r="999" ht="12.75" customHeight="1">
      <c r="A999" s="1"/>
      <c r="C999" s="1"/>
      <c r="I999" s="1"/>
    </row>
    <row r="1000" ht="12.75" customHeight="1">
      <c r="A1000" s="1"/>
      <c r="C1000" s="1"/>
      <c r="I1000" s="1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57"/>
  </cols>
  <sheetData>
    <row r="1" ht="18.75" customHeight="1">
      <c r="A1" s="17" t="s">
        <v>308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38.25" customHeight="1">
      <c r="A3" s="1"/>
      <c r="C3" s="4" t="s">
        <v>645</v>
      </c>
      <c r="D3" s="99" t="s">
        <v>3606</v>
      </c>
      <c r="E3" s="99" t="s">
        <v>3618</v>
      </c>
      <c r="J3" s="1"/>
    </row>
    <row r="4" ht="12.75" customHeight="1">
      <c r="A4" s="1"/>
      <c r="C4" s="75">
        <v>1.47589</v>
      </c>
      <c r="D4" s="5">
        <v>0.0</v>
      </c>
      <c r="E4" s="76">
        <f t="shared" ref="E4:E9" si="1">ROUNDDOWN(C4,D4)</f>
        <v>1</v>
      </c>
      <c r="F4" s="47" t="s">
        <v>3619</v>
      </c>
      <c r="J4" s="1"/>
    </row>
    <row r="5" ht="12.75" customHeight="1">
      <c r="A5" s="1"/>
      <c r="C5" s="75">
        <v>1.47589</v>
      </c>
      <c r="D5" s="5">
        <v>1.0</v>
      </c>
      <c r="E5" s="76">
        <f t="shared" si="1"/>
        <v>1.4</v>
      </c>
      <c r="F5" s="47" t="s">
        <v>3620</v>
      </c>
      <c r="J5" s="1"/>
    </row>
    <row r="6" ht="12.75" customHeight="1">
      <c r="A6" s="1"/>
      <c r="C6" s="75">
        <v>1.47589</v>
      </c>
      <c r="D6" s="5">
        <v>2.0</v>
      </c>
      <c r="E6" s="76">
        <f t="shared" si="1"/>
        <v>1.47</v>
      </c>
      <c r="F6" s="47" t="s">
        <v>3621</v>
      </c>
      <c r="J6" s="1"/>
    </row>
    <row r="7" ht="12.75" customHeight="1">
      <c r="A7" s="1"/>
      <c r="C7" s="75">
        <v>13643.47589</v>
      </c>
      <c r="D7" s="5">
        <v>-1.0</v>
      </c>
      <c r="E7" s="76">
        <f t="shared" si="1"/>
        <v>13640</v>
      </c>
      <c r="F7" s="47" t="s">
        <v>3622</v>
      </c>
      <c r="J7" s="1"/>
    </row>
    <row r="8" ht="12.75" customHeight="1">
      <c r="A8" s="1"/>
      <c r="C8" s="75">
        <v>13643.47589</v>
      </c>
      <c r="D8" s="5">
        <v>-2.0</v>
      </c>
      <c r="E8" s="76">
        <f t="shared" si="1"/>
        <v>13600</v>
      </c>
      <c r="F8" s="47" t="s">
        <v>3623</v>
      </c>
      <c r="J8" s="1"/>
    </row>
    <row r="9" ht="12.75" customHeight="1">
      <c r="A9" s="1"/>
      <c r="C9" s="75">
        <v>13643.47589</v>
      </c>
      <c r="D9" s="5">
        <v>-3.0</v>
      </c>
      <c r="E9" s="76">
        <f t="shared" si="1"/>
        <v>13000</v>
      </c>
      <c r="F9" s="47" t="s">
        <v>3624</v>
      </c>
      <c r="J9" s="1"/>
    </row>
    <row r="10" ht="12.75" customHeight="1">
      <c r="A10" s="1"/>
      <c r="J10" s="1"/>
    </row>
    <row r="11" ht="13.5" customHeight="1">
      <c r="A11" s="1"/>
      <c r="B11" s="3" t="s">
        <v>698</v>
      </c>
      <c r="C11" s="3"/>
      <c r="D11" s="3"/>
      <c r="E11" s="3"/>
      <c r="F11" s="3"/>
      <c r="J11" s="1"/>
    </row>
    <row r="12" ht="12.75" customHeight="1">
      <c r="A12" s="1"/>
      <c r="B12" s="1" t="s">
        <v>3625</v>
      </c>
      <c r="J12" s="1"/>
    </row>
    <row r="13" ht="12.75" customHeight="1">
      <c r="A13" s="1"/>
      <c r="B13" s="1" t="s">
        <v>3626</v>
      </c>
      <c r="J13" s="1"/>
    </row>
    <row r="14" ht="12.75" customHeight="1">
      <c r="A14" s="1"/>
      <c r="B14" s="1" t="s">
        <v>3616</v>
      </c>
      <c r="J14" s="1"/>
    </row>
    <row r="15" ht="12.75" customHeight="1">
      <c r="A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3627</v>
      </c>
      <c r="J17" s="1"/>
    </row>
    <row r="18" ht="12.75" customHeight="1">
      <c r="A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J19" s="1"/>
    </row>
    <row r="20" ht="12.75" customHeight="1">
      <c r="A20" s="1"/>
      <c r="B20" s="1" t="s">
        <v>788</v>
      </c>
      <c r="J20" s="1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57"/>
    <col customWidth="1" min="11" max="26" width="8.0"/>
  </cols>
  <sheetData>
    <row r="1" ht="18.75" customHeight="1">
      <c r="A1" s="17" t="s">
        <v>309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38.25" customHeight="1">
      <c r="A3" s="1"/>
      <c r="C3" s="4" t="s">
        <v>645</v>
      </c>
      <c r="D3" s="99" t="s">
        <v>3606</v>
      </c>
      <c r="E3" s="99" t="s">
        <v>3628</v>
      </c>
      <c r="J3" s="1"/>
    </row>
    <row r="4" ht="12.75" customHeight="1">
      <c r="A4" s="1"/>
      <c r="C4" s="75">
        <v>1.47589</v>
      </c>
      <c r="D4" s="5">
        <v>0.0</v>
      </c>
      <c r="E4" s="76">
        <f t="shared" ref="E4:E9" si="1">ROUNDUP(C4,D4)</f>
        <v>2</v>
      </c>
      <c r="F4" s="47" t="s">
        <v>3629</v>
      </c>
      <c r="J4" s="1"/>
    </row>
    <row r="5" ht="12.75" customHeight="1">
      <c r="A5" s="1"/>
      <c r="C5" s="75">
        <v>1.47589</v>
      </c>
      <c r="D5" s="5">
        <v>1.0</v>
      </c>
      <c r="E5" s="76">
        <f t="shared" si="1"/>
        <v>1.5</v>
      </c>
      <c r="F5" s="47" t="s">
        <v>3630</v>
      </c>
      <c r="J5" s="1"/>
    </row>
    <row r="6" ht="12.75" customHeight="1">
      <c r="A6" s="1"/>
      <c r="C6" s="75">
        <v>1.47589</v>
      </c>
      <c r="D6" s="5">
        <v>2.0</v>
      </c>
      <c r="E6" s="76">
        <f t="shared" si="1"/>
        <v>1.48</v>
      </c>
      <c r="F6" s="47" t="s">
        <v>3631</v>
      </c>
      <c r="J6" s="1"/>
    </row>
    <row r="7" ht="12.75" customHeight="1">
      <c r="A7" s="1"/>
      <c r="C7" s="75">
        <v>13643.47589</v>
      </c>
      <c r="D7" s="5">
        <v>-1.0</v>
      </c>
      <c r="E7" s="76">
        <f t="shared" si="1"/>
        <v>13650</v>
      </c>
      <c r="F7" s="47" t="s">
        <v>3632</v>
      </c>
      <c r="J7" s="1"/>
    </row>
    <row r="8" ht="12.75" customHeight="1">
      <c r="A8" s="1"/>
      <c r="C8" s="75">
        <v>13643.47589</v>
      </c>
      <c r="D8" s="5">
        <v>-2.0</v>
      </c>
      <c r="E8" s="76">
        <f t="shared" si="1"/>
        <v>13700</v>
      </c>
      <c r="F8" s="47" t="s">
        <v>3633</v>
      </c>
      <c r="J8" s="1"/>
    </row>
    <row r="9" ht="12.75" customHeight="1">
      <c r="A9" s="1"/>
      <c r="C9" s="75">
        <v>13643.47589</v>
      </c>
      <c r="D9" s="5">
        <v>-3.0</v>
      </c>
      <c r="E9" s="76">
        <f t="shared" si="1"/>
        <v>14000</v>
      </c>
      <c r="F9" s="47" t="s">
        <v>3634</v>
      </c>
      <c r="J9" s="1"/>
    </row>
    <row r="10" ht="12.75" customHeight="1">
      <c r="A10" s="1"/>
      <c r="J10" s="1"/>
    </row>
    <row r="11" ht="13.5" customHeight="1">
      <c r="A11" s="1"/>
      <c r="B11" s="3" t="s">
        <v>698</v>
      </c>
      <c r="C11" s="3"/>
      <c r="D11" s="3"/>
      <c r="E11" s="3"/>
      <c r="F11" s="3"/>
      <c r="J11" s="1"/>
    </row>
    <row r="12" ht="12.75" customHeight="1">
      <c r="A12" s="1"/>
      <c r="B12" s="1" t="s">
        <v>3635</v>
      </c>
      <c r="J12" s="1"/>
    </row>
    <row r="13" ht="12.75" customHeight="1">
      <c r="A13" s="1"/>
      <c r="B13" s="1" t="s">
        <v>3636</v>
      </c>
      <c r="J13" s="1"/>
    </row>
    <row r="14" ht="12.75" customHeight="1">
      <c r="A14" s="1"/>
      <c r="B14" s="1" t="s">
        <v>3616</v>
      </c>
      <c r="J14" s="1"/>
    </row>
    <row r="15" ht="12.75" customHeight="1">
      <c r="A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3637</v>
      </c>
      <c r="J17" s="1"/>
    </row>
    <row r="18" ht="12.75" customHeight="1">
      <c r="A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J19" s="1"/>
    </row>
    <row r="20" ht="12.75" customHeight="1">
      <c r="A20" s="1"/>
      <c r="B20" s="1" t="s">
        <v>788</v>
      </c>
      <c r="J20" s="1"/>
    </row>
    <row r="21" ht="12.75" customHeight="1">
      <c r="A21" s="1"/>
      <c r="J21" s="1"/>
    </row>
    <row r="22" ht="12.75" customHeight="1">
      <c r="A22" s="1"/>
      <c r="J22" s="1"/>
    </row>
    <row r="23" ht="12.75" customHeight="1">
      <c r="A23" s="1"/>
      <c r="J23" s="1"/>
    </row>
    <row r="24" ht="12.75" customHeight="1">
      <c r="A24" s="1"/>
      <c r="J24" s="1"/>
    </row>
    <row r="25" ht="12.75" customHeight="1">
      <c r="A25" s="1"/>
      <c r="J25" s="1"/>
    </row>
    <row r="26" ht="12.75" customHeight="1">
      <c r="A26" s="1"/>
      <c r="J26" s="1"/>
    </row>
    <row r="27" ht="12.75" customHeight="1">
      <c r="A27" s="1"/>
      <c r="J27" s="1"/>
    </row>
    <row r="28" ht="12.75" customHeight="1">
      <c r="A28" s="1"/>
      <c r="J28" s="1"/>
    </row>
    <row r="29" ht="12.75" customHeight="1">
      <c r="A29" s="1"/>
      <c r="J29" s="1"/>
    </row>
    <row r="30" ht="12.75" customHeight="1">
      <c r="A30" s="1"/>
      <c r="J30" s="1"/>
    </row>
    <row r="31" ht="12.75" customHeight="1">
      <c r="A31" s="1"/>
      <c r="J31" s="1"/>
    </row>
    <row r="32" ht="12.75" customHeight="1">
      <c r="A32" s="1"/>
      <c r="J32" s="1"/>
    </row>
    <row r="33" ht="12.75" customHeight="1">
      <c r="A33" s="1"/>
      <c r="J33" s="1"/>
    </row>
    <row r="34" ht="12.75" customHeight="1">
      <c r="A34" s="1"/>
      <c r="J34" s="1"/>
    </row>
    <row r="35" ht="12.75" customHeight="1">
      <c r="A35" s="1"/>
      <c r="J35" s="1"/>
    </row>
    <row r="36" ht="12.75" customHeight="1">
      <c r="A36" s="1"/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J39" s="1"/>
    </row>
    <row r="40" ht="12.75" customHeight="1">
      <c r="A40" s="1"/>
      <c r="J40" s="1"/>
    </row>
    <row r="41" ht="12.75" customHeight="1">
      <c r="A41" s="1"/>
      <c r="J41" s="1"/>
    </row>
    <row r="42" ht="12.75" customHeight="1">
      <c r="A42" s="1"/>
      <c r="J42" s="1"/>
    </row>
    <row r="43" ht="12.75" customHeight="1">
      <c r="A43" s="1"/>
      <c r="J43" s="1"/>
    </row>
    <row r="44" ht="12.75" customHeight="1">
      <c r="A44" s="1"/>
      <c r="J44" s="1"/>
    </row>
    <row r="45" ht="12.75" customHeight="1">
      <c r="A45" s="1"/>
      <c r="J45" s="1"/>
    </row>
    <row r="46" ht="12.75" customHeight="1">
      <c r="A46" s="1"/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J49" s="1"/>
    </row>
    <row r="50" ht="12.75" customHeight="1">
      <c r="A50" s="1"/>
      <c r="J50" s="1"/>
    </row>
    <row r="51" ht="12.75" customHeight="1">
      <c r="A51" s="1"/>
      <c r="J51" s="1"/>
    </row>
    <row r="52" ht="12.75" customHeight="1">
      <c r="A52" s="1"/>
      <c r="J52" s="1"/>
    </row>
    <row r="53" ht="12.75" customHeight="1">
      <c r="A53" s="1"/>
      <c r="J53" s="1"/>
    </row>
    <row r="54" ht="12.75" customHeight="1">
      <c r="A54" s="1"/>
      <c r="J54" s="1"/>
    </row>
    <row r="55" ht="12.75" customHeight="1">
      <c r="A55" s="1"/>
      <c r="J55" s="1"/>
    </row>
    <row r="56" ht="12.75" customHeight="1">
      <c r="A56" s="1"/>
      <c r="J56" s="1"/>
    </row>
    <row r="57" ht="12.75" customHeight="1">
      <c r="A57" s="1"/>
      <c r="J57" s="1"/>
    </row>
    <row r="58" ht="12.75" customHeight="1">
      <c r="A58" s="1"/>
      <c r="J58" s="1"/>
    </row>
    <row r="59" ht="12.75" customHeight="1">
      <c r="A59" s="1"/>
      <c r="J59" s="1"/>
    </row>
    <row r="60" ht="12.75" customHeight="1">
      <c r="A60" s="1"/>
      <c r="J60" s="1"/>
    </row>
    <row r="61" ht="12.75" customHeight="1">
      <c r="A61" s="1"/>
      <c r="J61" s="1"/>
    </row>
    <row r="62" ht="12.75" customHeight="1">
      <c r="A62" s="1"/>
      <c r="J62" s="1"/>
    </row>
    <row r="63" ht="12.75" customHeight="1">
      <c r="A63" s="1"/>
      <c r="J63" s="1"/>
    </row>
    <row r="64" ht="12.75" customHeight="1">
      <c r="A64" s="1"/>
      <c r="J64" s="1"/>
    </row>
    <row r="65" ht="12.75" customHeight="1">
      <c r="A65" s="1"/>
      <c r="J65" s="1"/>
    </row>
    <row r="66" ht="12.75" customHeight="1">
      <c r="A66" s="1"/>
      <c r="J66" s="1"/>
    </row>
    <row r="67" ht="12.75" customHeight="1">
      <c r="A67" s="1"/>
      <c r="J67" s="1"/>
    </row>
    <row r="68" ht="12.75" customHeight="1">
      <c r="A68" s="1"/>
      <c r="J68" s="1"/>
    </row>
    <row r="69" ht="12.75" customHeight="1">
      <c r="A69" s="1"/>
      <c r="J69" s="1"/>
    </row>
    <row r="70" ht="12.75" customHeight="1">
      <c r="A70" s="1"/>
      <c r="J70" s="1"/>
    </row>
    <row r="71" ht="12.75" customHeight="1">
      <c r="A71" s="1"/>
      <c r="J71" s="1"/>
    </row>
    <row r="72" ht="12.75" customHeight="1">
      <c r="A72" s="1"/>
      <c r="J72" s="1"/>
    </row>
    <row r="73" ht="12.75" customHeight="1">
      <c r="A73" s="1"/>
      <c r="J73" s="1"/>
    </row>
    <row r="74" ht="12.75" customHeight="1">
      <c r="A74" s="1"/>
      <c r="J74" s="1"/>
    </row>
    <row r="75" ht="12.75" customHeight="1">
      <c r="A75" s="1"/>
      <c r="J75" s="1"/>
    </row>
    <row r="76" ht="12.75" customHeight="1">
      <c r="A76" s="1"/>
      <c r="J76" s="1"/>
    </row>
    <row r="77" ht="12.75" customHeight="1">
      <c r="A77" s="1"/>
      <c r="J77" s="1"/>
    </row>
    <row r="78" ht="12.75" customHeight="1">
      <c r="A78" s="1"/>
      <c r="J78" s="1"/>
    </row>
    <row r="79" ht="12.75" customHeight="1">
      <c r="A79" s="1"/>
      <c r="J79" s="1"/>
    </row>
    <row r="80" ht="12.75" customHeight="1">
      <c r="A80" s="1"/>
      <c r="J80" s="1"/>
    </row>
    <row r="81" ht="12.75" customHeight="1">
      <c r="A81" s="1"/>
      <c r="J81" s="1"/>
    </row>
    <row r="82" ht="12.75" customHeight="1">
      <c r="A82" s="1"/>
      <c r="J82" s="1"/>
    </row>
    <row r="83" ht="12.75" customHeight="1">
      <c r="A83" s="1"/>
      <c r="J83" s="1"/>
    </row>
    <row r="84" ht="12.75" customHeight="1">
      <c r="A84" s="1"/>
      <c r="J84" s="1"/>
    </row>
    <row r="85" ht="12.75" customHeight="1">
      <c r="A85" s="1"/>
      <c r="J85" s="1"/>
    </row>
    <row r="86" ht="12.75" customHeight="1">
      <c r="A86" s="1"/>
      <c r="J86" s="1"/>
    </row>
    <row r="87" ht="12.75" customHeight="1">
      <c r="A87" s="1"/>
      <c r="J87" s="1"/>
    </row>
    <row r="88" ht="12.75" customHeight="1">
      <c r="A88" s="1"/>
      <c r="J88" s="1"/>
    </row>
    <row r="89" ht="12.75" customHeight="1">
      <c r="A89" s="1"/>
      <c r="J89" s="1"/>
    </row>
    <row r="90" ht="12.75" customHeight="1">
      <c r="A90" s="1"/>
      <c r="J90" s="1"/>
    </row>
    <row r="91" ht="12.75" customHeight="1">
      <c r="A91" s="1"/>
      <c r="J91" s="1"/>
    </row>
    <row r="92" ht="12.75" customHeight="1">
      <c r="A92" s="1"/>
      <c r="J92" s="1"/>
    </row>
    <row r="93" ht="12.75" customHeight="1">
      <c r="A93" s="1"/>
      <c r="J93" s="1"/>
    </row>
    <row r="94" ht="12.75" customHeight="1">
      <c r="A94" s="1"/>
      <c r="J94" s="1"/>
    </row>
    <row r="95" ht="12.75" customHeight="1">
      <c r="A95" s="1"/>
      <c r="J95" s="1"/>
    </row>
    <row r="96" ht="12.75" customHeight="1">
      <c r="A96" s="1"/>
      <c r="J96" s="1"/>
    </row>
    <row r="97" ht="12.75" customHeight="1">
      <c r="A97" s="1"/>
      <c r="J97" s="1"/>
    </row>
    <row r="98" ht="12.75" customHeight="1">
      <c r="A98" s="1"/>
      <c r="J98" s="1"/>
    </row>
    <row r="99" ht="12.75" customHeight="1">
      <c r="A99" s="1"/>
      <c r="J99" s="1"/>
    </row>
    <row r="100" ht="12.75" customHeight="1">
      <c r="A100" s="1"/>
      <c r="J100" s="1"/>
    </row>
    <row r="101" ht="12.75" customHeight="1">
      <c r="A101" s="1"/>
      <c r="J101" s="1"/>
    </row>
    <row r="102" ht="12.75" customHeight="1">
      <c r="A102" s="1"/>
      <c r="J102" s="1"/>
    </row>
    <row r="103" ht="12.75" customHeight="1">
      <c r="A103" s="1"/>
      <c r="J103" s="1"/>
    </row>
    <row r="104" ht="12.75" customHeight="1">
      <c r="A104" s="1"/>
      <c r="J104" s="1"/>
    </row>
    <row r="105" ht="12.75" customHeight="1">
      <c r="A105" s="1"/>
      <c r="J105" s="1"/>
    </row>
    <row r="106" ht="12.75" customHeight="1">
      <c r="A106" s="1"/>
      <c r="J106" s="1"/>
    </row>
    <row r="107" ht="12.75" customHeight="1">
      <c r="A107" s="1"/>
      <c r="J107" s="1"/>
    </row>
    <row r="108" ht="12.75" customHeight="1">
      <c r="A108" s="1"/>
      <c r="J108" s="1"/>
    </row>
    <row r="109" ht="12.75" customHeight="1">
      <c r="A109" s="1"/>
      <c r="J109" s="1"/>
    </row>
    <row r="110" ht="12.75" customHeight="1">
      <c r="A110" s="1"/>
      <c r="J110" s="1"/>
    </row>
    <row r="111" ht="12.75" customHeight="1">
      <c r="A111" s="1"/>
      <c r="J111" s="1"/>
    </row>
    <row r="112" ht="12.75" customHeight="1">
      <c r="A112" s="1"/>
      <c r="J112" s="1"/>
    </row>
    <row r="113" ht="12.75" customHeight="1">
      <c r="A113" s="1"/>
      <c r="J113" s="1"/>
    </row>
    <row r="114" ht="12.75" customHeight="1">
      <c r="A114" s="1"/>
      <c r="J114" s="1"/>
    </row>
    <row r="115" ht="12.75" customHeight="1">
      <c r="A115" s="1"/>
      <c r="J115" s="1"/>
    </row>
    <row r="116" ht="12.75" customHeight="1">
      <c r="A116" s="1"/>
      <c r="J116" s="1"/>
    </row>
    <row r="117" ht="12.75" customHeight="1">
      <c r="A117" s="1"/>
      <c r="J117" s="1"/>
    </row>
    <row r="118" ht="12.75" customHeight="1">
      <c r="A118" s="1"/>
      <c r="J118" s="1"/>
    </row>
    <row r="119" ht="12.75" customHeight="1">
      <c r="A119" s="1"/>
      <c r="J119" s="1"/>
    </row>
    <row r="120" ht="12.75" customHeight="1">
      <c r="A120" s="1"/>
      <c r="J120" s="1"/>
    </row>
    <row r="121" ht="12.75" customHeight="1">
      <c r="A121" s="1"/>
      <c r="J121" s="1"/>
    </row>
    <row r="122" ht="12.75" customHeight="1">
      <c r="A122" s="1"/>
      <c r="J122" s="1"/>
    </row>
    <row r="123" ht="12.75" customHeight="1">
      <c r="A123" s="1"/>
      <c r="J123" s="1"/>
    </row>
    <row r="124" ht="12.75" customHeight="1">
      <c r="A124" s="1"/>
      <c r="J124" s="1"/>
    </row>
    <row r="125" ht="12.75" customHeight="1">
      <c r="A125" s="1"/>
      <c r="J125" s="1"/>
    </row>
    <row r="126" ht="12.75" customHeight="1">
      <c r="A126" s="1"/>
      <c r="J126" s="1"/>
    </row>
    <row r="127" ht="12.75" customHeight="1">
      <c r="A127" s="1"/>
      <c r="J127" s="1"/>
    </row>
    <row r="128" ht="12.75" customHeight="1">
      <c r="A128" s="1"/>
      <c r="J128" s="1"/>
    </row>
    <row r="129" ht="12.75" customHeight="1">
      <c r="A129" s="1"/>
      <c r="J129" s="1"/>
    </row>
    <row r="130" ht="12.75" customHeight="1">
      <c r="A130" s="1"/>
      <c r="J130" s="1"/>
    </row>
    <row r="131" ht="12.75" customHeight="1">
      <c r="A131" s="1"/>
      <c r="J131" s="1"/>
    </row>
    <row r="132" ht="12.75" customHeight="1">
      <c r="A132" s="1"/>
      <c r="J132" s="1"/>
    </row>
    <row r="133" ht="12.75" customHeight="1">
      <c r="A133" s="1"/>
      <c r="J133" s="1"/>
    </row>
    <row r="134" ht="12.75" customHeight="1">
      <c r="A134" s="1"/>
      <c r="J134" s="1"/>
    </row>
    <row r="135" ht="12.75" customHeight="1">
      <c r="A135" s="1"/>
      <c r="J135" s="1"/>
    </row>
    <row r="136" ht="12.75" customHeight="1">
      <c r="A136" s="1"/>
      <c r="J136" s="1"/>
    </row>
    <row r="137" ht="12.75" customHeight="1">
      <c r="A137" s="1"/>
      <c r="J137" s="1"/>
    </row>
    <row r="138" ht="12.75" customHeight="1">
      <c r="A138" s="1"/>
      <c r="J138" s="1"/>
    </row>
    <row r="139" ht="12.75" customHeight="1">
      <c r="A139" s="1"/>
      <c r="J139" s="1"/>
    </row>
    <row r="140" ht="12.75" customHeight="1">
      <c r="A140" s="1"/>
      <c r="J140" s="1"/>
    </row>
    <row r="141" ht="12.75" customHeight="1">
      <c r="A141" s="1"/>
      <c r="J141" s="1"/>
    </row>
    <row r="142" ht="12.75" customHeight="1">
      <c r="A142" s="1"/>
      <c r="J142" s="1"/>
    </row>
    <row r="143" ht="12.75" customHeight="1">
      <c r="A143" s="1"/>
      <c r="J143" s="1"/>
    </row>
    <row r="144" ht="12.75" customHeight="1">
      <c r="A144" s="1"/>
      <c r="J144" s="1"/>
    </row>
    <row r="145" ht="12.75" customHeight="1">
      <c r="A145" s="1"/>
      <c r="J145" s="1"/>
    </row>
    <row r="146" ht="12.75" customHeight="1">
      <c r="A146" s="1"/>
      <c r="J146" s="1"/>
    </row>
    <row r="147" ht="12.75" customHeight="1">
      <c r="A147" s="1"/>
      <c r="J147" s="1"/>
    </row>
    <row r="148" ht="12.75" customHeight="1">
      <c r="A148" s="1"/>
      <c r="J148" s="1"/>
    </row>
    <row r="149" ht="12.75" customHeight="1">
      <c r="A149" s="1"/>
      <c r="J149" s="1"/>
    </row>
    <row r="150" ht="12.75" customHeight="1">
      <c r="A150" s="1"/>
      <c r="J150" s="1"/>
    </row>
    <row r="151" ht="12.75" customHeight="1">
      <c r="A151" s="1"/>
      <c r="J151" s="1"/>
    </row>
    <row r="152" ht="12.75" customHeight="1">
      <c r="A152" s="1"/>
      <c r="J152" s="1"/>
    </row>
    <row r="153" ht="12.75" customHeight="1">
      <c r="A153" s="1"/>
      <c r="J153" s="1"/>
    </row>
    <row r="154" ht="12.75" customHeight="1">
      <c r="A154" s="1"/>
      <c r="J154" s="1"/>
    </row>
    <row r="155" ht="12.75" customHeight="1">
      <c r="A155" s="1"/>
      <c r="J155" s="1"/>
    </row>
    <row r="156" ht="12.75" customHeight="1">
      <c r="A156" s="1"/>
      <c r="J156" s="1"/>
    </row>
    <row r="157" ht="12.75" customHeight="1">
      <c r="A157" s="1"/>
      <c r="J157" s="1"/>
    </row>
    <row r="158" ht="12.75" customHeight="1">
      <c r="A158" s="1"/>
      <c r="J158" s="1"/>
    </row>
    <row r="159" ht="12.75" customHeight="1">
      <c r="A159" s="1"/>
      <c r="J159" s="1"/>
    </row>
    <row r="160" ht="12.75" customHeight="1">
      <c r="A160" s="1"/>
      <c r="J160" s="1"/>
    </row>
    <row r="161" ht="12.75" customHeight="1">
      <c r="A161" s="1"/>
      <c r="J161" s="1"/>
    </row>
    <row r="162" ht="12.75" customHeight="1">
      <c r="A162" s="1"/>
      <c r="J162" s="1"/>
    </row>
    <row r="163" ht="12.75" customHeight="1">
      <c r="A163" s="1"/>
      <c r="J163" s="1"/>
    </row>
    <row r="164" ht="12.75" customHeight="1">
      <c r="A164" s="1"/>
      <c r="J164" s="1"/>
    </row>
    <row r="165" ht="12.75" customHeight="1">
      <c r="A165" s="1"/>
      <c r="J165" s="1"/>
    </row>
    <row r="166" ht="12.75" customHeight="1">
      <c r="A166" s="1"/>
      <c r="J166" s="1"/>
    </row>
    <row r="167" ht="12.75" customHeight="1">
      <c r="A167" s="1"/>
      <c r="J167" s="1"/>
    </row>
    <row r="168" ht="12.75" customHeight="1">
      <c r="A168" s="1"/>
      <c r="J168" s="1"/>
    </row>
    <row r="169" ht="12.75" customHeight="1">
      <c r="A169" s="1"/>
      <c r="J169" s="1"/>
    </row>
    <row r="170" ht="12.75" customHeight="1">
      <c r="A170" s="1"/>
      <c r="J170" s="1"/>
    </row>
    <row r="171" ht="12.75" customHeight="1">
      <c r="A171" s="1"/>
      <c r="J171" s="1"/>
    </row>
    <row r="172" ht="12.75" customHeight="1">
      <c r="A172" s="1"/>
      <c r="J172" s="1"/>
    </row>
    <row r="173" ht="12.75" customHeight="1">
      <c r="A173" s="1"/>
      <c r="J173" s="1"/>
    </row>
    <row r="174" ht="12.75" customHeight="1">
      <c r="A174" s="1"/>
      <c r="J174" s="1"/>
    </row>
    <row r="175" ht="12.75" customHeight="1">
      <c r="A175" s="1"/>
      <c r="J175" s="1"/>
    </row>
    <row r="176" ht="12.75" customHeight="1">
      <c r="A176" s="1"/>
      <c r="J176" s="1"/>
    </row>
    <row r="177" ht="12.75" customHeight="1">
      <c r="A177" s="1"/>
      <c r="J177" s="1"/>
    </row>
    <row r="178" ht="12.75" customHeight="1">
      <c r="A178" s="1"/>
      <c r="J178" s="1"/>
    </row>
    <row r="179" ht="12.75" customHeight="1">
      <c r="A179" s="1"/>
      <c r="J179" s="1"/>
    </row>
    <row r="180" ht="12.75" customHeight="1">
      <c r="A180" s="1"/>
      <c r="J180" s="1"/>
    </row>
    <row r="181" ht="12.75" customHeight="1">
      <c r="A181" s="1"/>
      <c r="J181" s="1"/>
    </row>
    <row r="182" ht="12.75" customHeight="1">
      <c r="A182" s="1"/>
      <c r="J182" s="1"/>
    </row>
    <row r="183" ht="12.75" customHeight="1">
      <c r="A183" s="1"/>
      <c r="J183" s="1"/>
    </row>
    <row r="184" ht="12.75" customHeight="1">
      <c r="A184" s="1"/>
      <c r="J184" s="1"/>
    </row>
    <row r="185" ht="12.75" customHeight="1">
      <c r="A185" s="1"/>
      <c r="J185" s="1"/>
    </row>
    <row r="186" ht="12.75" customHeight="1">
      <c r="A186" s="1"/>
      <c r="J186" s="1"/>
    </row>
    <row r="187" ht="12.75" customHeight="1">
      <c r="A187" s="1"/>
      <c r="J187" s="1"/>
    </row>
    <row r="188" ht="12.75" customHeight="1">
      <c r="A188" s="1"/>
      <c r="J188" s="1"/>
    </row>
    <row r="189" ht="12.75" customHeight="1">
      <c r="A189" s="1"/>
      <c r="J189" s="1"/>
    </row>
    <row r="190" ht="12.75" customHeight="1">
      <c r="A190" s="1"/>
      <c r="J190" s="1"/>
    </row>
    <row r="191" ht="12.75" customHeight="1">
      <c r="A191" s="1"/>
      <c r="J191" s="1"/>
    </row>
    <row r="192" ht="12.75" customHeight="1">
      <c r="A192" s="1"/>
      <c r="J192" s="1"/>
    </row>
    <row r="193" ht="12.75" customHeight="1">
      <c r="A193" s="1"/>
      <c r="J193" s="1"/>
    </row>
    <row r="194" ht="12.75" customHeight="1">
      <c r="A194" s="1"/>
      <c r="J194" s="1"/>
    </row>
    <row r="195" ht="12.75" customHeight="1">
      <c r="A195" s="1"/>
      <c r="J195" s="1"/>
    </row>
    <row r="196" ht="12.75" customHeight="1">
      <c r="A196" s="1"/>
      <c r="J196" s="1"/>
    </row>
    <row r="197" ht="12.75" customHeight="1">
      <c r="A197" s="1"/>
      <c r="J197" s="1"/>
    </row>
    <row r="198" ht="12.75" customHeight="1">
      <c r="A198" s="1"/>
      <c r="J198" s="1"/>
    </row>
    <row r="199" ht="12.75" customHeight="1">
      <c r="A199" s="1"/>
      <c r="J199" s="1"/>
    </row>
    <row r="200" ht="12.75" customHeight="1">
      <c r="A200" s="1"/>
      <c r="J200" s="1"/>
    </row>
    <row r="201" ht="12.75" customHeight="1">
      <c r="A201" s="1"/>
      <c r="J201" s="1"/>
    </row>
    <row r="202" ht="12.75" customHeight="1">
      <c r="A202" s="1"/>
      <c r="J202" s="1"/>
    </row>
    <row r="203" ht="12.75" customHeight="1">
      <c r="A203" s="1"/>
      <c r="J203" s="1"/>
    </row>
    <row r="204" ht="12.75" customHeight="1">
      <c r="A204" s="1"/>
      <c r="J204" s="1"/>
    </row>
    <row r="205" ht="12.75" customHeight="1">
      <c r="A205" s="1"/>
      <c r="J205" s="1"/>
    </row>
    <row r="206" ht="12.75" customHeight="1">
      <c r="A206" s="1"/>
      <c r="J206" s="1"/>
    </row>
    <row r="207" ht="12.75" customHeight="1">
      <c r="A207" s="1"/>
      <c r="J207" s="1"/>
    </row>
    <row r="208" ht="12.75" customHeight="1">
      <c r="A208" s="1"/>
      <c r="J208" s="1"/>
    </row>
    <row r="209" ht="12.75" customHeight="1">
      <c r="A209" s="1"/>
      <c r="J209" s="1"/>
    </row>
    <row r="210" ht="12.75" customHeight="1">
      <c r="A210" s="1"/>
      <c r="J210" s="1"/>
    </row>
    <row r="211" ht="12.75" customHeight="1">
      <c r="A211" s="1"/>
      <c r="J211" s="1"/>
    </row>
    <row r="212" ht="12.75" customHeight="1">
      <c r="A212" s="1"/>
      <c r="J212" s="1"/>
    </row>
    <row r="213" ht="12.75" customHeight="1">
      <c r="A213" s="1"/>
      <c r="J213" s="1"/>
    </row>
    <row r="214" ht="12.75" customHeight="1">
      <c r="A214" s="1"/>
      <c r="J214" s="1"/>
    </row>
    <row r="215" ht="12.75" customHeight="1">
      <c r="A215" s="1"/>
      <c r="J215" s="1"/>
    </row>
    <row r="216" ht="12.75" customHeight="1">
      <c r="A216" s="1"/>
      <c r="J216" s="1"/>
    </row>
    <row r="217" ht="12.75" customHeight="1">
      <c r="A217" s="1"/>
      <c r="J217" s="1"/>
    </row>
    <row r="218" ht="12.75" customHeight="1">
      <c r="A218" s="1"/>
      <c r="J218" s="1"/>
    </row>
    <row r="219" ht="12.75" customHeight="1">
      <c r="A219" s="1"/>
      <c r="J219" s="1"/>
    </row>
    <row r="220" ht="12.75" customHeight="1">
      <c r="A220" s="1"/>
      <c r="J220" s="1"/>
    </row>
    <row r="221" ht="12.75" customHeight="1">
      <c r="A221" s="1"/>
      <c r="J221" s="1"/>
    </row>
    <row r="222" ht="12.75" customHeight="1">
      <c r="A222" s="1"/>
      <c r="J222" s="1"/>
    </row>
    <row r="223" ht="12.75" customHeight="1">
      <c r="A223" s="1"/>
      <c r="J223" s="1"/>
    </row>
    <row r="224" ht="12.75" customHeight="1">
      <c r="A224" s="1"/>
      <c r="J224" s="1"/>
    </row>
    <row r="225" ht="12.75" customHeight="1">
      <c r="A225" s="1"/>
      <c r="J225" s="1"/>
    </row>
    <row r="226" ht="12.75" customHeight="1">
      <c r="A226" s="1"/>
      <c r="J226" s="1"/>
    </row>
    <row r="227" ht="12.75" customHeight="1">
      <c r="A227" s="1"/>
      <c r="J227" s="1"/>
    </row>
    <row r="228" ht="12.75" customHeight="1">
      <c r="A228" s="1"/>
      <c r="J228" s="1"/>
    </row>
    <row r="229" ht="12.75" customHeight="1">
      <c r="A229" s="1"/>
      <c r="J229" s="1"/>
    </row>
    <row r="230" ht="12.75" customHeight="1">
      <c r="A230" s="1"/>
      <c r="J230" s="1"/>
    </row>
    <row r="231" ht="12.75" customHeight="1">
      <c r="A231" s="1"/>
      <c r="J231" s="1"/>
    </row>
    <row r="232" ht="12.75" customHeight="1">
      <c r="A232" s="1"/>
      <c r="J232" s="1"/>
    </row>
    <row r="233" ht="12.75" customHeight="1">
      <c r="A233" s="1"/>
      <c r="J233" s="1"/>
    </row>
    <row r="234" ht="12.75" customHeight="1">
      <c r="A234" s="1"/>
      <c r="J234" s="1"/>
    </row>
    <row r="235" ht="12.75" customHeight="1">
      <c r="A235" s="1"/>
      <c r="J235" s="1"/>
    </row>
    <row r="236" ht="12.75" customHeight="1">
      <c r="A236" s="1"/>
      <c r="J236" s="1"/>
    </row>
    <row r="237" ht="12.75" customHeight="1">
      <c r="A237" s="1"/>
      <c r="J237" s="1"/>
    </row>
    <row r="238" ht="12.75" customHeight="1">
      <c r="A238" s="1"/>
      <c r="J238" s="1"/>
    </row>
    <row r="239" ht="12.75" customHeight="1">
      <c r="A239" s="1"/>
      <c r="J239" s="1"/>
    </row>
    <row r="240" ht="12.75" customHeight="1">
      <c r="A240" s="1"/>
      <c r="J240" s="1"/>
    </row>
    <row r="241" ht="12.75" customHeight="1">
      <c r="A241" s="1"/>
      <c r="J241" s="1"/>
    </row>
    <row r="242" ht="12.75" customHeight="1">
      <c r="A242" s="1"/>
      <c r="J242" s="1"/>
    </row>
    <row r="243" ht="12.75" customHeight="1">
      <c r="A243" s="1"/>
      <c r="J243" s="1"/>
    </row>
    <row r="244" ht="12.75" customHeight="1">
      <c r="A244" s="1"/>
      <c r="J244" s="1"/>
    </row>
    <row r="245" ht="12.75" customHeight="1">
      <c r="A245" s="1"/>
      <c r="J245" s="1"/>
    </row>
    <row r="246" ht="12.75" customHeight="1">
      <c r="A246" s="1"/>
      <c r="J246" s="1"/>
    </row>
    <row r="247" ht="12.75" customHeight="1">
      <c r="A247" s="1"/>
      <c r="J247" s="1"/>
    </row>
    <row r="248" ht="12.75" customHeight="1">
      <c r="A248" s="1"/>
      <c r="J248" s="1"/>
    </row>
    <row r="249" ht="12.75" customHeight="1">
      <c r="A249" s="1"/>
      <c r="J249" s="1"/>
    </row>
    <row r="250" ht="12.75" customHeight="1">
      <c r="A250" s="1"/>
      <c r="J250" s="1"/>
    </row>
    <row r="251" ht="12.75" customHeight="1">
      <c r="A251" s="1"/>
      <c r="J251" s="1"/>
    </row>
    <row r="252" ht="12.75" customHeight="1">
      <c r="A252" s="1"/>
      <c r="J252" s="1"/>
    </row>
    <row r="253" ht="12.75" customHeight="1">
      <c r="A253" s="1"/>
      <c r="J253" s="1"/>
    </row>
    <row r="254" ht="12.75" customHeight="1">
      <c r="A254" s="1"/>
      <c r="J254" s="1"/>
    </row>
    <row r="255" ht="12.75" customHeight="1">
      <c r="A255" s="1"/>
      <c r="J255" s="1"/>
    </row>
    <row r="256" ht="12.75" customHeight="1">
      <c r="A256" s="1"/>
      <c r="J256" s="1"/>
    </row>
    <row r="257" ht="12.75" customHeight="1">
      <c r="A257" s="1"/>
      <c r="J257" s="1"/>
    </row>
    <row r="258" ht="12.75" customHeight="1">
      <c r="A258" s="1"/>
      <c r="J258" s="1"/>
    </row>
    <row r="259" ht="12.75" customHeight="1">
      <c r="A259" s="1"/>
      <c r="J259" s="1"/>
    </row>
    <row r="260" ht="12.75" customHeight="1">
      <c r="A260" s="1"/>
      <c r="J260" s="1"/>
    </row>
    <row r="261" ht="12.75" customHeight="1">
      <c r="A261" s="1"/>
      <c r="J261" s="1"/>
    </row>
    <row r="262" ht="12.75" customHeight="1">
      <c r="A262" s="1"/>
      <c r="J262" s="1"/>
    </row>
    <row r="263" ht="12.75" customHeight="1">
      <c r="A263" s="1"/>
      <c r="J263" s="1"/>
    </row>
    <row r="264" ht="12.75" customHeight="1">
      <c r="A264" s="1"/>
      <c r="J264" s="1"/>
    </row>
    <row r="265" ht="12.75" customHeight="1">
      <c r="A265" s="1"/>
      <c r="J265" s="1"/>
    </row>
    <row r="266" ht="12.75" customHeight="1">
      <c r="A266" s="1"/>
      <c r="J266" s="1"/>
    </row>
    <row r="267" ht="12.75" customHeight="1">
      <c r="A267" s="1"/>
      <c r="J267" s="1"/>
    </row>
    <row r="268" ht="12.75" customHeight="1">
      <c r="A268" s="1"/>
      <c r="J268" s="1"/>
    </row>
    <row r="269" ht="12.75" customHeight="1">
      <c r="A269" s="1"/>
      <c r="J269" s="1"/>
    </row>
    <row r="270" ht="12.75" customHeight="1">
      <c r="A270" s="1"/>
      <c r="J270" s="1"/>
    </row>
    <row r="271" ht="12.75" customHeight="1">
      <c r="A271" s="1"/>
      <c r="J271" s="1"/>
    </row>
    <row r="272" ht="12.75" customHeight="1">
      <c r="A272" s="1"/>
      <c r="J272" s="1"/>
    </row>
    <row r="273" ht="12.75" customHeight="1">
      <c r="A273" s="1"/>
      <c r="J273" s="1"/>
    </row>
    <row r="274" ht="12.75" customHeight="1">
      <c r="A274" s="1"/>
      <c r="J274" s="1"/>
    </row>
    <row r="275" ht="12.75" customHeight="1">
      <c r="A275" s="1"/>
      <c r="J275" s="1"/>
    </row>
    <row r="276" ht="12.75" customHeight="1">
      <c r="A276" s="1"/>
      <c r="J276" s="1"/>
    </row>
    <row r="277" ht="12.75" customHeight="1">
      <c r="A277" s="1"/>
      <c r="J277" s="1"/>
    </row>
    <row r="278" ht="12.75" customHeight="1">
      <c r="A278" s="1"/>
      <c r="J278" s="1"/>
    </row>
    <row r="279" ht="12.75" customHeight="1">
      <c r="A279" s="1"/>
      <c r="J279" s="1"/>
    </row>
    <row r="280" ht="12.75" customHeight="1">
      <c r="A280" s="1"/>
      <c r="J280" s="1"/>
    </row>
    <row r="281" ht="12.75" customHeight="1">
      <c r="A281" s="1"/>
      <c r="J281" s="1"/>
    </row>
    <row r="282" ht="12.75" customHeight="1">
      <c r="A282" s="1"/>
      <c r="J282" s="1"/>
    </row>
    <row r="283" ht="12.75" customHeight="1">
      <c r="A283" s="1"/>
      <c r="J283" s="1"/>
    </row>
    <row r="284" ht="12.75" customHeight="1">
      <c r="A284" s="1"/>
      <c r="J284" s="1"/>
    </row>
    <row r="285" ht="12.75" customHeight="1">
      <c r="A285" s="1"/>
      <c r="J285" s="1"/>
    </row>
    <row r="286" ht="12.75" customHeight="1">
      <c r="A286" s="1"/>
      <c r="J286" s="1"/>
    </row>
    <row r="287" ht="12.75" customHeight="1">
      <c r="A287" s="1"/>
      <c r="J287" s="1"/>
    </row>
    <row r="288" ht="12.75" customHeight="1">
      <c r="A288" s="1"/>
      <c r="J288" s="1"/>
    </row>
    <row r="289" ht="12.75" customHeight="1">
      <c r="A289" s="1"/>
      <c r="J289" s="1"/>
    </row>
    <row r="290" ht="12.75" customHeight="1">
      <c r="A290" s="1"/>
      <c r="J290" s="1"/>
    </row>
    <row r="291" ht="12.75" customHeight="1">
      <c r="A291" s="1"/>
      <c r="J291" s="1"/>
    </row>
    <row r="292" ht="12.75" customHeight="1">
      <c r="A292" s="1"/>
      <c r="J292" s="1"/>
    </row>
    <row r="293" ht="12.75" customHeight="1">
      <c r="A293" s="1"/>
      <c r="J293" s="1"/>
    </row>
    <row r="294" ht="12.75" customHeight="1">
      <c r="A294" s="1"/>
      <c r="J294" s="1"/>
    </row>
    <row r="295" ht="12.75" customHeight="1">
      <c r="A295" s="1"/>
      <c r="J295" s="1"/>
    </row>
    <row r="296" ht="12.75" customHeight="1">
      <c r="A296" s="1"/>
      <c r="J296" s="1"/>
    </row>
    <row r="297" ht="12.75" customHeight="1">
      <c r="A297" s="1"/>
      <c r="J297" s="1"/>
    </row>
    <row r="298" ht="12.75" customHeight="1">
      <c r="A298" s="1"/>
      <c r="J298" s="1"/>
    </row>
    <row r="299" ht="12.75" customHeight="1">
      <c r="A299" s="1"/>
      <c r="J299" s="1"/>
    </row>
    <row r="300" ht="12.75" customHeight="1">
      <c r="A300" s="1"/>
      <c r="J300" s="1"/>
    </row>
    <row r="301" ht="12.75" customHeight="1">
      <c r="A301" s="1"/>
      <c r="J301" s="1"/>
    </row>
    <row r="302" ht="12.75" customHeight="1">
      <c r="A302" s="1"/>
      <c r="J302" s="1"/>
    </row>
    <row r="303" ht="12.75" customHeight="1">
      <c r="A303" s="1"/>
      <c r="J303" s="1"/>
    </row>
    <row r="304" ht="12.75" customHeight="1">
      <c r="A304" s="1"/>
      <c r="J304" s="1"/>
    </row>
    <row r="305" ht="12.75" customHeight="1">
      <c r="A305" s="1"/>
      <c r="J305" s="1"/>
    </row>
    <row r="306" ht="12.75" customHeight="1">
      <c r="A306" s="1"/>
      <c r="J306" s="1"/>
    </row>
    <row r="307" ht="12.75" customHeight="1">
      <c r="A307" s="1"/>
      <c r="J307" s="1"/>
    </row>
    <row r="308" ht="12.75" customHeight="1">
      <c r="A308" s="1"/>
      <c r="J308" s="1"/>
    </row>
    <row r="309" ht="12.75" customHeight="1">
      <c r="A309" s="1"/>
      <c r="J309" s="1"/>
    </row>
    <row r="310" ht="12.75" customHeight="1">
      <c r="A310" s="1"/>
      <c r="J310" s="1"/>
    </row>
    <row r="311" ht="12.75" customHeight="1">
      <c r="A311" s="1"/>
      <c r="J311" s="1"/>
    </row>
    <row r="312" ht="12.75" customHeight="1">
      <c r="A312" s="1"/>
      <c r="J312" s="1"/>
    </row>
    <row r="313" ht="12.75" customHeight="1">
      <c r="A313" s="1"/>
      <c r="J313" s="1"/>
    </row>
    <row r="314" ht="12.75" customHeight="1">
      <c r="A314" s="1"/>
      <c r="J314" s="1"/>
    </row>
    <row r="315" ht="12.75" customHeight="1">
      <c r="A315" s="1"/>
      <c r="J315" s="1"/>
    </row>
    <row r="316" ht="12.75" customHeight="1">
      <c r="A316" s="1"/>
      <c r="J316" s="1"/>
    </row>
    <row r="317" ht="12.75" customHeight="1">
      <c r="A317" s="1"/>
      <c r="J317" s="1"/>
    </row>
    <row r="318" ht="12.75" customHeight="1">
      <c r="A318" s="1"/>
      <c r="J318" s="1"/>
    </row>
    <row r="319" ht="12.75" customHeight="1">
      <c r="A319" s="1"/>
      <c r="J319" s="1"/>
    </row>
    <row r="320" ht="12.75" customHeight="1">
      <c r="A320" s="1"/>
      <c r="J320" s="1"/>
    </row>
    <row r="321" ht="12.75" customHeight="1">
      <c r="A321" s="1"/>
      <c r="J321" s="1"/>
    </row>
    <row r="322" ht="12.75" customHeight="1">
      <c r="A322" s="1"/>
      <c r="J322" s="1"/>
    </row>
    <row r="323" ht="12.75" customHeight="1">
      <c r="A323" s="1"/>
      <c r="J323" s="1"/>
    </row>
    <row r="324" ht="12.75" customHeight="1">
      <c r="A324" s="1"/>
      <c r="J324" s="1"/>
    </row>
    <row r="325" ht="12.75" customHeight="1">
      <c r="A325" s="1"/>
      <c r="J325" s="1"/>
    </row>
    <row r="326" ht="12.75" customHeight="1">
      <c r="A326" s="1"/>
      <c r="J326" s="1"/>
    </row>
    <row r="327" ht="12.75" customHeight="1">
      <c r="A327" s="1"/>
      <c r="J327" s="1"/>
    </row>
    <row r="328" ht="12.75" customHeight="1">
      <c r="A328" s="1"/>
      <c r="J328" s="1"/>
    </row>
    <row r="329" ht="12.75" customHeight="1">
      <c r="A329" s="1"/>
      <c r="J329" s="1"/>
    </row>
    <row r="330" ht="12.75" customHeight="1">
      <c r="A330" s="1"/>
      <c r="J330" s="1"/>
    </row>
    <row r="331" ht="12.75" customHeight="1">
      <c r="A331" s="1"/>
      <c r="J331" s="1"/>
    </row>
    <row r="332" ht="12.75" customHeight="1">
      <c r="A332" s="1"/>
      <c r="J332" s="1"/>
    </row>
    <row r="333" ht="12.75" customHeight="1">
      <c r="A333" s="1"/>
      <c r="J333" s="1"/>
    </row>
    <row r="334" ht="12.75" customHeight="1">
      <c r="A334" s="1"/>
      <c r="J334" s="1"/>
    </row>
    <row r="335" ht="12.75" customHeight="1">
      <c r="A335" s="1"/>
      <c r="J335" s="1"/>
    </row>
    <row r="336" ht="12.75" customHeight="1">
      <c r="A336" s="1"/>
      <c r="J336" s="1"/>
    </row>
    <row r="337" ht="12.75" customHeight="1">
      <c r="A337" s="1"/>
      <c r="J337" s="1"/>
    </row>
    <row r="338" ht="12.75" customHeight="1">
      <c r="A338" s="1"/>
      <c r="J338" s="1"/>
    </row>
    <row r="339" ht="12.75" customHeight="1">
      <c r="A339" s="1"/>
      <c r="J339" s="1"/>
    </row>
    <row r="340" ht="12.75" customHeight="1">
      <c r="A340" s="1"/>
      <c r="J340" s="1"/>
    </row>
    <row r="341" ht="12.75" customHeight="1">
      <c r="A341" s="1"/>
      <c r="J341" s="1"/>
    </row>
    <row r="342" ht="12.75" customHeight="1">
      <c r="A342" s="1"/>
      <c r="J342" s="1"/>
    </row>
    <row r="343" ht="12.75" customHeight="1">
      <c r="A343" s="1"/>
      <c r="J343" s="1"/>
    </row>
    <row r="344" ht="12.75" customHeight="1">
      <c r="A344" s="1"/>
      <c r="J344" s="1"/>
    </row>
    <row r="345" ht="12.75" customHeight="1">
      <c r="A345" s="1"/>
      <c r="J345" s="1"/>
    </row>
    <row r="346" ht="12.75" customHeight="1">
      <c r="A346" s="1"/>
      <c r="J346" s="1"/>
    </row>
    <row r="347" ht="12.75" customHeight="1">
      <c r="A347" s="1"/>
      <c r="J347" s="1"/>
    </row>
    <row r="348" ht="12.75" customHeight="1">
      <c r="A348" s="1"/>
      <c r="J348" s="1"/>
    </row>
    <row r="349" ht="12.75" customHeight="1">
      <c r="A349" s="1"/>
      <c r="J349" s="1"/>
    </row>
    <row r="350" ht="12.75" customHeight="1">
      <c r="A350" s="1"/>
      <c r="J350" s="1"/>
    </row>
    <row r="351" ht="12.75" customHeight="1">
      <c r="A351" s="1"/>
      <c r="J351" s="1"/>
    </row>
    <row r="352" ht="12.75" customHeight="1">
      <c r="A352" s="1"/>
      <c r="J352" s="1"/>
    </row>
    <row r="353" ht="12.75" customHeight="1">
      <c r="A353" s="1"/>
      <c r="J353" s="1"/>
    </row>
    <row r="354" ht="12.75" customHeight="1">
      <c r="A354" s="1"/>
      <c r="J354" s="1"/>
    </row>
    <row r="355" ht="12.75" customHeight="1">
      <c r="A355" s="1"/>
      <c r="J355" s="1"/>
    </row>
    <row r="356" ht="12.75" customHeight="1">
      <c r="A356" s="1"/>
      <c r="J356" s="1"/>
    </row>
    <row r="357" ht="12.75" customHeight="1">
      <c r="A357" s="1"/>
      <c r="J357" s="1"/>
    </row>
    <row r="358" ht="12.75" customHeight="1">
      <c r="A358" s="1"/>
      <c r="J358" s="1"/>
    </row>
    <row r="359" ht="12.75" customHeight="1">
      <c r="A359" s="1"/>
      <c r="J359" s="1"/>
    </row>
    <row r="360" ht="12.75" customHeight="1">
      <c r="A360" s="1"/>
      <c r="J360" s="1"/>
    </row>
    <row r="361" ht="12.75" customHeight="1">
      <c r="A361" s="1"/>
      <c r="J361" s="1"/>
    </row>
    <row r="362" ht="12.75" customHeight="1">
      <c r="A362" s="1"/>
      <c r="J362" s="1"/>
    </row>
    <row r="363" ht="12.75" customHeight="1">
      <c r="A363" s="1"/>
      <c r="J363" s="1"/>
    </row>
    <row r="364" ht="12.75" customHeight="1">
      <c r="A364" s="1"/>
      <c r="J364" s="1"/>
    </row>
    <row r="365" ht="12.75" customHeight="1">
      <c r="A365" s="1"/>
      <c r="J365" s="1"/>
    </row>
    <row r="366" ht="12.75" customHeight="1">
      <c r="A366" s="1"/>
      <c r="J366" s="1"/>
    </row>
    <row r="367" ht="12.75" customHeight="1">
      <c r="A367" s="1"/>
      <c r="J367" s="1"/>
    </row>
    <row r="368" ht="12.75" customHeight="1">
      <c r="A368" s="1"/>
      <c r="J368" s="1"/>
    </row>
    <row r="369" ht="12.75" customHeight="1">
      <c r="A369" s="1"/>
      <c r="J369" s="1"/>
    </row>
    <row r="370" ht="12.75" customHeight="1">
      <c r="A370" s="1"/>
      <c r="J370" s="1"/>
    </row>
    <row r="371" ht="12.75" customHeight="1">
      <c r="A371" s="1"/>
      <c r="J371" s="1"/>
    </row>
    <row r="372" ht="12.75" customHeight="1">
      <c r="A372" s="1"/>
      <c r="J372" s="1"/>
    </row>
    <row r="373" ht="12.75" customHeight="1">
      <c r="A373" s="1"/>
      <c r="J373" s="1"/>
    </row>
    <row r="374" ht="12.75" customHeight="1">
      <c r="A374" s="1"/>
      <c r="J374" s="1"/>
    </row>
    <row r="375" ht="12.75" customHeight="1">
      <c r="A375" s="1"/>
      <c r="J375" s="1"/>
    </row>
    <row r="376" ht="12.75" customHeight="1">
      <c r="A376" s="1"/>
      <c r="J376" s="1"/>
    </row>
    <row r="377" ht="12.75" customHeight="1">
      <c r="A377" s="1"/>
      <c r="J377" s="1"/>
    </row>
    <row r="378" ht="12.75" customHeight="1">
      <c r="A378" s="1"/>
      <c r="J378" s="1"/>
    </row>
    <row r="379" ht="12.75" customHeight="1">
      <c r="A379" s="1"/>
      <c r="J379" s="1"/>
    </row>
    <row r="380" ht="12.75" customHeight="1">
      <c r="A380" s="1"/>
      <c r="J380" s="1"/>
    </row>
    <row r="381" ht="12.75" customHeight="1">
      <c r="A381" s="1"/>
      <c r="J381" s="1"/>
    </row>
    <row r="382" ht="12.75" customHeight="1">
      <c r="A382" s="1"/>
      <c r="J382" s="1"/>
    </row>
    <row r="383" ht="12.75" customHeight="1">
      <c r="A383" s="1"/>
      <c r="J383" s="1"/>
    </row>
    <row r="384" ht="12.75" customHeight="1">
      <c r="A384" s="1"/>
      <c r="J384" s="1"/>
    </row>
    <row r="385" ht="12.75" customHeight="1">
      <c r="A385" s="1"/>
      <c r="J385" s="1"/>
    </row>
    <row r="386" ht="12.75" customHeight="1">
      <c r="A386" s="1"/>
      <c r="J386" s="1"/>
    </row>
    <row r="387" ht="12.75" customHeight="1">
      <c r="A387" s="1"/>
      <c r="J387" s="1"/>
    </row>
    <row r="388" ht="12.75" customHeight="1">
      <c r="A388" s="1"/>
      <c r="J388" s="1"/>
    </row>
    <row r="389" ht="12.75" customHeight="1">
      <c r="A389" s="1"/>
      <c r="J389" s="1"/>
    </row>
    <row r="390" ht="12.75" customHeight="1">
      <c r="A390" s="1"/>
      <c r="J390" s="1"/>
    </row>
    <row r="391" ht="12.75" customHeight="1">
      <c r="A391" s="1"/>
      <c r="J391" s="1"/>
    </row>
    <row r="392" ht="12.75" customHeight="1">
      <c r="A392" s="1"/>
      <c r="J392" s="1"/>
    </row>
    <row r="393" ht="12.75" customHeight="1">
      <c r="A393" s="1"/>
      <c r="J393" s="1"/>
    </row>
    <row r="394" ht="12.75" customHeight="1">
      <c r="A394" s="1"/>
      <c r="J394" s="1"/>
    </row>
    <row r="395" ht="12.75" customHeight="1">
      <c r="A395" s="1"/>
      <c r="J395" s="1"/>
    </row>
    <row r="396" ht="12.75" customHeight="1">
      <c r="A396" s="1"/>
      <c r="J396" s="1"/>
    </row>
    <row r="397" ht="12.75" customHeight="1">
      <c r="A397" s="1"/>
      <c r="J397" s="1"/>
    </row>
    <row r="398" ht="12.75" customHeight="1">
      <c r="A398" s="1"/>
      <c r="J398" s="1"/>
    </row>
    <row r="399" ht="12.75" customHeight="1">
      <c r="A399" s="1"/>
      <c r="J399" s="1"/>
    </row>
    <row r="400" ht="12.75" customHeight="1">
      <c r="A400" s="1"/>
      <c r="J400" s="1"/>
    </row>
    <row r="401" ht="12.75" customHeight="1">
      <c r="A401" s="1"/>
      <c r="J401" s="1"/>
    </row>
    <row r="402" ht="12.75" customHeight="1">
      <c r="A402" s="1"/>
      <c r="J402" s="1"/>
    </row>
    <row r="403" ht="12.75" customHeight="1">
      <c r="A403" s="1"/>
      <c r="J403" s="1"/>
    </row>
    <row r="404" ht="12.75" customHeight="1">
      <c r="A404" s="1"/>
      <c r="J404" s="1"/>
    </row>
    <row r="405" ht="12.75" customHeight="1">
      <c r="A405" s="1"/>
      <c r="J405" s="1"/>
    </row>
    <row r="406" ht="12.75" customHeight="1">
      <c r="A406" s="1"/>
      <c r="J406" s="1"/>
    </row>
    <row r="407" ht="12.75" customHeight="1">
      <c r="A407" s="1"/>
      <c r="J407" s="1"/>
    </row>
    <row r="408" ht="12.75" customHeight="1">
      <c r="A408" s="1"/>
      <c r="J408" s="1"/>
    </row>
    <row r="409" ht="12.75" customHeight="1">
      <c r="A409" s="1"/>
      <c r="J409" s="1"/>
    </row>
    <row r="410" ht="12.75" customHeight="1">
      <c r="A410" s="1"/>
      <c r="J410" s="1"/>
    </row>
    <row r="411" ht="12.75" customHeight="1">
      <c r="A411" s="1"/>
      <c r="J411" s="1"/>
    </row>
    <row r="412" ht="12.75" customHeight="1">
      <c r="A412" s="1"/>
      <c r="J412" s="1"/>
    </row>
    <row r="413" ht="12.75" customHeight="1">
      <c r="A413" s="1"/>
      <c r="J413" s="1"/>
    </row>
    <row r="414" ht="12.75" customHeight="1">
      <c r="A414" s="1"/>
      <c r="J414" s="1"/>
    </row>
    <row r="415" ht="12.75" customHeight="1">
      <c r="A415" s="1"/>
      <c r="J415" s="1"/>
    </row>
    <row r="416" ht="12.75" customHeight="1">
      <c r="A416" s="1"/>
      <c r="J416" s="1"/>
    </row>
    <row r="417" ht="12.75" customHeight="1">
      <c r="A417" s="1"/>
      <c r="J417" s="1"/>
    </row>
    <row r="418" ht="12.75" customHeight="1">
      <c r="A418" s="1"/>
      <c r="J418" s="1"/>
    </row>
    <row r="419" ht="12.75" customHeight="1">
      <c r="A419" s="1"/>
      <c r="J419" s="1"/>
    </row>
    <row r="420" ht="12.75" customHeight="1">
      <c r="A420" s="1"/>
      <c r="J420" s="1"/>
    </row>
    <row r="421" ht="12.75" customHeight="1">
      <c r="A421" s="1"/>
      <c r="J421" s="1"/>
    </row>
    <row r="422" ht="12.75" customHeight="1">
      <c r="A422" s="1"/>
      <c r="J422" s="1"/>
    </row>
    <row r="423" ht="12.75" customHeight="1">
      <c r="A423" s="1"/>
      <c r="J423" s="1"/>
    </row>
    <row r="424" ht="12.75" customHeight="1">
      <c r="A424" s="1"/>
      <c r="J424" s="1"/>
    </row>
    <row r="425" ht="12.75" customHeight="1">
      <c r="A425" s="1"/>
      <c r="J425" s="1"/>
    </row>
    <row r="426" ht="12.75" customHeight="1">
      <c r="A426" s="1"/>
      <c r="J426" s="1"/>
    </row>
    <row r="427" ht="12.75" customHeight="1">
      <c r="A427" s="1"/>
      <c r="J427" s="1"/>
    </row>
    <row r="428" ht="12.75" customHeight="1">
      <c r="A428" s="1"/>
      <c r="J428" s="1"/>
    </row>
    <row r="429" ht="12.75" customHeight="1">
      <c r="A429" s="1"/>
      <c r="J429" s="1"/>
    </row>
    <row r="430" ht="12.75" customHeight="1">
      <c r="A430" s="1"/>
      <c r="J430" s="1"/>
    </row>
    <row r="431" ht="12.75" customHeight="1">
      <c r="A431" s="1"/>
      <c r="J431" s="1"/>
    </row>
    <row r="432" ht="12.75" customHeight="1">
      <c r="A432" s="1"/>
      <c r="J432" s="1"/>
    </row>
    <row r="433" ht="12.75" customHeight="1">
      <c r="A433" s="1"/>
      <c r="J433" s="1"/>
    </row>
    <row r="434" ht="12.75" customHeight="1">
      <c r="A434" s="1"/>
      <c r="J434" s="1"/>
    </row>
    <row r="435" ht="12.75" customHeight="1">
      <c r="A435" s="1"/>
      <c r="J435" s="1"/>
    </row>
    <row r="436" ht="12.75" customHeight="1">
      <c r="A436" s="1"/>
      <c r="J436" s="1"/>
    </row>
    <row r="437" ht="12.75" customHeight="1">
      <c r="A437" s="1"/>
      <c r="J437" s="1"/>
    </row>
    <row r="438" ht="12.75" customHeight="1">
      <c r="A438" s="1"/>
      <c r="J438" s="1"/>
    </row>
    <row r="439" ht="12.75" customHeight="1">
      <c r="A439" s="1"/>
      <c r="J439" s="1"/>
    </row>
    <row r="440" ht="12.75" customHeight="1">
      <c r="A440" s="1"/>
      <c r="J440" s="1"/>
    </row>
    <row r="441" ht="12.75" customHeight="1">
      <c r="A441" s="1"/>
      <c r="J441" s="1"/>
    </row>
    <row r="442" ht="12.75" customHeight="1">
      <c r="A442" s="1"/>
      <c r="J442" s="1"/>
    </row>
    <row r="443" ht="12.75" customHeight="1">
      <c r="A443" s="1"/>
      <c r="J443" s="1"/>
    </row>
    <row r="444" ht="12.75" customHeight="1">
      <c r="A444" s="1"/>
      <c r="J444" s="1"/>
    </row>
    <row r="445" ht="12.75" customHeight="1">
      <c r="A445" s="1"/>
      <c r="J445" s="1"/>
    </row>
    <row r="446" ht="12.75" customHeight="1">
      <c r="A446" s="1"/>
      <c r="J446" s="1"/>
    </row>
    <row r="447" ht="12.75" customHeight="1">
      <c r="A447" s="1"/>
      <c r="J447" s="1"/>
    </row>
    <row r="448" ht="12.75" customHeight="1">
      <c r="A448" s="1"/>
      <c r="J448" s="1"/>
    </row>
    <row r="449" ht="12.75" customHeight="1">
      <c r="A449" s="1"/>
      <c r="J449" s="1"/>
    </row>
    <row r="450" ht="12.75" customHeight="1">
      <c r="A450" s="1"/>
      <c r="J450" s="1"/>
    </row>
    <row r="451" ht="12.75" customHeight="1">
      <c r="A451" s="1"/>
      <c r="J451" s="1"/>
    </row>
    <row r="452" ht="12.75" customHeight="1">
      <c r="A452" s="1"/>
      <c r="J452" s="1"/>
    </row>
    <row r="453" ht="12.75" customHeight="1">
      <c r="A453" s="1"/>
      <c r="J453" s="1"/>
    </row>
    <row r="454" ht="12.75" customHeight="1">
      <c r="A454" s="1"/>
      <c r="J454" s="1"/>
    </row>
    <row r="455" ht="12.75" customHeight="1">
      <c r="A455" s="1"/>
      <c r="J455" s="1"/>
    </row>
    <row r="456" ht="12.75" customHeight="1">
      <c r="A456" s="1"/>
      <c r="J456" s="1"/>
    </row>
    <row r="457" ht="12.75" customHeight="1">
      <c r="A457" s="1"/>
      <c r="J457" s="1"/>
    </row>
    <row r="458" ht="12.75" customHeight="1">
      <c r="A458" s="1"/>
      <c r="J458" s="1"/>
    </row>
    <row r="459" ht="12.75" customHeight="1">
      <c r="A459" s="1"/>
      <c r="J459" s="1"/>
    </row>
    <row r="460" ht="12.75" customHeight="1">
      <c r="A460" s="1"/>
      <c r="J460" s="1"/>
    </row>
    <row r="461" ht="12.75" customHeight="1">
      <c r="A461" s="1"/>
      <c r="J461" s="1"/>
    </row>
    <row r="462" ht="12.75" customHeight="1">
      <c r="A462" s="1"/>
      <c r="J462" s="1"/>
    </row>
    <row r="463" ht="12.75" customHeight="1">
      <c r="A463" s="1"/>
      <c r="J463" s="1"/>
    </row>
    <row r="464" ht="12.75" customHeight="1">
      <c r="A464" s="1"/>
      <c r="J464" s="1"/>
    </row>
    <row r="465" ht="12.75" customHeight="1">
      <c r="A465" s="1"/>
      <c r="J465" s="1"/>
    </row>
    <row r="466" ht="12.75" customHeight="1">
      <c r="A466" s="1"/>
      <c r="J466" s="1"/>
    </row>
    <row r="467" ht="12.75" customHeight="1">
      <c r="A467" s="1"/>
      <c r="J467" s="1"/>
    </row>
    <row r="468" ht="12.75" customHeight="1">
      <c r="A468" s="1"/>
      <c r="J468" s="1"/>
    </row>
    <row r="469" ht="12.75" customHeight="1">
      <c r="A469" s="1"/>
      <c r="J469" s="1"/>
    </row>
    <row r="470" ht="12.75" customHeight="1">
      <c r="A470" s="1"/>
      <c r="J470" s="1"/>
    </row>
    <row r="471" ht="12.75" customHeight="1">
      <c r="A471" s="1"/>
      <c r="J471" s="1"/>
    </row>
    <row r="472" ht="12.75" customHeight="1">
      <c r="A472" s="1"/>
      <c r="J472" s="1"/>
    </row>
    <row r="473" ht="12.75" customHeight="1">
      <c r="A473" s="1"/>
      <c r="J473" s="1"/>
    </row>
    <row r="474" ht="12.75" customHeight="1">
      <c r="A474" s="1"/>
      <c r="J474" s="1"/>
    </row>
    <row r="475" ht="12.75" customHeight="1">
      <c r="A475" s="1"/>
      <c r="J475" s="1"/>
    </row>
    <row r="476" ht="12.75" customHeight="1">
      <c r="A476" s="1"/>
      <c r="J476" s="1"/>
    </row>
    <row r="477" ht="12.75" customHeight="1">
      <c r="A477" s="1"/>
      <c r="J477" s="1"/>
    </row>
    <row r="478" ht="12.75" customHeight="1">
      <c r="A478" s="1"/>
      <c r="J478" s="1"/>
    </row>
    <row r="479" ht="12.75" customHeight="1">
      <c r="A479" s="1"/>
      <c r="J479" s="1"/>
    </row>
    <row r="480" ht="12.75" customHeight="1">
      <c r="A480" s="1"/>
      <c r="J480" s="1"/>
    </row>
    <row r="481" ht="12.75" customHeight="1">
      <c r="A481" s="1"/>
      <c r="J481" s="1"/>
    </row>
    <row r="482" ht="12.75" customHeight="1">
      <c r="A482" s="1"/>
      <c r="J482" s="1"/>
    </row>
    <row r="483" ht="12.75" customHeight="1">
      <c r="A483" s="1"/>
      <c r="J483" s="1"/>
    </row>
    <row r="484" ht="12.75" customHeight="1">
      <c r="A484" s="1"/>
      <c r="J484" s="1"/>
    </row>
    <row r="485" ht="12.75" customHeight="1">
      <c r="A485" s="1"/>
      <c r="J485" s="1"/>
    </row>
    <row r="486" ht="12.75" customHeight="1">
      <c r="A486" s="1"/>
      <c r="J486" s="1"/>
    </row>
    <row r="487" ht="12.75" customHeight="1">
      <c r="A487" s="1"/>
      <c r="J487" s="1"/>
    </row>
    <row r="488" ht="12.75" customHeight="1">
      <c r="A488" s="1"/>
      <c r="J488" s="1"/>
    </row>
    <row r="489" ht="12.75" customHeight="1">
      <c r="A489" s="1"/>
      <c r="J489" s="1"/>
    </row>
    <row r="490" ht="12.75" customHeight="1">
      <c r="A490" s="1"/>
      <c r="J490" s="1"/>
    </row>
    <row r="491" ht="12.75" customHeight="1">
      <c r="A491" s="1"/>
      <c r="J491" s="1"/>
    </row>
    <row r="492" ht="12.75" customHeight="1">
      <c r="A492" s="1"/>
      <c r="J492" s="1"/>
    </row>
    <row r="493" ht="12.75" customHeight="1">
      <c r="A493" s="1"/>
      <c r="J493" s="1"/>
    </row>
    <row r="494" ht="12.75" customHeight="1">
      <c r="A494" s="1"/>
      <c r="J494" s="1"/>
    </row>
    <row r="495" ht="12.75" customHeight="1">
      <c r="A495" s="1"/>
      <c r="J495" s="1"/>
    </row>
    <row r="496" ht="12.75" customHeight="1">
      <c r="A496" s="1"/>
      <c r="J496" s="1"/>
    </row>
    <row r="497" ht="12.75" customHeight="1">
      <c r="A497" s="1"/>
      <c r="J497" s="1"/>
    </row>
    <row r="498" ht="12.75" customHeight="1">
      <c r="A498" s="1"/>
      <c r="J498" s="1"/>
    </row>
    <row r="499" ht="12.75" customHeight="1">
      <c r="A499" s="1"/>
      <c r="J499" s="1"/>
    </row>
    <row r="500" ht="12.75" customHeight="1">
      <c r="A500" s="1"/>
      <c r="J500" s="1"/>
    </row>
    <row r="501" ht="12.75" customHeight="1">
      <c r="A501" s="1"/>
      <c r="J501" s="1"/>
    </row>
    <row r="502" ht="12.75" customHeight="1">
      <c r="A502" s="1"/>
      <c r="J502" s="1"/>
    </row>
    <row r="503" ht="12.75" customHeight="1">
      <c r="A503" s="1"/>
      <c r="J503" s="1"/>
    </row>
    <row r="504" ht="12.75" customHeight="1">
      <c r="A504" s="1"/>
      <c r="J504" s="1"/>
    </row>
    <row r="505" ht="12.75" customHeight="1">
      <c r="A505" s="1"/>
      <c r="J505" s="1"/>
    </row>
    <row r="506" ht="12.75" customHeight="1">
      <c r="A506" s="1"/>
      <c r="J506" s="1"/>
    </row>
    <row r="507" ht="12.75" customHeight="1">
      <c r="A507" s="1"/>
      <c r="J507" s="1"/>
    </row>
    <row r="508" ht="12.75" customHeight="1">
      <c r="A508" s="1"/>
      <c r="J508" s="1"/>
    </row>
    <row r="509" ht="12.75" customHeight="1">
      <c r="A509" s="1"/>
      <c r="J509" s="1"/>
    </row>
    <row r="510" ht="12.75" customHeight="1">
      <c r="A510" s="1"/>
      <c r="J510" s="1"/>
    </row>
    <row r="511" ht="12.75" customHeight="1">
      <c r="A511" s="1"/>
      <c r="J511" s="1"/>
    </row>
    <row r="512" ht="12.75" customHeight="1">
      <c r="A512" s="1"/>
      <c r="J512" s="1"/>
    </row>
    <row r="513" ht="12.75" customHeight="1">
      <c r="A513" s="1"/>
      <c r="J513" s="1"/>
    </row>
    <row r="514" ht="12.75" customHeight="1">
      <c r="A514" s="1"/>
      <c r="J514" s="1"/>
    </row>
    <row r="515" ht="12.75" customHeight="1">
      <c r="A515" s="1"/>
      <c r="J515" s="1"/>
    </row>
    <row r="516" ht="12.75" customHeight="1">
      <c r="A516" s="1"/>
      <c r="J516" s="1"/>
    </row>
    <row r="517" ht="12.75" customHeight="1">
      <c r="A517" s="1"/>
      <c r="J517" s="1"/>
    </row>
    <row r="518" ht="12.75" customHeight="1">
      <c r="A518" s="1"/>
      <c r="J518" s="1"/>
    </row>
    <row r="519" ht="12.75" customHeight="1">
      <c r="A519" s="1"/>
      <c r="J519" s="1"/>
    </row>
    <row r="520" ht="12.75" customHeight="1">
      <c r="A520" s="1"/>
      <c r="J520" s="1"/>
    </row>
    <row r="521" ht="12.75" customHeight="1">
      <c r="A521" s="1"/>
      <c r="J521" s="1"/>
    </row>
    <row r="522" ht="12.75" customHeight="1">
      <c r="A522" s="1"/>
      <c r="J522" s="1"/>
    </row>
    <row r="523" ht="12.75" customHeight="1">
      <c r="A523" s="1"/>
      <c r="J523" s="1"/>
    </row>
    <row r="524" ht="12.75" customHeight="1">
      <c r="A524" s="1"/>
      <c r="J524" s="1"/>
    </row>
    <row r="525" ht="12.75" customHeight="1">
      <c r="A525" s="1"/>
      <c r="J525" s="1"/>
    </row>
    <row r="526" ht="12.75" customHeight="1">
      <c r="A526" s="1"/>
      <c r="J526" s="1"/>
    </row>
    <row r="527" ht="12.75" customHeight="1">
      <c r="A527" s="1"/>
      <c r="J527" s="1"/>
    </row>
    <row r="528" ht="12.75" customHeight="1">
      <c r="A528" s="1"/>
      <c r="J528" s="1"/>
    </row>
    <row r="529" ht="12.75" customHeight="1">
      <c r="A529" s="1"/>
      <c r="J529" s="1"/>
    </row>
    <row r="530" ht="12.75" customHeight="1">
      <c r="A530" s="1"/>
      <c r="J530" s="1"/>
    </row>
    <row r="531" ht="12.75" customHeight="1">
      <c r="A531" s="1"/>
      <c r="J531" s="1"/>
    </row>
    <row r="532" ht="12.75" customHeight="1">
      <c r="A532" s="1"/>
      <c r="J532" s="1"/>
    </row>
    <row r="533" ht="12.75" customHeight="1">
      <c r="A533" s="1"/>
      <c r="J533" s="1"/>
    </row>
    <row r="534" ht="12.75" customHeight="1">
      <c r="A534" s="1"/>
      <c r="J534" s="1"/>
    </row>
    <row r="535" ht="12.75" customHeight="1">
      <c r="A535" s="1"/>
      <c r="J535" s="1"/>
    </row>
    <row r="536" ht="12.75" customHeight="1">
      <c r="A536" s="1"/>
      <c r="J536" s="1"/>
    </row>
    <row r="537" ht="12.75" customHeight="1">
      <c r="A537" s="1"/>
      <c r="J537" s="1"/>
    </row>
    <row r="538" ht="12.75" customHeight="1">
      <c r="A538" s="1"/>
      <c r="J538" s="1"/>
    </row>
    <row r="539" ht="12.75" customHeight="1">
      <c r="A539" s="1"/>
      <c r="J539" s="1"/>
    </row>
    <row r="540" ht="12.75" customHeight="1">
      <c r="A540" s="1"/>
      <c r="J540" s="1"/>
    </row>
    <row r="541" ht="12.75" customHeight="1">
      <c r="A541" s="1"/>
      <c r="J541" s="1"/>
    </row>
    <row r="542" ht="12.75" customHeight="1">
      <c r="A542" s="1"/>
      <c r="J542" s="1"/>
    </row>
    <row r="543" ht="12.75" customHeight="1">
      <c r="A543" s="1"/>
      <c r="J543" s="1"/>
    </row>
    <row r="544" ht="12.75" customHeight="1">
      <c r="A544" s="1"/>
      <c r="J544" s="1"/>
    </row>
    <row r="545" ht="12.75" customHeight="1">
      <c r="A545" s="1"/>
      <c r="J545" s="1"/>
    </row>
    <row r="546" ht="12.75" customHeight="1">
      <c r="A546" s="1"/>
      <c r="J546" s="1"/>
    </row>
    <row r="547" ht="12.75" customHeight="1">
      <c r="A547" s="1"/>
      <c r="J547" s="1"/>
    </row>
    <row r="548" ht="12.75" customHeight="1">
      <c r="A548" s="1"/>
      <c r="J548" s="1"/>
    </row>
    <row r="549" ht="12.75" customHeight="1">
      <c r="A549" s="1"/>
      <c r="J549" s="1"/>
    </row>
    <row r="550" ht="12.75" customHeight="1">
      <c r="A550" s="1"/>
      <c r="J550" s="1"/>
    </row>
    <row r="551" ht="12.75" customHeight="1">
      <c r="A551" s="1"/>
      <c r="J551" s="1"/>
    </row>
    <row r="552" ht="12.75" customHeight="1">
      <c r="A552" s="1"/>
      <c r="J552" s="1"/>
    </row>
    <row r="553" ht="12.75" customHeight="1">
      <c r="A553" s="1"/>
      <c r="J553" s="1"/>
    </row>
    <row r="554" ht="12.75" customHeight="1">
      <c r="A554" s="1"/>
      <c r="J554" s="1"/>
    </row>
    <row r="555" ht="12.75" customHeight="1">
      <c r="A555" s="1"/>
      <c r="J555" s="1"/>
    </row>
    <row r="556" ht="12.75" customHeight="1">
      <c r="A556" s="1"/>
      <c r="J556" s="1"/>
    </row>
    <row r="557" ht="12.75" customHeight="1">
      <c r="A557" s="1"/>
      <c r="J557" s="1"/>
    </row>
    <row r="558" ht="12.75" customHeight="1">
      <c r="A558" s="1"/>
      <c r="J558" s="1"/>
    </row>
    <row r="559" ht="12.75" customHeight="1">
      <c r="A559" s="1"/>
      <c r="J559" s="1"/>
    </row>
    <row r="560" ht="12.75" customHeight="1">
      <c r="A560" s="1"/>
      <c r="J560" s="1"/>
    </row>
    <row r="561" ht="12.75" customHeight="1">
      <c r="A561" s="1"/>
      <c r="J561" s="1"/>
    </row>
    <row r="562" ht="12.75" customHeight="1">
      <c r="A562" s="1"/>
      <c r="J562" s="1"/>
    </row>
    <row r="563" ht="12.75" customHeight="1">
      <c r="A563" s="1"/>
      <c r="J563" s="1"/>
    </row>
    <row r="564" ht="12.75" customHeight="1">
      <c r="A564" s="1"/>
      <c r="J564" s="1"/>
    </row>
    <row r="565" ht="12.75" customHeight="1">
      <c r="A565" s="1"/>
      <c r="J565" s="1"/>
    </row>
    <row r="566" ht="12.75" customHeight="1">
      <c r="A566" s="1"/>
      <c r="J566" s="1"/>
    </row>
    <row r="567" ht="12.75" customHeight="1">
      <c r="A567" s="1"/>
      <c r="J567" s="1"/>
    </row>
    <row r="568" ht="12.75" customHeight="1">
      <c r="A568" s="1"/>
      <c r="J568" s="1"/>
    </row>
    <row r="569" ht="12.75" customHeight="1">
      <c r="A569" s="1"/>
      <c r="J569" s="1"/>
    </row>
    <row r="570" ht="12.75" customHeight="1">
      <c r="A570" s="1"/>
      <c r="J570" s="1"/>
    </row>
    <row r="571" ht="12.75" customHeight="1">
      <c r="A571" s="1"/>
      <c r="J571" s="1"/>
    </row>
    <row r="572" ht="12.75" customHeight="1">
      <c r="A572" s="1"/>
      <c r="J572" s="1"/>
    </row>
    <row r="573" ht="12.75" customHeight="1">
      <c r="A573" s="1"/>
      <c r="J573" s="1"/>
    </row>
    <row r="574" ht="12.75" customHeight="1">
      <c r="A574" s="1"/>
      <c r="J574" s="1"/>
    </row>
    <row r="575" ht="12.75" customHeight="1">
      <c r="A575" s="1"/>
      <c r="J575" s="1"/>
    </row>
    <row r="576" ht="12.75" customHeight="1">
      <c r="A576" s="1"/>
      <c r="J576" s="1"/>
    </row>
    <row r="577" ht="12.75" customHeight="1">
      <c r="A577" s="1"/>
      <c r="J577" s="1"/>
    </row>
    <row r="578" ht="12.75" customHeight="1">
      <c r="A578" s="1"/>
      <c r="J578" s="1"/>
    </row>
    <row r="579" ht="12.75" customHeight="1">
      <c r="A579" s="1"/>
      <c r="J579" s="1"/>
    </row>
    <row r="580" ht="12.75" customHeight="1">
      <c r="A580" s="1"/>
      <c r="J580" s="1"/>
    </row>
    <row r="581" ht="12.75" customHeight="1">
      <c r="A581" s="1"/>
      <c r="J581" s="1"/>
    </row>
    <row r="582" ht="12.75" customHeight="1">
      <c r="A582" s="1"/>
      <c r="J582" s="1"/>
    </row>
    <row r="583" ht="12.75" customHeight="1">
      <c r="A583" s="1"/>
      <c r="J583" s="1"/>
    </row>
    <row r="584" ht="12.75" customHeight="1">
      <c r="A584" s="1"/>
      <c r="J584" s="1"/>
    </row>
    <row r="585" ht="12.75" customHeight="1">
      <c r="A585" s="1"/>
      <c r="J585" s="1"/>
    </row>
    <row r="586" ht="12.75" customHeight="1">
      <c r="A586" s="1"/>
      <c r="J586" s="1"/>
    </row>
    <row r="587" ht="12.75" customHeight="1">
      <c r="A587" s="1"/>
      <c r="J587" s="1"/>
    </row>
    <row r="588" ht="12.75" customHeight="1">
      <c r="A588" s="1"/>
      <c r="J588" s="1"/>
    </row>
    <row r="589" ht="12.75" customHeight="1">
      <c r="A589" s="1"/>
      <c r="J589" s="1"/>
    </row>
    <row r="590" ht="12.75" customHeight="1">
      <c r="A590" s="1"/>
      <c r="J590" s="1"/>
    </row>
    <row r="591" ht="12.75" customHeight="1">
      <c r="A591" s="1"/>
      <c r="J591" s="1"/>
    </row>
    <row r="592" ht="12.75" customHeight="1">
      <c r="A592" s="1"/>
      <c r="J592" s="1"/>
    </row>
    <row r="593" ht="12.75" customHeight="1">
      <c r="A593" s="1"/>
      <c r="J593" s="1"/>
    </row>
    <row r="594" ht="12.75" customHeight="1">
      <c r="A594" s="1"/>
      <c r="J594" s="1"/>
    </row>
    <row r="595" ht="12.75" customHeight="1">
      <c r="A595" s="1"/>
      <c r="J595" s="1"/>
    </row>
    <row r="596" ht="12.75" customHeight="1">
      <c r="A596" s="1"/>
      <c r="J596" s="1"/>
    </row>
    <row r="597" ht="12.75" customHeight="1">
      <c r="A597" s="1"/>
      <c r="J597" s="1"/>
    </row>
    <row r="598" ht="12.75" customHeight="1">
      <c r="A598" s="1"/>
      <c r="J598" s="1"/>
    </row>
    <row r="599" ht="12.75" customHeight="1">
      <c r="A599" s="1"/>
      <c r="J599" s="1"/>
    </row>
    <row r="600" ht="12.75" customHeight="1">
      <c r="A600" s="1"/>
      <c r="J600" s="1"/>
    </row>
    <row r="601" ht="12.75" customHeight="1">
      <c r="A601" s="1"/>
      <c r="J601" s="1"/>
    </row>
    <row r="602" ht="12.75" customHeight="1">
      <c r="A602" s="1"/>
      <c r="J602" s="1"/>
    </row>
    <row r="603" ht="12.75" customHeight="1">
      <c r="A603" s="1"/>
      <c r="J603" s="1"/>
    </row>
    <row r="604" ht="12.75" customHeight="1">
      <c r="A604" s="1"/>
      <c r="J604" s="1"/>
    </row>
    <row r="605" ht="12.75" customHeight="1">
      <c r="A605" s="1"/>
      <c r="J605" s="1"/>
    </row>
    <row r="606" ht="12.75" customHeight="1">
      <c r="A606" s="1"/>
      <c r="J606" s="1"/>
    </row>
    <row r="607" ht="12.75" customHeight="1">
      <c r="A607" s="1"/>
      <c r="J607" s="1"/>
    </row>
    <row r="608" ht="12.75" customHeight="1">
      <c r="A608" s="1"/>
      <c r="J608" s="1"/>
    </row>
    <row r="609" ht="12.75" customHeight="1">
      <c r="A609" s="1"/>
      <c r="J609" s="1"/>
    </row>
    <row r="610" ht="12.75" customHeight="1">
      <c r="A610" s="1"/>
      <c r="J610" s="1"/>
    </row>
    <row r="611" ht="12.75" customHeight="1">
      <c r="A611" s="1"/>
      <c r="J611" s="1"/>
    </row>
    <row r="612" ht="12.75" customHeight="1">
      <c r="A612" s="1"/>
      <c r="J612" s="1"/>
    </row>
    <row r="613" ht="12.75" customHeight="1">
      <c r="A613" s="1"/>
      <c r="J613" s="1"/>
    </row>
    <row r="614" ht="12.75" customHeight="1">
      <c r="A614" s="1"/>
      <c r="J614" s="1"/>
    </row>
    <row r="615" ht="12.75" customHeight="1">
      <c r="A615" s="1"/>
      <c r="J615" s="1"/>
    </row>
    <row r="616" ht="12.75" customHeight="1">
      <c r="A616" s="1"/>
      <c r="J616" s="1"/>
    </row>
    <row r="617" ht="12.75" customHeight="1">
      <c r="A617" s="1"/>
      <c r="J617" s="1"/>
    </row>
    <row r="618" ht="12.75" customHeight="1">
      <c r="A618" s="1"/>
      <c r="J618" s="1"/>
    </row>
    <row r="619" ht="12.75" customHeight="1">
      <c r="A619" s="1"/>
      <c r="J619" s="1"/>
    </row>
    <row r="620" ht="12.75" customHeight="1">
      <c r="A620" s="1"/>
      <c r="J620" s="1"/>
    </row>
    <row r="621" ht="12.75" customHeight="1">
      <c r="A621" s="1"/>
      <c r="J621" s="1"/>
    </row>
    <row r="622" ht="12.75" customHeight="1">
      <c r="A622" s="1"/>
      <c r="J622" s="1"/>
    </row>
    <row r="623" ht="12.75" customHeight="1">
      <c r="A623" s="1"/>
      <c r="J623" s="1"/>
    </row>
    <row r="624" ht="12.75" customHeight="1">
      <c r="A624" s="1"/>
      <c r="J624" s="1"/>
    </row>
    <row r="625" ht="12.75" customHeight="1">
      <c r="A625" s="1"/>
      <c r="J625" s="1"/>
    </row>
    <row r="626" ht="12.75" customHeight="1">
      <c r="A626" s="1"/>
      <c r="J626" s="1"/>
    </row>
    <row r="627" ht="12.75" customHeight="1">
      <c r="A627" s="1"/>
      <c r="J627" s="1"/>
    </row>
    <row r="628" ht="12.75" customHeight="1">
      <c r="A628" s="1"/>
      <c r="J628" s="1"/>
    </row>
    <row r="629" ht="12.75" customHeight="1">
      <c r="A629" s="1"/>
      <c r="J629" s="1"/>
    </row>
    <row r="630" ht="12.75" customHeight="1">
      <c r="A630" s="1"/>
      <c r="J630" s="1"/>
    </row>
    <row r="631" ht="12.75" customHeight="1">
      <c r="A631" s="1"/>
      <c r="J631" s="1"/>
    </row>
    <row r="632" ht="12.75" customHeight="1">
      <c r="A632" s="1"/>
      <c r="J632" s="1"/>
    </row>
    <row r="633" ht="12.75" customHeight="1">
      <c r="A633" s="1"/>
      <c r="J633" s="1"/>
    </row>
    <row r="634" ht="12.75" customHeight="1">
      <c r="A634" s="1"/>
      <c r="J634" s="1"/>
    </row>
    <row r="635" ht="12.75" customHeight="1">
      <c r="A635" s="1"/>
      <c r="J635" s="1"/>
    </row>
    <row r="636" ht="12.75" customHeight="1">
      <c r="A636" s="1"/>
      <c r="J636" s="1"/>
    </row>
    <row r="637" ht="12.75" customHeight="1">
      <c r="A637" s="1"/>
      <c r="J637" s="1"/>
    </row>
    <row r="638" ht="12.75" customHeight="1">
      <c r="A638" s="1"/>
      <c r="J638" s="1"/>
    </row>
    <row r="639" ht="12.75" customHeight="1">
      <c r="A639" s="1"/>
      <c r="J639" s="1"/>
    </row>
    <row r="640" ht="12.75" customHeight="1">
      <c r="A640" s="1"/>
      <c r="J640" s="1"/>
    </row>
    <row r="641" ht="12.75" customHeight="1">
      <c r="A641" s="1"/>
      <c r="J641" s="1"/>
    </row>
    <row r="642" ht="12.75" customHeight="1">
      <c r="A642" s="1"/>
      <c r="J642" s="1"/>
    </row>
    <row r="643" ht="12.75" customHeight="1">
      <c r="A643" s="1"/>
      <c r="J643" s="1"/>
    </row>
    <row r="644" ht="12.75" customHeight="1">
      <c r="A644" s="1"/>
      <c r="J644" s="1"/>
    </row>
    <row r="645" ht="12.75" customHeight="1">
      <c r="A645" s="1"/>
      <c r="J645" s="1"/>
    </row>
    <row r="646" ht="12.75" customHeight="1">
      <c r="A646" s="1"/>
      <c r="J646" s="1"/>
    </row>
    <row r="647" ht="12.75" customHeight="1">
      <c r="A647" s="1"/>
      <c r="J647" s="1"/>
    </row>
    <row r="648" ht="12.75" customHeight="1">
      <c r="A648" s="1"/>
      <c r="J648" s="1"/>
    </row>
    <row r="649" ht="12.75" customHeight="1">
      <c r="A649" s="1"/>
      <c r="J649" s="1"/>
    </row>
    <row r="650" ht="12.75" customHeight="1">
      <c r="A650" s="1"/>
      <c r="J650" s="1"/>
    </row>
    <row r="651" ht="12.75" customHeight="1">
      <c r="A651" s="1"/>
      <c r="J651" s="1"/>
    </row>
    <row r="652" ht="12.75" customHeight="1">
      <c r="A652" s="1"/>
      <c r="J652" s="1"/>
    </row>
    <row r="653" ht="12.75" customHeight="1">
      <c r="A653" s="1"/>
      <c r="J653" s="1"/>
    </row>
    <row r="654" ht="12.75" customHeight="1">
      <c r="A654" s="1"/>
      <c r="J654" s="1"/>
    </row>
    <row r="655" ht="12.75" customHeight="1">
      <c r="A655" s="1"/>
      <c r="J655" s="1"/>
    </row>
    <row r="656" ht="12.75" customHeight="1">
      <c r="A656" s="1"/>
      <c r="J656" s="1"/>
    </row>
    <row r="657" ht="12.75" customHeight="1">
      <c r="A657" s="1"/>
      <c r="J657" s="1"/>
    </row>
    <row r="658" ht="12.75" customHeight="1">
      <c r="A658" s="1"/>
      <c r="J658" s="1"/>
    </row>
    <row r="659" ht="12.75" customHeight="1">
      <c r="A659" s="1"/>
      <c r="J659" s="1"/>
    </row>
    <row r="660" ht="12.75" customHeight="1">
      <c r="A660" s="1"/>
      <c r="J660" s="1"/>
    </row>
    <row r="661" ht="12.75" customHeight="1">
      <c r="A661" s="1"/>
      <c r="J661" s="1"/>
    </row>
    <row r="662" ht="12.75" customHeight="1">
      <c r="A662" s="1"/>
      <c r="J662" s="1"/>
    </row>
    <row r="663" ht="12.75" customHeight="1">
      <c r="A663" s="1"/>
      <c r="J663" s="1"/>
    </row>
    <row r="664" ht="12.75" customHeight="1">
      <c r="A664" s="1"/>
      <c r="J664" s="1"/>
    </row>
    <row r="665" ht="12.75" customHeight="1">
      <c r="A665" s="1"/>
      <c r="J665" s="1"/>
    </row>
    <row r="666" ht="12.75" customHeight="1">
      <c r="A666" s="1"/>
      <c r="J666" s="1"/>
    </row>
    <row r="667" ht="12.75" customHeight="1">
      <c r="A667" s="1"/>
      <c r="J667" s="1"/>
    </row>
    <row r="668" ht="12.75" customHeight="1">
      <c r="A668" s="1"/>
      <c r="J668" s="1"/>
    </row>
    <row r="669" ht="12.75" customHeight="1">
      <c r="A669" s="1"/>
      <c r="J669" s="1"/>
    </row>
    <row r="670" ht="12.75" customHeight="1">
      <c r="A670" s="1"/>
      <c r="J670" s="1"/>
    </row>
    <row r="671" ht="12.75" customHeight="1">
      <c r="A671" s="1"/>
      <c r="J671" s="1"/>
    </row>
    <row r="672" ht="12.75" customHeight="1">
      <c r="A672" s="1"/>
      <c r="J672" s="1"/>
    </row>
    <row r="673" ht="12.75" customHeight="1">
      <c r="A673" s="1"/>
      <c r="J673" s="1"/>
    </row>
    <row r="674" ht="12.75" customHeight="1">
      <c r="A674" s="1"/>
      <c r="J674" s="1"/>
    </row>
    <row r="675" ht="12.75" customHeight="1">
      <c r="A675" s="1"/>
      <c r="J675" s="1"/>
    </row>
    <row r="676" ht="12.75" customHeight="1">
      <c r="A676" s="1"/>
      <c r="J676" s="1"/>
    </row>
    <row r="677" ht="12.75" customHeight="1">
      <c r="A677" s="1"/>
      <c r="J677" s="1"/>
    </row>
    <row r="678" ht="12.75" customHeight="1">
      <c r="A678" s="1"/>
      <c r="J678" s="1"/>
    </row>
    <row r="679" ht="12.75" customHeight="1">
      <c r="A679" s="1"/>
      <c r="J679" s="1"/>
    </row>
    <row r="680" ht="12.75" customHeight="1">
      <c r="A680" s="1"/>
      <c r="J680" s="1"/>
    </row>
    <row r="681" ht="12.75" customHeight="1">
      <c r="A681" s="1"/>
      <c r="J681" s="1"/>
    </row>
    <row r="682" ht="12.75" customHeight="1">
      <c r="A682" s="1"/>
      <c r="J682" s="1"/>
    </row>
    <row r="683" ht="12.75" customHeight="1">
      <c r="A683" s="1"/>
      <c r="J683" s="1"/>
    </row>
    <row r="684" ht="12.75" customHeight="1">
      <c r="A684" s="1"/>
      <c r="J684" s="1"/>
    </row>
    <row r="685" ht="12.75" customHeight="1">
      <c r="A685" s="1"/>
      <c r="J685" s="1"/>
    </row>
    <row r="686" ht="12.75" customHeight="1">
      <c r="A686" s="1"/>
      <c r="J686" s="1"/>
    </row>
    <row r="687" ht="12.75" customHeight="1">
      <c r="A687" s="1"/>
      <c r="J687" s="1"/>
    </row>
    <row r="688" ht="12.75" customHeight="1">
      <c r="A688" s="1"/>
      <c r="J688" s="1"/>
    </row>
    <row r="689" ht="12.75" customHeight="1">
      <c r="A689" s="1"/>
      <c r="J689" s="1"/>
    </row>
    <row r="690" ht="12.75" customHeight="1">
      <c r="A690" s="1"/>
      <c r="J690" s="1"/>
    </row>
    <row r="691" ht="12.75" customHeight="1">
      <c r="A691" s="1"/>
      <c r="J691" s="1"/>
    </row>
    <row r="692" ht="12.75" customHeight="1">
      <c r="A692" s="1"/>
      <c r="J692" s="1"/>
    </row>
    <row r="693" ht="12.75" customHeight="1">
      <c r="A693" s="1"/>
      <c r="J693" s="1"/>
    </row>
    <row r="694" ht="12.75" customHeight="1">
      <c r="A694" s="1"/>
      <c r="J694" s="1"/>
    </row>
    <row r="695" ht="12.75" customHeight="1">
      <c r="A695" s="1"/>
      <c r="J695" s="1"/>
    </row>
    <row r="696" ht="12.75" customHeight="1">
      <c r="A696" s="1"/>
      <c r="J696" s="1"/>
    </row>
    <row r="697" ht="12.75" customHeight="1">
      <c r="A697" s="1"/>
      <c r="J697" s="1"/>
    </row>
    <row r="698" ht="12.75" customHeight="1">
      <c r="A698" s="1"/>
      <c r="J698" s="1"/>
    </row>
    <row r="699" ht="12.75" customHeight="1">
      <c r="A699" s="1"/>
      <c r="J699" s="1"/>
    </row>
    <row r="700" ht="12.75" customHeight="1">
      <c r="A700" s="1"/>
      <c r="J700" s="1"/>
    </row>
    <row r="701" ht="12.75" customHeight="1">
      <c r="A701" s="1"/>
      <c r="J701" s="1"/>
    </row>
    <row r="702" ht="12.75" customHeight="1">
      <c r="A702" s="1"/>
      <c r="J702" s="1"/>
    </row>
    <row r="703" ht="12.75" customHeight="1">
      <c r="A703" s="1"/>
      <c r="J703" s="1"/>
    </row>
    <row r="704" ht="12.75" customHeight="1">
      <c r="A704" s="1"/>
      <c r="J704" s="1"/>
    </row>
    <row r="705" ht="12.75" customHeight="1">
      <c r="A705" s="1"/>
      <c r="J705" s="1"/>
    </row>
    <row r="706" ht="12.75" customHeight="1">
      <c r="A706" s="1"/>
      <c r="J706" s="1"/>
    </row>
    <row r="707" ht="12.75" customHeight="1">
      <c r="A707" s="1"/>
      <c r="J707" s="1"/>
    </row>
    <row r="708" ht="12.75" customHeight="1">
      <c r="A708" s="1"/>
      <c r="J708" s="1"/>
    </row>
    <row r="709" ht="12.75" customHeight="1">
      <c r="A709" s="1"/>
      <c r="J709" s="1"/>
    </row>
    <row r="710" ht="12.75" customHeight="1">
      <c r="A710" s="1"/>
      <c r="J710" s="1"/>
    </row>
    <row r="711" ht="12.75" customHeight="1">
      <c r="A711" s="1"/>
      <c r="J711" s="1"/>
    </row>
    <row r="712" ht="12.75" customHeight="1">
      <c r="A712" s="1"/>
      <c r="J712" s="1"/>
    </row>
    <row r="713" ht="12.75" customHeight="1">
      <c r="A713" s="1"/>
      <c r="J713" s="1"/>
    </row>
    <row r="714" ht="12.75" customHeight="1">
      <c r="A714" s="1"/>
      <c r="J714" s="1"/>
    </row>
    <row r="715" ht="12.75" customHeight="1">
      <c r="A715" s="1"/>
      <c r="J715" s="1"/>
    </row>
    <row r="716" ht="12.75" customHeight="1">
      <c r="A716" s="1"/>
      <c r="J716" s="1"/>
    </row>
    <row r="717" ht="12.75" customHeight="1">
      <c r="A717" s="1"/>
      <c r="J717" s="1"/>
    </row>
    <row r="718" ht="12.75" customHeight="1">
      <c r="A718" s="1"/>
      <c r="J718" s="1"/>
    </row>
    <row r="719" ht="12.75" customHeight="1">
      <c r="A719" s="1"/>
      <c r="J719" s="1"/>
    </row>
    <row r="720" ht="12.75" customHeight="1">
      <c r="A720" s="1"/>
      <c r="J720" s="1"/>
    </row>
    <row r="721" ht="12.75" customHeight="1">
      <c r="A721" s="1"/>
      <c r="J721" s="1"/>
    </row>
    <row r="722" ht="12.75" customHeight="1">
      <c r="A722" s="1"/>
      <c r="J722" s="1"/>
    </row>
    <row r="723" ht="12.75" customHeight="1">
      <c r="A723" s="1"/>
      <c r="J723" s="1"/>
    </row>
    <row r="724" ht="12.75" customHeight="1">
      <c r="A724" s="1"/>
      <c r="J724" s="1"/>
    </row>
    <row r="725" ht="12.75" customHeight="1">
      <c r="A725" s="1"/>
      <c r="J725" s="1"/>
    </row>
    <row r="726" ht="12.75" customHeight="1">
      <c r="A726" s="1"/>
      <c r="J726" s="1"/>
    </row>
    <row r="727" ht="12.75" customHeight="1">
      <c r="A727" s="1"/>
      <c r="J727" s="1"/>
    </row>
    <row r="728" ht="12.75" customHeight="1">
      <c r="A728" s="1"/>
      <c r="J728" s="1"/>
    </row>
    <row r="729" ht="12.75" customHeight="1">
      <c r="A729" s="1"/>
      <c r="J729" s="1"/>
    </row>
    <row r="730" ht="12.75" customHeight="1">
      <c r="A730" s="1"/>
      <c r="J730" s="1"/>
    </row>
    <row r="731" ht="12.75" customHeight="1">
      <c r="A731" s="1"/>
      <c r="J731" s="1"/>
    </row>
    <row r="732" ht="12.75" customHeight="1">
      <c r="A732" s="1"/>
      <c r="J732" s="1"/>
    </row>
    <row r="733" ht="12.75" customHeight="1">
      <c r="A733" s="1"/>
      <c r="J733" s="1"/>
    </row>
    <row r="734" ht="12.75" customHeight="1">
      <c r="A734" s="1"/>
      <c r="J734" s="1"/>
    </row>
    <row r="735" ht="12.75" customHeight="1">
      <c r="A735" s="1"/>
      <c r="J735" s="1"/>
    </row>
    <row r="736" ht="12.75" customHeight="1">
      <c r="A736" s="1"/>
      <c r="J736" s="1"/>
    </row>
    <row r="737" ht="12.75" customHeight="1">
      <c r="A737" s="1"/>
      <c r="J737" s="1"/>
    </row>
    <row r="738" ht="12.75" customHeight="1">
      <c r="A738" s="1"/>
      <c r="J738" s="1"/>
    </row>
    <row r="739" ht="12.75" customHeight="1">
      <c r="A739" s="1"/>
      <c r="J739" s="1"/>
    </row>
    <row r="740" ht="12.75" customHeight="1">
      <c r="A740" s="1"/>
      <c r="J740" s="1"/>
    </row>
    <row r="741" ht="12.75" customHeight="1">
      <c r="A741" s="1"/>
      <c r="J741" s="1"/>
    </row>
    <row r="742" ht="12.75" customHeight="1">
      <c r="A742" s="1"/>
      <c r="J742" s="1"/>
    </row>
    <row r="743" ht="12.75" customHeight="1">
      <c r="A743" s="1"/>
      <c r="J743" s="1"/>
    </row>
    <row r="744" ht="12.75" customHeight="1">
      <c r="A744" s="1"/>
      <c r="J744" s="1"/>
    </row>
    <row r="745" ht="12.75" customHeight="1">
      <c r="A745" s="1"/>
      <c r="J745" s="1"/>
    </row>
    <row r="746" ht="12.75" customHeight="1">
      <c r="A746" s="1"/>
      <c r="J746" s="1"/>
    </row>
    <row r="747" ht="12.75" customHeight="1">
      <c r="A747" s="1"/>
      <c r="J747" s="1"/>
    </row>
    <row r="748" ht="12.75" customHeight="1">
      <c r="A748" s="1"/>
      <c r="J748" s="1"/>
    </row>
    <row r="749" ht="12.75" customHeight="1">
      <c r="A749" s="1"/>
      <c r="J749" s="1"/>
    </row>
    <row r="750" ht="12.75" customHeight="1">
      <c r="A750" s="1"/>
      <c r="J750" s="1"/>
    </row>
    <row r="751" ht="12.75" customHeight="1">
      <c r="A751" s="1"/>
      <c r="J751" s="1"/>
    </row>
    <row r="752" ht="12.75" customHeight="1">
      <c r="A752" s="1"/>
      <c r="J752" s="1"/>
    </row>
    <row r="753" ht="12.75" customHeight="1">
      <c r="A753" s="1"/>
      <c r="J753" s="1"/>
    </row>
    <row r="754" ht="12.75" customHeight="1">
      <c r="A754" s="1"/>
      <c r="J754" s="1"/>
    </row>
    <row r="755" ht="12.75" customHeight="1">
      <c r="A755" s="1"/>
      <c r="J755" s="1"/>
    </row>
    <row r="756" ht="12.75" customHeight="1">
      <c r="A756" s="1"/>
      <c r="J756" s="1"/>
    </row>
    <row r="757" ht="12.75" customHeight="1">
      <c r="A757" s="1"/>
      <c r="J757" s="1"/>
    </row>
    <row r="758" ht="12.75" customHeight="1">
      <c r="A758" s="1"/>
      <c r="J758" s="1"/>
    </row>
    <row r="759" ht="12.75" customHeight="1">
      <c r="A759" s="1"/>
      <c r="J759" s="1"/>
    </row>
    <row r="760" ht="12.75" customHeight="1">
      <c r="A760" s="1"/>
      <c r="J760" s="1"/>
    </row>
    <row r="761" ht="12.75" customHeight="1">
      <c r="A761" s="1"/>
      <c r="J761" s="1"/>
    </row>
    <row r="762" ht="12.75" customHeight="1">
      <c r="A762" s="1"/>
      <c r="J762" s="1"/>
    </row>
    <row r="763" ht="12.75" customHeight="1">
      <c r="A763" s="1"/>
      <c r="J763" s="1"/>
    </row>
    <row r="764" ht="12.75" customHeight="1">
      <c r="A764" s="1"/>
      <c r="J764" s="1"/>
    </row>
    <row r="765" ht="12.75" customHeight="1">
      <c r="A765" s="1"/>
      <c r="J765" s="1"/>
    </row>
    <row r="766" ht="12.75" customHeight="1">
      <c r="A766" s="1"/>
      <c r="J766" s="1"/>
    </row>
    <row r="767" ht="12.75" customHeight="1">
      <c r="A767" s="1"/>
      <c r="J767" s="1"/>
    </row>
    <row r="768" ht="12.75" customHeight="1">
      <c r="A768" s="1"/>
      <c r="J768" s="1"/>
    </row>
    <row r="769" ht="12.75" customHeight="1">
      <c r="A769" s="1"/>
      <c r="J769" s="1"/>
    </row>
    <row r="770" ht="12.75" customHeight="1">
      <c r="A770" s="1"/>
      <c r="J770" s="1"/>
    </row>
    <row r="771" ht="12.75" customHeight="1">
      <c r="A771" s="1"/>
      <c r="J771" s="1"/>
    </row>
    <row r="772" ht="12.75" customHeight="1">
      <c r="A772" s="1"/>
      <c r="J772" s="1"/>
    </row>
    <row r="773" ht="12.75" customHeight="1">
      <c r="A773" s="1"/>
      <c r="J773" s="1"/>
    </row>
    <row r="774" ht="12.75" customHeight="1">
      <c r="A774" s="1"/>
      <c r="J774" s="1"/>
    </row>
    <row r="775" ht="12.75" customHeight="1">
      <c r="A775" s="1"/>
      <c r="J775" s="1"/>
    </row>
    <row r="776" ht="12.75" customHeight="1">
      <c r="A776" s="1"/>
      <c r="J776" s="1"/>
    </row>
    <row r="777" ht="12.75" customHeight="1">
      <c r="A777" s="1"/>
      <c r="J777" s="1"/>
    </row>
    <row r="778" ht="12.75" customHeight="1">
      <c r="A778" s="1"/>
      <c r="J778" s="1"/>
    </row>
    <row r="779" ht="12.75" customHeight="1">
      <c r="A779" s="1"/>
      <c r="J779" s="1"/>
    </row>
    <row r="780" ht="12.75" customHeight="1">
      <c r="A780" s="1"/>
      <c r="J780" s="1"/>
    </row>
    <row r="781" ht="12.75" customHeight="1">
      <c r="A781" s="1"/>
      <c r="J781" s="1"/>
    </row>
    <row r="782" ht="12.75" customHeight="1">
      <c r="A782" s="1"/>
      <c r="J782" s="1"/>
    </row>
    <row r="783" ht="12.75" customHeight="1">
      <c r="A783" s="1"/>
      <c r="J783" s="1"/>
    </row>
    <row r="784" ht="12.75" customHeight="1">
      <c r="A784" s="1"/>
      <c r="J784" s="1"/>
    </row>
    <row r="785" ht="12.75" customHeight="1">
      <c r="A785" s="1"/>
      <c r="J785" s="1"/>
    </row>
    <row r="786" ht="12.75" customHeight="1">
      <c r="A786" s="1"/>
      <c r="J786" s="1"/>
    </row>
    <row r="787" ht="12.75" customHeight="1">
      <c r="A787" s="1"/>
      <c r="J787" s="1"/>
    </row>
    <row r="788" ht="12.75" customHeight="1">
      <c r="A788" s="1"/>
      <c r="J788" s="1"/>
    </row>
    <row r="789" ht="12.75" customHeight="1">
      <c r="A789" s="1"/>
      <c r="J789" s="1"/>
    </row>
    <row r="790" ht="12.75" customHeight="1">
      <c r="A790" s="1"/>
      <c r="J790" s="1"/>
    </row>
    <row r="791" ht="12.75" customHeight="1">
      <c r="A791" s="1"/>
      <c r="J791" s="1"/>
    </row>
    <row r="792" ht="12.75" customHeight="1">
      <c r="A792" s="1"/>
      <c r="J792" s="1"/>
    </row>
    <row r="793" ht="12.75" customHeight="1">
      <c r="A793" s="1"/>
      <c r="J793" s="1"/>
    </row>
    <row r="794" ht="12.75" customHeight="1">
      <c r="A794" s="1"/>
      <c r="J794" s="1"/>
    </row>
    <row r="795" ht="12.75" customHeight="1">
      <c r="A795" s="1"/>
      <c r="J795" s="1"/>
    </row>
    <row r="796" ht="12.75" customHeight="1">
      <c r="A796" s="1"/>
      <c r="J796" s="1"/>
    </row>
    <row r="797" ht="12.75" customHeight="1">
      <c r="A797" s="1"/>
      <c r="J797" s="1"/>
    </row>
    <row r="798" ht="12.75" customHeight="1">
      <c r="A798" s="1"/>
      <c r="J798" s="1"/>
    </row>
    <row r="799" ht="12.75" customHeight="1">
      <c r="A799" s="1"/>
      <c r="J799" s="1"/>
    </row>
    <row r="800" ht="12.75" customHeight="1">
      <c r="A800" s="1"/>
      <c r="J800" s="1"/>
    </row>
    <row r="801" ht="12.75" customHeight="1">
      <c r="A801" s="1"/>
      <c r="J801" s="1"/>
    </row>
    <row r="802" ht="12.75" customHeight="1">
      <c r="A802" s="1"/>
      <c r="J802" s="1"/>
    </row>
    <row r="803" ht="12.75" customHeight="1">
      <c r="A803" s="1"/>
      <c r="J803" s="1"/>
    </row>
    <row r="804" ht="12.75" customHeight="1">
      <c r="A804" s="1"/>
      <c r="J804" s="1"/>
    </row>
    <row r="805" ht="12.75" customHeight="1">
      <c r="A805" s="1"/>
      <c r="J805" s="1"/>
    </row>
    <row r="806" ht="12.75" customHeight="1">
      <c r="A806" s="1"/>
      <c r="J806" s="1"/>
    </row>
    <row r="807" ht="12.75" customHeight="1">
      <c r="A807" s="1"/>
      <c r="J807" s="1"/>
    </row>
    <row r="808" ht="12.75" customHeight="1">
      <c r="A808" s="1"/>
      <c r="J808" s="1"/>
    </row>
    <row r="809" ht="12.75" customHeight="1">
      <c r="A809" s="1"/>
      <c r="J809" s="1"/>
    </row>
    <row r="810" ht="12.75" customHeight="1">
      <c r="A810" s="1"/>
      <c r="J810" s="1"/>
    </row>
    <row r="811" ht="12.75" customHeight="1">
      <c r="A811" s="1"/>
      <c r="J811" s="1"/>
    </row>
    <row r="812" ht="12.75" customHeight="1">
      <c r="A812" s="1"/>
      <c r="J812" s="1"/>
    </row>
    <row r="813" ht="12.75" customHeight="1">
      <c r="A813" s="1"/>
      <c r="J813" s="1"/>
    </row>
    <row r="814" ht="12.75" customHeight="1">
      <c r="A814" s="1"/>
      <c r="J814" s="1"/>
    </row>
    <row r="815" ht="12.75" customHeight="1">
      <c r="A815" s="1"/>
      <c r="J815" s="1"/>
    </row>
    <row r="816" ht="12.75" customHeight="1">
      <c r="A816" s="1"/>
      <c r="J816" s="1"/>
    </row>
    <row r="817" ht="12.75" customHeight="1">
      <c r="A817" s="1"/>
      <c r="J817" s="1"/>
    </row>
    <row r="818" ht="12.75" customHeight="1">
      <c r="A818" s="1"/>
      <c r="J818" s="1"/>
    </row>
    <row r="819" ht="12.75" customHeight="1">
      <c r="A819" s="1"/>
      <c r="J819" s="1"/>
    </row>
    <row r="820" ht="12.75" customHeight="1">
      <c r="A820" s="1"/>
      <c r="J820" s="1"/>
    </row>
    <row r="821" ht="12.75" customHeight="1">
      <c r="A821" s="1"/>
      <c r="J821" s="1"/>
    </row>
    <row r="822" ht="12.75" customHeight="1">
      <c r="A822" s="1"/>
      <c r="J822" s="1"/>
    </row>
    <row r="823" ht="12.75" customHeight="1">
      <c r="A823" s="1"/>
      <c r="J823" s="1"/>
    </row>
    <row r="824" ht="12.75" customHeight="1">
      <c r="A824" s="1"/>
      <c r="J824" s="1"/>
    </row>
    <row r="825" ht="12.75" customHeight="1">
      <c r="A825" s="1"/>
      <c r="J825" s="1"/>
    </row>
    <row r="826" ht="12.75" customHeight="1">
      <c r="A826" s="1"/>
      <c r="J826" s="1"/>
    </row>
    <row r="827" ht="12.75" customHeight="1">
      <c r="A827" s="1"/>
      <c r="J827" s="1"/>
    </row>
    <row r="828" ht="12.75" customHeight="1">
      <c r="A828" s="1"/>
      <c r="J828" s="1"/>
    </row>
    <row r="829" ht="12.75" customHeight="1">
      <c r="A829" s="1"/>
      <c r="J829" s="1"/>
    </row>
    <row r="830" ht="12.75" customHeight="1">
      <c r="A830" s="1"/>
      <c r="J830" s="1"/>
    </row>
    <row r="831" ht="12.75" customHeight="1">
      <c r="A831" s="1"/>
      <c r="J831" s="1"/>
    </row>
    <row r="832" ht="12.75" customHeight="1">
      <c r="A832" s="1"/>
      <c r="J832" s="1"/>
    </row>
    <row r="833" ht="12.75" customHeight="1">
      <c r="A833" s="1"/>
      <c r="J833" s="1"/>
    </row>
    <row r="834" ht="12.75" customHeight="1">
      <c r="A834" s="1"/>
      <c r="J834" s="1"/>
    </row>
    <row r="835" ht="12.75" customHeight="1">
      <c r="A835" s="1"/>
      <c r="J835" s="1"/>
    </row>
    <row r="836" ht="12.75" customHeight="1">
      <c r="A836" s="1"/>
      <c r="J836" s="1"/>
    </row>
    <row r="837" ht="12.75" customHeight="1">
      <c r="A837" s="1"/>
      <c r="J837" s="1"/>
    </row>
    <row r="838" ht="12.75" customHeight="1">
      <c r="A838" s="1"/>
      <c r="J838" s="1"/>
    </row>
    <row r="839" ht="12.75" customHeight="1">
      <c r="A839" s="1"/>
      <c r="J839" s="1"/>
    </row>
    <row r="840" ht="12.75" customHeight="1">
      <c r="A840" s="1"/>
      <c r="J840" s="1"/>
    </row>
    <row r="841" ht="12.75" customHeight="1">
      <c r="A841" s="1"/>
      <c r="J841" s="1"/>
    </row>
    <row r="842" ht="12.75" customHeight="1">
      <c r="A842" s="1"/>
      <c r="J842" s="1"/>
    </row>
    <row r="843" ht="12.75" customHeight="1">
      <c r="A843" s="1"/>
      <c r="J843" s="1"/>
    </row>
    <row r="844" ht="12.75" customHeight="1">
      <c r="A844" s="1"/>
      <c r="J844" s="1"/>
    </row>
    <row r="845" ht="12.75" customHeight="1">
      <c r="A845" s="1"/>
      <c r="J845" s="1"/>
    </row>
    <row r="846" ht="12.75" customHeight="1">
      <c r="A846" s="1"/>
      <c r="J846" s="1"/>
    </row>
    <row r="847" ht="12.75" customHeight="1">
      <c r="A847" s="1"/>
      <c r="J847" s="1"/>
    </row>
    <row r="848" ht="12.75" customHeight="1">
      <c r="A848" s="1"/>
      <c r="J848" s="1"/>
    </row>
    <row r="849" ht="12.75" customHeight="1">
      <c r="A849" s="1"/>
      <c r="J849" s="1"/>
    </row>
    <row r="850" ht="12.75" customHeight="1">
      <c r="A850" s="1"/>
      <c r="J850" s="1"/>
    </row>
    <row r="851" ht="12.75" customHeight="1">
      <c r="A851" s="1"/>
      <c r="J851" s="1"/>
    </row>
    <row r="852" ht="12.75" customHeight="1">
      <c r="A852" s="1"/>
      <c r="J852" s="1"/>
    </row>
    <row r="853" ht="12.75" customHeight="1">
      <c r="A853" s="1"/>
      <c r="J853" s="1"/>
    </row>
    <row r="854" ht="12.75" customHeight="1">
      <c r="A854" s="1"/>
      <c r="J854" s="1"/>
    </row>
    <row r="855" ht="12.75" customHeight="1">
      <c r="A855" s="1"/>
      <c r="J855" s="1"/>
    </row>
    <row r="856" ht="12.75" customHeight="1">
      <c r="A856" s="1"/>
      <c r="J856" s="1"/>
    </row>
    <row r="857" ht="12.75" customHeight="1">
      <c r="A857" s="1"/>
      <c r="J857" s="1"/>
    </row>
    <row r="858" ht="12.75" customHeight="1">
      <c r="A858" s="1"/>
      <c r="J858" s="1"/>
    </row>
    <row r="859" ht="12.75" customHeight="1">
      <c r="A859" s="1"/>
      <c r="J859" s="1"/>
    </row>
    <row r="860" ht="12.75" customHeight="1">
      <c r="A860" s="1"/>
      <c r="J860" s="1"/>
    </row>
    <row r="861" ht="12.75" customHeight="1">
      <c r="A861" s="1"/>
      <c r="J861" s="1"/>
    </row>
    <row r="862" ht="12.75" customHeight="1">
      <c r="A862" s="1"/>
      <c r="J862" s="1"/>
    </row>
    <row r="863" ht="12.75" customHeight="1">
      <c r="A863" s="1"/>
      <c r="J863" s="1"/>
    </row>
    <row r="864" ht="12.75" customHeight="1">
      <c r="A864" s="1"/>
      <c r="J864" s="1"/>
    </row>
    <row r="865" ht="12.75" customHeight="1">
      <c r="A865" s="1"/>
      <c r="J865" s="1"/>
    </row>
    <row r="866" ht="12.75" customHeight="1">
      <c r="A866" s="1"/>
      <c r="J866" s="1"/>
    </row>
    <row r="867" ht="12.75" customHeight="1">
      <c r="A867" s="1"/>
      <c r="J867" s="1"/>
    </row>
    <row r="868" ht="12.75" customHeight="1">
      <c r="A868" s="1"/>
      <c r="J868" s="1"/>
    </row>
    <row r="869" ht="12.75" customHeight="1">
      <c r="A869" s="1"/>
      <c r="J869" s="1"/>
    </row>
    <row r="870" ht="12.75" customHeight="1">
      <c r="A870" s="1"/>
      <c r="J870" s="1"/>
    </row>
    <row r="871" ht="12.75" customHeight="1">
      <c r="A871" s="1"/>
      <c r="J871" s="1"/>
    </row>
    <row r="872" ht="12.75" customHeight="1">
      <c r="A872" s="1"/>
      <c r="J872" s="1"/>
    </row>
    <row r="873" ht="12.75" customHeight="1">
      <c r="A873" s="1"/>
      <c r="J873" s="1"/>
    </row>
    <row r="874" ht="12.75" customHeight="1">
      <c r="A874" s="1"/>
      <c r="J874" s="1"/>
    </row>
    <row r="875" ht="12.75" customHeight="1">
      <c r="A875" s="1"/>
      <c r="J875" s="1"/>
    </row>
    <row r="876" ht="12.75" customHeight="1">
      <c r="A876" s="1"/>
      <c r="J876" s="1"/>
    </row>
    <row r="877" ht="12.75" customHeight="1">
      <c r="A877" s="1"/>
      <c r="J877" s="1"/>
    </row>
    <row r="878" ht="12.75" customHeight="1">
      <c r="A878" s="1"/>
      <c r="J878" s="1"/>
    </row>
    <row r="879" ht="12.75" customHeight="1">
      <c r="A879" s="1"/>
      <c r="J879" s="1"/>
    </row>
    <row r="880" ht="12.75" customHeight="1">
      <c r="A880" s="1"/>
      <c r="J880" s="1"/>
    </row>
    <row r="881" ht="12.75" customHeight="1">
      <c r="A881" s="1"/>
      <c r="J881" s="1"/>
    </row>
    <row r="882" ht="12.75" customHeight="1">
      <c r="A882" s="1"/>
      <c r="J882" s="1"/>
    </row>
    <row r="883" ht="12.75" customHeight="1">
      <c r="A883" s="1"/>
      <c r="J883" s="1"/>
    </row>
    <row r="884" ht="12.75" customHeight="1">
      <c r="A884" s="1"/>
      <c r="J884" s="1"/>
    </row>
    <row r="885" ht="12.75" customHeight="1">
      <c r="A885" s="1"/>
      <c r="J885" s="1"/>
    </row>
    <row r="886" ht="12.75" customHeight="1">
      <c r="A886" s="1"/>
      <c r="J886" s="1"/>
    </row>
    <row r="887" ht="12.75" customHeight="1">
      <c r="A887" s="1"/>
      <c r="J887" s="1"/>
    </row>
    <row r="888" ht="12.75" customHeight="1">
      <c r="A888" s="1"/>
      <c r="J888" s="1"/>
    </row>
    <row r="889" ht="12.75" customHeight="1">
      <c r="A889" s="1"/>
      <c r="J889" s="1"/>
    </row>
    <row r="890" ht="12.75" customHeight="1">
      <c r="A890" s="1"/>
      <c r="J890" s="1"/>
    </row>
    <row r="891" ht="12.75" customHeight="1">
      <c r="A891" s="1"/>
      <c r="J891" s="1"/>
    </row>
    <row r="892" ht="12.75" customHeight="1">
      <c r="A892" s="1"/>
      <c r="J892" s="1"/>
    </row>
    <row r="893" ht="12.75" customHeight="1">
      <c r="A893" s="1"/>
      <c r="J893" s="1"/>
    </row>
    <row r="894" ht="12.75" customHeight="1">
      <c r="A894" s="1"/>
      <c r="J894" s="1"/>
    </row>
    <row r="895" ht="12.75" customHeight="1">
      <c r="A895" s="1"/>
      <c r="J895" s="1"/>
    </row>
    <row r="896" ht="12.75" customHeight="1">
      <c r="A896" s="1"/>
      <c r="J896" s="1"/>
    </row>
    <row r="897" ht="12.75" customHeight="1">
      <c r="A897" s="1"/>
      <c r="J897" s="1"/>
    </row>
    <row r="898" ht="12.75" customHeight="1">
      <c r="A898" s="1"/>
      <c r="J898" s="1"/>
    </row>
    <row r="899" ht="12.75" customHeight="1">
      <c r="A899" s="1"/>
      <c r="J899" s="1"/>
    </row>
    <row r="900" ht="12.75" customHeight="1">
      <c r="A900" s="1"/>
      <c r="J900" s="1"/>
    </row>
    <row r="901" ht="12.75" customHeight="1">
      <c r="A901" s="1"/>
      <c r="J901" s="1"/>
    </row>
    <row r="902" ht="12.75" customHeight="1">
      <c r="A902" s="1"/>
      <c r="J902" s="1"/>
    </row>
    <row r="903" ht="12.75" customHeight="1">
      <c r="A903" s="1"/>
      <c r="J903" s="1"/>
    </row>
    <row r="904" ht="12.75" customHeight="1">
      <c r="A904" s="1"/>
      <c r="J904" s="1"/>
    </row>
    <row r="905" ht="12.75" customHeight="1">
      <c r="A905" s="1"/>
      <c r="J905" s="1"/>
    </row>
    <row r="906" ht="12.75" customHeight="1">
      <c r="A906" s="1"/>
      <c r="J906" s="1"/>
    </row>
    <row r="907" ht="12.75" customHeight="1">
      <c r="A907" s="1"/>
      <c r="J907" s="1"/>
    </row>
    <row r="908" ht="12.75" customHeight="1">
      <c r="A908" s="1"/>
      <c r="J908" s="1"/>
    </row>
    <row r="909" ht="12.75" customHeight="1">
      <c r="A909" s="1"/>
      <c r="J909" s="1"/>
    </row>
    <row r="910" ht="12.75" customHeight="1">
      <c r="A910" s="1"/>
      <c r="J910" s="1"/>
    </row>
    <row r="911" ht="12.75" customHeight="1">
      <c r="A911" s="1"/>
      <c r="J911" s="1"/>
    </row>
    <row r="912" ht="12.75" customHeight="1">
      <c r="A912" s="1"/>
      <c r="J912" s="1"/>
    </row>
    <row r="913" ht="12.75" customHeight="1">
      <c r="A913" s="1"/>
      <c r="J913" s="1"/>
    </row>
    <row r="914" ht="12.75" customHeight="1">
      <c r="A914" s="1"/>
      <c r="J914" s="1"/>
    </row>
    <row r="915" ht="12.75" customHeight="1">
      <c r="A915" s="1"/>
      <c r="J915" s="1"/>
    </row>
    <row r="916" ht="12.75" customHeight="1">
      <c r="A916" s="1"/>
      <c r="J916" s="1"/>
    </row>
    <row r="917" ht="12.75" customHeight="1">
      <c r="A917" s="1"/>
      <c r="J917" s="1"/>
    </row>
    <row r="918" ht="12.75" customHeight="1">
      <c r="A918" s="1"/>
      <c r="J918" s="1"/>
    </row>
    <row r="919" ht="12.75" customHeight="1">
      <c r="A919" s="1"/>
      <c r="J919" s="1"/>
    </row>
    <row r="920" ht="12.75" customHeight="1">
      <c r="A920" s="1"/>
      <c r="J920" s="1"/>
    </row>
    <row r="921" ht="12.75" customHeight="1">
      <c r="A921" s="1"/>
      <c r="J921" s="1"/>
    </row>
    <row r="922" ht="12.75" customHeight="1">
      <c r="A922" s="1"/>
      <c r="J922" s="1"/>
    </row>
    <row r="923" ht="12.75" customHeight="1">
      <c r="A923" s="1"/>
      <c r="J923" s="1"/>
    </row>
    <row r="924" ht="12.75" customHeight="1">
      <c r="A924" s="1"/>
      <c r="J924" s="1"/>
    </row>
    <row r="925" ht="12.75" customHeight="1">
      <c r="A925" s="1"/>
      <c r="J925" s="1"/>
    </row>
    <row r="926" ht="12.75" customHeight="1">
      <c r="A926" s="1"/>
      <c r="J926" s="1"/>
    </row>
    <row r="927" ht="12.75" customHeight="1">
      <c r="A927" s="1"/>
      <c r="J927" s="1"/>
    </row>
    <row r="928" ht="12.75" customHeight="1">
      <c r="A928" s="1"/>
      <c r="J928" s="1"/>
    </row>
    <row r="929" ht="12.75" customHeight="1">
      <c r="A929" s="1"/>
      <c r="J929" s="1"/>
    </row>
    <row r="930" ht="12.75" customHeight="1">
      <c r="A930" s="1"/>
      <c r="J930" s="1"/>
    </row>
    <row r="931" ht="12.75" customHeight="1">
      <c r="A931" s="1"/>
      <c r="J931" s="1"/>
    </row>
    <row r="932" ht="12.75" customHeight="1">
      <c r="A932" s="1"/>
      <c r="J932" s="1"/>
    </row>
    <row r="933" ht="12.75" customHeight="1">
      <c r="A933" s="1"/>
      <c r="J933" s="1"/>
    </row>
    <row r="934" ht="12.75" customHeight="1">
      <c r="A934" s="1"/>
      <c r="J934" s="1"/>
    </row>
    <row r="935" ht="12.75" customHeight="1">
      <c r="A935" s="1"/>
      <c r="J935" s="1"/>
    </row>
    <row r="936" ht="12.75" customHeight="1">
      <c r="A936" s="1"/>
      <c r="J936" s="1"/>
    </row>
    <row r="937" ht="12.75" customHeight="1">
      <c r="A937" s="1"/>
      <c r="J937" s="1"/>
    </row>
    <row r="938" ht="12.75" customHeight="1">
      <c r="A938" s="1"/>
      <c r="J938" s="1"/>
    </row>
    <row r="939" ht="12.75" customHeight="1">
      <c r="A939" s="1"/>
      <c r="J939" s="1"/>
    </row>
    <row r="940" ht="12.75" customHeight="1">
      <c r="A940" s="1"/>
      <c r="J940" s="1"/>
    </row>
    <row r="941" ht="12.75" customHeight="1">
      <c r="A941" s="1"/>
      <c r="J941" s="1"/>
    </row>
    <row r="942" ht="12.75" customHeight="1">
      <c r="A942" s="1"/>
      <c r="J942" s="1"/>
    </row>
    <row r="943" ht="12.75" customHeight="1">
      <c r="A943" s="1"/>
      <c r="J943" s="1"/>
    </row>
    <row r="944" ht="12.75" customHeight="1">
      <c r="A944" s="1"/>
      <c r="J944" s="1"/>
    </row>
    <row r="945" ht="12.75" customHeight="1">
      <c r="A945" s="1"/>
      <c r="J945" s="1"/>
    </row>
    <row r="946" ht="12.75" customHeight="1">
      <c r="A946" s="1"/>
      <c r="J946" s="1"/>
    </row>
    <row r="947" ht="12.75" customHeight="1">
      <c r="A947" s="1"/>
      <c r="J947" s="1"/>
    </row>
    <row r="948" ht="12.75" customHeight="1">
      <c r="A948" s="1"/>
      <c r="J948" s="1"/>
    </row>
    <row r="949" ht="12.75" customHeight="1">
      <c r="A949" s="1"/>
      <c r="J949" s="1"/>
    </row>
    <row r="950" ht="12.75" customHeight="1">
      <c r="A950" s="1"/>
      <c r="J950" s="1"/>
    </row>
    <row r="951" ht="12.75" customHeight="1">
      <c r="A951" s="1"/>
      <c r="J951" s="1"/>
    </row>
    <row r="952" ht="12.75" customHeight="1">
      <c r="A952" s="1"/>
      <c r="J952" s="1"/>
    </row>
    <row r="953" ht="12.75" customHeight="1">
      <c r="A953" s="1"/>
      <c r="J953" s="1"/>
    </row>
    <row r="954" ht="12.75" customHeight="1">
      <c r="A954" s="1"/>
      <c r="J954" s="1"/>
    </row>
    <row r="955" ht="12.75" customHeight="1">
      <c r="A955" s="1"/>
      <c r="J955" s="1"/>
    </row>
    <row r="956" ht="12.75" customHeight="1">
      <c r="A956" s="1"/>
      <c r="J956" s="1"/>
    </row>
    <row r="957" ht="12.75" customHeight="1">
      <c r="A957" s="1"/>
      <c r="J957" s="1"/>
    </row>
    <row r="958" ht="12.75" customHeight="1">
      <c r="A958" s="1"/>
      <c r="J958" s="1"/>
    </row>
    <row r="959" ht="12.75" customHeight="1">
      <c r="A959" s="1"/>
      <c r="J959" s="1"/>
    </row>
    <row r="960" ht="12.75" customHeight="1">
      <c r="A960" s="1"/>
      <c r="J960" s="1"/>
    </row>
    <row r="961" ht="12.75" customHeight="1">
      <c r="A961" s="1"/>
      <c r="J961" s="1"/>
    </row>
    <row r="962" ht="12.75" customHeight="1">
      <c r="A962" s="1"/>
      <c r="J962" s="1"/>
    </row>
    <row r="963" ht="12.75" customHeight="1">
      <c r="A963" s="1"/>
      <c r="J963" s="1"/>
    </row>
    <row r="964" ht="12.75" customHeight="1">
      <c r="A964" s="1"/>
      <c r="J964" s="1"/>
    </row>
    <row r="965" ht="12.75" customHeight="1">
      <c r="A965" s="1"/>
      <c r="J965" s="1"/>
    </row>
    <row r="966" ht="12.75" customHeight="1">
      <c r="A966" s="1"/>
      <c r="J966" s="1"/>
    </row>
    <row r="967" ht="12.75" customHeight="1">
      <c r="A967" s="1"/>
      <c r="J967" s="1"/>
    </row>
    <row r="968" ht="12.75" customHeight="1">
      <c r="A968" s="1"/>
      <c r="J968" s="1"/>
    </row>
    <row r="969" ht="12.75" customHeight="1">
      <c r="A969" s="1"/>
      <c r="J969" s="1"/>
    </row>
    <row r="970" ht="12.75" customHeight="1">
      <c r="A970" s="1"/>
      <c r="J970" s="1"/>
    </row>
    <row r="971" ht="12.75" customHeight="1">
      <c r="A971" s="1"/>
      <c r="J971" s="1"/>
    </row>
    <row r="972" ht="12.75" customHeight="1">
      <c r="A972" s="1"/>
      <c r="J972" s="1"/>
    </row>
    <row r="973" ht="12.75" customHeight="1">
      <c r="A973" s="1"/>
      <c r="J973" s="1"/>
    </row>
    <row r="974" ht="12.75" customHeight="1">
      <c r="A974" s="1"/>
      <c r="J974" s="1"/>
    </row>
    <row r="975" ht="12.75" customHeight="1">
      <c r="A975" s="1"/>
      <c r="J975" s="1"/>
    </row>
    <row r="976" ht="12.75" customHeight="1">
      <c r="A976" s="1"/>
      <c r="J976" s="1"/>
    </row>
    <row r="977" ht="12.75" customHeight="1">
      <c r="A977" s="1"/>
      <c r="J977" s="1"/>
    </row>
    <row r="978" ht="12.75" customHeight="1">
      <c r="A978" s="1"/>
      <c r="J978" s="1"/>
    </row>
    <row r="979" ht="12.75" customHeight="1">
      <c r="A979" s="1"/>
      <c r="J979" s="1"/>
    </row>
    <row r="980" ht="12.75" customHeight="1">
      <c r="A980" s="1"/>
      <c r="J980" s="1"/>
    </row>
    <row r="981" ht="12.75" customHeight="1">
      <c r="A981" s="1"/>
      <c r="J981" s="1"/>
    </row>
    <row r="982" ht="12.75" customHeight="1">
      <c r="A982" s="1"/>
      <c r="J982" s="1"/>
    </row>
    <row r="983" ht="12.75" customHeight="1">
      <c r="A983" s="1"/>
      <c r="J983" s="1"/>
    </row>
    <row r="984" ht="12.75" customHeight="1">
      <c r="A984" s="1"/>
      <c r="J984" s="1"/>
    </row>
    <row r="985" ht="12.75" customHeight="1">
      <c r="A985" s="1"/>
      <c r="J985" s="1"/>
    </row>
    <row r="986" ht="12.75" customHeight="1">
      <c r="A986" s="1"/>
      <c r="J986" s="1"/>
    </row>
    <row r="987" ht="12.75" customHeight="1">
      <c r="A987" s="1"/>
      <c r="J987" s="1"/>
    </row>
    <row r="988" ht="12.75" customHeight="1">
      <c r="A988" s="1"/>
      <c r="J988" s="1"/>
    </row>
    <row r="989" ht="12.75" customHeight="1">
      <c r="A989" s="1"/>
      <c r="J989" s="1"/>
    </row>
    <row r="990" ht="12.75" customHeight="1">
      <c r="A990" s="1"/>
      <c r="J990" s="1"/>
    </row>
    <row r="991" ht="12.75" customHeight="1">
      <c r="A991" s="1"/>
      <c r="J991" s="1"/>
    </row>
    <row r="992" ht="12.75" customHeight="1">
      <c r="A992" s="1"/>
      <c r="J992" s="1"/>
    </row>
    <row r="993" ht="12.75" customHeight="1">
      <c r="A993" s="1"/>
      <c r="J993" s="1"/>
    </row>
    <row r="994" ht="12.75" customHeight="1">
      <c r="A994" s="1"/>
      <c r="J994" s="1"/>
    </row>
    <row r="995" ht="12.75" customHeight="1">
      <c r="A995" s="1"/>
      <c r="J995" s="1"/>
    </row>
    <row r="996" ht="12.75" customHeight="1">
      <c r="A996" s="1"/>
      <c r="J996" s="1"/>
    </row>
    <row r="997" ht="12.75" customHeight="1">
      <c r="A997" s="1"/>
      <c r="J997" s="1"/>
    </row>
    <row r="998" ht="12.75" customHeight="1">
      <c r="A998" s="1"/>
      <c r="J998" s="1"/>
    </row>
    <row r="999" ht="12.75" customHeight="1">
      <c r="A999" s="1"/>
      <c r="J999" s="1"/>
    </row>
    <row r="1000" ht="12.75" customHeight="1">
      <c r="A1000" s="1"/>
      <c r="J1000" s="1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8.29"/>
    <col customWidth="1" min="4" max="4" width="8.0"/>
    <col customWidth="1" min="5" max="5" width="16.71"/>
    <col customWidth="1" min="6" max="26" width="8.0"/>
  </cols>
  <sheetData>
    <row r="1" ht="18.75" customHeight="1">
      <c r="A1" s="17" t="s">
        <v>311</v>
      </c>
      <c r="B1" s="17"/>
      <c r="C1" s="17"/>
      <c r="D1" s="17"/>
      <c r="E1" s="17"/>
      <c r="F1" s="17"/>
    </row>
    <row r="2" ht="13.5" customHeight="1">
      <c r="A2" s="1"/>
      <c r="C2" s="1"/>
      <c r="E2" s="1"/>
    </row>
    <row r="3" ht="12.75" customHeight="1">
      <c r="A3" s="1"/>
      <c r="C3" s="4" t="s">
        <v>645</v>
      </c>
      <c r="D3" s="4" t="s">
        <v>1180</v>
      </c>
      <c r="E3" s="1"/>
    </row>
    <row r="4" ht="12.75" customHeight="1">
      <c r="A4" s="1"/>
      <c r="C4" s="439">
        <f>NOW()</f>
        <v>44589.91943</v>
      </c>
      <c r="D4" s="6">
        <f t="shared" ref="D4:D8" si="1">SECOND(C4)</f>
        <v>59</v>
      </c>
      <c r="E4" s="47" t="s">
        <v>3638</v>
      </c>
    </row>
    <row r="5" ht="12.75" customHeight="1">
      <c r="A5" s="1"/>
      <c r="C5" s="379">
        <v>0.5</v>
      </c>
      <c r="D5" s="6">
        <f t="shared" si="1"/>
        <v>0</v>
      </c>
      <c r="E5" s="47" t="s">
        <v>3639</v>
      </c>
    </row>
    <row r="6" ht="12.75" customHeight="1">
      <c r="A6" s="1"/>
      <c r="C6" s="278">
        <v>0.5</v>
      </c>
      <c r="D6" s="6">
        <f t="shared" si="1"/>
        <v>0</v>
      </c>
      <c r="E6" s="47" t="s">
        <v>3640</v>
      </c>
    </row>
    <row r="7" ht="12.75" customHeight="1">
      <c r="A7" s="1"/>
      <c r="C7" s="5">
        <v>0.51</v>
      </c>
      <c r="D7" s="6">
        <f t="shared" si="1"/>
        <v>24</v>
      </c>
      <c r="E7" s="47" t="s">
        <v>3641</v>
      </c>
    </row>
    <row r="8" ht="12.75" customHeight="1">
      <c r="A8" s="1"/>
      <c r="C8" s="5">
        <v>1.51</v>
      </c>
      <c r="D8" s="6">
        <f t="shared" si="1"/>
        <v>24</v>
      </c>
      <c r="E8" s="47" t="s">
        <v>3642</v>
      </c>
    </row>
    <row r="9" ht="12.75" customHeight="1">
      <c r="A9" s="1"/>
      <c r="C9" s="1"/>
      <c r="E9" s="1"/>
    </row>
    <row r="10" ht="13.5" customHeight="1">
      <c r="A10" s="1"/>
      <c r="B10" s="3" t="s">
        <v>721</v>
      </c>
      <c r="C10" s="3"/>
      <c r="D10" s="3"/>
      <c r="E10" s="3"/>
      <c r="F10" s="3"/>
    </row>
    <row r="11" ht="12.75" customHeight="1">
      <c r="A11" s="1"/>
      <c r="B11" s="1" t="s">
        <v>3643</v>
      </c>
      <c r="C11" s="1"/>
      <c r="E11" s="1"/>
    </row>
    <row r="12" ht="12.75" customHeight="1">
      <c r="A12" s="1"/>
      <c r="B12" s="1" t="s">
        <v>2899</v>
      </c>
      <c r="C12" s="1"/>
      <c r="E12" s="1"/>
    </row>
    <row r="13" ht="12.75" customHeight="1">
      <c r="A13" s="1"/>
      <c r="C13" s="1"/>
      <c r="E13" s="1"/>
    </row>
    <row r="14" ht="13.5" customHeight="1">
      <c r="A14" s="1"/>
      <c r="B14" s="3" t="s">
        <v>653</v>
      </c>
      <c r="C14" s="3"/>
      <c r="D14" s="3"/>
      <c r="E14" s="3"/>
      <c r="F14" s="3"/>
    </row>
    <row r="15" ht="12.75" customHeight="1">
      <c r="A15" s="1"/>
      <c r="B15" s="2" t="s">
        <v>3644</v>
      </c>
      <c r="C15" s="1"/>
      <c r="E15" s="1"/>
    </row>
    <row r="16" ht="12.75" customHeight="1">
      <c r="A16" s="1"/>
      <c r="C16" s="1"/>
      <c r="E16" s="1"/>
    </row>
    <row r="17" ht="13.5" customHeight="1">
      <c r="A17" s="1"/>
      <c r="B17" s="3" t="s">
        <v>4</v>
      </c>
      <c r="C17" s="3"/>
      <c r="D17" s="3"/>
      <c r="E17" s="3"/>
      <c r="F17" s="3"/>
    </row>
    <row r="18" ht="12.75" customHeight="1">
      <c r="A18" s="1"/>
      <c r="B18" s="1" t="s">
        <v>2901</v>
      </c>
      <c r="C18" s="1"/>
      <c r="E18" s="1"/>
    </row>
    <row r="19" ht="12.75" customHeight="1">
      <c r="A19" s="1"/>
      <c r="C19" s="1"/>
      <c r="E19" s="1"/>
    </row>
    <row r="20" ht="13.5" customHeight="1">
      <c r="A20" s="1"/>
      <c r="B20" s="3" t="s">
        <v>656</v>
      </c>
      <c r="C20" s="3"/>
      <c r="D20" s="3"/>
      <c r="E20" s="3"/>
      <c r="F20" s="3"/>
    </row>
    <row r="21" ht="12.75" customHeight="1">
      <c r="A21" s="1"/>
      <c r="B21" s="1" t="s">
        <v>3645</v>
      </c>
      <c r="C21" s="1"/>
      <c r="E21" s="1"/>
    </row>
    <row r="22" ht="12.75" customHeight="1">
      <c r="A22" s="1"/>
      <c r="B22" s="1" t="s">
        <v>3646</v>
      </c>
      <c r="C22" s="1"/>
      <c r="E22" s="1"/>
    </row>
    <row r="23" ht="12.75" customHeight="1">
      <c r="A23" s="1"/>
      <c r="B23" s="1" t="s">
        <v>3647</v>
      </c>
      <c r="C23" s="1"/>
      <c r="E23" s="1"/>
    </row>
    <row r="24" ht="12.75" customHeight="1">
      <c r="A24" s="1"/>
      <c r="B24" s="1" t="s">
        <v>3648</v>
      </c>
      <c r="C24" s="1"/>
      <c r="E24" s="1"/>
    </row>
    <row r="25" ht="12.75" customHeight="1">
      <c r="A25" s="1"/>
      <c r="B25" s="1" t="s">
        <v>3649</v>
      </c>
      <c r="C25" s="1"/>
      <c r="E25" s="1"/>
    </row>
    <row r="26" ht="12.75" customHeight="1">
      <c r="A26" s="1"/>
      <c r="B26" s="1" t="s">
        <v>3650</v>
      </c>
      <c r="C26" s="1"/>
      <c r="E26" s="1"/>
    </row>
    <row r="27" ht="12.75" customHeight="1">
      <c r="A27" s="1"/>
      <c r="B27" s="1" t="s">
        <v>3651</v>
      </c>
      <c r="C27" s="1"/>
      <c r="E27" s="1"/>
    </row>
    <row r="28" ht="12.75" customHeight="1">
      <c r="A28" s="1"/>
      <c r="B28" s="1" t="s">
        <v>3652</v>
      </c>
      <c r="C28" s="1"/>
      <c r="E28" s="1"/>
    </row>
    <row r="29" ht="12.75" customHeight="1">
      <c r="A29" s="1"/>
      <c r="C29" s="1"/>
      <c r="E29" s="1"/>
    </row>
    <row r="30" ht="12.75" customHeight="1">
      <c r="A30" s="1"/>
      <c r="C30" s="1"/>
      <c r="E30" s="122" t="s">
        <v>3653</v>
      </c>
      <c r="F30" s="440">
        <v>0.01</v>
      </c>
    </row>
    <row r="31" ht="12.75" customHeight="1">
      <c r="A31" s="1"/>
      <c r="C31" s="1"/>
      <c r="E31" s="1"/>
    </row>
    <row r="32" ht="12.75" customHeight="1">
      <c r="A32" s="1"/>
      <c r="C32" s="1"/>
      <c r="D32" s="103" t="s">
        <v>3654</v>
      </c>
      <c r="E32" s="104"/>
    </row>
    <row r="33" ht="12.75" customHeight="1">
      <c r="A33" s="1"/>
      <c r="C33" s="4" t="s">
        <v>393</v>
      </c>
      <c r="D33" s="4" t="s">
        <v>3655</v>
      </c>
      <c r="E33" s="4" t="s">
        <v>3656</v>
      </c>
      <c r="F33" s="4" t="s">
        <v>1365</v>
      </c>
    </row>
    <row r="34" ht="12.75" customHeight="1">
      <c r="A34" s="1"/>
      <c r="C34" s="441">
        <v>7.87037037037037E-4</v>
      </c>
      <c r="D34" s="6">
        <f t="shared" ref="D34:D36" si="2">MINUTE(C34)</f>
        <v>1</v>
      </c>
      <c r="E34" s="6">
        <f t="shared" ref="E34:E36" si="3">CEILING(SECOND(C34),5)</f>
        <v>10</v>
      </c>
      <c r="F34" s="218">
        <f t="shared" ref="F34:F36" si="4">(D34*60*$F$30)+(E34*$F$30)</f>
        <v>0.7</v>
      </c>
    </row>
    <row r="35" ht="12.75" customHeight="1">
      <c r="A35" s="1"/>
      <c r="C35" s="441">
        <v>0.001423611111111111</v>
      </c>
      <c r="D35" s="6">
        <f t="shared" si="2"/>
        <v>2</v>
      </c>
      <c r="E35" s="6">
        <f t="shared" si="3"/>
        <v>5</v>
      </c>
      <c r="F35" s="218">
        <f t="shared" si="4"/>
        <v>1.25</v>
      </c>
    </row>
    <row r="36" ht="12.75" customHeight="1">
      <c r="A36" s="1"/>
      <c r="C36" s="441">
        <v>0.0012384259259259258</v>
      </c>
      <c r="D36" s="6">
        <f t="shared" si="2"/>
        <v>1</v>
      </c>
      <c r="E36" s="6">
        <f t="shared" si="3"/>
        <v>50</v>
      </c>
      <c r="F36" s="218">
        <f t="shared" si="4"/>
        <v>1.1</v>
      </c>
    </row>
    <row r="37" ht="12.75" customHeight="1">
      <c r="A37" s="1"/>
      <c r="C37" s="1"/>
      <c r="E37" s="7" t="s">
        <v>3657</v>
      </c>
    </row>
    <row r="38" ht="12.75" customHeight="1">
      <c r="A38" s="1"/>
      <c r="C38" s="1"/>
      <c r="E38" s="1"/>
    </row>
    <row r="39" ht="12.75" customHeight="1">
      <c r="A39" s="1"/>
      <c r="C39" s="1"/>
      <c r="E39" s="1"/>
    </row>
    <row r="40" ht="12.75" customHeight="1">
      <c r="A40" s="1"/>
      <c r="C40" s="1"/>
      <c r="E40" s="1"/>
    </row>
    <row r="41" ht="12.75" customHeight="1">
      <c r="A41" s="1"/>
      <c r="C41" s="1"/>
      <c r="E41" s="1"/>
    </row>
    <row r="42" ht="12.75" customHeight="1">
      <c r="A42" s="1"/>
      <c r="C42" s="1"/>
      <c r="E42" s="1"/>
    </row>
    <row r="43" ht="12.75" customHeight="1">
      <c r="A43" s="1"/>
      <c r="C43" s="1"/>
      <c r="E43" s="1"/>
    </row>
    <row r="44" ht="12.75" customHeight="1">
      <c r="A44" s="1"/>
      <c r="C44" s="1"/>
      <c r="E44" s="1"/>
    </row>
    <row r="45" ht="12.75" customHeight="1">
      <c r="A45" s="1"/>
      <c r="C45" s="1"/>
      <c r="E45" s="1"/>
    </row>
    <row r="46" ht="12.75" customHeight="1">
      <c r="A46" s="1"/>
      <c r="C46" s="1"/>
      <c r="E46" s="1"/>
    </row>
    <row r="47" ht="12.75" customHeight="1">
      <c r="A47" s="1"/>
      <c r="C47" s="1"/>
      <c r="E47" s="1"/>
    </row>
    <row r="48" ht="12.75" customHeight="1">
      <c r="A48" s="1"/>
      <c r="C48" s="1"/>
      <c r="E48" s="1"/>
    </row>
    <row r="49" ht="12.75" customHeight="1">
      <c r="A49" s="1"/>
      <c r="C49" s="1"/>
      <c r="E49" s="1"/>
    </row>
    <row r="50" ht="12.75" customHeight="1">
      <c r="A50" s="1"/>
      <c r="C50" s="1"/>
      <c r="E50" s="1"/>
    </row>
    <row r="51" ht="12.75" customHeight="1">
      <c r="A51" s="1"/>
      <c r="C51" s="1"/>
      <c r="E51" s="1"/>
    </row>
    <row r="52" ht="12.75" customHeight="1">
      <c r="A52" s="1"/>
      <c r="C52" s="1"/>
      <c r="E52" s="1"/>
    </row>
    <row r="53" ht="12.75" customHeight="1">
      <c r="A53" s="1"/>
      <c r="C53" s="1"/>
      <c r="E53" s="1"/>
    </row>
    <row r="54" ht="12.75" customHeight="1">
      <c r="A54" s="1"/>
      <c r="C54" s="1"/>
      <c r="E54" s="1"/>
    </row>
    <row r="55" ht="12.75" customHeight="1">
      <c r="A55" s="1"/>
      <c r="C55" s="1"/>
      <c r="E55" s="1"/>
    </row>
    <row r="56" ht="12.75" customHeight="1">
      <c r="A56" s="1"/>
      <c r="C56" s="1"/>
      <c r="E56" s="1"/>
    </row>
    <row r="57" ht="12.75" customHeight="1">
      <c r="A57" s="1"/>
      <c r="C57" s="1"/>
      <c r="E57" s="1"/>
    </row>
    <row r="58" ht="12.75" customHeight="1">
      <c r="A58" s="1"/>
      <c r="C58" s="1"/>
      <c r="E58" s="1"/>
    </row>
    <row r="59" ht="12.75" customHeight="1">
      <c r="A59" s="1"/>
      <c r="C59" s="1"/>
      <c r="E59" s="1"/>
    </row>
    <row r="60" ht="12.75" customHeight="1">
      <c r="A60" s="1"/>
      <c r="C60" s="1"/>
      <c r="E60" s="1"/>
    </row>
    <row r="61" ht="12.75" customHeight="1">
      <c r="A61" s="1"/>
      <c r="C61" s="1"/>
      <c r="E61" s="1"/>
    </row>
    <row r="62" ht="12.75" customHeight="1">
      <c r="A62" s="1"/>
      <c r="C62" s="1"/>
      <c r="E62" s="1"/>
    </row>
    <row r="63" ht="12.75" customHeight="1">
      <c r="A63" s="1"/>
      <c r="C63" s="1"/>
      <c r="E63" s="1"/>
    </row>
    <row r="64" ht="12.75" customHeight="1">
      <c r="A64" s="1"/>
      <c r="C64" s="1"/>
      <c r="E64" s="1"/>
    </row>
    <row r="65" ht="12.75" customHeight="1">
      <c r="A65" s="1"/>
      <c r="C65" s="1"/>
      <c r="E65" s="1"/>
    </row>
    <row r="66" ht="12.75" customHeight="1">
      <c r="A66" s="1"/>
      <c r="C66" s="1"/>
      <c r="E66" s="1"/>
    </row>
    <row r="67" ht="12.75" customHeight="1">
      <c r="A67" s="1"/>
      <c r="C67" s="1"/>
      <c r="E67" s="1"/>
    </row>
    <row r="68" ht="12.75" customHeight="1">
      <c r="A68" s="1"/>
      <c r="C68" s="1"/>
      <c r="E68" s="1"/>
    </row>
    <row r="69" ht="12.75" customHeight="1">
      <c r="A69" s="1"/>
      <c r="C69" s="1"/>
      <c r="E69" s="1"/>
    </row>
    <row r="70" ht="12.75" customHeight="1">
      <c r="A70" s="1"/>
      <c r="C70" s="1"/>
      <c r="E70" s="1"/>
    </row>
    <row r="71" ht="12.75" customHeight="1">
      <c r="A71" s="1"/>
      <c r="C71" s="1"/>
      <c r="E71" s="1"/>
    </row>
    <row r="72" ht="12.75" customHeight="1">
      <c r="A72" s="1"/>
      <c r="C72" s="1"/>
      <c r="E72" s="1"/>
    </row>
    <row r="73" ht="12.75" customHeight="1">
      <c r="A73" s="1"/>
      <c r="C73" s="1"/>
      <c r="E73" s="1"/>
    </row>
    <row r="74" ht="12.75" customHeight="1">
      <c r="A74" s="1"/>
      <c r="C74" s="1"/>
      <c r="E74" s="1"/>
    </row>
    <row r="75" ht="12.75" customHeight="1">
      <c r="A75" s="1"/>
      <c r="C75" s="1"/>
      <c r="E75" s="1"/>
    </row>
    <row r="76" ht="12.75" customHeight="1">
      <c r="A76" s="1"/>
      <c r="C76" s="1"/>
      <c r="E76" s="1"/>
    </row>
    <row r="77" ht="12.75" customHeight="1">
      <c r="A77" s="1"/>
      <c r="C77" s="1"/>
      <c r="E77" s="1"/>
    </row>
    <row r="78" ht="12.75" customHeight="1">
      <c r="A78" s="1"/>
      <c r="C78" s="1"/>
      <c r="E78" s="1"/>
    </row>
    <row r="79" ht="12.75" customHeight="1">
      <c r="A79" s="1"/>
      <c r="C79" s="1"/>
      <c r="E79" s="1"/>
    </row>
    <row r="80" ht="12.75" customHeight="1">
      <c r="A80" s="1"/>
      <c r="C80" s="1"/>
      <c r="E80" s="1"/>
    </row>
    <row r="81" ht="12.75" customHeight="1">
      <c r="A81" s="1"/>
      <c r="C81" s="1"/>
      <c r="E81" s="1"/>
    </row>
    <row r="82" ht="12.75" customHeight="1">
      <c r="A82" s="1"/>
      <c r="C82" s="1"/>
      <c r="E82" s="1"/>
    </row>
    <row r="83" ht="12.75" customHeight="1">
      <c r="A83" s="1"/>
      <c r="C83" s="1"/>
      <c r="E83" s="1"/>
    </row>
    <row r="84" ht="12.75" customHeight="1">
      <c r="A84" s="1"/>
      <c r="C84" s="1"/>
      <c r="E84" s="1"/>
    </row>
    <row r="85" ht="12.75" customHeight="1">
      <c r="A85" s="1"/>
      <c r="C85" s="1"/>
      <c r="E85" s="1"/>
    </row>
    <row r="86" ht="12.75" customHeight="1">
      <c r="A86" s="1"/>
      <c r="C86" s="1"/>
      <c r="E86" s="1"/>
    </row>
    <row r="87" ht="12.75" customHeight="1">
      <c r="A87" s="1"/>
      <c r="C87" s="1"/>
      <c r="E87" s="1"/>
    </row>
    <row r="88" ht="12.75" customHeight="1">
      <c r="A88" s="1"/>
      <c r="C88" s="1"/>
      <c r="E88" s="1"/>
    </row>
    <row r="89" ht="12.75" customHeight="1">
      <c r="A89" s="1"/>
      <c r="C89" s="1"/>
      <c r="E89" s="1"/>
    </row>
    <row r="90" ht="12.75" customHeight="1">
      <c r="A90" s="1"/>
      <c r="C90" s="1"/>
      <c r="E90" s="1"/>
    </row>
    <row r="91" ht="12.75" customHeight="1">
      <c r="A91" s="1"/>
      <c r="C91" s="1"/>
      <c r="E91" s="1"/>
    </row>
    <row r="92" ht="12.75" customHeight="1">
      <c r="A92" s="1"/>
      <c r="C92" s="1"/>
      <c r="E92" s="1"/>
    </row>
    <row r="93" ht="12.75" customHeight="1">
      <c r="A93" s="1"/>
      <c r="C93" s="1"/>
      <c r="E93" s="1"/>
    </row>
    <row r="94" ht="12.75" customHeight="1">
      <c r="A94" s="1"/>
      <c r="C94" s="1"/>
      <c r="E94" s="1"/>
    </row>
    <row r="95" ht="12.75" customHeight="1">
      <c r="A95" s="1"/>
      <c r="C95" s="1"/>
      <c r="E95" s="1"/>
    </row>
    <row r="96" ht="12.75" customHeight="1">
      <c r="A96" s="1"/>
      <c r="C96" s="1"/>
      <c r="E96" s="1"/>
    </row>
    <row r="97" ht="12.75" customHeight="1">
      <c r="A97" s="1"/>
      <c r="C97" s="1"/>
      <c r="E97" s="1"/>
    </row>
    <row r="98" ht="12.75" customHeight="1">
      <c r="A98" s="1"/>
      <c r="C98" s="1"/>
      <c r="E98" s="1"/>
    </row>
    <row r="99" ht="12.75" customHeight="1">
      <c r="A99" s="1"/>
      <c r="C99" s="1"/>
      <c r="E99" s="1"/>
    </row>
    <row r="100" ht="12.75" customHeight="1">
      <c r="A100" s="1"/>
      <c r="C100" s="1"/>
      <c r="E100" s="1"/>
    </row>
    <row r="101" ht="12.75" customHeight="1">
      <c r="A101" s="1"/>
      <c r="C101" s="1"/>
      <c r="E101" s="1"/>
    </row>
    <row r="102" ht="12.75" customHeight="1">
      <c r="A102" s="1"/>
      <c r="C102" s="1"/>
      <c r="E102" s="1"/>
    </row>
    <row r="103" ht="12.75" customHeight="1">
      <c r="A103" s="1"/>
      <c r="C103" s="1"/>
      <c r="E103" s="1"/>
    </row>
    <row r="104" ht="12.75" customHeight="1">
      <c r="A104" s="1"/>
      <c r="C104" s="1"/>
      <c r="E104" s="1"/>
    </row>
    <row r="105" ht="12.75" customHeight="1">
      <c r="A105" s="1"/>
      <c r="C105" s="1"/>
      <c r="E105" s="1"/>
    </row>
    <row r="106" ht="12.75" customHeight="1">
      <c r="A106" s="1"/>
      <c r="C106" s="1"/>
      <c r="E106" s="1"/>
    </row>
    <row r="107" ht="12.75" customHeight="1">
      <c r="A107" s="1"/>
      <c r="C107" s="1"/>
      <c r="E107" s="1"/>
    </row>
    <row r="108" ht="12.75" customHeight="1">
      <c r="A108" s="1"/>
      <c r="C108" s="1"/>
      <c r="E108" s="1"/>
    </row>
    <row r="109" ht="12.75" customHeight="1">
      <c r="A109" s="1"/>
      <c r="C109" s="1"/>
      <c r="E109" s="1"/>
    </row>
    <row r="110" ht="12.75" customHeight="1">
      <c r="A110" s="1"/>
      <c r="C110" s="1"/>
      <c r="E110" s="1"/>
    </row>
    <row r="111" ht="12.75" customHeight="1">
      <c r="A111" s="1"/>
      <c r="C111" s="1"/>
      <c r="E111" s="1"/>
    </row>
    <row r="112" ht="12.75" customHeight="1">
      <c r="A112" s="1"/>
      <c r="C112" s="1"/>
      <c r="E112" s="1"/>
    </row>
    <row r="113" ht="12.75" customHeight="1">
      <c r="A113" s="1"/>
      <c r="C113" s="1"/>
      <c r="E113" s="1"/>
    </row>
    <row r="114" ht="12.75" customHeight="1">
      <c r="A114" s="1"/>
      <c r="C114" s="1"/>
      <c r="E114" s="1"/>
    </row>
    <row r="115" ht="12.75" customHeight="1">
      <c r="A115" s="1"/>
      <c r="C115" s="1"/>
      <c r="E115" s="1"/>
    </row>
    <row r="116" ht="12.75" customHeight="1">
      <c r="A116" s="1"/>
      <c r="C116" s="1"/>
      <c r="E116" s="1"/>
    </row>
    <row r="117" ht="12.75" customHeight="1">
      <c r="A117" s="1"/>
      <c r="C117" s="1"/>
      <c r="E117" s="1"/>
    </row>
    <row r="118" ht="12.75" customHeight="1">
      <c r="A118" s="1"/>
      <c r="C118" s="1"/>
      <c r="E118" s="1"/>
    </row>
    <row r="119" ht="12.75" customHeight="1">
      <c r="A119" s="1"/>
      <c r="C119" s="1"/>
      <c r="E119" s="1"/>
    </row>
    <row r="120" ht="12.75" customHeight="1">
      <c r="A120" s="1"/>
      <c r="C120" s="1"/>
      <c r="E120" s="1"/>
    </row>
    <row r="121" ht="12.75" customHeight="1">
      <c r="A121" s="1"/>
      <c r="C121" s="1"/>
      <c r="E121" s="1"/>
    </row>
    <row r="122" ht="12.75" customHeight="1">
      <c r="A122" s="1"/>
      <c r="C122" s="1"/>
      <c r="E122" s="1"/>
    </row>
    <row r="123" ht="12.75" customHeight="1">
      <c r="A123" s="1"/>
      <c r="C123" s="1"/>
      <c r="E123" s="1"/>
    </row>
    <row r="124" ht="12.75" customHeight="1">
      <c r="A124" s="1"/>
      <c r="C124" s="1"/>
      <c r="E124" s="1"/>
    </row>
    <row r="125" ht="12.75" customHeight="1">
      <c r="A125" s="1"/>
      <c r="C125" s="1"/>
      <c r="E125" s="1"/>
    </row>
    <row r="126" ht="12.75" customHeight="1">
      <c r="A126" s="1"/>
      <c r="C126" s="1"/>
      <c r="E126" s="1"/>
    </row>
    <row r="127" ht="12.75" customHeight="1">
      <c r="A127" s="1"/>
      <c r="C127" s="1"/>
      <c r="E127" s="1"/>
    </row>
    <row r="128" ht="12.75" customHeight="1">
      <c r="A128" s="1"/>
      <c r="C128" s="1"/>
      <c r="E128" s="1"/>
    </row>
    <row r="129" ht="12.75" customHeight="1">
      <c r="A129" s="1"/>
      <c r="C129" s="1"/>
      <c r="E129" s="1"/>
    </row>
    <row r="130" ht="12.75" customHeight="1">
      <c r="A130" s="1"/>
      <c r="C130" s="1"/>
      <c r="E130" s="1"/>
    </row>
    <row r="131" ht="12.75" customHeight="1">
      <c r="A131" s="1"/>
      <c r="C131" s="1"/>
      <c r="E131" s="1"/>
    </row>
    <row r="132" ht="12.75" customHeight="1">
      <c r="A132" s="1"/>
      <c r="C132" s="1"/>
      <c r="E132" s="1"/>
    </row>
    <row r="133" ht="12.75" customHeight="1">
      <c r="A133" s="1"/>
      <c r="C133" s="1"/>
      <c r="E133" s="1"/>
    </row>
    <row r="134" ht="12.75" customHeight="1">
      <c r="A134" s="1"/>
      <c r="C134" s="1"/>
      <c r="E134" s="1"/>
    </row>
    <row r="135" ht="12.75" customHeight="1">
      <c r="A135" s="1"/>
      <c r="C135" s="1"/>
      <c r="E135" s="1"/>
    </row>
    <row r="136" ht="12.75" customHeight="1">
      <c r="A136" s="1"/>
      <c r="C136" s="1"/>
      <c r="E136" s="1"/>
    </row>
    <row r="137" ht="12.75" customHeight="1">
      <c r="A137" s="1"/>
      <c r="C137" s="1"/>
      <c r="E137" s="1"/>
    </row>
    <row r="138" ht="12.75" customHeight="1">
      <c r="A138" s="1"/>
      <c r="C138" s="1"/>
      <c r="E138" s="1"/>
    </row>
    <row r="139" ht="12.75" customHeight="1">
      <c r="A139" s="1"/>
      <c r="C139" s="1"/>
      <c r="E139" s="1"/>
    </row>
    <row r="140" ht="12.75" customHeight="1">
      <c r="A140" s="1"/>
      <c r="C140" s="1"/>
      <c r="E140" s="1"/>
    </row>
    <row r="141" ht="12.75" customHeight="1">
      <c r="A141" s="1"/>
      <c r="C141" s="1"/>
      <c r="E141" s="1"/>
    </row>
    <row r="142" ht="12.75" customHeight="1">
      <c r="A142" s="1"/>
      <c r="C142" s="1"/>
      <c r="E142" s="1"/>
    </row>
    <row r="143" ht="12.75" customHeight="1">
      <c r="A143" s="1"/>
      <c r="C143" s="1"/>
      <c r="E143" s="1"/>
    </row>
    <row r="144" ht="12.75" customHeight="1">
      <c r="A144" s="1"/>
      <c r="C144" s="1"/>
      <c r="E144" s="1"/>
    </row>
    <row r="145" ht="12.75" customHeight="1">
      <c r="A145" s="1"/>
      <c r="C145" s="1"/>
      <c r="E145" s="1"/>
    </row>
    <row r="146" ht="12.75" customHeight="1">
      <c r="A146" s="1"/>
      <c r="C146" s="1"/>
      <c r="E146" s="1"/>
    </row>
    <row r="147" ht="12.75" customHeight="1">
      <c r="A147" s="1"/>
      <c r="C147" s="1"/>
      <c r="E147" s="1"/>
    </row>
    <row r="148" ht="12.75" customHeight="1">
      <c r="A148" s="1"/>
      <c r="C148" s="1"/>
      <c r="E148" s="1"/>
    </row>
    <row r="149" ht="12.75" customHeight="1">
      <c r="A149" s="1"/>
      <c r="C149" s="1"/>
      <c r="E149" s="1"/>
    </row>
    <row r="150" ht="12.75" customHeight="1">
      <c r="A150" s="1"/>
      <c r="C150" s="1"/>
      <c r="E150" s="1"/>
    </row>
    <row r="151" ht="12.75" customHeight="1">
      <c r="A151" s="1"/>
      <c r="C151" s="1"/>
      <c r="E151" s="1"/>
    </row>
    <row r="152" ht="12.75" customHeight="1">
      <c r="A152" s="1"/>
      <c r="C152" s="1"/>
      <c r="E152" s="1"/>
    </row>
    <row r="153" ht="12.75" customHeight="1">
      <c r="A153" s="1"/>
      <c r="C153" s="1"/>
      <c r="E153" s="1"/>
    </row>
    <row r="154" ht="12.75" customHeight="1">
      <c r="A154" s="1"/>
      <c r="C154" s="1"/>
      <c r="E154" s="1"/>
    </row>
    <row r="155" ht="12.75" customHeight="1">
      <c r="A155" s="1"/>
      <c r="C155" s="1"/>
      <c r="E155" s="1"/>
    </row>
    <row r="156" ht="12.75" customHeight="1">
      <c r="A156" s="1"/>
      <c r="C156" s="1"/>
      <c r="E156" s="1"/>
    </row>
    <row r="157" ht="12.75" customHeight="1">
      <c r="A157" s="1"/>
      <c r="C157" s="1"/>
      <c r="E157" s="1"/>
    </row>
    <row r="158" ht="12.75" customHeight="1">
      <c r="A158" s="1"/>
      <c r="C158" s="1"/>
      <c r="E158" s="1"/>
    </row>
    <row r="159" ht="12.75" customHeight="1">
      <c r="A159" s="1"/>
      <c r="C159" s="1"/>
      <c r="E159" s="1"/>
    </row>
    <row r="160" ht="12.75" customHeight="1">
      <c r="A160" s="1"/>
      <c r="C160" s="1"/>
      <c r="E160" s="1"/>
    </row>
    <row r="161" ht="12.75" customHeight="1">
      <c r="A161" s="1"/>
      <c r="C161" s="1"/>
      <c r="E161" s="1"/>
    </row>
    <row r="162" ht="12.75" customHeight="1">
      <c r="A162" s="1"/>
      <c r="C162" s="1"/>
      <c r="E162" s="1"/>
    </row>
    <row r="163" ht="12.75" customHeight="1">
      <c r="A163" s="1"/>
      <c r="C163" s="1"/>
      <c r="E163" s="1"/>
    </row>
    <row r="164" ht="12.75" customHeight="1">
      <c r="A164" s="1"/>
      <c r="C164" s="1"/>
      <c r="E164" s="1"/>
    </row>
    <row r="165" ht="12.75" customHeight="1">
      <c r="A165" s="1"/>
      <c r="C165" s="1"/>
      <c r="E165" s="1"/>
    </row>
    <row r="166" ht="12.75" customHeight="1">
      <c r="A166" s="1"/>
      <c r="C166" s="1"/>
      <c r="E166" s="1"/>
    </row>
    <row r="167" ht="12.75" customHeight="1">
      <c r="A167" s="1"/>
      <c r="C167" s="1"/>
      <c r="E167" s="1"/>
    </row>
    <row r="168" ht="12.75" customHeight="1">
      <c r="A168" s="1"/>
      <c r="C168" s="1"/>
      <c r="E168" s="1"/>
    </row>
    <row r="169" ht="12.75" customHeight="1">
      <c r="A169" s="1"/>
      <c r="C169" s="1"/>
      <c r="E169" s="1"/>
    </row>
    <row r="170" ht="12.75" customHeight="1">
      <c r="A170" s="1"/>
      <c r="C170" s="1"/>
      <c r="E170" s="1"/>
    </row>
    <row r="171" ht="12.75" customHeight="1">
      <c r="A171" s="1"/>
      <c r="C171" s="1"/>
      <c r="E171" s="1"/>
    </row>
    <row r="172" ht="12.75" customHeight="1">
      <c r="A172" s="1"/>
      <c r="C172" s="1"/>
      <c r="E172" s="1"/>
    </row>
    <row r="173" ht="12.75" customHeight="1">
      <c r="A173" s="1"/>
      <c r="C173" s="1"/>
      <c r="E173" s="1"/>
    </row>
    <row r="174" ht="12.75" customHeight="1">
      <c r="A174" s="1"/>
      <c r="C174" s="1"/>
      <c r="E174" s="1"/>
    </row>
    <row r="175" ht="12.75" customHeight="1">
      <c r="A175" s="1"/>
      <c r="C175" s="1"/>
      <c r="E175" s="1"/>
    </row>
    <row r="176" ht="12.75" customHeight="1">
      <c r="A176" s="1"/>
      <c r="C176" s="1"/>
      <c r="E176" s="1"/>
    </row>
    <row r="177" ht="12.75" customHeight="1">
      <c r="A177" s="1"/>
      <c r="C177" s="1"/>
      <c r="E177" s="1"/>
    </row>
    <row r="178" ht="12.75" customHeight="1">
      <c r="A178" s="1"/>
      <c r="C178" s="1"/>
      <c r="E178" s="1"/>
    </row>
    <row r="179" ht="12.75" customHeight="1">
      <c r="A179" s="1"/>
      <c r="C179" s="1"/>
      <c r="E179" s="1"/>
    </row>
    <row r="180" ht="12.75" customHeight="1">
      <c r="A180" s="1"/>
      <c r="C180" s="1"/>
      <c r="E180" s="1"/>
    </row>
    <row r="181" ht="12.75" customHeight="1">
      <c r="A181" s="1"/>
      <c r="C181" s="1"/>
      <c r="E181" s="1"/>
    </row>
    <row r="182" ht="12.75" customHeight="1">
      <c r="A182" s="1"/>
      <c r="C182" s="1"/>
      <c r="E182" s="1"/>
    </row>
    <row r="183" ht="12.75" customHeight="1">
      <c r="A183" s="1"/>
      <c r="C183" s="1"/>
      <c r="E183" s="1"/>
    </row>
    <row r="184" ht="12.75" customHeight="1">
      <c r="A184" s="1"/>
      <c r="C184" s="1"/>
      <c r="E184" s="1"/>
    </row>
    <row r="185" ht="12.75" customHeight="1">
      <c r="A185" s="1"/>
      <c r="C185" s="1"/>
      <c r="E185" s="1"/>
    </row>
    <row r="186" ht="12.75" customHeight="1">
      <c r="A186" s="1"/>
      <c r="C186" s="1"/>
      <c r="E186" s="1"/>
    </row>
    <row r="187" ht="12.75" customHeight="1">
      <c r="A187" s="1"/>
      <c r="C187" s="1"/>
      <c r="E187" s="1"/>
    </row>
    <row r="188" ht="12.75" customHeight="1">
      <c r="A188" s="1"/>
      <c r="C188" s="1"/>
      <c r="E188" s="1"/>
    </row>
    <row r="189" ht="12.75" customHeight="1">
      <c r="A189" s="1"/>
      <c r="C189" s="1"/>
      <c r="E189" s="1"/>
    </row>
    <row r="190" ht="12.75" customHeight="1">
      <c r="A190" s="1"/>
      <c r="C190" s="1"/>
      <c r="E190" s="1"/>
    </row>
    <row r="191" ht="12.75" customHeight="1">
      <c r="A191" s="1"/>
      <c r="C191" s="1"/>
      <c r="E191" s="1"/>
    </row>
    <row r="192" ht="12.75" customHeight="1">
      <c r="A192" s="1"/>
      <c r="C192" s="1"/>
      <c r="E192" s="1"/>
    </row>
    <row r="193" ht="12.75" customHeight="1">
      <c r="A193" s="1"/>
      <c r="C193" s="1"/>
      <c r="E193" s="1"/>
    </row>
    <row r="194" ht="12.75" customHeight="1">
      <c r="A194" s="1"/>
      <c r="C194" s="1"/>
      <c r="E194" s="1"/>
    </row>
    <row r="195" ht="12.75" customHeight="1">
      <c r="A195" s="1"/>
      <c r="C195" s="1"/>
      <c r="E195" s="1"/>
    </row>
    <row r="196" ht="12.75" customHeight="1">
      <c r="A196" s="1"/>
      <c r="C196" s="1"/>
      <c r="E196" s="1"/>
    </row>
    <row r="197" ht="12.75" customHeight="1">
      <c r="A197" s="1"/>
      <c r="C197" s="1"/>
      <c r="E197" s="1"/>
    </row>
    <row r="198" ht="12.75" customHeight="1">
      <c r="A198" s="1"/>
      <c r="C198" s="1"/>
      <c r="E198" s="1"/>
    </row>
    <row r="199" ht="12.75" customHeight="1">
      <c r="A199" s="1"/>
      <c r="C199" s="1"/>
      <c r="E199" s="1"/>
    </row>
    <row r="200" ht="12.75" customHeight="1">
      <c r="A200" s="1"/>
      <c r="C200" s="1"/>
      <c r="E200" s="1"/>
    </row>
    <row r="201" ht="12.75" customHeight="1">
      <c r="A201" s="1"/>
      <c r="C201" s="1"/>
      <c r="E201" s="1"/>
    </row>
    <row r="202" ht="12.75" customHeight="1">
      <c r="A202" s="1"/>
      <c r="C202" s="1"/>
      <c r="E202" s="1"/>
    </row>
    <row r="203" ht="12.75" customHeight="1">
      <c r="A203" s="1"/>
      <c r="C203" s="1"/>
      <c r="E203" s="1"/>
    </row>
    <row r="204" ht="12.75" customHeight="1">
      <c r="A204" s="1"/>
      <c r="C204" s="1"/>
      <c r="E204" s="1"/>
    </row>
    <row r="205" ht="12.75" customHeight="1">
      <c r="A205" s="1"/>
      <c r="C205" s="1"/>
      <c r="E205" s="1"/>
    </row>
    <row r="206" ht="12.75" customHeight="1">
      <c r="A206" s="1"/>
      <c r="C206" s="1"/>
      <c r="E206" s="1"/>
    </row>
    <row r="207" ht="12.75" customHeight="1">
      <c r="A207" s="1"/>
      <c r="C207" s="1"/>
      <c r="E207" s="1"/>
    </row>
    <row r="208" ht="12.75" customHeight="1">
      <c r="A208" s="1"/>
      <c r="C208" s="1"/>
      <c r="E208" s="1"/>
    </row>
    <row r="209" ht="12.75" customHeight="1">
      <c r="A209" s="1"/>
      <c r="C209" s="1"/>
      <c r="E209" s="1"/>
    </row>
    <row r="210" ht="12.75" customHeight="1">
      <c r="A210" s="1"/>
      <c r="C210" s="1"/>
      <c r="E210" s="1"/>
    </row>
    <row r="211" ht="12.75" customHeight="1">
      <c r="A211" s="1"/>
      <c r="C211" s="1"/>
      <c r="E211" s="1"/>
    </row>
    <row r="212" ht="12.75" customHeight="1">
      <c r="A212" s="1"/>
      <c r="C212" s="1"/>
      <c r="E212" s="1"/>
    </row>
    <row r="213" ht="12.75" customHeight="1">
      <c r="A213" s="1"/>
      <c r="C213" s="1"/>
      <c r="E213" s="1"/>
    </row>
    <row r="214" ht="12.75" customHeight="1">
      <c r="A214" s="1"/>
      <c r="C214" s="1"/>
      <c r="E214" s="1"/>
    </row>
    <row r="215" ht="12.75" customHeight="1">
      <c r="A215" s="1"/>
      <c r="C215" s="1"/>
      <c r="E215" s="1"/>
    </row>
    <row r="216" ht="12.75" customHeight="1">
      <c r="A216" s="1"/>
      <c r="C216" s="1"/>
      <c r="E216" s="1"/>
    </row>
    <row r="217" ht="12.75" customHeight="1">
      <c r="A217" s="1"/>
      <c r="C217" s="1"/>
      <c r="E217" s="1"/>
    </row>
    <row r="218" ht="12.75" customHeight="1">
      <c r="A218" s="1"/>
      <c r="C218" s="1"/>
      <c r="E218" s="1"/>
    </row>
    <row r="219" ht="12.75" customHeight="1">
      <c r="A219" s="1"/>
      <c r="C219" s="1"/>
      <c r="E219" s="1"/>
    </row>
    <row r="220" ht="12.75" customHeight="1">
      <c r="A220" s="1"/>
      <c r="C220" s="1"/>
      <c r="E220" s="1"/>
    </row>
    <row r="221" ht="12.75" customHeight="1">
      <c r="A221" s="1"/>
      <c r="C221" s="1"/>
      <c r="E221" s="1"/>
    </row>
    <row r="222" ht="12.75" customHeight="1">
      <c r="A222" s="1"/>
      <c r="C222" s="1"/>
      <c r="E222" s="1"/>
    </row>
    <row r="223" ht="12.75" customHeight="1">
      <c r="A223" s="1"/>
      <c r="C223" s="1"/>
      <c r="E223" s="1"/>
    </row>
    <row r="224" ht="12.75" customHeight="1">
      <c r="A224" s="1"/>
      <c r="C224" s="1"/>
      <c r="E224" s="1"/>
    </row>
    <row r="225" ht="12.75" customHeight="1">
      <c r="A225" s="1"/>
      <c r="C225" s="1"/>
      <c r="E225" s="1"/>
    </row>
    <row r="226" ht="12.75" customHeight="1">
      <c r="A226" s="1"/>
      <c r="C226" s="1"/>
      <c r="E226" s="1"/>
    </row>
    <row r="227" ht="12.75" customHeight="1">
      <c r="A227" s="1"/>
      <c r="C227" s="1"/>
      <c r="E227" s="1"/>
    </row>
    <row r="228" ht="12.75" customHeight="1">
      <c r="A228" s="1"/>
      <c r="C228" s="1"/>
      <c r="E228" s="1"/>
    </row>
    <row r="229" ht="12.75" customHeight="1">
      <c r="A229" s="1"/>
      <c r="C229" s="1"/>
      <c r="E229" s="1"/>
    </row>
    <row r="230" ht="12.75" customHeight="1">
      <c r="A230" s="1"/>
      <c r="C230" s="1"/>
      <c r="E230" s="1"/>
    </row>
    <row r="231" ht="12.75" customHeight="1">
      <c r="A231" s="1"/>
      <c r="C231" s="1"/>
      <c r="E231" s="1"/>
    </row>
    <row r="232" ht="12.75" customHeight="1">
      <c r="A232" s="1"/>
      <c r="C232" s="1"/>
      <c r="E232" s="1"/>
    </row>
    <row r="233" ht="12.75" customHeight="1">
      <c r="A233" s="1"/>
      <c r="C233" s="1"/>
      <c r="E233" s="1"/>
    </row>
    <row r="234" ht="12.75" customHeight="1">
      <c r="A234" s="1"/>
      <c r="C234" s="1"/>
      <c r="E234" s="1"/>
    </row>
    <row r="235" ht="12.75" customHeight="1">
      <c r="A235" s="1"/>
      <c r="C235" s="1"/>
      <c r="E235" s="1"/>
    </row>
    <row r="236" ht="12.75" customHeight="1">
      <c r="A236" s="1"/>
      <c r="C236" s="1"/>
      <c r="E236" s="1"/>
    </row>
    <row r="237" ht="12.75" customHeight="1">
      <c r="A237" s="1"/>
      <c r="C237" s="1"/>
      <c r="E237" s="1"/>
    </row>
    <row r="238" ht="12.75" customHeight="1">
      <c r="A238" s="1"/>
      <c r="C238" s="1"/>
      <c r="E238" s="1"/>
    </row>
    <row r="239" ht="12.75" customHeight="1">
      <c r="A239" s="1"/>
      <c r="C239" s="1"/>
      <c r="E239" s="1"/>
    </row>
    <row r="240" ht="12.75" customHeight="1">
      <c r="A240" s="1"/>
      <c r="C240" s="1"/>
      <c r="E240" s="1"/>
    </row>
    <row r="241" ht="12.75" customHeight="1">
      <c r="A241" s="1"/>
      <c r="C241" s="1"/>
      <c r="E241" s="1"/>
    </row>
    <row r="242" ht="12.75" customHeight="1">
      <c r="A242" s="1"/>
      <c r="C242" s="1"/>
      <c r="E242" s="1"/>
    </row>
    <row r="243" ht="12.75" customHeight="1">
      <c r="A243" s="1"/>
      <c r="C243" s="1"/>
      <c r="E243" s="1"/>
    </row>
    <row r="244" ht="12.75" customHeight="1">
      <c r="A244" s="1"/>
      <c r="C244" s="1"/>
      <c r="E244" s="1"/>
    </row>
    <row r="245" ht="12.75" customHeight="1">
      <c r="A245" s="1"/>
      <c r="C245" s="1"/>
      <c r="E245" s="1"/>
    </row>
    <row r="246" ht="12.75" customHeight="1">
      <c r="A246" s="1"/>
      <c r="C246" s="1"/>
      <c r="E246" s="1"/>
    </row>
    <row r="247" ht="12.75" customHeight="1">
      <c r="A247" s="1"/>
      <c r="C247" s="1"/>
      <c r="E247" s="1"/>
    </row>
    <row r="248" ht="12.75" customHeight="1">
      <c r="A248" s="1"/>
      <c r="C248" s="1"/>
      <c r="E248" s="1"/>
    </row>
    <row r="249" ht="12.75" customHeight="1">
      <c r="A249" s="1"/>
      <c r="C249" s="1"/>
      <c r="E249" s="1"/>
    </row>
    <row r="250" ht="12.75" customHeight="1">
      <c r="A250" s="1"/>
      <c r="C250" s="1"/>
      <c r="E250" s="1"/>
    </row>
    <row r="251" ht="12.75" customHeight="1">
      <c r="A251" s="1"/>
      <c r="C251" s="1"/>
      <c r="E251" s="1"/>
    </row>
    <row r="252" ht="12.75" customHeight="1">
      <c r="A252" s="1"/>
      <c r="C252" s="1"/>
      <c r="E252" s="1"/>
    </row>
    <row r="253" ht="12.75" customHeight="1">
      <c r="A253" s="1"/>
      <c r="C253" s="1"/>
      <c r="E253" s="1"/>
    </row>
    <row r="254" ht="12.75" customHeight="1">
      <c r="A254" s="1"/>
      <c r="C254" s="1"/>
      <c r="E254" s="1"/>
    </row>
    <row r="255" ht="12.75" customHeight="1">
      <c r="A255" s="1"/>
      <c r="C255" s="1"/>
      <c r="E255" s="1"/>
    </row>
    <row r="256" ht="12.75" customHeight="1">
      <c r="A256" s="1"/>
      <c r="C256" s="1"/>
      <c r="E256" s="1"/>
    </row>
    <row r="257" ht="12.75" customHeight="1">
      <c r="A257" s="1"/>
      <c r="C257" s="1"/>
      <c r="E257" s="1"/>
    </row>
    <row r="258" ht="12.75" customHeight="1">
      <c r="A258" s="1"/>
      <c r="C258" s="1"/>
      <c r="E258" s="1"/>
    </row>
    <row r="259" ht="12.75" customHeight="1">
      <c r="A259" s="1"/>
      <c r="C259" s="1"/>
      <c r="E259" s="1"/>
    </row>
    <row r="260" ht="12.75" customHeight="1">
      <c r="A260" s="1"/>
      <c r="C260" s="1"/>
      <c r="E260" s="1"/>
    </row>
    <row r="261" ht="12.75" customHeight="1">
      <c r="A261" s="1"/>
      <c r="C261" s="1"/>
      <c r="E261" s="1"/>
    </row>
    <row r="262" ht="12.75" customHeight="1">
      <c r="A262" s="1"/>
      <c r="C262" s="1"/>
      <c r="E262" s="1"/>
    </row>
    <row r="263" ht="12.75" customHeight="1">
      <c r="A263" s="1"/>
      <c r="C263" s="1"/>
      <c r="E263" s="1"/>
    </row>
    <row r="264" ht="12.75" customHeight="1">
      <c r="A264" s="1"/>
      <c r="C264" s="1"/>
      <c r="E264" s="1"/>
    </row>
    <row r="265" ht="12.75" customHeight="1">
      <c r="A265" s="1"/>
      <c r="C265" s="1"/>
      <c r="E265" s="1"/>
    </row>
    <row r="266" ht="12.75" customHeight="1">
      <c r="A266" s="1"/>
      <c r="C266" s="1"/>
      <c r="E266" s="1"/>
    </row>
    <row r="267" ht="12.75" customHeight="1">
      <c r="A267" s="1"/>
      <c r="C267" s="1"/>
      <c r="E267" s="1"/>
    </row>
    <row r="268" ht="12.75" customHeight="1">
      <c r="A268" s="1"/>
      <c r="C268" s="1"/>
      <c r="E268" s="1"/>
    </row>
    <row r="269" ht="12.75" customHeight="1">
      <c r="A269" s="1"/>
      <c r="C269" s="1"/>
      <c r="E269" s="1"/>
    </row>
    <row r="270" ht="12.75" customHeight="1">
      <c r="A270" s="1"/>
      <c r="C270" s="1"/>
      <c r="E270" s="1"/>
    </row>
    <row r="271" ht="12.75" customHeight="1">
      <c r="A271" s="1"/>
      <c r="C271" s="1"/>
      <c r="E271" s="1"/>
    </row>
    <row r="272" ht="12.75" customHeight="1">
      <c r="A272" s="1"/>
      <c r="C272" s="1"/>
      <c r="E272" s="1"/>
    </row>
    <row r="273" ht="12.75" customHeight="1">
      <c r="A273" s="1"/>
      <c r="C273" s="1"/>
      <c r="E273" s="1"/>
    </row>
    <row r="274" ht="12.75" customHeight="1">
      <c r="A274" s="1"/>
      <c r="C274" s="1"/>
      <c r="E274" s="1"/>
    </row>
    <row r="275" ht="12.75" customHeight="1">
      <c r="A275" s="1"/>
      <c r="C275" s="1"/>
      <c r="E275" s="1"/>
    </row>
    <row r="276" ht="12.75" customHeight="1">
      <c r="A276" s="1"/>
      <c r="C276" s="1"/>
      <c r="E276" s="1"/>
    </row>
    <row r="277" ht="12.75" customHeight="1">
      <c r="A277" s="1"/>
      <c r="C277" s="1"/>
      <c r="E277" s="1"/>
    </row>
    <row r="278" ht="12.75" customHeight="1">
      <c r="A278" s="1"/>
      <c r="C278" s="1"/>
      <c r="E278" s="1"/>
    </row>
    <row r="279" ht="12.75" customHeight="1">
      <c r="A279" s="1"/>
      <c r="C279" s="1"/>
      <c r="E279" s="1"/>
    </row>
    <row r="280" ht="12.75" customHeight="1">
      <c r="A280" s="1"/>
      <c r="C280" s="1"/>
      <c r="E280" s="1"/>
    </row>
    <row r="281" ht="12.75" customHeight="1">
      <c r="A281" s="1"/>
      <c r="C281" s="1"/>
      <c r="E281" s="1"/>
    </row>
    <row r="282" ht="12.75" customHeight="1">
      <c r="A282" s="1"/>
      <c r="C282" s="1"/>
      <c r="E282" s="1"/>
    </row>
    <row r="283" ht="12.75" customHeight="1">
      <c r="A283" s="1"/>
      <c r="C283" s="1"/>
      <c r="E283" s="1"/>
    </row>
    <row r="284" ht="12.75" customHeight="1">
      <c r="A284" s="1"/>
      <c r="C284" s="1"/>
      <c r="E284" s="1"/>
    </row>
    <row r="285" ht="12.75" customHeight="1">
      <c r="A285" s="1"/>
      <c r="C285" s="1"/>
      <c r="E285" s="1"/>
    </row>
    <row r="286" ht="12.75" customHeight="1">
      <c r="A286" s="1"/>
      <c r="C286" s="1"/>
      <c r="E286" s="1"/>
    </row>
    <row r="287" ht="12.75" customHeight="1">
      <c r="A287" s="1"/>
      <c r="C287" s="1"/>
      <c r="E287" s="1"/>
    </row>
    <row r="288" ht="12.75" customHeight="1">
      <c r="A288" s="1"/>
      <c r="C288" s="1"/>
      <c r="E288" s="1"/>
    </row>
    <row r="289" ht="12.75" customHeight="1">
      <c r="A289" s="1"/>
      <c r="C289" s="1"/>
      <c r="E289" s="1"/>
    </row>
    <row r="290" ht="12.75" customHeight="1">
      <c r="A290" s="1"/>
      <c r="C290" s="1"/>
      <c r="E290" s="1"/>
    </row>
    <row r="291" ht="12.75" customHeight="1">
      <c r="A291" s="1"/>
      <c r="C291" s="1"/>
      <c r="E291" s="1"/>
    </row>
    <row r="292" ht="12.75" customHeight="1">
      <c r="A292" s="1"/>
      <c r="C292" s="1"/>
      <c r="E292" s="1"/>
    </row>
    <row r="293" ht="12.75" customHeight="1">
      <c r="A293" s="1"/>
      <c r="C293" s="1"/>
      <c r="E293" s="1"/>
    </row>
    <row r="294" ht="12.75" customHeight="1">
      <c r="A294" s="1"/>
      <c r="C294" s="1"/>
      <c r="E294" s="1"/>
    </row>
    <row r="295" ht="12.75" customHeight="1">
      <c r="A295" s="1"/>
      <c r="C295" s="1"/>
      <c r="E295" s="1"/>
    </row>
    <row r="296" ht="12.75" customHeight="1">
      <c r="A296" s="1"/>
      <c r="C296" s="1"/>
      <c r="E296" s="1"/>
    </row>
    <row r="297" ht="12.75" customHeight="1">
      <c r="A297" s="1"/>
      <c r="C297" s="1"/>
      <c r="E297" s="1"/>
    </row>
    <row r="298" ht="12.75" customHeight="1">
      <c r="A298" s="1"/>
      <c r="C298" s="1"/>
      <c r="E298" s="1"/>
    </row>
    <row r="299" ht="12.75" customHeight="1">
      <c r="A299" s="1"/>
      <c r="C299" s="1"/>
      <c r="E299" s="1"/>
    </row>
    <row r="300" ht="12.75" customHeight="1">
      <c r="A300" s="1"/>
      <c r="C300" s="1"/>
      <c r="E300" s="1"/>
    </row>
    <row r="301" ht="12.75" customHeight="1">
      <c r="A301" s="1"/>
      <c r="C301" s="1"/>
      <c r="E301" s="1"/>
    </row>
    <row r="302" ht="12.75" customHeight="1">
      <c r="A302" s="1"/>
      <c r="C302" s="1"/>
      <c r="E302" s="1"/>
    </row>
    <row r="303" ht="12.75" customHeight="1">
      <c r="A303" s="1"/>
      <c r="C303" s="1"/>
      <c r="E303" s="1"/>
    </row>
    <row r="304" ht="12.75" customHeight="1">
      <c r="A304" s="1"/>
      <c r="C304" s="1"/>
      <c r="E304" s="1"/>
    </row>
    <row r="305" ht="12.75" customHeight="1">
      <c r="A305" s="1"/>
      <c r="C305" s="1"/>
      <c r="E305" s="1"/>
    </row>
    <row r="306" ht="12.75" customHeight="1">
      <c r="A306" s="1"/>
      <c r="C306" s="1"/>
      <c r="E306" s="1"/>
    </row>
    <row r="307" ht="12.75" customHeight="1">
      <c r="A307" s="1"/>
      <c r="C307" s="1"/>
      <c r="E307" s="1"/>
    </row>
    <row r="308" ht="12.75" customHeight="1">
      <c r="A308" s="1"/>
      <c r="C308" s="1"/>
      <c r="E308" s="1"/>
    </row>
    <row r="309" ht="12.75" customHeight="1">
      <c r="A309" s="1"/>
      <c r="C309" s="1"/>
      <c r="E309" s="1"/>
    </row>
    <row r="310" ht="12.75" customHeight="1">
      <c r="A310" s="1"/>
      <c r="C310" s="1"/>
      <c r="E310" s="1"/>
    </row>
    <row r="311" ht="12.75" customHeight="1">
      <c r="A311" s="1"/>
      <c r="C311" s="1"/>
      <c r="E311" s="1"/>
    </row>
    <row r="312" ht="12.75" customHeight="1">
      <c r="A312" s="1"/>
      <c r="C312" s="1"/>
      <c r="E312" s="1"/>
    </row>
    <row r="313" ht="12.75" customHeight="1">
      <c r="A313" s="1"/>
      <c r="C313" s="1"/>
      <c r="E313" s="1"/>
    </row>
    <row r="314" ht="12.75" customHeight="1">
      <c r="A314" s="1"/>
      <c r="C314" s="1"/>
      <c r="E314" s="1"/>
    </row>
    <row r="315" ht="12.75" customHeight="1">
      <c r="A315" s="1"/>
      <c r="C315" s="1"/>
      <c r="E315" s="1"/>
    </row>
    <row r="316" ht="12.75" customHeight="1">
      <c r="A316" s="1"/>
      <c r="C316" s="1"/>
      <c r="E316" s="1"/>
    </row>
    <row r="317" ht="12.75" customHeight="1">
      <c r="A317" s="1"/>
      <c r="C317" s="1"/>
      <c r="E317" s="1"/>
    </row>
    <row r="318" ht="12.75" customHeight="1">
      <c r="A318" s="1"/>
      <c r="C318" s="1"/>
      <c r="E318" s="1"/>
    </row>
    <row r="319" ht="12.75" customHeight="1">
      <c r="A319" s="1"/>
      <c r="C319" s="1"/>
      <c r="E319" s="1"/>
    </row>
    <row r="320" ht="12.75" customHeight="1">
      <c r="A320" s="1"/>
      <c r="C320" s="1"/>
      <c r="E320" s="1"/>
    </row>
    <row r="321" ht="12.75" customHeight="1">
      <c r="A321" s="1"/>
      <c r="C321" s="1"/>
      <c r="E321" s="1"/>
    </row>
    <row r="322" ht="12.75" customHeight="1">
      <c r="A322" s="1"/>
      <c r="C322" s="1"/>
      <c r="E322" s="1"/>
    </row>
    <row r="323" ht="12.75" customHeight="1">
      <c r="A323" s="1"/>
      <c r="C323" s="1"/>
      <c r="E323" s="1"/>
    </row>
    <row r="324" ht="12.75" customHeight="1">
      <c r="A324" s="1"/>
      <c r="C324" s="1"/>
      <c r="E324" s="1"/>
    </row>
    <row r="325" ht="12.75" customHeight="1">
      <c r="A325" s="1"/>
      <c r="C325" s="1"/>
      <c r="E325" s="1"/>
    </row>
    <row r="326" ht="12.75" customHeight="1">
      <c r="A326" s="1"/>
      <c r="C326" s="1"/>
      <c r="E326" s="1"/>
    </row>
    <row r="327" ht="12.75" customHeight="1">
      <c r="A327" s="1"/>
      <c r="C327" s="1"/>
      <c r="E327" s="1"/>
    </row>
    <row r="328" ht="12.75" customHeight="1">
      <c r="A328" s="1"/>
      <c r="C328" s="1"/>
      <c r="E328" s="1"/>
    </row>
    <row r="329" ht="12.75" customHeight="1">
      <c r="A329" s="1"/>
      <c r="C329" s="1"/>
      <c r="E329" s="1"/>
    </row>
    <row r="330" ht="12.75" customHeight="1">
      <c r="A330" s="1"/>
      <c r="C330" s="1"/>
      <c r="E330" s="1"/>
    </row>
    <row r="331" ht="12.75" customHeight="1">
      <c r="A331" s="1"/>
      <c r="C331" s="1"/>
      <c r="E331" s="1"/>
    </row>
    <row r="332" ht="12.75" customHeight="1">
      <c r="A332" s="1"/>
      <c r="C332" s="1"/>
      <c r="E332" s="1"/>
    </row>
    <row r="333" ht="12.75" customHeight="1">
      <c r="A333" s="1"/>
      <c r="C333" s="1"/>
      <c r="E333" s="1"/>
    </row>
    <row r="334" ht="12.75" customHeight="1">
      <c r="A334" s="1"/>
      <c r="C334" s="1"/>
      <c r="E334" s="1"/>
    </row>
    <row r="335" ht="12.75" customHeight="1">
      <c r="A335" s="1"/>
      <c r="C335" s="1"/>
      <c r="E335" s="1"/>
    </row>
    <row r="336" ht="12.75" customHeight="1">
      <c r="A336" s="1"/>
      <c r="C336" s="1"/>
      <c r="E336" s="1"/>
    </row>
    <row r="337" ht="12.75" customHeight="1">
      <c r="A337" s="1"/>
      <c r="C337" s="1"/>
      <c r="E337" s="1"/>
    </row>
    <row r="338" ht="12.75" customHeight="1">
      <c r="A338" s="1"/>
      <c r="C338" s="1"/>
      <c r="E338" s="1"/>
    </row>
    <row r="339" ht="12.75" customHeight="1">
      <c r="A339" s="1"/>
      <c r="C339" s="1"/>
      <c r="E339" s="1"/>
    </row>
    <row r="340" ht="12.75" customHeight="1">
      <c r="A340" s="1"/>
      <c r="C340" s="1"/>
      <c r="E340" s="1"/>
    </row>
    <row r="341" ht="12.75" customHeight="1">
      <c r="A341" s="1"/>
      <c r="C341" s="1"/>
      <c r="E341" s="1"/>
    </row>
    <row r="342" ht="12.75" customHeight="1">
      <c r="A342" s="1"/>
      <c r="C342" s="1"/>
      <c r="E342" s="1"/>
    </row>
    <row r="343" ht="12.75" customHeight="1">
      <c r="A343" s="1"/>
      <c r="C343" s="1"/>
      <c r="E343" s="1"/>
    </row>
    <row r="344" ht="12.75" customHeight="1">
      <c r="A344" s="1"/>
      <c r="C344" s="1"/>
      <c r="E344" s="1"/>
    </row>
    <row r="345" ht="12.75" customHeight="1">
      <c r="A345" s="1"/>
      <c r="C345" s="1"/>
      <c r="E345" s="1"/>
    </row>
    <row r="346" ht="12.75" customHeight="1">
      <c r="A346" s="1"/>
      <c r="C346" s="1"/>
      <c r="E346" s="1"/>
    </row>
    <row r="347" ht="12.75" customHeight="1">
      <c r="A347" s="1"/>
      <c r="C347" s="1"/>
      <c r="E347" s="1"/>
    </row>
    <row r="348" ht="12.75" customHeight="1">
      <c r="A348" s="1"/>
      <c r="C348" s="1"/>
      <c r="E348" s="1"/>
    </row>
    <row r="349" ht="12.75" customHeight="1">
      <c r="A349" s="1"/>
      <c r="C349" s="1"/>
      <c r="E349" s="1"/>
    </row>
    <row r="350" ht="12.75" customHeight="1">
      <c r="A350" s="1"/>
      <c r="C350" s="1"/>
      <c r="E350" s="1"/>
    </row>
    <row r="351" ht="12.75" customHeight="1">
      <c r="A351" s="1"/>
      <c r="C351" s="1"/>
      <c r="E351" s="1"/>
    </row>
    <row r="352" ht="12.75" customHeight="1">
      <c r="A352" s="1"/>
      <c r="C352" s="1"/>
      <c r="E352" s="1"/>
    </row>
    <row r="353" ht="12.75" customHeight="1">
      <c r="A353" s="1"/>
      <c r="C353" s="1"/>
      <c r="E353" s="1"/>
    </row>
    <row r="354" ht="12.75" customHeight="1">
      <c r="A354" s="1"/>
      <c r="C354" s="1"/>
      <c r="E354" s="1"/>
    </row>
    <row r="355" ht="12.75" customHeight="1">
      <c r="A355" s="1"/>
      <c r="C355" s="1"/>
      <c r="E355" s="1"/>
    </row>
    <row r="356" ht="12.75" customHeight="1">
      <c r="A356" s="1"/>
      <c r="C356" s="1"/>
      <c r="E356" s="1"/>
    </row>
    <row r="357" ht="12.75" customHeight="1">
      <c r="A357" s="1"/>
      <c r="C357" s="1"/>
      <c r="E357" s="1"/>
    </row>
    <row r="358" ht="12.75" customHeight="1">
      <c r="A358" s="1"/>
      <c r="C358" s="1"/>
      <c r="E358" s="1"/>
    </row>
    <row r="359" ht="12.75" customHeight="1">
      <c r="A359" s="1"/>
      <c r="C359" s="1"/>
      <c r="E359" s="1"/>
    </row>
    <row r="360" ht="12.75" customHeight="1">
      <c r="A360" s="1"/>
      <c r="C360" s="1"/>
      <c r="E360" s="1"/>
    </row>
    <row r="361" ht="12.75" customHeight="1">
      <c r="A361" s="1"/>
      <c r="C361" s="1"/>
      <c r="E361" s="1"/>
    </row>
    <row r="362" ht="12.75" customHeight="1">
      <c r="A362" s="1"/>
      <c r="C362" s="1"/>
      <c r="E362" s="1"/>
    </row>
    <row r="363" ht="12.75" customHeight="1">
      <c r="A363" s="1"/>
      <c r="C363" s="1"/>
      <c r="E363" s="1"/>
    </row>
    <row r="364" ht="12.75" customHeight="1">
      <c r="A364" s="1"/>
      <c r="C364" s="1"/>
      <c r="E364" s="1"/>
    </row>
    <row r="365" ht="12.75" customHeight="1">
      <c r="A365" s="1"/>
      <c r="C365" s="1"/>
      <c r="E365" s="1"/>
    </row>
    <row r="366" ht="12.75" customHeight="1">
      <c r="A366" s="1"/>
      <c r="C366" s="1"/>
      <c r="E366" s="1"/>
    </row>
    <row r="367" ht="12.75" customHeight="1">
      <c r="A367" s="1"/>
      <c r="C367" s="1"/>
      <c r="E367" s="1"/>
    </row>
    <row r="368" ht="12.75" customHeight="1">
      <c r="A368" s="1"/>
      <c r="C368" s="1"/>
      <c r="E368" s="1"/>
    </row>
    <row r="369" ht="12.75" customHeight="1">
      <c r="A369" s="1"/>
      <c r="C369" s="1"/>
      <c r="E369" s="1"/>
    </row>
    <row r="370" ht="12.75" customHeight="1">
      <c r="A370" s="1"/>
      <c r="C370" s="1"/>
      <c r="E370" s="1"/>
    </row>
    <row r="371" ht="12.75" customHeight="1">
      <c r="A371" s="1"/>
      <c r="C371" s="1"/>
      <c r="E371" s="1"/>
    </row>
    <row r="372" ht="12.75" customHeight="1">
      <c r="A372" s="1"/>
      <c r="C372" s="1"/>
      <c r="E372" s="1"/>
    </row>
    <row r="373" ht="12.75" customHeight="1">
      <c r="A373" s="1"/>
      <c r="C373" s="1"/>
      <c r="E373" s="1"/>
    </row>
    <row r="374" ht="12.75" customHeight="1">
      <c r="A374" s="1"/>
      <c r="C374" s="1"/>
      <c r="E374" s="1"/>
    </row>
    <row r="375" ht="12.75" customHeight="1">
      <c r="A375" s="1"/>
      <c r="C375" s="1"/>
      <c r="E375" s="1"/>
    </row>
    <row r="376" ht="12.75" customHeight="1">
      <c r="A376" s="1"/>
      <c r="C376" s="1"/>
      <c r="E376" s="1"/>
    </row>
    <row r="377" ht="12.75" customHeight="1">
      <c r="A377" s="1"/>
      <c r="C377" s="1"/>
      <c r="E377" s="1"/>
    </row>
    <row r="378" ht="12.75" customHeight="1">
      <c r="A378" s="1"/>
      <c r="C378" s="1"/>
      <c r="E378" s="1"/>
    </row>
    <row r="379" ht="12.75" customHeight="1">
      <c r="A379" s="1"/>
      <c r="C379" s="1"/>
      <c r="E379" s="1"/>
    </row>
    <row r="380" ht="12.75" customHeight="1">
      <c r="A380" s="1"/>
      <c r="C380" s="1"/>
      <c r="E380" s="1"/>
    </row>
    <row r="381" ht="12.75" customHeight="1">
      <c r="A381" s="1"/>
      <c r="C381" s="1"/>
      <c r="E381" s="1"/>
    </row>
    <row r="382" ht="12.75" customHeight="1">
      <c r="A382" s="1"/>
      <c r="C382" s="1"/>
      <c r="E382" s="1"/>
    </row>
    <row r="383" ht="12.75" customHeight="1">
      <c r="A383" s="1"/>
      <c r="C383" s="1"/>
      <c r="E383" s="1"/>
    </row>
    <row r="384" ht="12.75" customHeight="1">
      <c r="A384" s="1"/>
      <c r="C384" s="1"/>
      <c r="E384" s="1"/>
    </row>
    <row r="385" ht="12.75" customHeight="1">
      <c r="A385" s="1"/>
      <c r="C385" s="1"/>
      <c r="E385" s="1"/>
    </row>
    <row r="386" ht="12.75" customHeight="1">
      <c r="A386" s="1"/>
      <c r="C386" s="1"/>
      <c r="E386" s="1"/>
    </row>
    <row r="387" ht="12.75" customHeight="1">
      <c r="A387" s="1"/>
      <c r="C387" s="1"/>
      <c r="E387" s="1"/>
    </row>
    <row r="388" ht="12.75" customHeight="1">
      <c r="A388" s="1"/>
      <c r="C388" s="1"/>
      <c r="E388" s="1"/>
    </row>
    <row r="389" ht="12.75" customHeight="1">
      <c r="A389" s="1"/>
      <c r="C389" s="1"/>
      <c r="E389" s="1"/>
    </row>
    <row r="390" ht="12.75" customHeight="1">
      <c r="A390" s="1"/>
      <c r="C390" s="1"/>
      <c r="E390" s="1"/>
    </row>
    <row r="391" ht="12.75" customHeight="1">
      <c r="A391" s="1"/>
      <c r="C391" s="1"/>
      <c r="E391" s="1"/>
    </row>
    <row r="392" ht="12.75" customHeight="1">
      <c r="A392" s="1"/>
      <c r="C392" s="1"/>
      <c r="E392" s="1"/>
    </row>
    <row r="393" ht="12.75" customHeight="1">
      <c r="A393" s="1"/>
      <c r="C393" s="1"/>
      <c r="E393" s="1"/>
    </row>
    <row r="394" ht="12.75" customHeight="1">
      <c r="A394" s="1"/>
      <c r="C394" s="1"/>
      <c r="E394" s="1"/>
    </row>
    <row r="395" ht="12.75" customHeight="1">
      <c r="A395" s="1"/>
      <c r="C395" s="1"/>
      <c r="E395" s="1"/>
    </row>
    <row r="396" ht="12.75" customHeight="1">
      <c r="A396" s="1"/>
      <c r="C396" s="1"/>
      <c r="E396" s="1"/>
    </row>
    <row r="397" ht="12.75" customHeight="1">
      <c r="A397" s="1"/>
      <c r="C397" s="1"/>
      <c r="E397" s="1"/>
    </row>
    <row r="398" ht="12.75" customHeight="1">
      <c r="A398" s="1"/>
      <c r="C398" s="1"/>
      <c r="E398" s="1"/>
    </row>
    <row r="399" ht="12.75" customHeight="1">
      <c r="A399" s="1"/>
      <c r="C399" s="1"/>
      <c r="E399" s="1"/>
    </row>
    <row r="400" ht="12.75" customHeight="1">
      <c r="A400" s="1"/>
      <c r="C400" s="1"/>
      <c r="E400" s="1"/>
    </row>
    <row r="401" ht="12.75" customHeight="1">
      <c r="A401" s="1"/>
      <c r="C401" s="1"/>
      <c r="E401" s="1"/>
    </row>
    <row r="402" ht="12.75" customHeight="1">
      <c r="A402" s="1"/>
      <c r="C402" s="1"/>
      <c r="E402" s="1"/>
    </row>
    <row r="403" ht="12.75" customHeight="1">
      <c r="A403" s="1"/>
      <c r="C403" s="1"/>
      <c r="E403" s="1"/>
    </row>
    <row r="404" ht="12.75" customHeight="1">
      <c r="A404" s="1"/>
      <c r="C404" s="1"/>
      <c r="E404" s="1"/>
    </row>
    <row r="405" ht="12.75" customHeight="1">
      <c r="A405" s="1"/>
      <c r="C405" s="1"/>
      <c r="E405" s="1"/>
    </row>
    <row r="406" ht="12.75" customHeight="1">
      <c r="A406" s="1"/>
      <c r="C406" s="1"/>
      <c r="E406" s="1"/>
    </row>
    <row r="407" ht="12.75" customHeight="1">
      <c r="A407" s="1"/>
      <c r="C407" s="1"/>
      <c r="E407" s="1"/>
    </row>
    <row r="408" ht="12.75" customHeight="1">
      <c r="A408" s="1"/>
      <c r="C408" s="1"/>
      <c r="E408" s="1"/>
    </row>
    <row r="409" ht="12.75" customHeight="1">
      <c r="A409" s="1"/>
      <c r="C409" s="1"/>
      <c r="E409" s="1"/>
    </row>
    <row r="410" ht="12.75" customHeight="1">
      <c r="A410" s="1"/>
      <c r="C410" s="1"/>
      <c r="E410" s="1"/>
    </row>
    <row r="411" ht="12.75" customHeight="1">
      <c r="A411" s="1"/>
      <c r="C411" s="1"/>
      <c r="E411" s="1"/>
    </row>
    <row r="412" ht="12.75" customHeight="1">
      <c r="A412" s="1"/>
      <c r="C412" s="1"/>
      <c r="E412" s="1"/>
    </row>
    <row r="413" ht="12.75" customHeight="1">
      <c r="A413" s="1"/>
      <c r="C413" s="1"/>
      <c r="E413" s="1"/>
    </row>
    <row r="414" ht="12.75" customHeight="1">
      <c r="A414" s="1"/>
      <c r="C414" s="1"/>
      <c r="E414" s="1"/>
    </row>
    <row r="415" ht="12.75" customHeight="1">
      <c r="A415" s="1"/>
      <c r="C415" s="1"/>
      <c r="E415" s="1"/>
    </row>
    <row r="416" ht="12.75" customHeight="1">
      <c r="A416" s="1"/>
      <c r="C416" s="1"/>
      <c r="E416" s="1"/>
    </row>
    <row r="417" ht="12.75" customHeight="1">
      <c r="A417" s="1"/>
      <c r="C417" s="1"/>
      <c r="E417" s="1"/>
    </row>
    <row r="418" ht="12.75" customHeight="1">
      <c r="A418" s="1"/>
      <c r="C418" s="1"/>
      <c r="E418" s="1"/>
    </row>
    <row r="419" ht="12.75" customHeight="1">
      <c r="A419" s="1"/>
      <c r="C419" s="1"/>
      <c r="E419" s="1"/>
    </row>
    <row r="420" ht="12.75" customHeight="1">
      <c r="A420" s="1"/>
      <c r="C420" s="1"/>
      <c r="E420" s="1"/>
    </row>
    <row r="421" ht="12.75" customHeight="1">
      <c r="A421" s="1"/>
      <c r="C421" s="1"/>
      <c r="E421" s="1"/>
    </row>
    <row r="422" ht="12.75" customHeight="1">
      <c r="A422" s="1"/>
      <c r="C422" s="1"/>
      <c r="E422" s="1"/>
    </row>
    <row r="423" ht="12.75" customHeight="1">
      <c r="A423" s="1"/>
      <c r="C423" s="1"/>
      <c r="E423" s="1"/>
    </row>
    <row r="424" ht="12.75" customHeight="1">
      <c r="A424" s="1"/>
      <c r="C424" s="1"/>
      <c r="E424" s="1"/>
    </row>
    <row r="425" ht="12.75" customHeight="1">
      <c r="A425" s="1"/>
      <c r="C425" s="1"/>
      <c r="E425" s="1"/>
    </row>
    <row r="426" ht="12.75" customHeight="1">
      <c r="A426" s="1"/>
      <c r="C426" s="1"/>
      <c r="E426" s="1"/>
    </row>
    <row r="427" ht="12.75" customHeight="1">
      <c r="A427" s="1"/>
      <c r="C427" s="1"/>
      <c r="E427" s="1"/>
    </row>
    <row r="428" ht="12.75" customHeight="1">
      <c r="A428" s="1"/>
      <c r="C428" s="1"/>
      <c r="E428" s="1"/>
    </row>
    <row r="429" ht="12.75" customHeight="1">
      <c r="A429" s="1"/>
      <c r="C429" s="1"/>
      <c r="E429" s="1"/>
    </row>
    <row r="430" ht="12.75" customHeight="1">
      <c r="A430" s="1"/>
      <c r="C430" s="1"/>
      <c r="E430" s="1"/>
    </row>
    <row r="431" ht="12.75" customHeight="1">
      <c r="A431" s="1"/>
      <c r="C431" s="1"/>
      <c r="E431" s="1"/>
    </row>
    <row r="432" ht="12.75" customHeight="1">
      <c r="A432" s="1"/>
      <c r="C432" s="1"/>
      <c r="E432" s="1"/>
    </row>
    <row r="433" ht="12.75" customHeight="1">
      <c r="A433" s="1"/>
      <c r="C433" s="1"/>
      <c r="E433" s="1"/>
    </row>
    <row r="434" ht="12.75" customHeight="1">
      <c r="A434" s="1"/>
      <c r="C434" s="1"/>
      <c r="E434" s="1"/>
    </row>
    <row r="435" ht="12.75" customHeight="1">
      <c r="A435" s="1"/>
      <c r="C435" s="1"/>
      <c r="E435" s="1"/>
    </row>
    <row r="436" ht="12.75" customHeight="1">
      <c r="A436" s="1"/>
      <c r="C436" s="1"/>
      <c r="E436" s="1"/>
    </row>
    <row r="437" ht="12.75" customHeight="1">
      <c r="A437" s="1"/>
      <c r="C437" s="1"/>
      <c r="E437" s="1"/>
    </row>
    <row r="438" ht="12.75" customHeight="1">
      <c r="A438" s="1"/>
      <c r="C438" s="1"/>
      <c r="E438" s="1"/>
    </row>
    <row r="439" ht="12.75" customHeight="1">
      <c r="A439" s="1"/>
      <c r="C439" s="1"/>
      <c r="E439" s="1"/>
    </row>
    <row r="440" ht="12.75" customHeight="1">
      <c r="A440" s="1"/>
      <c r="C440" s="1"/>
      <c r="E440" s="1"/>
    </row>
    <row r="441" ht="12.75" customHeight="1">
      <c r="A441" s="1"/>
      <c r="C441" s="1"/>
      <c r="E441" s="1"/>
    </row>
    <row r="442" ht="12.75" customHeight="1">
      <c r="A442" s="1"/>
      <c r="C442" s="1"/>
      <c r="E442" s="1"/>
    </row>
    <row r="443" ht="12.75" customHeight="1">
      <c r="A443" s="1"/>
      <c r="C443" s="1"/>
      <c r="E443" s="1"/>
    </row>
    <row r="444" ht="12.75" customHeight="1">
      <c r="A444" s="1"/>
      <c r="C444" s="1"/>
      <c r="E444" s="1"/>
    </row>
    <row r="445" ht="12.75" customHeight="1">
      <c r="A445" s="1"/>
      <c r="C445" s="1"/>
      <c r="E445" s="1"/>
    </row>
    <row r="446" ht="12.75" customHeight="1">
      <c r="A446" s="1"/>
      <c r="C446" s="1"/>
      <c r="E446" s="1"/>
    </row>
    <row r="447" ht="12.75" customHeight="1">
      <c r="A447" s="1"/>
      <c r="C447" s="1"/>
      <c r="E447" s="1"/>
    </row>
    <row r="448" ht="12.75" customHeight="1">
      <c r="A448" s="1"/>
      <c r="C448" s="1"/>
      <c r="E448" s="1"/>
    </row>
    <row r="449" ht="12.75" customHeight="1">
      <c r="A449" s="1"/>
      <c r="C449" s="1"/>
      <c r="E449" s="1"/>
    </row>
    <row r="450" ht="12.75" customHeight="1">
      <c r="A450" s="1"/>
      <c r="C450" s="1"/>
      <c r="E450" s="1"/>
    </row>
    <row r="451" ht="12.75" customHeight="1">
      <c r="A451" s="1"/>
      <c r="C451" s="1"/>
      <c r="E451" s="1"/>
    </row>
    <row r="452" ht="12.75" customHeight="1">
      <c r="A452" s="1"/>
      <c r="C452" s="1"/>
      <c r="E452" s="1"/>
    </row>
    <row r="453" ht="12.75" customHeight="1">
      <c r="A453" s="1"/>
      <c r="C453" s="1"/>
      <c r="E453" s="1"/>
    </row>
    <row r="454" ht="12.75" customHeight="1">
      <c r="A454" s="1"/>
      <c r="C454" s="1"/>
      <c r="E454" s="1"/>
    </row>
    <row r="455" ht="12.75" customHeight="1">
      <c r="A455" s="1"/>
      <c r="C455" s="1"/>
      <c r="E455" s="1"/>
    </row>
    <row r="456" ht="12.75" customHeight="1">
      <c r="A456" s="1"/>
      <c r="C456" s="1"/>
      <c r="E456" s="1"/>
    </row>
    <row r="457" ht="12.75" customHeight="1">
      <c r="A457" s="1"/>
      <c r="C457" s="1"/>
      <c r="E457" s="1"/>
    </row>
    <row r="458" ht="12.75" customHeight="1">
      <c r="A458" s="1"/>
      <c r="C458" s="1"/>
      <c r="E458" s="1"/>
    </row>
    <row r="459" ht="12.75" customHeight="1">
      <c r="A459" s="1"/>
      <c r="C459" s="1"/>
      <c r="E459" s="1"/>
    </row>
    <row r="460" ht="12.75" customHeight="1">
      <c r="A460" s="1"/>
      <c r="C460" s="1"/>
      <c r="E460" s="1"/>
    </row>
    <row r="461" ht="12.75" customHeight="1">
      <c r="A461" s="1"/>
      <c r="C461" s="1"/>
      <c r="E461" s="1"/>
    </row>
    <row r="462" ht="12.75" customHeight="1">
      <c r="A462" s="1"/>
      <c r="C462" s="1"/>
      <c r="E462" s="1"/>
    </row>
    <row r="463" ht="12.75" customHeight="1">
      <c r="A463" s="1"/>
      <c r="C463" s="1"/>
      <c r="E463" s="1"/>
    </row>
    <row r="464" ht="12.75" customHeight="1">
      <c r="A464" s="1"/>
      <c r="C464" s="1"/>
      <c r="E464" s="1"/>
    </row>
    <row r="465" ht="12.75" customHeight="1">
      <c r="A465" s="1"/>
      <c r="C465" s="1"/>
      <c r="E465" s="1"/>
    </row>
    <row r="466" ht="12.75" customHeight="1">
      <c r="A466" s="1"/>
      <c r="C466" s="1"/>
      <c r="E466" s="1"/>
    </row>
    <row r="467" ht="12.75" customHeight="1">
      <c r="A467" s="1"/>
      <c r="C467" s="1"/>
      <c r="E467" s="1"/>
    </row>
    <row r="468" ht="12.75" customHeight="1">
      <c r="A468" s="1"/>
      <c r="C468" s="1"/>
      <c r="E468" s="1"/>
    </row>
    <row r="469" ht="12.75" customHeight="1">
      <c r="A469" s="1"/>
      <c r="C469" s="1"/>
      <c r="E469" s="1"/>
    </row>
    <row r="470" ht="12.75" customHeight="1">
      <c r="A470" s="1"/>
      <c r="C470" s="1"/>
      <c r="E470" s="1"/>
    </row>
    <row r="471" ht="12.75" customHeight="1">
      <c r="A471" s="1"/>
      <c r="C471" s="1"/>
      <c r="E471" s="1"/>
    </row>
    <row r="472" ht="12.75" customHeight="1">
      <c r="A472" s="1"/>
      <c r="C472" s="1"/>
      <c r="E472" s="1"/>
    </row>
    <row r="473" ht="12.75" customHeight="1">
      <c r="A473" s="1"/>
      <c r="C473" s="1"/>
      <c r="E473" s="1"/>
    </row>
    <row r="474" ht="12.75" customHeight="1">
      <c r="A474" s="1"/>
      <c r="C474" s="1"/>
      <c r="E474" s="1"/>
    </row>
    <row r="475" ht="12.75" customHeight="1">
      <c r="A475" s="1"/>
      <c r="C475" s="1"/>
      <c r="E475" s="1"/>
    </row>
    <row r="476" ht="12.75" customHeight="1">
      <c r="A476" s="1"/>
      <c r="C476" s="1"/>
      <c r="E476" s="1"/>
    </row>
    <row r="477" ht="12.75" customHeight="1">
      <c r="A477" s="1"/>
      <c r="C477" s="1"/>
      <c r="E477" s="1"/>
    </row>
    <row r="478" ht="12.75" customHeight="1">
      <c r="A478" s="1"/>
      <c r="C478" s="1"/>
      <c r="E478" s="1"/>
    </row>
    <row r="479" ht="12.75" customHeight="1">
      <c r="A479" s="1"/>
      <c r="C479" s="1"/>
      <c r="E479" s="1"/>
    </row>
    <row r="480" ht="12.75" customHeight="1">
      <c r="A480" s="1"/>
      <c r="C480" s="1"/>
      <c r="E480" s="1"/>
    </row>
    <row r="481" ht="12.75" customHeight="1">
      <c r="A481" s="1"/>
      <c r="C481" s="1"/>
      <c r="E481" s="1"/>
    </row>
    <row r="482" ht="12.75" customHeight="1">
      <c r="A482" s="1"/>
      <c r="C482" s="1"/>
      <c r="E482" s="1"/>
    </row>
    <row r="483" ht="12.75" customHeight="1">
      <c r="A483" s="1"/>
      <c r="C483" s="1"/>
      <c r="E483" s="1"/>
    </row>
    <row r="484" ht="12.75" customHeight="1">
      <c r="A484" s="1"/>
      <c r="C484" s="1"/>
      <c r="E484" s="1"/>
    </row>
    <row r="485" ht="12.75" customHeight="1">
      <c r="A485" s="1"/>
      <c r="C485" s="1"/>
      <c r="E485" s="1"/>
    </row>
    <row r="486" ht="12.75" customHeight="1">
      <c r="A486" s="1"/>
      <c r="C486" s="1"/>
      <c r="E486" s="1"/>
    </row>
    <row r="487" ht="12.75" customHeight="1">
      <c r="A487" s="1"/>
      <c r="C487" s="1"/>
      <c r="E487" s="1"/>
    </row>
    <row r="488" ht="12.75" customHeight="1">
      <c r="A488" s="1"/>
      <c r="C488" s="1"/>
      <c r="E488" s="1"/>
    </row>
    <row r="489" ht="12.75" customHeight="1">
      <c r="A489" s="1"/>
      <c r="C489" s="1"/>
      <c r="E489" s="1"/>
    </row>
    <row r="490" ht="12.75" customHeight="1">
      <c r="A490" s="1"/>
      <c r="C490" s="1"/>
      <c r="E490" s="1"/>
    </row>
    <row r="491" ht="12.75" customHeight="1">
      <c r="A491" s="1"/>
      <c r="C491" s="1"/>
      <c r="E491" s="1"/>
    </row>
    <row r="492" ht="12.75" customHeight="1">
      <c r="A492" s="1"/>
      <c r="C492" s="1"/>
      <c r="E492" s="1"/>
    </row>
    <row r="493" ht="12.75" customHeight="1">
      <c r="A493" s="1"/>
      <c r="C493" s="1"/>
      <c r="E493" s="1"/>
    </row>
    <row r="494" ht="12.75" customHeight="1">
      <c r="A494" s="1"/>
      <c r="C494" s="1"/>
      <c r="E494" s="1"/>
    </row>
    <row r="495" ht="12.75" customHeight="1">
      <c r="A495" s="1"/>
      <c r="C495" s="1"/>
      <c r="E495" s="1"/>
    </row>
    <row r="496" ht="12.75" customHeight="1">
      <c r="A496" s="1"/>
      <c r="C496" s="1"/>
      <c r="E496" s="1"/>
    </row>
    <row r="497" ht="12.75" customHeight="1">
      <c r="A497" s="1"/>
      <c r="C497" s="1"/>
      <c r="E497" s="1"/>
    </row>
    <row r="498" ht="12.75" customHeight="1">
      <c r="A498" s="1"/>
      <c r="C498" s="1"/>
      <c r="E498" s="1"/>
    </row>
    <row r="499" ht="12.75" customHeight="1">
      <c r="A499" s="1"/>
      <c r="C499" s="1"/>
      <c r="E499" s="1"/>
    </row>
    <row r="500" ht="12.75" customHeight="1">
      <c r="A500" s="1"/>
      <c r="C500" s="1"/>
      <c r="E500" s="1"/>
    </row>
    <row r="501" ht="12.75" customHeight="1">
      <c r="A501" s="1"/>
      <c r="C501" s="1"/>
      <c r="E501" s="1"/>
    </row>
    <row r="502" ht="12.75" customHeight="1">
      <c r="A502" s="1"/>
      <c r="C502" s="1"/>
      <c r="E502" s="1"/>
    </row>
    <row r="503" ht="12.75" customHeight="1">
      <c r="A503" s="1"/>
      <c r="C503" s="1"/>
      <c r="E503" s="1"/>
    </row>
    <row r="504" ht="12.75" customHeight="1">
      <c r="A504" s="1"/>
      <c r="C504" s="1"/>
      <c r="E504" s="1"/>
    </row>
    <row r="505" ht="12.75" customHeight="1">
      <c r="A505" s="1"/>
      <c r="C505" s="1"/>
      <c r="E505" s="1"/>
    </row>
    <row r="506" ht="12.75" customHeight="1">
      <c r="A506" s="1"/>
      <c r="C506" s="1"/>
      <c r="E506" s="1"/>
    </row>
    <row r="507" ht="12.75" customHeight="1">
      <c r="A507" s="1"/>
      <c r="C507" s="1"/>
      <c r="E507" s="1"/>
    </row>
    <row r="508" ht="12.75" customHeight="1">
      <c r="A508" s="1"/>
      <c r="C508" s="1"/>
      <c r="E508" s="1"/>
    </row>
    <row r="509" ht="12.75" customHeight="1">
      <c r="A509" s="1"/>
      <c r="C509" s="1"/>
      <c r="E509" s="1"/>
    </row>
    <row r="510" ht="12.75" customHeight="1">
      <c r="A510" s="1"/>
      <c r="C510" s="1"/>
      <c r="E510" s="1"/>
    </row>
    <row r="511" ht="12.75" customHeight="1">
      <c r="A511" s="1"/>
      <c r="C511" s="1"/>
      <c r="E511" s="1"/>
    </row>
    <row r="512" ht="12.75" customHeight="1">
      <c r="A512" s="1"/>
      <c r="C512" s="1"/>
      <c r="E512" s="1"/>
    </row>
    <row r="513" ht="12.75" customHeight="1">
      <c r="A513" s="1"/>
      <c r="C513" s="1"/>
      <c r="E513" s="1"/>
    </row>
    <row r="514" ht="12.75" customHeight="1">
      <c r="A514" s="1"/>
      <c r="C514" s="1"/>
      <c r="E514" s="1"/>
    </row>
    <row r="515" ht="12.75" customHeight="1">
      <c r="A515" s="1"/>
      <c r="C515" s="1"/>
      <c r="E515" s="1"/>
    </row>
    <row r="516" ht="12.75" customHeight="1">
      <c r="A516" s="1"/>
      <c r="C516" s="1"/>
      <c r="E516" s="1"/>
    </row>
    <row r="517" ht="12.75" customHeight="1">
      <c r="A517" s="1"/>
      <c r="C517" s="1"/>
      <c r="E517" s="1"/>
    </row>
    <row r="518" ht="12.75" customHeight="1">
      <c r="A518" s="1"/>
      <c r="C518" s="1"/>
      <c r="E518" s="1"/>
    </row>
    <row r="519" ht="12.75" customHeight="1">
      <c r="A519" s="1"/>
      <c r="C519" s="1"/>
      <c r="E519" s="1"/>
    </row>
    <row r="520" ht="12.75" customHeight="1">
      <c r="A520" s="1"/>
      <c r="C520" s="1"/>
      <c r="E520" s="1"/>
    </row>
    <row r="521" ht="12.75" customHeight="1">
      <c r="A521" s="1"/>
      <c r="C521" s="1"/>
      <c r="E521" s="1"/>
    </row>
    <row r="522" ht="12.75" customHeight="1">
      <c r="A522" s="1"/>
      <c r="C522" s="1"/>
      <c r="E522" s="1"/>
    </row>
    <row r="523" ht="12.75" customHeight="1">
      <c r="A523" s="1"/>
      <c r="C523" s="1"/>
      <c r="E523" s="1"/>
    </row>
    <row r="524" ht="12.75" customHeight="1">
      <c r="A524" s="1"/>
      <c r="C524" s="1"/>
      <c r="E524" s="1"/>
    </row>
    <row r="525" ht="12.75" customHeight="1">
      <c r="A525" s="1"/>
      <c r="C525" s="1"/>
      <c r="E525" s="1"/>
    </row>
    <row r="526" ht="12.75" customHeight="1">
      <c r="A526" s="1"/>
      <c r="C526" s="1"/>
      <c r="E526" s="1"/>
    </row>
    <row r="527" ht="12.75" customHeight="1">
      <c r="A527" s="1"/>
      <c r="C527" s="1"/>
      <c r="E527" s="1"/>
    </row>
    <row r="528" ht="12.75" customHeight="1">
      <c r="A528" s="1"/>
      <c r="C528" s="1"/>
      <c r="E528" s="1"/>
    </row>
    <row r="529" ht="12.75" customHeight="1">
      <c r="A529" s="1"/>
      <c r="C529" s="1"/>
      <c r="E529" s="1"/>
    </row>
    <row r="530" ht="12.75" customHeight="1">
      <c r="A530" s="1"/>
      <c r="C530" s="1"/>
      <c r="E530" s="1"/>
    </row>
    <row r="531" ht="12.75" customHeight="1">
      <c r="A531" s="1"/>
      <c r="C531" s="1"/>
      <c r="E531" s="1"/>
    </row>
    <row r="532" ht="12.75" customHeight="1">
      <c r="A532" s="1"/>
      <c r="C532" s="1"/>
      <c r="E532" s="1"/>
    </row>
    <row r="533" ht="12.75" customHeight="1">
      <c r="A533" s="1"/>
      <c r="C533" s="1"/>
      <c r="E533" s="1"/>
    </row>
    <row r="534" ht="12.75" customHeight="1">
      <c r="A534" s="1"/>
      <c r="C534" s="1"/>
      <c r="E534" s="1"/>
    </row>
    <row r="535" ht="12.75" customHeight="1">
      <c r="A535" s="1"/>
      <c r="C535" s="1"/>
      <c r="E535" s="1"/>
    </row>
    <row r="536" ht="12.75" customHeight="1">
      <c r="A536" s="1"/>
      <c r="C536" s="1"/>
      <c r="E536" s="1"/>
    </row>
    <row r="537" ht="12.75" customHeight="1">
      <c r="A537" s="1"/>
      <c r="C537" s="1"/>
      <c r="E537" s="1"/>
    </row>
    <row r="538" ht="12.75" customHeight="1">
      <c r="A538" s="1"/>
      <c r="C538" s="1"/>
      <c r="E538" s="1"/>
    </row>
    <row r="539" ht="12.75" customHeight="1">
      <c r="A539" s="1"/>
      <c r="C539" s="1"/>
      <c r="E539" s="1"/>
    </row>
    <row r="540" ht="12.75" customHeight="1">
      <c r="A540" s="1"/>
      <c r="C540" s="1"/>
      <c r="E540" s="1"/>
    </row>
    <row r="541" ht="12.75" customHeight="1">
      <c r="A541" s="1"/>
      <c r="C541" s="1"/>
      <c r="E541" s="1"/>
    </row>
    <row r="542" ht="12.75" customHeight="1">
      <c r="A542" s="1"/>
      <c r="C542" s="1"/>
      <c r="E542" s="1"/>
    </row>
    <row r="543" ht="12.75" customHeight="1">
      <c r="A543" s="1"/>
      <c r="C543" s="1"/>
      <c r="E543" s="1"/>
    </row>
    <row r="544" ht="12.75" customHeight="1">
      <c r="A544" s="1"/>
      <c r="C544" s="1"/>
      <c r="E544" s="1"/>
    </row>
    <row r="545" ht="12.75" customHeight="1">
      <c r="A545" s="1"/>
      <c r="C545" s="1"/>
      <c r="E545" s="1"/>
    </row>
    <row r="546" ht="12.75" customHeight="1">
      <c r="A546" s="1"/>
      <c r="C546" s="1"/>
      <c r="E546" s="1"/>
    </row>
    <row r="547" ht="12.75" customHeight="1">
      <c r="A547" s="1"/>
      <c r="C547" s="1"/>
      <c r="E547" s="1"/>
    </row>
    <row r="548" ht="12.75" customHeight="1">
      <c r="A548" s="1"/>
      <c r="C548" s="1"/>
      <c r="E548" s="1"/>
    </row>
    <row r="549" ht="12.75" customHeight="1">
      <c r="A549" s="1"/>
      <c r="C549" s="1"/>
      <c r="E549" s="1"/>
    </row>
    <row r="550" ht="12.75" customHeight="1">
      <c r="A550" s="1"/>
      <c r="C550" s="1"/>
      <c r="E550" s="1"/>
    </row>
    <row r="551" ht="12.75" customHeight="1">
      <c r="A551" s="1"/>
      <c r="C551" s="1"/>
      <c r="E551" s="1"/>
    </row>
    <row r="552" ht="12.75" customHeight="1">
      <c r="A552" s="1"/>
      <c r="C552" s="1"/>
      <c r="E552" s="1"/>
    </row>
    <row r="553" ht="12.75" customHeight="1">
      <c r="A553" s="1"/>
      <c r="C553" s="1"/>
      <c r="E553" s="1"/>
    </row>
    <row r="554" ht="12.75" customHeight="1">
      <c r="A554" s="1"/>
      <c r="C554" s="1"/>
      <c r="E554" s="1"/>
    </row>
    <row r="555" ht="12.75" customHeight="1">
      <c r="A555" s="1"/>
      <c r="C555" s="1"/>
      <c r="E555" s="1"/>
    </row>
    <row r="556" ht="12.75" customHeight="1">
      <c r="A556" s="1"/>
      <c r="C556" s="1"/>
      <c r="E556" s="1"/>
    </row>
    <row r="557" ht="12.75" customHeight="1">
      <c r="A557" s="1"/>
      <c r="C557" s="1"/>
      <c r="E557" s="1"/>
    </row>
    <row r="558" ht="12.75" customHeight="1">
      <c r="A558" s="1"/>
      <c r="C558" s="1"/>
      <c r="E558" s="1"/>
    </row>
    <row r="559" ht="12.75" customHeight="1">
      <c r="A559" s="1"/>
      <c r="C559" s="1"/>
      <c r="E559" s="1"/>
    </row>
    <row r="560" ht="12.75" customHeight="1">
      <c r="A560" s="1"/>
      <c r="C560" s="1"/>
      <c r="E560" s="1"/>
    </row>
    <row r="561" ht="12.75" customHeight="1">
      <c r="A561" s="1"/>
      <c r="C561" s="1"/>
      <c r="E561" s="1"/>
    </row>
    <row r="562" ht="12.75" customHeight="1">
      <c r="A562" s="1"/>
      <c r="C562" s="1"/>
      <c r="E562" s="1"/>
    </row>
    <row r="563" ht="12.75" customHeight="1">
      <c r="A563" s="1"/>
      <c r="C563" s="1"/>
      <c r="E563" s="1"/>
    </row>
    <row r="564" ht="12.75" customHeight="1">
      <c r="A564" s="1"/>
      <c r="C564" s="1"/>
      <c r="E564" s="1"/>
    </row>
    <row r="565" ht="12.75" customHeight="1">
      <c r="A565" s="1"/>
      <c r="C565" s="1"/>
      <c r="E565" s="1"/>
    </row>
    <row r="566" ht="12.75" customHeight="1">
      <c r="A566" s="1"/>
      <c r="C566" s="1"/>
      <c r="E566" s="1"/>
    </row>
    <row r="567" ht="12.75" customHeight="1">
      <c r="A567" s="1"/>
      <c r="C567" s="1"/>
      <c r="E567" s="1"/>
    </row>
    <row r="568" ht="12.75" customHeight="1">
      <c r="A568" s="1"/>
      <c r="C568" s="1"/>
      <c r="E568" s="1"/>
    </row>
    <row r="569" ht="12.75" customHeight="1">
      <c r="A569" s="1"/>
      <c r="C569" s="1"/>
      <c r="E569" s="1"/>
    </row>
    <row r="570" ht="12.75" customHeight="1">
      <c r="A570" s="1"/>
      <c r="C570" s="1"/>
      <c r="E570" s="1"/>
    </row>
    <row r="571" ht="12.75" customHeight="1">
      <c r="A571" s="1"/>
      <c r="C571" s="1"/>
      <c r="E571" s="1"/>
    </row>
    <row r="572" ht="12.75" customHeight="1">
      <c r="A572" s="1"/>
      <c r="C572" s="1"/>
      <c r="E572" s="1"/>
    </row>
    <row r="573" ht="12.75" customHeight="1">
      <c r="A573" s="1"/>
      <c r="C573" s="1"/>
      <c r="E573" s="1"/>
    </row>
    <row r="574" ht="12.75" customHeight="1">
      <c r="A574" s="1"/>
      <c r="C574" s="1"/>
      <c r="E574" s="1"/>
    </row>
    <row r="575" ht="12.75" customHeight="1">
      <c r="A575" s="1"/>
      <c r="C575" s="1"/>
      <c r="E575" s="1"/>
    </row>
    <row r="576" ht="12.75" customHeight="1">
      <c r="A576" s="1"/>
      <c r="C576" s="1"/>
      <c r="E576" s="1"/>
    </row>
    <row r="577" ht="12.75" customHeight="1">
      <c r="A577" s="1"/>
      <c r="C577" s="1"/>
      <c r="E577" s="1"/>
    </row>
    <row r="578" ht="12.75" customHeight="1">
      <c r="A578" s="1"/>
      <c r="C578" s="1"/>
      <c r="E578" s="1"/>
    </row>
    <row r="579" ht="12.75" customHeight="1">
      <c r="A579" s="1"/>
      <c r="C579" s="1"/>
      <c r="E579" s="1"/>
    </row>
    <row r="580" ht="12.75" customHeight="1">
      <c r="A580" s="1"/>
      <c r="C580" s="1"/>
      <c r="E580" s="1"/>
    </row>
    <row r="581" ht="12.75" customHeight="1">
      <c r="A581" s="1"/>
      <c r="C581" s="1"/>
      <c r="E581" s="1"/>
    </row>
    <row r="582" ht="12.75" customHeight="1">
      <c r="A582" s="1"/>
      <c r="C582" s="1"/>
      <c r="E582" s="1"/>
    </row>
    <row r="583" ht="12.75" customHeight="1">
      <c r="A583" s="1"/>
      <c r="C583" s="1"/>
      <c r="E583" s="1"/>
    </row>
    <row r="584" ht="12.75" customHeight="1">
      <c r="A584" s="1"/>
      <c r="C584" s="1"/>
      <c r="E584" s="1"/>
    </row>
    <row r="585" ht="12.75" customHeight="1">
      <c r="A585" s="1"/>
      <c r="C585" s="1"/>
      <c r="E585" s="1"/>
    </row>
    <row r="586" ht="12.75" customHeight="1">
      <c r="A586" s="1"/>
      <c r="C586" s="1"/>
      <c r="E586" s="1"/>
    </row>
    <row r="587" ht="12.75" customHeight="1">
      <c r="A587" s="1"/>
      <c r="C587" s="1"/>
      <c r="E587" s="1"/>
    </row>
    <row r="588" ht="12.75" customHeight="1">
      <c r="A588" s="1"/>
      <c r="C588" s="1"/>
      <c r="E588" s="1"/>
    </row>
    <row r="589" ht="12.75" customHeight="1">
      <c r="A589" s="1"/>
      <c r="C589" s="1"/>
      <c r="E589" s="1"/>
    </row>
    <row r="590" ht="12.75" customHeight="1">
      <c r="A590" s="1"/>
      <c r="C590" s="1"/>
      <c r="E590" s="1"/>
    </row>
    <row r="591" ht="12.75" customHeight="1">
      <c r="A591" s="1"/>
      <c r="C591" s="1"/>
      <c r="E591" s="1"/>
    </row>
    <row r="592" ht="12.75" customHeight="1">
      <c r="A592" s="1"/>
      <c r="C592" s="1"/>
      <c r="E592" s="1"/>
    </row>
    <row r="593" ht="12.75" customHeight="1">
      <c r="A593" s="1"/>
      <c r="C593" s="1"/>
      <c r="E593" s="1"/>
    </row>
    <row r="594" ht="12.75" customHeight="1">
      <c r="A594" s="1"/>
      <c r="C594" s="1"/>
      <c r="E594" s="1"/>
    </row>
    <row r="595" ht="12.75" customHeight="1">
      <c r="A595" s="1"/>
      <c r="C595" s="1"/>
      <c r="E595" s="1"/>
    </row>
    <row r="596" ht="12.75" customHeight="1">
      <c r="A596" s="1"/>
      <c r="C596" s="1"/>
      <c r="E596" s="1"/>
    </row>
    <row r="597" ht="12.75" customHeight="1">
      <c r="A597" s="1"/>
      <c r="C597" s="1"/>
      <c r="E597" s="1"/>
    </row>
    <row r="598" ht="12.75" customHeight="1">
      <c r="A598" s="1"/>
      <c r="C598" s="1"/>
      <c r="E598" s="1"/>
    </row>
    <row r="599" ht="12.75" customHeight="1">
      <c r="A599" s="1"/>
      <c r="C599" s="1"/>
      <c r="E599" s="1"/>
    </row>
    <row r="600" ht="12.75" customHeight="1">
      <c r="A600" s="1"/>
      <c r="C600" s="1"/>
      <c r="E600" s="1"/>
    </row>
    <row r="601" ht="12.75" customHeight="1">
      <c r="A601" s="1"/>
      <c r="C601" s="1"/>
      <c r="E601" s="1"/>
    </row>
    <row r="602" ht="12.75" customHeight="1">
      <c r="A602" s="1"/>
      <c r="C602" s="1"/>
      <c r="E602" s="1"/>
    </row>
    <row r="603" ht="12.75" customHeight="1">
      <c r="A603" s="1"/>
      <c r="C603" s="1"/>
      <c r="E603" s="1"/>
    </row>
    <row r="604" ht="12.75" customHeight="1">
      <c r="A604" s="1"/>
      <c r="C604" s="1"/>
      <c r="E604" s="1"/>
    </row>
    <row r="605" ht="12.75" customHeight="1">
      <c r="A605" s="1"/>
      <c r="C605" s="1"/>
      <c r="E605" s="1"/>
    </row>
    <row r="606" ht="12.75" customHeight="1">
      <c r="A606" s="1"/>
      <c r="C606" s="1"/>
      <c r="E606" s="1"/>
    </row>
    <row r="607" ht="12.75" customHeight="1">
      <c r="A607" s="1"/>
      <c r="C607" s="1"/>
      <c r="E607" s="1"/>
    </row>
    <row r="608" ht="12.75" customHeight="1">
      <c r="A608" s="1"/>
      <c r="C608" s="1"/>
      <c r="E608" s="1"/>
    </row>
    <row r="609" ht="12.75" customHeight="1">
      <c r="A609" s="1"/>
      <c r="C609" s="1"/>
      <c r="E609" s="1"/>
    </row>
    <row r="610" ht="12.75" customHeight="1">
      <c r="A610" s="1"/>
      <c r="C610" s="1"/>
      <c r="E610" s="1"/>
    </row>
    <row r="611" ht="12.75" customHeight="1">
      <c r="A611" s="1"/>
      <c r="C611" s="1"/>
      <c r="E611" s="1"/>
    </row>
    <row r="612" ht="12.75" customHeight="1">
      <c r="A612" s="1"/>
      <c r="C612" s="1"/>
      <c r="E612" s="1"/>
    </row>
    <row r="613" ht="12.75" customHeight="1">
      <c r="A613" s="1"/>
      <c r="C613" s="1"/>
      <c r="E613" s="1"/>
    </row>
    <row r="614" ht="12.75" customHeight="1">
      <c r="A614" s="1"/>
      <c r="C614" s="1"/>
      <c r="E614" s="1"/>
    </row>
    <row r="615" ht="12.75" customHeight="1">
      <c r="A615" s="1"/>
      <c r="C615" s="1"/>
      <c r="E615" s="1"/>
    </row>
    <row r="616" ht="12.75" customHeight="1">
      <c r="A616" s="1"/>
      <c r="C616" s="1"/>
      <c r="E616" s="1"/>
    </row>
    <row r="617" ht="12.75" customHeight="1">
      <c r="A617" s="1"/>
      <c r="C617" s="1"/>
      <c r="E617" s="1"/>
    </row>
    <row r="618" ht="12.75" customHeight="1">
      <c r="A618" s="1"/>
      <c r="C618" s="1"/>
      <c r="E618" s="1"/>
    </row>
    <row r="619" ht="12.75" customHeight="1">
      <c r="A619" s="1"/>
      <c r="C619" s="1"/>
      <c r="E619" s="1"/>
    </row>
    <row r="620" ht="12.75" customHeight="1">
      <c r="A620" s="1"/>
      <c r="C620" s="1"/>
      <c r="E620" s="1"/>
    </row>
    <row r="621" ht="12.75" customHeight="1">
      <c r="A621" s="1"/>
      <c r="C621" s="1"/>
      <c r="E621" s="1"/>
    </row>
    <row r="622" ht="12.75" customHeight="1">
      <c r="A622" s="1"/>
      <c r="C622" s="1"/>
      <c r="E622" s="1"/>
    </row>
    <row r="623" ht="12.75" customHeight="1">
      <c r="A623" s="1"/>
      <c r="C623" s="1"/>
      <c r="E623" s="1"/>
    </row>
    <row r="624" ht="12.75" customHeight="1">
      <c r="A624" s="1"/>
      <c r="C624" s="1"/>
      <c r="E624" s="1"/>
    </row>
    <row r="625" ht="12.75" customHeight="1">
      <c r="A625" s="1"/>
      <c r="C625" s="1"/>
      <c r="E625" s="1"/>
    </row>
    <row r="626" ht="12.75" customHeight="1">
      <c r="A626" s="1"/>
      <c r="C626" s="1"/>
      <c r="E626" s="1"/>
    </row>
    <row r="627" ht="12.75" customHeight="1">
      <c r="A627" s="1"/>
      <c r="C627" s="1"/>
      <c r="E627" s="1"/>
    </row>
    <row r="628" ht="12.75" customHeight="1">
      <c r="A628" s="1"/>
      <c r="C628" s="1"/>
      <c r="E628" s="1"/>
    </row>
    <row r="629" ht="12.75" customHeight="1">
      <c r="A629" s="1"/>
      <c r="C629" s="1"/>
      <c r="E629" s="1"/>
    </row>
    <row r="630" ht="12.75" customHeight="1">
      <c r="A630" s="1"/>
      <c r="C630" s="1"/>
      <c r="E630" s="1"/>
    </row>
    <row r="631" ht="12.75" customHeight="1">
      <c r="A631" s="1"/>
      <c r="C631" s="1"/>
      <c r="E631" s="1"/>
    </row>
    <row r="632" ht="12.75" customHeight="1">
      <c r="A632" s="1"/>
      <c r="C632" s="1"/>
      <c r="E632" s="1"/>
    </row>
    <row r="633" ht="12.75" customHeight="1">
      <c r="A633" s="1"/>
      <c r="C633" s="1"/>
      <c r="E633" s="1"/>
    </row>
    <row r="634" ht="12.75" customHeight="1">
      <c r="A634" s="1"/>
      <c r="C634" s="1"/>
      <c r="E634" s="1"/>
    </row>
    <row r="635" ht="12.75" customHeight="1">
      <c r="A635" s="1"/>
      <c r="C635" s="1"/>
      <c r="E635" s="1"/>
    </row>
    <row r="636" ht="12.75" customHeight="1">
      <c r="A636" s="1"/>
      <c r="C636" s="1"/>
      <c r="E636" s="1"/>
    </row>
    <row r="637" ht="12.75" customHeight="1">
      <c r="A637" s="1"/>
      <c r="C637" s="1"/>
      <c r="E637" s="1"/>
    </row>
    <row r="638" ht="12.75" customHeight="1">
      <c r="A638" s="1"/>
      <c r="C638" s="1"/>
      <c r="E638" s="1"/>
    </row>
    <row r="639" ht="12.75" customHeight="1">
      <c r="A639" s="1"/>
      <c r="C639" s="1"/>
      <c r="E639" s="1"/>
    </row>
    <row r="640" ht="12.75" customHeight="1">
      <c r="A640" s="1"/>
      <c r="C640" s="1"/>
      <c r="E640" s="1"/>
    </row>
    <row r="641" ht="12.75" customHeight="1">
      <c r="A641" s="1"/>
      <c r="C641" s="1"/>
      <c r="E641" s="1"/>
    </row>
    <row r="642" ht="12.75" customHeight="1">
      <c r="A642" s="1"/>
      <c r="C642" s="1"/>
      <c r="E642" s="1"/>
    </row>
    <row r="643" ht="12.75" customHeight="1">
      <c r="A643" s="1"/>
      <c r="C643" s="1"/>
      <c r="E643" s="1"/>
    </row>
    <row r="644" ht="12.75" customHeight="1">
      <c r="A644" s="1"/>
      <c r="C644" s="1"/>
      <c r="E644" s="1"/>
    </row>
    <row r="645" ht="12.75" customHeight="1">
      <c r="A645" s="1"/>
      <c r="C645" s="1"/>
      <c r="E645" s="1"/>
    </row>
    <row r="646" ht="12.75" customHeight="1">
      <c r="A646" s="1"/>
      <c r="C646" s="1"/>
      <c r="E646" s="1"/>
    </row>
    <row r="647" ht="12.75" customHeight="1">
      <c r="A647" s="1"/>
      <c r="C647" s="1"/>
      <c r="E647" s="1"/>
    </row>
    <row r="648" ht="12.75" customHeight="1">
      <c r="A648" s="1"/>
      <c r="C648" s="1"/>
      <c r="E648" s="1"/>
    </row>
    <row r="649" ht="12.75" customHeight="1">
      <c r="A649" s="1"/>
      <c r="C649" s="1"/>
      <c r="E649" s="1"/>
    </row>
    <row r="650" ht="12.75" customHeight="1">
      <c r="A650" s="1"/>
      <c r="C650" s="1"/>
      <c r="E650" s="1"/>
    </row>
    <row r="651" ht="12.75" customHeight="1">
      <c r="A651" s="1"/>
      <c r="C651" s="1"/>
      <c r="E651" s="1"/>
    </row>
    <row r="652" ht="12.75" customHeight="1">
      <c r="A652" s="1"/>
      <c r="C652" s="1"/>
      <c r="E652" s="1"/>
    </row>
    <row r="653" ht="12.75" customHeight="1">
      <c r="A653" s="1"/>
      <c r="C653" s="1"/>
      <c r="E653" s="1"/>
    </row>
    <row r="654" ht="12.75" customHeight="1">
      <c r="A654" s="1"/>
      <c r="C654" s="1"/>
      <c r="E654" s="1"/>
    </row>
    <row r="655" ht="12.75" customHeight="1">
      <c r="A655" s="1"/>
      <c r="C655" s="1"/>
      <c r="E655" s="1"/>
    </row>
    <row r="656" ht="12.75" customHeight="1">
      <c r="A656" s="1"/>
      <c r="C656" s="1"/>
      <c r="E656" s="1"/>
    </row>
    <row r="657" ht="12.75" customHeight="1">
      <c r="A657" s="1"/>
      <c r="C657" s="1"/>
      <c r="E657" s="1"/>
    </row>
    <row r="658" ht="12.75" customHeight="1">
      <c r="A658" s="1"/>
      <c r="C658" s="1"/>
      <c r="E658" s="1"/>
    </row>
    <row r="659" ht="12.75" customHeight="1">
      <c r="A659" s="1"/>
      <c r="C659" s="1"/>
      <c r="E659" s="1"/>
    </row>
    <row r="660" ht="12.75" customHeight="1">
      <c r="A660" s="1"/>
      <c r="C660" s="1"/>
      <c r="E660" s="1"/>
    </row>
    <row r="661" ht="12.75" customHeight="1">
      <c r="A661" s="1"/>
      <c r="C661" s="1"/>
      <c r="E661" s="1"/>
    </row>
    <row r="662" ht="12.75" customHeight="1">
      <c r="A662" s="1"/>
      <c r="C662" s="1"/>
      <c r="E662" s="1"/>
    </row>
    <row r="663" ht="12.75" customHeight="1">
      <c r="A663" s="1"/>
      <c r="C663" s="1"/>
      <c r="E663" s="1"/>
    </row>
    <row r="664" ht="12.75" customHeight="1">
      <c r="A664" s="1"/>
      <c r="C664" s="1"/>
      <c r="E664" s="1"/>
    </row>
    <row r="665" ht="12.75" customHeight="1">
      <c r="A665" s="1"/>
      <c r="C665" s="1"/>
      <c r="E665" s="1"/>
    </row>
    <row r="666" ht="12.75" customHeight="1">
      <c r="A666" s="1"/>
      <c r="C666" s="1"/>
      <c r="E666" s="1"/>
    </row>
    <row r="667" ht="12.75" customHeight="1">
      <c r="A667" s="1"/>
      <c r="C667" s="1"/>
      <c r="E667" s="1"/>
    </row>
    <row r="668" ht="12.75" customHeight="1">
      <c r="A668" s="1"/>
      <c r="C668" s="1"/>
      <c r="E668" s="1"/>
    </row>
    <row r="669" ht="12.75" customHeight="1">
      <c r="A669" s="1"/>
      <c r="C669" s="1"/>
      <c r="E669" s="1"/>
    </row>
    <row r="670" ht="12.75" customHeight="1">
      <c r="A670" s="1"/>
      <c r="C670" s="1"/>
      <c r="E670" s="1"/>
    </row>
    <row r="671" ht="12.75" customHeight="1">
      <c r="A671" s="1"/>
      <c r="C671" s="1"/>
      <c r="E671" s="1"/>
    </row>
    <row r="672" ht="12.75" customHeight="1">
      <c r="A672" s="1"/>
      <c r="C672" s="1"/>
      <c r="E672" s="1"/>
    </row>
    <row r="673" ht="12.75" customHeight="1">
      <c r="A673" s="1"/>
      <c r="C673" s="1"/>
      <c r="E673" s="1"/>
    </row>
    <row r="674" ht="12.75" customHeight="1">
      <c r="A674" s="1"/>
      <c r="C674" s="1"/>
      <c r="E674" s="1"/>
    </row>
    <row r="675" ht="12.75" customHeight="1">
      <c r="A675" s="1"/>
      <c r="C675" s="1"/>
      <c r="E675" s="1"/>
    </row>
    <row r="676" ht="12.75" customHeight="1">
      <c r="A676" s="1"/>
      <c r="C676" s="1"/>
      <c r="E676" s="1"/>
    </row>
    <row r="677" ht="12.75" customHeight="1">
      <c r="A677" s="1"/>
      <c r="C677" s="1"/>
      <c r="E677" s="1"/>
    </row>
    <row r="678" ht="12.75" customHeight="1">
      <c r="A678" s="1"/>
      <c r="C678" s="1"/>
      <c r="E678" s="1"/>
    </row>
    <row r="679" ht="12.75" customHeight="1">
      <c r="A679" s="1"/>
      <c r="C679" s="1"/>
      <c r="E679" s="1"/>
    </row>
    <row r="680" ht="12.75" customHeight="1">
      <c r="A680" s="1"/>
      <c r="C680" s="1"/>
      <c r="E680" s="1"/>
    </row>
    <row r="681" ht="12.75" customHeight="1">
      <c r="A681" s="1"/>
      <c r="C681" s="1"/>
      <c r="E681" s="1"/>
    </row>
    <row r="682" ht="12.75" customHeight="1">
      <c r="A682" s="1"/>
      <c r="C682" s="1"/>
      <c r="E682" s="1"/>
    </row>
    <row r="683" ht="12.75" customHeight="1">
      <c r="A683" s="1"/>
      <c r="C683" s="1"/>
      <c r="E683" s="1"/>
    </row>
    <row r="684" ht="12.75" customHeight="1">
      <c r="A684" s="1"/>
      <c r="C684" s="1"/>
      <c r="E684" s="1"/>
    </row>
    <row r="685" ht="12.75" customHeight="1">
      <c r="A685" s="1"/>
      <c r="C685" s="1"/>
      <c r="E685" s="1"/>
    </row>
    <row r="686" ht="12.75" customHeight="1">
      <c r="A686" s="1"/>
      <c r="C686" s="1"/>
      <c r="E686" s="1"/>
    </row>
    <row r="687" ht="12.75" customHeight="1">
      <c r="A687" s="1"/>
      <c r="C687" s="1"/>
      <c r="E687" s="1"/>
    </row>
    <row r="688" ht="12.75" customHeight="1">
      <c r="A688" s="1"/>
      <c r="C688" s="1"/>
      <c r="E688" s="1"/>
    </row>
    <row r="689" ht="12.75" customHeight="1">
      <c r="A689" s="1"/>
      <c r="C689" s="1"/>
      <c r="E689" s="1"/>
    </row>
    <row r="690" ht="12.75" customHeight="1">
      <c r="A690" s="1"/>
      <c r="C690" s="1"/>
      <c r="E690" s="1"/>
    </row>
    <row r="691" ht="12.75" customHeight="1">
      <c r="A691" s="1"/>
      <c r="C691" s="1"/>
      <c r="E691" s="1"/>
    </row>
    <row r="692" ht="12.75" customHeight="1">
      <c r="A692" s="1"/>
      <c r="C692" s="1"/>
      <c r="E692" s="1"/>
    </row>
    <row r="693" ht="12.75" customHeight="1">
      <c r="A693" s="1"/>
      <c r="C693" s="1"/>
      <c r="E693" s="1"/>
    </row>
    <row r="694" ht="12.75" customHeight="1">
      <c r="A694" s="1"/>
      <c r="C694" s="1"/>
      <c r="E694" s="1"/>
    </row>
    <row r="695" ht="12.75" customHeight="1">
      <c r="A695" s="1"/>
      <c r="C695" s="1"/>
      <c r="E695" s="1"/>
    </row>
    <row r="696" ht="12.75" customHeight="1">
      <c r="A696" s="1"/>
      <c r="C696" s="1"/>
      <c r="E696" s="1"/>
    </row>
    <row r="697" ht="12.75" customHeight="1">
      <c r="A697" s="1"/>
      <c r="C697" s="1"/>
      <c r="E697" s="1"/>
    </row>
    <row r="698" ht="12.75" customHeight="1">
      <c r="A698" s="1"/>
      <c r="C698" s="1"/>
      <c r="E698" s="1"/>
    </row>
    <row r="699" ht="12.75" customHeight="1">
      <c r="A699" s="1"/>
      <c r="C699" s="1"/>
      <c r="E699" s="1"/>
    </row>
    <row r="700" ht="12.75" customHeight="1">
      <c r="A700" s="1"/>
      <c r="C700" s="1"/>
      <c r="E700" s="1"/>
    </row>
    <row r="701" ht="12.75" customHeight="1">
      <c r="A701" s="1"/>
      <c r="C701" s="1"/>
      <c r="E701" s="1"/>
    </row>
    <row r="702" ht="12.75" customHeight="1">
      <c r="A702" s="1"/>
      <c r="C702" s="1"/>
      <c r="E702" s="1"/>
    </row>
    <row r="703" ht="12.75" customHeight="1">
      <c r="A703" s="1"/>
      <c r="C703" s="1"/>
      <c r="E703" s="1"/>
    </row>
    <row r="704" ht="12.75" customHeight="1">
      <c r="A704" s="1"/>
      <c r="C704" s="1"/>
      <c r="E704" s="1"/>
    </row>
    <row r="705" ht="12.75" customHeight="1">
      <c r="A705" s="1"/>
      <c r="C705" s="1"/>
      <c r="E705" s="1"/>
    </row>
    <row r="706" ht="12.75" customHeight="1">
      <c r="A706" s="1"/>
      <c r="C706" s="1"/>
      <c r="E706" s="1"/>
    </row>
    <row r="707" ht="12.75" customHeight="1">
      <c r="A707" s="1"/>
      <c r="C707" s="1"/>
      <c r="E707" s="1"/>
    </row>
    <row r="708" ht="12.75" customHeight="1">
      <c r="A708" s="1"/>
      <c r="C708" s="1"/>
      <c r="E708" s="1"/>
    </row>
    <row r="709" ht="12.75" customHeight="1">
      <c r="A709" s="1"/>
      <c r="C709" s="1"/>
      <c r="E709" s="1"/>
    </row>
    <row r="710" ht="12.75" customHeight="1">
      <c r="A710" s="1"/>
      <c r="C710" s="1"/>
      <c r="E710" s="1"/>
    </row>
    <row r="711" ht="12.75" customHeight="1">
      <c r="A711" s="1"/>
      <c r="C711" s="1"/>
      <c r="E711" s="1"/>
    </row>
    <row r="712" ht="12.75" customHeight="1">
      <c r="A712" s="1"/>
      <c r="C712" s="1"/>
      <c r="E712" s="1"/>
    </row>
    <row r="713" ht="12.75" customHeight="1">
      <c r="A713" s="1"/>
      <c r="C713" s="1"/>
      <c r="E713" s="1"/>
    </row>
    <row r="714" ht="12.75" customHeight="1">
      <c r="A714" s="1"/>
      <c r="C714" s="1"/>
      <c r="E714" s="1"/>
    </row>
    <row r="715" ht="12.75" customHeight="1">
      <c r="A715" s="1"/>
      <c r="C715" s="1"/>
      <c r="E715" s="1"/>
    </row>
    <row r="716" ht="12.75" customHeight="1">
      <c r="A716" s="1"/>
      <c r="C716" s="1"/>
      <c r="E716" s="1"/>
    </row>
    <row r="717" ht="12.75" customHeight="1">
      <c r="A717" s="1"/>
      <c r="C717" s="1"/>
      <c r="E717" s="1"/>
    </row>
    <row r="718" ht="12.75" customHeight="1">
      <c r="A718" s="1"/>
      <c r="C718" s="1"/>
      <c r="E718" s="1"/>
    </row>
    <row r="719" ht="12.75" customHeight="1">
      <c r="A719" s="1"/>
      <c r="C719" s="1"/>
      <c r="E719" s="1"/>
    </row>
    <row r="720" ht="12.75" customHeight="1">
      <c r="A720" s="1"/>
      <c r="C720" s="1"/>
      <c r="E720" s="1"/>
    </row>
    <row r="721" ht="12.75" customHeight="1">
      <c r="A721" s="1"/>
      <c r="C721" s="1"/>
      <c r="E721" s="1"/>
    </row>
    <row r="722" ht="12.75" customHeight="1">
      <c r="A722" s="1"/>
      <c r="C722" s="1"/>
      <c r="E722" s="1"/>
    </row>
    <row r="723" ht="12.75" customHeight="1">
      <c r="A723" s="1"/>
      <c r="C723" s="1"/>
      <c r="E723" s="1"/>
    </row>
    <row r="724" ht="12.75" customHeight="1">
      <c r="A724" s="1"/>
      <c r="C724" s="1"/>
      <c r="E724" s="1"/>
    </row>
    <row r="725" ht="12.75" customHeight="1">
      <c r="A725" s="1"/>
      <c r="C725" s="1"/>
      <c r="E725" s="1"/>
    </row>
    <row r="726" ht="12.75" customHeight="1">
      <c r="A726" s="1"/>
      <c r="C726" s="1"/>
      <c r="E726" s="1"/>
    </row>
    <row r="727" ht="12.75" customHeight="1">
      <c r="A727" s="1"/>
      <c r="C727" s="1"/>
      <c r="E727" s="1"/>
    </row>
    <row r="728" ht="12.75" customHeight="1">
      <c r="A728" s="1"/>
      <c r="C728" s="1"/>
      <c r="E728" s="1"/>
    </row>
    <row r="729" ht="12.75" customHeight="1">
      <c r="A729" s="1"/>
      <c r="C729" s="1"/>
      <c r="E729" s="1"/>
    </row>
    <row r="730" ht="12.75" customHeight="1">
      <c r="A730" s="1"/>
      <c r="C730" s="1"/>
      <c r="E730" s="1"/>
    </row>
    <row r="731" ht="12.75" customHeight="1">
      <c r="A731" s="1"/>
      <c r="C731" s="1"/>
      <c r="E731" s="1"/>
    </row>
    <row r="732" ht="12.75" customHeight="1">
      <c r="A732" s="1"/>
      <c r="C732" s="1"/>
      <c r="E732" s="1"/>
    </row>
    <row r="733" ht="12.75" customHeight="1">
      <c r="A733" s="1"/>
      <c r="C733" s="1"/>
      <c r="E733" s="1"/>
    </row>
    <row r="734" ht="12.75" customHeight="1">
      <c r="A734" s="1"/>
      <c r="C734" s="1"/>
      <c r="E734" s="1"/>
    </row>
    <row r="735" ht="12.75" customHeight="1">
      <c r="A735" s="1"/>
      <c r="C735" s="1"/>
      <c r="E735" s="1"/>
    </row>
    <row r="736" ht="12.75" customHeight="1">
      <c r="A736" s="1"/>
      <c r="C736" s="1"/>
      <c r="E736" s="1"/>
    </row>
    <row r="737" ht="12.75" customHeight="1">
      <c r="A737" s="1"/>
      <c r="C737" s="1"/>
      <c r="E737" s="1"/>
    </row>
    <row r="738" ht="12.75" customHeight="1">
      <c r="A738" s="1"/>
      <c r="C738" s="1"/>
      <c r="E738" s="1"/>
    </row>
    <row r="739" ht="12.75" customHeight="1">
      <c r="A739" s="1"/>
      <c r="C739" s="1"/>
      <c r="E739" s="1"/>
    </row>
    <row r="740" ht="12.75" customHeight="1">
      <c r="A740" s="1"/>
      <c r="C740" s="1"/>
      <c r="E740" s="1"/>
    </row>
    <row r="741" ht="12.75" customHeight="1">
      <c r="A741" s="1"/>
      <c r="C741" s="1"/>
      <c r="E741" s="1"/>
    </row>
    <row r="742" ht="12.75" customHeight="1">
      <c r="A742" s="1"/>
      <c r="C742" s="1"/>
      <c r="E742" s="1"/>
    </row>
    <row r="743" ht="12.75" customHeight="1">
      <c r="A743" s="1"/>
      <c r="C743" s="1"/>
      <c r="E743" s="1"/>
    </row>
    <row r="744" ht="12.75" customHeight="1">
      <c r="A744" s="1"/>
      <c r="C744" s="1"/>
      <c r="E744" s="1"/>
    </row>
    <row r="745" ht="12.75" customHeight="1">
      <c r="A745" s="1"/>
      <c r="C745" s="1"/>
      <c r="E745" s="1"/>
    </row>
    <row r="746" ht="12.75" customHeight="1">
      <c r="A746" s="1"/>
      <c r="C746" s="1"/>
      <c r="E746" s="1"/>
    </row>
    <row r="747" ht="12.75" customHeight="1">
      <c r="A747" s="1"/>
      <c r="C747" s="1"/>
      <c r="E747" s="1"/>
    </row>
    <row r="748" ht="12.75" customHeight="1">
      <c r="A748" s="1"/>
      <c r="C748" s="1"/>
      <c r="E748" s="1"/>
    </row>
    <row r="749" ht="12.75" customHeight="1">
      <c r="A749" s="1"/>
      <c r="C749" s="1"/>
      <c r="E749" s="1"/>
    </row>
    <row r="750" ht="12.75" customHeight="1">
      <c r="A750" s="1"/>
      <c r="C750" s="1"/>
      <c r="E750" s="1"/>
    </row>
    <row r="751" ht="12.75" customHeight="1">
      <c r="A751" s="1"/>
      <c r="C751" s="1"/>
      <c r="E751" s="1"/>
    </row>
    <row r="752" ht="12.75" customHeight="1">
      <c r="A752" s="1"/>
      <c r="C752" s="1"/>
      <c r="E752" s="1"/>
    </row>
    <row r="753" ht="12.75" customHeight="1">
      <c r="A753" s="1"/>
      <c r="C753" s="1"/>
      <c r="E753" s="1"/>
    </row>
    <row r="754" ht="12.75" customHeight="1">
      <c r="A754" s="1"/>
      <c r="C754" s="1"/>
      <c r="E754" s="1"/>
    </row>
    <row r="755" ht="12.75" customHeight="1">
      <c r="A755" s="1"/>
      <c r="C755" s="1"/>
      <c r="E755" s="1"/>
    </row>
    <row r="756" ht="12.75" customHeight="1">
      <c r="A756" s="1"/>
      <c r="C756" s="1"/>
      <c r="E756" s="1"/>
    </row>
    <row r="757" ht="12.75" customHeight="1">
      <c r="A757" s="1"/>
      <c r="C757" s="1"/>
      <c r="E757" s="1"/>
    </row>
    <row r="758" ht="12.75" customHeight="1">
      <c r="A758" s="1"/>
      <c r="C758" s="1"/>
      <c r="E758" s="1"/>
    </row>
    <row r="759" ht="12.75" customHeight="1">
      <c r="A759" s="1"/>
      <c r="C759" s="1"/>
      <c r="E759" s="1"/>
    </row>
    <row r="760" ht="12.75" customHeight="1">
      <c r="A760" s="1"/>
      <c r="C760" s="1"/>
      <c r="E760" s="1"/>
    </row>
    <row r="761" ht="12.75" customHeight="1">
      <c r="A761" s="1"/>
      <c r="C761" s="1"/>
      <c r="E761" s="1"/>
    </row>
    <row r="762" ht="12.75" customHeight="1">
      <c r="A762" s="1"/>
      <c r="C762" s="1"/>
      <c r="E762" s="1"/>
    </row>
    <row r="763" ht="12.75" customHeight="1">
      <c r="A763" s="1"/>
      <c r="C763" s="1"/>
      <c r="E763" s="1"/>
    </row>
    <row r="764" ht="12.75" customHeight="1">
      <c r="A764" s="1"/>
      <c r="C764" s="1"/>
      <c r="E764" s="1"/>
    </row>
    <row r="765" ht="12.75" customHeight="1">
      <c r="A765" s="1"/>
      <c r="C765" s="1"/>
      <c r="E765" s="1"/>
    </row>
    <row r="766" ht="12.75" customHeight="1">
      <c r="A766" s="1"/>
      <c r="C766" s="1"/>
      <c r="E766" s="1"/>
    </row>
    <row r="767" ht="12.75" customHeight="1">
      <c r="A767" s="1"/>
      <c r="C767" s="1"/>
      <c r="E767" s="1"/>
    </row>
    <row r="768" ht="12.75" customHeight="1">
      <c r="A768" s="1"/>
      <c r="C768" s="1"/>
      <c r="E768" s="1"/>
    </row>
    <row r="769" ht="12.75" customHeight="1">
      <c r="A769" s="1"/>
      <c r="C769" s="1"/>
      <c r="E769" s="1"/>
    </row>
    <row r="770" ht="12.75" customHeight="1">
      <c r="A770" s="1"/>
      <c r="C770" s="1"/>
      <c r="E770" s="1"/>
    </row>
    <row r="771" ht="12.75" customHeight="1">
      <c r="A771" s="1"/>
      <c r="C771" s="1"/>
      <c r="E771" s="1"/>
    </row>
    <row r="772" ht="12.75" customHeight="1">
      <c r="A772" s="1"/>
      <c r="C772" s="1"/>
      <c r="E772" s="1"/>
    </row>
    <row r="773" ht="12.75" customHeight="1">
      <c r="A773" s="1"/>
      <c r="C773" s="1"/>
      <c r="E773" s="1"/>
    </row>
    <row r="774" ht="12.75" customHeight="1">
      <c r="A774" s="1"/>
      <c r="C774" s="1"/>
      <c r="E774" s="1"/>
    </row>
    <row r="775" ht="12.75" customHeight="1">
      <c r="A775" s="1"/>
      <c r="C775" s="1"/>
      <c r="E775" s="1"/>
    </row>
    <row r="776" ht="12.75" customHeight="1">
      <c r="A776" s="1"/>
      <c r="C776" s="1"/>
      <c r="E776" s="1"/>
    </row>
    <row r="777" ht="12.75" customHeight="1">
      <c r="A777" s="1"/>
      <c r="C777" s="1"/>
      <c r="E777" s="1"/>
    </row>
    <row r="778" ht="12.75" customHeight="1">
      <c r="A778" s="1"/>
      <c r="C778" s="1"/>
      <c r="E778" s="1"/>
    </row>
    <row r="779" ht="12.75" customHeight="1">
      <c r="A779" s="1"/>
      <c r="C779" s="1"/>
      <c r="E779" s="1"/>
    </row>
    <row r="780" ht="12.75" customHeight="1">
      <c r="A780" s="1"/>
      <c r="C780" s="1"/>
      <c r="E780" s="1"/>
    </row>
    <row r="781" ht="12.75" customHeight="1">
      <c r="A781" s="1"/>
      <c r="C781" s="1"/>
      <c r="E781" s="1"/>
    </row>
    <row r="782" ht="12.75" customHeight="1">
      <c r="A782" s="1"/>
      <c r="C782" s="1"/>
      <c r="E782" s="1"/>
    </row>
    <row r="783" ht="12.75" customHeight="1">
      <c r="A783" s="1"/>
      <c r="C783" s="1"/>
      <c r="E783" s="1"/>
    </row>
    <row r="784" ht="12.75" customHeight="1">
      <c r="A784" s="1"/>
      <c r="C784" s="1"/>
      <c r="E784" s="1"/>
    </row>
    <row r="785" ht="12.75" customHeight="1">
      <c r="A785" s="1"/>
      <c r="C785" s="1"/>
      <c r="E785" s="1"/>
    </row>
    <row r="786" ht="12.75" customHeight="1">
      <c r="A786" s="1"/>
      <c r="C786" s="1"/>
      <c r="E786" s="1"/>
    </row>
    <row r="787" ht="12.75" customHeight="1">
      <c r="A787" s="1"/>
      <c r="C787" s="1"/>
      <c r="E787" s="1"/>
    </row>
    <row r="788" ht="12.75" customHeight="1">
      <c r="A788" s="1"/>
      <c r="C788" s="1"/>
      <c r="E788" s="1"/>
    </row>
    <row r="789" ht="12.75" customHeight="1">
      <c r="A789" s="1"/>
      <c r="C789" s="1"/>
      <c r="E789" s="1"/>
    </row>
    <row r="790" ht="12.75" customHeight="1">
      <c r="A790" s="1"/>
      <c r="C790" s="1"/>
      <c r="E790" s="1"/>
    </row>
    <row r="791" ht="12.75" customHeight="1">
      <c r="A791" s="1"/>
      <c r="C791" s="1"/>
      <c r="E791" s="1"/>
    </row>
    <row r="792" ht="12.75" customHeight="1">
      <c r="A792" s="1"/>
      <c r="C792" s="1"/>
      <c r="E792" s="1"/>
    </row>
    <row r="793" ht="12.75" customHeight="1">
      <c r="A793" s="1"/>
      <c r="C793" s="1"/>
      <c r="E793" s="1"/>
    </row>
    <row r="794" ht="12.75" customHeight="1">
      <c r="A794" s="1"/>
      <c r="C794" s="1"/>
      <c r="E794" s="1"/>
    </row>
    <row r="795" ht="12.75" customHeight="1">
      <c r="A795" s="1"/>
      <c r="C795" s="1"/>
      <c r="E795" s="1"/>
    </row>
    <row r="796" ht="12.75" customHeight="1">
      <c r="A796" s="1"/>
      <c r="C796" s="1"/>
      <c r="E796" s="1"/>
    </row>
    <row r="797" ht="12.75" customHeight="1">
      <c r="A797" s="1"/>
      <c r="C797" s="1"/>
      <c r="E797" s="1"/>
    </row>
    <row r="798" ht="12.75" customHeight="1">
      <c r="A798" s="1"/>
      <c r="C798" s="1"/>
      <c r="E798" s="1"/>
    </row>
    <row r="799" ht="12.75" customHeight="1">
      <c r="A799" s="1"/>
      <c r="C799" s="1"/>
      <c r="E799" s="1"/>
    </row>
    <row r="800" ht="12.75" customHeight="1">
      <c r="A800" s="1"/>
      <c r="C800" s="1"/>
      <c r="E800" s="1"/>
    </row>
    <row r="801" ht="12.75" customHeight="1">
      <c r="A801" s="1"/>
      <c r="C801" s="1"/>
      <c r="E801" s="1"/>
    </row>
    <row r="802" ht="12.75" customHeight="1">
      <c r="A802" s="1"/>
      <c r="C802" s="1"/>
      <c r="E802" s="1"/>
    </row>
    <row r="803" ht="12.75" customHeight="1">
      <c r="A803" s="1"/>
      <c r="C803" s="1"/>
      <c r="E803" s="1"/>
    </row>
    <row r="804" ht="12.75" customHeight="1">
      <c r="A804" s="1"/>
      <c r="C804" s="1"/>
      <c r="E804" s="1"/>
    </row>
    <row r="805" ht="12.75" customHeight="1">
      <c r="A805" s="1"/>
      <c r="C805" s="1"/>
      <c r="E805" s="1"/>
    </row>
    <row r="806" ht="12.75" customHeight="1">
      <c r="A806" s="1"/>
      <c r="C806" s="1"/>
      <c r="E806" s="1"/>
    </row>
    <row r="807" ht="12.75" customHeight="1">
      <c r="A807" s="1"/>
      <c r="C807" s="1"/>
      <c r="E807" s="1"/>
    </row>
    <row r="808" ht="12.75" customHeight="1">
      <c r="A808" s="1"/>
      <c r="C808" s="1"/>
      <c r="E808" s="1"/>
    </row>
    <row r="809" ht="12.75" customHeight="1">
      <c r="A809" s="1"/>
      <c r="C809" s="1"/>
      <c r="E809" s="1"/>
    </row>
    <row r="810" ht="12.75" customHeight="1">
      <c r="A810" s="1"/>
      <c r="C810" s="1"/>
      <c r="E810" s="1"/>
    </row>
    <row r="811" ht="12.75" customHeight="1">
      <c r="A811" s="1"/>
      <c r="C811" s="1"/>
      <c r="E811" s="1"/>
    </row>
    <row r="812" ht="12.75" customHeight="1">
      <c r="A812" s="1"/>
      <c r="C812" s="1"/>
      <c r="E812" s="1"/>
    </row>
    <row r="813" ht="12.75" customHeight="1">
      <c r="A813" s="1"/>
      <c r="C813" s="1"/>
      <c r="E813" s="1"/>
    </row>
    <row r="814" ht="12.75" customHeight="1">
      <c r="A814" s="1"/>
      <c r="C814" s="1"/>
      <c r="E814" s="1"/>
    </row>
    <row r="815" ht="12.75" customHeight="1">
      <c r="A815" s="1"/>
      <c r="C815" s="1"/>
      <c r="E815" s="1"/>
    </row>
    <row r="816" ht="12.75" customHeight="1">
      <c r="A816" s="1"/>
      <c r="C816" s="1"/>
      <c r="E816" s="1"/>
    </row>
    <row r="817" ht="12.75" customHeight="1">
      <c r="A817" s="1"/>
      <c r="C817" s="1"/>
      <c r="E817" s="1"/>
    </row>
    <row r="818" ht="12.75" customHeight="1">
      <c r="A818" s="1"/>
      <c r="C818" s="1"/>
      <c r="E818" s="1"/>
    </row>
    <row r="819" ht="12.75" customHeight="1">
      <c r="A819" s="1"/>
      <c r="C819" s="1"/>
      <c r="E819" s="1"/>
    </row>
    <row r="820" ht="12.75" customHeight="1">
      <c r="A820" s="1"/>
      <c r="C820" s="1"/>
      <c r="E820" s="1"/>
    </row>
    <row r="821" ht="12.75" customHeight="1">
      <c r="A821" s="1"/>
      <c r="C821" s="1"/>
      <c r="E821" s="1"/>
    </row>
    <row r="822" ht="12.75" customHeight="1">
      <c r="A822" s="1"/>
      <c r="C822" s="1"/>
      <c r="E822" s="1"/>
    </row>
    <row r="823" ht="12.75" customHeight="1">
      <c r="A823" s="1"/>
      <c r="C823" s="1"/>
      <c r="E823" s="1"/>
    </row>
    <row r="824" ht="12.75" customHeight="1">
      <c r="A824" s="1"/>
      <c r="C824" s="1"/>
      <c r="E824" s="1"/>
    </row>
    <row r="825" ht="12.75" customHeight="1">
      <c r="A825" s="1"/>
      <c r="C825" s="1"/>
      <c r="E825" s="1"/>
    </row>
    <row r="826" ht="12.75" customHeight="1">
      <c r="A826" s="1"/>
      <c r="C826" s="1"/>
      <c r="E826" s="1"/>
    </row>
    <row r="827" ht="12.75" customHeight="1">
      <c r="A827" s="1"/>
      <c r="C827" s="1"/>
      <c r="E827" s="1"/>
    </row>
    <row r="828" ht="12.75" customHeight="1">
      <c r="A828" s="1"/>
      <c r="C828" s="1"/>
      <c r="E828" s="1"/>
    </row>
    <row r="829" ht="12.75" customHeight="1">
      <c r="A829" s="1"/>
      <c r="C829" s="1"/>
      <c r="E829" s="1"/>
    </row>
    <row r="830" ht="12.75" customHeight="1">
      <c r="A830" s="1"/>
      <c r="C830" s="1"/>
      <c r="E830" s="1"/>
    </row>
    <row r="831" ht="12.75" customHeight="1">
      <c r="A831" s="1"/>
      <c r="C831" s="1"/>
      <c r="E831" s="1"/>
    </row>
    <row r="832" ht="12.75" customHeight="1">
      <c r="A832" s="1"/>
      <c r="C832" s="1"/>
      <c r="E832" s="1"/>
    </row>
    <row r="833" ht="12.75" customHeight="1">
      <c r="A833" s="1"/>
      <c r="C833" s="1"/>
      <c r="E833" s="1"/>
    </row>
    <row r="834" ht="12.75" customHeight="1">
      <c r="A834" s="1"/>
      <c r="C834" s="1"/>
      <c r="E834" s="1"/>
    </row>
    <row r="835" ht="12.75" customHeight="1">
      <c r="A835" s="1"/>
      <c r="C835" s="1"/>
      <c r="E835" s="1"/>
    </row>
    <row r="836" ht="12.75" customHeight="1">
      <c r="A836" s="1"/>
      <c r="C836" s="1"/>
      <c r="E836" s="1"/>
    </row>
    <row r="837" ht="12.75" customHeight="1">
      <c r="A837" s="1"/>
      <c r="C837" s="1"/>
      <c r="E837" s="1"/>
    </row>
    <row r="838" ht="12.75" customHeight="1">
      <c r="A838" s="1"/>
      <c r="C838" s="1"/>
      <c r="E838" s="1"/>
    </row>
    <row r="839" ht="12.75" customHeight="1">
      <c r="A839" s="1"/>
      <c r="C839" s="1"/>
      <c r="E839" s="1"/>
    </row>
    <row r="840" ht="12.75" customHeight="1">
      <c r="A840" s="1"/>
      <c r="C840" s="1"/>
      <c r="E840" s="1"/>
    </row>
    <row r="841" ht="12.75" customHeight="1">
      <c r="A841" s="1"/>
      <c r="C841" s="1"/>
      <c r="E841" s="1"/>
    </row>
    <row r="842" ht="12.75" customHeight="1">
      <c r="A842" s="1"/>
      <c r="C842" s="1"/>
      <c r="E842" s="1"/>
    </row>
    <row r="843" ht="12.75" customHeight="1">
      <c r="A843" s="1"/>
      <c r="C843" s="1"/>
      <c r="E843" s="1"/>
    </row>
    <row r="844" ht="12.75" customHeight="1">
      <c r="A844" s="1"/>
      <c r="C844" s="1"/>
      <c r="E844" s="1"/>
    </row>
    <row r="845" ht="12.75" customHeight="1">
      <c r="A845" s="1"/>
      <c r="C845" s="1"/>
      <c r="E845" s="1"/>
    </row>
    <row r="846" ht="12.75" customHeight="1">
      <c r="A846" s="1"/>
      <c r="C846" s="1"/>
      <c r="E846" s="1"/>
    </row>
    <row r="847" ht="12.75" customHeight="1">
      <c r="A847" s="1"/>
      <c r="C847" s="1"/>
      <c r="E847" s="1"/>
    </row>
    <row r="848" ht="12.75" customHeight="1">
      <c r="A848" s="1"/>
      <c r="C848" s="1"/>
      <c r="E848" s="1"/>
    </row>
    <row r="849" ht="12.75" customHeight="1">
      <c r="A849" s="1"/>
      <c r="C849" s="1"/>
      <c r="E849" s="1"/>
    </row>
    <row r="850" ht="12.75" customHeight="1">
      <c r="A850" s="1"/>
      <c r="C850" s="1"/>
      <c r="E850" s="1"/>
    </row>
    <row r="851" ht="12.75" customHeight="1">
      <c r="A851" s="1"/>
      <c r="C851" s="1"/>
      <c r="E851" s="1"/>
    </row>
    <row r="852" ht="12.75" customHeight="1">
      <c r="A852" s="1"/>
      <c r="C852" s="1"/>
      <c r="E852" s="1"/>
    </row>
    <row r="853" ht="12.75" customHeight="1">
      <c r="A853" s="1"/>
      <c r="C853" s="1"/>
      <c r="E853" s="1"/>
    </row>
    <row r="854" ht="12.75" customHeight="1">
      <c r="A854" s="1"/>
      <c r="C854" s="1"/>
      <c r="E854" s="1"/>
    </row>
    <row r="855" ht="12.75" customHeight="1">
      <c r="A855" s="1"/>
      <c r="C855" s="1"/>
      <c r="E855" s="1"/>
    </row>
    <row r="856" ht="12.75" customHeight="1">
      <c r="A856" s="1"/>
      <c r="C856" s="1"/>
      <c r="E856" s="1"/>
    </row>
    <row r="857" ht="12.75" customHeight="1">
      <c r="A857" s="1"/>
      <c r="C857" s="1"/>
      <c r="E857" s="1"/>
    </row>
    <row r="858" ht="12.75" customHeight="1">
      <c r="A858" s="1"/>
      <c r="C858" s="1"/>
      <c r="E858" s="1"/>
    </row>
    <row r="859" ht="12.75" customHeight="1">
      <c r="A859" s="1"/>
      <c r="C859" s="1"/>
      <c r="E859" s="1"/>
    </row>
    <row r="860" ht="12.75" customHeight="1">
      <c r="A860" s="1"/>
      <c r="C860" s="1"/>
      <c r="E860" s="1"/>
    </row>
    <row r="861" ht="12.75" customHeight="1">
      <c r="A861" s="1"/>
      <c r="C861" s="1"/>
      <c r="E861" s="1"/>
    </row>
    <row r="862" ht="12.75" customHeight="1">
      <c r="A862" s="1"/>
      <c r="C862" s="1"/>
      <c r="E862" s="1"/>
    </row>
    <row r="863" ht="12.75" customHeight="1">
      <c r="A863" s="1"/>
      <c r="C863" s="1"/>
      <c r="E863" s="1"/>
    </row>
    <row r="864" ht="12.75" customHeight="1">
      <c r="A864" s="1"/>
      <c r="C864" s="1"/>
      <c r="E864" s="1"/>
    </row>
    <row r="865" ht="12.75" customHeight="1">
      <c r="A865" s="1"/>
      <c r="C865" s="1"/>
      <c r="E865" s="1"/>
    </row>
    <row r="866" ht="12.75" customHeight="1">
      <c r="A866" s="1"/>
      <c r="C866" s="1"/>
      <c r="E866" s="1"/>
    </row>
    <row r="867" ht="12.75" customHeight="1">
      <c r="A867" s="1"/>
      <c r="C867" s="1"/>
      <c r="E867" s="1"/>
    </row>
    <row r="868" ht="12.75" customHeight="1">
      <c r="A868" s="1"/>
      <c r="C868" s="1"/>
      <c r="E868" s="1"/>
    </row>
    <row r="869" ht="12.75" customHeight="1">
      <c r="A869" s="1"/>
      <c r="C869" s="1"/>
      <c r="E869" s="1"/>
    </row>
    <row r="870" ht="12.75" customHeight="1">
      <c r="A870" s="1"/>
      <c r="C870" s="1"/>
      <c r="E870" s="1"/>
    </row>
    <row r="871" ht="12.75" customHeight="1">
      <c r="A871" s="1"/>
      <c r="C871" s="1"/>
      <c r="E871" s="1"/>
    </row>
    <row r="872" ht="12.75" customHeight="1">
      <c r="A872" s="1"/>
      <c r="C872" s="1"/>
      <c r="E872" s="1"/>
    </row>
    <row r="873" ht="12.75" customHeight="1">
      <c r="A873" s="1"/>
      <c r="C873" s="1"/>
      <c r="E873" s="1"/>
    </row>
    <row r="874" ht="12.75" customHeight="1">
      <c r="A874" s="1"/>
      <c r="C874" s="1"/>
      <c r="E874" s="1"/>
    </row>
    <row r="875" ht="12.75" customHeight="1">
      <c r="A875" s="1"/>
      <c r="C875" s="1"/>
      <c r="E875" s="1"/>
    </row>
    <row r="876" ht="12.75" customHeight="1">
      <c r="A876" s="1"/>
      <c r="C876" s="1"/>
      <c r="E876" s="1"/>
    </row>
    <row r="877" ht="12.75" customHeight="1">
      <c r="A877" s="1"/>
      <c r="C877" s="1"/>
      <c r="E877" s="1"/>
    </row>
    <row r="878" ht="12.75" customHeight="1">
      <c r="A878" s="1"/>
      <c r="C878" s="1"/>
      <c r="E878" s="1"/>
    </row>
    <row r="879" ht="12.75" customHeight="1">
      <c r="A879" s="1"/>
      <c r="C879" s="1"/>
      <c r="E879" s="1"/>
    </row>
    <row r="880" ht="12.75" customHeight="1">
      <c r="A880" s="1"/>
      <c r="C880" s="1"/>
      <c r="E880" s="1"/>
    </row>
    <row r="881" ht="12.75" customHeight="1">
      <c r="A881" s="1"/>
      <c r="C881" s="1"/>
      <c r="E881" s="1"/>
    </row>
    <row r="882" ht="12.75" customHeight="1">
      <c r="A882" s="1"/>
      <c r="C882" s="1"/>
      <c r="E882" s="1"/>
    </row>
    <row r="883" ht="12.75" customHeight="1">
      <c r="A883" s="1"/>
      <c r="C883" s="1"/>
      <c r="E883" s="1"/>
    </row>
    <row r="884" ht="12.75" customHeight="1">
      <c r="A884" s="1"/>
      <c r="C884" s="1"/>
      <c r="E884" s="1"/>
    </row>
    <row r="885" ht="12.75" customHeight="1">
      <c r="A885" s="1"/>
      <c r="C885" s="1"/>
      <c r="E885" s="1"/>
    </row>
    <row r="886" ht="12.75" customHeight="1">
      <c r="A886" s="1"/>
      <c r="C886" s="1"/>
      <c r="E886" s="1"/>
    </row>
    <row r="887" ht="12.75" customHeight="1">
      <c r="A887" s="1"/>
      <c r="C887" s="1"/>
      <c r="E887" s="1"/>
    </row>
    <row r="888" ht="12.75" customHeight="1">
      <c r="A888" s="1"/>
      <c r="C888" s="1"/>
      <c r="E888" s="1"/>
    </row>
    <row r="889" ht="12.75" customHeight="1">
      <c r="A889" s="1"/>
      <c r="C889" s="1"/>
      <c r="E889" s="1"/>
    </row>
    <row r="890" ht="12.75" customHeight="1">
      <c r="A890" s="1"/>
      <c r="C890" s="1"/>
      <c r="E890" s="1"/>
    </row>
    <row r="891" ht="12.75" customHeight="1">
      <c r="A891" s="1"/>
      <c r="C891" s="1"/>
      <c r="E891" s="1"/>
    </row>
    <row r="892" ht="12.75" customHeight="1">
      <c r="A892" s="1"/>
      <c r="C892" s="1"/>
      <c r="E892" s="1"/>
    </row>
    <row r="893" ht="12.75" customHeight="1">
      <c r="A893" s="1"/>
      <c r="C893" s="1"/>
      <c r="E893" s="1"/>
    </row>
    <row r="894" ht="12.75" customHeight="1">
      <c r="A894" s="1"/>
      <c r="C894" s="1"/>
      <c r="E894" s="1"/>
    </row>
    <row r="895" ht="12.75" customHeight="1">
      <c r="A895" s="1"/>
      <c r="C895" s="1"/>
      <c r="E895" s="1"/>
    </row>
    <row r="896" ht="12.75" customHeight="1">
      <c r="A896" s="1"/>
      <c r="C896" s="1"/>
      <c r="E896" s="1"/>
    </row>
    <row r="897" ht="12.75" customHeight="1">
      <c r="A897" s="1"/>
      <c r="C897" s="1"/>
      <c r="E897" s="1"/>
    </row>
    <row r="898" ht="12.75" customHeight="1">
      <c r="A898" s="1"/>
      <c r="C898" s="1"/>
      <c r="E898" s="1"/>
    </row>
    <row r="899" ht="12.75" customHeight="1">
      <c r="A899" s="1"/>
      <c r="C899" s="1"/>
      <c r="E899" s="1"/>
    </row>
    <row r="900" ht="12.75" customHeight="1">
      <c r="A900" s="1"/>
      <c r="C900" s="1"/>
      <c r="E900" s="1"/>
    </row>
    <row r="901" ht="12.75" customHeight="1">
      <c r="A901" s="1"/>
      <c r="C901" s="1"/>
      <c r="E901" s="1"/>
    </row>
    <row r="902" ht="12.75" customHeight="1">
      <c r="A902" s="1"/>
      <c r="C902" s="1"/>
      <c r="E902" s="1"/>
    </row>
    <row r="903" ht="12.75" customHeight="1">
      <c r="A903" s="1"/>
      <c r="C903" s="1"/>
      <c r="E903" s="1"/>
    </row>
    <row r="904" ht="12.75" customHeight="1">
      <c r="A904" s="1"/>
      <c r="C904" s="1"/>
      <c r="E904" s="1"/>
    </row>
    <row r="905" ht="12.75" customHeight="1">
      <c r="A905" s="1"/>
      <c r="C905" s="1"/>
      <c r="E905" s="1"/>
    </row>
    <row r="906" ht="12.75" customHeight="1">
      <c r="A906" s="1"/>
      <c r="C906" s="1"/>
      <c r="E906" s="1"/>
    </row>
    <row r="907" ht="12.75" customHeight="1">
      <c r="A907" s="1"/>
      <c r="C907" s="1"/>
      <c r="E907" s="1"/>
    </row>
    <row r="908" ht="12.75" customHeight="1">
      <c r="A908" s="1"/>
      <c r="C908" s="1"/>
      <c r="E908" s="1"/>
    </row>
    <row r="909" ht="12.75" customHeight="1">
      <c r="A909" s="1"/>
      <c r="C909" s="1"/>
      <c r="E909" s="1"/>
    </row>
    <row r="910" ht="12.75" customHeight="1">
      <c r="A910" s="1"/>
      <c r="C910" s="1"/>
      <c r="E910" s="1"/>
    </row>
    <row r="911" ht="12.75" customHeight="1">
      <c r="A911" s="1"/>
      <c r="C911" s="1"/>
      <c r="E911" s="1"/>
    </row>
    <row r="912" ht="12.75" customHeight="1">
      <c r="A912" s="1"/>
      <c r="C912" s="1"/>
      <c r="E912" s="1"/>
    </row>
    <row r="913" ht="12.75" customHeight="1">
      <c r="A913" s="1"/>
      <c r="C913" s="1"/>
      <c r="E913" s="1"/>
    </row>
    <row r="914" ht="12.75" customHeight="1">
      <c r="A914" s="1"/>
      <c r="C914" s="1"/>
      <c r="E914" s="1"/>
    </row>
    <row r="915" ht="12.75" customHeight="1">
      <c r="A915" s="1"/>
      <c r="C915" s="1"/>
      <c r="E915" s="1"/>
    </row>
    <row r="916" ht="12.75" customHeight="1">
      <c r="A916" s="1"/>
      <c r="C916" s="1"/>
      <c r="E916" s="1"/>
    </row>
    <row r="917" ht="12.75" customHeight="1">
      <c r="A917" s="1"/>
      <c r="C917" s="1"/>
      <c r="E917" s="1"/>
    </row>
    <row r="918" ht="12.75" customHeight="1">
      <c r="A918" s="1"/>
      <c r="C918" s="1"/>
      <c r="E918" s="1"/>
    </row>
    <row r="919" ht="12.75" customHeight="1">
      <c r="A919" s="1"/>
      <c r="C919" s="1"/>
      <c r="E919" s="1"/>
    </row>
    <row r="920" ht="12.75" customHeight="1">
      <c r="A920" s="1"/>
      <c r="C920" s="1"/>
      <c r="E920" s="1"/>
    </row>
    <row r="921" ht="12.75" customHeight="1">
      <c r="A921" s="1"/>
      <c r="C921" s="1"/>
      <c r="E921" s="1"/>
    </row>
    <row r="922" ht="12.75" customHeight="1">
      <c r="A922" s="1"/>
      <c r="C922" s="1"/>
      <c r="E922" s="1"/>
    </row>
    <row r="923" ht="12.75" customHeight="1">
      <c r="A923" s="1"/>
      <c r="C923" s="1"/>
      <c r="E923" s="1"/>
    </row>
    <row r="924" ht="12.75" customHeight="1">
      <c r="A924" s="1"/>
      <c r="C924" s="1"/>
      <c r="E924" s="1"/>
    </row>
    <row r="925" ht="12.75" customHeight="1">
      <c r="A925" s="1"/>
      <c r="C925" s="1"/>
      <c r="E925" s="1"/>
    </row>
    <row r="926" ht="12.75" customHeight="1">
      <c r="A926" s="1"/>
      <c r="C926" s="1"/>
      <c r="E926" s="1"/>
    </row>
    <row r="927" ht="12.75" customHeight="1">
      <c r="A927" s="1"/>
      <c r="C927" s="1"/>
      <c r="E927" s="1"/>
    </row>
    <row r="928" ht="12.75" customHeight="1">
      <c r="A928" s="1"/>
      <c r="C928" s="1"/>
      <c r="E928" s="1"/>
    </row>
    <row r="929" ht="12.75" customHeight="1">
      <c r="A929" s="1"/>
      <c r="C929" s="1"/>
      <c r="E929" s="1"/>
    </row>
    <row r="930" ht="12.75" customHeight="1">
      <c r="A930" s="1"/>
      <c r="C930" s="1"/>
      <c r="E930" s="1"/>
    </row>
    <row r="931" ht="12.75" customHeight="1">
      <c r="A931" s="1"/>
      <c r="C931" s="1"/>
      <c r="E931" s="1"/>
    </row>
    <row r="932" ht="12.75" customHeight="1">
      <c r="A932" s="1"/>
      <c r="C932" s="1"/>
      <c r="E932" s="1"/>
    </row>
    <row r="933" ht="12.75" customHeight="1">
      <c r="A933" s="1"/>
      <c r="C933" s="1"/>
      <c r="E933" s="1"/>
    </row>
    <row r="934" ht="12.75" customHeight="1">
      <c r="A934" s="1"/>
      <c r="C934" s="1"/>
      <c r="E934" s="1"/>
    </row>
    <row r="935" ht="12.75" customHeight="1">
      <c r="A935" s="1"/>
      <c r="C935" s="1"/>
      <c r="E935" s="1"/>
    </row>
    <row r="936" ht="12.75" customHeight="1">
      <c r="A936" s="1"/>
      <c r="C936" s="1"/>
      <c r="E936" s="1"/>
    </row>
    <row r="937" ht="12.75" customHeight="1">
      <c r="A937" s="1"/>
      <c r="C937" s="1"/>
      <c r="E937" s="1"/>
    </row>
    <row r="938" ht="12.75" customHeight="1">
      <c r="A938" s="1"/>
      <c r="C938" s="1"/>
      <c r="E938" s="1"/>
    </row>
    <row r="939" ht="12.75" customHeight="1">
      <c r="A939" s="1"/>
      <c r="C939" s="1"/>
      <c r="E939" s="1"/>
    </row>
    <row r="940" ht="12.75" customHeight="1">
      <c r="A940" s="1"/>
      <c r="C940" s="1"/>
      <c r="E940" s="1"/>
    </row>
    <row r="941" ht="12.75" customHeight="1">
      <c r="A941" s="1"/>
      <c r="C941" s="1"/>
      <c r="E941" s="1"/>
    </row>
    <row r="942" ht="12.75" customHeight="1">
      <c r="A942" s="1"/>
      <c r="C942" s="1"/>
      <c r="E942" s="1"/>
    </row>
    <row r="943" ht="12.75" customHeight="1">
      <c r="A943" s="1"/>
      <c r="C943" s="1"/>
      <c r="E943" s="1"/>
    </row>
    <row r="944" ht="12.75" customHeight="1">
      <c r="A944" s="1"/>
      <c r="C944" s="1"/>
      <c r="E944" s="1"/>
    </row>
    <row r="945" ht="12.75" customHeight="1">
      <c r="A945" s="1"/>
      <c r="C945" s="1"/>
      <c r="E945" s="1"/>
    </row>
    <row r="946" ht="12.75" customHeight="1">
      <c r="A946" s="1"/>
      <c r="C946" s="1"/>
      <c r="E946" s="1"/>
    </row>
    <row r="947" ht="12.75" customHeight="1">
      <c r="A947" s="1"/>
      <c r="C947" s="1"/>
      <c r="E947" s="1"/>
    </row>
    <row r="948" ht="12.75" customHeight="1">
      <c r="A948" s="1"/>
      <c r="C948" s="1"/>
      <c r="E948" s="1"/>
    </row>
    <row r="949" ht="12.75" customHeight="1">
      <c r="A949" s="1"/>
      <c r="C949" s="1"/>
      <c r="E949" s="1"/>
    </row>
    <row r="950" ht="12.75" customHeight="1">
      <c r="A950" s="1"/>
      <c r="C950" s="1"/>
      <c r="E950" s="1"/>
    </row>
    <row r="951" ht="12.75" customHeight="1">
      <c r="A951" s="1"/>
      <c r="C951" s="1"/>
      <c r="E951" s="1"/>
    </row>
    <row r="952" ht="12.75" customHeight="1">
      <c r="A952" s="1"/>
      <c r="C952" s="1"/>
      <c r="E952" s="1"/>
    </row>
    <row r="953" ht="12.75" customHeight="1">
      <c r="A953" s="1"/>
      <c r="C953" s="1"/>
      <c r="E953" s="1"/>
    </row>
    <row r="954" ht="12.75" customHeight="1">
      <c r="A954" s="1"/>
      <c r="C954" s="1"/>
      <c r="E954" s="1"/>
    </row>
    <row r="955" ht="12.75" customHeight="1">
      <c r="A955" s="1"/>
      <c r="C955" s="1"/>
      <c r="E955" s="1"/>
    </row>
    <row r="956" ht="12.75" customHeight="1">
      <c r="A956" s="1"/>
      <c r="C956" s="1"/>
      <c r="E956" s="1"/>
    </row>
    <row r="957" ht="12.75" customHeight="1">
      <c r="A957" s="1"/>
      <c r="C957" s="1"/>
      <c r="E957" s="1"/>
    </row>
    <row r="958" ht="12.75" customHeight="1">
      <c r="A958" s="1"/>
      <c r="C958" s="1"/>
      <c r="E958" s="1"/>
    </row>
    <row r="959" ht="12.75" customHeight="1">
      <c r="A959" s="1"/>
      <c r="C959" s="1"/>
      <c r="E959" s="1"/>
    </row>
    <row r="960" ht="12.75" customHeight="1">
      <c r="A960" s="1"/>
      <c r="C960" s="1"/>
      <c r="E960" s="1"/>
    </row>
    <row r="961" ht="12.75" customHeight="1">
      <c r="A961" s="1"/>
      <c r="C961" s="1"/>
      <c r="E961" s="1"/>
    </row>
    <row r="962" ht="12.75" customHeight="1">
      <c r="A962" s="1"/>
      <c r="C962" s="1"/>
      <c r="E962" s="1"/>
    </row>
    <row r="963" ht="12.75" customHeight="1">
      <c r="A963" s="1"/>
      <c r="C963" s="1"/>
      <c r="E963" s="1"/>
    </row>
    <row r="964" ht="12.75" customHeight="1">
      <c r="A964" s="1"/>
      <c r="C964" s="1"/>
      <c r="E964" s="1"/>
    </row>
    <row r="965" ht="12.75" customHeight="1">
      <c r="A965" s="1"/>
      <c r="C965" s="1"/>
      <c r="E965" s="1"/>
    </row>
    <row r="966" ht="12.75" customHeight="1">
      <c r="A966" s="1"/>
      <c r="C966" s="1"/>
      <c r="E966" s="1"/>
    </row>
    <row r="967" ht="12.75" customHeight="1">
      <c r="A967" s="1"/>
      <c r="C967" s="1"/>
      <c r="E967" s="1"/>
    </row>
    <row r="968" ht="12.75" customHeight="1">
      <c r="A968" s="1"/>
      <c r="C968" s="1"/>
      <c r="E968" s="1"/>
    </row>
    <row r="969" ht="12.75" customHeight="1">
      <c r="A969" s="1"/>
      <c r="C969" s="1"/>
      <c r="E969" s="1"/>
    </row>
    <row r="970" ht="12.75" customHeight="1">
      <c r="A970" s="1"/>
      <c r="C970" s="1"/>
      <c r="E970" s="1"/>
    </row>
    <row r="971" ht="12.75" customHeight="1">
      <c r="A971" s="1"/>
      <c r="C971" s="1"/>
      <c r="E971" s="1"/>
    </row>
    <row r="972" ht="12.75" customHeight="1">
      <c r="A972" s="1"/>
      <c r="C972" s="1"/>
      <c r="E972" s="1"/>
    </row>
    <row r="973" ht="12.75" customHeight="1">
      <c r="A973" s="1"/>
      <c r="C973" s="1"/>
      <c r="E973" s="1"/>
    </row>
    <row r="974" ht="12.75" customHeight="1">
      <c r="A974" s="1"/>
      <c r="C974" s="1"/>
      <c r="E974" s="1"/>
    </row>
    <row r="975" ht="12.75" customHeight="1">
      <c r="A975" s="1"/>
      <c r="C975" s="1"/>
      <c r="E975" s="1"/>
    </row>
    <row r="976" ht="12.75" customHeight="1">
      <c r="A976" s="1"/>
      <c r="C976" s="1"/>
      <c r="E976" s="1"/>
    </row>
    <row r="977" ht="12.75" customHeight="1">
      <c r="A977" s="1"/>
      <c r="C977" s="1"/>
      <c r="E977" s="1"/>
    </row>
    <row r="978" ht="12.75" customHeight="1">
      <c r="A978" s="1"/>
      <c r="C978" s="1"/>
      <c r="E978" s="1"/>
    </row>
    <row r="979" ht="12.75" customHeight="1">
      <c r="A979" s="1"/>
      <c r="C979" s="1"/>
      <c r="E979" s="1"/>
    </row>
    <row r="980" ht="12.75" customHeight="1">
      <c r="A980" s="1"/>
      <c r="C980" s="1"/>
      <c r="E980" s="1"/>
    </row>
    <row r="981" ht="12.75" customHeight="1">
      <c r="A981" s="1"/>
      <c r="C981" s="1"/>
      <c r="E981" s="1"/>
    </row>
    <row r="982" ht="12.75" customHeight="1">
      <c r="A982" s="1"/>
      <c r="C982" s="1"/>
      <c r="E982" s="1"/>
    </row>
    <row r="983" ht="12.75" customHeight="1">
      <c r="A983" s="1"/>
      <c r="C983" s="1"/>
      <c r="E983" s="1"/>
    </row>
    <row r="984" ht="12.75" customHeight="1">
      <c r="A984" s="1"/>
      <c r="C984" s="1"/>
      <c r="E984" s="1"/>
    </row>
    <row r="985" ht="12.75" customHeight="1">
      <c r="A985" s="1"/>
      <c r="C985" s="1"/>
      <c r="E985" s="1"/>
    </row>
    <row r="986" ht="12.75" customHeight="1">
      <c r="A986" s="1"/>
      <c r="C986" s="1"/>
      <c r="E986" s="1"/>
    </row>
    <row r="987" ht="12.75" customHeight="1">
      <c r="A987" s="1"/>
      <c r="C987" s="1"/>
      <c r="E987" s="1"/>
    </row>
    <row r="988" ht="12.75" customHeight="1">
      <c r="A988" s="1"/>
      <c r="C988" s="1"/>
      <c r="E988" s="1"/>
    </row>
    <row r="989" ht="12.75" customHeight="1">
      <c r="A989" s="1"/>
      <c r="C989" s="1"/>
      <c r="E989" s="1"/>
    </row>
    <row r="990" ht="12.75" customHeight="1">
      <c r="A990" s="1"/>
      <c r="C990" s="1"/>
      <c r="E990" s="1"/>
    </row>
    <row r="991" ht="12.75" customHeight="1">
      <c r="A991" s="1"/>
      <c r="C991" s="1"/>
      <c r="E991" s="1"/>
    </row>
    <row r="992" ht="12.75" customHeight="1">
      <c r="A992" s="1"/>
      <c r="C992" s="1"/>
      <c r="E992" s="1"/>
    </row>
    <row r="993" ht="12.75" customHeight="1">
      <c r="A993" s="1"/>
      <c r="C993" s="1"/>
      <c r="E993" s="1"/>
    </row>
    <row r="994" ht="12.75" customHeight="1">
      <c r="A994" s="1"/>
      <c r="C994" s="1"/>
      <c r="E994" s="1"/>
    </row>
    <row r="995" ht="12.75" customHeight="1">
      <c r="A995" s="1"/>
      <c r="C995" s="1"/>
      <c r="E995" s="1"/>
    </row>
    <row r="996" ht="12.75" customHeight="1">
      <c r="A996" s="1"/>
      <c r="C996" s="1"/>
      <c r="E996" s="1"/>
    </row>
    <row r="997" ht="12.75" customHeight="1">
      <c r="A997" s="1"/>
      <c r="C997" s="1"/>
      <c r="E997" s="1"/>
    </row>
    <row r="998" ht="12.75" customHeight="1">
      <c r="A998" s="1"/>
      <c r="C998" s="1"/>
      <c r="E998" s="1"/>
    </row>
    <row r="999" ht="12.75" customHeight="1">
      <c r="A999" s="1"/>
      <c r="C999" s="1"/>
      <c r="E999" s="1"/>
    </row>
    <row r="1000" ht="12.75" customHeight="1">
      <c r="A1000" s="1"/>
      <c r="C1000" s="1"/>
      <c r="E1000" s="1"/>
    </row>
  </sheetData>
  <mergeCells count="1">
    <mergeCell ref="D32:E32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43"/>
    <col customWidth="1" min="5" max="9" width="8.0"/>
    <col customWidth="1" min="10" max="10" width="7.14"/>
  </cols>
  <sheetData>
    <row r="1" ht="18.75" customHeight="1">
      <c r="A1" s="17" t="s">
        <v>313</v>
      </c>
      <c r="B1" s="17"/>
      <c r="C1" s="17"/>
      <c r="D1" s="17"/>
      <c r="E1" s="17"/>
      <c r="F1" s="17"/>
      <c r="J1" s="1"/>
    </row>
    <row r="2" ht="13.5" customHeight="1">
      <c r="A2" s="1"/>
      <c r="D2" s="1"/>
      <c r="J2" s="1"/>
    </row>
    <row r="3" ht="25.5" customHeight="1">
      <c r="A3" s="1"/>
      <c r="C3" s="4" t="s">
        <v>2211</v>
      </c>
      <c r="D3" s="99" t="s">
        <v>3658</v>
      </c>
      <c r="J3" s="1"/>
    </row>
    <row r="4" ht="12.75" customHeight="1">
      <c r="A4" s="1"/>
      <c r="C4" s="92">
        <v>10.0</v>
      </c>
      <c r="D4" s="6">
        <f t="shared" ref="D4:D8" si="1">SIGN(C4)</f>
        <v>1</v>
      </c>
      <c r="E4" s="47" t="s">
        <v>3659</v>
      </c>
      <c r="J4" s="1"/>
    </row>
    <row r="5" ht="12.75" customHeight="1">
      <c r="A5" s="1"/>
      <c r="C5" s="92">
        <v>20.0</v>
      </c>
      <c r="D5" s="6">
        <f t="shared" si="1"/>
        <v>1</v>
      </c>
      <c r="E5" s="47" t="s">
        <v>3660</v>
      </c>
      <c r="J5" s="1"/>
    </row>
    <row r="6" ht="12.75" customHeight="1">
      <c r="A6" s="1"/>
      <c r="C6" s="92">
        <v>0.0</v>
      </c>
      <c r="D6" s="6">
        <f t="shared" si="1"/>
        <v>0</v>
      </c>
      <c r="E6" s="47" t="s">
        <v>3661</v>
      </c>
      <c r="J6" s="1"/>
    </row>
    <row r="7" ht="12.75" customHeight="1">
      <c r="A7" s="1"/>
      <c r="C7" s="92">
        <v>-10.0</v>
      </c>
      <c r="D7" s="6">
        <f t="shared" si="1"/>
        <v>-1</v>
      </c>
      <c r="E7" s="47" t="s">
        <v>3662</v>
      </c>
      <c r="J7" s="1"/>
    </row>
    <row r="8" ht="12.75" customHeight="1">
      <c r="A8" s="1"/>
      <c r="C8" s="92">
        <v>-20.0</v>
      </c>
      <c r="D8" s="6">
        <f t="shared" si="1"/>
        <v>-1</v>
      </c>
      <c r="E8" s="47" t="s">
        <v>3663</v>
      </c>
      <c r="J8" s="1"/>
    </row>
    <row r="9" ht="12.75" customHeight="1">
      <c r="A9" s="1"/>
      <c r="D9" s="1"/>
      <c r="J9" s="1"/>
    </row>
    <row r="10" ht="13.5" customHeight="1">
      <c r="A10" s="1"/>
      <c r="B10" s="3" t="s">
        <v>698</v>
      </c>
      <c r="C10" s="3"/>
      <c r="D10" s="3"/>
      <c r="E10" s="3"/>
      <c r="F10" s="3"/>
      <c r="J10" s="1"/>
    </row>
    <row r="11" ht="12.75" customHeight="1">
      <c r="A11" s="1"/>
      <c r="B11" s="1" t="s">
        <v>3664</v>
      </c>
      <c r="D11" s="1"/>
      <c r="J11" s="1"/>
    </row>
    <row r="12" ht="12.75" customHeight="1">
      <c r="A12" s="1"/>
      <c r="B12" s="1" t="s">
        <v>3665</v>
      </c>
      <c r="D12" s="1"/>
      <c r="J12" s="1"/>
    </row>
    <row r="13" ht="12.75" customHeight="1">
      <c r="A13" s="1"/>
      <c r="B13" s="1" t="s">
        <v>3666</v>
      </c>
      <c r="D13" s="1"/>
      <c r="J13" s="1"/>
    </row>
    <row r="14" ht="12.75" customHeight="1">
      <c r="A14" s="1"/>
      <c r="B14" s="1" t="s">
        <v>3667</v>
      </c>
      <c r="D14" s="1"/>
      <c r="J14" s="1"/>
    </row>
    <row r="15" ht="12.75" customHeight="1">
      <c r="A15" s="1"/>
      <c r="D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3668</v>
      </c>
      <c r="D17" s="1"/>
      <c r="J17" s="1"/>
    </row>
    <row r="18" ht="12.75" customHeight="1">
      <c r="A18" s="1"/>
      <c r="B18" s="1" t="s">
        <v>3669</v>
      </c>
      <c r="D18" s="1"/>
      <c r="J18" s="1"/>
    </row>
    <row r="19" ht="12.75" customHeight="1">
      <c r="A19" s="1"/>
      <c r="D19" s="1"/>
      <c r="J19" s="1"/>
    </row>
    <row r="20" ht="13.5" customHeight="1">
      <c r="A20" s="1"/>
      <c r="B20" s="3" t="s">
        <v>4</v>
      </c>
      <c r="C20" s="3"/>
      <c r="D20" s="3"/>
      <c r="E20" s="3"/>
      <c r="F20" s="3"/>
      <c r="J20" s="1"/>
    </row>
    <row r="21" ht="12.75" customHeight="1">
      <c r="A21" s="1"/>
      <c r="B21" s="1" t="s">
        <v>788</v>
      </c>
      <c r="D21" s="1"/>
      <c r="J21" s="1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" width="2.71"/>
    <col customWidth="1" min="2" max="3" width="8.0"/>
    <col customWidth="1" min="4" max="4" width="9.43"/>
    <col customWidth="1" min="5" max="5" width="13.43"/>
    <col customWidth="1" min="6" max="8" width="8.0"/>
    <col customWidth="1" min="9" max="9" width="13.14"/>
  </cols>
  <sheetData>
    <row r="1" ht="18.75" customHeight="1">
      <c r="A1" s="17" t="s">
        <v>315</v>
      </c>
      <c r="B1" s="17"/>
      <c r="C1" s="17"/>
      <c r="D1" s="17"/>
      <c r="E1" s="17"/>
      <c r="F1" s="17"/>
      <c r="G1" s="17"/>
      <c r="I1" s="1"/>
    </row>
    <row r="2" ht="13.5" customHeight="1">
      <c r="A2" s="1"/>
      <c r="D2" s="1"/>
      <c r="E2" s="1"/>
      <c r="I2" s="1"/>
    </row>
    <row r="3" ht="12.75" customHeight="1">
      <c r="A3" s="1"/>
      <c r="D3" s="69"/>
      <c r="E3" s="102" t="s">
        <v>1365</v>
      </c>
      <c r="F3" s="340">
        <v>12000.0</v>
      </c>
      <c r="I3" s="1"/>
    </row>
    <row r="4" ht="12.75" customHeight="1">
      <c r="A4" s="1"/>
      <c r="D4" s="69"/>
      <c r="E4" s="102" t="s">
        <v>3670</v>
      </c>
      <c r="F4" s="340">
        <v>2000.0</v>
      </c>
      <c r="I4" s="1"/>
    </row>
    <row r="5" ht="12.75" customHeight="1">
      <c r="A5" s="1"/>
      <c r="D5" s="69"/>
      <c r="E5" s="102" t="s">
        <v>3671</v>
      </c>
      <c r="F5" s="442">
        <v>4.0</v>
      </c>
      <c r="I5" s="1"/>
    </row>
    <row r="6" ht="12.75" customHeight="1">
      <c r="A6" s="1"/>
      <c r="D6" s="69"/>
      <c r="E6" s="102" t="s">
        <v>3672</v>
      </c>
      <c r="F6" s="277">
        <f>SLN(F3,F4,F5)</f>
        <v>2500</v>
      </c>
      <c r="G6" s="47" t="s">
        <v>3673</v>
      </c>
      <c r="I6" s="1"/>
    </row>
    <row r="7" ht="12.75" customHeight="1">
      <c r="A7" s="1"/>
      <c r="D7" s="1"/>
      <c r="E7" s="1"/>
      <c r="I7" s="1"/>
    </row>
    <row r="8" ht="12.75" customHeight="1">
      <c r="A8" s="1"/>
      <c r="D8" s="1"/>
      <c r="E8" s="1"/>
      <c r="I8" s="1"/>
    </row>
    <row r="9" ht="12.75" customHeight="1">
      <c r="A9" s="1"/>
      <c r="C9" s="69"/>
      <c r="D9" s="194"/>
      <c r="E9" s="70" t="s">
        <v>3674</v>
      </c>
      <c r="F9" s="340">
        <v>20000.0</v>
      </c>
      <c r="I9" s="1"/>
    </row>
    <row r="10" ht="12.75" customHeight="1">
      <c r="A10" s="1"/>
      <c r="C10" s="69"/>
      <c r="D10" s="194"/>
      <c r="E10" s="70" t="s">
        <v>3675</v>
      </c>
      <c r="F10" s="340">
        <v>8000.0</v>
      </c>
      <c r="I10" s="1"/>
    </row>
    <row r="11" ht="12.75" customHeight="1">
      <c r="A11" s="1"/>
      <c r="C11" s="69"/>
      <c r="D11" s="194"/>
      <c r="E11" s="70" t="s">
        <v>3676</v>
      </c>
      <c r="F11" s="442">
        <v>6.0</v>
      </c>
      <c r="I11" s="1"/>
    </row>
    <row r="12" ht="12.75" customHeight="1">
      <c r="A12" s="1"/>
      <c r="C12" s="69"/>
      <c r="D12" s="194"/>
      <c r="E12" s="70" t="s">
        <v>3677</v>
      </c>
      <c r="F12" s="277">
        <f>SLN(F9,F10,F11)</f>
        <v>2000</v>
      </c>
      <c r="G12" s="47" t="s">
        <v>3678</v>
      </c>
      <c r="I12" s="1"/>
    </row>
    <row r="13" ht="12.75" customHeight="1">
      <c r="A13" s="1"/>
      <c r="D13" s="1"/>
      <c r="E13" s="1"/>
      <c r="I13" s="1"/>
    </row>
    <row r="14" ht="13.5" customHeight="1">
      <c r="A14" s="1"/>
      <c r="B14" s="3" t="s">
        <v>698</v>
      </c>
      <c r="C14" s="3"/>
      <c r="D14" s="3"/>
      <c r="E14" s="3"/>
      <c r="F14" s="3"/>
      <c r="G14" s="3"/>
      <c r="I14" s="1"/>
    </row>
    <row r="15" ht="12.75" customHeight="1">
      <c r="A15" s="1"/>
      <c r="B15" s="1" t="s">
        <v>3679</v>
      </c>
      <c r="D15" s="1"/>
      <c r="E15" s="1"/>
      <c r="I15" s="1"/>
    </row>
    <row r="16" ht="12.75" customHeight="1">
      <c r="A16" s="1"/>
      <c r="B16" s="1" t="s">
        <v>3680</v>
      </c>
      <c r="D16" s="1"/>
      <c r="E16" s="1"/>
      <c r="I16" s="1"/>
    </row>
    <row r="17" ht="12.75" customHeight="1">
      <c r="A17" s="1"/>
      <c r="B17" s="1" t="s">
        <v>3681</v>
      </c>
      <c r="D17" s="1"/>
      <c r="E17" s="1"/>
      <c r="I17" s="1"/>
    </row>
    <row r="18" ht="12.75" customHeight="1">
      <c r="A18" s="1"/>
      <c r="B18" s="1" t="s">
        <v>3682</v>
      </c>
      <c r="D18" s="1"/>
      <c r="E18" s="1"/>
      <c r="I18" s="1"/>
    </row>
    <row r="19" ht="12.75" customHeight="1">
      <c r="A19" s="1"/>
      <c r="D19" s="1"/>
      <c r="E19" s="1"/>
      <c r="I19" s="1"/>
    </row>
    <row r="20" ht="12.75" customHeight="1">
      <c r="A20" s="1"/>
      <c r="B20" s="1" t="s">
        <v>3683</v>
      </c>
      <c r="D20" s="1"/>
      <c r="E20" s="1"/>
      <c r="I20" s="1"/>
    </row>
    <row r="21" ht="12.75" customHeight="1">
      <c r="A21" s="1"/>
      <c r="B21" s="1" t="s">
        <v>3684</v>
      </c>
      <c r="D21" s="1"/>
      <c r="E21" s="1"/>
      <c r="I21" s="1"/>
    </row>
    <row r="22" ht="12.75" customHeight="1">
      <c r="A22" s="1"/>
      <c r="B22" s="1" t="s">
        <v>3685</v>
      </c>
      <c r="D22" s="1"/>
      <c r="E22" s="1"/>
      <c r="I22" s="1"/>
    </row>
    <row r="23" ht="12.75" customHeight="1">
      <c r="A23" s="1"/>
      <c r="B23" s="1" t="s">
        <v>3686</v>
      </c>
      <c r="D23" s="1"/>
      <c r="E23" s="1"/>
      <c r="I23" s="1"/>
    </row>
    <row r="24" ht="12.75" customHeight="1">
      <c r="A24" s="1"/>
      <c r="D24" s="1"/>
      <c r="E24" s="1"/>
      <c r="I24" s="1"/>
    </row>
    <row r="25" ht="13.5" customHeight="1">
      <c r="A25" s="1"/>
      <c r="B25" s="3" t="s">
        <v>653</v>
      </c>
      <c r="C25" s="3"/>
      <c r="D25" s="3"/>
      <c r="E25" s="3"/>
      <c r="F25" s="3"/>
      <c r="G25" s="3"/>
      <c r="I25" s="1"/>
    </row>
    <row r="26" ht="12.75" customHeight="1">
      <c r="A26" s="1"/>
      <c r="B26" s="2" t="s">
        <v>3687</v>
      </c>
      <c r="D26" s="1"/>
      <c r="E26" s="1"/>
      <c r="I26" s="1"/>
    </row>
    <row r="27" ht="12.75" customHeight="1">
      <c r="A27" s="1"/>
      <c r="B27" s="1" t="s">
        <v>3688</v>
      </c>
      <c r="D27" s="1"/>
      <c r="E27" s="1"/>
      <c r="I27" s="1"/>
    </row>
    <row r="28" ht="12.75" customHeight="1">
      <c r="A28" s="1"/>
      <c r="B28" s="1" t="s">
        <v>3689</v>
      </c>
      <c r="D28" s="1"/>
      <c r="E28" s="1"/>
      <c r="I28" s="1"/>
    </row>
    <row r="29" ht="12.75" customHeight="1">
      <c r="A29" s="1"/>
      <c r="B29" s="1" t="s">
        <v>3690</v>
      </c>
      <c r="D29" s="1"/>
      <c r="E29" s="1"/>
      <c r="I29" s="1"/>
    </row>
    <row r="30" ht="12.75" customHeight="1">
      <c r="A30" s="1"/>
      <c r="D30" s="1"/>
      <c r="E30" s="1"/>
      <c r="I30" s="1"/>
    </row>
    <row r="31" ht="13.5" customHeight="1">
      <c r="A31" s="1"/>
      <c r="B31" s="3" t="s">
        <v>4</v>
      </c>
      <c r="C31" s="3"/>
      <c r="D31" s="3"/>
      <c r="E31" s="3"/>
      <c r="F31" s="3"/>
      <c r="G31" s="3"/>
      <c r="I31" s="1"/>
    </row>
    <row r="32" ht="12.75" customHeight="1">
      <c r="A32" s="1"/>
      <c r="B32" s="1" t="s">
        <v>788</v>
      </c>
      <c r="D32" s="1"/>
      <c r="E32" s="1"/>
      <c r="I32" s="1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4" width="8.0"/>
    <col customWidth="1" min="5" max="5" width="16.14"/>
    <col customWidth="1" min="6" max="26" width="8.0"/>
  </cols>
  <sheetData>
    <row r="1" ht="18.75" customHeight="1">
      <c r="A1" s="17" t="s">
        <v>317</v>
      </c>
      <c r="B1" s="17"/>
      <c r="C1" s="17"/>
      <c r="D1" s="17"/>
      <c r="E1" s="17"/>
      <c r="F1" s="17"/>
      <c r="G1" s="17"/>
    </row>
    <row r="2" ht="13.5" customHeight="1">
      <c r="A2" s="1"/>
      <c r="E2" s="1"/>
    </row>
    <row r="3" ht="12.75" customHeight="1">
      <c r="A3" s="1"/>
      <c r="C3" s="4" t="s">
        <v>2582</v>
      </c>
      <c r="E3" s="122" t="s">
        <v>3691</v>
      </c>
      <c r="F3" s="6">
        <f>SMALL(C4:C8,1)</f>
        <v>100</v>
      </c>
      <c r="G3" s="47" t="s">
        <v>3692</v>
      </c>
    </row>
    <row r="4" ht="12.75" customHeight="1">
      <c r="A4" s="1"/>
      <c r="C4" s="5">
        <v>120.0</v>
      </c>
      <c r="E4" s="122" t="s">
        <v>3693</v>
      </c>
      <c r="F4" s="6">
        <f>SMALL(C4:C8,2)</f>
        <v>120</v>
      </c>
      <c r="G4" s="47" t="s">
        <v>3694</v>
      </c>
    </row>
    <row r="5" ht="12.75" customHeight="1">
      <c r="A5" s="1"/>
      <c r="C5" s="5">
        <v>800.0</v>
      </c>
      <c r="E5" s="122" t="s">
        <v>3695</v>
      </c>
      <c r="F5" s="6">
        <f>SMALL(C4:C8,3)</f>
        <v>120</v>
      </c>
      <c r="G5" s="47" t="s">
        <v>3696</v>
      </c>
    </row>
    <row r="6" ht="12.75" customHeight="1">
      <c r="A6" s="1"/>
      <c r="C6" s="5">
        <v>100.0</v>
      </c>
      <c r="E6" s="122" t="s">
        <v>3697</v>
      </c>
      <c r="F6" s="6">
        <f>SMALL(C4:C8,4)</f>
        <v>250</v>
      </c>
      <c r="G6" s="47" t="s">
        <v>3698</v>
      </c>
    </row>
    <row r="7" ht="12.75" customHeight="1">
      <c r="A7" s="1"/>
      <c r="C7" s="5">
        <v>120.0</v>
      </c>
      <c r="E7" s="122" t="s">
        <v>3699</v>
      </c>
      <c r="F7" s="6">
        <f>SMALL(C4:C8,5)</f>
        <v>800</v>
      </c>
      <c r="G7" s="47" t="s">
        <v>3700</v>
      </c>
    </row>
    <row r="8" ht="12.75" customHeight="1">
      <c r="A8" s="1"/>
      <c r="C8" s="5">
        <v>250.0</v>
      </c>
      <c r="E8" s="1"/>
    </row>
    <row r="9" ht="12.75" customHeight="1">
      <c r="A9" s="1"/>
      <c r="E9" s="1"/>
    </row>
    <row r="10" ht="13.5" customHeight="1">
      <c r="A10" s="1"/>
      <c r="B10" s="3" t="s">
        <v>698</v>
      </c>
      <c r="C10" s="3"/>
      <c r="D10" s="3"/>
      <c r="E10" s="3"/>
      <c r="F10" s="3"/>
      <c r="G10" s="3"/>
    </row>
    <row r="11" ht="12.75" customHeight="1">
      <c r="A11" s="1"/>
      <c r="B11" s="1" t="s">
        <v>2593</v>
      </c>
      <c r="E11" s="1"/>
    </row>
    <row r="12" ht="12.75" customHeight="1">
      <c r="A12" s="1"/>
      <c r="B12" s="1" t="s">
        <v>2594</v>
      </c>
      <c r="E12" s="1"/>
    </row>
    <row r="13" ht="12.75" customHeight="1">
      <c r="A13" s="1"/>
      <c r="E13" s="1"/>
    </row>
    <row r="14" ht="13.5" customHeight="1">
      <c r="A14" s="1"/>
      <c r="B14" s="3" t="s">
        <v>653</v>
      </c>
      <c r="C14" s="3"/>
      <c r="D14" s="3"/>
      <c r="E14" s="3"/>
      <c r="F14" s="3"/>
      <c r="G14" s="3"/>
    </row>
    <row r="15" ht="12.75" customHeight="1">
      <c r="A15" s="1"/>
      <c r="B15" s="2" t="s">
        <v>3701</v>
      </c>
      <c r="E15" s="1"/>
    </row>
    <row r="16" ht="12.75" customHeight="1">
      <c r="A16" s="1"/>
      <c r="E16" s="1"/>
    </row>
    <row r="17" ht="13.5" customHeight="1">
      <c r="A17" s="1"/>
      <c r="B17" s="3" t="s">
        <v>4</v>
      </c>
      <c r="C17" s="3"/>
      <c r="D17" s="3"/>
      <c r="E17" s="3"/>
      <c r="F17" s="3"/>
      <c r="G17" s="3"/>
    </row>
    <row r="18" ht="12.75" customHeight="1">
      <c r="A18" s="1"/>
      <c r="B18" s="1" t="s">
        <v>788</v>
      </c>
      <c r="E18" s="1"/>
    </row>
    <row r="19" ht="12.75" customHeight="1">
      <c r="A19" s="1"/>
      <c r="E19" s="1"/>
    </row>
    <row r="20" ht="13.5" customHeight="1">
      <c r="A20" s="1"/>
      <c r="B20" s="3" t="s">
        <v>656</v>
      </c>
      <c r="C20" s="3"/>
      <c r="D20" s="3"/>
      <c r="E20" s="3"/>
      <c r="F20" s="3"/>
      <c r="G20" s="3"/>
    </row>
    <row r="21" ht="12.75" customHeight="1">
      <c r="A21" s="1"/>
      <c r="B21" s="1" t="s">
        <v>3702</v>
      </c>
      <c r="E21" s="1"/>
    </row>
    <row r="22" ht="12.75" customHeight="1">
      <c r="A22" s="1"/>
      <c r="E22" s="1"/>
    </row>
    <row r="23" ht="12.75" customHeight="1">
      <c r="A23" s="1"/>
      <c r="C23" s="4" t="s">
        <v>1272</v>
      </c>
      <c r="D23" s="4" t="s">
        <v>584</v>
      </c>
      <c r="E23" s="4" t="s">
        <v>585</v>
      </c>
      <c r="F23" s="4" t="s">
        <v>586</v>
      </c>
    </row>
    <row r="24" ht="12.75" customHeight="1">
      <c r="A24" s="1"/>
      <c r="C24" s="4" t="s">
        <v>6</v>
      </c>
      <c r="D24" s="125">
        <v>5000.0</v>
      </c>
      <c r="E24" s="125">
        <v>6000.0</v>
      </c>
      <c r="F24" s="125">
        <v>4500.0</v>
      </c>
    </row>
    <row r="25" ht="12.75" customHeight="1">
      <c r="A25" s="1"/>
      <c r="C25" s="4" t="s">
        <v>41</v>
      </c>
      <c r="D25" s="125">
        <v>5800.0</v>
      </c>
      <c r="E25" s="125">
        <v>7000.0</v>
      </c>
      <c r="F25" s="125">
        <v>3000.0</v>
      </c>
    </row>
    <row r="26" ht="12.75" customHeight="1">
      <c r="A26" s="1"/>
      <c r="C26" s="4" t="s">
        <v>42</v>
      </c>
      <c r="D26" s="125">
        <v>3500.0</v>
      </c>
      <c r="E26" s="125">
        <v>2000.0</v>
      </c>
      <c r="F26" s="125">
        <v>10000.0</v>
      </c>
    </row>
    <row r="27" ht="12.75" customHeight="1">
      <c r="A27" s="1"/>
      <c r="C27" s="4" t="s">
        <v>43</v>
      </c>
      <c r="D27" s="125">
        <v>12000.0</v>
      </c>
      <c r="E27" s="125">
        <v>4000.0</v>
      </c>
      <c r="F27" s="125">
        <v>6000.0</v>
      </c>
    </row>
    <row r="28" ht="12.75" customHeight="1">
      <c r="A28" s="1"/>
      <c r="E28" s="1"/>
    </row>
    <row r="29" ht="12.75" customHeight="1">
      <c r="A29" s="1"/>
      <c r="C29" s="69"/>
      <c r="D29" s="70" t="s">
        <v>3691</v>
      </c>
      <c r="E29" s="276">
        <f>SMALL(D24:F27,1)</f>
        <v>2000</v>
      </c>
      <c r="F29" s="47" t="s">
        <v>3703</v>
      </c>
    </row>
    <row r="30" ht="12.75" customHeight="1">
      <c r="A30" s="1"/>
      <c r="C30" s="69"/>
      <c r="D30" s="70" t="s">
        <v>3693</v>
      </c>
      <c r="E30" s="276">
        <f>SMALL(D24:F27,2)</f>
        <v>3000</v>
      </c>
      <c r="F30" s="47" t="s">
        <v>3704</v>
      </c>
    </row>
    <row r="31" ht="12.75" customHeight="1">
      <c r="A31" s="1"/>
      <c r="C31" s="69"/>
      <c r="D31" s="70" t="s">
        <v>3695</v>
      </c>
      <c r="E31" s="276">
        <f>SMALL(D24:F27,3)</f>
        <v>3500</v>
      </c>
      <c r="F31" s="47" t="s">
        <v>3705</v>
      </c>
    </row>
    <row r="32" ht="12.75" customHeight="1">
      <c r="A32" s="1"/>
      <c r="E32" s="1"/>
    </row>
    <row r="33" ht="13.5" customHeight="1">
      <c r="A33" s="1"/>
      <c r="B33" s="3" t="s">
        <v>447</v>
      </c>
      <c r="C33" s="3"/>
      <c r="D33" s="3"/>
      <c r="E33" s="3"/>
      <c r="F33" s="3"/>
      <c r="G33" s="3"/>
    </row>
    <row r="34" ht="12.75" customHeight="1">
      <c r="A34" s="1"/>
      <c r="B34" s="1" t="s">
        <v>2600</v>
      </c>
      <c r="E34" s="1"/>
    </row>
    <row r="35" ht="12.75" customHeight="1">
      <c r="A35" s="1"/>
      <c r="B35" s="1" t="s">
        <v>2601</v>
      </c>
      <c r="E35" s="1"/>
    </row>
    <row r="36" ht="12.75" customHeight="1">
      <c r="A36" s="1"/>
      <c r="E36" s="1"/>
    </row>
    <row r="37" ht="12.75" customHeight="1">
      <c r="A37" s="1"/>
      <c r="D37" s="4" t="s">
        <v>2602</v>
      </c>
      <c r="E37" s="276">
        <f>MAX(D24:F27)</f>
        <v>12000</v>
      </c>
      <c r="F37" s="47" t="s">
        <v>2603</v>
      </c>
    </row>
    <row r="38" ht="12.75" customHeight="1">
      <c r="A38" s="1"/>
      <c r="D38" s="4" t="s">
        <v>2604</v>
      </c>
      <c r="E38" s="276">
        <f>MIN(D24:F27)</f>
        <v>2000</v>
      </c>
      <c r="F38" s="47" t="s">
        <v>2605</v>
      </c>
    </row>
    <row r="39" ht="12.75" customHeight="1">
      <c r="A39" s="1"/>
      <c r="E39" s="1"/>
    </row>
    <row r="40" ht="12.75" customHeight="1">
      <c r="A40" s="1"/>
      <c r="E40" s="1"/>
    </row>
    <row r="41" ht="12.75" customHeight="1">
      <c r="A41" s="1"/>
      <c r="E41" s="1"/>
    </row>
    <row r="42" ht="12.75" customHeight="1">
      <c r="A42" s="1"/>
      <c r="E42" s="1"/>
    </row>
    <row r="43" ht="12.75" customHeight="1">
      <c r="A43" s="1"/>
      <c r="E43" s="1"/>
    </row>
    <row r="44" ht="12.75" customHeight="1">
      <c r="A44" s="1"/>
      <c r="E44" s="1"/>
    </row>
    <row r="45" ht="12.75" customHeight="1">
      <c r="A45" s="1"/>
      <c r="E45" s="1"/>
    </row>
    <row r="46" ht="12.75" customHeight="1">
      <c r="A46" s="1"/>
      <c r="E46" s="1"/>
    </row>
    <row r="47" ht="12.75" customHeight="1">
      <c r="A47" s="1"/>
      <c r="E47" s="1"/>
    </row>
    <row r="48" ht="12.75" customHeight="1">
      <c r="A48" s="1"/>
      <c r="E48" s="1"/>
    </row>
    <row r="49" ht="12.75" customHeight="1">
      <c r="A49" s="1"/>
      <c r="E49" s="1"/>
    </row>
    <row r="50" ht="12.75" customHeight="1">
      <c r="A50" s="1"/>
      <c r="E50" s="1"/>
    </row>
    <row r="51" ht="12.75" customHeight="1">
      <c r="A51" s="1"/>
      <c r="E51" s="1"/>
    </row>
    <row r="52" ht="12.75" customHeight="1">
      <c r="A52" s="1"/>
      <c r="E52" s="1"/>
    </row>
    <row r="53" ht="12.75" customHeight="1">
      <c r="A53" s="1"/>
      <c r="E53" s="1"/>
    </row>
    <row r="54" ht="12.75" customHeight="1">
      <c r="A54" s="1"/>
      <c r="E54" s="1"/>
    </row>
    <row r="55" ht="12.75" customHeight="1">
      <c r="A55" s="1"/>
      <c r="E55" s="1"/>
    </row>
    <row r="56" ht="12.75" customHeight="1">
      <c r="A56" s="1"/>
      <c r="E56" s="1"/>
    </row>
    <row r="57" ht="12.75" customHeight="1">
      <c r="A57" s="1"/>
      <c r="E57" s="1"/>
    </row>
    <row r="58" ht="12.75" customHeight="1">
      <c r="A58" s="1"/>
      <c r="E58" s="1"/>
    </row>
    <row r="59" ht="12.75" customHeight="1">
      <c r="A59" s="1"/>
      <c r="E59" s="1"/>
    </row>
    <row r="60" ht="12.75" customHeight="1">
      <c r="A60" s="1"/>
      <c r="E60" s="1"/>
    </row>
    <row r="61" ht="12.75" customHeight="1">
      <c r="A61" s="1"/>
      <c r="E61" s="1"/>
    </row>
    <row r="62" ht="12.75" customHeight="1">
      <c r="A62" s="1"/>
      <c r="E62" s="1"/>
    </row>
    <row r="63" ht="12.75" customHeight="1">
      <c r="A63" s="1"/>
      <c r="E63" s="1"/>
    </row>
    <row r="64" ht="12.75" customHeight="1">
      <c r="A64" s="1"/>
      <c r="E64" s="1"/>
    </row>
    <row r="65" ht="12.75" customHeight="1">
      <c r="A65" s="1"/>
      <c r="E65" s="1"/>
    </row>
    <row r="66" ht="12.75" customHeight="1">
      <c r="A66" s="1"/>
      <c r="E66" s="1"/>
    </row>
    <row r="67" ht="12.75" customHeight="1">
      <c r="A67" s="1"/>
      <c r="E67" s="1"/>
    </row>
    <row r="68" ht="12.75" customHeight="1">
      <c r="A68" s="1"/>
      <c r="E68" s="1"/>
    </row>
    <row r="69" ht="12.75" customHeight="1">
      <c r="A69" s="1"/>
      <c r="E69" s="1"/>
    </row>
    <row r="70" ht="12.75" customHeight="1">
      <c r="A70" s="1"/>
      <c r="E70" s="1"/>
    </row>
    <row r="71" ht="12.75" customHeight="1">
      <c r="A71" s="1"/>
      <c r="E71" s="1"/>
    </row>
    <row r="72" ht="12.75" customHeight="1">
      <c r="A72" s="1"/>
      <c r="E72" s="1"/>
    </row>
    <row r="73" ht="12.75" customHeight="1">
      <c r="A73" s="1"/>
      <c r="E73" s="1"/>
    </row>
    <row r="74" ht="12.75" customHeight="1">
      <c r="A74" s="1"/>
      <c r="E74" s="1"/>
    </row>
    <row r="75" ht="12.75" customHeight="1">
      <c r="A75" s="1"/>
      <c r="E75" s="1"/>
    </row>
    <row r="76" ht="12.75" customHeight="1">
      <c r="A76" s="1"/>
      <c r="E76" s="1"/>
    </row>
    <row r="77" ht="12.75" customHeight="1">
      <c r="A77" s="1"/>
      <c r="E77" s="1"/>
    </row>
    <row r="78" ht="12.75" customHeight="1">
      <c r="A78" s="1"/>
      <c r="E78" s="1"/>
    </row>
    <row r="79" ht="12.75" customHeight="1">
      <c r="A79" s="1"/>
      <c r="E79" s="1"/>
    </row>
    <row r="80" ht="12.75" customHeight="1">
      <c r="A80" s="1"/>
      <c r="E80" s="1"/>
    </row>
    <row r="81" ht="12.75" customHeight="1">
      <c r="A81" s="1"/>
      <c r="E81" s="1"/>
    </row>
    <row r="82" ht="12.75" customHeight="1">
      <c r="A82" s="1"/>
      <c r="E82" s="1"/>
    </row>
    <row r="83" ht="12.75" customHeight="1">
      <c r="A83" s="1"/>
      <c r="E83" s="1"/>
    </row>
    <row r="84" ht="12.75" customHeight="1">
      <c r="A84" s="1"/>
      <c r="E84" s="1"/>
    </row>
    <row r="85" ht="12.75" customHeight="1">
      <c r="A85" s="1"/>
      <c r="E85" s="1"/>
    </row>
    <row r="86" ht="12.75" customHeight="1">
      <c r="A86" s="1"/>
      <c r="E86" s="1"/>
    </row>
    <row r="87" ht="12.75" customHeight="1">
      <c r="A87" s="1"/>
      <c r="E87" s="1"/>
    </row>
    <row r="88" ht="12.75" customHeight="1">
      <c r="A88" s="1"/>
      <c r="E88" s="1"/>
    </row>
    <row r="89" ht="12.75" customHeight="1">
      <c r="A89" s="1"/>
      <c r="E89" s="1"/>
    </row>
    <row r="90" ht="12.75" customHeight="1">
      <c r="A90" s="1"/>
      <c r="E90" s="1"/>
    </row>
    <row r="91" ht="12.75" customHeight="1">
      <c r="A91" s="1"/>
      <c r="E91" s="1"/>
    </row>
    <row r="92" ht="12.75" customHeight="1">
      <c r="A92" s="1"/>
      <c r="E92" s="1"/>
    </row>
    <row r="93" ht="12.75" customHeight="1">
      <c r="A93" s="1"/>
      <c r="E93" s="1"/>
    </row>
    <row r="94" ht="12.75" customHeight="1">
      <c r="A94" s="1"/>
      <c r="E94" s="1"/>
    </row>
    <row r="95" ht="12.75" customHeight="1">
      <c r="A95" s="1"/>
      <c r="E95" s="1"/>
    </row>
    <row r="96" ht="12.75" customHeight="1">
      <c r="A96" s="1"/>
      <c r="E96" s="1"/>
    </row>
    <row r="97" ht="12.75" customHeight="1">
      <c r="A97" s="1"/>
      <c r="E97" s="1"/>
    </row>
    <row r="98" ht="12.75" customHeight="1">
      <c r="A98" s="1"/>
      <c r="E98" s="1"/>
    </row>
    <row r="99" ht="12.75" customHeight="1">
      <c r="A99" s="1"/>
      <c r="E99" s="1"/>
    </row>
    <row r="100" ht="12.75" customHeight="1">
      <c r="A100" s="1"/>
      <c r="E100" s="1"/>
    </row>
    <row r="101" ht="12.75" customHeight="1">
      <c r="A101" s="1"/>
      <c r="E101" s="1"/>
    </row>
    <row r="102" ht="12.75" customHeight="1">
      <c r="A102" s="1"/>
      <c r="E102" s="1"/>
    </row>
    <row r="103" ht="12.75" customHeight="1">
      <c r="A103" s="1"/>
      <c r="E103" s="1"/>
    </row>
    <row r="104" ht="12.75" customHeight="1">
      <c r="A104" s="1"/>
      <c r="E104" s="1"/>
    </row>
    <row r="105" ht="12.75" customHeight="1">
      <c r="A105" s="1"/>
      <c r="E105" s="1"/>
    </row>
    <row r="106" ht="12.75" customHeight="1">
      <c r="A106" s="1"/>
      <c r="E106" s="1"/>
    </row>
    <row r="107" ht="12.75" customHeight="1">
      <c r="A107" s="1"/>
      <c r="E107" s="1"/>
    </row>
    <row r="108" ht="12.75" customHeight="1">
      <c r="A108" s="1"/>
      <c r="E108" s="1"/>
    </row>
    <row r="109" ht="12.75" customHeight="1">
      <c r="A109" s="1"/>
      <c r="E109" s="1"/>
    </row>
    <row r="110" ht="12.75" customHeight="1">
      <c r="A110" s="1"/>
      <c r="E110" s="1"/>
    </row>
    <row r="111" ht="12.75" customHeight="1">
      <c r="A111" s="1"/>
      <c r="E111" s="1"/>
    </row>
    <row r="112" ht="12.75" customHeight="1">
      <c r="A112" s="1"/>
      <c r="E112" s="1"/>
    </row>
    <row r="113" ht="12.75" customHeight="1">
      <c r="A113" s="1"/>
      <c r="E113" s="1"/>
    </row>
    <row r="114" ht="12.75" customHeight="1">
      <c r="A114" s="1"/>
      <c r="E114" s="1"/>
    </row>
    <row r="115" ht="12.75" customHeight="1">
      <c r="A115" s="1"/>
      <c r="E115" s="1"/>
    </row>
    <row r="116" ht="12.75" customHeight="1">
      <c r="A116" s="1"/>
      <c r="E116" s="1"/>
    </row>
    <row r="117" ht="12.75" customHeight="1">
      <c r="A117" s="1"/>
      <c r="E117" s="1"/>
    </row>
    <row r="118" ht="12.75" customHeight="1">
      <c r="A118" s="1"/>
      <c r="E118" s="1"/>
    </row>
    <row r="119" ht="12.75" customHeight="1">
      <c r="A119" s="1"/>
      <c r="E119" s="1"/>
    </row>
    <row r="120" ht="12.75" customHeight="1">
      <c r="A120" s="1"/>
      <c r="E120" s="1"/>
    </row>
    <row r="121" ht="12.75" customHeight="1">
      <c r="A121" s="1"/>
      <c r="E121" s="1"/>
    </row>
    <row r="122" ht="12.75" customHeight="1">
      <c r="A122" s="1"/>
      <c r="E122" s="1"/>
    </row>
    <row r="123" ht="12.75" customHeight="1">
      <c r="A123" s="1"/>
      <c r="E123" s="1"/>
    </row>
    <row r="124" ht="12.75" customHeight="1">
      <c r="A124" s="1"/>
      <c r="E124" s="1"/>
    </row>
    <row r="125" ht="12.75" customHeight="1">
      <c r="A125" s="1"/>
      <c r="E125" s="1"/>
    </row>
    <row r="126" ht="12.75" customHeight="1">
      <c r="A126" s="1"/>
      <c r="E126" s="1"/>
    </row>
    <row r="127" ht="12.75" customHeight="1">
      <c r="A127" s="1"/>
      <c r="E127" s="1"/>
    </row>
    <row r="128" ht="12.75" customHeight="1">
      <c r="A128" s="1"/>
      <c r="E128" s="1"/>
    </row>
    <row r="129" ht="12.75" customHeight="1">
      <c r="A129" s="1"/>
      <c r="E129" s="1"/>
    </row>
    <row r="130" ht="12.75" customHeight="1">
      <c r="A130" s="1"/>
      <c r="E130" s="1"/>
    </row>
    <row r="131" ht="12.75" customHeight="1">
      <c r="A131" s="1"/>
      <c r="E131" s="1"/>
    </row>
    <row r="132" ht="12.75" customHeight="1">
      <c r="A132" s="1"/>
      <c r="E132" s="1"/>
    </row>
    <row r="133" ht="12.75" customHeight="1">
      <c r="A133" s="1"/>
      <c r="E133" s="1"/>
    </row>
    <row r="134" ht="12.75" customHeight="1">
      <c r="A134" s="1"/>
      <c r="E134" s="1"/>
    </row>
    <row r="135" ht="12.75" customHeight="1">
      <c r="A135" s="1"/>
      <c r="E135" s="1"/>
    </row>
    <row r="136" ht="12.75" customHeight="1">
      <c r="A136" s="1"/>
      <c r="E136" s="1"/>
    </row>
    <row r="137" ht="12.75" customHeight="1">
      <c r="A137" s="1"/>
      <c r="E137" s="1"/>
    </row>
    <row r="138" ht="12.75" customHeight="1">
      <c r="A138" s="1"/>
      <c r="E138" s="1"/>
    </row>
    <row r="139" ht="12.75" customHeight="1">
      <c r="A139" s="1"/>
      <c r="E139" s="1"/>
    </row>
    <row r="140" ht="12.75" customHeight="1">
      <c r="A140" s="1"/>
      <c r="E140" s="1"/>
    </row>
    <row r="141" ht="12.75" customHeight="1">
      <c r="A141" s="1"/>
      <c r="E141" s="1"/>
    </row>
    <row r="142" ht="12.75" customHeight="1">
      <c r="A142" s="1"/>
      <c r="E142" s="1"/>
    </row>
    <row r="143" ht="12.75" customHeight="1">
      <c r="A143" s="1"/>
      <c r="E143" s="1"/>
    </row>
    <row r="144" ht="12.75" customHeight="1">
      <c r="A144" s="1"/>
      <c r="E144" s="1"/>
    </row>
    <row r="145" ht="12.75" customHeight="1">
      <c r="A145" s="1"/>
      <c r="E145" s="1"/>
    </row>
    <row r="146" ht="12.75" customHeight="1">
      <c r="A146" s="1"/>
      <c r="E146" s="1"/>
    </row>
    <row r="147" ht="12.75" customHeight="1">
      <c r="A147" s="1"/>
      <c r="E147" s="1"/>
    </row>
    <row r="148" ht="12.75" customHeight="1">
      <c r="A148" s="1"/>
      <c r="E148" s="1"/>
    </row>
    <row r="149" ht="12.75" customHeight="1">
      <c r="A149" s="1"/>
      <c r="E149" s="1"/>
    </row>
    <row r="150" ht="12.75" customHeight="1">
      <c r="A150" s="1"/>
      <c r="E150" s="1"/>
    </row>
    <row r="151" ht="12.75" customHeight="1">
      <c r="A151" s="1"/>
      <c r="E151" s="1"/>
    </row>
    <row r="152" ht="12.75" customHeight="1">
      <c r="A152" s="1"/>
      <c r="E152" s="1"/>
    </row>
    <row r="153" ht="12.75" customHeight="1">
      <c r="A153" s="1"/>
      <c r="E153" s="1"/>
    </row>
    <row r="154" ht="12.75" customHeight="1">
      <c r="A154" s="1"/>
      <c r="E154" s="1"/>
    </row>
    <row r="155" ht="12.75" customHeight="1">
      <c r="A155" s="1"/>
      <c r="E155" s="1"/>
    </row>
    <row r="156" ht="12.75" customHeight="1">
      <c r="A156" s="1"/>
      <c r="E156" s="1"/>
    </row>
    <row r="157" ht="12.75" customHeight="1">
      <c r="A157" s="1"/>
      <c r="E157" s="1"/>
    </row>
    <row r="158" ht="12.75" customHeight="1">
      <c r="A158" s="1"/>
      <c r="E158" s="1"/>
    </row>
    <row r="159" ht="12.75" customHeight="1">
      <c r="A159" s="1"/>
      <c r="E159" s="1"/>
    </row>
    <row r="160" ht="12.75" customHeight="1">
      <c r="A160" s="1"/>
      <c r="E160" s="1"/>
    </row>
    <row r="161" ht="12.75" customHeight="1">
      <c r="A161" s="1"/>
      <c r="E161" s="1"/>
    </row>
    <row r="162" ht="12.75" customHeight="1">
      <c r="A162" s="1"/>
      <c r="E162" s="1"/>
    </row>
    <row r="163" ht="12.75" customHeight="1">
      <c r="A163" s="1"/>
      <c r="E163" s="1"/>
    </row>
    <row r="164" ht="12.75" customHeight="1">
      <c r="A164" s="1"/>
      <c r="E164" s="1"/>
    </row>
    <row r="165" ht="12.75" customHeight="1">
      <c r="A165" s="1"/>
      <c r="E165" s="1"/>
    </row>
    <row r="166" ht="12.75" customHeight="1">
      <c r="A166" s="1"/>
      <c r="E166" s="1"/>
    </row>
    <row r="167" ht="12.75" customHeight="1">
      <c r="A167" s="1"/>
      <c r="E167" s="1"/>
    </row>
    <row r="168" ht="12.75" customHeight="1">
      <c r="A168" s="1"/>
      <c r="E168" s="1"/>
    </row>
    <row r="169" ht="12.75" customHeight="1">
      <c r="A169" s="1"/>
      <c r="E169" s="1"/>
    </row>
    <row r="170" ht="12.75" customHeight="1">
      <c r="A170" s="1"/>
      <c r="E170" s="1"/>
    </row>
    <row r="171" ht="12.75" customHeight="1">
      <c r="A171" s="1"/>
      <c r="E171" s="1"/>
    </row>
    <row r="172" ht="12.75" customHeight="1">
      <c r="A172" s="1"/>
      <c r="E172" s="1"/>
    </row>
    <row r="173" ht="12.75" customHeight="1">
      <c r="A173" s="1"/>
      <c r="E173" s="1"/>
    </row>
    <row r="174" ht="12.75" customHeight="1">
      <c r="A174" s="1"/>
      <c r="E174" s="1"/>
    </row>
    <row r="175" ht="12.75" customHeight="1">
      <c r="A175" s="1"/>
      <c r="E175" s="1"/>
    </row>
    <row r="176" ht="12.75" customHeight="1">
      <c r="A176" s="1"/>
      <c r="E176" s="1"/>
    </row>
    <row r="177" ht="12.75" customHeight="1">
      <c r="A177" s="1"/>
      <c r="E177" s="1"/>
    </row>
    <row r="178" ht="12.75" customHeight="1">
      <c r="A178" s="1"/>
      <c r="E178" s="1"/>
    </row>
    <row r="179" ht="12.75" customHeight="1">
      <c r="A179" s="1"/>
      <c r="E179" s="1"/>
    </row>
    <row r="180" ht="12.75" customHeight="1">
      <c r="A180" s="1"/>
      <c r="E180" s="1"/>
    </row>
    <row r="181" ht="12.75" customHeight="1">
      <c r="A181" s="1"/>
      <c r="E181" s="1"/>
    </row>
    <row r="182" ht="12.75" customHeight="1">
      <c r="A182" s="1"/>
      <c r="E182" s="1"/>
    </row>
    <row r="183" ht="12.75" customHeight="1">
      <c r="A183" s="1"/>
      <c r="E183" s="1"/>
    </row>
    <row r="184" ht="12.75" customHeight="1">
      <c r="A184" s="1"/>
      <c r="E184" s="1"/>
    </row>
    <row r="185" ht="12.75" customHeight="1">
      <c r="A185" s="1"/>
      <c r="E185" s="1"/>
    </row>
    <row r="186" ht="12.75" customHeight="1">
      <c r="A186" s="1"/>
      <c r="E186" s="1"/>
    </row>
    <row r="187" ht="12.75" customHeight="1">
      <c r="A187" s="1"/>
      <c r="E187" s="1"/>
    </row>
    <row r="188" ht="12.75" customHeight="1">
      <c r="A188" s="1"/>
      <c r="E188" s="1"/>
    </row>
    <row r="189" ht="12.75" customHeight="1">
      <c r="A189" s="1"/>
      <c r="E189" s="1"/>
    </row>
    <row r="190" ht="12.75" customHeight="1">
      <c r="A190" s="1"/>
      <c r="E190" s="1"/>
    </row>
    <row r="191" ht="12.75" customHeight="1">
      <c r="A191" s="1"/>
      <c r="E191" s="1"/>
    </row>
    <row r="192" ht="12.75" customHeight="1">
      <c r="A192" s="1"/>
      <c r="E192" s="1"/>
    </row>
    <row r="193" ht="12.75" customHeight="1">
      <c r="A193" s="1"/>
      <c r="E193" s="1"/>
    </row>
    <row r="194" ht="12.75" customHeight="1">
      <c r="A194" s="1"/>
      <c r="E194" s="1"/>
    </row>
    <row r="195" ht="12.75" customHeight="1">
      <c r="A195" s="1"/>
      <c r="E195" s="1"/>
    </row>
    <row r="196" ht="12.75" customHeight="1">
      <c r="A196" s="1"/>
      <c r="E196" s="1"/>
    </row>
    <row r="197" ht="12.75" customHeight="1">
      <c r="A197" s="1"/>
      <c r="E197" s="1"/>
    </row>
    <row r="198" ht="12.75" customHeight="1">
      <c r="A198" s="1"/>
      <c r="E198" s="1"/>
    </row>
    <row r="199" ht="12.75" customHeight="1">
      <c r="A199" s="1"/>
      <c r="E199" s="1"/>
    </row>
    <row r="200" ht="12.75" customHeight="1">
      <c r="A200" s="1"/>
      <c r="E200" s="1"/>
    </row>
    <row r="201" ht="12.75" customHeight="1">
      <c r="A201" s="1"/>
      <c r="E201" s="1"/>
    </row>
    <row r="202" ht="12.75" customHeight="1">
      <c r="A202" s="1"/>
      <c r="E202" s="1"/>
    </row>
    <row r="203" ht="12.75" customHeight="1">
      <c r="A203" s="1"/>
      <c r="E203" s="1"/>
    </row>
    <row r="204" ht="12.75" customHeight="1">
      <c r="A204" s="1"/>
      <c r="E204" s="1"/>
    </row>
    <row r="205" ht="12.75" customHeight="1">
      <c r="A205" s="1"/>
      <c r="E205" s="1"/>
    </row>
    <row r="206" ht="12.75" customHeight="1">
      <c r="A206" s="1"/>
      <c r="E206" s="1"/>
    </row>
    <row r="207" ht="12.75" customHeight="1">
      <c r="A207" s="1"/>
      <c r="E207" s="1"/>
    </row>
    <row r="208" ht="12.75" customHeight="1">
      <c r="A208" s="1"/>
      <c r="E208" s="1"/>
    </row>
    <row r="209" ht="12.75" customHeight="1">
      <c r="A209" s="1"/>
      <c r="E209" s="1"/>
    </row>
    <row r="210" ht="12.75" customHeight="1">
      <c r="A210" s="1"/>
      <c r="E210" s="1"/>
    </row>
    <row r="211" ht="12.75" customHeight="1">
      <c r="A211" s="1"/>
      <c r="E211" s="1"/>
    </row>
    <row r="212" ht="12.75" customHeight="1">
      <c r="A212" s="1"/>
      <c r="E212" s="1"/>
    </row>
    <row r="213" ht="12.75" customHeight="1">
      <c r="A213" s="1"/>
      <c r="E213" s="1"/>
    </row>
    <row r="214" ht="12.75" customHeight="1">
      <c r="A214" s="1"/>
      <c r="E214" s="1"/>
    </row>
    <row r="215" ht="12.75" customHeight="1">
      <c r="A215" s="1"/>
      <c r="E215" s="1"/>
    </row>
    <row r="216" ht="12.75" customHeight="1">
      <c r="A216" s="1"/>
      <c r="E216" s="1"/>
    </row>
    <row r="217" ht="12.75" customHeight="1">
      <c r="A217" s="1"/>
      <c r="E217" s="1"/>
    </row>
    <row r="218" ht="12.75" customHeight="1">
      <c r="A218" s="1"/>
      <c r="E218" s="1"/>
    </row>
    <row r="219" ht="12.75" customHeight="1">
      <c r="A219" s="1"/>
      <c r="E219" s="1"/>
    </row>
    <row r="220" ht="12.75" customHeight="1">
      <c r="A220" s="1"/>
      <c r="E220" s="1"/>
    </row>
    <row r="221" ht="12.75" customHeight="1">
      <c r="A221" s="1"/>
      <c r="E221" s="1"/>
    </row>
    <row r="222" ht="12.75" customHeight="1">
      <c r="A222" s="1"/>
      <c r="E222" s="1"/>
    </row>
    <row r="223" ht="12.75" customHeight="1">
      <c r="A223" s="1"/>
      <c r="E223" s="1"/>
    </row>
    <row r="224" ht="12.75" customHeight="1">
      <c r="A224" s="1"/>
      <c r="E224" s="1"/>
    </row>
    <row r="225" ht="12.75" customHeight="1">
      <c r="A225" s="1"/>
      <c r="E225" s="1"/>
    </row>
    <row r="226" ht="12.75" customHeight="1">
      <c r="A226" s="1"/>
      <c r="E226" s="1"/>
    </row>
    <row r="227" ht="12.75" customHeight="1">
      <c r="A227" s="1"/>
      <c r="E227" s="1"/>
    </row>
    <row r="228" ht="12.75" customHeight="1">
      <c r="A228" s="1"/>
      <c r="E228" s="1"/>
    </row>
    <row r="229" ht="12.75" customHeight="1">
      <c r="A229" s="1"/>
      <c r="E229" s="1"/>
    </row>
    <row r="230" ht="12.75" customHeight="1">
      <c r="A230" s="1"/>
      <c r="E230" s="1"/>
    </row>
    <row r="231" ht="12.75" customHeight="1">
      <c r="A231" s="1"/>
      <c r="E231" s="1"/>
    </row>
    <row r="232" ht="12.75" customHeight="1">
      <c r="A232" s="1"/>
      <c r="E232" s="1"/>
    </row>
    <row r="233" ht="12.75" customHeight="1">
      <c r="A233" s="1"/>
      <c r="E233" s="1"/>
    </row>
    <row r="234" ht="12.75" customHeight="1">
      <c r="A234" s="1"/>
      <c r="E234" s="1"/>
    </row>
    <row r="235" ht="12.75" customHeight="1">
      <c r="A235" s="1"/>
      <c r="E235" s="1"/>
    </row>
    <row r="236" ht="12.75" customHeight="1">
      <c r="A236" s="1"/>
      <c r="E236" s="1"/>
    </row>
    <row r="237" ht="12.75" customHeight="1">
      <c r="A237" s="1"/>
      <c r="E237" s="1"/>
    </row>
    <row r="238" ht="12.75" customHeight="1">
      <c r="A238" s="1"/>
      <c r="E238" s="1"/>
    </row>
    <row r="239" ht="12.75" customHeight="1">
      <c r="A239" s="1"/>
      <c r="E239" s="1"/>
    </row>
    <row r="240" ht="12.75" customHeight="1">
      <c r="A240" s="1"/>
      <c r="E240" s="1"/>
    </row>
    <row r="241" ht="12.75" customHeight="1">
      <c r="A241" s="1"/>
      <c r="E241" s="1"/>
    </row>
    <row r="242" ht="12.75" customHeight="1">
      <c r="A242" s="1"/>
      <c r="E242" s="1"/>
    </row>
    <row r="243" ht="12.75" customHeight="1">
      <c r="A243" s="1"/>
      <c r="E243" s="1"/>
    </row>
    <row r="244" ht="12.75" customHeight="1">
      <c r="A244" s="1"/>
      <c r="E244" s="1"/>
    </row>
    <row r="245" ht="12.75" customHeight="1">
      <c r="A245" s="1"/>
      <c r="E245" s="1"/>
    </row>
    <row r="246" ht="12.75" customHeight="1">
      <c r="A246" s="1"/>
      <c r="E246" s="1"/>
    </row>
    <row r="247" ht="12.75" customHeight="1">
      <c r="A247" s="1"/>
      <c r="E247" s="1"/>
    </row>
    <row r="248" ht="12.75" customHeight="1">
      <c r="A248" s="1"/>
      <c r="E248" s="1"/>
    </row>
    <row r="249" ht="12.75" customHeight="1">
      <c r="A249" s="1"/>
      <c r="E249" s="1"/>
    </row>
    <row r="250" ht="12.75" customHeight="1">
      <c r="A250" s="1"/>
      <c r="E250" s="1"/>
    </row>
    <row r="251" ht="12.75" customHeight="1">
      <c r="A251" s="1"/>
      <c r="E251" s="1"/>
    </row>
    <row r="252" ht="12.75" customHeight="1">
      <c r="A252" s="1"/>
      <c r="E252" s="1"/>
    </row>
    <row r="253" ht="12.75" customHeight="1">
      <c r="A253" s="1"/>
      <c r="E253" s="1"/>
    </row>
    <row r="254" ht="12.75" customHeight="1">
      <c r="A254" s="1"/>
      <c r="E254" s="1"/>
    </row>
    <row r="255" ht="12.75" customHeight="1">
      <c r="A255" s="1"/>
      <c r="E255" s="1"/>
    </row>
    <row r="256" ht="12.75" customHeight="1">
      <c r="A256" s="1"/>
      <c r="E256" s="1"/>
    </row>
    <row r="257" ht="12.75" customHeight="1">
      <c r="A257" s="1"/>
      <c r="E257" s="1"/>
    </row>
    <row r="258" ht="12.75" customHeight="1">
      <c r="A258" s="1"/>
      <c r="E258" s="1"/>
    </row>
    <row r="259" ht="12.75" customHeight="1">
      <c r="A259" s="1"/>
      <c r="E259" s="1"/>
    </row>
    <row r="260" ht="12.75" customHeight="1">
      <c r="A260" s="1"/>
      <c r="E260" s="1"/>
    </row>
    <row r="261" ht="12.75" customHeight="1">
      <c r="A261" s="1"/>
      <c r="E261" s="1"/>
    </row>
    <row r="262" ht="12.75" customHeight="1">
      <c r="A262" s="1"/>
      <c r="E262" s="1"/>
    </row>
    <row r="263" ht="12.75" customHeight="1">
      <c r="A263" s="1"/>
      <c r="E263" s="1"/>
    </row>
    <row r="264" ht="12.75" customHeight="1">
      <c r="A264" s="1"/>
      <c r="E264" s="1"/>
    </row>
    <row r="265" ht="12.75" customHeight="1">
      <c r="A265" s="1"/>
      <c r="E265" s="1"/>
    </row>
    <row r="266" ht="12.75" customHeight="1">
      <c r="A266" s="1"/>
      <c r="E266" s="1"/>
    </row>
    <row r="267" ht="12.75" customHeight="1">
      <c r="A267" s="1"/>
      <c r="E267" s="1"/>
    </row>
    <row r="268" ht="12.75" customHeight="1">
      <c r="A268" s="1"/>
      <c r="E268" s="1"/>
    </row>
    <row r="269" ht="12.75" customHeight="1">
      <c r="A269" s="1"/>
      <c r="E269" s="1"/>
    </row>
    <row r="270" ht="12.75" customHeight="1">
      <c r="A270" s="1"/>
      <c r="E270" s="1"/>
    </row>
    <row r="271" ht="12.75" customHeight="1">
      <c r="A271" s="1"/>
      <c r="E271" s="1"/>
    </row>
    <row r="272" ht="12.75" customHeight="1">
      <c r="A272" s="1"/>
      <c r="E272" s="1"/>
    </row>
    <row r="273" ht="12.75" customHeight="1">
      <c r="A273" s="1"/>
      <c r="E273" s="1"/>
    </row>
    <row r="274" ht="12.75" customHeight="1">
      <c r="A274" s="1"/>
      <c r="E274" s="1"/>
    </row>
    <row r="275" ht="12.75" customHeight="1">
      <c r="A275" s="1"/>
      <c r="E275" s="1"/>
    </row>
    <row r="276" ht="12.75" customHeight="1">
      <c r="A276" s="1"/>
      <c r="E276" s="1"/>
    </row>
    <row r="277" ht="12.75" customHeight="1">
      <c r="A277" s="1"/>
      <c r="E277" s="1"/>
    </row>
    <row r="278" ht="12.75" customHeight="1">
      <c r="A278" s="1"/>
      <c r="E278" s="1"/>
    </row>
    <row r="279" ht="12.75" customHeight="1">
      <c r="A279" s="1"/>
      <c r="E279" s="1"/>
    </row>
    <row r="280" ht="12.75" customHeight="1">
      <c r="A280" s="1"/>
      <c r="E280" s="1"/>
    </row>
    <row r="281" ht="12.75" customHeight="1">
      <c r="A281" s="1"/>
      <c r="E281" s="1"/>
    </row>
    <row r="282" ht="12.75" customHeight="1">
      <c r="A282" s="1"/>
      <c r="E282" s="1"/>
    </row>
    <row r="283" ht="12.75" customHeight="1">
      <c r="A283" s="1"/>
      <c r="E283" s="1"/>
    </row>
    <row r="284" ht="12.75" customHeight="1">
      <c r="A284" s="1"/>
      <c r="E284" s="1"/>
    </row>
    <row r="285" ht="12.75" customHeight="1">
      <c r="A285" s="1"/>
      <c r="E285" s="1"/>
    </row>
    <row r="286" ht="12.75" customHeight="1">
      <c r="A286" s="1"/>
      <c r="E286" s="1"/>
    </row>
    <row r="287" ht="12.75" customHeight="1">
      <c r="A287" s="1"/>
      <c r="E287" s="1"/>
    </row>
    <row r="288" ht="12.75" customHeight="1">
      <c r="A288" s="1"/>
      <c r="E288" s="1"/>
    </row>
    <row r="289" ht="12.75" customHeight="1">
      <c r="A289" s="1"/>
      <c r="E289" s="1"/>
    </row>
    <row r="290" ht="12.75" customHeight="1">
      <c r="A290" s="1"/>
      <c r="E290" s="1"/>
    </row>
    <row r="291" ht="12.75" customHeight="1">
      <c r="A291" s="1"/>
      <c r="E291" s="1"/>
    </row>
    <row r="292" ht="12.75" customHeight="1">
      <c r="A292" s="1"/>
      <c r="E292" s="1"/>
    </row>
    <row r="293" ht="12.75" customHeight="1">
      <c r="A293" s="1"/>
      <c r="E293" s="1"/>
    </row>
    <row r="294" ht="12.75" customHeight="1">
      <c r="A294" s="1"/>
      <c r="E294" s="1"/>
    </row>
    <row r="295" ht="12.75" customHeight="1">
      <c r="A295" s="1"/>
      <c r="E295" s="1"/>
    </row>
    <row r="296" ht="12.75" customHeight="1">
      <c r="A296" s="1"/>
      <c r="E296" s="1"/>
    </row>
    <row r="297" ht="12.75" customHeight="1">
      <c r="A297" s="1"/>
      <c r="E297" s="1"/>
    </row>
    <row r="298" ht="12.75" customHeight="1">
      <c r="A298" s="1"/>
      <c r="E298" s="1"/>
    </row>
    <row r="299" ht="12.75" customHeight="1">
      <c r="A299" s="1"/>
      <c r="E299" s="1"/>
    </row>
    <row r="300" ht="12.75" customHeight="1">
      <c r="A300" s="1"/>
      <c r="E300" s="1"/>
    </row>
    <row r="301" ht="12.75" customHeight="1">
      <c r="A301" s="1"/>
      <c r="E301" s="1"/>
    </row>
    <row r="302" ht="12.75" customHeight="1">
      <c r="A302" s="1"/>
      <c r="E302" s="1"/>
    </row>
    <row r="303" ht="12.75" customHeight="1">
      <c r="A303" s="1"/>
      <c r="E303" s="1"/>
    </row>
    <row r="304" ht="12.75" customHeight="1">
      <c r="A304" s="1"/>
      <c r="E304" s="1"/>
    </row>
    <row r="305" ht="12.75" customHeight="1">
      <c r="A305" s="1"/>
      <c r="E305" s="1"/>
    </row>
    <row r="306" ht="12.75" customHeight="1">
      <c r="A306" s="1"/>
      <c r="E306" s="1"/>
    </row>
    <row r="307" ht="12.75" customHeight="1">
      <c r="A307" s="1"/>
      <c r="E307" s="1"/>
    </row>
    <row r="308" ht="12.75" customHeight="1">
      <c r="A308" s="1"/>
      <c r="E308" s="1"/>
    </row>
    <row r="309" ht="12.75" customHeight="1">
      <c r="A309" s="1"/>
      <c r="E309" s="1"/>
    </row>
    <row r="310" ht="12.75" customHeight="1">
      <c r="A310" s="1"/>
      <c r="E310" s="1"/>
    </row>
    <row r="311" ht="12.75" customHeight="1">
      <c r="A311" s="1"/>
      <c r="E311" s="1"/>
    </row>
    <row r="312" ht="12.75" customHeight="1">
      <c r="A312" s="1"/>
      <c r="E312" s="1"/>
    </row>
    <row r="313" ht="12.75" customHeight="1">
      <c r="A313" s="1"/>
      <c r="E313" s="1"/>
    </row>
    <row r="314" ht="12.75" customHeight="1">
      <c r="A314" s="1"/>
      <c r="E314" s="1"/>
    </row>
    <row r="315" ht="12.75" customHeight="1">
      <c r="A315" s="1"/>
      <c r="E315" s="1"/>
    </row>
    <row r="316" ht="12.75" customHeight="1">
      <c r="A316" s="1"/>
      <c r="E316" s="1"/>
    </row>
    <row r="317" ht="12.75" customHeight="1">
      <c r="A317" s="1"/>
      <c r="E317" s="1"/>
    </row>
    <row r="318" ht="12.75" customHeight="1">
      <c r="A318" s="1"/>
      <c r="E318" s="1"/>
    </row>
    <row r="319" ht="12.75" customHeight="1">
      <c r="A319" s="1"/>
      <c r="E319" s="1"/>
    </row>
    <row r="320" ht="12.75" customHeight="1">
      <c r="A320" s="1"/>
      <c r="E320" s="1"/>
    </row>
    <row r="321" ht="12.75" customHeight="1">
      <c r="A321" s="1"/>
      <c r="E321" s="1"/>
    </row>
    <row r="322" ht="12.75" customHeight="1">
      <c r="A322" s="1"/>
      <c r="E322" s="1"/>
    </row>
    <row r="323" ht="12.75" customHeight="1">
      <c r="A323" s="1"/>
      <c r="E323" s="1"/>
    </row>
    <row r="324" ht="12.75" customHeight="1">
      <c r="A324" s="1"/>
      <c r="E324" s="1"/>
    </row>
    <row r="325" ht="12.75" customHeight="1">
      <c r="A325" s="1"/>
      <c r="E325" s="1"/>
    </row>
    <row r="326" ht="12.75" customHeight="1">
      <c r="A326" s="1"/>
      <c r="E326" s="1"/>
    </row>
    <row r="327" ht="12.75" customHeight="1">
      <c r="A327" s="1"/>
      <c r="E327" s="1"/>
    </row>
    <row r="328" ht="12.75" customHeight="1">
      <c r="A328" s="1"/>
      <c r="E328" s="1"/>
    </row>
    <row r="329" ht="12.75" customHeight="1">
      <c r="A329" s="1"/>
      <c r="E329" s="1"/>
    </row>
    <row r="330" ht="12.75" customHeight="1">
      <c r="A330" s="1"/>
      <c r="E330" s="1"/>
    </row>
    <row r="331" ht="12.75" customHeight="1">
      <c r="A331" s="1"/>
      <c r="E331" s="1"/>
    </row>
    <row r="332" ht="12.75" customHeight="1">
      <c r="A332" s="1"/>
      <c r="E332" s="1"/>
    </row>
    <row r="333" ht="12.75" customHeight="1">
      <c r="A333" s="1"/>
      <c r="E333" s="1"/>
    </row>
    <row r="334" ht="12.75" customHeight="1">
      <c r="A334" s="1"/>
      <c r="E334" s="1"/>
    </row>
    <row r="335" ht="12.75" customHeight="1">
      <c r="A335" s="1"/>
      <c r="E335" s="1"/>
    </row>
    <row r="336" ht="12.75" customHeight="1">
      <c r="A336" s="1"/>
      <c r="E336" s="1"/>
    </row>
    <row r="337" ht="12.75" customHeight="1">
      <c r="A337" s="1"/>
      <c r="E337" s="1"/>
    </row>
    <row r="338" ht="12.75" customHeight="1">
      <c r="A338" s="1"/>
      <c r="E338" s="1"/>
    </row>
    <row r="339" ht="12.75" customHeight="1">
      <c r="A339" s="1"/>
      <c r="E339" s="1"/>
    </row>
    <row r="340" ht="12.75" customHeight="1">
      <c r="A340" s="1"/>
      <c r="E340" s="1"/>
    </row>
    <row r="341" ht="12.75" customHeight="1">
      <c r="A341" s="1"/>
      <c r="E341" s="1"/>
    </row>
    <row r="342" ht="12.75" customHeight="1">
      <c r="A342" s="1"/>
      <c r="E342" s="1"/>
    </row>
    <row r="343" ht="12.75" customHeight="1">
      <c r="A343" s="1"/>
      <c r="E343" s="1"/>
    </row>
    <row r="344" ht="12.75" customHeight="1">
      <c r="A344" s="1"/>
      <c r="E344" s="1"/>
    </row>
    <row r="345" ht="12.75" customHeight="1">
      <c r="A345" s="1"/>
      <c r="E345" s="1"/>
    </row>
    <row r="346" ht="12.75" customHeight="1">
      <c r="A346" s="1"/>
      <c r="E346" s="1"/>
    </row>
    <row r="347" ht="12.75" customHeight="1">
      <c r="A347" s="1"/>
      <c r="E347" s="1"/>
    </row>
    <row r="348" ht="12.75" customHeight="1">
      <c r="A348" s="1"/>
      <c r="E348" s="1"/>
    </row>
    <row r="349" ht="12.75" customHeight="1">
      <c r="A349" s="1"/>
      <c r="E349" s="1"/>
    </row>
    <row r="350" ht="12.75" customHeight="1">
      <c r="A350" s="1"/>
      <c r="E350" s="1"/>
    </row>
    <row r="351" ht="12.75" customHeight="1">
      <c r="A351" s="1"/>
      <c r="E351" s="1"/>
    </row>
    <row r="352" ht="12.75" customHeight="1">
      <c r="A352" s="1"/>
      <c r="E352" s="1"/>
    </row>
    <row r="353" ht="12.75" customHeight="1">
      <c r="A353" s="1"/>
      <c r="E353" s="1"/>
    </row>
    <row r="354" ht="12.75" customHeight="1">
      <c r="A354" s="1"/>
      <c r="E354" s="1"/>
    </row>
    <row r="355" ht="12.75" customHeight="1">
      <c r="A355" s="1"/>
      <c r="E355" s="1"/>
    </row>
    <row r="356" ht="12.75" customHeight="1">
      <c r="A356" s="1"/>
      <c r="E356" s="1"/>
    </row>
    <row r="357" ht="12.75" customHeight="1">
      <c r="A357" s="1"/>
      <c r="E357" s="1"/>
    </row>
    <row r="358" ht="12.75" customHeight="1">
      <c r="A358" s="1"/>
      <c r="E358" s="1"/>
    </row>
    <row r="359" ht="12.75" customHeight="1">
      <c r="A359" s="1"/>
      <c r="E359" s="1"/>
    </row>
    <row r="360" ht="12.75" customHeight="1">
      <c r="A360" s="1"/>
      <c r="E360" s="1"/>
    </row>
    <row r="361" ht="12.75" customHeight="1">
      <c r="A361" s="1"/>
      <c r="E361" s="1"/>
    </row>
    <row r="362" ht="12.75" customHeight="1">
      <c r="A362" s="1"/>
      <c r="E362" s="1"/>
    </row>
    <row r="363" ht="12.75" customHeight="1">
      <c r="A363" s="1"/>
      <c r="E363" s="1"/>
    </row>
    <row r="364" ht="12.75" customHeight="1">
      <c r="A364" s="1"/>
      <c r="E364" s="1"/>
    </row>
    <row r="365" ht="12.75" customHeight="1">
      <c r="A365" s="1"/>
      <c r="E365" s="1"/>
    </row>
    <row r="366" ht="12.75" customHeight="1">
      <c r="A366" s="1"/>
      <c r="E366" s="1"/>
    </row>
    <row r="367" ht="12.75" customHeight="1">
      <c r="A367" s="1"/>
      <c r="E367" s="1"/>
    </row>
    <row r="368" ht="12.75" customHeight="1">
      <c r="A368" s="1"/>
      <c r="E368" s="1"/>
    </row>
    <row r="369" ht="12.75" customHeight="1">
      <c r="A369" s="1"/>
      <c r="E369" s="1"/>
    </row>
    <row r="370" ht="12.75" customHeight="1">
      <c r="A370" s="1"/>
      <c r="E370" s="1"/>
    </row>
    <row r="371" ht="12.75" customHeight="1">
      <c r="A371" s="1"/>
      <c r="E371" s="1"/>
    </row>
    <row r="372" ht="12.75" customHeight="1">
      <c r="A372" s="1"/>
      <c r="E372" s="1"/>
    </row>
    <row r="373" ht="12.75" customHeight="1">
      <c r="A373" s="1"/>
      <c r="E373" s="1"/>
    </row>
    <row r="374" ht="12.75" customHeight="1">
      <c r="A374" s="1"/>
      <c r="E374" s="1"/>
    </row>
    <row r="375" ht="12.75" customHeight="1">
      <c r="A375" s="1"/>
      <c r="E375" s="1"/>
    </row>
    <row r="376" ht="12.75" customHeight="1">
      <c r="A376" s="1"/>
      <c r="E376" s="1"/>
    </row>
    <row r="377" ht="12.75" customHeight="1">
      <c r="A377" s="1"/>
      <c r="E377" s="1"/>
    </row>
    <row r="378" ht="12.75" customHeight="1">
      <c r="A378" s="1"/>
      <c r="E378" s="1"/>
    </row>
    <row r="379" ht="12.75" customHeight="1">
      <c r="A379" s="1"/>
      <c r="E379" s="1"/>
    </row>
    <row r="380" ht="12.75" customHeight="1">
      <c r="A380" s="1"/>
      <c r="E380" s="1"/>
    </row>
    <row r="381" ht="12.75" customHeight="1">
      <c r="A381" s="1"/>
      <c r="E381" s="1"/>
    </row>
    <row r="382" ht="12.75" customHeight="1">
      <c r="A382" s="1"/>
      <c r="E382" s="1"/>
    </row>
    <row r="383" ht="12.75" customHeight="1">
      <c r="A383" s="1"/>
      <c r="E383" s="1"/>
    </row>
    <row r="384" ht="12.75" customHeight="1">
      <c r="A384" s="1"/>
      <c r="E384" s="1"/>
    </row>
    <row r="385" ht="12.75" customHeight="1">
      <c r="A385" s="1"/>
      <c r="E385" s="1"/>
    </row>
    <row r="386" ht="12.75" customHeight="1">
      <c r="A386" s="1"/>
      <c r="E386" s="1"/>
    </row>
    <row r="387" ht="12.75" customHeight="1">
      <c r="A387" s="1"/>
      <c r="E387" s="1"/>
    </row>
    <row r="388" ht="12.75" customHeight="1">
      <c r="A388" s="1"/>
      <c r="E388" s="1"/>
    </row>
    <row r="389" ht="12.75" customHeight="1">
      <c r="A389" s="1"/>
      <c r="E389" s="1"/>
    </row>
    <row r="390" ht="12.75" customHeight="1">
      <c r="A390" s="1"/>
      <c r="E390" s="1"/>
    </row>
    <row r="391" ht="12.75" customHeight="1">
      <c r="A391" s="1"/>
      <c r="E391" s="1"/>
    </row>
    <row r="392" ht="12.75" customHeight="1">
      <c r="A392" s="1"/>
      <c r="E392" s="1"/>
    </row>
    <row r="393" ht="12.75" customHeight="1">
      <c r="A393" s="1"/>
      <c r="E393" s="1"/>
    </row>
    <row r="394" ht="12.75" customHeight="1">
      <c r="A394" s="1"/>
      <c r="E394" s="1"/>
    </row>
    <row r="395" ht="12.75" customHeight="1">
      <c r="A395" s="1"/>
      <c r="E395" s="1"/>
    </row>
    <row r="396" ht="12.75" customHeight="1">
      <c r="A396" s="1"/>
      <c r="E396" s="1"/>
    </row>
    <row r="397" ht="12.75" customHeight="1">
      <c r="A397" s="1"/>
      <c r="E397" s="1"/>
    </row>
    <row r="398" ht="12.75" customHeight="1">
      <c r="A398" s="1"/>
      <c r="E398" s="1"/>
    </row>
    <row r="399" ht="12.75" customHeight="1">
      <c r="A399" s="1"/>
      <c r="E399" s="1"/>
    </row>
    <row r="400" ht="12.75" customHeight="1">
      <c r="A400" s="1"/>
      <c r="E400" s="1"/>
    </row>
    <row r="401" ht="12.75" customHeight="1">
      <c r="A401" s="1"/>
      <c r="E401" s="1"/>
    </row>
    <row r="402" ht="12.75" customHeight="1">
      <c r="A402" s="1"/>
      <c r="E402" s="1"/>
    </row>
    <row r="403" ht="12.75" customHeight="1">
      <c r="A403" s="1"/>
      <c r="E403" s="1"/>
    </row>
    <row r="404" ht="12.75" customHeight="1">
      <c r="A404" s="1"/>
      <c r="E404" s="1"/>
    </row>
    <row r="405" ht="12.75" customHeight="1">
      <c r="A405" s="1"/>
      <c r="E405" s="1"/>
    </row>
    <row r="406" ht="12.75" customHeight="1">
      <c r="A406" s="1"/>
      <c r="E406" s="1"/>
    </row>
    <row r="407" ht="12.75" customHeight="1">
      <c r="A407" s="1"/>
      <c r="E407" s="1"/>
    </row>
    <row r="408" ht="12.75" customHeight="1">
      <c r="A408" s="1"/>
      <c r="E408" s="1"/>
    </row>
    <row r="409" ht="12.75" customHeight="1">
      <c r="A409" s="1"/>
      <c r="E409" s="1"/>
    </row>
    <row r="410" ht="12.75" customHeight="1">
      <c r="A410" s="1"/>
      <c r="E410" s="1"/>
    </row>
    <row r="411" ht="12.75" customHeight="1">
      <c r="A411" s="1"/>
      <c r="E411" s="1"/>
    </row>
    <row r="412" ht="12.75" customHeight="1">
      <c r="A412" s="1"/>
      <c r="E412" s="1"/>
    </row>
    <row r="413" ht="12.75" customHeight="1">
      <c r="A413" s="1"/>
      <c r="E413" s="1"/>
    </row>
    <row r="414" ht="12.75" customHeight="1">
      <c r="A414" s="1"/>
      <c r="E414" s="1"/>
    </row>
    <row r="415" ht="12.75" customHeight="1">
      <c r="A415" s="1"/>
      <c r="E415" s="1"/>
    </row>
    <row r="416" ht="12.75" customHeight="1">
      <c r="A416" s="1"/>
      <c r="E416" s="1"/>
    </row>
    <row r="417" ht="12.75" customHeight="1">
      <c r="A417" s="1"/>
      <c r="E417" s="1"/>
    </row>
    <row r="418" ht="12.75" customHeight="1">
      <c r="A418" s="1"/>
      <c r="E418" s="1"/>
    </row>
    <row r="419" ht="12.75" customHeight="1">
      <c r="A419" s="1"/>
      <c r="E419" s="1"/>
    </row>
    <row r="420" ht="12.75" customHeight="1">
      <c r="A420" s="1"/>
      <c r="E420" s="1"/>
    </row>
    <row r="421" ht="12.75" customHeight="1">
      <c r="A421" s="1"/>
      <c r="E421" s="1"/>
    </row>
    <row r="422" ht="12.75" customHeight="1">
      <c r="A422" s="1"/>
      <c r="E422" s="1"/>
    </row>
    <row r="423" ht="12.75" customHeight="1">
      <c r="A423" s="1"/>
      <c r="E423" s="1"/>
    </row>
    <row r="424" ht="12.75" customHeight="1">
      <c r="A424" s="1"/>
      <c r="E424" s="1"/>
    </row>
    <row r="425" ht="12.75" customHeight="1">
      <c r="A425" s="1"/>
      <c r="E425" s="1"/>
    </row>
    <row r="426" ht="12.75" customHeight="1">
      <c r="A426" s="1"/>
      <c r="E426" s="1"/>
    </row>
    <row r="427" ht="12.75" customHeight="1">
      <c r="A427" s="1"/>
      <c r="E427" s="1"/>
    </row>
    <row r="428" ht="12.75" customHeight="1">
      <c r="A428" s="1"/>
      <c r="E428" s="1"/>
    </row>
    <row r="429" ht="12.75" customHeight="1">
      <c r="A429" s="1"/>
      <c r="E429" s="1"/>
    </row>
    <row r="430" ht="12.75" customHeight="1">
      <c r="A430" s="1"/>
      <c r="E430" s="1"/>
    </row>
    <row r="431" ht="12.75" customHeight="1">
      <c r="A431" s="1"/>
      <c r="E431" s="1"/>
    </row>
    <row r="432" ht="12.75" customHeight="1">
      <c r="A432" s="1"/>
      <c r="E432" s="1"/>
    </row>
    <row r="433" ht="12.75" customHeight="1">
      <c r="A433" s="1"/>
      <c r="E433" s="1"/>
    </row>
    <row r="434" ht="12.75" customHeight="1">
      <c r="A434" s="1"/>
      <c r="E434" s="1"/>
    </row>
    <row r="435" ht="12.75" customHeight="1">
      <c r="A435" s="1"/>
      <c r="E435" s="1"/>
    </row>
    <row r="436" ht="12.75" customHeight="1">
      <c r="A436" s="1"/>
      <c r="E436" s="1"/>
    </row>
    <row r="437" ht="12.75" customHeight="1">
      <c r="A437" s="1"/>
      <c r="E437" s="1"/>
    </row>
    <row r="438" ht="12.75" customHeight="1">
      <c r="A438" s="1"/>
      <c r="E438" s="1"/>
    </row>
    <row r="439" ht="12.75" customHeight="1">
      <c r="A439" s="1"/>
      <c r="E439" s="1"/>
    </row>
    <row r="440" ht="12.75" customHeight="1">
      <c r="A440" s="1"/>
      <c r="E440" s="1"/>
    </row>
    <row r="441" ht="12.75" customHeight="1">
      <c r="A441" s="1"/>
      <c r="E441" s="1"/>
    </row>
    <row r="442" ht="12.75" customHeight="1">
      <c r="A442" s="1"/>
      <c r="E442" s="1"/>
    </row>
    <row r="443" ht="12.75" customHeight="1">
      <c r="A443" s="1"/>
      <c r="E443" s="1"/>
    </row>
    <row r="444" ht="12.75" customHeight="1">
      <c r="A444" s="1"/>
      <c r="E444" s="1"/>
    </row>
    <row r="445" ht="12.75" customHeight="1">
      <c r="A445" s="1"/>
      <c r="E445" s="1"/>
    </row>
    <row r="446" ht="12.75" customHeight="1">
      <c r="A446" s="1"/>
      <c r="E446" s="1"/>
    </row>
    <row r="447" ht="12.75" customHeight="1">
      <c r="A447" s="1"/>
      <c r="E447" s="1"/>
    </row>
    <row r="448" ht="12.75" customHeight="1">
      <c r="A448" s="1"/>
      <c r="E448" s="1"/>
    </row>
    <row r="449" ht="12.75" customHeight="1">
      <c r="A449" s="1"/>
      <c r="E449" s="1"/>
    </row>
    <row r="450" ht="12.75" customHeight="1">
      <c r="A450" s="1"/>
      <c r="E450" s="1"/>
    </row>
    <row r="451" ht="12.75" customHeight="1">
      <c r="A451" s="1"/>
      <c r="E451" s="1"/>
    </row>
    <row r="452" ht="12.75" customHeight="1">
      <c r="A452" s="1"/>
      <c r="E452" s="1"/>
    </row>
    <row r="453" ht="12.75" customHeight="1">
      <c r="A453" s="1"/>
      <c r="E453" s="1"/>
    </row>
    <row r="454" ht="12.75" customHeight="1">
      <c r="A454" s="1"/>
      <c r="E454" s="1"/>
    </row>
    <row r="455" ht="12.75" customHeight="1">
      <c r="A455" s="1"/>
      <c r="E455" s="1"/>
    </row>
    <row r="456" ht="12.75" customHeight="1">
      <c r="A456" s="1"/>
      <c r="E456" s="1"/>
    </row>
    <row r="457" ht="12.75" customHeight="1">
      <c r="A457" s="1"/>
      <c r="E457" s="1"/>
    </row>
    <row r="458" ht="12.75" customHeight="1">
      <c r="A458" s="1"/>
      <c r="E458" s="1"/>
    </row>
    <row r="459" ht="12.75" customHeight="1">
      <c r="A459" s="1"/>
      <c r="E459" s="1"/>
    </row>
    <row r="460" ht="12.75" customHeight="1">
      <c r="A460" s="1"/>
      <c r="E460" s="1"/>
    </row>
    <row r="461" ht="12.75" customHeight="1">
      <c r="A461" s="1"/>
      <c r="E461" s="1"/>
    </row>
    <row r="462" ht="12.75" customHeight="1">
      <c r="A462" s="1"/>
      <c r="E462" s="1"/>
    </row>
    <row r="463" ht="12.75" customHeight="1">
      <c r="A463" s="1"/>
      <c r="E463" s="1"/>
    </row>
    <row r="464" ht="12.75" customHeight="1">
      <c r="A464" s="1"/>
      <c r="E464" s="1"/>
    </row>
    <row r="465" ht="12.75" customHeight="1">
      <c r="A465" s="1"/>
      <c r="E465" s="1"/>
    </row>
    <row r="466" ht="12.75" customHeight="1">
      <c r="A466" s="1"/>
      <c r="E466" s="1"/>
    </row>
    <row r="467" ht="12.75" customHeight="1">
      <c r="A467" s="1"/>
      <c r="E467" s="1"/>
    </row>
    <row r="468" ht="12.75" customHeight="1">
      <c r="A468" s="1"/>
      <c r="E468" s="1"/>
    </row>
    <row r="469" ht="12.75" customHeight="1">
      <c r="A469" s="1"/>
      <c r="E469" s="1"/>
    </row>
    <row r="470" ht="12.75" customHeight="1">
      <c r="A470" s="1"/>
      <c r="E470" s="1"/>
    </row>
    <row r="471" ht="12.75" customHeight="1">
      <c r="A471" s="1"/>
      <c r="E471" s="1"/>
    </row>
    <row r="472" ht="12.75" customHeight="1">
      <c r="A472" s="1"/>
      <c r="E472" s="1"/>
    </row>
    <row r="473" ht="12.75" customHeight="1">
      <c r="A473" s="1"/>
      <c r="E473" s="1"/>
    </row>
    <row r="474" ht="12.75" customHeight="1">
      <c r="A474" s="1"/>
      <c r="E474" s="1"/>
    </row>
    <row r="475" ht="12.75" customHeight="1">
      <c r="A475" s="1"/>
      <c r="E475" s="1"/>
    </row>
    <row r="476" ht="12.75" customHeight="1">
      <c r="A476" s="1"/>
      <c r="E476" s="1"/>
    </row>
    <row r="477" ht="12.75" customHeight="1">
      <c r="A477" s="1"/>
      <c r="E477" s="1"/>
    </row>
    <row r="478" ht="12.75" customHeight="1">
      <c r="A478" s="1"/>
      <c r="E478" s="1"/>
    </row>
    <row r="479" ht="12.75" customHeight="1">
      <c r="A479" s="1"/>
      <c r="E479" s="1"/>
    </row>
    <row r="480" ht="12.75" customHeight="1">
      <c r="A480" s="1"/>
      <c r="E480" s="1"/>
    </row>
    <row r="481" ht="12.75" customHeight="1">
      <c r="A481" s="1"/>
      <c r="E481" s="1"/>
    </row>
    <row r="482" ht="12.75" customHeight="1">
      <c r="A482" s="1"/>
      <c r="E482" s="1"/>
    </row>
    <row r="483" ht="12.75" customHeight="1">
      <c r="A483" s="1"/>
      <c r="E483" s="1"/>
    </row>
    <row r="484" ht="12.75" customHeight="1">
      <c r="A484" s="1"/>
      <c r="E484" s="1"/>
    </row>
    <row r="485" ht="12.75" customHeight="1">
      <c r="A485" s="1"/>
      <c r="E485" s="1"/>
    </row>
    <row r="486" ht="12.75" customHeight="1">
      <c r="A486" s="1"/>
      <c r="E486" s="1"/>
    </row>
    <row r="487" ht="12.75" customHeight="1">
      <c r="A487" s="1"/>
      <c r="E487" s="1"/>
    </row>
    <row r="488" ht="12.75" customHeight="1">
      <c r="A488" s="1"/>
      <c r="E488" s="1"/>
    </row>
    <row r="489" ht="12.75" customHeight="1">
      <c r="A489" s="1"/>
      <c r="E489" s="1"/>
    </row>
    <row r="490" ht="12.75" customHeight="1">
      <c r="A490" s="1"/>
      <c r="E490" s="1"/>
    </row>
    <row r="491" ht="12.75" customHeight="1">
      <c r="A491" s="1"/>
      <c r="E491" s="1"/>
    </row>
    <row r="492" ht="12.75" customHeight="1">
      <c r="A492" s="1"/>
      <c r="E492" s="1"/>
    </row>
    <row r="493" ht="12.75" customHeight="1">
      <c r="A493" s="1"/>
      <c r="E493" s="1"/>
    </row>
    <row r="494" ht="12.75" customHeight="1">
      <c r="A494" s="1"/>
      <c r="E494" s="1"/>
    </row>
    <row r="495" ht="12.75" customHeight="1">
      <c r="A495" s="1"/>
      <c r="E495" s="1"/>
    </row>
    <row r="496" ht="12.75" customHeight="1">
      <c r="A496" s="1"/>
      <c r="E496" s="1"/>
    </row>
    <row r="497" ht="12.75" customHeight="1">
      <c r="A497" s="1"/>
      <c r="E497" s="1"/>
    </row>
    <row r="498" ht="12.75" customHeight="1">
      <c r="A498" s="1"/>
      <c r="E498" s="1"/>
    </row>
    <row r="499" ht="12.75" customHeight="1">
      <c r="A499" s="1"/>
      <c r="E499" s="1"/>
    </row>
    <row r="500" ht="12.75" customHeight="1">
      <c r="A500" s="1"/>
      <c r="E500" s="1"/>
    </row>
    <row r="501" ht="12.75" customHeight="1">
      <c r="A501" s="1"/>
      <c r="E501" s="1"/>
    </row>
    <row r="502" ht="12.75" customHeight="1">
      <c r="A502" s="1"/>
      <c r="E502" s="1"/>
    </row>
    <row r="503" ht="12.75" customHeight="1">
      <c r="A503" s="1"/>
      <c r="E503" s="1"/>
    </row>
    <row r="504" ht="12.75" customHeight="1">
      <c r="A504" s="1"/>
      <c r="E504" s="1"/>
    </row>
    <row r="505" ht="12.75" customHeight="1">
      <c r="A505" s="1"/>
      <c r="E505" s="1"/>
    </row>
    <row r="506" ht="12.75" customHeight="1">
      <c r="A506" s="1"/>
      <c r="E506" s="1"/>
    </row>
    <row r="507" ht="12.75" customHeight="1">
      <c r="A507" s="1"/>
      <c r="E507" s="1"/>
    </row>
    <row r="508" ht="12.75" customHeight="1">
      <c r="A508" s="1"/>
      <c r="E508" s="1"/>
    </row>
    <row r="509" ht="12.75" customHeight="1">
      <c r="A509" s="1"/>
      <c r="E509" s="1"/>
    </row>
    <row r="510" ht="12.75" customHeight="1">
      <c r="A510" s="1"/>
      <c r="E510" s="1"/>
    </row>
    <row r="511" ht="12.75" customHeight="1">
      <c r="A511" s="1"/>
      <c r="E511" s="1"/>
    </row>
    <row r="512" ht="12.75" customHeight="1">
      <c r="A512" s="1"/>
      <c r="E512" s="1"/>
    </row>
    <row r="513" ht="12.75" customHeight="1">
      <c r="A513" s="1"/>
      <c r="E513" s="1"/>
    </row>
    <row r="514" ht="12.75" customHeight="1">
      <c r="A514" s="1"/>
      <c r="E514" s="1"/>
    </row>
    <row r="515" ht="12.75" customHeight="1">
      <c r="A515" s="1"/>
      <c r="E515" s="1"/>
    </row>
    <row r="516" ht="12.75" customHeight="1">
      <c r="A516" s="1"/>
      <c r="E516" s="1"/>
    </row>
    <row r="517" ht="12.75" customHeight="1">
      <c r="A517" s="1"/>
      <c r="E517" s="1"/>
    </row>
    <row r="518" ht="12.75" customHeight="1">
      <c r="A518" s="1"/>
      <c r="E518" s="1"/>
    </row>
    <row r="519" ht="12.75" customHeight="1">
      <c r="A519" s="1"/>
      <c r="E519" s="1"/>
    </row>
    <row r="520" ht="12.75" customHeight="1">
      <c r="A520" s="1"/>
      <c r="E520" s="1"/>
    </row>
    <row r="521" ht="12.75" customHeight="1">
      <c r="A521" s="1"/>
      <c r="E521" s="1"/>
    </row>
    <row r="522" ht="12.75" customHeight="1">
      <c r="A522" s="1"/>
      <c r="E522" s="1"/>
    </row>
    <row r="523" ht="12.75" customHeight="1">
      <c r="A523" s="1"/>
      <c r="E523" s="1"/>
    </row>
    <row r="524" ht="12.75" customHeight="1">
      <c r="A524" s="1"/>
      <c r="E524" s="1"/>
    </row>
    <row r="525" ht="12.75" customHeight="1">
      <c r="A525" s="1"/>
      <c r="E525" s="1"/>
    </row>
    <row r="526" ht="12.75" customHeight="1">
      <c r="A526" s="1"/>
      <c r="E526" s="1"/>
    </row>
    <row r="527" ht="12.75" customHeight="1">
      <c r="A527" s="1"/>
      <c r="E527" s="1"/>
    </row>
    <row r="528" ht="12.75" customHeight="1">
      <c r="A528" s="1"/>
      <c r="E528" s="1"/>
    </row>
    <row r="529" ht="12.75" customHeight="1">
      <c r="A529" s="1"/>
      <c r="E529" s="1"/>
    </row>
    <row r="530" ht="12.75" customHeight="1">
      <c r="A530" s="1"/>
      <c r="E530" s="1"/>
    </row>
    <row r="531" ht="12.75" customHeight="1">
      <c r="A531" s="1"/>
      <c r="E531" s="1"/>
    </row>
    <row r="532" ht="12.75" customHeight="1">
      <c r="A532" s="1"/>
      <c r="E532" s="1"/>
    </row>
    <row r="533" ht="12.75" customHeight="1">
      <c r="A533" s="1"/>
      <c r="E533" s="1"/>
    </row>
    <row r="534" ht="12.75" customHeight="1">
      <c r="A534" s="1"/>
      <c r="E534" s="1"/>
    </row>
    <row r="535" ht="12.75" customHeight="1">
      <c r="A535" s="1"/>
      <c r="E535" s="1"/>
    </row>
    <row r="536" ht="12.75" customHeight="1">
      <c r="A536" s="1"/>
      <c r="E536" s="1"/>
    </row>
    <row r="537" ht="12.75" customHeight="1">
      <c r="A537" s="1"/>
      <c r="E537" s="1"/>
    </row>
    <row r="538" ht="12.75" customHeight="1">
      <c r="A538" s="1"/>
      <c r="E538" s="1"/>
    </row>
    <row r="539" ht="12.75" customHeight="1">
      <c r="A539" s="1"/>
      <c r="E539" s="1"/>
    </row>
    <row r="540" ht="12.75" customHeight="1">
      <c r="A540" s="1"/>
      <c r="E540" s="1"/>
    </row>
    <row r="541" ht="12.75" customHeight="1">
      <c r="A541" s="1"/>
      <c r="E541" s="1"/>
    </row>
    <row r="542" ht="12.75" customHeight="1">
      <c r="A542" s="1"/>
      <c r="E542" s="1"/>
    </row>
    <row r="543" ht="12.75" customHeight="1">
      <c r="A543" s="1"/>
      <c r="E543" s="1"/>
    </row>
    <row r="544" ht="12.75" customHeight="1">
      <c r="A544" s="1"/>
      <c r="E544" s="1"/>
    </row>
    <row r="545" ht="12.75" customHeight="1">
      <c r="A545" s="1"/>
      <c r="E545" s="1"/>
    </row>
    <row r="546" ht="12.75" customHeight="1">
      <c r="A546" s="1"/>
      <c r="E546" s="1"/>
    </row>
    <row r="547" ht="12.75" customHeight="1">
      <c r="A547" s="1"/>
      <c r="E547" s="1"/>
    </row>
    <row r="548" ht="12.75" customHeight="1">
      <c r="A548" s="1"/>
      <c r="E548" s="1"/>
    </row>
    <row r="549" ht="12.75" customHeight="1">
      <c r="A549" s="1"/>
      <c r="E549" s="1"/>
    </row>
    <row r="550" ht="12.75" customHeight="1">
      <c r="A550" s="1"/>
      <c r="E550" s="1"/>
    </row>
    <row r="551" ht="12.75" customHeight="1">
      <c r="A551" s="1"/>
      <c r="E551" s="1"/>
    </row>
    <row r="552" ht="12.75" customHeight="1">
      <c r="A552" s="1"/>
      <c r="E552" s="1"/>
    </row>
    <row r="553" ht="12.75" customHeight="1">
      <c r="A553" s="1"/>
      <c r="E553" s="1"/>
    </row>
    <row r="554" ht="12.75" customHeight="1">
      <c r="A554" s="1"/>
      <c r="E554" s="1"/>
    </row>
    <row r="555" ht="12.75" customHeight="1">
      <c r="A555" s="1"/>
      <c r="E555" s="1"/>
    </row>
    <row r="556" ht="12.75" customHeight="1">
      <c r="A556" s="1"/>
      <c r="E556" s="1"/>
    </row>
    <row r="557" ht="12.75" customHeight="1">
      <c r="A557" s="1"/>
      <c r="E557" s="1"/>
    </row>
    <row r="558" ht="12.75" customHeight="1">
      <c r="A558" s="1"/>
      <c r="E558" s="1"/>
    </row>
    <row r="559" ht="12.75" customHeight="1">
      <c r="A559" s="1"/>
      <c r="E559" s="1"/>
    </row>
    <row r="560" ht="12.75" customHeight="1">
      <c r="A560" s="1"/>
      <c r="E560" s="1"/>
    </row>
    <row r="561" ht="12.75" customHeight="1">
      <c r="A561" s="1"/>
      <c r="E561" s="1"/>
    </row>
    <row r="562" ht="12.75" customHeight="1">
      <c r="A562" s="1"/>
      <c r="E562" s="1"/>
    </row>
    <row r="563" ht="12.75" customHeight="1">
      <c r="A563" s="1"/>
      <c r="E563" s="1"/>
    </row>
    <row r="564" ht="12.75" customHeight="1">
      <c r="A564" s="1"/>
      <c r="E564" s="1"/>
    </row>
    <row r="565" ht="12.75" customHeight="1">
      <c r="A565" s="1"/>
      <c r="E565" s="1"/>
    </row>
    <row r="566" ht="12.75" customHeight="1">
      <c r="A566" s="1"/>
      <c r="E566" s="1"/>
    </row>
    <row r="567" ht="12.75" customHeight="1">
      <c r="A567" s="1"/>
      <c r="E567" s="1"/>
    </row>
    <row r="568" ht="12.75" customHeight="1">
      <c r="A568" s="1"/>
      <c r="E568" s="1"/>
    </row>
    <row r="569" ht="12.75" customHeight="1">
      <c r="A569" s="1"/>
      <c r="E569" s="1"/>
    </row>
    <row r="570" ht="12.75" customHeight="1">
      <c r="A570" s="1"/>
      <c r="E570" s="1"/>
    </row>
    <row r="571" ht="12.75" customHeight="1">
      <c r="A571" s="1"/>
      <c r="E571" s="1"/>
    </row>
    <row r="572" ht="12.75" customHeight="1">
      <c r="A572" s="1"/>
      <c r="E572" s="1"/>
    </row>
    <row r="573" ht="12.75" customHeight="1">
      <c r="A573" s="1"/>
      <c r="E573" s="1"/>
    </row>
    <row r="574" ht="12.75" customHeight="1">
      <c r="A574" s="1"/>
      <c r="E574" s="1"/>
    </row>
    <row r="575" ht="12.75" customHeight="1">
      <c r="A575" s="1"/>
      <c r="E575" s="1"/>
    </row>
    <row r="576" ht="12.75" customHeight="1">
      <c r="A576" s="1"/>
      <c r="E576" s="1"/>
    </row>
    <row r="577" ht="12.75" customHeight="1">
      <c r="A577" s="1"/>
      <c r="E577" s="1"/>
    </row>
    <row r="578" ht="12.75" customHeight="1">
      <c r="A578" s="1"/>
      <c r="E578" s="1"/>
    </row>
    <row r="579" ht="12.75" customHeight="1">
      <c r="A579" s="1"/>
      <c r="E579" s="1"/>
    </row>
    <row r="580" ht="12.75" customHeight="1">
      <c r="A580" s="1"/>
      <c r="E580" s="1"/>
    </row>
    <row r="581" ht="12.75" customHeight="1">
      <c r="A581" s="1"/>
      <c r="E581" s="1"/>
    </row>
    <row r="582" ht="12.75" customHeight="1">
      <c r="A582" s="1"/>
      <c r="E582" s="1"/>
    </row>
    <row r="583" ht="12.75" customHeight="1">
      <c r="A583" s="1"/>
      <c r="E583" s="1"/>
    </row>
    <row r="584" ht="12.75" customHeight="1">
      <c r="A584" s="1"/>
      <c r="E584" s="1"/>
    </row>
    <row r="585" ht="12.75" customHeight="1">
      <c r="A585" s="1"/>
      <c r="E585" s="1"/>
    </row>
    <row r="586" ht="12.75" customHeight="1">
      <c r="A586" s="1"/>
      <c r="E586" s="1"/>
    </row>
    <row r="587" ht="12.75" customHeight="1">
      <c r="A587" s="1"/>
      <c r="E587" s="1"/>
    </row>
    <row r="588" ht="12.75" customHeight="1">
      <c r="A588" s="1"/>
      <c r="E588" s="1"/>
    </row>
    <row r="589" ht="12.75" customHeight="1">
      <c r="A589" s="1"/>
      <c r="E589" s="1"/>
    </row>
    <row r="590" ht="12.75" customHeight="1">
      <c r="A590" s="1"/>
      <c r="E590" s="1"/>
    </row>
    <row r="591" ht="12.75" customHeight="1">
      <c r="A591" s="1"/>
      <c r="E591" s="1"/>
    </row>
    <row r="592" ht="12.75" customHeight="1">
      <c r="A592" s="1"/>
      <c r="E592" s="1"/>
    </row>
    <row r="593" ht="12.75" customHeight="1">
      <c r="A593" s="1"/>
      <c r="E593" s="1"/>
    </row>
    <row r="594" ht="12.75" customHeight="1">
      <c r="A594" s="1"/>
      <c r="E594" s="1"/>
    </row>
    <row r="595" ht="12.75" customHeight="1">
      <c r="A595" s="1"/>
      <c r="E595" s="1"/>
    </row>
    <row r="596" ht="12.75" customHeight="1">
      <c r="A596" s="1"/>
      <c r="E596" s="1"/>
    </row>
    <row r="597" ht="12.75" customHeight="1">
      <c r="A597" s="1"/>
      <c r="E597" s="1"/>
    </row>
    <row r="598" ht="12.75" customHeight="1">
      <c r="A598" s="1"/>
      <c r="E598" s="1"/>
    </row>
    <row r="599" ht="12.75" customHeight="1">
      <c r="A599" s="1"/>
      <c r="E599" s="1"/>
    </row>
    <row r="600" ht="12.75" customHeight="1">
      <c r="A600" s="1"/>
      <c r="E600" s="1"/>
    </row>
    <row r="601" ht="12.75" customHeight="1">
      <c r="A601" s="1"/>
      <c r="E601" s="1"/>
    </row>
    <row r="602" ht="12.75" customHeight="1">
      <c r="A602" s="1"/>
      <c r="E602" s="1"/>
    </row>
    <row r="603" ht="12.75" customHeight="1">
      <c r="A603" s="1"/>
      <c r="E603" s="1"/>
    </row>
    <row r="604" ht="12.75" customHeight="1">
      <c r="A604" s="1"/>
      <c r="E604" s="1"/>
    </row>
    <row r="605" ht="12.75" customHeight="1">
      <c r="A605" s="1"/>
      <c r="E605" s="1"/>
    </row>
    <row r="606" ht="12.75" customHeight="1">
      <c r="A606" s="1"/>
      <c r="E606" s="1"/>
    </row>
    <row r="607" ht="12.75" customHeight="1">
      <c r="A607" s="1"/>
      <c r="E607" s="1"/>
    </row>
    <row r="608" ht="12.75" customHeight="1">
      <c r="A608" s="1"/>
      <c r="E608" s="1"/>
    </row>
    <row r="609" ht="12.75" customHeight="1">
      <c r="A609" s="1"/>
      <c r="E609" s="1"/>
    </row>
    <row r="610" ht="12.75" customHeight="1">
      <c r="A610" s="1"/>
      <c r="E610" s="1"/>
    </row>
    <row r="611" ht="12.75" customHeight="1">
      <c r="A611" s="1"/>
      <c r="E611" s="1"/>
    </row>
    <row r="612" ht="12.75" customHeight="1">
      <c r="A612" s="1"/>
      <c r="E612" s="1"/>
    </row>
    <row r="613" ht="12.75" customHeight="1">
      <c r="A613" s="1"/>
      <c r="E613" s="1"/>
    </row>
    <row r="614" ht="12.75" customHeight="1">
      <c r="A614" s="1"/>
      <c r="E614" s="1"/>
    </row>
    <row r="615" ht="12.75" customHeight="1">
      <c r="A615" s="1"/>
      <c r="E615" s="1"/>
    </row>
    <row r="616" ht="12.75" customHeight="1">
      <c r="A616" s="1"/>
      <c r="E616" s="1"/>
    </row>
    <row r="617" ht="12.75" customHeight="1">
      <c r="A617" s="1"/>
      <c r="E617" s="1"/>
    </row>
    <row r="618" ht="12.75" customHeight="1">
      <c r="A618" s="1"/>
      <c r="E618" s="1"/>
    </row>
    <row r="619" ht="12.75" customHeight="1">
      <c r="A619" s="1"/>
      <c r="E619" s="1"/>
    </row>
    <row r="620" ht="12.75" customHeight="1">
      <c r="A620" s="1"/>
      <c r="E620" s="1"/>
    </row>
    <row r="621" ht="12.75" customHeight="1">
      <c r="A621" s="1"/>
      <c r="E621" s="1"/>
    </row>
    <row r="622" ht="12.75" customHeight="1">
      <c r="A622" s="1"/>
      <c r="E622" s="1"/>
    </row>
    <row r="623" ht="12.75" customHeight="1">
      <c r="A623" s="1"/>
      <c r="E623" s="1"/>
    </row>
    <row r="624" ht="12.75" customHeight="1">
      <c r="A624" s="1"/>
      <c r="E624" s="1"/>
    </row>
    <row r="625" ht="12.75" customHeight="1">
      <c r="A625" s="1"/>
      <c r="E625" s="1"/>
    </row>
    <row r="626" ht="12.75" customHeight="1">
      <c r="A626" s="1"/>
      <c r="E626" s="1"/>
    </row>
    <row r="627" ht="12.75" customHeight="1">
      <c r="A627" s="1"/>
      <c r="E627" s="1"/>
    </row>
    <row r="628" ht="12.75" customHeight="1">
      <c r="A628" s="1"/>
      <c r="E628" s="1"/>
    </row>
    <row r="629" ht="12.75" customHeight="1">
      <c r="A629" s="1"/>
      <c r="E629" s="1"/>
    </row>
    <row r="630" ht="12.75" customHeight="1">
      <c r="A630" s="1"/>
      <c r="E630" s="1"/>
    </row>
    <row r="631" ht="12.75" customHeight="1">
      <c r="A631" s="1"/>
      <c r="E631" s="1"/>
    </row>
    <row r="632" ht="12.75" customHeight="1">
      <c r="A632" s="1"/>
      <c r="E632" s="1"/>
    </row>
    <row r="633" ht="12.75" customHeight="1">
      <c r="A633" s="1"/>
      <c r="E633" s="1"/>
    </row>
    <row r="634" ht="12.75" customHeight="1">
      <c r="A634" s="1"/>
      <c r="E634" s="1"/>
    </row>
    <row r="635" ht="12.75" customHeight="1">
      <c r="A635" s="1"/>
      <c r="E635" s="1"/>
    </row>
    <row r="636" ht="12.75" customHeight="1">
      <c r="A636" s="1"/>
      <c r="E636" s="1"/>
    </row>
    <row r="637" ht="12.75" customHeight="1">
      <c r="A637" s="1"/>
      <c r="E637" s="1"/>
    </row>
    <row r="638" ht="12.75" customHeight="1">
      <c r="A638" s="1"/>
      <c r="E638" s="1"/>
    </row>
    <row r="639" ht="12.75" customHeight="1">
      <c r="A639" s="1"/>
      <c r="E639" s="1"/>
    </row>
    <row r="640" ht="12.75" customHeight="1">
      <c r="A640" s="1"/>
      <c r="E640" s="1"/>
    </row>
    <row r="641" ht="12.75" customHeight="1">
      <c r="A641" s="1"/>
      <c r="E641" s="1"/>
    </row>
    <row r="642" ht="12.75" customHeight="1">
      <c r="A642" s="1"/>
      <c r="E642" s="1"/>
    </row>
    <row r="643" ht="12.75" customHeight="1">
      <c r="A643" s="1"/>
      <c r="E643" s="1"/>
    </row>
    <row r="644" ht="12.75" customHeight="1">
      <c r="A644" s="1"/>
      <c r="E644" s="1"/>
    </row>
    <row r="645" ht="12.75" customHeight="1">
      <c r="A645" s="1"/>
      <c r="E645" s="1"/>
    </row>
    <row r="646" ht="12.75" customHeight="1">
      <c r="A646" s="1"/>
      <c r="E646" s="1"/>
    </row>
    <row r="647" ht="12.75" customHeight="1">
      <c r="A647" s="1"/>
      <c r="E647" s="1"/>
    </row>
    <row r="648" ht="12.75" customHeight="1">
      <c r="A648" s="1"/>
      <c r="E648" s="1"/>
    </row>
    <row r="649" ht="12.75" customHeight="1">
      <c r="A649" s="1"/>
      <c r="E649" s="1"/>
    </row>
    <row r="650" ht="12.75" customHeight="1">
      <c r="A650" s="1"/>
      <c r="E650" s="1"/>
    </row>
    <row r="651" ht="12.75" customHeight="1">
      <c r="A651" s="1"/>
      <c r="E651" s="1"/>
    </row>
    <row r="652" ht="12.75" customHeight="1">
      <c r="A652" s="1"/>
      <c r="E652" s="1"/>
    </row>
    <row r="653" ht="12.75" customHeight="1">
      <c r="A653" s="1"/>
      <c r="E653" s="1"/>
    </row>
    <row r="654" ht="12.75" customHeight="1">
      <c r="A654" s="1"/>
      <c r="E654" s="1"/>
    </row>
    <row r="655" ht="12.75" customHeight="1">
      <c r="A655" s="1"/>
      <c r="E655" s="1"/>
    </row>
    <row r="656" ht="12.75" customHeight="1">
      <c r="A656" s="1"/>
      <c r="E656" s="1"/>
    </row>
    <row r="657" ht="12.75" customHeight="1">
      <c r="A657" s="1"/>
      <c r="E657" s="1"/>
    </row>
    <row r="658" ht="12.75" customHeight="1">
      <c r="A658" s="1"/>
      <c r="E658" s="1"/>
    </row>
    <row r="659" ht="12.75" customHeight="1">
      <c r="A659" s="1"/>
      <c r="E659" s="1"/>
    </row>
    <row r="660" ht="12.75" customHeight="1">
      <c r="A660" s="1"/>
      <c r="E660" s="1"/>
    </row>
    <row r="661" ht="12.75" customHeight="1">
      <c r="A661" s="1"/>
      <c r="E661" s="1"/>
    </row>
    <row r="662" ht="12.75" customHeight="1">
      <c r="A662" s="1"/>
      <c r="E662" s="1"/>
    </row>
    <row r="663" ht="12.75" customHeight="1">
      <c r="A663" s="1"/>
      <c r="E663" s="1"/>
    </row>
    <row r="664" ht="12.75" customHeight="1">
      <c r="A664" s="1"/>
      <c r="E664" s="1"/>
    </row>
    <row r="665" ht="12.75" customHeight="1">
      <c r="A665" s="1"/>
      <c r="E665" s="1"/>
    </row>
    <row r="666" ht="12.75" customHeight="1">
      <c r="A666" s="1"/>
      <c r="E666" s="1"/>
    </row>
    <row r="667" ht="12.75" customHeight="1">
      <c r="A667" s="1"/>
      <c r="E667" s="1"/>
    </row>
    <row r="668" ht="12.75" customHeight="1">
      <c r="A668" s="1"/>
      <c r="E668" s="1"/>
    </row>
    <row r="669" ht="12.75" customHeight="1">
      <c r="A669" s="1"/>
      <c r="E669" s="1"/>
    </row>
    <row r="670" ht="12.75" customHeight="1">
      <c r="A670" s="1"/>
      <c r="E670" s="1"/>
    </row>
    <row r="671" ht="12.75" customHeight="1">
      <c r="A671" s="1"/>
      <c r="E671" s="1"/>
    </row>
    <row r="672" ht="12.75" customHeight="1">
      <c r="A672" s="1"/>
      <c r="E672" s="1"/>
    </row>
    <row r="673" ht="12.75" customHeight="1">
      <c r="A673" s="1"/>
      <c r="E673" s="1"/>
    </row>
    <row r="674" ht="12.75" customHeight="1">
      <c r="A674" s="1"/>
      <c r="E674" s="1"/>
    </row>
    <row r="675" ht="12.75" customHeight="1">
      <c r="A675" s="1"/>
      <c r="E675" s="1"/>
    </row>
    <row r="676" ht="12.75" customHeight="1">
      <c r="A676" s="1"/>
      <c r="E676" s="1"/>
    </row>
    <row r="677" ht="12.75" customHeight="1">
      <c r="A677" s="1"/>
      <c r="E677" s="1"/>
    </row>
    <row r="678" ht="12.75" customHeight="1">
      <c r="A678" s="1"/>
      <c r="E678" s="1"/>
    </row>
    <row r="679" ht="12.75" customHeight="1">
      <c r="A679" s="1"/>
      <c r="E679" s="1"/>
    </row>
    <row r="680" ht="12.75" customHeight="1">
      <c r="A680" s="1"/>
      <c r="E680" s="1"/>
    </row>
    <row r="681" ht="12.75" customHeight="1">
      <c r="A681" s="1"/>
      <c r="E681" s="1"/>
    </row>
    <row r="682" ht="12.75" customHeight="1">
      <c r="A682" s="1"/>
      <c r="E682" s="1"/>
    </row>
    <row r="683" ht="12.75" customHeight="1">
      <c r="A683" s="1"/>
      <c r="E683" s="1"/>
    </row>
    <row r="684" ht="12.75" customHeight="1">
      <c r="A684" s="1"/>
      <c r="E684" s="1"/>
    </row>
    <row r="685" ht="12.75" customHeight="1">
      <c r="A685" s="1"/>
      <c r="E685" s="1"/>
    </row>
    <row r="686" ht="12.75" customHeight="1">
      <c r="A686" s="1"/>
      <c r="E686" s="1"/>
    </row>
    <row r="687" ht="12.75" customHeight="1">
      <c r="A687" s="1"/>
      <c r="E687" s="1"/>
    </row>
    <row r="688" ht="12.75" customHeight="1">
      <c r="A688" s="1"/>
      <c r="E688" s="1"/>
    </row>
    <row r="689" ht="12.75" customHeight="1">
      <c r="A689" s="1"/>
      <c r="E689" s="1"/>
    </row>
    <row r="690" ht="12.75" customHeight="1">
      <c r="A690" s="1"/>
      <c r="E690" s="1"/>
    </row>
    <row r="691" ht="12.75" customHeight="1">
      <c r="A691" s="1"/>
      <c r="E691" s="1"/>
    </row>
    <row r="692" ht="12.75" customHeight="1">
      <c r="A692" s="1"/>
      <c r="E692" s="1"/>
    </row>
    <row r="693" ht="12.75" customHeight="1">
      <c r="A693" s="1"/>
      <c r="E693" s="1"/>
    </row>
    <row r="694" ht="12.75" customHeight="1">
      <c r="A694" s="1"/>
      <c r="E694" s="1"/>
    </row>
    <row r="695" ht="12.75" customHeight="1">
      <c r="A695" s="1"/>
      <c r="E695" s="1"/>
    </row>
    <row r="696" ht="12.75" customHeight="1">
      <c r="A696" s="1"/>
      <c r="E696" s="1"/>
    </row>
    <row r="697" ht="12.75" customHeight="1">
      <c r="A697" s="1"/>
      <c r="E697" s="1"/>
    </row>
    <row r="698" ht="12.75" customHeight="1">
      <c r="A698" s="1"/>
      <c r="E698" s="1"/>
    </row>
    <row r="699" ht="12.75" customHeight="1">
      <c r="A699" s="1"/>
      <c r="E699" s="1"/>
    </row>
    <row r="700" ht="12.75" customHeight="1">
      <c r="A700" s="1"/>
      <c r="E700" s="1"/>
    </row>
    <row r="701" ht="12.75" customHeight="1">
      <c r="A701" s="1"/>
      <c r="E701" s="1"/>
    </row>
    <row r="702" ht="12.75" customHeight="1">
      <c r="A702" s="1"/>
      <c r="E702" s="1"/>
    </row>
    <row r="703" ht="12.75" customHeight="1">
      <c r="A703" s="1"/>
      <c r="E703" s="1"/>
    </row>
    <row r="704" ht="12.75" customHeight="1">
      <c r="A704" s="1"/>
      <c r="E704" s="1"/>
    </row>
    <row r="705" ht="12.75" customHeight="1">
      <c r="A705" s="1"/>
      <c r="E705" s="1"/>
    </row>
    <row r="706" ht="12.75" customHeight="1">
      <c r="A706" s="1"/>
      <c r="E706" s="1"/>
    </row>
    <row r="707" ht="12.75" customHeight="1">
      <c r="A707" s="1"/>
      <c r="E707" s="1"/>
    </row>
    <row r="708" ht="12.75" customHeight="1">
      <c r="A708" s="1"/>
      <c r="E708" s="1"/>
    </row>
    <row r="709" ht="12.75" customHeight="1">
      <c r="A709" s="1"/>
      <c r="E709" s="1"/>
    </row>
    <row r="710" ht="12.75" customHeight="1">
      <c r="A710" s="1"/>
      <c r="E710" s="1"/>
    </row>
    <row r="711" ht="12.75" customHeight="1">
      <c r="A711" s="1"/>
      <c r="E711" s="1"/>
    </row>
    <row r="712" ht="12.75" customHeight="1">
      <c r="A712" s="1"/>
      <c r="E712" s="1"/>
    </row>
    <row r="713" ht="12.75" customHeight="1">
      <c r="A713" s="1"/>
      <c r="E713" s="1"/>
    </row>
    <row r="714" ht="12.75" customHeight="1">
      <c r="A714" s="1"/>
      <c r="E714" s="1"/>
    </row>
    <row r="715" ht="12.75" customHeight="1">
      <c r="A715" s="1"/>
      <c r="E715" s="1"/>
    </row>
    <row r="716" ht="12.75" customHeight="1">
      <c r="A716" s="1"/>
      <c r="E716" s="1"/>
    </row>
    <row r="717" ht="12.75" customHeight="1">
      <c r="A717" s="1"/>
      <c r="E717" s="1"/>
    </row>
    <row r="718" ht="12.75" customHeight="1">
      <c r="A718" s="1"/>
      <c r="E718" s="1"/>
    </row>
    <row r="719" ht="12.75" customHeight="1">
      <c r="A719" s="1"/>
      <c r="E719" s="1"/>
    </row>
    <row r="720" ht="12.75" customHeight="1">
      <c r="A720" s="1"/>
      <c r="E720" s="1"/>
    </row>
    <row r="721" ht="12.75" customHeight="1">
      <c r="A721" s="1"/>
      <c r="E721" s="1"/>
    </row>
    <row r="722" ht="12.75" customHeight="1">
      <c r="A722" s="1"/>
      <c r="E722" s="1"/>
    </row>
    <row r="723" ht="12.75" customHeight="1">
      <c r="A723" s="1"/>
      <c r="E723" s="1"/>
    </row>
    <row r="724" ht="12.75" customHeight="1">
      <c r="A724" s="1"/>
      <c r="E724" s="1"/>
    </row>
    <row r="725" ht="12.75" customHeight="1">
      <c r="A725" s="1"/>
      <c r="E725" s="1"/>
    </row>
    <row r="726" ht="12.75" customHeight="1">
      <c r="A726" s="1"/>
      <c r="E726" s="1"/>
    </row>
    <row r="727" ht="12.75" customHeight="1">
      <c r="A727" s="1"/>
      <c r="E727" s="1"/>
    </row>
    <row r="728" ht="12.75" customHeight="1">
      <c r="A728" s="1"/>
      <c r="E728" s="1"/>
    </row>
    <row r="729" ht="12.75" customHeight="1">
      <c r="A729" s="1"/>
      <c r="E729" s="1"/>
    </row>
    <row r="730" ht="12.75" customHeight="1">
      <c r="A730" s="1"/>
      <c r="E730" s="1"/>
    </row>
    <row r="731" ht="12.75" customHeight="1">
      <c r="A731" s="1"/>
      <c r="E731" s="1"/>
    </row>
    <row r="732" ht="12.75" customHeight="1">
      <c r="A732" s="1"/>
      <c r="E732" s="1"/>
    </row>
    <row r="733" ht="12.75" customHeight="1">
      <c r="A733" s="1"/>
      <c r="E733" s="1"/>
    </row>
    <row r="734" ht="12.75" customHeight="1">
      <c r="A734" s="1"/>
      <c r="E734" s="1"/>
    </row>
    <row r="735" ht="12.75" customHeight="1">
      <c r="A735" s="1"/>
      <c r="E735" s="1"/>
    </row>
    <row r="736" ht="12.75" customHeight="1">
      <c r="A736" s="1"/>
      <c r="E736" s="1"/>
    </row>
    <row r="737" ht="12.75" customHeight="1">
      <c r="A737" s="1"/>
      <c r="E737" s="1"/>
    </row>
    <row r="738" ht="12.75" customHeight="1">
      <c r="A738" s="1"/>
      <c r="E738" s="1"/>
    </row>
    <row r="739" ht="12.75" customHeight="1">
      <c r="A739" s="1"/>
      <c r="E739" s="1"/>
    </row>
    <row r="740" ht="12.75" customHeight="1">
      <c r="A740" s="1"/>
      <c r="E740" s="1"/>
    </row>
    <row r="741" ht="12.75" customHeight="1">
      <c r="A741" s="1"/>
      <c r="E741" s="1"/>
    </row>
    <row r="742" ht="12.75" customHeight="1">
      <c r="A742" s="1"/>
      <c r="E742" s="1"/>
    </row>
    <row r="743" ht="12.75" customHeight="1">
      <c r="A743" s="1"/>
      <c r="E743" s="1"/>
    </row>
    <row r="744" ht="12.75" customHeight="1">
      <c r="A744" s="1"/>
      <c r="E744" s="1"/>
    </row>
    <row r="745" ht="12.75" customHeight="1">
      <c r="A745" s="1"/>
      <c r="E745" s="1"/>
    </row>
    <row r="746" ht="12.75" customHeight="1">
      <c r="A746" s="1"/>
      <c r="E746" s="1"/>
    </row>
    <row r="747" ht="12.75" customHeight="1">
      <c r="A747" s="1"/>
      <c r="E747" s="1"/>
    </row>
    <row r="748" ht="12.75" customHeight="1">
      <c r="A748" s="1"/>
      <c r="E748" s="1"/>
    </row>
    <row r="749" ht="12.75" customHeight="1">
      <c r="A749" s="1"/>
      <c r="E749" s="1"/>
    </row>
    <row r="750" ht="12.75" customHeight="1">
      <c r="A750" s="1"/>
      <c r="E750" s="1"/>
    </row>
    <row r="751" ht="12.75" customHeight="1">
      <c r="A751" s="1"/>
      <c r="E751" s="1"/>
    </row>
    <row r="752" ht="12.75" customHeight="1">
      <c r="A752" s="1"/>
      <c r="E752" s="1"/>
    </row>
    <row r="753" ht="12.75" customHeight="1">
      <c r="A753" s="1"/>
      <c r="E753" s="1"/>
    </row>
    <row r="754" ht="12.75" customHeight="1">
      <c r="A754" s="1"/>
      <c r="E754" s="1"/>
    </row>
    <row r="755" ht="12.75" customHeight="1">
      <c r="A755" s="1"/>
      <c r="E755" s="1"/>
    </row>
    <row r="756" ht="12.75" customHeight="1">
      <c r="A756" s="1"/>
      <c r="E756" s="1"/>
    </row>
    <row r="757" ht="12.75" customHeight="1">
      <c r="A757" s="1"/>
      <c r="E757" s="1"/>
    </row>
    <row r="758" ht="12.75" customHeight="1">
      <c r="A758" s="1"/>
      <c r="E758" s="1"/>
    </row>
    <row r="759" ht="12.75" customHeight="1">
      <c r="A759" s="1"/>
      <c r="E759" s="1"/>
    </row>
    <row r="760" ht="12.75" customHeight="1">
      <c r="A760" s="1"/>
      <c r="E760" s="1"/>
    </row>
    <row r="761" ht="12.75" customHeight="1">
      <c r="A761" s="1"/>
      <c r="E761" s="1"/>
    </row>
    <row r="762" ht="12.75" customHeight="1">
      <c r="A762" s="1"/>
      <c r="E762" s="1"/>
    </row>
    <row r="763" ht="12.75" customHeight="1">
      <c r="A763" s="1"/>
      <c r="E763" s="1"/>
    </row>
    <row r="764" ht="12.75" customHeight="1">
      <c r="A764" s="1"/>
      <c r="E764" s="1"/>
    </row>
    <row r="765" ht="12.75" customHeight="1">
      <c r="A765" s="1"/>
      <c r="E765" s="1"/>
    </row>
    <row r="766" ht="12.75" customHeight="1">
      <c r="A766" s="1"/>
      <c r="E766" s="1"/>
    </row>
    <row r="767" ht="12.75" customHeight="1">
      <c r="A767" s="1"/>
      <c r="E767" s="1"/>
    </row>
    <row r="768" ht="12.75" customHeight="1">
      <c r="A768" s="1"/>
      <c r="E768" s="1"/>
    </row>
    <row r="769" ht="12.75" customHeight="1">
      <c r="A769" s="1"/>
      <c r="E769" s="1"/>
    </row>
    <row r="770" ht="12.75" customHeight="1">
      <c r="A770" s="1"/>
      <c r="E770" s="1"/>
    </row>
    <row r="771" ht="12.75" customHeight="1">
      <c r="A771" s="1"/>
      <c r="E771" s="1"/>
    </row>
    <row r="772" ht="12.75" customHeight="1">
      <c r="A772" s="1"/>
      <c r="E772" s="1"/>
    </row>
    <row r="773" ht="12.75" customHeight="1">
      <c r="A773" s="1"/>
      <c r="E773" s="1"/>
    </row>
    <row r="774" ht="12.75" customHeight="1">
      <c r="A774" s="1"/>
      <c r="E774" s="1"/>
    </row>
    <row r="775" ht="12.75" customHeight="1">
      <c r="A775" s="1"/>
      <c r="E775" s="1"/>
    </row>
    <row r="776" ht="12.75" customHeight="1">
      <c r="A776" s="1"/>
      <c r="E776" s="1"/>
    </row>
    <row r="777" ht="12.75" customHeight="1">
      <c r="A777" s="1"/>
      <c r="E777" s="1"/>
    </row>
    <row r="778" ht="12.75" customHeight="1">
      <c r="A778" s="1"/>
      <c r="E778" s="1"/>
    </row>
    <row r="779" ht="12.75" customHeight="1">
      <c r="A779" s="1"/>
      <c r="E779" s="1"/>
    </row>
    <row r="780" ht="12.75" customHeight="1">
      <c r="A780" s="1"/>
      <c r="E780" s="1"/>
    </row>
    <row r="781" ht="12.75" customHeight="1">
      <c r="A781" s="1"/>
      <c r="E781" s="1"/>
    </row>
    <row r="782" ht="12.75" customHeight="1">
      <c r="A782" s="1"/>
      <c r="E782" s="1"/>
    </row>
    <row r="783" ht="12.75" customHeight="1">
      <c r="A783" s="1"/>
      <c r="E783" s="1"/>
    </row>
    <row r="784" ht="12.75" customHeight="1">
      <c r="A784" s="1"/>
      <c r="E784" s="1"/>
    </row>
    <row r="785" ht="12.75" customHeight="1">
      <c r="A785" s="1"/>
      <c r="E785" s="1"/>
    </row>
    <row r="786" ht="12.75" customHeight="1">
      <c r="A786" s="1"/>
      <c r="E786" s="1"/>
    </row>
    <row r="787" ht="12.75" customHeight="1">
      <c r="A787" s="1"/>
      <c r="E787" s="1"/>
    </row>
    <row r="788" ht="12.75" customHeight="1">
      <c r="A788" s="1"/>
      <c r="E788" s="1"/>
    </row>
    <row r="789" ht="12.75" customHeight="1">
      <c r="A789" s="1"/>
      <c r="E789" s="1"/>
    </row>
    <row r="790" ht="12.75" customHeight="1">
      <c r="A790" s="1"/>
      <c r="E790" s="1"/>
    </row>
    <row r="791" ht="12.75" customHeight="1">
      <c r="A791" s="1"/>
      <c r="E791" s="1"/>
    </row>
    <row r="792" ht="12.75" customHeight="1">
      <c r="A792" s="1"/>
      <c r="E792" s="1"/>
    </row>
    <row r="793" ht="12.75" customHeight="1">
      <c r="A793" s="1"/>
      <c r="E793" s="1"/>
    </row>
    <row r="794" ht="12.75" customHeight="1">
      <c r="A794" s="1"/>
      <c r="E794" s="1"/>
    </row>
    <row r="795" ht="12.75" customHeight="1">
      <c r="A795" s="1"/>
      <c r="E795" s="1"/>
    </row>
    <row r="796" ht="12.75" customHeight="1">
      <c r="A796" s="1"/>
      <c r="E796" s="1"/>
    </row>
    <row r="797" ht="12.75" customHeight="1">
      <c r="A797" s="1"/>
      <c r="E797" s="1"/>
    </row>
    <row r="798" ht="12.75" customHeight="1">
      <c r="A798" s="1"/>
      <c r="E798" s="1"/>
    </row>
    <row r="799" ht="12.75" customHeight="1">
      <c r="A799" s="1"/>
      <c r="E799" s="1"/>
    </row>
    <row r="800" ht="12.75" customHeight="1">
      <c r="A800" s="1"/>
      <c r="E800" s="1"/>
    </row>
    <row r="801" ht="12.75" customHeight="1">
      <c r="A801" s="1"/>
      <c r="E801" s="1"/>
    </row>
    <row r="802" ht="12.75" customHeight="1">
      <c r="A802" s="1"/>
      <c r="E802" s="1"/>
    </row>
    <row r="803" ht="12.75" customHeight="1">
      <c r="A803" s="1"/>
      <c r="E803" s="1"/>
    </row>
    <row r="804" ht="12.75" customHeight="1">
      <c r="A804" s="1"/>
      <c r="E804" s="1"/>
    </row>
    <row r="805" ht="12.75" customHeight="1">
      <c r="A805" s="1"/>
      <c r="E805" s="1"/>
    </row>
    <row r="806" ht="12.75" customHeight="1">
      <c r="A806" s="1"/>
      <c r="E806" s="1"/>
    </row>
    <row r="807" ht="12.75" customHeight="1">
      <c r="A807" s="1"/>
      <c r="E807" s="1"/>
    </row>
    <row r="808" ht="12.75" customHeight="1">
      <c r="A808" s="1"/>
      <c r="E808" s="1"/>
    </row>
    <row r="809" ht="12.75" customHeight="1">
      <c r="A809" s="1"/>
      <c r="E809" s="1"/>
    </row>
    <row r="810" ht="12.75" customHeight="1">
      <c r="A810" s="1"/>
      <c r="E810" s="1"/>
    </row>
    <row r="811" ht="12.75" customHeight="1">
      <c r="A811" s="1"/>
      <c r="E811" s="1"/>
    </row>
    <row r="812" ht="12.75" customHeight="1">
      <c r="A812" s="1"/>
      <c r="E812" s="1"/>
    </row>
    <row r="813" ht="12.75" customHeight="1">
      <c r="A813" s="1"/>
      <c r="E813" s="1"/>
    </row>
    <row r="814" ht="12.75" customHeight="1">
      <c r="A814" s="1"/>
      <c r="E814" s="1"/>
    </row>
    <row r="815" ht="12.75" customHeight="1">
      <c r="A815" s="1"/>
      <c r="E815" s="1"/>
    </row>
    <row r="816" ht="12.75" customHeight="1">
      <c r="A816" s="1"/>
      <c r="E816" s="1"/>
    </row>
    <row r="817" ht="12.75" customHeight="1">
      <c r="A817" s="1"/>
      <c r="E817" s="1"/>
    </row>
    <row r="818" ht="12.75" customHeight="1">
      <c r="A818" s="1"/>
      <c r="E818" s="1"/>
    </row>
    <row r="819" ht="12.75" customHeight="1">
      <c r="A819" s="1"/>
      <c r="E819" s="1"/>
    </row>
    <row r="820" ht="12.75" customHeight="1">
      <c r="A820" s="1"/>
      <c r="E820" s="1"/>
    </row>
    <row r="821" ht="12.75" customHeight="1">
      <c r="A821" s="1"/>
      <c r="E821" s="1"/>
    </row>
    <row r="822" ht="12.75" customHeight="1">
      <c r="A822" s="1"/>
      <c r="E822" s="1"/>
    </row>
    <row r="823" ht="12.75" customHeight="1">
      <c r="A823" s="1"/>
      <c r="E823" s="1"/>
    </row>
    <row r="824" ht="12.75" customHeight="1">
      <c r="A824" s="1"/>
      <c r="E824" s="1"/>
    </row>
    <row r="825" ht="12.75" customHeight="1">
      <c r="A825" s="1"/>
      <c r="E825" s="1"/>
    </row>
    <row r="826" ht="12.75" customHeight="1">
      <c r="A826" s="1"/>
      <c r="E826" s="1"/>
    </row>
    <row r="827" ht="12.75" customHeight="1">
      <c r="A827" s="1"/>
      <c r="E827" s="1"/>
    </row>
    <row r="828" ht="12.75" customHeight="1">
      <c r="A828" s="1"/>
      <c r="E828" s="1"/>
    </row>
    <row r="829" ht="12.75" customHeight="1">
      <c r="A829" s="1"/>
      <c r="E829" s="1"/>
    </row>
    <row r="830" ht="12.75" customHeight="1">
      <c r="A830" s="1"/>
      <c r="E830" s="1"/>
    </row>
    <row r="831" ht="12.75" customHeight="1">
      <c r="A831" s="1"/>
      <c r="E831" s="1"/>
    </row>
    <row r="832" ht="12.75" customHeight="1">
      <c r="A832" s="1"/>
      <c r="E832" s="1"/>
    </row>
    <row r="833" ht="12.75" customHeight="1">
      <c r="A833" s="1"/>
      <c r="E833" s="1"/>
    </row>
    <row r="834" ht="12.75" customHeight="1">
      <c r="A834" s="1"/>
      <c r="E834" s="1"/>
    </row>
    <row r="835" ht="12.75" customHeight="1">
      <c r="A835" s="1"/>
      <c r="E835" s="1"/>
    </row>
    <row r="836" ht="12.75" customHeight="1">
      <c r="A836" s="1"/>
      <c r="E836" s="1"/>
    </row>
    <row r="837" ht="12.75" customHeight="1">
      <c r="A837" s="1"/>
      <c r="E837" s="1"/>
    </row>
    <row r="838" ht="12.75" customHeight="1">
      <c r="A838" s="1"/>
      <c r="E838" s="1"/>
    </row>
    <row r="839" ht="12.75" customHeight="1">
      <c r="A839" s="1"/>
      <c r="E839" s="1"/>
    </row>
    <row r="840" ht="12.75" customHeight="1">
      <c r="A840" s="1"/>
      <c r="E840" s="1"/>
    </row>
    <row r="841" ht="12.75" customHeight="1">
      <c r="A841" s="1"/>
      <c r="E841" s="1"/>
    </row>
    <row r="842" ht="12.75" customHeight="1">
      <c r="A842" s="1"/>
      <c r="E842" s="1"/>
    </row>
    <row r="843" ht="12.75" customHeight="1">
      <c r="A843" s="1"/>
      <c r="E843" s="1"/>
    </row>
    <row r="844" ht="12.75" customHeight="1">
      <c r="A844" s="1"/>
      <c r="E844" s="1"/>
    </row>
    <row r="845" ht="12.75" customHeight="1">
      <c r="A845" s="1"/>
      <c r="E845" s="1"/>
    </row>
    <row r="846" ht="12.75" customHeight="1">
      <c r="A846" s="1"/>
      <c r="E846" s="1"/>
    </row>
    <row r="847" ht="12.75" customHeight="1">
      <c r="A847" s="1"/>
      <c r="E847" s="1"/>
    </row>
    <row r="848" ht="12.75" customHeight="1">
      <c r="A848" s="1"/>
      <c r="E848" s="1"/>
    </row>
    <row r="849" ht="12.75" customHeight="1">
      <c r="A849" s="1"/>
      <c r="E849" s="1"/>
    </row>
    <row r="850" ht="12.75" customHeight="1">
      <c r="A850" s="1"/>
      <c r="E850" s="1"/>
    </row>
    <row r="851" ht="12.75" customHeight="1">
      <c r="A851" s="1"/>
      <c r="E851" s="1"/>
    </row>
    <row r="852" ht="12.75" customHeight="1">
      <c r="A852" s="1"/>
      <c r="E852" s="1"/>
    </row>
    <row r="853" ht="12.75" customHeight="1">
      <c r="A853" s="1"/>
      <c r="E853" s="1"/>
    </row>
    <row r="854" ht="12.75" customHeight="1">
      <c r="A854" s="1"/>
      <c r="E854" s="1"/>
    </row>
    <row r="855" ht="12.75" customHeight="1">
      <c r="A855" s="1"/>
      <c r="E855" s="1"/>
    </row>
    <row r="856" ht="12.75" customHeight="1">
      <c r="A856" s="1"/>
      <c r="E856" s="1"/>
    </row>
    <row r="857" ht="12.75" customHeight="1">
      <c r="A857" s="1"/>
      <c r="E857" s="1"/>
    </row>
    <row r="858" ht="12.75" customHeight="1">
      <c r="A858" s="1"/>
      <c r="E858" s="1"/>
    </row>
    <row r="859" ht="12.75" customHeight="1">
      <c r="A859" s="1"/>
      <c r="E859" s="1"/>
    </row>
    <row r="860" ht="12.75" customHeight="1">
      <c r="A860" s="1"/>
      <c r="E860" s="1"/>
    </row>
    <row r="861" ht="12.75" customHeight="1">
      <c r="A861" s="1"/>
      <c r="E861" s="1"/>
    </row>
    <row r="862" ht="12.75" customHeight="1">
      <c r="A862" s="1"/>
      <c r="E862" s="1"/>
    </row>
    <row r="863" ht="12.75" customHeight="1">
      <c r="A863" s="1"/>
      <c r="E863" s="1"/>
    </row>
    <row r="864" ht="12.75" customHeight="1">
      <c r="A864" s="1"/>
      <c r="E864" s="1"/>
    </row>
    <row r="865" ht="12.75" customHeight="1">
      <c r="A865" s="1"/>
      <c r="E865" s="1"/>
    </row>
    <row r="866" ht="12.75" customHeight="1">
      <c r="A866" s="1"/>
      <c r="E866" s="1"/>
    </row>
    <row r="867" ht="12.75" customHeight="1">
      <c r="A867" s="1"/>
      <c r="E867" s="1"/>
    </row>
    <row r="868" ht="12.75" customHeight="1">
      <c r="A868" s="1"/>
      <c r="E868" s="1"/>
    </row>
    <row r="869" ht="12.75" customHeight="1">
      <c r="A869" s="1"/>
      <c r="E869" s="1"/>
    </row>
    <row r="870" ht="12.75" customHeight="1">
      <c r="A870" s="1"/>
      <c r="E870" s="1"/>
    </row>
    <row r="871" ht="12.75" customHeight="1">
      <c r="A871" s="1"/>
      <c r="E871" s="1"/>
    </row>
    <row r="872" ht="12.75" customHeight="1">
      <c r="A872" s="1"/>
      <c r="E872" s="1"/>
    </row>
    <row r="873" ht="12.75" customHeight="1">
      <c r="A873" s="1"/>
      <c r="E873" s="1"/>
    </row>
    <row r="874" ht="12.75" customHeight="1">
      <c r="A874" s="1"/>
      <c r="E874" s="1"/>
    </row>
    <row r="875" ht="12.75" customHeight="1">
      <c r="A875" s="1"/>
      <c r="E875" s="1"/>
    </row>
    <row r="876" ht="12.75" customHeight="1">
      <c r="A876" s="1"/>
      <c r="E876" s="1"/>
    </row>
    <row r="877" ht="12.75" customHeight="1">
      <c r="A877" s="1"/>
      <c r="E877" s="1"/>
    </row>
    <row r="878" ht="12.75" customHeight="1">
      <c r="A878" s="1"/>
      <c r="E878" s="1"/>
    </row>
    <row r="879" ht="12.75" customHeight="1">
      <c r="A879" s="1"/>
      <c r="E879" s="1"/>
    </row>
    <row r="880" ht="12.75" customHeight="1">
      <c r="A880" s="1"/>
      <c r="E880" s="1"/>
    </row>
    <row r="881" ht="12.75" customHeight="1">
      <c r="A881" s="1"/>
      <c r="E881" s="1"/>
    </row>
    <row r="882" ht="12.75" customHeight="1">
      <c r="A882" s="1"/>
      <c r="E882" s="1"/>
    </row>
    <row r="883" ht="12.75" customHeight="1">
      <c r="A883" s="1"/>
      <c r="E883" s="1"/>
    </row>
    <row r="884" ht="12.75" customHeight="1">
      <c r="A884" s="1"/>
      <c r="E884" s="1"/>
    </row>
    <row r="885" ht="12.75" customHeight="1">
      <c r="A885" s="1"/>
      <c r="E885" s="1"/>
    </row>
    <row r="886" ht="12.75" customHeight="1">
      <c r="A886" s="1"/>
      <c r="E886" s="1"/>
    </row>
    <row r="887" ht="12.75" customHeight="1">
      <c r="A887" s="1"/>
      <c r="E887" s="1"/>
    </row>
    <row r="888" ht="12.75" customHeight="1">
      <c r="A888" s="1"/>
      <c r="E888" s="1"/>
    </row>
    <row r="889" ht="12.75" customHeight="1">
      <c r="A889" s="1"/>
      <c r="E889" s="1"/>
    </row>
    <row r="890" ht="12.75" customHeight="1">
      <c r="A890" s="1"/>
      <c r="E890" s="1"/>
    </row>
    <row r="891" ht="12.75" customHeight="1">
      <c r="A891" s="1"/>
      <c r="E891" s="1"/>
    </row>
    <row r="892" ht="12.75" customHeight="1">
      <c r="A892" s="1"/>
      <c r="E892" s="1"/>
    </row>
    <row r="893" ht="12.75" customHeight="1">
      <c r="A893" s="1"/>
      <c r="E893" s="1"/>
    </row>
    <row r="894" ht="12.75" customHeight="1">
      <c r="A894" s="1"/>
      <c r="E894" s="1"/>
    </row>
    <row r="895" ht="12.75" customHeight="1">
      <c r="A895" s="1"/>
      <c r="E895" s="1"/>
    </row>
    <row r="896" ht="12.75" customHeight="1">
      <c r="A896" s="1"/>
      <c r="E896" s="1"/>
    </row>
    <row r="897" ht="12.75" customHeight="1">
      <c r="A897" s="1"/>
      <c r="E897" s="1"/>
    </row>
    <row r="898" ht="12.75" customHeight="1">
      <c r="A898" s="1"/>
      <c r="E898" s="1"/>
    </row>
    <row r="899" ht="12.75" customHeight="1">
      <c r="A899" s="1"/>
      <c r="E899" s="1"/>
    </row>
    <row r="900" ht="12.75" customHeight="1">
      <c r="A900" s="1"/>
      <c r="E900" s="1"/>
    </row>
    <row r="901" ht="12.75" customHeight="1">
      <c r="A901" s="1"/>
      <c r="E901" s="1"/>
    </row>
    <row r="902" ht="12.75" customHeight="1">
      <c r="A902" s="1"/>
      <c r="E902" s="1"/>
    </row>
    <row r="903" ht="12.75" customHeight="1">
      <c r="A903" s="1"/>
      <c r="E903" s="1"/>
    </row>
    <row r="904" ht="12.75" customHeight="1">
      <c r="A904" s="1"/>
      <c r="E904" s="1"/>
    </row>
    <row r="905" ht="12.75" customHeight="1">
      <c r="A905" s="1"/>
      <c r="E905" s="1"/>
    </row>
    <row r="906" ht="12.75" customHeight="1">
      <c r="A906" s="1"/>
      <c r="E906" s="1"/>
    </row>
    <row r="907" ht="12.75" customHeight="1">
      <c r="A907" s="1"/>
      <c r="E907" s="1"/>
    </row>
    <row r="908" ht="12.75" customHeight="1">
      <c r="A908" s="1"/>
      <c r="E908" s="1"/>
    </row>
    <row r="909" ht="12.75" customHeight="1">
      <c r="A909" s="1"/>
      <c r="E909" s="1"/>
    </row>
    <row r="910" ht="12.75" customHeight="1">
      <c r="A910" s="1"/>
      <c r="E910" s="1"/>
    </row>
    <row r="911" ht="12.75" customHeight="1">
      <c r="A911" s="1"/>
      <c r="E911" s="1"/>
    </row>
    <row r="912" ht="12.75" customHeight="1">
      <c r="A912" s="1"/>
      <c r="E912" s="1"/>
    </row>
    <row r="913" ht="12.75" customHeight="1">
      <c r="A913" s="1"/>
      <c r="E913" s="1"/>
    </row>
    <row r="914" ht="12.75" customHeight="1">
      <c r="A914" s="1"/>
      <c r="E914" s="1"/>
    </row>
    <row r="915" ht="12.75" customHeight="1">
      <c r="A915" s="1"/>
      <c r="E915" s="1"/>
    </row>
    <row r="916" ht="12.75" customHeight="1">
      <c r="A916" s="1"/>
      <c r="E916" s="1"/>
    </row>
    <row r="917" ht="12.75" customHeight="1">
      <c r="A917" s="1"/>
      <c r="E917" s="1"/>
    </row>
    <row r="918" ht="12.75" customHeight="1">
      <c r="A918" s="1"/>
      <c r="E918" s="1"/>
    </row>
    <row r="919" ht="12.75" customHeight="1">
      <c r="A919" s="1"/>
      <c r="E919" s="1"/>
    </row>
    <row r="920" ht="12.75" customHeight="1">
      <c r="A920" s="1"/>
      <c r="E920" s="1"/>
    </row>
    <row r="921" ht="12.75" customHeight="1">
      <c r="A921" s="1"/>
      <c r="E921" s="1"/>
    </row>
    <row r="922" ht="12.75" customHeight="1">
      <c r="A922" s="1"/>
      <c r="E922" s="1"/>
    </row>
    <row r="923" ht="12.75" customHeight="1">
      <c r="A923" s="1"/>
      <c r="E923" s="1"/>
    </row>
    <row r="924" ht="12.75" customHeight="1">
      <c r="A924" s="1"/>
      <c r="E924" s="1"/>
    </row>
    <row r="925" ht="12.75" customHeight="1">
      <c r="A925" s="1"/>
      <c r="E925" s="1"/>
    </row>
    <row r="926" ht="12.75" customHeight="1">
      <c r="A926" s="1"/>
      <c r="E926" s="1"/>
    </row>
    <row r="927" ht="12.75" customHeight="1">
      <c r="A927" s="1"/>
      <c r="E927" s="1"/>
    </row>
    <row r="928" ht="12.75" customHeight="1">
      <c r="A928" s="1"/>
      <c r="E928" s="1"/>
    </row>
    <row r="929" ht="12.75" customHeight="1">
      <c r="A929" s="1"/>
      <c r="E929" s="1"/>
    </row>
    <row r="930" ht="12.75" customHeight="1">
      <c r="A930" s="1"/>
      <c r="E930" s="1"/>
    </row>
    <row r="931" ht="12.75" customHeight="1">
      <c r="A931" s="1"/>
      <c r="E931" s="1"/>
    </row>
    <row r="932" ht="12.75" customHeight="1">
      <c r="A932" s="1"/>
      <c r="E932" s="1"/>
    </row>
    <row r="933" ht="12.75" customHeight="1">
      <c r="A933" s="1"/>
      <c r="E933" s="1"/>
    </row>
    <row r="934" ht="12.75" customHeight="1">
      <c r="A934" s="1"/>
      <c r="E934" s="1"/>
    </row>
    <row r="935" ht="12.75" customHeight="1">
      <c r="A935" s="1"/>
      <c r="E935" s="1"/>
    </row>
    <row r="936" ht="12.75" customHeight="1">
      <c r="A936" s="1"/>
      <c r="E936" s="1"/>
    </row>
    <row r="937" ht="12.75" customHeight="1">
      <c r="A937" s="1"/>
      <c r="E937" s="1"/>
    </row>
    <row r="938" ht="12.75" customHeight="1">
      <c r="A938" s="1"/>
      <c r="E938" s="1"/>
    </row>
    <row r="939" ht="12.75" customHeight="1">
      <c r="A939" s="1"/>
      <c r="E939" s="1"/>
    </row>
    <row r="940" ht="12.75" customHeight="1">
      <c r="A940" s="1"/>
      <c r="E940" s="1"/>
    </row>
    <row r="941" ht="12.75" customHeight="1">
      <c r="A941" s="1"/>
      <c r="E941" s="1"/>
    </row>
    <row r="942" ht="12.75" customHeight="1">
      <c r="A942" s="1"/>
      <c r="E942" s="1"/>
    </row>
    <row r="943" ht="12.75" customHeight="1">
      <c r="A943" s="1"/>
      <c r="E943" s="1"/>
    </row>
    <row r="944" ht="12.75" customHeight="1">
      <c r="A944" s="1"/>
      <c r="E944" s="1"/>
    </row>
    <row r="945" ht="12.75" customHeight="1">
      <c r="A945" s="1"/>
      <c r="E945" s="1"/>
    </row>
    <row r="946" ht="12.75" customHeight="1">
      <c r="A946" s="1"/>
      <c r="E946" s="1"/>
    </row>
    <row r="947" ht="12.75" customHeight="1">
      <c r="A947" s="1"/>
      <c r="E947" s="1"/>
    </row>
    <row r="948" ht="12.75" customHeight="1">
      <c r="A948" s="1"/>
      <c r="E948" s="1"/>
    </row>
    <row r="949" ht="12.75" customHeight="1">
      <c r="A949" s="1"/>
      <c r="E949" s="1"/>
    </row>
    <row r="950" ht="12.75" customHeight="1">
      <c r="A950" s="1"/>
      <c r="E950" s="1"/>
    </row>
    <row r="951" ht="12.75" customHeight="1">
      <c r="A951" s="1"/>
      <c r="E951" s="1"/>
    </row>
    <row r="952" ht="12.75" customHeight="1">
      <c r="A952" s="1"/>
      <c r="E952" s="1"/>
    </row>
    <row r="953" ht="12.75" customHeight="1">
      <c r="A953" s="1"/>
      <c r="E953" s="1"/>
    </row>
    <row r="954" ht="12.75" customHeight="1">
      <c r="A954" s="1"/>
      <c r="E954" s="1"/>
    </row>
    <row r="955" ht="12.75" customHeight="1">
      <c r="A955" s="1"/>
      <c r="E955" s="1"/>
    </row>
    <row r="956" ht="12.75" customHeight="1">
      <c r="A956" s="1"/>
      <c r="E956" s="1"/>
    </row>
    <row r="957" ht="12.75" customHeight="1">
      <c r="A957" s="1"/>
      <c r="E957" s="1"/>
    </row>
    <row r="958" ht="12.75" customHeight="1">
      <c r="A958" s="1"/>
      <c r="E958" s="1"/>
    </row>
    <row r="959" ht="12.75" customHeight="1">
      <c r="A959" s="1"/>
      <c r="E959" s="1"/>
    </row>
    <row r="960" ht="12.75" customHeight="1">
      <c r="A960" s="1"/>
      <c r="E960" s="1"/>
    </row>
    <row r="961" ht="12.75" customHeight="1">
      <c r="A961" s="1"/>
      <c r="E961" s="1"/>
    </row>
    <row r="962" ht="12.75" customHeight="1">
      <c r="A962" s="1"/>
      <c r="E962" s="1"/>
    </row>
    <row r="963" ht="12.75" customHeight="1">
      <c r="A963" s="1"/>
      <c r="E963" s="1"/>
    </row>
    <row r="964" ht="12.75" customHeight="1">
      <c r="A964" s="1"/>
      <c r="E964" s="1"/>
    </row>
    <row r="965" ht="12.75" customHeight="1">
      <c r="A965" s="1"/>
      <c r="E965" s="1"/>
    </row>
    <row r="966" ht="12.75" customHeight="1">
      <c r="A966" s="1"/>
      <c r="E966" s="1"/>
    </row>
    <row r="967" ht="12.75" customHeight="1">
      <c r="A967" s="1"/>
      <c r="E967" s="1"/>
    </row>
    <row r="968" ht="12.75" customHeight="1">
      <c r="A968" s="1"/>
      <c r="E968" s="1"/>
    </row>
    <row r="969" ht="12.75" customHeight="1">
      <c r="A969" s="1"/>
      <c r="E969" s="1"/>
    </row>
    <row r="970" ht="12.75" customHeight="1">
      <c r="A970" s="1"/>
      <c r="E970" s="1"/>
    </row>
    <row r="971" ht="12.75" customHeight="1">
      <c r="A971" s="1"/>
      <c r="E971" s="1"/>
    </row>
    <row r="972" ht="12.75" customHeight="1">
      <c r="A972" s="1"/>
      <c r="E972" s="1"/>
    </row>
    <row r="973" ht="12.75" customHeight="1">
      <c r="A973" s="1"/>
      <c r="E973" s="1"/>
    </row>
    <row r="974" ht="12.75" customHeight="1">
      <c r="A974" s="1"/>
      <c r="E974" s="1"/>
    </row>
    <row r="975" ht="12.75" customHeight="1">
      <c r="A975" s="1"/>
      <c r="E975" s="1"/>
    </row>
    <row r="976" ht="12.75" customHeight="1">
      <c r="A976" s="1"/>
      <c r="E976" s="1"/>
    </row>
    <row r="977" ht="12.75" customHeight="1">
      <c r="A977" s="1"/>
      <c r="E977" s="1"/>
    </row>
    <row r="978" ht="12.75" customHeight="1">
      <c r="A978" s="1"/>
      <c r="E978" s="1"/>
    </row>
    <row r="979" ht="12.75" customHeight="1">
      <c r="A979" s="1"/>
      <c r="E979" s="1"/>
    </row>
    <row r="980" ht="12.75" customHeight="1">
      <c r="A980" s="1"/>
      <c r="E980" s="1"/>
    </row>
    <row r="981" ht="12.75" customHeight="1">
      <c r="A981" s="1"/>
      <c r="E981" s="1"/>
    </row>
    <row r="982" ht="12.75" customHeight="1">
      <c r="A982" s="1"/>
      <c r="E982" s="1"/>
    </row>
    <row r="983" ht="12.75" customHeight="1">
      <c r="A983" s="1"/>
      <c r="E983" s="1"/>
    </row>
    <row r="984" ht="12.75" customHeight="1">
      <c r="A984" s="1"/>
      <c r="E984" s="1"/>
    </row>
    <row r="985" ht="12.75" customHeight="1">
      <c r="A985" s="1"/>
      <c r="E985" s="1"/>
    </row>
    <row r="986" ht="12.75" customHeight="1">
      <c r="A986" s="1"/>
      <c r="E986" s="1"/>
    </row>
    <row r="987" ht="12.75" customHeight="1">
      <c r="A987" s="1"/>
      <c r="E987" s="1"/>
    </row>
    <row r="988" ht="12.75" customHeight="1">
      <c r="A988" s="1"/>
      <c r="E988" s="1"/>
    </row>
    <row r="989" ht="12.75" customHeight="1">
      <c r="A989" s="1"/>
      <c r="E989" s="1"/>
    </row>
    <row r="990" ht="12.75" customHeight="1">
      <c r="A990" s="1"/>
      <c r="E990" s="1"/>
    </row>
    <row r="991" ht="12.75" customHeight="1">
      <c r="A991" s="1"/>
      <c r="E991" s="1"/>
    </row>
    <row r="992" ht="12.75" customHeight="1">
      <c r="A992" s="1"/>
      <c r="E992" s="1"/>
    </row>
    <row r="993" ht="12.75" customHeight="1">
      <c r="A993" s="1"/>
      <c r="E993" s="1"/>
    </row>
    <row r="994" ht="12.75" customHeight="1">
      <c r="A994" s="1"/>
      <c r="E994" s="1"/>
    </row>
    <row r="995" ht="12.75" customHeight="1">
      <c r="A995" s="1"/>
      <c r="E995" s="1"/>
    </row>
    <row r="996" ht="12.75" customHeight="1">
      <c r="A996" s="1"/>
      <c r="E996" s="1"/>
    </row>
    <row r="997" ht="12.75" customHeight="1">
      <c r="A997" s="1"/>
      <c r="E997" s="1"/>
    </row>
    <row r="998" ht="12.75" customHeight="1">
      <c r="A998" s="1"/>
      <c r="E998" s="1"/>
    </row>
    <row r="999" ht="12.75" customHeight="1">
      <c r="A999" s="1"/>
      <c r="E999" s="1"/>
    </row>
    <row r="1000" ht="12.75" customHeight="1">
      <c r="A1000" s="1"/>
      <c r="E1000" s="1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6" width="8.86"/>
  </cols>
  <sheetData>
    <row r="1" ht="12.75" customHeight="1">
      <c r="A1" s="1" t="s">
        <v>3706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ht="12.75" customHeight="1">
      <c r="A2" s="1" t="s">
        <v>1769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ht="12.75" customHeight="1">
      <c r="A4" s="1"/>
      <c r="B4" s="1"/>
      <c r="C4" s="4" t="s">
        <v>584</v>
      </c>
      <c r="D4" s="4" t="s">
        <v>585</v>
      </c>
      <c r="E4" s="4" t="s">
        <v>586</v>
      </c>
      <c r="F4" s="4" t="s">
        <v>44</v>
      </c>
      <c r="G4" s="1"/>
      <c r="H4" s="1"/>
      <c r="I4" s="1"/>
      <c r="J4" s="1"/>
      <c r="K4" s="1"/>
      <c r="L4" s="1"/>
      <c r="M4" s="1"/>
      <c r="N4" s="1"/>
      <c r="O4" s="1"/>
      <c r="P4" s="1"/>
    </row>
    <row r="5" ht="12.75" customHeight="1">
      <c r="A5" s="1"/>
      <c r="B5" s="4" t="s">
        <v>45</v>
      </c>
      <c r="C5" s="5">
        <v>100.0</v>
      </c>
      <c r="D5" s="5">
        <v>200.0</v>
      </c>
      <c r="E5" s="5">
        <v>300.0</v>
      </c>
      <c r="F5" s="6">
        <f t="shared" ref="F5:F8" si="1">SUM(C5:E5)</f>
        <v>600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ht="12.75" customHeight="1">
      <c r="A6" s="1"/>
      <c r="B6" s="4" t="s">
        <v>46</v>
      </c>
      <c r="C6" s="5">
        <v>400.0</v>
      </c>
      <c r="D6" s="5">
        <v>500.0</v>
      </c>
      <c r="E6" s="5">
        <v>600.0</v>
      </c>
      <c r="F6" s="6">
        <f t="shared" si="1"/>
        <v>1500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ht="12.75" customHeight="1">
      <c r="A7" s="1"/>
      <c r="B7" s="4" t="s">
        <v>47</v>
      </c>
      <c r="C7" s="5">
        <v>700.0</v>
      </c>
      <c r="D7" s="5">
        <v>800.0</v>
      </c>
      <c r="E7" s="5">
        <v>900.0</v>
      </c>
      <c r="F7" s="6">
        <f t="shared" si="1"/>
        <v>2400</v>
      </c>
      <c r="G7" s="1"/>
      <c r="H7" s="1"/>
      <c r="I7" s="1"/>
      <c r="J7" s="1"/>
      <c r="K7" s="1"/>
      <c r="L7" s="1"/>
      <c r="M7" s="1"/>
      <c r="N7" s="1"/>
      <c r="O7" s="1"/>
      <c r="P7" s="1"/>
    </row>
    <row r="8" ht="12.75" customHeight="1">
      <c r="A8" s="1"/>
      <c r="B8" s="4" t="s">
        <v>44</v>
      </c>
      <c r="C8" s="6">
        <f t="shared" ref="C8:E8" si="2">SUM(C5:C7)</f>
        <v>1200</v>
      </c>
      <c r="D8" s="6">
        <f t="shared" si="2"/>
        <v>1500</v>
      </c>
      <c r="E8" s="6">
        <f t="shared" si="2"/>
        <v>1800</v>
      </c>
      <c r="F8" s="6">
        <f t="shared" si="1"/>
        <v>4500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6" width="8.0"/>
    <col customWidth="1" min="7" max="7" width="9.71"/>
    <col customWidth="1" min="8" max="8" width="10.0"/>
    <col customWidth="1" min="9" max="9" width="8.0"/>
    <col customWidth="1" min="10" max="10" width="7.0"/>
    <col customWidth="1" min="11" max="26" width="8.0"/>
  </cols>
  <sheetData>
    <row r="1" ht="18.75" customHeight="1">
      <c r="A1" s="17" t="s">
        <v>319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G2" s="1"/>
      <c r="H2" s="1"/>
      <c r="J2" s="1"/>
    </row>
    <row r="3" ht="12.75" customHeight="1">
      <c r="A3" s="1"/>
      <c r="C3" s="4" t="s">
        <v>2582</v>
      </c>
      <c r="E3" s="4" t="s">
        <v>2582</v>
      </c>
      <c r="G3" s="4" t="s">
        <v>2582</v>
      </c>
      <c r="H3" s="1"/>
      <c r="J3" s="1"/>
    </row>
    <row r="4" ht="12.75" customHeight="1">
      <c r="A4" s="1"/>
      <c r="C4" s="5">
        <v>10.0</v>
      </c>
      <c r="E4" s="5">
        <v>10.0</v>
      </c>
      <c r="G4" s="5">
        <v>10.0</v>
      </c>
      <c r="H4" s="1"/>
      <c r="J4" s="1"/>
    </row>
    <row r="5" ht="12.75" customHeight="1">
      <c r="A5" s="1"/>
      <c r="C5" s="5">
        <v>10.0</v>
      </c>
      <c r="E5" s="5">
        <v>10.0</v>
      </c>
      <c r="G5" s="5">
        <v>11.0</v>
      </c>
      <c r="H5" s="1"/>
      <c r="J5" s="1"/>
    </row>
    <row r="6" ht="12.75" customHeight="1">
      <c r="A6" s="1"/>
      <c r="C6" s="5">
        <v>9.0</v>
      </c>
      <c r="E6" s="5">
        <v>11.0</v>
      </c>
      <c r="G6" s="5">
        <v>9.0</v>
      </c>
      <c r="H6" s="1"/>
      <c r="J6" s="1"/>
    </row>
    <row r="7" ht="12.75" customHeight="1">
      <c r="A7" s="1"/>
      <c r="C7" s="5">
        <v>10.0</v>
      </c>
      <c r="E7" s="5">
        <v>10.0</v>
      </c>
      <c r="G7" s="5">
        <v>12.0</v>
      </c>
      <c r="H7" s="1"/>
      <c r="J7" s="1"/>
    </row>
    <row r="8" ht="12.75" customHeight="1">
      <c r="A8" s="1"/>
      <c r="G8" s="1"/>
      <c r="H8" s="1"/>
      <c r="J8" s="1"/>
    </row>
    <row r="9" ht="12.75" customHeight="1">
      <c r="A9" s="1"/>
      <c r="C9" s="6">
        <f>STDEV(C4:C7)</f>
        <v>0.5</v>
      </c>
      <c r="E9" s="6">
        <f>STDEV(E4:E7)</f>
        <v>0.5</v>
      </c>
      <c r="G9" s="6">
        <f>STDEV(G4:G7)</f>
        <v>1.290994449</v>
      </c>
      <c r="H9" s="1"/>
      <c r="J9" s="1"/>
    </row>
    <row r="10" ht="12.75" customHeight="1">
      <c r="A10" s="1"/>
      <c r="C10" s="7" t="s">
        <v>3707</v>
      </c>
      <c r="E10" s="7" t="s">
        <v>3708</v>
      </c>
      <c r="G10" s="7" t="s">
        <v>3709</v>
      </c>
      <c r="H10" s="1"/>
      <c r="J10" s="1"/>
    </row>
    <row r="11" ht="12.75" customHeight="1">
      <c r="A11" s="1"/>
      <c r="G11" s="1"/>
      <c r="H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1" t="s">
        <v>3710</v>
      </c>
      <c r="G13" s="1"/>
      <c r="H13" s="1"/>
      <c r="J13" s="1"/>
    </row>
    <row r="14" ht="12.75" customHeight="1">
      <c r="A14" s="1"/>
      <c r="B14" s="1" t="s">
        <v>3711</v>
      </c>
      <c r="G14" s="1"/>
      <c r="H14" s="1"/>
      <c r="J14" s="1"/>
    </row>
    <row r="15" ht="12.75" customHeight="1">
      <c r="A15" s="1"/>
      <c r="G15" s="1"/>
      <c r="H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H16" s="3"/>
      <c r="I16" s="3"/>
      <c r="J16" s="1"/>
    </row>
    <row r="17" ht="12.75" customHeight="1">
      <c r="A17" s="1"/>
      <c r="B17" s="2" t="s">
        <v>3712</v>
      </c>
      <c r="G17" s="1"/>
      <c r="H17" s="1"/>
      <c r="J17" s="1"/>
    </row>
    <row r="18" ht="12.75" customHeight="1">
      <c r="A18" s="1"/>
      <c r="G18" s="1"/>
      <c r="H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H19" s="3"/>
      <c r="I19" s="3"/>
      <c r="J19" s="1"/>
    </row>
    <row r="20" ht="12.75" customHeight="1">
      <c r="A20" s="1"/>
      <c r="B20" s="1" t="s">
        <v>788</v>
      </c>
      <c r="G20" s="1"/>
      <c r="H20" s="1"/>
      <c r="J20" s="1"/>
    </row>
    <row r="21" ht="12.75" customHeight="1">
      <c r="A21" s="1"/>
      <c r="G21" s="1"/>
      <c r="H21" s="1"/>
      <c r="J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H22" s="3"/>
      <c r="I22" s="3"/>
      <c r="J22" s="1"/>
    </row>
    <row r="23" ht="12.75" customHeight="1">
      <c r="A23" s="1"/>
      <c r="B23" s="1" t="s">
        <v>3713</v>
      </c>
      <c r="G23" s="1"/>
      <c r="H23" s="1"/>
      <c r="J23" s="1"/>
    </row>
    <row r="24" ht="12.75" customHeight="1">
      <c r="A24" s="1"/>
      <c r="B24" s="1" t="s">
        <v>3714</v>
      </c>
      <c r="G24" s="1"/>
      <c r="H24" s="1"/>
      <c r="J24" s="1"/>
    </row>
    <row r="25" ht="12.75" customHeight="1">
      <c r="A25" s="1"/>
      <c r="B25" s="1" t="s">
        <v>3715</v>
      </c>
      <c r="G25" s="1"/>
      <c r="H25" s="1"/>
      <c r="J25" s="1"/>
    </row>
    <row r="26" ht="12.75" customHeight="1">
      <c r="A26" s="1"/>
      <c r="B26" s="1" t="s">
        <v>3716</v>
      </c>
      <c r="G26" s="1"/>
      <c r="H26" s="1"/>
      <c r="J26" s="1"/>
    </row>
    <row r="27" ht="12.75" customHeight="1">
      <c r="A27" s="1"/>
      <c r="B27" s="1" t="s">
        <v>3717</v>
      </c>
      <c r="G27" s="1"/>
      <c r="H27" s="1"/>
      <c r="J27" s="1"/>
    </row>
    <row r="28" ht="12.75" customHeight="1">
      <c r="A28" s="1"/>
      <c r="B28" s="1" t="s">
        <v>3718</v>
      </c>
      <c r="G28" s="1"/>
      <c r="H28" s="1"/>
      <c r="J28" s="1"/>
    </row>
    <row r="29" ht="12.75" customHeight="1">
      <c r="A29" s="1"/>
      <c r="B29" s="1" t="s">
        <v>3719</v>
      </c>
      <c r="G29" s="1"/>
      <c r="H29" s="1"/>
      <c r="J29" s="1"/>
    </row>
    <row r="30" ht="12.75" customHeight="1">
      <c r="A30" s="1"/>
      <c r="B30" s="1" t="s">
        <v>3720</v>
      </c>
      <c r="G30" s="1"/>
      <c r="H30" s="1"/>
      <c r="J30" s="1"/>
    </row>
    <row r="31" ht="12.75" customHeight="1">
      <c r="A31" s="1"/>
      <c r="G31" s="1"/>
      <c r="H31" s="1"/>
      <c r="J31" s="1"/>
    </row>
    <row r="32" ht="12.75" customHeight="1">
      <c r="A32" s="1"/>
      <c r="D32" s="103" t="s">
        <v>3721</v>
      </c>
      <c r="E32" s="192"/>
      <c r="F32" s="192"/>
      <c r="G32" s="192"/>
      <c r="H32" s="104"/>
      <c r="J32" s="1"/>
    </row>
    <row r="33" ht="12.75" customHeight="1">
      <c r="A33" s="1"/>
      <c r="D33" s="4" t="s">
        <v>674</v>
      </c>
      <c r="E33" s="4" t="s">
        <v>675</v>
      </c>
      <c r="F33" s="4" t="s">
        <v>676</v>
      </c>
      <c r="G33" s="4" t="s">
        <v>3722</v>
      </c>
      <c r="H33" s="4" t="s">
        <v>3723</v>
      </c>
      <c r="J33" s="1"/>
    </row>
    <row r="34" ht="12.75" customHeight="1">
      <c r="A34" s="1"/>
      <c r="C34" s="4" t="s">
        <v>3724</v>
      </c>
      <c r="D34" s="5">
        <v>1.4</v>
      </c>
      <c r="E34" s="5">
        <v>1.5</v>
      </c>
      <c r="F34" s="5">
        <v>1.6</v>
      </c>
      <c r="G34" s="5">
        <v>1.5</v>
      </c>
      <c r="H34" s="443">
        <f t="shared" ref="H34:H36" si="1">STDEV(D34:G34)</f>
        <v>0.08164965809</v>
      </c>
      <c r="I34" s="47" t="s">
        <v>3725</v>
      </c>
      <c r="J34" s="1"/>
    </row>
    <row r="35" ht="12.75" customHeight="1">
      <c r="A35" s="1"/>
      <c r="C35" s="4" t="s">
        <v>3726</v>
      </c>
      <c r="D35" s="5">
        <v>1.5</v>
      </c>
      <c r="E35" s="5">
        <v>1.5</v>
      </c>
      <c r="F35" s="5">
        <v>1.4</v>
      </c>
      <c r="G35" s="5">
        <v>1.5</v>
      </c>
      <c r="H35" s="443">
        <f t="shared" si="1"/>
        <v>0.05</v>
      </c>
      <c r="I35" s="47" t="s">
        <v>3727</v>
      </c>
      <c r="J35" s="1"/>
    </row>
    <row r="36" ht="12.75" customHeight="1">
      <c r="A36" s="1"/>
      <c r="C36" s="4" t="s">
        <v>3728</v>
      </c>
      <c r="D36" s="5">
        <v>1.5</v>
      </c>
      <c r="E36" s="5">
        <v>1.6</v>
      </c>
      <c r="F36" s="5">
        <v>1.7</v>
      </c>
      <c r="G36" s="5">
        <v>1.8</v>
      </c>
      <c r="H36" s="443">
        <f t="shared" si="1"/>
        <v>0.1290994449</v>
      </c>
      <c r="I36" s="47" t="s">
        <v>3729</v>
      </c>
      <c r="J36" s="1"/>
    </row>
    <row r="37" ht="12.75" customHeight="1">
      <c r="A37" s="1"/>
      <c r="G37" s="1"/>
      <c r="H37" s="1"/>
      <c r="J37" s="1"/>
    </row>
    <row r="38" ht="12.75" customHeight="1">
      <c r="A38" s="1"/>
      <c r="E38" s="69"/>
      <c r="F38" s="194"/>
      <c r="G38" s="70" t="s">
        <v>3730</v>
      </c>
      <c r="H38" s="443">
        <f>MIN(H34:H36)</f>
        <v>0.05</v>
      </c>
      <c r="I38" s="47" t="s">
        <v>3731</v>
      </c>
      <c r="J38" s="1"/>
    </row>
    <row r="39" ht="12.75" customHeight="1">
      <c r="A39" s="1"/>
      <c r="G39" s="1"/>
      <c r="H39" s="1"/>
      <c r="J39" s="1"/>
    </row>
    <row r="40" ht="12.75" customHeight="1">
      <c r="A40" s="1"/>
      <c r="D40" s="69"/>
      <c r="E40" s="194"/>
      <c r="F40" s="194"/>
      <c r="G40" s="122" t="s">
        <v>3732</v>
      </c>
      <c r="H40" s="6" t="str">
        <f t="array" ref="H40">INDEX(C34:C36,MATCH(MIN(H34:H36),H34:H36,0))</f>
        <v>Machine 2</v>
      </c>
      <c r="J40" s="1"/>
    </row>
    <row r="41" ht="12.75" customHeight="1">
      <c r="A41" s="1"/>
      <c r="G41" s="1"/>
      <c r="H41" s="109" t="s">
        <v>3733</v>
      </c>
      <c r="J41" s="1"/>
    </row>
    <row r="42" ht="12.75" customHeight="1">
      <c r="A42" s="1"/>
      <c r="G42" s="1"/>
      <c r="H42" s="1"/>
      <c r="J42" s="1"/>
    </row>
    <row r="43" ht="13.5" customHeight="1">
      <c r="A43" s="1"/>
      <c r="B43" s="3" t="s">
        <v>3734</v>
      </c>
      <c r="C43" s="3"/>
      <c r="D43" s="3"/>
      <c r="E43" s="3"/>
      <c r="F43" s="3"/>
      <c r="G43" s="3"/>
      <c r="H43" s="3"/>
      <c r="I43" s="3"/>
      <c r="J43" s="1"/>
    </row>
    <row r="44" ht="12.75" customHeight="1">
      <c r="A44" s="1"/>
      <c r="E44" s="129" t="s">
        <v>3735</v>
      </c>
      <c r="F44" s="201" t="s">
        <v>3731</v>
      </c>
      <c r="G44" s="1"/>
      <c r="H44" s="1"/>
      <c r="J44" s="1"/>
    </row>
    <row r="45" ht="12.75" customHeight="1">
      <c r="A45" s="1"/>
      <c r="E45" s="129" t="s">
        <v>3736</v>
      </c>
      <c r="F45" s="201" t="s">
        <v>3737</v>
      </c>
      <c r="G45" s="1"/>
      <c r="H45" s="1"/>
      <c r="J45" s="1"/>
    </row>
    <row r="46" ht="12.75" customHeight="1">
      <c r="A46" s="1"/>
      <c r="D46" s="129"/>
      <c r="E46" s="129" t="s">
        <v>3738</v>
      </c>
      <c r="F46" s="201" t="s">
        <v>3733</v>
      </c>
      <c r="G46" s="1"/>
      <c r="H46" s="1"/>
      <c r="J46" s="1"/>
    </row>
    <row r="47" ht="12.75" customHeight="1">
      <c r="A47" s="1"/>
      <c r="E47" s="129" t="s">
        <v>3739</v>
      </c>
      <c r="G47" s="1"/>
      <c r="H47" s="1"/>
      <c r="J47" s="1"/>
    </row>
    <row r="48" ht="12.75" customHeight="1">
      <c r="A48" s="1"/>
      <c r="G48" s="1"/>
      <c r="H48" s="1"/>
      <c r="J48" s="1"/>
    </row>
    <row r="49" ht="12.75" customHeight="1">
      <c r="A49" s="1"/>
      <c r="G49" s="1"/>
      <c r="H49" s="1"/>
      <c r="J49" s="1"/>
    </row>
    <row r="50" ht="12.75" customHeight="1">
      <c r="A50" s="1"/>
      <c r="G50" s="1"/>
      <c r="H50" s="1"/>
      <c r="J50" s="1"/>
    </row>
    <row r="51" ht="12.75" customHeight="1">
      <c r="A51" s="1"/>
      <c r="G51" s="1"/>
      <c r="H51" s="1"/>
      <c r="J51" s="1"/>
    </row>
    <row r="52" ht="12.75" customHeight="1">
      <c r="A52" s="1"/>
      <c r="G52" s="1"/>
      <c r="H52" s="1"/>
      <c r="J52" s="1"/>
    </row>
    <row r="53" ht="12.75" customHeight="1">
      <c r="A53" s="1"/>
      <c r="G53" s="1"/>
      <c r="H53" s="1"/>
      <c r="J53" s="1"/>
    </row>
    <row r="54" ht="12.75" customHeight="1">
      <c r="A54" s="1"/>
      <c r="G54" s="1"/>
      <c r="H54" s="1"/>
      <c r="J54" s="1"/>
    </row>
    <row r="55" ht="12.75" customHeight="1">
      <c r="A55" s="1"/>
      <c r="G55" s="1"/>
      <c r="H55" s="1"/>
      <c r="J55" s="1"/>
    </row>
    <row r="56" ht="12.75" customHeight="1">
      <c r="A56" s="1"/>
      <c r="G56" s="1"/>
      <c r="H56" s="1"/>
      <c r="J56" s="1"/>
    </row>
    <row r="57" ht="12.75" customHeight="1">
      <c r="A57" s="1"/>
      <c r="G57" s="1"/>
      <c r="H57" s="1"/>
      <c r="J57" s="1"/>
    </row>
    <row r="58" ht="12.75" customHeight="1">
      <c r="A58" s="1"/>
      <c r="G58" s="1"/>
      <c r="H58" s="1"/>
      <c r="J58" s="1"/>
    </row>
    <row r="59" ht="12.75" customHeight="1">
      <c r="A59" s="1"/>
      <c r="G59" s="1"/>
      <c r="H59" s="1"/>
      <c r="J59" s="1"/>
    </row>
    <row r="60" ht="12.75" customHeight="1">
      <c r="A60" s="1"/>
      <c r="G60" s="1"/>
      <c r="H60" s="1"/>
      <c r="J60" s="1"/>
    </row>
    <row r="61" ht="12.75" customHeight="1">
      <c r="A61" s="1"/>
      <c r="G61" s="1"/>
      <c r="H61" s="1"/>
      <c r="J61" s="1"/>
    </row>
    <row r="62" ht="12.75" customHeight="1">
      <c r="A62" s="1"/>
      <c r="G62" s="1"/>
      <c r="H62" s="1"/>
      <c r="J62" s="1"/>
    </row>
    <row r="63" ht="12.75" customHeight="1">
      <c r="A63" s="1"/>
      <c r="G63" s="1"/>
      <c r="H63" s="1"/>
      <c r="J63" s="1"/>
    </row>
    <row r="64" ht="12.75" customHeight="1">
      <c r="A64" s="1"/>
      <c r="G64" s="1"/>
      <c r="H64" s="1"/>
      <c r="J64" s="1"/>
    </row>
    <row r="65" ht="12.75" customHeight="1">
      <c r="A65" s="1"/>
      <c r="G65" s="1"/>
      <c r="H65" s="1"/>
      <c r="J65" s="1"/>
    </row>
    <row r="66" ht="12.75" customHeight="1">
      <c r="A66" s="1"/>
      <c r="G66" s="1"/>
      <c r="H66" s="1"/>
      <c r="J66" s="1"/>
    </row>
    <row r="67" ht="12.75" customHeight="1">
      <c r="A67" s="1"/>
      <c r="G67" s="1"/>
      <c r="H67" s="1"/>
      <c r="J67" s="1"/>
    </row>
    <row r="68" ht="12.75" customHeight="1">
      <c r="A68" s="1"/>
      <c r="G68" s="1"/>
      <c r="H68" s="1"/>
      <c r="J68" s="1"/>
    </row>
    <row r="69" ht="12.75" customHeight="1">
      <c r="A69" s="1"/>
      <c r="G69" s="1"/>
      <c r="H69" s="1"/>
      <c r="J69" s="1"/>
    </row>
    <row r="70" ht="12.75" customHeight="1">
      <c r="A70" s="1"/>
      <c r="G70" s="1"/>
      <c r="H70" s="1"/>
      <c r="J70" s="1"/>
    </row>
    <row r="71" ht="12.75" customHeight="1">
      <c r="A71" s="1"/>
      <c r="G71" s="1"/>
      <c r="H71" s="1"/>
      <c r="J71" s="1"/>
    </row>
    <row r="72" ht="12.75" customHeight="1">
      <c r="A72" s="1"/>
      <c r="G72" s="1"/>
      <c r="H72" s="1"/>
      <c r="J72" s="1"/>
    </row>
    <row r="73" ht="12.75" customHeight="1">
      <c r="A73" s="1"/>
      <c r="G73" s="1"/>
      <c r="H73" s="1"/>
      <c r="J73" s="1"/>
    </row>
    <row r="74" ht="12.75" customHeight="1">
      <c r="A74" s="1"/>
      <c r="G74" s="1"/>
      <c r="H74" s="1"/>
      <c r="J74" s="1"/>
    </row>
    <row r="75" ht="12.75" customHeight="1">
      <c r="A75" s="1"/>
      <c r="G75" s="1"/>
      <c r="H75" s="1"/>
      <c r="J75" s="1"/>
    </row>
    <row r="76" ht="12.75" customHeight="1">
      <c r="A76" s="1"/>
      <c r="G76" s="1"/>
      <c r="H76" s="1"/>
      <c r="J76" s="1"/>
    </row>
    <row r="77" ht="12.75" customHeight="1">
      <c r="A77" s="1"/>
      <c r="G77" s="1"/>
      <c r="H77" s="1"/>
      <c r="J77" s="1"/>
    </row>
    <row r="78" ht="12.75" customHeight="1">
      <c r="A78" s="1"/>
      <c r="G78" s="1"/>
      <c r="H78" s="1"/>
      <c r="J78" s="1"/>
    </row>
    <row r="79" ht="12.75" customHeight="1">
      <c r="A79" s="1"/>
      <c r="G79" s="1"/>
      <c r="H79" s="1"/>
      <c r="J79" s="1"/>
    </row>
    <row r="80" ht="12.75" customHeight="1">
      <c r="A80" s="1"/>
      <c r="G80" s="1"/>
      <c r="H80" s="1"/>
      <c r="J80" s="1"/>
    </row>
    <row r="81" ht="12.75" customHeight="1">
      <c r="A81" s="1"/>
      <c r="G81" s="1"/>
      <c r="H81" s="1"/>
      <c r="J81" s="1"/>
    </row>
    <row r="82" ht="12.75" customHeight="1">
      <c r="A82" s="1"/>
      <c r="G82" s="1"/>
      <c r="H82" s="1"/>
      <c r="J82" s="1"/>
    </row>
    <row r="83" ht="12.75" customHeight="1">
      <c r="A83" s="1"/>
      <c r="G83" s="1"/>
      <c r="H83" s="1"/>
      <c r="J83" s="1"/>
    </row>
    <row r="84" ht="12.75" customHeight="1">
      <c r="A84" s="1"/>
      <c r="G84" s="1"/>
      <c r="H84" s="1"/>
      <c r="J84" s="1"/>
    </row>
    <row r="85" ht="12.75" customHeight="1">
      <c r="A85" s="1"/>
      <c r="G85" s="1"/>
      <c r="H85" s="1"/>
      <c r="J85" s="1"/>
    </row>
    <row r="86" ht="12.75" customHeight="1">
      <c r="A86" s="1"/>
      <c r="G86" s="1"/>
      <c r="H86" s="1"/>
      <c r="J86" s="1"/>
    </row>
    <row r="87" ht="12.75" customHeight="1">
      <c r="A87" s="1"/>
      <c r="G87" s="1"/>
      <c r="H87" s="1"/>
      <c r="J87" s="1"/>
    </row>
    <row r="88" ht="12.75" customHeight="1">
      <c r="A88" s="1"/>
      <c r="G88" s="1"/>
      <c r="H88" s="1"/>
      <c r="J88" s="1"/>
    </row>
    <row r="89" ht="12.75" customHeight="1">
      <c r="A89" s="1"/>
      <c r="G89" s="1"/>
      <c r="H89" s="1"/>
      <c r="J89" s="1"/>
    </row>
    <row r="90" ht="12.75" customHeight="1">
      <c r="A90" s="1"/>
      <c r="G90" s="1"/>
      <c r="H90" s="1"/>
      <c r="J90" s="1"/>
    </row>
    <row r="91" ht="12.75" customHeight="1">
      <c r="A91" s="1"/>
      <c r="G91" s="1"/>
      <c r="H91" s="1"/>
      <c r="J91" s="1"/>
    </row>
    <row r="92" ht="12.75" customHeight="1">
      <c r="A92" s="1"/>
      <c r="G92" s="1"/>
      <c r="H92" s="1"/>
      <c r="J92" s="1"/>
    </row>
    <row r="93" ht="12.75" customHeight="1">
      <c r="A93" s="1"/>
      <c r="G93" s="1"/>
      <c r="H93" s="1"/>
      <c r="J93" s="1"/>
    </row>
    <row r="94" ht="12.75" customHeight="1">
      <c r="A94" s="1"/>
      <c r="G94" s="1"/>
      <c r="H94" s="1"/>
      <c r="J94" s="1"/>
    </row>
    <row r="95" ht="12.75" customHeight="1">
      <c r="A95" s="1"/>
      <c r="G95" s="1"/>
      <c r="H95" s="1"/>
      <c r="J95" s="1"/>
    </row>
    <row r="96" ht="12.75" customHeight="1">
      <c r="A96" s="1"/>
      <c r="G96" s="1"/>
      <c r="H96" s="1"/>
      <c r="J96" s="1"/>
    </row>
    <row r="97" ht="12.75" customHeight="1">
      <c r="A97" s="1"/>
      <c r="G97" s="1"/>
      <c r="H97" s="1"/>
      <c r="J97" s="1"/>
    </row>
    <row r="98" ht="12.75" customHeight="1">
      <c r="A98" s="1"/>
      <c r="G98" s="1"/>
      <c r="H98" s="1"/>
      <c r="J98" s="1"/>
    </row>
    <row r="99" ht="12.75" customHeight="1">
      <c r="A99" s="1"/>
      <c r="G99" s="1"/>
      <c r="H99" s="1"/>
      <c r="J99" s="1"/>
    </row>
    <row r="100" ht="12.75" customHeight="1">
      <c r="A100" s="1"/>
      <c r="G100" s="1"/>
      <c r="H100" s="1"/>
      <c r="J100" s="1"/>
    </row>
    <row r="101" ht="12.75" customHeight="1">
      <c r="A101" s="1"/>
      <c r="G101" s="1"/>
      <c r="H101" s="1"/>
      <c r="J101" s="1"/>
    </row>
    <row r="102" ht="12.75" customHeight="1">
      <c r="A102" s="1"/>
      <c r="G102" s="1"/>
      <c r="H102" s="1"/>
      <c r="J102" s="1"/>
    </row>
    <row r="103" ht="12.75" customHeight="1">
      <c r="A103" s="1"/>
      <c r="G103" s="1"/>
      <c r="H103" s="1"/>
      <c r="J103" s="1"/>
    </row>
    <row r="104" ht="12.75" customHeight="1">
      <c r="A104" s="1"/>
      <c r="G104" s="1"/>
      <c r="H104" s="1"/>
      <c r="J104" s="1"/>
    </row>
    <row r="105" ht="12.75" customHeight="1">
      <c r="A105" s="1"/>
      <c r="G105" s="1"/>
      <c r="H105" s="1"/>
      <c r="J105" s="1"/>
    </row>
    <row r="106" ht="12.75" customHeight="1">
      <c r="A106" s="1"/>
      <c r="G106" s="1"/>
      <c r="H106" s="1"/>
      <c r="J106" s="1"/>
    </row>
    <row r="107" ht="12.75" customHeight="1">
      <c r="A107" s="1"/>
      <c r="G107" s="1"/>
      <c r="H107" s="1"/>
      <c r="J107" s="1"/>
    </row>
    <row r="108" ht="12.75" customHeight="1">
      <c r="A108" s="1"/>
      <c r="G108" s="1"/>
      <c r="H108" s="1"/>
      <c r="J108" s="1"/>
    </row>
    <row r="109" ht="12.75" customHeight="1">
      <c r="A109" s="1"/>
      <c r="G109" s="1"/>
      <c r="H109" s="1"/>
      <c r="J109" s="1"/>
    </row>
    <row r="110" ht="12.75" customHeight="1">
      <c r="A110" s="1"/>
      <c r="G110" s="1"/>
      <c r="H110" s="1"/>
      <c r="J110" s="1"/>
    </row>
    <row r="111" ht="12.75" customHeight="1">
      <c r="A111" s="1"/>
      <c r="G111" s="1"/>
      <c r="H111" s="1"/>
      <c r="J111" s="1"/>
    </row>
    <row r="112" ht="12.75" customHeight="1">
      <c r="A112" s="1"/>
      <c r="G112" s="1"/>
      <c r="H112" s="1"/>
      <c r="J112" s="1"/>
    </row>
    <row r="113" ht="12.75" customHeight="1">
      <c r="A113" s="1"/>
      <c r="G113" s="1"/>
      <c r="H113" s="1"/>
      <c r="J113" s="1"/>
    </row>
    <row r="114" ht="12.75" customHeight="1">
      <c r="A114" s="1"/>
      <c r="G114" s="1"/>
      <c r="H114" s="1"/>
      <c r="J114" s="1"/>
    </row>
    <row r="115" ht="12.75" customHeight="1">
      <c r="A115" s="1"/>
      <c r="G115" s="1"/>
      <c r="H115" s="1"/>
      <c r="J115" s="1"/>
    </row>
    <row r="116" ht="12.75" customHeight="1">
      <c r="A116" s="1"/>
      <c r="G116" s="1"/>
      <c r="H116" s="1"/>
      <c r="J116" s="1"/>
    </row>
    <row r="117" ht="12.75" customHeight="1">
      <c r="A117" s="1"/>
      <c r="G117" s="1"/>
      <c r="H117" s="1"/>
      <c r="J117" s="1"/>
    </row>
    <row r="118" ht="12.75" customHeight="1">
      <c r="A118" s="1"/>
      <c r="G118" s="1"/>
      <c r="H118" s="1"/>
      <c r="J118" s="1"/>
    </row>
    <row r="119" ht="12.75" customHeight="1">
      <c r="A119" s="1"/>
      <c r="G119" s="1"/>
      <c r="H119" s="1"/>
      <c r="J119" s="1"/>
    </row>
    <row r="120" ht="12.75" customHeight="1">
      <c r="A120" s="1"/>
      <c r="G120" s="1"/>
      <c r="H120" s="1"/>
      <c r="J120" s="1"/>
    </row>
    <row r="121" ht="12.75" customHeight="1">
      <c r="A121" s="1"/>
      <c r="G121" s="1"/>
      <c r="H121" s="1"/>
      <c r="J121" s="1"/>
    </row>
    <row r="122" ht="12.75" customHeight="1">
      <c r="A122" s="1"/>
      <c r="G122" s="1"/>
      <c r="H122" s="1"/>
      <c r="J122" s="1"/>
    </row>
    <row r="123" ht="12.75" customHeight="1">
      <c r="A123" s="1"/>
      <c r="G123" s="1"/>
      <c r="H123" s="1"/>
      <c r="J123" s="1"/>
    </row>
    <row r="124" ht="12.75" customHeight="1">
      <c r="A124" s="1"/>
      <c r="G124" s="1"/>
      <c r="H124" s="1"/>
      <c r="J124" s="1"/>
    </row>
    <row r="125" ht="12.75" customHeight="1">
      <c r="A125" s="1"/>
      <c r="G125" s="1"/>
      <c r="H125" s="1"/>
      <c r="J125" s="1"/>
    </row>
    <row r="126" ht="12.75" customHeight="1">
      <c r="A126" s="1"/>
      <c r="G126" s="1"/>
      <c r="H126" s="1"/>
      <c r="J126" s="1"/>
    </row>
    <row r="127" ht="12.75" customHeight="1">
      <c r="A127" s="1"/>
      <c r="G127" s="1"/>
      <c r="H127" s="1"/>
      <c r="J127" s="1"/>
    </row>
    <row r="128" ht="12.75" customHeight="1">
      <c r="A128" s="1"/>
      <c r="G128" s="1"/>
      <c r="H128" s="1"/>
      <c r="J128" s="1"/>
    </row>
    <row r="129" ht="12.75" customHeight="1">
      <c r="A129" s="1"/>
      <c r="G129" s="1"/>
      <c r="H129" s="1"/>
      <c r="J129" s="1"/>
    </row>
    <row r="130" ht="12.75" customHeight="1">
      <c r="A130" s="1"/>
      <c r="G130" s="1"/>
      <c r="H130" s="1"/>
      <c r="J130" s="1"/>
    </row>
    <row r="131" ht="12.75" customHeight="1">
      <c r="A131" s="1"/>
      <c r="G131" s="1"/>
      <c r="H131" s="1"/>
      <c r="J131" s="1"/>
    </row>
    <row r="132" ht="12.75" customHeight="1">
      <c r="A132" s="1"/>
      <c r="G132" s="1"/>
      <c r="H132" s="1"/>
      <c r="J132" s="1"/>
    </row>
    <row r="133" ht="12.75" customHeight="1">
      <c r="A133" s="1"/>
      <c r="G133" s="1"/>
      <c r="H133" s="1"/>
      <c r="J133" s="1"/>
    </row>
    <row r="134" ht="12.75" customHeight="1">
      <c r="A134" s="1"/>
      <c r="G134" s="1"/>
      <c r="H134" s="1"/>
      <c r="J134" s="1"/>
    </row>
    <row r="135" ht="12.75" customHeight="1">
      <c r="A135" s="1"/>
      <c r="G135" s="1"/>
      <c r="H135" s="1"/>
      <c r="J135" s="1"/>
    </row>
    <row r="136" ht="12.75" customHeight="1">
      <c r="A136" s="1"/>
      <c r="G136" s="1"/>
      <c r="H136" s="1"/>
      <c r="J136" s="1"/>
    </row>
    <row r="137" ht="12.75" customHeight="1">
      <c r="A137" s="1"/>
      <c r="G137" s="1"/>
      <c r="H137" s="1"/>
      <c r="J137" s="1"/>
    </row>
    <row r="138" ht="12.75" customHeight="1">
      <c r="A138" s="1"/>
      <c r="G138" s="1"/>
      <c r="H138" s="1"/>
      <c r="J138" s="1"/>
    </row>
    <row r="139" ht="12.75" customHeight="1">
      <c r="A139" s="1"/>
      <c r="G139" s="1"/>
      <c r="H139" s="1"/>
      <c r="J139" s="1"/>
    </row>
    <row r="140" ht="12.75" customHeight="1">
      <c r="A140" s="1"/>
      <c r="G140" s="1"/>
      <c r="H140" s="1"/>
      <c r="J140" s="1"/>
    </row>
    <row r="141" ht="12.75" customHeight="1">
      <c r="A141" s="1"/>
      <c r="G141" s="1"/>
      <c r="H141" s="1"/>
      <c r="J141" s="1"/>
    </row>
    <row r="142" ht="12.75" customHeight="1">
      <c r="A142" s="1"/>
      <c r="G142" s="1"/>
      <c r="H142" s="1"/>
      <c r="J142" s="1"/>
    </row>
    <row r="143" ht="12.75" customHeight="1">
      <c r="A143" s="1"/>
      <c r="G143" s="1"/>
      <c r="H143" s="1"/>
      <c r="J143" s="1"/>
    </row>
    <row r="144" ht="12.75" customHeight="1">
      <c r="A144" s="1"/>
      <c r="G144" s="1"/>
      <c r="H144" s="1"/>
      <c r="J144" s="1"/>
    </row>
    <row r="145" ht="12.75" customHeight="1">
      <c r="A145" s="1"/>
      <c r="G145" s="1"/>
      <c r="H145" s="1"/>
      <c r="J145" s="1"/>
    </row>
    <row r="146" ht="12.75" customHeight="1">
      <c r="A146" s="1"/>
      <c r="G146" s="1"/>
      <c r="H146" s="1"/>
      <c r="J146" s="1"/>
    </row>
    <row r="147" ht="12.75" customHeight="1">
      <c r="A147" s="1"/>
      <c r="G147" s="1"/>
      <c r="H147" s="1"/>
      <c r="J147" s="1"/>
    </row>
    <row r="148" ht="12.75" customHeight="1">
      <c r="A148" s="1"/>
      <c r="G148" s="1"/>
      <c r="H148" s="1"/>
      <c r="J148" s="1"/>
    </row>
    <row r="149" ht="12.75" customHeight="1">
      <c r="A149" s="1"/>
      <c r="G149" s="1"/>
      <c r="H149" s="1"/>
      <c r="J149" s="1"/>
    </row>
    <row r="150" ht="12.75" customHeight="1">
      <c r="A150" s="1"/>
      <c r="G150" s="1"/>
      <c r="H150" s="1"/>
      <c r="J150" s="1"/>
    </row>
    <row r="151" ht="12.75" customHeight="1">
      <c r="A151" s="1"/>
      <c r="G151" s="1"/>
      <c r="H151" s="1"/>
      <c r="J151" s="1"/>
    </row>
    <row r="152" ht="12.75" customHeight="1">
      <c r="A152" s="1"/>
      <c r="G152" s="1"/>
      <c r="H152" s="1"/>
      <c r="J152" s="1"/>
    </row>
    <row r="153" ht="12.75" customHeight="1">
      <c r="A153" s="1"/>
      <c r="G153" s="1"/>
      <c r="H153" s="1"/>
      <c r="J153" s="1"/>
    </row>
    <row r="154" ht="12.75" customHeight="1">
      <c r="A154" s="1"/>
      <c r="G154" s="1"/>
      <c r="H154" s="1"/>
      <c r="J154" s="1"/>
    </row>
    <row r="155" ht="12.75" customHeight="1">
      <c r="A155" s="1"/>
      <c r="G155" s="1"/>
      <c r="H155" s="1"/>
      <c r="J155" s="1"/>
    </row>
    <row r="156" ht="12.75" customHeight="1">
      <c r="A156" s="1"/>
      <c r="G156" s="1"/>
      <c r="H156" s="1"/>
      <c r="J156" s="1"/>
    </row>
    <row r="157" ht="12.75" customHeight="1">
      <c r="A157" s="1"/>
      <c r="G157" s="1"/>
      <c r="H157" s="1"/>
      <c r="J157" s="1"/>
    </row>
    <row r="158" ht="12.75" customHeight="1">
      <c r="A158" s="1"/>
      <c r="G158" s="1"/>
      <c r="H158" s="1"/>
      <c r="J158" s="1"/>
    </row>
    <row r="159" ht="12.75" customHeight="1">
      <c r="A159" s="1"/>
      <c r="G159" s="1"/>
      <c r="H159" s="1"/>
      <c r="J159" s="1"/>
    </row>
    <row r="160" ht="12.75" customHeight="1">
      <c r="A160" s="1"/>
      <c r="G160" s="1"/>
      <c r="H160" s="1"/>
      <c r="J160" s="1"/>
    </row>
    <row r="161" ht="12.75" customHeight="1">
      <c r="A161" s="1"/>
      <c r="G161" s="1"/>
      <c r="H161" s="1"/>
      <c r="J161" s="1"/>
    </row>
    <row r="162" ht="12.75" customHeight="1">
      <c r="A162" s="1"/>
      <c r="G162" s="1"/>
      <c r="H162" s="1"/>
      <c r="J162" s="1"/>
    </row>
    <row r="163" ht="12.75" customHeight="1">
      <c r="A163" s="1"/>
      <c r="G163" s="1"/>
      <c r="H163" s="1"/>
      <c r="J163" s="1"/>
    </row>
    <row r="164" ht="12.75" customHeight="1">
      <c r="A164" s="1"/>
      <c r="G164" s="1"/>
      <c r="H164" s="1"/>
      <c r="J164" s="1"/>
    </row>
    <row r="165" ht="12.75" customHeight="1">
      <c r="A165" s="1"/>
      <c r="G165" s="1"/>
      <c r="H165" s="1"/>
      <c r="J165" s="1"/>
    </row>
    <row r="166" ht="12.75" customHeight="1">
      <c r="A166" s="1"/>
      <c r="G166" s="1"/>
      <c r="H166" s="1"/>
      <c r="J166" s="1"/>
    </row>
    <row r="167" ht="12.75" customHeight="1">
      <c r="A167" s="1"/>
      <c r="G167" s="1"/>
      <c r="H167" s="1"/>
      <c r="J167" s="1"/>
    </row>
    <row r="168" ht="12.75" customHeight="1">
      <c r="A168" s="1"/>
      <c r="G168" s="1"/>
      <c r="H168" s="1"/>
      <c r="J168" s="1"/>
    </row>
    <row r="169" ht="12.75" customHeight="1">
      <c r="A169" s="1"/>
      <c r="G169" s="1"/>
      <c r="H169" s="1"/>
      <c r="J169" s="1"/>
    </row>
    <row r="170" ht="12.75" customHeight="1">
      <c r="A170" s="1"/>
      <c r="G170" s="1"/>
      <c r="H170" s="1"/>
      <c r="J170" s="1"/>
    </row>
    <row r="171" ht="12.75" customHeight="1">
      <c r="A171" s="1"/>
      <c r="G171" s="1"/>
      <c r="H171" s="1"/>
      <c r="J171" s="1"/>
    </row>
    <row r="172" ht="12.75" customHeight="1">
      <c r="A172" s="1"/>
      <c r="G172" s="1"/>
      <c r="H172" s="1"/>
      <c r="J172" s="1"/>
    </row>
    <row r="173" ht="12.75" customHeight="1">
      <c r="A173" s="1"/>
      <c r="G173" s="1"/>
      <c r="H173" s="1"/>
      <c r="J173" s="1"/>
    </row>
    <row r="174" ht="12.75" customHeight="1">
      <c r="A174" s="1"/>
      <c r="G174" s="1"/>
      <c r="H174" s="1"/>
      <c r="J174" s="1"/>
    </row>
    <row r="175" ht="12.75" customHeight="1">
      <c r="A175" s="1"/>
      <c r="G175" s="1"/>
      <c r="H175" s="1"/>
      <c r="J175" s="1"/>
    </row>
    <row r="176" ht="12.75" customHeight="1">
      <c r="A176" s="1"/>
      <c r="G176" s="1"/>
      <c r="H176" s="1"/>
      <c r="J176" s="1"/>
    </row>
    <row r="177" ht="12.75" customHeight="1">
      <c r="A177" s="1"/>
      <c r="G177" s="1"/>
      <c r="H177" s="1"/>
      <c r="J177" s="1"/>
    </row>
    <row r="178" ht="12.75" customHeight="1">
      <c r="A178" s="1"/>
      <c r="G178" s="1"/>
      <c r="H178" s="1"/>
      <c r="J178" s="1"/>
    </row>
    <row r="179" ht="12.75" customHeight="1">
      <c r="A179" s="1"/>
      <c r="G179" s="1"/>
      <c r="H179" s="1"/>
      <c r="J179" s="1"/>
    </row>
    <row r="180" ht="12.75" customHeight="1">
      <c r="A180" s="1"/>
      <c r="G180" s="1"/>
      <c r="H180" s="1"/>
      <c r="J180" s="1"/>
    </row>
    <row r="181" ht="12.75" customHeight="1">
      <c r="A181" s="1"/>
      <c r="G181" s="1"/>
      <c r="H181" s="1"/>
      <c r="J181" s="1"/>
    </row>
    <row r="182" ht="12.75" customHeight="1">
      <c r="A182" s="1"/>
      <c r="G182" s="1"/>
      <c r="H182" s="1"/>
      <c r="J182" s="1"/>
    </row>
    <row r="183" ht="12.75" customHeight="1">
      <c r="A183" s="1"/>
      <c r="G183" s="1"/>
      <c r="H183" s="1"/>
      <c r="J183" s="1"/>
    </row>
    <row r="184" ht="12.75" customHeight="1">
      <c r="A184" s="1"/>
      <c r="G184" s="1"/>
      <c r="H184" s="1"/>
      <c r="J184" s="1"/>
    </row>
    <row r="185" ht="12.75" customHeight="1">
      <c r="A185" s="1"/>
      <c r="G185" s="1"/>
      <c r="H185" s="1"/>
      <c r="J185" s="1"/>
    </row>
    <row r="186" ht="12.75" customHeight="1">
      <c r="A186" s="1"/>
      <c r="G186" s="1"/>
      <c r="H186" s="1"/>
      <c r="J186" s="1"/>
    </row>
    <row r="187" ht="12.75" customHeight="1">
      <c r="A187" s="1"/>
      <c r="G187" s="1"/>
      <c r="H187" s="1"/>
      <c r="J187" s="1"/>
    </row>
    <row r="188" ht="12.75" customHeight="1">
      <c r="A188" s="1"/>
      <c r="G188" s="1"/>
      <c r="H188" s="1"/>
      <c r="J188" s="1"/>
    </row>
    <row r="189" ht="12.75" customHeight="1">
      <c r="A189" s="1"/>
      <c r="G189" s="1"/>
      <c r="H189" s="1"/>
      <c r="J189" s="1"/>
    </row>
    <row r="190" ht="12.75" customHeight="1">
      <c r="A190" s="1"/>
      <c r="G190" s="1"/>
      <c r="H190" s="1"/>
      <c r="J190" s="1"/>
    </row>
    <row r="191" ht="12.75" customHeight="1">
      <c r="A191" s="1"/>
      <c r="G191" s="1"/>
      <c r="H191" s="1"/>
      <c r="J191" s="1"/>
    </row>
    <row r="192" ht="12.75" customHeight="1">
      <c r="A192" s="1"/>
      <c r="G192" s="1"/>
      <c r="H192" s="1"/>
      <c r="J192" s="1"/>
    </row>
    <row r="193" ht="12.75" customHeight="1">
      <c r="A193" s="1"/>
      <c r="G193" s="1"/>
      <c r="H193" s="1"/>
      <c r="J193" s="1"/>
    </row>
    <row r="194" ht="12.75" customHeight="1">
      <c r="A194" s="1"/>
      <c r="G194" s="1"/>
      <c r="H194" s="1"/>
      <c r="J194" s="1"/>
    </row>
    <row r="195" ht="12.75" customHeight="1">
      <c r="A195" s="1"/>
      <c r="G195" s="1"/>
      <c r="H195" s="1"/>
      <c r="J195" s="1"/>
    </row>
    <row r="196" ht="12.75" customHeight="1">
      <c r="A196" s="1"/>
      <c r="G196" s="1"/>
      <c r="H196" s="1"/>
      <c r="J196" s="1"/>
    </row>
    <row r="197" ht="12.75" customHeight="1">
      <c r="A197" s="1"/>
      <c r="G197" s="1"/>
      <c r="H197" s="1"/>
      <c r="J197" s="1"/>
    </row>
    <row r="198" ht="12.75" customHeight="1">
      <c r="A198" s="1"/>
      <c r="G198" s="1"/>
      <c r="H198" s="1"/>
      <c r="J198" s="1"/>
    </row>
    <row r="199" ht="12.75" customHeight="1">
      <c r="A199" s="1"/>
      <c r="G199" s="1"/>
      <c r="H199" s="1"/>
      <c r="J199" s="1"/>
    </row>
    <row r="200" ht="12.75" customHeight="1">
      <c r="A200" s="1"/>
      <c r="G200" s="1"/>
      <c r="H200" s="1"/>
      <c r="J200" s="1"/>
    </row>
    <row r="201" ht="12.75" customHeight="1">
      <c r="A201" s="1"/>
      <c r="G201" s="1"/>
      <c r="H201" s="1"/>
      <c r="J201" s="1"/>
    </row>
    <row r="202" ht="12.75" customHeight="1">
      <c r="A202" s="1"/>
      <c r="G202" s="1"/>
      <c r="H202" s="1"/>
      <c r="J202" s="1"/>
    </row>
    <row r="203" ht="12.75" customHeight="1">
      <c r="A203" s="1"/>
      <c r="G203" s="1"/>
      <c r="H203" s="1"/>
      <c r="J203" s="1"/>
    </row>
    <row r="204" ht="12.75" customHeight="1">
      <c r="A204" s="1"/>
      <c r="G204" s="1"/>
      <c r="H204" s="1"/>
      <c r="J204" s="1"/>
    </row>
    <row r="205" ht="12.75" customHeight="1">
      <c r="A205" s="1"/>
      <c r="G205" s="1"/>
      <c r="H205" s="1"/>
      <c r="J205" s="1"/>
    </row>
    <row r="206" ht="12.75" customHeight="1">
      <c r="A206" s="1"/>
      <c r="G206" s="1"/>
      <c r="H206" s="1"/>
      <c r="J206" s="1"/>
    </row>
    <row r="207" ht="12.75" customHeight="1">
      <c r="A207" s="1"/>
      <c r="G207" s="1"/>
      <c r="H207" s="1"/>
      <c r="J207" s="1"/>
    </row>
    <row r="208" ht="12.75" customHeight="1">
      <c r="A208" s="1"/>
      <c r="G208" s="1"/>
      <c r="H208" s="1"/>
      <c r="J208" s="1"/>
    </row>
    <row r="209" ht="12.75" customHeight="1">
      <c r="A209" s="1"/>
      <c r="G209" s="1"/>
      <c r="H209" s="1"/>
      <c r="J209" s="1"/>
    </row>
    <row r="210" ht="12.75" customHeight="1">
      <c r="A210" s="1"/>
      <c r="G210" s="1"/>
      <c r="H210" s="1"/>
      <c r="J210" s="1"/>
    </row>
    <row r="211" ht="12.75" customHeight="1">
      <c r="A211" s="1"/>
      <c r="G211" s="1"/>
      <c r="H211" s="1"/>
      <c r="J211" s="1"/>
    </row>
    <row r="212" ht="12.75" customHeight="1">
      <c r="A212" s="1"/>
      <c r="G212" s="1"/>
      <c r="H212" s="1"/>
      <c r="J212" s="1"/>
    </row>
    <row r="213" ht="12.75" customHeight="1">
      <c r="A213" s="1"/>
      <c r="G213" s="1"/>
      <c r="H213" s="1"/>
      <c r="J213" s="1"/>
    </row>
    <row r="214" ht="12.75" customHeight="1">
      <c r="A214" s="1"/>
      <c r="G214" s="1"/>
      <c r="H214" s="1"/>
      <c r="J214" s="1"/>
    </row>
    <row r="215" ht="12.75" customHeight="1">
      <c r="A215" s="1"/>
      <c r="G215" s="1"/>
      <c r="H215" s="1"/>
      <c r="J215" s="1"/>
    </row>
    <row r="216" ht="12.75" customHeight="1">
      <c r="A216" s="1"/>
      <c r="G216" s="1"/>
      <c r="H216" s="1"/>
      <c r="J216" s="1"/>
    </row>
    <row r="217" ht="12.75" customHeight="1">
      <c r="A217" s="1"/>
      <c r="G217" s="1"/>
      <c r="H217" s="1"/>
      <c r="J217" s="1"/>
    </row>
    <row r="218" ht="12.75" customHeight="1">
      <c r="A218" s="1"/>
      <c r="G218" s="1"/>
      <c r="H218" s="1"/>
      <c r="J218" s="1"/>
    </row>
    <row r="219" ht="12.75" customHeight="1">
      <c r="A219" s="1"/>
      <c r="G219" s="1"/>
      <c r="H219" s="1"/>
      <c r="J219" s="1"/>
    </row>
    <row r="220" ht="12.75" customHeight="1">
      <c r="A220" s="1"/>
      <c r="G220" s="1"/>
      <c r="H220" s="1"/>
      <c r="J220" s="1"/>
    </row>
    <row r="221" ht="12.75" customHeight="1">
      <c r="A221" s="1"/>
      <c r="G221" s="1"/>
      <c r="H221" s="1"/>
      <c r="J221" s="1"/>
    </row>
    <row r="222" ht="12.75" customHeight="1">
      <c r="A222" s="1"/>
      <c r="G222" s="1"/>
      <c r="H222" s="1"/>
      <c r="J222" s="1"/>
    </row>
    <row r="223" ht="12.75" customHeight="1">
      <c r="A223" s="1"/>
      <c r="G223" s="1"/>
      <c r="H223" s="1"/>
      <c r="J223" s="1"/>
    </row>
    <row r="224" ht="12.75" customHeight="1">
      <c r="A224" s="1"/>
      <c r="G224" s="1"/>
      <c r="H224" s="1"/>
      <c r="J224" s="1"/>
    </row>
    <row r="225" ht="12.75" customHeight="1">
      <c r="A225" s="1"/>
      <c r="G225" s="1"/>
      <c r="H225" s="1"/>
      <c r="J225" s="1"/>
    </row>
    <row r="226" ht="12.75" customHeight="1">
      <c r="A226" s="1"/>
      <c r="G226" s="1"/>
      <c r="H226" s="1"/>
      <c r="J226" s="1"/>
    </row>
    <row r="227" ht="12.75" customHeight="1">
      <c r="A227" s="1"/>
      <c r="G227" s="1"/>
      <c r="H227" s="1"/>
      <c r="J227" s="1"/>
    </row>
    <row r="228" ht="12.75" customHeight="1">
      <c r="A228" s="1"/>
      <c r="G228" s="1"/>
      <c r="H228" s="1"/>
      <c r="J228" s="1"/>
    </row>
    <row r="229" ht="12.75" customHeight="1">
      <c r="A229" s="1"/>
      <c r="G229" s="1"/>
      <c r="H229" s="1"/>
      <c r="J229" s="1"/>
    </row>
    <row r="230" ht="12.75" customHeight="1">
      <c r="A230" s="1"/>
      <c r="G230" s="1"/>
      <c r="H230" s="1"/>
      <c r="J230" s="1"/>
    </row>
    <row r="231" ht="12.75" customHeight="1">
      <c r="A231" s="1"/>
      <c r="G231" s="1"/>
      <c r="H231" s="1"/>
      <c r="J231" s="1"/>
    </row>
    <row r="232" ht="12.75" customHeight="1">
      <c r="A232" s="1"/>
      <c r="G232" s="1"/>
      <c r="H232" s="1"/>
      <c r="J232" s="1"/>
    </row>
    <row r="233" ht="12.75" customHeight="1">
      <c r="A233" s="1"/>
      <c r="G233" s="1"/>
      <c r="H233" s="1"/>
      <c r="J233" s="1"/>
    </row>
    <row r="234" ht="12.75" customHeight="1">
      <c r="A234" s="1"/>
      <c r="G234" s="1"/>
      <c r="H234" s="1"/>
      <c r="J234" s="1"/>
    </row>
    <row r="235" ht="12.75" customHeight="1">
      <c r="A235" s="1"/>
      <c r="G235" s="1"/>
      <c r="H235" s="1"/>
      <c r="J235" s="1"/>
    </row>
    <row r="236" ht="12.75" customHeight="1">
      <c r="A236" s="1"/>
      <c r="G236" s="1"/>
      <c r="H236" s="1"/>
      <c r="J236" s="1"/>
    </row>
    <row r="237" ht="12.75" customHeight="1">
      <c r="A237" s="1"/>
      <c r="G237" s="1"/>
      <c r="H237" s="1"/>
      <c r="J237" s="1"/>
    </row>
    <row r="238" ht="12.75" customHeight="1">
      <c r="A238" s="1"/>
      <c r="G238" s="1"/>
      <c r="H238" s="1"/>
      <c r="J238" s="1"/>
    </row>
    <row r="239" ht="12.75" customHeight="1">
      <c r="A239" s="1"/>
      <c r="G239" s="1"/>
      <c r="H239" s="1"/>
      <c r="J239" s="1"/>
    </row>
    <row r="240" ht="12.75" customHeight="1">
      <c r="A240" s="1"/>
      <c r="G240" s="1"/>
      <c r="H240" s="1"/>
      <c r="J240" s="1"/>
    </row>
    <row r="241" ht="12.75" customHeight="1">
      <c r="A241" s="1"/>
      <c r="G241" s="1"/>
      <c r="H241" s="1"/>
      <c r="J241" s="1"/>
    </row>
    <row r="242" ht="12.75" customHeight="1">
      <c r="A242" s="1"/>
      <c r="G242" s="1"/>
      <c r="H242" s="1"/>
      <c r="J242" s="1"/>
    </row>
    <row r="243" ht="12.75" customHeight="1">
      <c r="A243" s="1"/>
      <c r="G243" s="1"/>
      <c r="H243" s="1"/>
      <c r="J243" s="1"/>
    </row>
    <row r="244" ht="12.75" customHeight="1">
      <c r="A244" s="1"/>
      <c r="G244" s="1"/>
      <c r="H244" s="1"/>
      <c r="J244" s="1"/>
    </row>
    <row r="245" ht="12.75" customHeight="1">
      <c r="A245" s="1"/>
      <c r="G245" s="1"/>
      <c r="H245" s="1"/>
      <c r="J245" s="1"/>
    </row>
    <row r="246" ht="12.75" customHeight="1">
      <c r="A246" s="1"/>
      <c r="G246" s="1"/>
      <c r="H246" s="1"/>
      <c r="J246" s="1"/>
    </row>
    <row r="247" ht="12.75" customHeight="1">
      <c r="A247" s="1"/>
      <c r="G247" s="1"/>
      <c r="H247" s="1"/>
      <c r="J247" s="1"/>
    </row>
    <row r="248" ht="12.75" customHeight="1">
      <c r="A248" s="1"/>
      <c r="G248" s="1"/>
      <c r="H248" s="1"/>
      <c r="J248" s="1"/>
    </row>
    <row r="249" ht="12.75" customHeight="1">
      <c r="A249" s="1"/>
      <c r="G249" s="1"/>
      <c r="H249" s="1"/>
      <c r="J249" s="1"/>
    </row>
    <row r="250" ht="12.75" customHeight="1">
      <c r="A250" s="1"/>
      <c r="G250" s="1"/>
      <c r="H250" s="1"/>
      <c r="J250" s="1"/>
    </row>
    <row r="251" ht="12.75" customHeight="1">
      <c r="A251" s="1"/>
      <c r="G251" s="1"/>
      <c r="H251" s="1"/>
      <c r="J251" s="1"/>
    </row>
    <row r="252" ht="12.75" customHeight="1">
      <c r="A252" s="1"/>
      <c r="G252" s="1"/>
      <c r="H252" s="1"/>
      <c r="J252" s="1"/>
    </row>
    <row r="253" ht="12.75" customHeight="1">
      <c r="A253" s="1"/>
      <c r="G253" s="1"/>
      <c r="H253" s="1"/>
      <c r="J253" s="1"/>
    </row>
    <row r="254" ht="12.75" customHeight="1">
      <c r="A254" s="1"/>
      <c r="G254" s="1"/>
      <c r="H254" s="1"/>
      <c r="J254" s="1"/>
    </row>
    <row r="255" ht="12.75" customHeight="1">
      <c r="A255" s="1"/>
      <c r="G255" s="1"/>
      <c r="H255" s="1"/>
      <c r="J255" s="1"/>
    </row>
    <row r="256" ht="12.75" customHeight="1">
      <c r="A256" s="1"/>
      <c r="G256" s="1"/>
      <c r="H256" s="1"/>
      <c r="J256" s="1"/>
    </row>
    <row r="257" ht="12.75" customHeight="1">
      <c r="A257" s="1"/>
      <c r="G257" s="1"/>
      <c r="H257" s="1"/>
      <c r="J257" s="1"/>
    </row>
    <row r="258" ht="12.75" customHeight="1">
      <c r="A258" s="1"/>
      <c r="G258" s="1"/>
      <c r="H258" s="1"/>
      <c r="J258" s="1"/>
    </row>
    <row r="259" ht="12.75" customHeight="1">
      <c r="A259" s="1"/>
      <c r="G259" s="1"/>
      <c r="H259" s="1"/>
      <c r="J259" s="1"/>
    </row>
    <row r="260" ht="12.75" customHeight="1">
      <c r="A260" s="1"/>
      <c r="G260" s="1"/>
      <c r="H260" s="1"/>
      <c r="J260" s="1"/>
    </row>
    <row r="261" ht="12.75" customHeight="1">
      <c r="A261" s="1"/>
      <c r="G261" s="1"/>
      <c r="H261" s="1"/>
      <c r="J261" s="1"/>
    </row>
    <row r="262" ht="12.75" customHeight="1">
      <c r="A262" s="1"/>
      <c r="G262" s="1"/>
      <c r="H262" s="1"/>
      <c r="J262" s="1"/>
    </row>
    <row r="263" ht="12.75" customHeight="1">
      <c r="A263" s="1"/>
      <c r="G263" s="1"/>
      <c r="H263" s="1"/>
      <c r="J263" s="1"/>
    </row>
    <row r="264" ht="12.75" customHeight="1">
      <c r="A264" s="1"/>
      <c r="G264" s="1"/>
      <c r="H264" s="1"/>
      <c r="J264" s="1"/>
    </row>
    <row r="265" ht="12.75" customHeight="1">
      <c r="A265" s="1"/>
      <c r="G265" s="1"/>
      <c r="H265" s="1"/>
      <c r="J265" s="1"/>
    </row>
    <row r="266" ht="12.75" customHeight="1">
      <c r="A266" s="1"/>
      <c r="G266" s="1"/>
      <c r="H266" s="1"/>
      <c r="J266" s="1"/>
    </row>
    <row r="267" ht="12.75" customHeight="1">
      <c r="A267" s="1"/>
      <c r="G267" s="1"/>
      <c r="H267" s="1"/>
      <c r="J267" s="1"/>
    </row>
    <row r="268" ht="12.75" customHeight="1">
      <c r="A268" s="1"/>
      <c r="G268" s="1"/>
      <c r="H268" s="1"/>
      <c r="J268" s="1"/>
    </row>
    <row r="269" ht="12.75" customHeight="1">
      <c r="A269" s="1"/>
      <c r="G269" s="1"/>
      <c r="H269" s="1"/>
      <c r="J269" s="1"/>
    </row>
    <row r="270" ht="12.75" customHeight="1">
      <c r="A270" s="1"/>
      <c r="G270" s="1"/>
      <c r="H270" s="1"/>
      <c r="J270" s="1"/>
    </row>
    <row r="271" ht="12.75" customHeight="1">
      <c r="A271" s="1"/>
      <c r="G271" s="1"/>
      <c r="H271" s="1"/>
      <c r="J271" s="1"/>
    </row>
    <row r="272" ht="12.75" customHeight="1">
      <c r="A272" s="1"/>
      <c r="G272" s="1"/>
      <c r="H272" s="1"/>
      <c r="J272" s="1"/>
    </row>
    <row r="273" ht="12.75" customHeight="1">
      <c r="A273" s="1"/>
      <c r="G273" s="1"/>
      <c r="H273" s="1"/>
      <c r="J273" s="1"/>
    </row>
    <row r="274" ht="12.75" customHeight="1">
      <c r="A274" s="1"/>
      <c r="G274" s="1"/>
      <c r="H274" s="1"/>
      <c r="J274" s="1"/>
    </row>
    <row r="275" ht="12.75" customHeight="1">
      <c r="A275" s="1"/>
      <c r="G275" s="1"/>
      <c r="H275" s="1"/>
      <c r="J275" s="1"/>
    </row>
    <row r="276" ht="12.75" customHeight="1">
      <c r="A276" s="1"/>
      <c r="G276" s="1"/>
      <c r="H276" s="1"/>
      <c r="J276" s="1"/>
    </row>
    <row r="277" ht="12.75" customHeight="1">
      <c r="A277" s="1"/>
      <c r="G277" s="1"/>
      <c r="H277" s="1"/>
      <c r="J277" s="1"/>
    </row>
    <row r="278" ht="12.75" customHeight="1">
      <c r="A278" s="1"/>
      <c r="G278" s="1"/>
      <c r="H278" s="1"/>
      <c r="J278" s="1"/>
    </row>
    <row r="279" ht="12.75" customHeight="1">
      <c r="A279" s="1"/>
      <c r="G279" s="1"/>
      <c r="H279" s="1"/>
      <c r="J279" s="1"/>
    </row>
    <row r="280" ht="12.75" customHeight="1">
      <c r="A280" s="1"/>
      <c r="G280" s="1"/>
      <c r="H280" s="1"/>
      <c r="J280" s="1"/>
    </row>
    <row r="281" ht="12.75" customHeight="1">
      <c r="A281" s="1"/>
      <c r="G281" s="1"/>
      <c r="H281" s="1"/>
      <c r="J281" s="1"/>
    </row>
    <row r="282" ht="12.75" customHeight="1">
      <c r="A282" s="1"/>
      <c r="G282" s="1"/>
      <c r="H282" s="1"/>
      <c r="J282" s="1"/>
    </row>
    <row r="283" ht="12.75" customHeight="1">
      <c r="A283" s="1"/>
      <c r="G283" s="1"/>
      <c r="H283" s="1"/>
      <c r="J283" s="1"/>
    </row>
    <row r="284" ht="12.75" customHeight="1">
      <c r="A284" s="1"/>
      <c r="G284" s="1"/>
      <c r="H284" s="1"/>
      <c r="J284" s="1"/>
    </row>
    <row r="285" ht="12.75" customHeight="1">
      <c r="A285" s="1"/>
      <c r="G285" s="1"/>
      <c r="H285" s="1"/>
      <c r="J285" s="1"/>
    </row>
    <row r="286" ht="12.75" customHeight="1">
      <c r="A286" s="1"/>
      <c r="G286" s="1"/>
      <c r="H286" s="1"/>
      <c r="J286" s="1"/>
    </row>
    <row r="287" ht="12.75" customHeight="1">
      <c r="A287" s="1"/>
      <c r="G287" s="1"/>
      <c r="H287" s="1"/>
      <c r="J287" s="1"/>
    </row>
    <row r="288" ht="12.75" customHeight="1">
      <c r="A288" s="1"/>
      <c r="G288" s="1"/>
      <c r="H288" s="1"/>
      <c r="J288" s="1"/>
    </row>
    <row r="289" ht="12.75" customHeight="1">
      <c r="A289" s="1"/>
      <c r="G289" s="1"/>
      <c r="H289" s="1"/>
      <c r="J289" s="1"/>
    </row>
    <row r="290" ht="12.75" customHeight="1">
      <c r="A290" s="1"/>
      <c r="G290" s="1"/>
      <c r="H290" s="1"/>
      <c r="J290" s="1"/>
    </row>
    <row r="291" ht="12.75" customHeight="1">
      <c r="A291" s="1"/>
      <c r="G291" s="1"/>
      <c r="H291" s="1"/>
      <c r="J291" s="1"/>
    </row>
    <row r="292" ht="12.75" customHeight="1">
      <c r="A292" s="1"/>
      <c r="G292" s="1"/>
      <c r="H292" s="1"/>
      <c r="J292" s="1"/>
    </row>
    <row r="293" ht="12.75" customHeight="1">
      <c r="A293" s="1"/>
      <c r="G293" s="1"/>
      <c r="H293" s="1"/>
      <c r="J293" s="1"/>
    </row>
    <row r="294" ht="12.75" customHeight="1">
      <c r="A294" s="1"/>
      <c r="G294" s="1"/>
      <c r="H294" s="1"/>
      <c r="J294" s="1"/>
    </row>
    <row r="295" ht="12.75" customHeight="1">
      <c r="A295" s="1"/>
      <c r="G295" s="1"/>
      <c r="H295" s="1"/>
      <c r="J295" s="1"/>
    </row>
    <row r="296" ht="12.75" customHeight="1">
      <c r="A296" s="1"/>
      <c r="G296" s="1"/>
      <c r="H296" s="1"/>
      <c r="J296" s="1"/>
    </row>
    <row r="297" ht="12.75" customHeight="1">
      <c r="A297" s="1"/>
      <c r="G297" s="1"/>
      <c r="H297" s="1"/>
      <c r="J297" s="1"/>
    </row>
    <row r="298" ht="12.75" customHeight="1">
      <c r="A298" s="1"/>
      <c r="G298" s="1"/>
      <c r="H298" s="1"/>
      <c r="J298" s="1"/>
    </row>
    <row r="299" ht="12.75" customHeight="1">
      <c r="A299" s="1"/>
      <c r="G299" s="1"/>
      <c r="H299" s="1"/>
      <c r="J299" s="1"/>
    </row>
    <row r="300" ht="12.75" customHeight="1">
      <c r="A300" s="1"/>
      <c r="G300" s="1"/>
      <c r="H300" s="1"/>
      <c r="J300" s="1"/>
    </row>
    <row r="301" ht="12.75" customHeight="1">
      <c r="A301" s="1"/>
      <c r="G301" s="1"/>
      <c r="H301" s="1"/>
      <c r="J301" s="1"/>
    </row>
    <row r="302" ht="12.75" customHeight="1">
      <c r="A302" s="1"/>
      <c r="G302" s="1"/>
      <c r="H302" s="1"/>
      <c r="J302" s="1"/>
    </row>
    <row r="303" ht="12.75" customHeight="1">
      <c r="A303" s="1"/>
      <c r="G303" s="1"/>
      <c r="H303" s="1"/>
      <c r="J303" s="1"/>
    </row>
    <row r="304" ht="12.75" customHeight="1">
      <c r="A304" s="1"/>
      <c r="G304" s="1"/>
      <c r="H304" s="1"/>
      <c r="J304" s="1"/>
    </row>
    <row r="305" ht="12.75" customHeight="1">
      <c r="A305" s="1"/>
      <c r="G305" s="1"/>
      <c r="H305" s="1"/>
      <c r="J305" s="1"/>
    </row>
    <row r="306" ht="12.75" customHeight="1">
      <c r="A306" s="1"/>
      <c r="G306" s="1"/>
      <c r="H306" s="1"/>
      <c r="J306" s="1"/>
    </row>
    <row r="307" ht="12.75" customHeight="1">
      <c r="A307" s="1"/>
      <c r="G307" s="1"/>
      <c r="H307" s="1"/>
      <c r="J307" s="1"/>
    </row>
    <row r="308" ht="12.75" customHeight="1">
      <c r="A308" s="1"/>
      <c r="G308" s="1"/>
      <c r="H308" s="1"/>
      <c r="J308" s="1"/>
    </row>
    <row r="309" ht="12.75" customHeight="1">
      <c r="A309" s="1"/>
      <c r="G309" s="1"/>
      <c r="H309" s="1"/>
      <c r="J309" s="1"/>
    </row>
    <row r="310" ht="12.75" customHeight="1">
      <c r="A310" s="1"/>
      <c r="G310" s="1"/>
      <c r="H310" s="1"/>
      <c r="J310" s="1"/>
    </row>
    <row r="311" ht="12.75" customHeight="1">
      <c r="A311" s="1"/>
      <c r="G311" s="1"/>
      <c r="H311" s="1"/>
      <c r="J311" s="1"/>
    </row>
    <row r="312" ht="12.75" customHeight="1">
      <c r="A312" s="1"/>
      <c r="G312" s="1"/>
      <c r="H312" s="1"/>
      <c r="J312" s="1"/>
    </row>
    <row r="313" ht="12.75" customHeight="1">
      <c r="A313" s="1"/>
      <c r="G313" s="1"/>
      <c r="H313" s="1"/>
      <c r="J313" s="1"/>
    </row>
    <row r="314" ht="12.75" customHeight="1">
      <c r="A314" s="1"/>
      <c r="G314" s="1"/>
      <c r="H314" s="1"/>
      <c r="J314" s="1"/>
    </row>
    <row r="315" ht="12.75" customHeight="1">
      <c r="A315" s="1"/>
      <c r="G315" s="1"/>
      <c r="H315" s="1"/>
      <c r="J315" s="1"/>
    </row>
    <row r="316" ht="12.75" customHeight="1">
      <c r="A316" s="1"/>
      <c r="G316" s="1"/>
      <c r="H316" s="1"/>
      <c r="J316" s="1"/>
    </row>
    <row r="317" ht="12.75" customHeight="1">
      <c r="A317" s="1"/>
      <c r="G317" s="1"/>
      <c r="H317" s="1"/>
      <c r="J317" s="1"/>
    </row>
    <row r="318" ht="12.75" customHeight="1">
      <c r="A318" s="1"/>
      <c r="G318" s="1"/>
      <c r="H318" s="1"/>
      <c r="J318" s="1"/>
    </row>
    <row r="319" ht="12.75" customHeight="1">
      <c r="A319" s="1"/>
      <c r="G319" s="1"/>
      <c r="H319" s="1"/>
      <c r="J319" s="1"/>
    </row>
    <row r="320" ht="12.75" customHeight="1">
      <c r="A320" s="1"/>
      <c r="G320" s="1"/>
      <c r="H320" s="1"/>
      <c r="J320" s="1"/>
    </row>
    <row r="321" ht="12.75" customHeight="1">
      <c r="A321" s="1"/>
      <c r="G321" s="1"/>
      <c r="H321" s="1"/>
      <c r="J321" s="1"/>
    </row>
    <row r="322" ht="12.75" customHeight="1">
      <c r="A322" s="1"/>
      <c r="G322" s="1"/>
      <c r="H322" s="1"/>
      <c r="J322" s="1"/>
    </row>
    <row r="323" ht="12.75" customHeight="1">
      <c r="A323" s="1"/>
      <c r="G323" s="1"/>
      <c r="H323" s="1"/>
      <c r="J323" s="1"/>
    </row>
    <row r="324" ht="12.75" customHeight="1">
      <c r="A324" s="1"/>
      <c r="G324" s="1"/>
      <c r="H324" s="1"/>
      <c r="J324" s="1"/>
    </row>
    <row r="325" ht="12.75" customHeight="1">
      <c r="A325" s="1"/>
      <c r="G325" s="1"/>
      <c r="H325" s="1"/>
      <c r="J325" s="1"/>
    </row>
    <row r="326" ht="12.75" customHeight="1">
      <c r="A326" s="1"/>
      <c r="G326" s="1"/>
      <c r="H326" s="1"/>
      <c r="J326" s="1"/>
    </row>
    <row r="327" ht="12.75" customHeight="1">
      <c r="A327" s="1"/>
      <c r="G327" s="1"/>
      <c r="H327" s="1"/>
      <c r="J327" s="1"/>
    </row>
    <row r="328" ht="12.75" customHeight="1">
      <c r="A328" s="1"/>
      <c r="G328" s="1"/>
      <c r="H328" s="1"/>
      <c r="J328" s="1"/>
    </row>
    <row r="329" ht="12.75" customHeight="1">
      <c r="A329" s="1"/>
      <c r="G329" s="1"/>
      <c r="H329" s="1"/>
      <c r="J329" s="1"/>
    </row>
    <row r="330" ht="12.75" customHeight="1">
      <c r="A330" s="1"/>
      <c r="G330" s="1"/>
      <c r="H330" s="1"/>
      <c r="J330" s="1"/>
    </row>
    <row r="331" ht="12.75" customHeight="1">
      <c r="A331" s="1"/>
      <c r="G331" s="1"/>
      <c r="H331" s="1"/>
      <c r="J331" s="1"/>
    </row>
    <row r="332" ht="12.75" customHeight="1">
      <c r="A332" s="1"/>
      <c r="G332" s="1"/>
      <c r="H332" s="1"/>
      <c r="J332" s="1"/>
    </row>
    <row r="333" ht="12.75" customHeight="1">
      <c r="A333" s="1"/>
      <c r="G333" s="1"/>
      <c r="H333" s="1"/>
      <c r="J333" s="1"/>
    </row>
    <row r="334" ht="12.75" customHeight="1">
      <c r="A334" s="1"/>
      <c r="G334" s="1"/>
      <c r="H334" s="1"/>
      <c r="J334" s="1"/>
    </row>
    <row r="335" ht="12.75" customHeight="1">
      <c r="A335" s="1"/>
      <c r="G335" s="1"/>
      <c r="H335" s="1"/>
      <c r="J335" s="1"/>
    </row>
    <row r="336" ht="12.75" customHeight="1">
      <c r="A336" s="1"/>
      <c r="G336" s="1"/>
      <c r="H336" s="1"/>
      <c r="J336" s="1"/>
    </row>
    <row r="337" ht="12.75" customHeight="1">
      <c r="A337" s="1"/>
      <c r="G337" s="1"/>
      <c r="H337" s="1"/>
      <c r="J337" s="1"/>
    </row>
    <row r="338" ht="12.75" customHeight="1">
      <c r="A338" s="1"/>
      <c r="G338" s="1"/>
      <c r="H338" s="1"/>
      <c r="J338" s="1"/>
    </row>
    <row r="339" ht="12.75" customHeight="1">
      <c r="A339" s="1"/>
      <c r="G339" s="1"/>
      <c r="H339" s="1"/>
      <c r="J339" s="1"/>
    </row>
    <row r="340" ht="12.75" customHeight="1">
      <c r="A340" s="1"/>
      <c r="G340" s="1"/>
      <c r="H340" s="1"/>
      <c r="J340" s="1"/>
    </row>
    <row r="341" ht="12.75" customHeight="1">
      <c r="A341" s="1"/>
      <c r="G341" s="1"/>
      <c r="H341" s="1"/>
      <c r="J341" s="1"/>
    </row>
    <row r="342" ht="12.75" customHeight="1">
      <c r="A342" s="1"/>
      <c r="G342" s="1"/>
      <c r="H342" s="1"/>
      <c r="J342" s="1"/>
    </row>
    <row r="343" ht="12.75" customHeight="1">
      <c r="A343" s="1"/>
      <c r="G343" s="1"/>
      <c r="H343" s="1"/>
      <c r="J343" s="1"/>
    </row>
    <row r="344" ht="12.75" customHeight="1">
      <c r="A344" s="1"/>
      <c r="G344" s="1"/>
      <c r="H344" s="1"/>
      <c r="J344" s="1"/>
    </row>
    <row r="345" ht="12.75" customHeight="1">
      <c r="A345" s="1"/>
      <c r="G345" s="1"/>
      <c r="H345" s="1"/>
      <c r="J345" s="1"/>
    </row>
    <row r="346" ht="12.75" customHeight="1">
      <c r="A346" s="1"/>
      <c r="G346" s="1"/>
      <c r="H346" s="1"/>
      <c r="J346" s="1"/>
    </row>
    <row r="347" ht="12.75" customHeight="1">
      <c r="A347" s="1"/>
      <c r="G347" s="1"/>
      <c r="H347" s="1"/>
      <c r="J347" s="1"/>
    </row>
    <row r="348" ht="12.75" customHeight="1">
      <c r="A348" s="1"/>
      <c r="G348" s="1"/>
      <c r="H348" s="1"/>
      <c r="J348" s="1"/>
    </row>
    <row r="349" ht="12.75" customHeight="1">
      <c r="A349" s="1"/>
      <c r="G349" s="1"/>
      <c r="H349" s="1"/>
      <c r="J349" s="1"/>
    </row>
    <row r="350" ht="12.75" customHeight="1">
      <c r="A350" s="1"/>
      <c r="G350" s="1"/>
      <c r="H350" s="1"/>
      <c r="J350" s="1"/>
    </row>
    <row r="351" ht="12.75" customHeight="1">
      <c r="A351" s="1"/>
      <c r="G351" s="1"/>
      <c r="H351" s="1"/>
      <c r="J351" s="1"/>
    </row>
    <row r="352" ht="12.75" customHeight="1">
      <c r="A352" s="1"/>
      <c r="G352" s="1"/>
      <c r="H352" s="1"/>
      <c r="J352" s="1"/>
    </row>
    <row r="353" ht="12.75" customHeight="1">
      <c r="A353" s="1"/>
      <c r="G353" s="1"/>
      <c r="H353" s="1"/>
      <c r="J353" s="1"/>
    </row>
    <row r="354" ht="12.75" customHeight="1">
      <c r="A354" s="1"/>
      <c r="G354" s="1"/>
      <c r="H354" s="1"/>
      <c r="J354" s="1"/>
    </row>
    <row r="355" ht="12.75" customHeight="1">
      <c r="A355" s="1"/>
      <c r="G355" s="1"/>
      <c r="H355" s="1"/>
      <c r="J355" s="1"/>
    </row>
    <row r="356" ht="12.75" customHeight="1">
      <c r="A356" s="1"/>
      <c r="G356" s="1"/>
      <c r="H356" s="1"/>
      <c r="J356" s="1"/>
    </row>
    <row r="357" ht="12.75" customHeight="1">
      <c r="A357" s="1"/>
      <c r="G357" s="1"/>
      <c r="H357" s="1"/>
      <c r="J357" s="1"/>
    </row>
    <row r="358" ht="12.75" customHeight="1">
      <c r="A358" s="1"/>
      <c r="G358" s="1"/>
      <c r="H358" s="1"/>
      <c r="J358" s="1"/>
    </row>
    <row r="359" ht="12.75" customHeight="1">
      <c r="A359" s="1"/>
      <c r="G359" s="1"/>
      <c r="H359" s="1"/>
      <c r="J359" s="1"/>
    </row>
    <row r="360" ht="12.75" customHeight="1">
      <c r="A360" s="1"/>
      <c r="G360" s="1"/>
      <c r="H360" s="1"/>
      <c r="J360" s="1"/>
    </row>
    <row r="361" ht="12.75" customHeight="1">
      <c r="A361" s="1"/>
      <c r="G361" s="1"/>
      <c r="H361" s="1"/>
      <c r="J361" s="1"/>
    </row>
    <row r="362" ht="12.75" customHeight="1">
      <c r="A362" s="1"/>
      <c r="G362" s="1"/>
      <c r="H362" s="1"/>
      <c r="J362" s="1"/>
    </row>
    <row r="363" ht="12.75" customHeight="1">
      <c r="A363" s="1"/>
      <c r="G363" s="1"/>
      <c r="H363" s="1"/>
      <c r="J363" s="1"/>
    </row>
    <row r="364" ht="12.75" customHeight="1">
      <c r="A364" s="1"/>
      <c r="G364" s="1"/>
      <c r="H364" s="1"/>
      <c r="J364" s="1"/>
    </row>
    <row r="365" ht="12.75" customHeight="1">
      <c r="A365" s="1"/>
      <c r="G365" s="1"/>
      <c r="H365" s="1"/>
      <c r="J365" s="1"/>
    </row>
    <row r="366" ht="12.75" customHeight="1">
      <c r="A366" s="1"/>
      <c r="G366" s="1"/>
      <c r="H366" s="1"/>
      <c r="J366" s="1"/>
    </row>
    <row r="367" ht="12.75" customHeight="1">
      <c r="A367" s="1"/>
      <c r="G367" s="1"/>
      <c r="H367" s="1"/>
      <c r="J367" s="1"/>
    </row>
    <row r="368" ht="12.75" customHeight="1">
      <c r="A368" s="1"/>
      <c r="G368" s="1"/>
      <c r="H368" s="1"/>
      <c r="J368" s="1"/>
    </row>
    <row r="369" ht="12.75" customHeight="1">
      <c r="A369" s="1"/>
      <c r="G369" s="1"/>
      <c r="H369" s="1"/>
      <c r="J369" s="1"/>
    </row>
    <row r="370" ht="12.75" customHeight="1">
      <c r="A370" s="1"/>
      <c r="G370" s="1"/>
      <c r="H370" s="1"/>
      <c r="J370" s="1"/>
    </row>
    <row r="371" ht="12.75" customHeight="1">
      <c r="A371" s="1"/>
      <c r="G371" s="1"/>
      <c r="H371" s="1"/>
      <c r="J371" s="1"/>
    </row>
    <row r="372" ht="12.75" customHeight="1">
      <c r="A372" s="1"/>
      <c r="G372" s="1"/>
      <c r="H372" s="1"/>
      <c r="J372" s="1"/>
    </row>
    <row r="373" ht="12.75" customHeight="1">
      <c r="A373" s="1"/>
      <c r="G373" s="1"/>
      <c r="H373" s="1"/>
      <c r="J373" s="1"/>
    </row>
    <row r="374" ht="12.75" customHeight="1">
      <c r="A374" s="1"/>
      <c r="G374" s="1"/>
      <c r="H374" s="1"/>
      <c r="J374" s="1"/>
    </row>
    <row r="375" ht="12.75" customHeight="1">
      <c r="A375" s="1"/>
      <c r="G375" s="1"/>
      <c r="H375" s="1"/>
      <c r="J375" s="1"/>
    </row>
    <row r="376" ht="12.75" customHeight="1">
      <c r="A376" s="1"/>
      <c r="G376" s="1"/>
      <c r="H376" s="1"/>
      <c r="J376" s="1"/>
    </row>
    <row r="377" ht="12.75" customHeight="1">
      <c r="A377" s="1"/>
      <c r="G377" s="1"/>
      <c r="H377" s="1"/>
      <c r="J377" s="1"/>
    </row>
    <row r="378" ht="12.75" customHeight="1">
      <c r="A378" s="1"/>
      <c r="G378" s="1"/>
      <c r="H378" s="1"/>
      <c r="J378" s="1"/>
    </row>
    <row r="379" ht="12.75" customHeight="1">
      <c r="A379" s="1"/>
      <c r="G379" s="1"/>
      <c r="H379" s="1"/>
      <c r="J379" s="1"/>
    </row>
    <row r="380" ht="12.75" customHeight="1">
      <c r="A380" s="1"/>
      <c r="G380" s="1"/>
      <c r="H380" s="1"/>
      <c r="J380" s="1"/>
    </row>
    <row r="381" ht="12.75" customHeight="1">
      <c r="A381" s="1"/>
      <c r="G381" s="1"/>
      <c r="H381" s="1"/>
      <c r="J381" s="1"/>
    </row>
    <row r="382" ht="12.75" customHeight="1">
      <c r="A382" s="1"/>
      <c r="G382" s="1"/>
      <c r="H382" s="1"/>
      <c r="J382" s="1"/>
    </row>
    <row r="383" ht="12.75" customHeight="1">
      <c r="A383" s="1"/>
      <c r="G383" s="1"/>
      <c r="H383" s="1"/>
      <c r="J383" s="1"/>
    </row>
    <row r="384" ht="12.75" customHeight="1">
      <c r="A384" s="1"/>
      <c r="G384" s="1"/>
      <c r="H384" s="1"/>
      <c r="J384" s="1"/>
    </row>
    <row r="385" ht="12.75" customHeight="1">
      <c r="A385" s="1"/>
      <c r="G385" s="1"/>
      <c r="H385" s="1"/>
      <c r="J385" s="1"/>
    </row>
    <row r="386" ht="12.75" customHeight="1">
      <c r="A386" s="1"/>
      <c r="G386" s="1"/>
      <c r="H386" s="1"/>
      <c r="J386" s="1"/>
    </row>
    <row r="387" ht="12.75" customHeight="1">
      <c r="A387" s="1"/>
      <c r="G387" s="1"/>
      <c r="H387" s="1"/>
      <c r="J387" s="1"/>
    </row>
    <row r="388" ht="12.75" customHeight="1">
      <c r="A388" s="1"/>
      <c r="G388" s="1"/>
      <c r="H388" s="1"/>
      <c r="J388" s="1"/>
    </row>
    <row r="389" ht="12.75" customHeight="1">
      <c r="A389" s="1"/>
      <c r="G389" s="1"/>
      <c r="H389" s="1"/>
      <c r="J389" s="1"/>
    </row>
    <row r="390" ht="12.75" customHeight="1">
      <c r="A390" s="1"/>
      <c r="G390" s="1"/>
      <c r="H390" s="1"/>
      <c r="J390" s="1"/>
    </row>
    <row r="391" ht="12.75" customHeight="1">
      <c r="A391" s="1"/>
      <c r="G391" s="1"/>
      <c r="H391" s="1"/>
      <c r="J391" s="1"/>
    </row>
    <row r="392" ht="12.75" customHeight="1">
      <c r="A392" s="1"/>
      <c r="G392" s="1"/>
      <c r="H392" s="1"/>
      <c r="J392" s="1"/>
    </row>
    <row r="393" ht="12.75" customHeight="1">
      <c r="A393" s="1"/>
      <c r="G393" s="1"/>
      <c r="H393" s="1"/>
      <c r="J393" s="1"/>
    </row>
    <row r="394" ht="12.75" customHeight="1">
      <c r="A394" s="1"/>
      <c r="G394" s="1"/>
      <c r="H394" s="1"/>
      <c r="J394" s="1"/>
    </row>
    <row r="395" ht="12.75" customHeight="1">
      <c r="A395" s="1"/>
      <c r="G395" s="1"/>
      <c r="H395" s="1"/>
      <c r="J395" s="1"/>
    </row>
    <row r="396" ht="12.75" customHeight="1">
      <c r="A396" s="1"/>
      <c r="G396" s="1"/>
      <c r="H396" s="1"/>
      <c r="J396" s="1"/>
    </row>
    <row r="397" ht="12.75" customHeight="1">
      <c r="A397" s="1"/>
      <c r="G397" s="1"/>
      <c r="H397" s="1"/>
      <c r="J397" s="1"/>
    </row>
    <row r="398" ht="12.75" customHeight="1">
      <c r="A398" s="1"/>
      <c r="G398" s="1"/>
      <c r="H398" s="1"/>
      <c r="J398" s="1"/>
    </row>
    <row r="399" ht="12.75" customHeight="1">
      <c r="A399" s="1"/>
      <c r="G399" s="1"/>
      <c r="H399" s="1"/>
      <c r="J399" s="1"/>
    </row>
    <row r="400" ht="12.75" customHeight="1">
      <c r="A400" s="1"/>
      <c r="G400" s="1"/>
      <c r="H400" s="1"/>
      <c r="J400" s="1"/>
    </row>
    <row r="401" ht="12.75" customHeight="1">
      <c r="A401" s="1"/>
      <c r="G401" s="1"/>
      <c r="H401" s="1"/>
      <c r="J401" s="1"/>
    </row>
    <row r="402" ht="12.75" customHeight="1">
      <c r="A402" s="1"/>
      <c r="G402" s="1"/>
      <c r="H402" s="1"/>
      <c r="J402" s="1"/>
    </row>
    <row r="403" ht="12.75" customHeight="1">
      <c r="A403" s="1"/>
      <c r="G403" s="1"/>
      <c r="H403" s="1"/>
      <c r="J403" s="1"/>
    </row>
    <row r="404" ht="12.75" customHeight="1">
      <c r="A404" s="1"/>
      <c r="G404" s="1"/>
      <c r="H404" s="1"/>
      <c r="J404" s="1"/>
    </row>
    <row r="405" ht="12.75" customHeight="1">
      <c r="A405" s="1"/>
      <c r="G405" s="1"/>
      <c r="H405" s="1"/>
      <c r="J405" s="1"/>
    </row>
    <row r="406" ht="12.75" customHeight="1">
      <c r="A406" s="1"/>
      <c r="G406" s="1"/>
      <c r="H406" s="1"/>
      <c r="J406" s="1"/>
    </row>
    <row r="407" ht="12.75" customHeight="1">
      <c r="A407" s="1"/>
      <c r="G407" s="1"/>
      <c r="H407" s="1"/>
      <c r="J407" s="1"/>
    </row>
    <row r="408" ht="12.75" customHeight="1">
      <c r="A408" s="1"/>
      <c r="G408" s="1"/>
      <c r="H408" s="1"/>
      <c r="J408" s="1"/>
    </row>
    <row r="409" ht="12.75" customHeight="1">
      <c r="A409" s="1"/>
      <c r="G409" s="1"/>
      <c r="H409" s="1"/>
      <c r="J409" s="1"/>
    </row>
    <row r="410" ht="12.75" customHeight="1">
      <c r="A410" s="1"/>
      <c r="G410" s="1"/>
      <c r="H410" s="1"/>
      <c r="J410" s="1"/>
    </row>
    <row r="411" ht="12.75" customHeight="1">
      <c r="A411" s="1"/>
      <c r="G411" s="1"/>
      <c r="H411" s="1"/>
      <c r="J411" s="1"/>
    </row>
    <row r="412" ht="12.75" customHeight="1">
      <c r="A412" s="1"/>
      <c r="G412" s="1"/>
      <c r="H412" s="1"/>
      <c r="J412" s="1"/>
    </row>
    <row r="413" ht="12.75" customHeight="1">
      <c r="A413" s="1"/>
      <c r="G413" s="1"/>
      <c r="H413" s="1"/>
      <c r="J413" s="1"/>
    </row>
    <row r="414" ht="12.75" customHeight="1">
      <c r="A414" s="1"/>
      <c r="G414" s="1"/>
      <c r="H414" s="1"/>
      <c r="J414" s="1"/>
    </row>
    <row r="415" ht="12.75" customHeight="1">
      <c r="A415" s="1"/>
      <c r="G415" s="1"/>
      <c r="H415" s="1"/>
      <c r="J415" s="1"/>
    </row>
    <row r="416" ht="12.75" customHeight="1">
      <c r="A416" s="1"/>
      <c r="G416" s="1"/>
      <c r="H416" s="1"/>
      <c r="J416" s="1"/>
    </row>
    <row r="417" ht="12.75" customHeight="1">
      <c r="A417" s="1"/>
      <c r="G417" s="1"/>
      <c r="H417" s="1"/>
      <c r="J417" s="1"/>
    </row>
    <row r="418" ht="12.75" customHeight="1">
      <c r="A418" s="1"/>
      <c r="G418" s="1"/>
      <c r="H418" s="1"/>
      <c r="J418" s="1"/>
    </row>
    <row r="419" ht="12.75" customHeight="1">
      <c r="A419" s="1"/>
      <c r="G419" s="1"/>
      <c r="H419" s="1"/>
      <c r="J419" s="1"/>
    </row>
    <row r="420" ht="12.75" customHeight="1">
      <c r="A420" s="1"/>
      <c r="G420" s="1"/>
      <c r="H420" s="1"/>
      <c r="J420" s="1"/>
    </row>
    <row r="421" ht="12.75" customHeight="1">
      <c r="A421" s="1"/>
      <c r="G421" s="1"/>
      <c r="H421" s="1"/>
      <c r="J421" s="1"/>
    </row>
    <row r="422" ht="12.75" customHeight="1">
      <c r="A422" s="1"/>
      <c r="G422" s="1"/>
      <c r="H422" s="1"/>
      <c r="J422" s="1"/>
    </row>
    <row r="423" ht="12.75" customHeight="1">
      <c r="A423" s="1"/>
      <c r="G423" s="1"/>
      <c r="H423" s="1"/>
      <c r="J423" s="1"/>
    </row>
    <row r="424" ht="12.75" customHeight="1">
      <c r="A424" s="1"/>
      <c r="G424" s="1"/>
      <c r="H424" s="1"/>
      <c r="J424" s="1"/>
    </row>
    <row r="425" ht="12.75" customHeight="1">
      <c r="A425" s="1"/>
      <c r="G425" s="1"/>
      <c r="H425" s="1"/>
      <c r="J425" s="1"/>
    </row>
    <row r="426" ht="12.75" customHeight="1">
      <c r="A426" s="1"/>
      <c r="G426" s="1"/>
      <c r="H426" s="1"/>
      <c r="J426" s="1"/>
    </row>
    <row r="427" ht="12.75" customHeight="1">
      <c r="A427" s="1"/>
      <c r="G427" s="1"/>
      <c r="H427" s="1"/>
      <c r="J427" s="1"/>
    </row>
    <row r="428" ht="12.75" customHeight="1">
      <c r="A428" s="1"/>
      <c r="G428" s="1"/>
      <c r="H428" s="1"/>
      <c r="J428" s="1"/>
    </row>
    <row r="429" ht="12.75" customHeight="1">
      <c r="A429" s="1"/>
      <c r="G429" s="1"/>
      <c r="H429" s="1"/>
      <c r="J429" s="1"/>
    </row>
    <row r="430" ht="12.75" customHeight="1">
      <c r="A430" s="1"/>
      <c r="G430" s="1"/>
      <c r="H430" s="1"/>
      <c r="J430" s="1"/>
    </row>
    <row r="431" ht="12.75" customHeight="1">
      <c r="A431" s="1"/>
      <c r="G431" s="1"/>
      <c r="H431" s="1"/>
      <c r="J431" s="1"/>
    </row>
    <row r="432" ht="12.75" customHeight="1">
      <c r="A432" s="1"/>
      <c r="G432" s="1"/>
      <c r="H432" s="1"/>
      <c r="J432" s="1"/>
    </row>
    <row r="433" ht="12.75" customHeight="1">
      <c r="A433" s="1"/>
      <c r="G433" s="1"/>
      <c r="H433" s="1"/>
      <c r="J433" s="1"/>
    </row>
    <row r="434" ht="12.75" customHeight="1">
      <c r="A434" s="1"/>
      <c r="G434" s="1"/>
      <c r="H434" s="1"/>
      <c r="J434" s="1"/>
    </row>
    <row r="435" ht="12.75" customHeight="1">
      <c r="A435" s="1"/>
      <c r="G435" s="1"/>
      <c r="H435" s="1"/>
      <c r="J435" s="1"/>
    </row>
    <row r="436" ht="12.75" customHeight="1">
      <c r="A436" s="1"/>
      <c r="G436" s="1"/>
      <c r="H436" s="1"/>
      <c r="J436" s="1"/>
    </row>
    <row r="437" ht="12.75" customHeight="1">
      <c r="A437" s="1"/>
      <c r="G437" s="1"/>
      <c r="H437" s="1"/>
      <c r="J437" s="1"/>
    </row>
    <row r="438" ht="12.75" customHeight="1">
      <c r="A438" s="1"/>
      <c r="G438" s="1"/>
      <c r="H438" s="1"/>
      <c r="J438" s="1"/>
    </row>
    <row r="439" ht="12.75" customHeight="1">
      <c r="A439" s="1"/>
      <c r="G439" s="1"/>
      <c r="H439" s="1"/>
      <c r="J439" s="1"/>
    </row>
    <row r="440" ht="12.75" customHeight="1">
      <c r="A440" s="1"/>
      <c r="G440" s="1"/>
      <c r="H440" s="1"/>
      <c r="J440" s="1"/>
    </row>
    <row r="441" ht="12.75" customHeight="1">
      <c r="A441" s="1"/>
      <c r="G441" s="1"/>
      <c r="H441" s="1"/>
      <c r="J441" s="1"/>
    </row>
    <row r="442" ht="12.75" customHeight="1">
      <c r="A442" s="1"/>
      <c r="G442" s="1"/>
      <c r="H442" s="1"/>
      <c r="J442" s="1"/>
    </row>
    <row r="443" ht="12.75" customHeight="1">
      <c r="A443" s="1"/>
      <c r="G443" s="1"/>
      <c r="H443" s="1"/>
      <c r="J443" s="1"/>
    </row>
    <row r="444" ht="12.75" customHeight="1">
      <c r="A444" s="1"/>
      <c r="G444" s="1"/>
      <c r="H444" s="1"/>
      <c r="J444" s="1"/>
    </row>
    <row r="445" ht="12.75" customHeight="1">
      <c r="A445" s="1"/>
      <c r="G445" s="1"/>
      <c r="H445" s="1"/>
      <c r="J445" s="1"/>
    </row>
    <row r="446" ht="12.75" customHeight="1">
      <c r="A446" s="1"/>
      <c r="G446" s="1"/>
      <c r="H446" s="1"/>
      <c r="J446" s="1"/>
    </row>
    <row r="447" ht="12.75" customHeight="1">
      <c r="A447" s="1"/>
      <c r="G447" s="1"/>
      <c r="H447" s="1"/>
      <c r="J447" s="1"/>
    </row>
    <row r="448" ht="12.75" customHeight="1">
      <c r="A448" s="1"/>
      <c r="G448" s="1"/>
      <c r="H448" s="1"/>
      <c r="J448" s="1"/>
    </row>
    <row r="449" ht="12.75" customHeight="1">
      <c r="A449" s="1"/>
      <c r="G449" s="1"/>
      <c r="H449" s="1"/>
      <c r="J449" s="1"/>
    </row>
    <row r="450" ht="12.75" customHeight="1">
      <c r="A450" s="1"/>
      <c r="G450" s="1"/>
      <c r="H450" s="1"/>
      <c r="J450" s="1"/>
    </row>
    <row r="451" ht="12.75" customHeight="1">
      <c r="A451" s="1"/>
      <c r="G451" s="1"/>
      <c r="H451" s="1"/>
      <c r="J451" s="1"/>
    </row>
    <row r="452" ht="12.75" customHeight="1">
      <c r="A452" s="1"/>
      <c r="G452" s="1"/>
      <c r="H452" s="1"/>
      <c r="J452" s="1"/>
    </row>
    <row r="453" ht="12.75" customHeight="1">
      <c r="A453" s="1"/>
      <c r="G453" s="1"/>
      <c r="H453" s="1"/>
      <c r="J453" s="1"/>
    </row>
    <row r="454" ht="12.75" customHeight="1">
      <c r="A454" s="1"/>
      <c r="G454" s="1"/>
      <c r="H454" s="1"/>
      <c r="J454" s="1"/>
    </row>
    <row r="455" ht="12.75" customHeight="1">
      <c r="A455" s="1"/>
      <c r="G455" s="1"/>
      <c r="H455" s="1"/>
      <c r="J455" s="1"/>
    </row>
    <row r="456" ht="12.75" customHeight="1">
      <c r="A456" s="1"/>
      <c r="G456" s="1"/>
      <c r="H456" s="1"/>
      <c r="J456" s="1"/>
    </row>
    <row r="457" ht="12.75" customHeight="1">
      <c r="A457" s="1"/>
      <c r="G457" s="1"/>
      <c r="H457" s="1"/>
      <c r="J457" s="1"/>
    </row>
    <row r="458" ht="12.75" customHeight="1">
      <c r="A458" s="1"/>
      <c r="G458" s="1"/>
      <c r="H458" s="1"/>
      <c r="J458" s="1"/>
    </row>
    <row r="459" ht="12.75" customHeight="1">
      <c r="A459" s="1"/>
      <c r="G459" s="1"/>
      <c r="H459" s="1"/>
      <c r="J459" s="1"/>
    </row>
    <row r="460" ht="12.75" customHeight="1">
      <c r="A460" s="1"/>
      <c r="G460" s="1"/>
      <c r="H460" s="1"/>
      <c r="J460" s="1"/>
    </row>
    <row r="461" ht="12.75" customHeight="1">
      <c r="A461" s="1"/>
      <c r="G461" s="1"/>
      <c r="H461" s="1"/>
      <c r="J461" s="1"/>
    </row>
    <row r="462" ht="12.75" customHeight="1">
      <c r="A462" s="1"/>
      <c r="G462" s="1"/>
      <c r="H462" s="1"/>
      <c r="J462" s="1"/>
    </row>
    <row r="463" ht="12.75" customHeight="1">
      <c r="A463" s="1"/>
      <c r="G463" s="1"/>
      <c r="H463" s="1"/>
      <c r="J463" s="1"/>
    </row>
    <row r="464" ht="12.75" customHeight="1">
      <c r="A464" s="1"/>
      <c r="G464" s="1"/>
      <c r="H464" s="1"/>
      <c r="J464" s="1"/>
    </row>
    <row r="465" ht="12.75" customHeight="1">
      <c r="A465" s="1"/>
      <c r="G465" s="1"/>
      <c r="H465" s="1"/>
      <c r="J465" s="1"/>
    </row>
    <row r="466" ht="12.75" customHeight="1">
      <c r="A466" s="1"/>
      <c r="G466" s="1"/>
      <c r="H466" s="1"/>
      <c r="J466" s="1"/>
    </row>
    <row r="467" ht="12.75" customHeight="1">
      <c r="A467" s="1"/>
      <c r="G467" s="1"/>
      <c r="H467" s="1"/>
      <c r="J467" s="1"/>
    </row>
    <row r="468" ht="12.75" customHeight="1">
      <c r="A468" s="1"/>
      <c r="G468" s="1"/>
      <c r="H468" s="1"/>
      <c r="J468" s="1"/>
    </row>
    <row r="469" ht="12.75" customHeight="1">
      <c r="A469" s="1"/>
      <c r="G469" s="1"/>
      <c r="H469" s="1"/>
      <c r="J469" s="1"/>
    </row>
    <row r="470" ht="12.75" customHeight="1">
      <c r="A470" s="1"/>
      <c r="G470" s="1"/>
      <c r="H470" s="1"/>
      <c r="J470" s="1"/>
    </row>
    <row r="471" ht="12.75" customHeight="1">
      <c r="A471" s="1"/>
      <c r="G471" s="1"/>
      <c r="H471" s="1"/>
      <c r="J471" s="1"/>
    </row>
    <row r="472" ht="12.75" customHeight="1">
      <c r="A472" s="1"/>
      <c r="G472" s="1"/>
      <c r="H472" s="1"/>
      <c r="J472" s="1"/>
    </row>
    <row r="473" ht="12.75" customHeight="1">
      <c r="A473" s="1"/>
      <c r="G473" s="1"/>
      <c r="H473" s="1"/>
      <c r="J473" s="1"/>
    </row>
    <row r="474" ht="12.75" customHeight="1">
      <c r="A474" s="1"/>
      <c r="G474" s="1"/>
      <c r="H474" s="1"/>
      <c r="J474" s="1"/>
    </row>
    <row r="475" ht="12.75" customHeight="1">
      <c r="A475" s="1"/>
      <c r="G475" s="1"/>
      <c r="H475" s="1"/>
      <c r="J475" s="1"/>
    </row>
    <row r="476" ht="12.75" customHeight="1">
      <c r="A476" s="1"/>
      <c r="G476" s="1"/>
      <c r="H476" s="1"/>
      <c r="J476" s="1"/>
    </row>
    <row r="477" ht="12.75" customHeight="1">
      <c r="A477" s="1"/>
      <c r="G477" s="1"/>
      <c r="H477" s="1"/>
      <c r="J477" s="1"/>
    </row>
    <row r="478" ht="12.75" customHeight="1">
      <c r="A478" s="1"/>
      <c r="G478" s="1"/>
      <c r="H478" s="1"/>
      <c r="J478" s="1"/>
    </row>
    <row r="479" ht="12.75" customHeight="1">
      <c r="A479" s="1"/>
      <c r="G479" s="1"/>
      <c r="H479" s="1"/>
      <c r="J479" s="1"/>
    </row>
    <row r="480" ht="12.75" customHeight="1">
      <c r="A480" s="1"/>
      <c r="G480" s="1"/>
      <c r="H480" s="1"/>
      <c r="J480" s="1"/>
    </row>
    <row r="481" ht="12.75" customHeight="1">
      <c r="A481" s="1"/>
      <c r="G481" s="1"/>
      <c r="H481" s="1"/>
      <c r="J481" s="1"/>
    </row>
    <row r="482" ht="12.75" customHeight="1">
      <c r="A482" s="1"/>
      <c r="G482" s="1"/>
      <c r="H482" s="1"/>
      <c r="J482" s="1"/>
    </row>
    <row r="483" ht="12.75" customHeight="1">
      <c r="A483" s="1"/>
      <c r="G483" s="1"/>
      <c r="H483" s="1"/>
      <c r="J483" s="1"/>
    </row>
    <row r="484" ht="12.75" customHeight="1">
      <c r="A484" s="1"/>
      <c r="G484" s="1"/>
      <c r="H484" s="1"/>
      <c r="J484" s="1"/>
    </row>
    <row r="485" ht="12.75" customHeight="1">
      <c r="A485" s="1"/>
      <c r="G485" s="1"/>
      <c r="H485" s="1"/>
      <c r="J485" s="1"/>
    </row>
    <row r="486" ht="12.75" customHeight="1">
      <c r="A486" s="1"/>
      <c r="G486" s="1"/>
      <c r="H486" s="1"/>
      <c r="J486" s="1"/>
    </row>
    <row r="487" ht="12.75" customHeight="1">
      <c r="A487" s="1"/>
      <c r="G487" s="1"/>
      <c r="H487" s="1"/>
      <c r="J487" s="1"/>
    </row>
    <row r="488" ht="12.75" customHeight="1">
      <c r="A488" s="1"/>
      <c r="G488" s="1"/>
      <c r="H488" s="1"/>
      <c r="J488" s="1"/>
    </row>
    <row r="489" ht="12.75" customHeight="1">
      <c r="A489" s="1"/>
      <c r="G489" s="1"/>
      <c r="H489" s="1"/>
      <c r="J489" s="1"/>
    </row>
    <row r="490" ht="12.75" customHeight="1">
      <c r="A490" s="1"/>
      <c r="G490" s="1"/>
      <c r="H490" s="1"/>
      <c r="J490" s="1"/>
    </row>
    <row r="491" ht="12.75" customHeight="1">
      <c r="A491" s="1"/>
      <c r="G491" s="1"/>
      <c r="H491" s="1"/>
      <c r="J491" s="1"/>
    </row>
    <row r="492" ht="12.75" customHeight="1">
      <c r="A492" s="1"/>
      <c r="G492" s="1"/>
      <c r="H492" s="1"/>
      <c r="J492" s="1"/>
    </row>
    <row r="493" ht="12.75" customHeight="1">
      <c r="A493" s="1"/>
      <c r="G493" s="1"/>
      <c r="H493" s="1"/>
      <c r="J493" s="1"/>
    </row>
    <row r="494" ht="12.75" customHeight="1">
      <c r="A494" s="1"/>
      <c r="G494" s="1"/>
      <c r="H494" s="1"/>
      <c r="J494" s="1"/>
    </row>
    <row r="495" ht="12.75" customHeight="1">
      <c r="A495" s="1"/>
      <c r="G495" s="1"/>
      <c r="H495" s="1"/>
      <c r="J495" s="1"/>
    </row>
    <row r="496" ht="12.75" customHeight="1">
      <c r="A496" s="1"/>
      <c r="G496" s="1"/>
      <c r="H496" s="1"/>
      <c r="J496" s="1"/>
    </row>
    <row r="497" ht="12.75" customHeight="1">
      <c r="A497" s="1"/>
      <c r="G497" s="1"/>
      <c r="H497" s="1"/>
      <c r="J497" s="1"/>
    </row>
    <row r="498" ht="12.75" customHeight="1">
      <c r="A498" s="1"/>
      <c r="G498" s="1"/>
      <c r="H498" s="1"/>
      <c r="J498" s="1"/>
    </row>
    <row r="499" ht="12.75" customHeight="1">
      <c r="A499" s="1"/>
      <c r="G499" s="1"/>
      <c r="H499" s="1"/>
      <c r="J499" s="1"/>
    </row>
    <row r="500" ht="12.75" customHeight="1">
      <c r="A500" s="1"/>
      <c r="G500" s="1"/>
      <c r="H500" s="1"/>
      <c r="J500" s="1"/>
    </row>
    <row r="501" ht="12.75" customHeight="1">
      <c r="A501" s="1"/>
      <c r="G501" s="1"/>
      <c r="H501" s="1"/>
      <c r="J501" s="1"/>
    </row>
    <row r="502" ht="12.75" customHeight="1">
      <c r="A502" s="1"/>
      <c r="G502" s="1"/>
      <c r="H502" s="1"/>
      <c r="J502" s="1"/>
    </row>
    <row r="503" ht="12.75" customHeight="1">
      <c r="A503" s="1"/>
      <c r="G503" s="1"/>
      <c r="H503" s="1"/>
      <c r="J503" s="1"/>
    </row>
    <row r="504" ht="12.75" customHeight="1">
      <c r="A504" s="1"/>
      <c r="G504" s="1"/>
      <c r="H504" s="1"/>
      <c r="J504" s="1"/>
    </row>
    <row r="505" ht="12.75" customHeight="1">
      <c r="A505" s="1"/>
      <c r="G505" s="1"/>
      <c r="H505" s="1"/>
      <c r="J505" s="1"/>
    </row>
    <row r="506" ht="12.75" customHeight="1">
      <c r="A506" s="1"/>
      <c r="G506" s="1"/>
      <c r="H506" s="1"/>
      <c r="J506" s="1"/>
    </row>
    <row r="507" ht="12.75" customHeight="1">
      <c r="A507" s="1"/>
      <c r="G507" s="1"/>
      <c r="H507" s="1"/>
      <c r="J507" s="1"/>
    </row>
    <row r="508" ht="12.75" customHeight="1">
      <c r="A508" s="1"/>
      <c r="G508" s="1"/>
      <c r="H508" s="1"/>
      <c r="J508" s="1"/>
    </row>
    <row r="509" ht="12.75" customHeight="1">
      <c r="A509" s="1"/>
      <c r="G509" s="1"/>
      <c r="H509" s="1"/>
      <c r="J509" s="1"/>
    </row>
    <row r="510" ht="12.75" customHeight="1">
      <c r="A510" s="1"/>
      <c r="G510" s="1"/>
      <c r="H510" s="1"/>
      <c r="J510" s="1"/>
    </row>
    <row r="511" ht="12.75" customHeight="1">
      <c r="A511" s="1"/>
      <c r="G511" s="1"/>
      <c r="H511" s="1"/>
      <c r="J511" s="1"/>
    </row>
    <row r="512" ht="12.75" customHeight="1">
      <c r="A512" s="1"/>
      <c r="G512" s="1"/>
      <c r="H512" s="1"/>
      <c r="J512" s="1"/>
    </row>
    <row r="513" ht="12.75" customHeight="1">
      <c r="A513" s="1"/>
      <c r="G513" s="1"/>
      <c r="H513" s="1"/>
      <c r="J513" s="1"/>
    </row>
    <row r="514" ht="12.75" customHeight="1">
      <c r="A514" s="1"/>
      <c r="G514" s="1"/>
      <c r="H514" s="1"/>
      <c r="J514" s="1"/>
    </row>
    <row r="515" ht="12.75" customHeight="1">
      <c r="A515" s="1"/>
      <c r="G515" s="1"/>
      <c r="H515" s="1"/>
      <c r="J515" s="1"/>
    </row>
    <row r="516" ht="12.75" customHeight="1">
      <c r="A516" s="1"/>
      <c r="G516" s="1"/>
      <c r="H516" s="1"/>
      <c r="J516" s="1"/>
    </row>
    <row r="517" ht="12.75" customHeight="1">
      <c r="A517" s="1"/>
      <c r="G517" s="1"/>
      <c r="H517" s="1"/>
      <c r="J517" s="1"/>
    </row>
    <row r="518" ht="12.75" customHeight="1">
      <c r="A518" s="1"/>
      <c r="G518" s="1"/>
      <c r="H518" s="1"/>
      <c r="J518" s="1"/>
    </row>
    <row r="519" ht="12.75" customHeight="1">
      <c r="A519" s="1"/>
      <c r="G519" s="1"/>
      <c r="H519" s="1"/>
      <c r="J519" s="1"/>
    </row>
    <row r="520" ht="12.75" customHeight="1">
      <c r="A520" s="1"/>
      <c r="G520" s="1"/>
      <c r="H520" s="1"/>
      <c r="J520" s="1"/>
    </row>
    <row r="521" ht="12.75" customHeight="1">
      <c r="A521" s="1"/>
      <c r="G521" s="1"/>
      <c r="H521" s="1"/>
      <c r="J521" s="1"/>
    </row>
    <row r="522" ht="12.75" customHeight="1">
      <c r="A522" s="1"/>
      <c r="G522" s="1"/>
      <c r="H522" s="1"/>
      <c r="J522" s="1"/>
    </row>
    <row r="523" ht="12.75" customHeight="1">
      <c r="A523" s="1"/>
      <c r="G523" s="1"/>
      <c r="H523" s="1"/>
      <c r="J523" s="1"/>
    </row>
    <row r="524" ht="12.75" customHeight="1">
      <c r="A524" s="1"/>
      <c r="G524" s="1"/>
      <c r="H524" s="1"/>
      <c r="J524" s="1"/>
    </row>
    <row r="525" ht="12.75" customHeight="1">
      <c r="A525" s="1"/>
      <c r="G525" s="1"/>
      <c r="H525" s="1"/>
      <c r="J525" s="1"/>
    </row>
    <row r="526" ht="12.75" customHeight="1">
      <c r="A526" s="1"/>
      <c r="G526" s="1"/>
      <c r="H526" s="1"/>
      <c r="J526" s="1"/>
    </row>
    <row r="527" ht="12.75" customHeight="1">
      <c r="A527" s="1"/>
      <c r="G527" s="1"/>
      <c r="H527" s="1"/>
      <c r="J527" s="1"/>
    </row>
    <row r="528" ht="12.75" customHeight="1">
      <c r="A528" s="1"/>
      <c r="G528" s="1"/>
      <c r="H528" s="1"/>
      <c r="J528" s="1"/>
    </row>
    <row r="529" ht="12.75" customHeight="1">
      <c r="A529" s="1"/>
      <c r="G529" s="1"/>
      <c r="H529" s="1"/>
      <c r="J529" s="1"/>
    </row>
    <row r="530" ht="12.75" customHeight="1">
      <c r="A530" s="1"/>
      <c r="G530" s="1"/>
      <c r="H530" s="1"/>
      <c r="J530" s="1"/>
    </row>
    <row r="531" ht="12.75" customHeight="1">
      <c r="A531" s="1"/>
      <c r="G531" s="1"/>
      <c r="H531" s="1"/>
      <c r="J531" s="1"/>
    </row>
    <row r="532" ht="12.75" customHeight="1">
      <c r="A532" s="1"/>
      <c r="G532" s="1"/>
      <c r="H532" s="1"/>
      <c r="J532" s="1"/>
    </row>
    <row r="533" ht="12.75" customHeight="1">
      <c r="A533" s="1"/>
      <c r="G533" s="1"/>
      <c r="H533" s="1"/>
      <c r="J533" s="1"/>
    </row>
    <row r="534" ht="12.75" customHeight="1">
      <c r="A534" s="1"/>
      <c r="G534" s="1"/>
      <c r="H534" s="1"/>
      <c r="J534" s="1"/>
    </row>
    <row r="535" ht="12.75" customHeight="1">
      <c r="A535" s="1"/>
      <c r="G535" s="1"/>
      <c r="H535" s="1"/>
      <c r="J535" s="1"/>
    </row>
    <row r="536" ht="12.75" customHeight="1">
      <c r="A536" s="1"/>
      <c r="G536" s="1"/>
      <c r="H536" s="1"/>
      <c r="J536" s="1"/>
    </row>
    <row r="537" ht="12.75" customHeight="1">
      <c r="A537" s="1"/>
      <c r="G537" s="1"/>
      <c r="H537" s="1"/>
      <c r="J537" s="1"/>
    </row>
    <row r="538" ht="12.75" customHeight="1">
      <c r="A538" s="1"/>
      <c r="G538" s="1"/>
      <c r="H538" s="1"/>
      <c r="J538" s="1"/>
    </row>
    <row r="539" ht="12.75" customHeight="1">
      <c r="A539" s="1"/>
      <c r="G539" s="1"/>
      <c r="H539" s="1"/>
      <c r="J539" s="1"/>
    </row>
    <row r="540" ht="12.75" customHeight="1">
      <c r="A540" s="1"/>
      <c r="G540" s="1"/>
      <c r="H540" s="1"/>
      <c r="J540" s="1"/>
    </row>
    <row r="541" ht="12.75" customHeight="1">
      <c r="A541" s="1"/>
      <c r="G541" s="1"/>
      <c r="H541" s="1"/>
      <c r="J541" s="1"/>
    </row>
    <row r="542" ht="12.75" customHeight="1">
      <c r="A542" s="1"/>
      <c r="G542" s="1"/>
      <c r="H542" s="1"/>
      <c r="J542" s="1"/>
    </row>
    <row r="543" ht="12.75" customHeight="1">
      <c r="A543" s="1"/>
      <c r="G543" s="1"/>
      <c r="H543" s="1"/>
      <c r="J543" s="1"/>
    </row>
    <row r="544" ht="12.75" customHeight="1">
      <c r="A544" s="1"/>
      <c r="G544" s="1"/>
      <c r="H544" s="1"/>
      <c r="J544" s="1"/>
    </row>
    <row r="545" ht="12.75" customHeight="1">
      <c r="A545" s="1"/>
      <c r="G545" s="1"/>
      <c r="H545" s="1"/>
      <c r="J545" s="1"/>
    </row>
    <row r="546" ht="12.75" customHeight="1">
      <c r="A546" s="1"/>
      <c r="G546" s="1"/>
      <c r="H546" s="1"/>
      <c r="J546" s="1"/>
    </row>
    <row r="547" ht="12.75" customHeight="1">
      <c r="A547" s="1"/>
      <c r="G547" s="1"/>
      <c r="H547" s="1"/>
      <c r="J547" s="1"/>
    </row>
    <row r="548" ht="12.75" customHeight="1">
      <c r="A548" s="1"/>
      <c r="G548" s="1"/>
      <c r="H548" s="1"/>
      <c r="J548" s="1"/>
    </row>
    <row r="549" ht="12.75" customHeight="1">
      <c r="A549" s="1"/>
      <c r="G549" s="1"/>
      <c r="H549" s="1"/>
      <c r="J549" s="1"/>
    </row>
    <row r="550" ht="12.75" customHeight="1">
      <c r="A550" s="1"/>
      <c r="G550" s="1"/>
      <c r="H550" s="1"/>
      <c r="J550" s="1"/>
    </row>
    <row r="551" ht="12.75" customHeight="1">
      <c r="A551" s="1"/>
      <c r="G551" s="1"/>
      <c r="H551" s="1"/>
      <c r="J551" s="1"/>
    </row>
    <row r="552" ht="12.75" customHeight="1">
      <c r="A552" s="1"/>
      <c r="G552" s="1"/>
      <c r="H552" s="1"/>
      <c r="J552" s="1"/>
    </row>
    <row r="553" ht="12.75" customHeight="1">
      <c r="A553" s="1"/>
      <c r="G553" s="1"/>
      <c r="H553" s="1"/>
      <c r="J553" s="1"/>
    </row>
    <row r="554" ht="12.75" customHeight="1">
      <c r="A554" s="1"/>
      <c r="G554" s="1"/>
      <c r="H554" s="1"/>
      <c r="J554" s="1"/>
    </row>
    <row r="555" ht="12.75" customHeight="1">
      <c r="A555" s="1"/>
      <c r="G555" s="1"/>
      <c r="H555" s="1"/>
      <c r="J555" s="1"/>
    </row>
    <row r="556" ht="12.75" customHeight="1">
      <c r="A556" s="1"/>
      <c r="G556" s="1"/>
      <c r="H556" s="1"/>
      <c r="J556" s="1"/>
    </row>
    <row r="557" ht="12.75" customHeight="1">
      <c r="A557" s="1"/>
      <c r="G557" s="1"/>
      <c r="H557" s="1"/>
      <c r="J557" s="1"/>
    </row>
    <row r="558" ht="12.75" customHeight="1">
      <c r="A558" s="1"/>
      <c r="G558" s="1"/>
      <c r="H558" s="1"/>
      <c r="J558" s="1"/>
    </row>
    <row r="559" ht="12.75" customHeight="1">
      <c r="A559" s="1"/>
      <c r="G559" s="1"/>
      <c r="H559" s="1"/>
      <c r="J559" s="1"/>
    </row>
    <row r="560" ht="12.75" customHeight="1">
      <c r="A560" s="1"/>
      <c r="G560" s="1"/>
      <c r="H560" s="1"/>
      <c r="J560" s="1"/>
    </row>
    <row r="561" ht="12.75" customHeight="1">
      <c r="A561" s="1"/>
      <c r="G561" s="1"/>
      <c r="H561" s="1"/>
      <c r="J561" s="1"/>
    </row>
    <row r="562" ht="12.75" customHeight="1">
      <c r="A562" s="1"/>
      <c r="G562" s="1"/>
      <c r="H562" s="1"/>
      <c r="J562" s="1"/>
    </row>
    <row r="563" ht="12.75" customHeight="1">
      <c r="A563" s="1"/>
      <c r="G563" s="1"/>
      <c r="H563" s="1"/>
      <c r="J563" s="1"/>
    </row>
    <row r="564" ht="12.75" customHeight="1">
      <c r="A564" s="1"/>
      <c r="G564" s="1"/>
      <c r="H564" s="1"/>
      <c r="J564" s="1"/>
    </row>
    <row r="565" ht="12.75" customHeight="1">
      <c r="A565" s="1"/>
      <c r="G565" s="1"/>
      <c r="H565" s="1"/>
      <c r="J565" s="1"/>
    </row>
    <row r="566" ht="12.75" customHeight="1">
      <c r="A566" s="1"/>
      <c r="G566" s="1"/>
      <c r="H566" s="1"/>
      <c r="J566" s="1"/>
    </row>
    <row r="567" ht="12.75" customHeight="1">
      <c r="A567" s="1"/>
      <c r="G567" s="1"/>
      <c r="H567" s="1"/>
      <c r="J567" s="1"/>
    </row>
    <row r="568" ht="12.75" customHeight="1">
      <c r="A568" s="1"/>
      <c r="G568" s="1"/>
      <c r="H568" s="1"/>
      <c r="J568" s="1"/>
    </row>
    <row r="569" ht="12.75" customHeight="1">
      <c r="A569" s="1"/>
      <c r="G569" s="1"/>
      <c r="H569" s="1"/>
      <c r="J569" s="1"/>
    </row>
    <row r="570" ht="12.75" customHeight="1">
      <c r="A570" s="1"/>
      <c r="G570" s="1"/>
      <c r="H570" s="1"/>
      <c r="J570" s="1"/>
    </row>
    <row r="571" ht="12.75" customHeight="1">
      <c r="A571" s="1"/>
      <c r="G571" s="1"/>
      <c r="H571" s="1"/>
      <c r="J571" s="1"/>
    </row>
    <row r="572" ht="12.75" customHeight="1">
      <c r="A572" s="1"/>
      <c r="G572" s="1"/>
      <c r="H572" s="1"/>
      <c r="J572" s="1"/>
    </row>
    <row r="573" ht="12.75" customHeight="1">
      <c r="A573" s="1"/>
      <c r="G573" s="1"/>
      <c r="H573" s="1"/>
      <c r="J573" s="1"/>
    </row>
    <row r="574" ht="12.75" customHeight="1">
      <c r="A574" s="1"/>
      <c r="G574" s="1"/>
      <c r="H574" s="1"/>
      <c r="J574" s="1"/>
    </row>
    <row r="575" ht="12.75" customHeight="1">
      <c r="A575" s="1"/>
      <c r="G575" s="1"/>
      <c r="H575" s="1"/>
      <c r="J575" s="1"/>
    </row>
    <row r="576" ht="12.75" customHeight="1">
      <c r="A576" s="1"/>
      <c r="G576" s="1"/>
      <c r="H576" s="1"/>
      <c r="J576" s="1"/>
    </row>
    <row r="577" ht="12.75" customHeight="1">
      <c r="A577" s="1"/>
      <c r="G577" s="1"/>
      <c r="H577" s="1"/>
      <c r="J577" s="1"/>
    </row>
    <row r="578" ht="12.75" customHeight="1">
      <c r="A578" s="1"/>
      <c r="G578" s="1"/>
      <c r="H578" s="1"/>
      <c r="J578" s="1"/>
    </row>
    <row r="579" ht="12.75" customHeight="1">
      <c r="A579" s="1"/>
      <c r="G579" s="1"/>
      <c r="H579" s="1"/>
      <c r="J579" s="1"/>
    </row>
    <row r="580" ht="12.75" customHeight="1">
      <c r="A580" s="1"/>
      <c r="G580" s="1"/>
      <c r="H580" s="1"/>
      <c r="J580" s="1"/>
    </row>
    <row r="581" ht="12.75" customHeight="1">
      <c r="A581" s="1"/>
      <c r="G581" s="1"/>
      <c r="H581" s="1"/>
      <c r="J581" s="1"/>
    </row>
    <row r="582" ht="12.75" customHeight="1">
      <c r="A582" s="1"/>
      <c r="G582" s="1"/>
      <c r="H582" s="1"/>
      <c r="J582" s="1"/>
    </row>
    <row r="583" ht="12.75" customHeight="1">
      <c r="A583" s="1"/>
      <c r="G583" s="1"/>
      <c r="H583" s="1"/>
      <c r="J583" s="1"/>
    </row>
    <row r="584" ht="12.75" customHeight="1">
      <c r="A584" s="1"/>
      <c r="G584" s="1"/>
      <c r="H584" s="1"/>
      <c r="J584" s="1"/>
    </row>
    <row r="585" ht="12.75" customHeight="1">
      <c r="A585" s="1"/>
      <c r="G585" s="1"/>
      <c r="H585" s="1"/>
      <c r="J585" s="1"/>
    </row>
    <row r="586" ht="12.75" customHeight="1">
      <c r="A586" s="1"/>
      <c r="G586" s="1"/>
      <c r="H586" s="1"/>
      <c r="J586" s="1"/>
    </row>
    <row r="587" ht="12.75" customHeight="1">
      <c r="A587" s="1"/>
      <c r="G587" s="1"/>
      <c r="H587" s="1"/>
      <c r="J587" s="1"/>
    </row>
    <row r="588" ht="12.75" customHeight="1">
      <c r="A588" s="1"/>
      <c r="G588" s="1"/>
      <c r="H588" s="1"/>
      <c r="J588" s="1"/>
    </row>
    <row r="589" ht="12.75" customHeight="1">
      <c r="A589" s="1"/>
      <c r="G589" s="1"/>
      <c r="H589" s="1"/>
      <c r="J589" s="1"/>
    </row>
    <row r="590" ht="12.75" customHeight="1">
      <c r="A590" s="1"/>
      <c r="G590" s="1"/>
      <c r="H590" s="1"/>
      <c r="J590" s="1"/>
    </row>
    <row r="591" ht="12.75" customHeight="1">
      <c r="A591" s="1"/>
      <c r="G591" s="1"/>
      <c r="H591" s="1"/>
      <c r="J591" s="1"/>
    </row>
    <row r="592" ht="12.75" customHeight="1">
      <c r="A592" s="1"/>
      <c r="G592" s="1"/>
      <c r="H592" s="1"/>
      <c r="J592" s="1"/>
    </row>
    <row r="593" ht="12.75" customHeight="1">
      <c r="A593" s="1"/>
      <c r="G593" s="1"/>
      <c r="H593" s="1"/>
      <c r="J593" s="1"/>
    </row>
    <row r="594" ht="12.75" customHeight="1">
      <c r="A594" s="1"/>
      <c r="G594" s="1"/>
      <c r="H594" s="1"/>
      <c r="J594" s="1"/>
    </row>
    <row r="595" ht="12.75" customHeight="1">
      <c r="A595" s="1"/>
      <c r="G595" s="1"/>
      <c r="H595" s="1"/>
      <c r="J595" s="1"/>
    </row>
    <row r="596" ht="12.75" customHeight="1">
      <c r="A596" s="1"/>
      <c r="G596" s="1"/>
      <c r="H596" s="1"/>
      <c r="J596" s="1"/>
    </row>
    <row r="597" ht="12.75" customHeight="1">
      <c r="A597" s="1"/>
      <c r="G597" s="1"/>
      <c r="H597" s="1"/>
      <c r="J597" s="1"/>
    </row>
    <row r="598" ht="12.75" customHeight="1">
      <c r="A598" s="1"/>
      <c r="G598" s="1"/>
      <c r="H598" s="1"/>
      <c r="J598" s="1"/>
    </row>
    <row r="599" ht="12.75" customHeight="1">
      <c r="A599" s="1"/>
      <c r="G599" s="1"/>
      <c r="H599" s="1"/>
      <c r="J599" s="1"/>
    </row>
    <row r="600" ht="12.75" customHeight="1">
      <c r="A600" s="1"/>
      <c r="G600" s="1"/>
      <c r="H600" s="1"/>
      <c r="J600" s="1"/>
    </row>
    <row r="601" ht="12.75" customHeight="1">
      <c r="A601" s="1"/>
      <c r="G601" s="1"/>
      <c r="H601" s="1"/>
      <c r="J601" s="1"/>
    </row>
    <row r="602" ht="12.75" customHeight="1">
      <c r="A602" s="1"/>
      <c r="G602" s="1"/>
      <c r="H602" s="1"/>
      <c r="J602" s="1"/>
    </row>
    <row r="603" ht="12.75" customHeight="1">
      <c r="A603" s="1"/>
      <c r="G603" s="1"/>
      <c r="H603" s="1"/>
      <c r="J603" s="1"/>
    </row>
    <row r="604" ht="12.75" customHeight="1">
      <c r="A604" s="1"/>
      <c r="G604" s="1"/>
      <c r="H604" s="1"/>
      <c r="J604" s="1"/>
    </row>
    <row r="605" ht="12.75" customHeight="1">
      <c r="A605" s="1"/>
      <c r="G605" s="1"/>
      <c r="H605" s="1"/>
      <c r="J605" s="1"/>
    </row>
    <row r="606" ht="12.75" customHeight="1">
      <c r="A606" s="1"/>
      <c r="G606" s="1"/>
      <c r="H606" s="1"/>
      <c r="J606" s="1"/>
    </row>
    <row r="607" ht="12.75" customHeight="1">
      <c r="A607" s="1"/>
      <c r="G607" s="1"/>
      <c r="H607" s="1"/>
      <c r="J607" s="1"/>
    </row>
    <row r="608" ht="12.75" customHeight="1">
      <c r="A608" s="1"/>
      <c r="G608" s="1"/>
      <c r="H608" s="1"/>
      <c r="J608" s="1"/>
    </row>
    <row r="609" ht="12.75" customHeight="1">
      <c r="A609" s="1"/>
      <c r="G609" s="1"/>
      <c r="H609" s="1"/>
      <c r="J609" s="1"/>
    </row>
    <row r="610" ht="12.75" customHeight="1">
      <c r="A610" s="1"/>
      <c r="G610" s="1"/>
      <c r="H610" s="1"/>
      <c r="J610" s="1"/>
    </row>
    <row r="611" ht="12.75" customHeight="1">
      <c r="A611" s="1"/>
      <c r="G611" s="1"/>
      <c r="H611" s="1"/>
      <c r="J611" s="1"/>
    </row>
    <row r="612" ht="12.75" customHeight="1">
      <c r="A612" s="1"/>
      <c r="G612" s="1"/>
      <c r="H612" s="1"/>
      <c r="J612" s="1"/>
    </row>
    <row r="613" ht="12.75" customHeight="1">
      <c r="A613" s="1"/>
      <c r="G613" s="1"/>
      <c r="H613" s="1"/>
      <c r="J613" s="1"/>
    </row>
    <row r="614" ht="12.75" customHeight="1">
      <c r="A614" s="1"/>
      <c r="G614" s="1"/>
      <c r="H614" s="1"/>
      <c r="J614" s="1"/>
    </row>
    <row r="615" ht="12.75" customHeight="1">
      <c r="A615" s="1"/>
      <c r="G615" s="1"/>
      <c r="H615" s="1"/>
      <c r="J615" s="1"/>
    </row>
    <row r="616" ht="12.75" customHeight="1">
      <c r="A616" s="1"/>
      <c r="G616" s="1"/>
      <c r="H616" s="1"/>
      <c r="J616" s="1"/>
    </row>
    <row r="617" ht="12.75" customHeight="1">
      <c r="A617" s="1"/>
      <c r="G617" s="1"/>
      <c r="H617" s="1"/>
      <c r="J617" s="1"/>
    </row>
    <row r="618" ht="12.75" customHeight="1">
      <c r="A618" s="1"/>
      <c r="G618" s="1"/>
      <c r="H618" s="1"/>
      <c r="J618" s="1"/>
    </row>
    <row r="619" ht="12.75" customHeight="1">
      <c r="A619" s="1"/>
      <c r="G619" s="1"/>
      <c r="H619" s="1"/>
      <c r="J619" s="1"/>
    </row>
    <row r="620" ht="12.75" customHeight="1">
      <c r="A620" s="1"/>
      <c r="G620" s="1"/>
      <c r="H620" s="1"/>
      <c r="J620" s="1"/>
    </row>
    <row r="621" ht="12.75" customHeight="1">
      <c r="A621" s="1"/>
      <c r="G621" s="1"/>
      <c r="H621" s="1"/>
      <c r="J621" s="1"/>
    </row>
    <row r="622" ht="12.75" customHeight="1">
      <c r="A622" s="1"/>
      <c r="G622" s="1"/>
      <c r="H622" s="1"/>
      <c r="J622" s="1"/>
    </row>
    <row r="623" ht="12.75" customHeight="1">
      <c r="A623" s="1"/>
      <c r="G623" s="1"/>
      <c r="H623" s="1"/>
      <c r="J623" s="1"/>
    </row>
    <row r="624" ht="12.75" customHeight="1">
      <c r="A624" s="1"/>
      <c r="G624" s="1"/>
      <c r="H624" s="1"/>
      <c r="J624" s="1"/>
    </row>
    <row r="625" ht="12.75" customHeight="1">
      <c r="A625" s="1"/>
      <c r="G625" s="1"/>
      <c r="H625" s="1"/>
      <c r="J625" s="1"/>
    </row>
    <row r="626" ht="12.75" customHeight="1">
      <c r="A626" s="1"/>
      <c r="G626" s="1"/>
      <c r="H626" s="1"/>
      <c r="J626" s="1"/>
    </row>
    <row r="627" ht="12.75" customHeight="1">
      <c r="A627" s="1"/>
      <c r="G627" s="1"/>
      <c r="H627" s="1"/>
      <c r="J627" s="1"/>
    </row>
    <row r="628" ht="12.75" customHeight="1">
      <c r="A628" s="1"/>
      <c r="G628" s="1"/>
      <c r="H628" s="1"/>
      <c r="J628" s="1"/>
    </row>
    <row r="629" ht="12.75" customHeight="1">
      <c r="A629" s="1"/>
      <c r="G629" s="1"/>
      <c r="H629" s="1"/>
      <c r="J629" s="1"/>
    </row>
    <row r="630" ht="12.75" customHeight="1">
      <c r="A630" s="1"/>
      <c r="G630" s="1"/>
      <c r="H630" s="1"/>
      <c r="J630" s="1"/>
    </row>
    <row r="631" ht="12.75" customHeight="1">
      <c r="A631" s="1"/>
      <c r="G631" s="1"/>
      <c r="H631" s="1"/>
      <c r="J631" s="1"/>
    </row>
    <row r="632" ht="12.75" customHeight="1">
      <c r="A632" s="1"/>
      <c r="G632" s="1"/>
      <c r="H632" s="1"/>
      <c r="J632" s="1"/>
    </row>
    <row r="633" ht="12.75" customHeight="1">
      <c r="A633" s="1"/>
      <c r="G633" s="1"/>
      <c r="H633" s="1"/>
      <c r="J633" s="1"/>
    </row>
    <row r="634" ht="12.75" customHeight="1">
      <c r="A634" s="1"/>
      <c r="G634" s="1"/>
      <c r="H634" s="1"/>
      <c r="J634" s="1"/>
    </row>
    <row r="635" ht="12.75" customHeight="1">
      <c r="A635" s="1"/>
      <c r="G635" s="1"/>
      <c r="H635" s="1"/>
      <c r="J635" s="1"/>
    </row>
    <row r="636" ht="12.75" customHeight="1">
      <c r="A636" s="1"/>
      <c r="G636" s="1"/>
      <c r="H636" s="1"/>
      <c r="J636" s="1"/>
    </row>
    <row r="637" ht="12.75" customHeight="1">
      <c r="A637" s="1"/>
      <c r="G637" s="1"/>
      <c r="H637" s="1"/>
      <c r="J637" s="1"/>
    </row>
    <row r="638" ht="12.75" customHeight="1">
      <c r="A638" s="1"/>
      <c r="G638" s="1"/>
      <c r="H638" s="1"/>
      <c r="J638" s="1"/>
    </row>
    <row r="639" ht="12.75" customHeight="1">
      <c r="A639" s="1"/>
      <c r="G639" s="1"/>
      <c r="H639" s="1"/>
      <c r="J639" s="1"/>
    </row>
    <row r="640" ht="12.75" customHeight="1">
      <c r="A640" s="1"/>
      <c r="G640" s="1"/>
      <c r="H640" s="1"/>
      <c r="J640" s="1"/>
    </row>
    <row r="641" ht="12.75" customHeight="1">
      <c r="A641" s="1"/>
      <c r="G641" s="1"/>
      <c r="H641" s="1"/>
      <c r="J641" s="1"/>
    </row>
    <row r="642" ht="12.75" customHeight="1">
      <c r="A642" s="1"/>
      <c r="G642" s="1"/>
      <c r="H642" s="1"/>
      <c r="J642" s="1"/>
    </row>
    <row r="643" ht="12.75" customHeight="1">
      <c r="A643" s="1"/>
      <c r="G643" s="1"/>
      <c r="H643" s="1"/>
      <c r="J643" s="1"/>
    </row>
    <row r="644" ht="12.75" customHeight="1">
      <c r="A644" s="1"/>
      <c r="G644" s="1"/>
      <c r="H644" s="1"/>
      <c r="J644" s="1"/>
    </row>
    <row r="645" ht="12.75" customHeight="1">
      <c r="A645" s="1"/>
      <c r="G645" s="1"/>
      <c r="H645" s="1"/>
      <c r="J645" s="1"/>
    </row>
    <row r="646" ht="12.75" customHeight="1">
      <c r="A646" s="1"/>
      <c r="G646" s="1"/>
      <c r="H646" s="1"/>
      <c r="J646" s="1"/>
    </row>
    <row r="647" ht="12.75" customHeight="1">
      <c r="A647" s="1"/>
      <c r="G647" s="1"/>
      <c r="H647" s="1"/>
      <c r="J647" s="1"/>
    </row>
    <row r="648" ht="12.75" customHeight="1">
      <c r="A648" s="1"/>
      <c r="G648" s="1"/>
      <c r="H648" s="1"/>
      <c r="J648" s="1"/>
    </row>
    <row r="649" ht="12.75" customHeight="1">
      <c r="A649" s="1"/>
      <c r="G649" s="1"/>
      <c r="H649" s="1"/>
      <c r="J649" s="1"/>
    </row>
    <row r="650" ht="12.75" customHeight="1">
      <c r="A650" s="1"/>
      <c r="G650" s="1"/>
      <c r="H650" s="1"/>
      <c r="J650" s="1"/>
    </row>
    <row r="651" ht="12.75" customHeight="1">
      <c r="A651" s="1"/>
      <c r="G651" s="1"/>
      <c r="H651" s="1"/>
      <c r="J651" s="1"/>
    </row>
    <row r="652" ht="12.75" customHeight="1">
      <c r="A652" s="1"/>
      <c r="G652" s="1"/>
      <c r="H652" s="1"/>
      <c r="J652" s="1"/>
    </row>
    <row r="653" ht="12.75" customHeight="1">
      <c r="A653" s="1"/>
      <c r="G653" s="1"/>
      <c r="H653" s="1"/>
      <c r="J653" s="1"/>
    </row>
    <row r="654" ht="12.75" customHeight="1">
      <c r="A654" s="1"/>
      <c r="G654" s="1"/>
      <c r="H654" s="1"/>
      <c r="J654" s="1"/>
    </row>
    <row r="655" ht="12.75" customHeight="1">
      <c r="A655" s="1"/>
      <c r="G655" s="1"/>
      <c r="H655" s="1"/>
      <c r="J655" s="1"/>
    </row>
    <row r="656" ht="12.75" customHeight="1">
      <c r="A656" s="1"/>
      <c r="G656" s="1"/>
      <c r="H656" s="1"/>
      <c r="J656" s="1"/>
    </row>
    <row r="657" ht="12.75" customHeight="1">
      <c r="A657" s="1"/>
      <c r="G657" s="1"/>
      <c r="H657" s="1"/>
      <c r="J657" s="1"/>
    </row>
    <row r="658" ht="12.75" customHeight="1">
      <c r="A658" s="1"/>
      <c r="G658" s="1"/>
      <c r="H658" s="1"/>
      <c r="J658" s="1"/>
    </row>
    <row r="659" ht="12.75" customHeight="1">
      <c r="A659" s="1"/>
      <c r="G659" s="1"/>
      <c r="H659" s="1"/>
      <c r="J659" s="1"/>
    </row>
    <row r="660" ht="12.75" customHeight="1">
      <c r="A660" s="1"/>
      <c r="G660" s="1"/>
      <c r="H660" s="1"/>
      <c r="J660" s="1"/>
    </row>
    <row r="661" ht="12.75" customHeight="1">
      <c r="A661" s="1"/>
      <c r="G661" s="1"/>
      <c r="H661" s="1"/>
      <c r="J661" s="1"/>
    </row>
    <row r="662" ht="12.75" customHeight="1">
      <c r="A662" s="1"/>
      <c r="G662" s="1"/>
      <c r="H662" s="1"/>
      <c r="J662" s="1"/>
    </row>
    <row r="663" ht="12.75" customHeight="1">
      <c r="A663" s="1"/>
      <c r="G663" s="1"/>
      <c r="H663" s="1"/>
      <c r="J663" s="1"/>
    </row>
    <row r="664" ht="12.75" customHeight="1">
      <c r="A664" s="1"/>
      <c r="G664" s="1"/>
      <c r="H664" s="1"/>
      <c r="J664" s="1"/>
    </row>
    <row r="665" ht="12.75" customHeight="1">
      <c r="A665" s="1"/>
      <c r="G665" s="1"/>
      <c r="H665" s="1"/>
      <c r="J665" s="1"/>
    </row>
    <row r="666" ht="12.75" customHeight="1">
      <c r="A666" s="1"/>
      <c r="G666" s="1"/>
      <c r="H666" s="1"/>
      <c r="J666" s="1"/>
    </row>
    <row r="667" ht="12.75" customHeight="1">
      <c r="A667" s="1"/>
      <c r="G667" s="1"/>
      <c r="H667" s="1"/>
      <c r="J667" s="1"/>
    </row>
    <row r="668" ht="12.75" customHeight="1">
      <c r="A668" s="1"/>
      <c r="G668" s="1"/>
      <c r="H668" s="1"/>
      <c r="J668" s="1"/>
    </row>
    <row r="669" ht="12.75" customHeight="1">
      <c r="A669" s="1"/>
      <c r="G669" s="1"/>
      <c r="H669" s="1"/>
      <c r="J669" s="1"/>
    </row>
    <row r="670" ht="12.75" customHeight="1">
      <c r="A670" s="1"/>
      <c r="G670" s="1"/>
      <c r="H670" s="1"/>
      <c r="J670" s="1"/>
    </row>
    <row r="671" ht="12.75" customHeight="1">
      <c r="A671" s="1"/>
      <c r="G671" s="1"/>
      <c r="H671" s="1"/>
      <c r="J671" s="1"/>
    </row>
    <row r="672" ht="12.75" customHeight="1">
      <c r="A672" s="1"/>
      <c r="G672" s="1"/>
      <c r="H672" s="1"/>
      <c r="J672" s="1"/>
    </row>
    <row r="673" ht="12.75" customHeight="1">
      <c r="A673" s="1"/>
      <c r="G673" s="1"/>
      <c r="H673" s="1"/>
      <c r="J673" s="1"/>
    </row>
    <row r="674" ht="12.75" customHeight="1">
      <c r="A674" s="1"/>
      <c r="G674" s="1"/>
      <c r="H674" s="1"/>
      <c r="J674" s="1"/>
    </row>
    <row r="675" ht="12.75" customHeight="1">
      <c r="A675" s="1"/>
      <c r="G675" s="1"/>
      <c r="H675" s="1"/>
      <c r="J675" s="1"/>
    </row>
    <row r="676" ht="12.75" customHeight="1">
      <c r="A676" s="1"/>
      <c r="G676" s="1"/>
      <c r="H676" s="1"/>
      <c r="J676" s="1"/>
    </row>
    <row r="677" ht="12.75" customHeight="1">
      <c r="A677" s="1"/>
      <c r="G677" s="1"/>
      <c r="H677" s="1"/>
      <c r="J677" s="1"/>
    </row>
    <row r="678" ht="12.75" customHeight="1">
      <c r="A678" s="1"/>
      <c r="G678" s="1"/>
      <c r="H678" s="1"/>
      <c r="J678" s="1"/>
    </row>
    <row r="679" ht="12.75" customHeight="1">
      <c r="A679" s="1"/>
      <c r="G679" s="1"/>
      <c r="H679" s="1"/>
      <c r="J679" s="1"/>
    </row>
    <row r="680" ht="12.75" customHeight="1">
      <c r="A680" s="1"/>
      <c r="G680" s="1"/>
      <c r="H680" s="1"/>
      <c r="J680" s="1"/>
    </row>
    <row r="681" ht="12.75" customHeight="1">
      <c r="A681" s="1"/>
      <c r="G681" s="1"/>
      <c r="H681" s="1"/>
      <c r="J681" s="1"/>
    </row>
    <row r="682" ht="12.75" customHeight="1">
      <c r="A682" s="1"/>
      <c r="G682" s="1"/>
      <c r="H682" s="1"/>
      <c r="J682" s="1"/>
    </row>
    <row r="683" ht="12.75" customHeight="1">
      <c r="A683" s="1"/>
      <c r="G683" s="1"/>
      <c r="H683" s="1"/>
      <c r="J683" s="1"/>
    </row>
    <row r="684" ht="12.75" customHeight="1">
      <c r="A684" s="1"/>
      <c r="G684" s="1"/>
      <c r="H684" s="1"/>
      <c r="J684" s="1"/>
    </row>
    <row r="685" ht="12.75" customHeight="1">
      <c r="A685" s="1"/>
      <c r="G685" s="1"/>
      <c r="H685" s="1"/>
      <c r="J685" s="1"/>
    </row>
    <row r="686" ht="12.75" customHeight="1">
      <c r="A686" s="1"/>
      <c r="G686" s="1"/>
      <c r="H686" s="1"/>
      <c r="J686" s="1"/>
    </row>
    <row r="687" ht="12.75" customHeight="1">
      <c r="A687" s="1"/>
      <c r="G687" s="1"/>
      <c r="H687" s="1"/>
      <c r="J687" s="1"/>
    </row>
    <row r="688" ht="12.75" customHeight="1">
      <c r="A688" s="1"/>
      <c r="G688" s="1"/>
      <c r="H688" s="1"/>
      <c r="J688" s="1"/>
    </row>
    <row r="689" ht="12.75" customHeight="1">
      <c r="A689" s="1"/>
      <c r="G689" s="1"/>
      <c r="H689" s="1"/>
      <c r="J689" s="1"/>
    </row>
    <row r="690" ht="12.75" customHeight="1">
      <c r="A690" s="1"/>
      <c r="G690" s="1"/>
      <c r="H690" s="1"/>
      <c r="J690" s="1"/>
    </row>
    <row r="691" ht="12.75" customHeight="1">
      <c r="A691" s="1"/>
      <c r="G691" s="1"/>
      <c r="H691" s="1"/>
      <c r="J691" s="1"/>
    </row>
    <row r="692" ht="12.75" customHeight="1">
      <c r="A692" s="1"/>
      <c r="G692" s="1"/>
      <c r="H692" s="1"/>
      <c r="J692" s="1"/>
    </row>
    <row r="693" ht="12.75" customHeight="1">
      <c r="A693" s="1"/>
      <c r="G693" s="1"/>
      <c r="H693" s="1"/>
      <c r="J693" s="1"/>
    </row>
    <row r="694" ht="12.75" customHeight="1">
      <c r="A694" s="1"/>
      <c r="G694" s="1"/>
      <c r="H694" s="1"/>
      <c r="J694" s="1"/>
    </row>
    <row r="695" ht="12.75" customHeight="1">
      <c r="A695" s="1"/>
      <c r="G695" s="1"/>
      <c r="H695" s="1"/>
      <c r="J695" s="1"/>
    </row>
    <row r="696" ht="12.75" customHeight="1">
      <c r="A696" s="1"/>
      <c r="G696" s="1"/>
      <c r="H696" s="1"/>
      <c r="J696" s="1"/>
    </row>
    <row r="697" ht="12.75" customHeight="1">
      <c r="A697" s="1"/>
      <c r="G697" s="1"/>
      <c r="H697" s="1"/>
      <c r="J697" s="1"/>
    </row>
    <row r="698" ht="12.75" customHeight="1">
      <c r="A698" s="1"/>
      <c r="G698" s="1"/>
      <c r="H698" s="1"/>
      <c r="J698" s="1"/>
    </row>
    <row r="699" ht="12.75" customHeight="1">
      <c r="A699" s="1"/>
      <c r="G699" s="1"/>
      <c r="H699" s="1"/>
      <c r="J699" s="1"/>
    </row>
    <row r="700" ht="12.75" customHeight="1">
      <c r="A700" s="1"/>
      <c r="G700" s="1"/>
      <c r="H700" s="1"/>
      <c r="J700" s="1"/>
    </row>
    <row r="701" ht="12.75" customHeight="1">
      <c r="A701" s="1"/>
      <c r="G701" s="1"/>
      <c r="H701" s="1"/>
      <c r="J701" s="1"/>
    </row>
    <row r="702" ht="12.75" customHeight="1">
      <c r="A702" s="1"/>
      <c r="G702" s="1"/>
      <c r="H702" s="1"/>
      <c r="J702" s="1"/>
    </row>
    <row r="703" ht="12.75" customHeight="1">
      <c r="A703" s="1"/>
      <c r="G703" s="1"/>
      <c r="H703" s="1"/>
      <c r="J703" s="1"/>
    </row>
    <row r="704" ht="12.75" customHeight="1">
      <c r="A704" s="1"/>
      <c r="G704" s="1"/>
      <c r="H704" s="1"/>
      <c r="J704" s="1"/>
    </row>
    <row r="705" ht="12.75" customHeight="1">
      <c r="A705" s="1"/>
      <c r="G705" s="1"/>
      <c r="H705" s="1"/>
      <c r="J705" s="1"/>
    </row>
    <row r="706" ht="12.75" customHeight="1">
      <c r="A706" s="1"/>
      <c r="G706" s="1"/>
      <c r="H706" s="1"/>
      <c r="J706" s="1"/>
    </row>
    <row r="707" ht="12.75" customHeight="1">
      <c r="A707" s="1"/>
      <c r="G707" s="1"/>
      <c r="H707" s="1"/>
      <c r="J707" s="1"/>
    </row>
    <row r="708" ht="12.75" customHeight="1">
      <c r="A708" s="1"/>
      <c r="G708" s="1"/>
      <c r="H708" s="1"/>
      <c r="J708" s="1"/>
    </row>
    <row r="709" ht="12.75" customHeight="1">
      <c r="A709" s="1"/>
      <c r="G709" s="1"/>
      <c r="H709" s="1"/>
      <c r="J709" s="1"/>
    </row>
    <row r="710" ht="12.75" customHeight="1">
      <c r="A710" s="1"/>
      <c r="G710" s="1"/>
      <c r="H710" s="1"/>
      <c r="J710" s="1"/>
    </row>
    <row r="711" ht="12.75" customHeight="1">
      <c r="A711" s="1"/>
      <c r="G711" s="1"/>
      <c r="H711" s="1"/>
      <c r="J711" s="1"/>
    </row>
    <row r="712" ht="12.75" customHeight="1">
      <c r="A712" s="1"/>
      <c r="G712" s="1"/>
      <c r="H712" s="1"/>
      <c r="J712" s="1"/>
    </row>
    <row r="713" ht="12.75" customHeight="1">
      <c r="A713" s="1"/>
      <c r="G713" s="1"/>
      <c r="H713" s="1"/>
      <c r="J713" s="1"/>
    </row>
    <row r="714" ht="12.75" customHeight="1">
      <c r="A714" s="1"/>
      <c r="G714" s="1"/>
      <c r="H714" s="1"/>
      <c r="J714" s="1"/>
    </row>
    <row r="715" ht="12.75" customHeight="1">
      <c r="A715" s="1"/>
      <c r="G715" s="1"/>
      <c r="H715" s="1"/>
      <c r="J715" s="1"/>
    </row>
    <row r="716" ht="12.75" customHeight="1">
      <c r="A716" s="1"/>
      <c r="G716" s="1"/>
      <c r="H716" s="1"/>
      <c r="J716" s="1"/>
    </row>
    <row r="717" ht="12.75" customHeight="1">
      <c r="A717" s="1"/>
      <c r="G717" s="1"/>
      <c r="H717" s="1"/>
      <c r="J717" s="1"/>
    </row>
    <row r="718" ht="12.75" customHeight="1">
      <c r="A718" s="1"/>
      <c r="G718" s="1"/>
      <c r="H718" s="1"/>
      <c r="J718" s="1"/>
    </row>
    <row r="719" ht="12.75" customHeight="1">
      <c r="A719" s="1"/>
      <c r="G719" s="1"/>
      <c r="H719" s="1"/>
      <c r="J719" s="1"/>
    </row>
    <row r="720" ht="12.75" customHeight="1">
      <c r="A720" s="1"/>
      <c r="G720" s="1"/>
      <c r="H720" s="1"/>
      <c r="J720" s="1"/>
    </row>
    <row r="721" ht="12.75" customHeight="1">
      <c r="A721" s="1"/>
      <c r="G721" s="1"/>
      <c r="H721" s="1"/>
      <c r="J721" s="1"/>
    </row>
    <row r="722" ht="12.75" customHeight="1">
      <c r="A722" s="1"/>
      <c r="G722" s="1"/>
      <c r="H722" s="1"/>
      <c r="J722" s="1"/>
    </row>
    <row r="723" ht="12.75" customHeight="1">
      <c r="A723" s="1"/>
      <c r="G723" s="1"/>
      <c r="H723" s="1"/>
      <c r="J723" s="1"/>
    </row>
    <row r="724" ht="12.75" customHeight="1">
      <c r="A724" s="1"/>
      <c r="G724" s="1"/>
      <c r="H724" s="1"/>
      <c r="J724" s="1"/>
    </row>
    <row r="725" ht="12.75" customHeight="1">
      <c r="A725" s="1"/>
      <c r="G725" s="1"/>
      <c r="H725" s="1"/>
      <c r="J725" s="1"/>
    </row>
    <row r="726" ht="12.75" customHeight="1">
      <c r="A726" s="1"/>
      <c r="G726" s="1"/>
      <c r="H726" s="1"/>
      <c r="J726" s="1"/>
    </row>
    <row r="727" ht="12.75" customHeight="1">
      <c r="A727" s="1"/>
      <c r="G727" s="1"/>
      <c r="H727" s="1"/>
      <c r="J727" s="1"/>
    </row>
    <row r="728" ht="12.75" customHeight="1">
      <c r="A728" s="1"/>
      <c r="G728" s="1"/>
      <c r="H728" s="1"/>
      <c r="J728" s="1"/>
    </row>
    <row r="729" ht="12.75" customHeight="1">
      <c r="A729" s="1"/>
      <c r="G729" s="1"/>
      <c r="H729" s="1"/>
      <c r="J729" s="1"/>
    </row>
    <row r="730" ht="12.75" customHeight="1">
      <c r="A730" s="1"/>
      <c r="G730" s="1"/>
      <c r="H730" s="1"/>
      <c r="J730" s="1"/>
    </row>
    <row r="731" ht="12.75" customHeight="1">
      <c r="A731" s="1"/>
      <c r="G731" s="1"/>
      <c r="H731" s="1"/>
      <c r="J731" s="1"/>
    </row>
    <row r="732" ht="12.75" customHeight="1">
      <c r="A732" s="1"/>
      <c r="G732" s="1"/>
      <c r="H732" s="1"/>
      <c r="J732" s="1"/>
    </row>
    <row r="733" ht="12.75" customHeight="1">
      <c r="A733" s="1"/>
      <c r="G733" s="1"/>
      <c r="H733" s="1"/>
      <c r="J733" s="1"/>
    </row>
    <row r="734" ht="12.75" customHeight="1">
      <c r="A734" s="1"/>
      <c r="G734" s="1"/>
      <c r="H734" s="1"/>
      <c r="J734" s="1"/>
    </row>
    <row r="735" ht="12.75" customHeight="1">
      <c r="A735" s="1"/>
      <c r="G735" s="1"/>
      <c r="H735" s="1"/>
      <c r="J735" s="1"/>
    </row>
    <row r="736" ht="12.75" customHeight="1">
      <c r="A736" s="1"/>
      <c r="G736" s="1"/>
      <c r="H736" s="1"/>
      <c r="J736" s="1"/>
    </row>
    <row r="737" ht="12.75" customHeight="1">
      <c r="A737" s="1"/>
      <c r="G737" s="1"/>
      <c r="H737" s="1"/>
      <c r="J737" s="1"/>
    </row>
    <row r="738" ht="12.75" customHeight="1">
      <c r="A738" s="1"/>
      <c r="G738" s="1"/>
      <c r="H738" s="1"/>
      <c r="J738" s="1"/>
    </row>
    <row r="739" ht="12.75" customHeight="1">
      <c r="A739" s="1"/>
      <c r="G739" s="1"/>
      <c r="H739" s="1"/>
      <c r="J739" s="1"/>
    </row>
    <row r="740" ht="12.75" customHeight="1">
      <c r="A740" s="1"/>
      <c r="G740" s="1"/>
      <c r="H740" s="1"/>
      <c r="J740" s="1"/>
    </row>
    <row r="741" ht="12.75" customHeight="1">
      <c r="A741" s="1"/>
      <c r="G741" s="1"/>
      <c r="H741" s="1"/>
      <c r="J741" s="1"/>
    </row>
    <row r="742" ht="12.75" customHeight="1">
      <c r="A742" s="1"/>
      <c r="G742" s="1"/>
      <c r="H742" s="1"/>
      <c r="J742" s="1"/>
    </row>
    <row r="743" ht="12.75" customHeight="1">
      <c r="A743" s="1"/>
      <c r="G743" s="1"/>
      <c r="H743" s="1"/>
      <c r="J743" s="1"/>
    </row>
    <row r="744" ht="12.75" customHeight="1">
      <c r="A744" s="1"/>
      <c r="G744" s="1"/>
      <c r="H744" s="1"/>
      <c r="J744" s="1"/>
    </row>
    <row r="745" ht="12.75" customHeight="1">
      <c r="A745" s="1"/>
      <c r="G745" s="1"/>
      <c r="H745" s="1"/>
      <c r="J745" s="1"/>
    </row>
    <row r="746" ht="12.75" customHeight="1">
      <c r="A746" s="1"/>
      <c r="G746" s="1"/>
      <c r="H746" s="1"/>
      <c r="J746" s="1"/>
    </row>
    <row r="747" ht="12.75" customHeight="1">
      <c r="A747" s="1"/>
      <c r="G747" s="1"/>
      <c r="H747" s="1"/>
      <c r="J747" s="1"/>
    </row>
    <row r="748" ht="12.75" customHeight="1">
      <c r="A748" s="1"/>
      <c r="G748" s="1"/>
      <c r="H748" s="1"/>
      <c r="J748" s="1"/>
    </row>
    <row r="749" ht="12.75" customHeight="1">
      <c r="A749" s="1"/>
      <c r="G749" s="1"/>
      <c r="H749" s="1"/>
      <c r="J749" s="1"/>
    </row>
    <row r="750" ht="12.75" customHeight="1">
      <c r="A750" s="1"/>
      <c r="G750" s="1"/>
      <c r="H750" s="1"/>
      <c r="J750" s="1"/>
    </row>
    <row r="751" ht="12.75" customHeight="1">
      <c r="A751" s="1"/>
      <c r="G751" s="1"/>
      <c r="H751" s="1"/>
      <c r="J751" s="1"/>
    </row>
    <row r="752" ht="12.75" customHeight="1">
      <c r="A752" s="1"/>
      <c r="G752" s="1"/>
      <c r="H752" s="1"/>
      <c r="J752" s="1"/>
    </row>
    <row r="753" ht="12.75" customHeight="1">
      <c r="A753" s="1"/>
      <c r="G753" s="1"/>
      <c r="H753" s="1"/>
      <c r="J753" s="1"/>
    </row>
    <row r="754" ht="12.75" customHeight="1">
      <c r="A754" s="1"/>
      <c r="G754" s="1"/>
      <c r="H754" s="1"/>
      <c r="J754" s="1"/>
    </row>
    <row r="755" ht="12.75" customHeight="1">
      <c r="A755" s="1"/>
      <c r="G755" s="1"/>
      <c r="H755" s="1"/>
      <c r="J755" s="1"/>
    </row>
    <row r="756" ht="12.75" customHeight="1">
      <c r="A756" s="1"/>
      <c r="G756" s="1"/>
      <c r="H756" s="1"/>
      <c r="J756" s="1"/>
    </row>
    <row r="757" ht="12.75" customHeight="1">
      <c r="A757" s="1"/>
      <c r="G757" s="1"/>
      <c r="H757" s="1"/>
      <c r="J757" s="1"/>
    </row>
    <row r="758" ht="12.75" customHeight="1">
      <c r="A758" s="1"/>
      <c r="G758" s="1"/>
      <c r="H758" s="1"/>
      <c r="J758" s="1"/>
    </row>
    <row r="759" ht="12.75" customHeight="1">
      <c r="A759" s="1"/>
      <c r="G759" s="1"/>
      <c r="H759" s="1"/>
      <c r="J759" s="1"/>
    </row>
    <row r="760" ht="12.75" customHeight="1">
      <c r="A760" s="1"/>
      <c r="G760" s="1"/>
      <c r="H760" s="1"/>
      <c r="J760" s="1"/>
    </row>
    <row r="761" ht="12.75" customHeight="1">
      <c r="A761" s="1"/>
      <c r="G761" s="1"/>
      <c r="H761" s="1"/>
      <c r="J761" s="1"/>
    </row>
    <row r="762" ht="12.75" customHeight="1">
      <c r="A762" s="1"/>
      <c r="G762" s="1"/>
      <c r="H762" s="1"/>
      <c r="J762" s="1"/>
    </row>
    <row r="763" ht="12.75" customHeight="1">
      <c r="A763" s="1"/>
      <c r="G763" s="1"/>
      <c r="H763" s="1"/>
      <c r="J763" s="1"/>
    </row>
    <row r="764" ht="12.75" customHeight="1">
      <c r="A764" s="1"/>
      <c r="G764" s="1"/>
      <c r="H764" s="1"/>
      <c r="J764" s="1"/>
    </row>
    <row r="765" ht="12.75" customHeight="1">
      <c r="A765" s="1"/>
      <c r="G765" s="1"/>
      <c r="H765" s="1"/>
      <c r="J765" s="1"/>
    </row>
    <row r="766" ht="12.75" customHeight="1">
      <c r="A766" s="1"/>
      <c r="G766" s="1"/>
      <c r="H766" s="1"/>
      <c r="J766" s="1"/>
    </row>
    <row r="767" ht="12.75" customHeight="1">
      <c r="A767" s="1"/>
      <c r="G767" s="1"/>
      <c r="H767" s="1"/>
      <c r="J767" s="1"/>
    </row>
    <row r="768" ht="12.75" customHeight="1">
      <c r="A768" s="1"/>
      <c r="G768" s="1"/>
      <c r="H768" s="1"/>
      <c r="J768" s="1"/>
    </row>
    <row r="769" ht="12.75" customHeight="1">
      <c r="A769" s="1"/>
      <c r="G769" s="1"/>
      <c r="H769" s="1"/>
      <c r="J769" s="1"/>
    </row>
    <row r="770" ht="12.75" customHeight="1">
      <c r="A770" s="1"/>
      <c r="G770" s="1"/>
      <c r="H770" s="1"/>
      <c r="J770" s="1"/>
    </row>
    <row r="771" ht="12.75" customHeight="1">
      <c r="A771" s="1"/>
      <c r="G771" s="1"/>
      <c r="H771" s="1"/>
      <c r="J771" s="1"/>
    </row>
    <row r="772" ht="12.75" customHeight="1">
      <c r="A772" s="1"/>
      <c r="G772" s="1"/>
      <c r="H772" s="1"/>
      <c r="J772" s="1"/>
    </row>
    <row r="773" ht="12.75" customHeight="1">
      <c r="A773" s="1"/>
      <c r="G773" s="1"/>
      <c r="H773" s="1"/>
      <c r="J773" s="1"/>
    </row>
    <row r="774" ht="12.75" customHeight="1">
      <c r="A774" s="1"/>
      <c r="G774" s="1"/>
      <c r="H774" s="1"/>
      <c r="J774" s="1"/>
    </row>
    <row r="775" ht="12.75" customHeight="1">
      <c r="A775" s="1"/>
      <c r="G775" s="1"/>
      <c r="H775" s="1"/>
      <c r="J775" s="1"/>
    </row>
    <row r="776" ht="12.75" customHeight="1">
      <c r="A776" s="1"/>
      <c r="G776" s="1"/>
      <c r="H776" s="1"/>
      <c r="J776" s="1"/>
    </row>
    <row r="777" ht="12.75" customHeight="1">
      <c r="A777" s="1"/>
      <c r="G777" s="1"/>
      <c r="H777" s="1"/>
      <c r="J777" s="1"/>
    </row>
    <row r="778" ht="12.75" customHeight="1">
      <c r="A778" s="1"/>
      <c r="G778" s="1"/>
      <c r="H778" s="1"/>
      <c r="J778" s="1"/>
    </row>
    <row r="779" ht="12.75" customHeight="1">
      <c r="A779" s="1"/>
      <c r="G779" s="1"/>
      <c r="H779" s="1"/>
      <c r="J779" s="1"/>
    </row>
    <row r="780" ht="12.75" customHeight="1">
      <c r="A780" s="1"/>
      <c r="G780" s="1"/>
      <c r="H780" s="1"/>
      <c r="J780" s="1"/>
    </row>
    <row r="781" ht="12.75" customHeight="1">
      <c r="A781" s="1"/>
      <c r="G781" s="1"/>
      <c r="H781" s="1"/>
      <c r="J781" s="1"/>
    </row>
    <row r="782" ht="12.75" customHeight="1">
      <c r="A782" s="1"/>
      <c r="G782" s="1"/>
      <c r="H782" s="1"/>
      <c r="J782" s="1"/>
    </row>
    <row r="783" ht="12.75" customHeight="1">
      <c r="A783" s="1"/>
      <c r="G783" s="1"/>
      <c r="H783" s="1"/>
      <c r="J783" s="1"/>
    </row>
    <row r="784" ht="12.75" customHeight="1">
      <c r="A784" s="1"/>
      <c r="G784" s="1"/>
      <c r="H784" s="1"/>
      <c r="J784" s="1"/>
    </row>
    <row r="785" ht="12.75" customHeight="1">
      <c r="A785" s="1"/>
      <c r="G785" s="1"/>
      <c r="H785" s="1"/>
      <c r="J785" s="1"/>
    </row>
    <row r="786" ht="12.75" customHeight="1">
      <c r="A786" s="1"/>
      <c r="G786" s="1"/>
      <c r="H786" s="1"/>
      <c r="J786" s="1"/>
    </row>
    <row r="787" ht="12.75" customHeight="1">
      <c r="A787" s="1"/>
      <c r="G787" s="1"/>
      <c r="H787" s="1"/>
      <c r="J787" s="1"/>
    </row>
    <row r="788" ht="12.75" customHeight="1">
      <c r="A788" s="1"/>
      <c r="G788" s="1"/>
      <c r="H788" s="1"/>
      <c r="J788" s="1"/>
    </row>
    <row r="789" ht="12.75" customHeight="1">
      <c r="A789" s="1"/>
      <c r="G789" s="1"/>
      <c r="H789" s="1"/>
      <c r="J789" s="1"/>
    </row>
    <row r="790" ht="12.75" customHeight="1">
      <c r="A790" s="1"/>
      <c r="G790" s="1"/>
      <c r="H790" s="1"/>
      <c r="J790" s="1"/>
    </row>
    <row r="791" ht="12.75" customHeight="1">
      <c r="A791" s="1"/>
      <c r="G791" s="1"/>
      <c r="H791" s="1"/>
      <c r="J791" s="1"/>
    </row>
    <row r="792" ht="12.75" customHeight="1">
      <c r="A792" s="1"/>
      <c r="G792" s="1"/>
      <c r="H792" s="1"/>
      <c r="J792" s="1"/>
    </row>
    <row r="793" ht="12.75" customHeight="1">
      <c r="A793" s="1"/>
      <c r="G793" s="1"/>
      <c r="H793" s="1"/>
      <c r="J793" s="1"/>
    </row>
    <row r="794" ht="12.75" customHeight="1">
      <c r="A794" s="1"/>
      <c r="G794" s="1"/>
      <c r="H794" s="1"/>
      <c r="J794" s="1"/>
    </row>
    <row r="795" ht="12.75" customHeight="1">
      <c r="A795" s="1"/>
      <c r="G795" s="1"/>
      <c r="H795" s="1"/>
      <c r="J795" s="1"/>
    </row>
    <row r="796" ht="12.75" customHeight="1">
      <c r="A796" s="1"/>
      <c r="G796" s="1"/>
      <c r="H796" s="1"/>
      <c r="J796" s="1"/>
    </row>
    <row r="797" ht="12.75" customHeight="1">
      <c r="A797" s="1"/>
      <c r="G797" s="1"/>
      <c r="H797" s="1"/>
      <c r="J797" s="1"/>
    </row>
    <row r="798" ht="12.75" customHeight="1">
      <c r="A798" s="1"/>
      <c r="G798" s="1"/>
      <c r="H798" s="1"/>
      <c r="J798" s="1"/>
    </row>
    <row r="799" ht="12.75" customHeight="1">
      <c r="A799" s="1"/>
      <c r="G799" s="1"/>
      <c r="H799" s="1"/>
      <c r="J799" s="1"/>
    </row>
    <row r="800" ht="12.75" customHeight="1">
      <c r="A800" s="1"/>
      <c r="G800" s="1"/>
      <c r="H800" s="1"/>
      <c r="J800" s="1"/>
    </row>
    <row r="801" ht="12.75" customHeight="1">
      <c r="A801" s="1"/>
      <c r="G801" s="1"/>
      <c r="H801" s="1"/>
      <c r="J801" s="1"/>
    </row>
    <row r="802" ht="12.75" customHeight="1">
      <c r="A802" s="1"/>
      <c r="G802" s="1"/>
      <c r="H802" s="1"/>
      <c r="J802" s="1"/>
    </row>
    <row r="803" ht="12.75" customHeight="1">
      <c r="A803" s="1"/>
      <c r="G803" s="1"/>
      <c r="H803" s="1"/>
      <c r="J803" s="1"/>
    </row>
    <row r="804" ht="12.75" customHeight="1">
      <c r="A804" s="1"/>
      <c r="G804" s="1"/>
      <c r="H804" s="1"/>
      <c r="J804" s="1"/>
    </row>
    <row r="805" ht="12.75" customHeight="1">
      <c r="A805" s="1"/>
      <c r="G805" s="1"/>
      <c r="H805" s="1"/>
      <c r="J805" s="1"/>
    </row>
    <row r="806" ht="12.75" customHeight="1">
      <c r="A806" s="1"/>
      <c r="G806" s="1"/>
      <c r="H806" s="1"/>
      <c r="J806" s="1"/>
    </row>
    <row r="807" ht="12.75" customHeight="1">
      <c r="A807" s="1"/>
      <c r="G807" s="1"/>
      <c r="H807" s="1"/>
      <c r="J807" s="1"/>
    </row>
    <row r="808" ht="12.75" customHeight="1">
      <c r="A808" s="1"/>
      <c r="G808" s="1"/>
      <c r="H808" s="1"/>
      <c r="J808" s="1"/>
    </row>
    <row r="809" ht="12.75" customHeight="1">
      <c r="A809" s="1"/>
      <c r="G809" s="1"/>
      <c r="H809" s="1"/>
      <c r="J809" s="1"/>
    </row>
    <row r="810" ht="12.75" customHeight="1">
      <c r="A810" s="1"/>
      <c r="G810" s="1"/>
      <c r="H810" s="1"/>
      <c r="J810" s="1"/>
    </row>
    <row r="811" ht="12.75" customHeight="1">
      <c r="A811" s="1"/>
      <c r="G811" s="1"/>
      <c r="H811" s="1"/>
      <c r="J811" s="1"/>
    </row>
    <row r="812" ht="12.75" customHeight="1">
      <c r="A812" s="1"/>
      <c r="G812" s="1"/>
      <c r="H812" s="1"/>
      <c r="J812" s="1"/>
    </row>
    <row r="813" ht="12.75" customHeight="1">
      <c r="A813" s="1"/>
      <c r="G813" s="1"/>
      <c r="H813" s="1"/>
      <c r="J813" s="1"/>
    </row>
    <row r="814" ht="12.75" customHeight="1">
      <c r="A814" s="1"/>
      <c r="G814" s="1"/>
      <c r="H814" s="1"/>
      <c r="J814" s="1"/>
    </row>
    <row r="815" ht="12.75" customHeight="1">
      <c r="A815" s="1"/>
      <c r="G815" s="1"/>
      <c r="H815" s="1"/>
      <c r="J815" s="1"/>
    </row>
    <row r="816" ht="12.75" customHeight="1">
      <c r="A816" s="1"/>
      <c r="G816" s="1"/>
      <c r="H816" s="1"/>
      <c r="J816" s="1"/>
    </row>
    <row r="817" ht="12.75" customHeight="1">
      <c r="A817" s="1"/>
      <c r="G817" s="1"/>
      <c r="H817" s="1"/>
      <c r="J817" s="1"/>
    </row>
    <row r="818" ht="12.75" customHeight="1">
      <c r="A818" s="1"/>
      <c r="G818" s="1"/>
      <c r="H818" s="1"/>
      <c r="J818" s="1"/>
    </row>
    <row r="819" ht="12.75" customHeight="1">
      <c r="A819" s="1"/>
      <c r="G819" s="1"/>
      <c r="H819" s="1"/>
      <c r="J819" s="1"/>
    </row>
    <row r="820" ht="12.75" customHeight="1">
      <c r="A820" s="1"/>
      <c r="G820" s="1"/>
      <c r="H820" s="1"/>
      <c r="J820" s="1"/>
    </row>
    <row r="821" ht="12.75" customHeight="1">
      <c r="A821" s="1"/>
      <c r="G821" s="1"/>
      <c r="H821" s="1"/>
      <c r="J821" s="1"/>
    </row>
    <row r="822" ht="12.75" customHeight="1">
      <c r="A822" s="1"/>
      <c r="G822" s="1"/>
      <c r="H822" s="1"/>
      <c r="J822" s="1"/>
    </row>
    <row r="823" ht="12.75" customHeight="1">
      <c r="A823" s="1"/>
      <c r="G823" s="1"/>
      <c r="H823" s="1"/>
      <c r="J823" s="1"/>
    </row>
    <row r="824" ht="12.75" customHeight="1">
      <c r="A824" s="1"/>
      <c r="G824" s="1"/>
      <c r="H824" s="1"/>
      <c r="J824" s="1"/>
    </row>
    <row r="825" ht="12.75" customHeight="1">
      <c r="A825" s="1"/>
      <c r="G825" s="1"/>
      <c r="H825" s="1"/>
      <c r="J825" s="1"/>
    </row>
    <row r="826" ht="12.75" customHeight="1">
      <c r="A826" s="1"/>
      <c r="G826" s="1"/>
      <c r="H826" s="1"/>
      <c r="J826" s="1"/>
    </row>
    <row r="827" ht="12.75" customHeight="1">
      <c r="A827" s="1"/>
      <c r="G827" s="1"/>
      <c r="H827" s="1"/>
      <c r="J827" s="1"/>
    </row>
    <row r="828" ht="12.75" customHeight="1">
      <c r="A828" s="1"/>
      <c r="G828" s="1"/>
      <c r="H828" s="1"/>
      <c r="J828" s="1"/>
    </row>
    <row r="829" ht="12.75" customHeight="1">
      <c r="A829" s="1"/>
      <c r="G829" s="1"/>
      <c r="H829" s="1"/>
      <c r="J829" s="1"/>
    </row>
    <row r="830" ht="12.75" customHeight="1">
      <c r="A830" s="1"/>
      <c r="G830" s="1"/>
      <c r="H830" s="1"/>
      <c r="J830" s="1"/>
    </row>
    <row r="831" ht="12.75" customHeight="1">
      <c r="A831" s="1"/>
      <c r="G831" s="1"/>
      <c r="H831" s="1"/>
      <c r="J831" s="1"/>
    </row>
    <row r="832" ht="12.75" customHeight="1">
      <c r="A832" s="1"/>
      <c r="G832" s="1"/>
      <c r="H832" s="1"/>
      <c r="J832" s="1"/>
    </row>
    <row r="833" ht="12.75" customHeight="1">
      <c r="A833" s="1"/>
      <c r="G833" s="1"/>
      <c r="H833" s="1"/>
      <c r="J833" s="1"/>
    </row>
    <row r="834" ht="12.75" customHeight="1">
      <c r="A834" s="1"/>
      <c r="G834" s="1"/>
      <c r="H834" s="1"/>
      <c r="J834" s="1"/>
    </row>
    <row r="835" ht="12.75" customHeight="1">
      <c r="A835" s="1"/>
      <c r="G835" s="1"/>
      <c r="H835" s="1"/>
      <c r="J835" s="1"/>
    </row>
    <row r="836" ht="12.75" customHeight="1">
      <c r="A836" s="1"/>
      <c r="G836" s="1"/>
      <c r="H836" s="1"/>
      <c r="J836" s="1"/>
    </row>
    <row r="837" ht="12.75" customHeight="1">
      <c r="A837" s="1"/>
      <c r="G837" s="1"/>
      <c r="H837" s="1"/>
      <c r="J837" s="1"/>
    </row>
    <row r="838" ht="12.75" customHeight="1">
      <c r="A838" s="1"/>
      <c r="G838" s="1"/>
      <c r="H838" s="1"/>
      <c r="J838" s="1"/>
    </row>
    <row r="839" ht="12.75" customHeight="1">
      <c r="A839" s="1"/>
      <c r="G839" s="1"/>
      <c r="H839" s="1"/>
      <c r="J839" s="1"/>
    </row>
    <row r="840" ht="12.75" customHeight="1">
      <c r="A840" s="1"/>
      <c r="G840" s="1"/>
      <c r="H840" s="1"/>
      <c r="J840" s="1"/>
    </row>
    <row r="841" ht="12.75" customHeight="1">
      <c r="A841" s="1"/>
      <c r="G841" s="1"/>
      <c r="H841" s="1"/>
      <c r="J841" s="1"/>
    </row>
    <row r="842" ht="12.75" customHeight="1">
      <c r="A842" s="1"/>
      <c r="G842" s="1"/>
      <c r="H842" s="1"/>
      <c r="J842" s="1"/>
    </row>
    <row r="843" ht="12.75" customHeight="1">
      <c r="A843" s="1"/>
      <c r="G843" s="1"/>
      <c r="H843" s="1"/>
      <c r="J843" s="1"/>
    </row>
    <row r="844" ht="12.75" customHeight="1">
      <c r="A844" s="1"/>
      <c r="G844" s="1"/>
      <c r="H844" s="1"/>
      <c r="J844" s="1"/>
    </row>
    <row r="845" ht="12.75" customHeight="1">
      <c r="A845" s="1"/>
      <c r="G845" s="1"/>
      <c r="H845" s="1"/>
      <c r="J845" s="1"/>
    </row>
    <row r="846" ht="12.75" customHeight="1">
      <c r="A846" s="1"/>
      <c r="G846" s="1"/>
      <c r="H846" s="1"/>
      <c r="J846" s="1"/>
    </row>
    <row r="847" ht="12.75" customHeight="1">
      <c r="A847" s="1"/>
      <c r="G847" s="1"/>
      <c r="H847" s="1"/>
      <c r="J847" s="1"/>
    </row>
    <row r="848" ht="12.75" customHeight="1">
      <c r="A848" s="1"/>
      <c r="G848" s="1"/>
      <c r="H848" s="1"/>
      <c r="J848" s="1"/>
    </row>
    <row r="849" ht="12.75" customHeight="1">
      <c r="A849" s="1"/>
      <c r="G849" s="1"/>
      <c r="H849" s="1"/>
      <c r="J849" s="1"/>
    </row>
    <row r="850" ht="12.75" customHeight="1">
      <c r="A850" s="1"/>
      <c r="G850" s="1"/>
      <c r="H850" s="1"/>
      <c r="J850" s="1"/>
    </row>
    <row r="851" ht="12.75" customHeight="1">
      <c r="A851" s="1"/>
      <c r="G851" s="1"/>
      <c r="H851" s="1"/>
      <c r="J851" s="1"/>
    </row>
    <row r="852" ht="12.75" customHeight="1">
      <c r="A852" s="1"/>
      <c r="G852" s="1"/>
      <c r="H852" s="1"/>
      <c r="J852" s="1"/>
    </row>
    <row r="853" ht="12.75" customHeight="1">
      <c r="A853" s="1"/>
      <c r="G853" s="1"/>
      <c r="H853" s="1"/>
      <c r="J853" s="1"/>
    </row>
    <row r="854" ht="12.75" customHeight="1">
      <c r="A854" s="1"/>
      <c r="G854" s="1"/>
      <c r="H854" s="1"/>
      <c r="J854" s="1"/>
    </row>
    <row r="855" ht="12.75" customHeight="1">
      <c r="A855" s="1"/>
      <c r="G855" s="1"/>
      <c r="H855" s="1"/>
      <c r="J855" s="1"/>
    </row>
    <row r="856" ht="12.75" customHeight="1">
      <c r="A856" s="1"/>
      <c r="G856" s="1"/>
      <c r="H856" s="1"/>
      <c r="J856" s="1"/>
    </row>
    <row r="857" ht="12.75" customHeight="1">
      <c r="A857" s="1"/>
      <c r="G857" s="1"/>
      <c r="H857" s="1"/>
      <c r="J857" s="1"/>
    </row>
    <row r="858" ht="12.75" customHeight="1">
      <c r="A858" s="1"/>
      <c r="G858" s="1"/>
      <c r="H858" s="1"/>
      <c r="J858" s="1"/>
    </row>
    <row r="859" ht="12.75" customHeight="1">
      <c r="A859" s="1"/>
      <c r="G859" s="1"/>
      <c r="H859" s="1"/>
      <c r="J859" s="1"/>
    </row>
    <row r="860" ht="12.75" customHeight="1">
      <c r="A860" s="1"/>
      <c r="G860" s="1"/>
      <c r="H860" s="1"/>
      <c r="J860" s="1"/>
    </row>
    <row r="861" ht="12.75" customHeight="1">
      <c r="A861" s="1"/>
      <c r="G861" s="1"/>
      <c r="H861" s="1"/>
      <c r="J861" s="1"/>
    </row>
    <row r="862" ht="12.75" customHeight="1">
      <c r="A862" s="1"/>
      <c r="G862" s="1"/>
      <c r="H862" s="1"/>
      <c r="J862" s="1"/>
    </row>
    <row r="863" ht="12.75" customHeight="1">
      <c r="A863" s="1"/>
      <c r="G863" s="1"/>
      <c r="H863" s="1"/>
      <c r="J863" s="1"/>
    </row>
    <row r="864" ht="12.75" customHeight="1">
      <c r="A864" s="1"/>
      <c r="G864" s="1"/>
      <c r="H864" s="1"/>
      <c r="J864" s="1"/>
    </row>
    <row r="865" ht="12.75" customHeight="1">
      <c r="A865" s="1"/>
      <c r="G865" s="1"/>
      <c r="H865" s="1"/>
      <c r="J865" s="1"/>
    </row>
    <row r="866" ht="12.75" customHeight="1">
      <c r="A866" s="1"/>
      <c r="G866" s="1"/>
      <c r="H866" s="1"/>
      <c r="J866" s="1"/>
    </row>
    <row r="867" ht="12.75" customHeight="1">
      <c r="A867" s="1"/>
      <c r="G867" s="1"/>
      <c r="H867" s="1"/>
      <c r="J867" s="1"/>
    </row>
    <row r="868" ht="12.75" customHeight="1">
      <c r="A868" s="1"/>
      <c r="G868" s="1"/>
      <c r="H868" s="1"/>
      <c r="J868" s="1"/>
    </row>
    <row r="869" ht="12.75" customHeight="1">
      <c r="A869" s="1"/>
      <c r="G869" s="1"/>
      <c r="H869" s="1"/>
      <c r="J869" s="1"/>
    </row>
    <row r="870" ht="12.75" customHeight="1">
      <c r="A870" s="1"/>
      <c r="G870" s="1"/>
      <c r="H870" s="1"/>
      <c r="J870" s="1"/>
    </row>
    <row r="871" ht="12.75" customHeight="1">
      <c r="A871" s="1"/>
      <c r="G871" s="1"/>
      <c r="H871" s="1"/>
      <c r="J871" s="1"/>
    </row>
    <row r="872" ht="12.75" customHeight="1">
      <c r="A872" s="1"/>
      <c r="G872" s="1"/>
      <c r="H872" s="1"/>
      <c r="J872" s="1"/>
    </row>
    <row r="873" ht="12.75" customHeight="1">
      <c r="A873" s="1"/>
      <c r="G873" s="1"/>
      <c r="H873" s="1"/>
      <c r="J873" s="1"/>
    </row>
    <row r="874" ht="12.75" customHeight="1">
      <c r="A874" s="1"/>
      <c r="G874" s="1"/>
      <c r="H874" s="1"/>
      <c r="J874" s="1"/>
    </row>
    <row r="875" ht="12.75" customHeight="1">
      <c r="A875" s="1"/>
      <c r="G875" s="1"/>
      <c r="H875" s="1"/>
      <c r="J875" s="1"/>
    </row>
    <row r="876" ht="12.75" customHeight="1">
      <c r="A876" s="1"/>
      <c r="G876" s="1"/>
      <c r="H876" s="1"/>
      <c r="J876" s="1"/>
    </row>
    <row r="877" ht="12.75" customHeight="1">
      <c r="A877" s="1"/>
      <c r="G877" s="1"/>
      <c r="H877" s="1"/>
      <c r="J877" s="1"/>
    </row>
    <row r="878" ht="12.75" customHeight="1">
      <c r="A878" s="1"/>
      <c r="G878" s="1"/>
      <c r="H878" s="1"/>
      <c r="J878" s="1"/>
    </row>
    <row r="879" ht="12.75" customHeight="1">
      <c r="A879" s="1"/>
      <c r="G879" s="1"/>
      <c r="H879" s="1"/>
      <c r="J879" s="1"/>
    </row>
    <row r="880" ht="12.75" customHeight="1">
      <c r="A880" s="1"/>
      <c r="G880" s="1"/>
      <c r="H880" s="1"/>
      <c r="J880" s="1"/>
    </row>
    <row r="881" ht="12.75" customHeight="1">
      <c r="A881" s="1"/>
      <c r="G881" s="1"/>
      <c r="H881" s="1"/>
      <c r="J881" s="1"/>
    </row>
    <row r="882" ht="12.75" customHeight="1">
      <c r="A882" s="1"/>
      <c r="G882" s="1"/>
      <c r="H882" s="1"/>
      <c r="J882" s="1"/>
    </row>
    <row r="883" ht="12.75" customHeight="1">
      <c r="A883" s="1"/>
      <c r="G883" s="1"/>
      <c r="H883" s="1"/>
      <c r="J883" s="1"/>
    </row>
    <row r="884" ht="12.75" customHeight="1">
      <c r="A884" s="1"/>
      <c r="G884" s="1"/>
      <c r="H884" s="1"/>
      <c r="J884" s="1"/>
    </row>
    <row r="885" ht="12.75" customHeight="1">
      <c r="A885" s="1"/>
      <c r="G885" s="1"/>
      <c r="H885" s="1"/>
      <c r="J885" s="1"/>
    </row>
    <row r="886" ht="12.75" customHeight="1">
      <c r="A886" s="1"/>
      <c r="G886" s="1"/>
      <c r="H886" s="1"/>
      <c r="J886" s="1"/>
    </row>
    <row r="887" ht="12.75" customHeight="1">
      <c r="A887" s="1"/>
      <c r="G887" s="1"/>
      <c r="H887" s="1"/>
      <c r="J887" s="1"/>
    </row>
    <row r="888" ht="12.75" customHeight="1">
      <c r="A888" s="1"/>
      <c r="G888" s="1"/>
      <c r="H888" s="1"/>
      <c r="J888" s="1"/>
    </row>
    <row r="889" ht="12.75" customHeight="1">
      <c r="A889" s="1"/>
      <c r="G889" s="1"/>
      <c r="H889" s="1"/>
      <c r="J889" s="1"/>
    </row>
    <row r="890" ht="12.75" customHeight="1">
      <c r="A890" s="1"/>
      <c r="G890" s="1"/>
      <c r="H890" s="1"/>
      <c r="J890" s="1"/>
    </row>
    <row r="891" ht="12.75" customHeight="1">
      <c r="A891" s="1"/>
      <c r="G891" s="1"/>
      <c r="H891" s="1"/>
      <c r="J891" s="1"/>
    </row>
    <row r="892" ht="12.75" customHeight="1">
      <c r="A892" s="1"/>
      <c r="G892" s="1"/>
      <c r="H892" s="1"/>
      <c r="J892" s="1"/>
    </row>
    <row r="893" ht="12.75" customHeight="1">
      <c r="A893" s="1"/>
      <c r="G893" s="1"/>
      <c r="H893" s="1"/>
      <c r="J893" s="1"/>
    </row>
    <row r="894" ht="12.75" customHeight="1">
      <c r="A894" s="1"/>
      <c r="G894" s="1"/>
      <c r="H894" s="1"/>
      <c r="J894" s="1"/>
    </row>
    <row r="895" ht="12.75" customHeight="1">
      <c r="A895" s="1"/>
      <c r="G895" s="1"/>
      <c r="H895" s="1"/>
      <c r="J895" s="1"/>
    </row>
    <row r="896" ht="12.75" customHeight="1">
      <c r="A896" s="1"/>
      <c r="G896" s="1"/>
      <c r="H896" s="1"/>
      <c r="J896" s="1"/>
    </row>
    <row r="897" ht="12.75" customHeight="1">
      <c r="A897" s="1"/>
      <c r="G897" s="1"/>
      <c r="H897" s="1"/>
      <c r="J897" s="1"/>
    </row>
    <row r="898" ht="12.75" customHeight="1">
      <c r="A898" s="1"/>
      <c r="G898" s="1"/>
      <c r="H898" s="1"/>
      <c r="J898" s="1"/>
    </row>
    <row r="899" ht="12.75" customHeight="1">
      <c r="A899" s="1"/>
      <c r="G899" s="1"/>
      <c r="H899" s="1"/>
      <c r="J899" s="1"/>
    </row>
    <row r="900" ht="12.75" customHeight="1">
      <c r="A900" s="1"/>
      <c r="G900" s="1"/>
      <c r="H900" s="1"/>
      <c r="J900" s="1"/>
    </row>
    <row r="901" ht="12.75" customHeight="1">
      <c r="A901" s="1"/>
      <c r="G901" s="1"/>
      <c r="H901" s="1"/>
      <c r="J901" s="1"/>
    </row>
    <row r="902" ht="12.75" customHeight="1">
      <c r="A902" s="1"/>
      <c r="G902" s="1"/>
      <c r="H902" s="1"/>
      <c r="J902" s="1"/>
    </row>
    <row r="903" ht="12.75" customHeight="1">
      <c r="A903" s="1"/>
      <c r="G903" s="1"/>
      <c r="H903" s="1"/>
      <c r="J903" s="1"/>
    </row>
    <row r="904" ht="12.75" customHeight="1">
      <c r="A904" s="1"/>
      <c r="G904" s="1"/>
      <c r="H904" s="1"/>
      <c r="J904" s="1"/>
    </row>
    <row r="905" ht="12.75" customHeight="1">
      <c r="A905" s="1"/>
      <c r="G905" s="1"/>
      <c r="H905" s="1"/>
      <c r="J905" s="1"/>
    </row>
    <row r="906" ht="12.75" customHeight="1">
      <c r="A906" s="1"/>
      <c r="G906" s="1"/>
      <c r="H906" s="1"/>
      <c r="J906" s="1"/>
    </row>
    <row r="907" ht="12.75" customHeight="1">
      <c r="A907" s="1"/>
      <c r="G907" s="1"/>
      <c r="H907" s="1"/>
      <c r="J907" s="1"/>
    </row>
    <row r="908" ht="12.75" customHeight="1">
      <c r="A908" s="1"/>
      <c r="G908" s="1"/>
      <c r="H908" s="1"/>
      <c r="J908" s="1"/>
    </row>
    <row r="909" ht="12.75" customHeight="1">
      <c r="A909" s="1"/>
      <c r="G909" s="1"/>
      <c r="H909" s="1"/>
      <c r="J909" s="1"/>
    </row>
    <row r="910" ht="12.75" customHeight="1">
      <c r="A910" s="1"/>
      <c r="G910" s="1"/>
      <c r="H910" s="1"/>
      <c r="J910" s="1"/>
    </row>
    <row r="911" ht="12.75" customHeight="1">
      <c r="A911" s="1"/>
      <c r="G911" s="1"/>
      <c r="H911" s="1"/>
      <c r="J911" s="1"/>
    </row>
    <row r="912" ht="12.75" customHeight="1">
      <c r="A912" s="1"/>
      <c r="G912" s="1"/>
      <c r="H912" s="1"/>
      <c r="J912" s="1"/>
    </row>
    <row r="913" ht="12.75" customHeight="1">
      <c r="A913" s="1"/>
      <c r="G913" s="1"/>
      <c r="H913" s="1"/>
      <c r="J913" s="1"/>
    </row>
    <row r="914" ht="12.75" customHeight="1">
      <c r="A914" s="1"/>
      <c r="G914" s="1"/>
      <c r="H914" s="1"/>
      <c r="J914" s="1"/>
    </row>
    <row r="915" ht="12.75" customHeight="1">
      <c r="A915" s="1"/>
      <c r="G915" s="1"/>
      <c r="H915" s="1"/>
      <c r="J915" s="1"/>
    </row>
    <row r="916" ht="12.75" customHeight="1">
      <c r="A916" s="1"/>
      <c r="G916" s="1"/>
      <c r="H916" s="1"/>
      <c r="J916" s="1"/>
    </row>
    <row r="917" ht="12.75" customHeight="1">
      <c r="A917" s="1"/>
      <c r="G917" s="1"/>
      <c r="H917" s="1"/>
      <c r="J917" s="1"/>
    </row>
    <row r="918" ht="12.75" customHeight="1">
      <c r="A918" s="1"/>
      <c r="G918" s="1"/>
      <c r="H918" s="1"/>
      <c r="J918" s="1"/>
    </row>
    <row r="919" ht="12.75" customHeight="1">
      <c r="A919" s="1"/>
      <c r="G919" s="1"/>
      <c r="H919" s="1"/>
      <c r="J919" s="1"/>
    </row>
    <row r="920" ht="12.75" customHeight="1">
      <c r="A920" s="1"/>
      <c r="G920" s="1"/>
      <c r="H920" s="1"/>
      <c r="J920" s="1"/>
    </row>
    <row r="921" ht="12.75" customHeight="1">
      <c r="A921" s="1"/>
      <c r="G921" s="1"/>
      <c r="H921" s="1"/>
      <c r="J921" s="1"/>
    </row>
    <row r="922" ht="12.75" customHeight="1">
      <c r="A922" s="1"/>
      <c r="G922" s="1"/>
      <c r="H922" s="1"/>
      <c r="J922" s="1"/>
    </row>
    <row r="923" ht="12.75" customHeight="1">
      <c r="A923" s="1"/>
      <c r="G923" s="1"/>
      <c r="H923" s="1"/>
      <c r="J923" s="1"/>
    </row>
    <row r="924" ht="12.75" customHeight="1">
      <c r="A924" s="1"/>
      <c r="G924" s="1"/>
      <c r="H924" s="1"/>
      <c r="J924" s="1"/>
    </row>
    <row r="925" ht="12.75" customHeight="1">
      <c r="A925" s="1"/>
      <c r="G925" s="1"/>
      <c r="H925" s="1"/>
      <c r="J925" s="1"/>
    </row>
    <row r="926" ht="12.75" customHeight="1">
      <c r="A926" s="1"/>
      <c r="G926" s="1"/>
      <c r="H926" s="1"/>
      <c r="J926" s="1"/>
    </row>
    <row r="927" ht="12.75" customHeight="1">
      <c r="A927" s="1"/>
      <c r="G927" s="1"/>
      <c r="H927" s="1"/>
      <c r="J927" s="1"/>
    </row>
    <row r="928" ht="12.75" customHeight="1">
      <c r="A928" s="1"/>
      <c r="G928" s="1"/>
      <c r="H928" s="1"/>
      <c r="J928" s="1"/>
    </row>
    <row r="929" ht="12.75" customHeight="1">
      <c r="A929" s="1"/>
      <c r="G929" s="1"/>
      <c r="H929" s="1"/>
      <c r="J929" s="1"/>
    </row>
    <row r="930" ht="12.75" customHeight="1">
      <c r="A930" s="1"/>
      <c r="G930" s="1"/>
      <c r="H930" s="1"/>
      <c r="J930" s="1"/>
    </row>
    <row r="931" ht="12.75" customHeight="1">
      <c r="A931" s="1"/>
      <c r="G931" s="1"/>
      <c r="H931" s="1"/>
      <c r="J931" s="1"/>
    </row>
    <row r="932" ht="12.75" customHeight="1">
      <c r="A932" s="1"/>
      <c r="G932" s="1"/>
      <c r="H932" s="1"/>
      <c r="J932" s="1"/>
    </row>
    <row r="933" ht="12.75" customHeight="1">
      <c r="A933" s="1"/>
      <c r="G933" s="1"/>
      <c r="H933" s="1"/>
      <c r="J933" s="1"/>
    </row>
    <row r="934" ht="12.75" customHeight="1">
      <c r="A934" s="1"/>
      <c r="G934" s="1"/>
      <c r="H934" s="1"/>
      <c r="J934" s="1"/>
    </row>
    <row r="935" ht="12.75" customHeight="1">
      <c r="A935" s="1"/>
      <c r="G935" s="1"/>
      <c r="H935" s="1"/>
      <c r="J935" s="1"/>
    </row>
    <row r="936" ht="12.75" customHeight="1">
      <c r="A936" s="1"/>
      <c r="G936" s="1"/>
      <c r="H936" s="1"/>
      <c r="J936" s="1"/>
    </row>
    <row r="937" ht="12.75" customHeight="1">
      <c r="A937" s="1"/>
      <c r="G937" s="1"/>
      <c r="H937" s="1"/>
      <c r="J937" s="1"/>
    </row>
    <row r="938" ht="12.75" customHeight="1">
      <c r="A938" s="1"/>
      <c r="G938" s="1"/>
      <c r="H938" s="1"/>
      <c r="J938" s="1"/>
    </row>
    <row r="939" ht="12.75" customHeight="1">
      <c r="A939" s="1"/>
      <c r="G939" s="1"/>
      <c r="H939" s="1"/>
      <c r="J939" s="1"/>
    </row>
    <row r="940" ht="12.75" customHeight="1">
      <c r="A940" s="1"/>
      <c r="G940" s="1"/>
      <c r="H940" s="1"/>
      <c r="J940" s="1"/>
    </row>
    <row r="941" ht="12.75" customHeight="1">
      <c r="A941" s="1"/>
      <c r="G941" s="1"/>
      <c r="H941" s="1"/>
      <c r="J941" s="1"/>
    </row>
    <row r="942" ht="12.75" customHeight="1">
      <c r="A942" s="1"/>
      <c r="G942" s="1"/>
      <c r="H942" s="1"/>
      <c r="J942" s="1"/>
    </row>
    <row r="943" ht="12.75" customHeight="1">
      <c r="A943" s="1"/>
      <c r="G943" s="1"/>
      <c r="H943" s="1"/>
      <c r="J943" s="1"/>
    </row>
    <row r="944" ht="12.75" customHeight="1">
      <c r="A944" s="1"/>
      <c r="G944" s="1"/>
      <c r="H944" s="1"/>
      <c r="J944" s="1"/>
    </row>
    <row r="945" ht="12.75" customHeight="1">
      <c r="A945" s="1"/>
      <c r="G945" s="1"/>
      <c r="H945" s="1"/>
      <c r="J945" s="1"/>
    </row>
    <row r="946" ht="12.75" customHeight="1">
      <c r="A946" s="1"/>
      <c r="G946" s="1"/>
      <c r="H946" s="1"/>
      <c r="J946" s="1"/>
    </row>
    <row r="947" ht="12.75" customHeight="1">
      <c r="A947" s="1"/>
      <c r="G947" s="1"/>
      <c r="H947" s="1"/>
      <c r="J947" s="1"/>
    </row>
    <row r="948" ht="12.75" customHeight="1">
      <c r="A948" s="1"/>
      <c r="G948" s="1"/>
      <c r="H948" s="1"/>
      <c r="J948" s="1"/>
    </row>
    <row r="949" ht="12.75" customHeight="1">
      <c r="A949" s="1"/>
      <c r="G949" s="1"/>
      <c r="H949" s="1"/>
      <c r="J949" s="1"/>
    </row>
    <row r="950" ht="12.75" customHeight="1">
      <c r="A950" s="1"/>
      <c r="G950" s="1"/>
      <c r="H950" s="1"/>
      <c r="J950" s="1"/>
    </row>
    <row r="951" ht="12.75" customHeight="1">
      <c r="A951" s="1"/>
      <c r="G951" s="1"/>
      <c r="H951" s="1"/>
      <c r="J951" s="1"/>
    </row>
    <row r="952" ht="12.75" customHeight="1">
      <c r="A952" s="1"/>
      <c r="G952" s="1"/>
      <c r="H952" s="1"/>
      <c r="J952" s="1"/>
    </row>
    <row r="953" ht="12.75" customHeight="1">
      <c r="A953" s="1"/>
      <c r="G953" s="1"/>
      <c r="H953" s="1"/>
      <c r="J953" s="1"/>
    </row>
    <row r="954" ht="12.75" customHeight="1">
      <c r="A954" s="1"/>
      <c r="G954" s="1"/>
      <c r="H954" s="1"/>
      <c r="J954" s="1"/>
    </row>
    <row r="955" ht="12.75" customHeight="1">
      <c r="A955" s="1"/>
      <c r="G955" s="1"/>
      <c r="H955" s="1"/>
      <c r="J955" s="1"/>
    </row>
    <row r="956" ht="12.75" customHeight="1">
      <c r="A956" s="1"/>
      <c r="G956" s="1"/>
      <c r="H956" s="1"/>
      <c r="J956" s="1"/>
    </row>
    <row r="957" ht="12.75" customHeight="1">
      <c r="A957" s="1"/>
      <c r="G957" s="1"/>
      <c r="H957" s="1"/>
      <c r="J957" s="1"/>
    </row>
    <row r="958" ht="12.75" customHeight="1">
      <c r="A958" s="1"/>
      <c r="G958" s="1"/>
      <c r="H958" s="1"/>
      <c r="J958" s="1"/>
    </row>
    <row r="959" ht="12.75" customHeight="1">
      <c r="A959" s="1"/>
      <c r="G959" s="1"/>
      <c r="H959" s="1"/>
      <c r="J959" s="1"/>
    </row>
    <row r="960" ht="12.75" customHeight="1">
      <c r="A960" s="1"/>
      <c r="G960" s="1"/>
      <c r="H960" s="1"/>
      <c r="J960" s="1"/>
    </row>
    <row r="961" ht="12.75" customHeight="1">
      <c r="A961" s="1"/>
      <c r="G961" s="1"/>
      <c r="H961" s="1"/>
      <c r="J961" s="1"/>
    </row>
    <row r="962" ht="12.75" customHeight="1">
      <c r="A962" s="1"/>
      <c r="G962" s="1"/>
      <c r="H962" s="1"/>
      <c r="J962" s="1"/>
    </row>
    <row r="963" ht="12.75" customHeight="1">
      <c r="A963" s="1"/>
      <c r="G963" s="1"/>
      <c r="H963" s="1"/>
      <c r="J963" s="1"/>
    </row>
    <row r="964" ht="12.75" customHeight="1">
      <c r="A964" s="1"/>
      <c r="G964" s="1"/>
      <c r="H964" s="1"/>
      <c r="J964" s="1"/>
    </row>
    <row r="965" ht="12.75" customHeight="1">
      <c r="A965" s="1"/>
      <c r="G965" s="1"/>
      <c r="H965" s="1"/>
      <c r="J965" s="1"/>
    </row>
    <row r="966" ht="12.75" customHeight="1">
      <c r="A966" s="1"/>
      <c r="G966" s="1"/>
      <c r="H966" s="1"/>
      <c r="J966" s="1"/>
    </row>
    <row r="967" ht="12.75" customHeight="1">
      <c r="A967" s="1"/>
      <c r="G967" s="1"/>
      <c r="H967" s="1"/>
      <c r="J967" s="1"/>
    </row>
    <row r="968" ht="12.75" customHeight="1">
      <c r="A968" s="1"/>
      <c r="G968" s="1"/>
      <c r="H968" s="1"/>
      <c r="J968" s="1"/>
    </row>
    <row r="969" ht="12.75" customHeight="1">
      <c r="A969" s="1"/>
      <c r="G969" s="1"/>
      <c r="H969" s="1"/>
      <c r="J969" s="1"/>
    </row>
    <row r="970" ht="12.75" customHeight="1">
      <c r="A970" s="1"/>
      <c r="G970" s="1"/>
      <c r="H970" s="1"/>
      <c r="J970" s="1"/>
    </row>
    <row r="971" ht="12.75" customHeight="1">
      <c r="A971" s="1"/>
      <c r="G971" s="1"/>
      <c r="H971" s="1"/>
      <c r="J971" s="1"/>
    </row>
    <row r="972" ht="12.75" customHeight="1">
      <c r="A972" s="1"/>
      <c r="G972" s="1"/>
      <c r="H972" s="1"/>
      <c r="J972" s="1"/>
    </row>
    <row r="973" ht="12.75" customHeight="1">
      <c r="A973" s="1"/>
      <c r="G973" s="1"/>
      <c r="H973" s="1"/>
      <c r="J973" s="1"/>
    </row>
    <row r="974" ht="12.75" customHeight="1">
      <c r="A974" s="1"/>
      <c r="G974" s="1"/>
      <c r="H974" s="1"/>
      <c r="J974" s="1"/>
    </row>
    <row r="975" ht="12.75" customHeight="1">
      <c r="A975" s="1"/>
      <c r="G975" s="1"/>
      <c r="H975" s="1"/>
      <c r="J975" s="1"/>
    </row>
    <row r="976" ht="12.75" customHeight="1">
      <c r="A976" s="1"/>
      <c r="G976" s="1"/>
      <c r="H976" s="1"/>
      <c r="J976" s="1"/>
    </row>
    <row r="977" ht="12.75" customHeight="1">
      <c r="A977" s="1"/>
      <c r="G977" s="1"/>
      <c r="H977" s="1"/>
      <c r="J977" s="1"/>
    </row>
    <row r="978" ht="12.75" customHeight="1">
      <c r="A978" s="1"/>
      <c r="G978" s="1"/>
      <c r="H978" s="1"/>
      <c r="J978" s="1"/>
    </row>
    <row r="979" ht="12.75" customHeight="1">
      <c r="A979" s="1"/>
      <c r="G979" s="1"/>
      <c r="H979" s="1"/>
      <c r="J979" s="1"/>
    </row>
    <row r="980" ht="12.75" customHeight="1">
      <c r="A980" s="1"/>
      <c r="G980" s="1"/>
      <c r="H980" s="1"/>
      <c r="J980" s="1"/>
    </row>
    <row r="981" ht="12.75" customHeight="1">
      <c r="A981" s="1"/>
      <c r="G981" s="1"/>
      <c r="H981" s="1"/>
      <c r="J981" s="1"/>
    </row>
    <row r="982" ht="12.75" customHeight="1">
      <c r="A982" s="1"/>
      <c r="G982" s="1"/>
      <c r="H982" s="1"/>
      <c r="J982" s="1"/>
    </row>
    <row r="983" ht="12.75" customHeight="1">
      <c r="A983" s="1"/>
      <c r="G983" s="1"/>
      <c r="H983" s="1"/>
      <c r="J983" s="1"/>
    </row>
    <row r="984" ht="12.75" customHeight="1">
      <c r="A984" s="1"/>
      <c r="G984" s="1"/>
      <c r="H984" s="1"/>
      <c r="J984" s="1"/>
    </row>
    <row r="985" ht="12.75" customHeight="1">
      <c r="A985" s="1"/>
      <c r="G985" s="1"/>
      <c r="H985" s="1"/>
      <c r="J985" s="1"/>
    </row>
    <row r="986" ht="12.75" customHeight="1">
      <c r="A986" s="1"/>
      <c r="G986" s="1"/>
      <c r="H986" s="1"/>
      <c r="J986" s="1"/>
    </row>
    <row r="987" ht="12.75" customHeight="1">
      <c r="A987" s="1"/>
      <c r="G987" s="1"/>
      <c r="H987" s="1"/>
      <c r="J987" s="1"/>
    </row>
    <row r="988" ht="12.75" customHeight="1">
      <c r="A988" s="1"/>
      <c r="G988" s="1"/>
      <c r="H988" s="1"/>
      <c r="J988" s="1"/>
    </row>
    <row r="989" ht="12.75" customHeight="1">
      <c r="A989" s="1"/>
      <c r="G989" s="1"/>
      <c r="H989" s="1"/>
      <c r="J989" s="1"/>
    </row>
    <row r="990" ht="12.75" customHeight="1">
      <c r="A990" s="1"/>
      <c r="G990" s="1"/>
      <c r="H990" s="1"/>
      <c r="J990" s="1"/>
    </row>
    <row r="991" ht="12.75" customHeight="1">
      <c r="A991" s="1"/>
      <c r="G991" s="1"/>
      <c r="H991" s="1"/>
      <c r="J991" s="1"/>
    </row>
    <row r="992" ht="12.75" customHeight="1">
      <c r="A992" s="1"/>
      <c r="G992" s="1"/>
      <c r="H992" s="1"/>
      <c r="J992" s="1"/>
    </row>
    <row r="993" ht="12.75" customHeight="1">
      <c r="A993" s="1"/>
      <c r="G993" s="1"/>
      <c r="H993" s="1"/>
      <c r="J993" s="1"/>
    </row>
    <row r="994" ht="12.75" customHeight="1">
      <c r="A994" s="1"/>
      <c r="G994" s="1"/>
      <c r="H994" s="1"/>
      <c r="J994" s="1"/>
    </row>
    <row r="995" ht="12.75" customHeight="1">
      <c r="A995" s="1"/>
      <c r="G995" s="1"/>
      <c r="H995" s="1"/>
      <c r="J995" s="1"/>
    </row>
    <row r="996" ht="12.75" customHeight="1">
      <c r="A996" s="1"/>
      <c r="G996" s="1"/>
      <c r="H996" s="1"/>
      <c r="J996" s="1"/>
    </row>
    <row r="997" ht="12.75" customHeight="1">
      <c r="A997" s="1"/>
      <c r="G997" s="1"/>
      <c r="H997" s="1"/>
      <c r="J997" s="1"/>
    </row>
    <row r="998" ht="12.75" customHeight="1">
      <c r="A998" s="1"/>
      <c r="G998" s="1"/>
      <c r="H998" s="1"/>
      <c r="J998" s="1"/>
    </row>
    <row r="999" ht="12.75" customHeight="1">
      <c r="A999" s="1"/>
      <c r="G999" s="1"/>
      <c r="H999" s="1"/>
      <c r="J999" s="1"/>
    </row>
    <row r="1000" ht="12.75" customHeight="1">
      <c r="A1000" s="1"/>
      <c r="G1000" s="1"/>
      <c r="H1000" s="1"/>
      <c r="J1000" s="1"/>
    </row>
  </sheetData>
  <mergeCells count="1">
    <mergeCell ref="D32:H32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7" width="8.71"/>
    <col customWidth="1" min="8" max="8" width="10.0"/>
    <col customWidth="1" min="9" max="9" width="8.0"/>
    <col customWidth="1" min="10" max="10" width="9.57"/>
    <col customWidth="1" min="11" max="11" width="1.71"/>
  </cols>
  <sheetData>
    <row r="1" ht="18.75" customHeight="1">
      <c r="A1" s="17" t="s">
        <v>321</v>
      </c>
      <c r="B1" s="17"/>
      <c r="C1" s="17"/>
      <c r="D1" s="17"/>
      <c r="E1" s="17"/>
      <c r="F1" s="17"/>
      <c r="G1" s="17"/>
      <c r="H1" s="17"/>
      <c r="I1" s="17"/>
      <c r="J1" s="17"/>
      <c r="K1" s="1"/>
    </row>
    <row r="2" ht="13.5" customHeight="1">
      <c r="A2" s="1"/>
      <c r="D2" s="1"/>
      <c r="E2" s="1"/>
      <c r="F2" s="1"/>
      <c r="G2" s="1"/>
      <c r="H2" s="1"/>
      <c r="J2" s="1"/>
      <c r="K2" s="1"/>
    </row>
    <row r="3" ht="12.75" customHeight="1">
      <c r="A3" s="1"/>
      <c r="C3" s="4" t="s">
        <v>2582</v>
      </c>
      <c r="D3" s="1"/>
      <c r="E3" s="4" t="s">
        <v>2582</v>
      </c>
      <c r="F3" s="1"/>
      <c r="G3" s="4" t="s">
        <v>2582</v>
      </c>
      <c r="H3" s="1"/>
      <c r="J3" s="1"/>
      <c r="K3" s="1"/>
    </row>
    <row r="4" ht="12.75" customHeight="1">
      <c r="A4" s="1"/>
      <c r="C4" s="5">
        <v>10.0</v>
      </c>
      <c r="D4" s="1"/>
      <c r="E4" s="5">
        <v>10.0</v>
      </c>
      <c r="F4" s="1"/>
      <c r="G4" s="5">
        <v>10.0</v>
      </c>
      <c r="H4" s="1"/>
      <c r="J4" s="1"/>
      <c r="K4" s="1"/>
    </row>
    <row r="5" ht="12.75" customHeight="1">
      <c r="A5" s="1"/>
      <c r="C5" s="5">
        <v>10.0</v>
      </c>
      <c r="D5" s="1"/>
      <c r="E5" s="5">
        <v>10.0</v>
      </c>
      <c r="F5" s="1"/>
      <c r="G5" s="5">
        <v>11.0</v>
      </c>
      <c r="H5" s="1"/>
      <c r="J5" s="1"/>
      <c r="K5" s="1"/>
    </row>
    <row r="6" ht="12.75" customHeight="1">
      <c r="A6" s="1"/>
      <c r="C6" s="5">
        <v>9.0</v>
      </c>
      <c r="D6" s="1"/>
      <c r="E6" s="5">
        <v>11.0</v>
      </c>
      <c r="F6" s="1"/>
      <c r="G6" s="5">
        <v>9.0</v>
      </c>
      <c r="H6" s="1"/>
      <c r="J6" s="1"/>
      <c r="K6" s="1"/>
    </row>
    <row r="7" ht="12.75" customHeight="1">
      <c r="A7" s="1"/>
      <c r="C7" s="5">
        <v>10.0</v>
      </c>
      <c r="D7" s="1"/>
      <c r="E7" s="5">
        <v>10.0</v>
      </c>
      <c r="F7" s="1"/>
      <c r="G7" s="5">
        <v>12.0</v>
      </c>
      <c r="H7" s="1"/>
      <c r="J7" s="1"/>
      <c r="K7" s="1"/>
    </row>
    <row r="8" ht="12.75" customHeight="1">
      <c r="A8" s="1"/>
      <c r="D8" s="1"/>
      <c r="E8" s="1"/>
      <c r="F8" s="1"/>
      <c r="G8" s="1"/>
      <c r="H8" s="1"/>
      <c r="J8" s="1"/>
      <c r="K8" s="1"/>
    </row>
    <row r="9" ht="12.75" customHeight="1">
      <c r="A9" s="1"/>
      <c r="C9" s="6">
        <f>STDEVP(C4:C7)</f>
        <v>0.4330127019</v>
      </c>
      <c r="D9" s="1"/>
      <c r="E9" s="6">
        <f>STDEVP(E4:E7)</f>
        <v>0.4330127019</v>
      </c>
      <c r="F9" s="1"/>
      <c r="G9" s="6">
        <f>STDEVP(G4:G7)</f>
        <v>1.118033989</v>
      </c>
      <c r="H9" s="1"/>
      <c r="J9" s="1"/>
      <c r="K9" s="1"/>
    </row>
    <row r="10" ht="12.75" customHeight="1">
      <c r="A10" s="1"/>
      <c r="C10" s="7" t="s">
        <v>3740</v>
      </c>
      <c r="D10" s="1"/>
      <c r="E10" s="7" t="s">
        <v>3741</v>
      </c>
      <c r="F10" s="1"/>
      <c r="G10" s="7" t="s">
        <v>3742</v>
      </c>
      <c r="H10" s="1"/>
      <c r="J10" s="1"/>
      <c r="K10" s="1"/>
    </row>
    <row r="11" ht="12.75" customHeight="1">
      <c r="A11" s="1"/>
      <c r="D11" s="1"/>
      <c r="E11" s="1"/>
      <c r="F11" s="1"/>
      <c r="G11" s="1"/>
      <c r="H11" s="1"/>
      <c r="J11" s="1"/>
      <c r="K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H12" s="3"/>
      <c r="I12" s="3"/>
      <c r="J12" s="3"/>
      <c r="K12" s="1"/>
    </row>
    <row r="13" ht="12.75" customHeight="1">
      <c r="A13" s="1"/>
      <c r="B13" s="1" t="s">
        <v>3743</v>
      </c>
      <c r="D13" s="1"/>
      <c r="E13" s="1"/>
      <c r="F13" s="1"/>
      <c r="G13" s="1"/>
      <c r="H13" s="1"/>
      <c r="J13" s="1"/>
      <c r="K13" s="1"/>
    </row>
    <row r="14" ht="12.75" customHeight="1">
      <c r="A14" s="1"/>
      <c r="B14" s="1" t="s">
        <v>3744</v>
      </c>
      <c r="D14" s="1"/>
      <c r="E14" s="1"/>
      <c r="F14" s="1"/>
      <c r="G14" s="1"/>
      <c r="H14" s="1"/>
      <c r="J14" s="1"/>
      <c r="K14" s="1"/>
    </row>
    <row r="15" ht="12.75" customHeight="1">
      <c r="A15" s="1"/>
      <c r="D15" s="1"/>
      <c r="E15" s="1"/>
      <c r="F15" s="1"/>
      <c r="G15" s="1"/>
      <c r="H15" s="1"/>
      <c r="J15" s="1"/>
      <c r="K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H16" s="3"/>
      <c r="I16" s="3"/>
      <c r="J16" s="3"/>
      <c r="K16" s="1"/>
    </row>
    <row r="17" ht="12.75" customHeight="1">
      <c r="A17" s="1"/>
      <c r="B17" s="2" t="s">
        <v>3745</v>
      </c>
      <c r="D17" s="1"/>
      <c r="E17" s="1"/>
      <c r="F17" s="1"/>
      <c r="G17" s="1"/>
      <c r="H17" s="1"/>
      <c r="J17" s="1"/>
      <c r="K17" s="1"/>
    </row>
    <row r="18" ht="12.75" customHeight="1">
      <c r="A18" s="1"/>
      <c r="D18" s="1"/>
      <c r="E18" s="1"/>
      <c r="F18" s="1"/>
      <c r="G18" s="1"/>
      <c r="H18" s="1"/>
      <c r="J18" s="1"/>
      <c r="K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H19" s="3"/>
      <c r="I19" s="3"/>
      <c r="J19" s="3"/>
      <c r="K19" s="1"/>
    </row>
    <row r="20" ht="12.75" customHeight="1">
      <c r="A20" s="1"/>
      <c r="B20" s="1" t="s">
        <v>788</v>
      </c>
      <c r="D20" s="1"/>
      <c r="E20" s="1"/>
      <c r="F20" s="1"/>
      <c r="G20" s="1"/>
      <c r="H20" s="1"/>
      <c r="J20" s="1"/>
      <c r="K20" s="1"/>
    </row>
    <row r="21" ht="12.75" customHeight="1">
      <c r="A21" s="1"/>
      <c r="D21" s="1"/>
      <c r="E21" s="1"/>
      <c r="F21" s="1"/>
      <c r="G21" s="1"/>
      <c r="H21" s="1"/>
      <c r="J21" s="1"/>
      <c r="K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H22" s="3"/>
      <c r="I22" s="3"/>
      <c r="J22" s="3"/>
      <c r="K22" s="1"/>
    </row>
    <row r="23" ht="12.75" customHeight="1">
      <c r="A23" s="1"/>
      <c r="B23" s="1" t="s">
        <v>3713</v>
      </c>
      <c r="D23" s="1"/>
      <c r="E23" s="1"/>
      <c r="F23" s="1"/>
      <c r="G23" s="1"/>
      <c r="H23" s="1"/>
      <c r="J23" s="1"/>
      <c r="K23" s="1"/>
    </row>
    <row r="24" ht="12.75" customHeight="1">
      <c r="A24" s="1"/>
      <c r="B24" s="1" t="s">
        <v>3714</v>
      </c>
      <c r="D24" s="1"/>
      <c r="E24" s="1"/>
      <c r="F24" s="1"/>
      <c r="G24" s="1"/>
      <c r="H24" s="1"/>
      <c r="J24" s="1"/>
      <c r="K24" s="1"/>
    </row>
    <row r="25" ht="12.75" customHeight="1">
      <c r="A25" s="1"/>
      <c r="B25" s="1" t="s">
        <v>3746</v>
      </c>
      <c r="D25" s="1"/>
      <c r="E25" s="1"/>
      <c r="F25" s="1"/>
      <c r="G25" s="1"/>
      <c r="H25" s="1"/>
      <c r="J25" s="1"/>
      <c r="K25" s="1"/>
    </row>
    <row r="26" ht="12.75" customHeight="1">
      <c r="A26" s="1"/>
      <c r="B26" s="1" t="s">
        <v>3747</v>
      </c>
      <c r="D26" s="1"/>
      <c r="E26" s="1"/>
      <c r="F26" s="1"/>
      <c r="G26" s="1"/>
      <c r="H26" s="1"/>
      <c r="J26" s="1"/>
      <c r="K26" s="1"/>
    </row>
    <row r="27" ht="12.75" customHeight="1">
      <c r="A27" s="1"/>
      <c r="B27" s="1" t="s">
        <v>3748</v>
      </c>
      <c r="D27" s="1"/>
      <c r="E27" s="1"/>
      <c r="F27" s="1"/>
      <c r="G27" s="1"/>
      <c r="H27" s="1"/>
      <c r="J27" s="1"/>
      <c r="K27" s="1"/>
    </row>
    <row r="28" ht="12.75" customHeight="1">
      <c r="A28" s="1"/>
      <c r="B28" s="1" t="s">
        <v>3749</v>
      </c>
      <c r="D28" s="1"/>
      <c r="E28" s="1"/>
      <c r="F28" s="1"/>
      <c r="G28" s="1"/>
      <c r="H28" s="1"/>
      <c r="J28" s="1"/>
      <c r="K28" s="1"/>
    </row>
    <row r="29" ht="12.75" customHeight="1">
      <c r="A29" s="1"/>
      <c r="D29" s="1"/>
      <c r="E29" s="1"/>
      <c r="F29" s="1"/>
      <c r="G29" s="1"/>
      <c r="H29" s="1"/>
      <c r="J29" s="1"/>
      <c r="K29" s="1"/>
    </row>
    <row r="30" ht="12.75" customHeight="1">
      <c r="A30" s="1"/>
      <c r="D30" s="103" t="s">
        <v>3721</v>
      </c>
      <c r="E30" s="192"/>
      <c r="F30" s="192"/>
      <c r="G30" s="192"/>
      <c r="H30" s="104"/>
      <c r="J30" s="1"/>
      <c r="K30" s="1"/>
    </row>
    <row r="31" ht="12.75" customHeight="1">
      <c r="A31" s="1"/>
      <c r="D31" s="4" t="s">
        <v>674</v>
      </c>
      <c r="E31" s="4" t="s">
        <v>675</v>
      </c>
      <c r="F31" s="4" t="s">
        <v>676</v>
      </c>
      <c r="G31" s="4" t="s">
        <v>3722</v>
      </c>
      <c r="H31" s="4" t="s">
        <v>3723</v>
      </c>
      <c r="J31" s="1"/>
      <c r="K31" s="1"/>
    </row>
    <row r="32" ht="12.75" customHeight="1">
      <c r="A32" s="1"/>
      <c r="C32" s="4" t="s">
        <v>3724</v>
      </c>
      <c r="D32" s="5">
        <v>1.4</v>
      </c>
      <c r="E32" s="5">
        <v>1.5</v>
      </c>
      <c r="F32" s="5">
        <v>1.6</v>
      </c>
      <c r="G32" s="5">
        <v>1.5</v>
      </c>
      <c r="H32" s="443">
        <f t="shared" ref="H32:H34" si="1">STDEVP(D32:G32)</f>
        <v>0.07071067812</v>
      </c>
      <c r="I32" s="47" t="s">
        <v>3750</v>
      </c>
      <c r="J32" s="1"/>
      <c r="K32" s="1"/>
    </row>
    <row r="33" ht="12.75" customHeight="1">
      <c r="A33" s="1"/>
      <c r="C33" s="4" t="s">
        <v>3726</v>
      </c>
      <c r="D33" s="5">
        <v>1.5</v>
      </c>
      <c r="E33" s="5">
        <v>1.5</v>
      </c>
      <c r="F33" s="5">
        <v>1.4</v>
      </c>
      <c r="G33" s="5">
        <v>1.5</v>
      </c>
      <c r="H33" s="443">
        <f t="shared" si="1"/>
        <v>0.04330127019</v>
      </c>
      <c r="I33" s="47" t="s">
        <v>3751</v>
      </c>
      <c r="J33" s="1"/>
      <c r="K33" s="1"/>
    </row>
    <row r="34" ht="12.75" customHeight="1">
      <c r="A34" s="1"/>
      <c r="C34" s="4" t="s">
        <v>3728</v>
      </c>
      <c r="D34" s="5">
        <v>1.5</v>
      </c>
      <c r="E34" s="5">
        <v>1.6</v>
      </c>
      <c r="F34" s="5">
        <v>1.7</v>
      </c>
      <c r="G34" s="5">
        <v>1.8</v>
      </c>
      <c r="H34" s="443">
        <f t="shared" si="1"/>
        <v>0.1118033989</v>
      </c>
      <c r="I34" s="47" t="s">
        <v>3752</v>
      </c>
      <c r="J34" s="1"/>
      <c r="K34" s="1"/>
    </row>
    <row r="35" ht="12.75" customHeight="1">
      <c r="A35" s="1"/>
      <c r="D35" s="1"/>
      <c r="E35" s="1"/>
      <c r="F35" s="1"/>
      <c r="G35" s="1"/>
      <c r="H35" s="1"/>
      <c r="J35" s="1"/>
      <c r="K35" s="1"/>
    </row>
    <row r="36" ht="12.75" customHeight="1">
      <c r="A36" s="1"/>
      <c r="D36" s="1"/>
      <c r="E36" s="69"/>
      <c r="F36" s="194"/>
      <c r="G36" s="70" t="s">
        <v>3753</v>
      </c>
      <c r="H36" s="443">
        <f>MIN(H32:H34)</f>
        <v>0.04330127019</v>
      </c>
      <c r="I36" s="47" t="s">
        <v>3754</v>
      </c>
      <c r="J36" s="1"/>
      <c r="K36" s="1"/>
    </row>
    <row r="37" ht="12.75" customHeight="1">
      <c r="A37" s="1"/>
      <c r="D37" s="1"/>
      <c r="E37" s="1"/>
      <c r="F37" s="1"/>
      <c r="G37" s="1"/>
      <c r="H37" s="1"/>
      <c r="J37" s="1"/>
      <c r="K37" s="1"/>
    </row>
    <row r="38" ht="12.75" customHeight="1">
      <c r="A38" s="1"/>
      <c r="D38" s="69" t="s">
        <v>3755</v>
      </c>
      <c r="E38" s="194"/>
      <c r="F38" s="194"/>
      <c r="G38" s="194"/>
      <c r="H38" s="6" t="str">
        <f t="array" ref="H38">INDEX(C32:C34,MATCH(MIN(H32:H34),H32:H34,0))</f>
        <v>Machine 2</v>
      </c>
      <c r="J38" s="1"/>
      <c r="K38" s="1"/>
    </row>
    <row r="39" ht="12.75" customHeight="1">
      <c r="A39" s="1"/>
      <c r="D39" s="1"/>
      <c r="E39" s="1"/>
      <c r="F39" s="1"/>
      <c r="G39" s="1"/>
      <c r="H39" s="109" t="s">
        <v>3756</v>
      </c>
      <c r="J39" s="1"/>
      <c r="K39" s="1"/>
    </row>
    <row r="40" ht="12.75" customHeight="1">
      <c r="A40" s="1"/>
      <c r="D40" s="1"/>
      <c r="E40" s="1"/>
      <c r="F40" s="1"/>
      <c r="G40" s="1"/>
      <c r="H40" s="1"/>
      <c r="J40" s="1"/>
      <c r="K40" s="1"/>
    </row>
    <row r="41" ht="13.5" customHeight="1">
      <c r="A41" s="1"/>
      <c r="B41" s="3" t="s">
        <v>3734</v>
      </c>
      <c r="C41" s="3"/>
      <c r="D41" s="3"/>
      <c r="E41" s="3"/>
      <c r="F41" s="3"/>
      <c r="G41" s="3"/>
      <c r="H41" s="3"/>
      <c r="I41" s="3"/>
      <c r="J41" s="3"/>
      <c r="K41" s="1"/>
    </row>
    <row r="42" ht="12.75" customHeight="1">
      <c r="A42" s="1"/>
      <c r="D42" s="1"/>
      <c r="E42" s="129" t="s">
        <v>3735</v>
      </c>
      <c r="F42" s="201" t="s">
        <v>3757</v>
      </c>
      <c r="G42" s="1"/>
      <c r="H42" s="1"/>
      <c r="J42" s="1"/>
      <c r="K42" s="1"/>
    </row>
    <row r="43" ht="12.75" customHeight="1">
      <c r="A43" s="1"/>
      <c r="D43" s="1"/>
      <c r="E43" s="129" t="s">
        <v>3736</v>
      </c>
      <c r="F43" s="201" t="s">
        <v>3758</v>
      </c>
      <c r="G43" s="1"/>
      <c r="H43" s="1"/>
      <c r="J43" s="1"/>
      <c r="K43" s="1"/>
    </row>
    <row r="44" ht="12.75" customHeight="1">
      <c r="A44" s="1"/>
      <c r="D44" s="129"/>
      <c r="E44" s="129" t="s">
        <v>3738</v>
      </c>
      <c r="F44" s="201" t="s">
        <v>3756</v>
      </c>
      <c r="G44" s="1"/>
      <c r="H44" s="1"/>
      <c r="J44" s="1"/>
      <c r="K44" s="1"/>
    </row>
    <row r="45" ht="12.75" customHeight="1">
      <c r="A45" s="1"/>
      <c r="D45" s="1"/>
      <c r="E45" s="129" t="s">
        <v>3739</v>
      </c>
      <c r="F45" s="1"/>
      <c r="G45" s="1"/>
      <c r="H45" s="1"/>
      <c r="J45" s="1"/>
      <c r="K45" s="1"/>
    </row>
    <row r="46" ht="12.75" customHeight="1">
      <c r="A46" s="1"/>
      <c r="D46" s="1"/>
      <c r="E46" s="1"/>
      <c r="F46" s="1"/>
      <c r="G46" s="1"/>
      <c r="H46" s="1"/>
      <c r="J46" s="1"/>
      <c r="K46" s="329"/>
    </row>
  </sheetData>
  <mergeCells count="1">
    <mergeCell ref="D30:H30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5.86"/>
    <col customWidth="1" min="3" max="3" width="10.43"/>
    <col customWidth="1" min="4" max="4" width="8.0"/>
    <col customWidth="1" min="5" max="5" width="14.29"/>
    <col customWidth="1" min="6" max="6" width="14.57"/>
    <col customWidth="1" min="7" max="26" width="8.0"/>
  </cols>
  <sheetData>
    <row r="1" ht="18.75" customHeight="1">
      <c r="A1" s="17" t="s">
        <v>323</v>
      </c>
      <c r="B1" s="17"/>
      <c r="C1" s="17"/>
      <c r="D1" s="17"/>
      <c r="E1" s="17"/>
      <c r="F1" s="17"/>
      <c r="H1" s="1"/>
    </row>
    <row r="2" ht="13.5" customHeight="1">
      <c r="A2" s="1"/>
      <c r="B2" s="1"/>
      <c r="C2" s="1"/>
      <c r="E2" s="1"/>
      <c r="F2" s="1"/>
      <c r="H2" s="1"/>
    </row>
    <row r="3" ht="25.5" customHeight="1">
      <c r="A3" s="1"/>
      <c r="B3" s="4" t="s">
        <v>2642</v>
      </c>
      <c r="C3" s="99" t="s">
        <v>3759</v>
      </c>
      <c r="D3" s="99" t="s">
        <v>3760</v>
      </c>
      <c r="E3" s="4" t="s">
        <v>3761</v>
      </c>
      <c r="F3" s="1"/>
      <c r="H3" s="1"/>
    </row>
    <row r="4" ht="12.75" customHeight="1">
      <c r="A4" s="1"/>
      <c r="B4" s="5" t="s">
        <v>3762</v>
      </c>
      <c r="C4" s="5" t="s">
        <v>1059</v>
      </c>
      <c r="D4" s="5" t="s">
        <v>1842</v>
      </c>
      <c r="E4" s="6" t="str">
        <f t="shared" ref="E4:E7" si="1">SUBSTITUTE(B4,C4,D4)</f>
        <v>ABhelloEF</v>
      </c>
      <c r="F4" s="47" t="s">
        <v>3763</v>
      </c>
      <c r="H4" s="1"/>
    </row>
    <row r="5" ht="12.75" customHeight="1">
      <c r="A5" s="1"/>
      <c r="B5" s="5" t="s">
        <v>3764</v>
      </c>
      <c r="C5" s="5" t="s">
        <v>1059</v>
      </c>
      <c r="D5" s="5" t="s">
        <v>1842</v>
      </c>
      <c r="E5" s="6" t="str">
        <f t="shared" si="1"/>
        <v>ABhelloABhello</v>
      </c>
      <c r="F5" s="47" t="s">
        <v>3765</v>
      </c>
      <c r="H5" s="1"/>
    </row>
    <row r="6" ht="12.75" customHeight="1">
      <c r="A6" s="1"/>
      <c r="B6" s="5" t="s">
        <v>3766</v>
      </c>
      <c r="C6" s="5" t="s">
        <v>540</v>
      </c>
      <c r="D6" s="5" t="s">
        <v>3317</v>
      </c>
      <c r="E6" s="6" t="str">
        <f t="shared" si="1"/>
        <v>Northern Area</v>
      </c>
      <c r="F6" s="47" t="s">
        <v>3767</v>
      </c>
      <c r="H6" s="1"/>
    </row>
    <row r="7" ht="12.75" customHeight="1">
      <c r="A7" s="1"/>
      <c r="B7" s="5" t="s">
        <v>3768</v>
      </c>
      <c r="C7" s="5" t="s">
        <v>3769</v>
      </c>
      <c r="D7" s="5" t="s">
        <v>3770</v>
      </c>
      <c r="E7" s="6" t="str">
        <f t="shared" si="1"/>
        <v>S&amp; &amp; Cement</v>
      </c>
      <c r="F7" s="47" t="s">
        <v>3771</v>
      </c>
      <c r="H7" s="1"/>
    </row>
    <row r="8" ht="12.75" customHeight="1">
      <c r="A8" s="1"/>
      <c r="B8" s="1"/>
      <c r="C8" s="1"/>
      <c r="E8" s="1"/>
      <c r="F8" s="1"/>
      <c r="H8" s="1"/>
    </row>
    <row r="9" ht="25.5" customHeight="1">
      <c r="A9" s="1"/>
      <c r="B9" s="4" t="s">
        <v>2642</v>
      </c>
      <c r="C9" s="99" t="s">
        <v>3759</v>
      </c>
      <c r="D9" s="99" t="s">
        <v>3760</v>
      </c>
      <c r="E9" s="99" t="s">
        <v>3772</v>
      </c>
      <c r="F9" s="4" t="s">
        <v>3761</v>
      </c>
      <c r="H9" s="1"/>
    </row>
    <row r="10" ht="12.75" customHeight="1">
      <c r="A10" s="1"/>
      <c r="B10" s="5" t="s">
        <v>3773</v>
      </c>
      <c r="C10" s="5" t="s">
        <v>3774</v>
      </c>
      <c r="D10" s="5" t="s">
        <v>1842</v>
      </c>
      <c r="E10" s="5">
        <v>3.0</v>
      </c>
      <c r="F10" s="6" t="str">
        <f t="shared" ref="F10:F11" si="2">SUBSTITUTE(B10,C10,D10,E10)</f>
        <v>ABCABChello</v>
      </c>
      <c r="H10" s="1"/>
    </row>
    <row r="11" ht="12.75" customHeight="1">
      <c r="A11" s="1"/>
      <c r="B11" s="5" t="s">
        <v>3768</v>
      </c>
      <c r="C11" s="5" t="s">
        <v>3769</v>
      </c>
      <c r="D11" s="5" t="s">
        <v>3770</v>
      </c>
      <c r="E11" s="5">
        <v>2.0</v>
      </c>
      <c r="F11" s="6" t="str">
        <f t="shared" si="2"/>
        <v>Sand &amp; Cement</v>
      </c>
      <c r="H11" s="1"/>
    </row>
    <row r="12" ht="12.75" customHeight="1">
      <c r="A12" s="1"/>
      <c r="B12" s="1"/>
      <c r="C12" s="1"/>
      <c r="E12" s="1"/>
      <c r="F12" s="47" t="s">
        <v>3775</v>
      </c>
      <c r="H12" s="1"/>
    </row>
    <row r="13" ht="12.75" customHeight="1">
      <c r="A13" s="1"/>
      <c r="B13" s="1"/>
      <c r="C13" s="1"/>
      <c r="E13" s="1"/>
      <c r="F13" s="47" t="s">
        <v>3776</v>
      </c>
      <c r="H13" s="1"/>
    </row>
    <row r="14" ht="12.75" customHeight="1">
      <c r="A14" s="1"/>
      <c r="B14" s="1"/>
      <c r="C14" s="1"/>
      <c r="E14" s="1"/>
      <c r="F14" s="1"/>
      <c r="H14" s="1"/>
    </row>
    <row r="15" ht="13.5" customHeight="1">
      <c r="A15" s="1"/>
      <c r="B15" s="3" t="s">
        <v>698</v>
      </c>
      <c r="C15" s="3"/>
      <c r="D15" s="3"/>
      <c r="E15" s="3"/>
      <c r="F15" s="3"/>
      <c r="H15" s="1"/>
    </row>
    <row r="16" ht="12.75" customHeight="1">
      <c r="A16" s="1"/>
      <c r="B16" s="1" t="s">
        <v>3777</v>
      </c>
      <c r="C16" s="1"/>
      <c r="E16" s="1"/>
      <c r="F16" s="1"/>
      <c r="H16" s="1"/>
    </row>
    <row r="17" ht="12.75" customHeight="1">
      <c r="A17" s="1"/>
      <c r="B17" s="1" t="s">
        <v>3778</v>
      </c>
      <c r="C17" s="1"/>
      <c r="E17" s="1"/>
      <c r="F17" s="1"/>
      <c r="H17" s="1"/>
    </row>
    <row r="18" ht="12.75" customHeight="1">
      <c r="A18" s="1"/>
      <c r="B18" s="1" t="s">
        <v>3779</v>
      </c>
      <c r="C18" s="1"/>
      <c r="E18" s="1"/>
      <c r="F18" s="1"/>
      <c r="H18" s="1"/>
    </row>
    <row r="19" ht="12.75" customHeight="1">
      <c r="A19" s="1"/>
      <c r="B19" s="1"/>
      <c r="C19" s="1"/>
      <c r="E19" s="1"/>
      <c r="F19" s="1"/>
      <c r="H19" s="1"/>
    </row>
    <row r="20" ht="13.5" customHeight="1">
      <c r="A20" s="1"/>
      <c r="B20" s="3" t="s">
        <v>653</v>
      </c>
      <c r="C20" s="3"/>
      <c r="D20" s="3"/>
      <c r="E20" s="3"/>
      <c r="F20" s="3"/>
      <c r="H20" s="1"/>
    </row>
    <row r="21" ht="12.75" customHeight="1">
      <c r="A21" s="1"/>
      <c r="B21" s="2" t="s">
        <v>3780</v>
      </c>
      <c r="C21" s="1"/>
      <c r="E21" s="1"/>
      <c r="F21" s="1"/>
      <c r="H21" s="1"/>
    </row>
    <row r="22" ht="12.75" customHeight="1">
      <c r="A22" s="1"/>
      <c r="B22" s="1" t="s">
        <v>3781</v>
      </c>
      <c r="C22" s="1"/>
      <c r="E22" s="1"/>
      <c r="F22" s="1"/>
      <c r="H22" s="1"/>
    </row>
    <row r="23" ht="12.75" customHeight="1">
      <c r="A23" s="1"/>
      <c r="B23" s="1"/>
      <c r="C23" s="1"/>
      <c r="E23" s="1"/>
      <c r="F23" s="1"/>
      <c r="H23" s="1"/>
    </row>
    <row r="24" ht="13.5" customHeight="1">
      <c r="A24" s="1"/>
      <c r="B24" s="3" t="s">
        <v>4</v>
      </c>
      <c r="C24" s="3"/>
      <c r="D24" s="3"/>
      <c r="E24" s="3"/>
      <c r="F24" s="3"/>
      <c r="H24" s="1"/>
    </row>
    <row r="25" ht="12.75" customHeight="1">
      <c r="A25" s="1"/>
      <c r="B25" s="1" t="s">
        <v>788</v>
      </c>
      <c r="C25" s="1"/>
      <c r="E25" s="1"/>
      <c r="F25" s="1"/>
      <c r="H25" s="1"/>
    </row>
    <row r="26" ht="12.75" customHeight="1">
      <c r="A26" s="1"/>
      <c r="B26" s="1"/>
      <c r="C26" s="1"/>
      <c r="E26" s="1"/>
      <c r="F26" s="1"/>
      <c r="H26" s="1"/>
    </row>
    <row r="27" ht="13.5" customHeight="1">
      <c r="A27" s="1"/>
      <c r="B27" s="3" t="s">
        <v>447</v>
      </c>
      <c r="C27" s="3"/>
      <c r="D27" s="3"/>
      <c r="E27" s="3"/>
      <c r="F27" s="3"/>
      <c r="H27" s="1"/>
    </row>
    <row r="28" ht="12.75" customHeight="1">
      <c r="A28" s="1"/>
      <c r="B28" s="1" t="s">
        <v>3782</v>
      </c>
      <c r="C28" s="1"/>
      <c r="E28" s="1"/>
      <c r="F28" s="1"/>
      <c r="H28" s="1"/>
    </row>
    <row r="29" ht="12.75" customHeight="1">
      <c r="A29" s="1"/>
      <c r="B29" s="1" t="s">
        <v>3783</v>
      </c>
      <c r="C29" s="1"/>
      <c r="E29" s="1"/>
      <c r="F29" s="1"/>
      <c r="H29" s="1"/>
    </row>
    <row r="30" ht="12.75" customHeight="1">
      <c r="A30" s="1"/>
      <c r="B30" s="1"/>
      <c r="C30" s="1"/>
      <c r="E30" s="1"/>
      <c r="F30" s="1"/>
      <c r="H30" s="1"/>
    </row>
    <row r="31" ht="12.75" customHeight="1">
      <c r="A31" s="1"/>
      <c r="B31" s="1" t="s">
        <v>3784</v>
      </c>
      <c r="C31" s="1"/>
      <c r="E31" s="1"/>
      <c r="F31" s="1"/>
      <c r="H31" s="1"/>
    </row>
    <row r="32" ht="12.75" customHeight="1">
      <c r="A32" s="1"/>
      <c r="B32" s="1"/>
      <c r="C32" s="1"/>
      <c r="E32" s="1"/>
      <c r="F32" s="1"/>
      <c r="H32" s="1"/>
    </row>
    <row r="33" ht="12.75" customHeight="1">
      <c r="A33" s="1"/>
      <c r="B33" s="1" t="s">
        <v>668</v>
      </c>
      <c r="C33" s="1"/>
      <c r="E33" s="1"/>
      <c r="F33" s="1"/>
      <c r="H33" s="1"/>
    </row>
    <row r="34" ht="25.5" customHeight="1">
      <c r="A34" s="1"/>
      <c r="B34" s="4" t="s">
        <v>2642</v>
      </c>
      <c r="C34" s="99" t="s">
        <v>3759</v>
      </c>
      <c r="D34" s="99" t="s">
        <v>3760</v>
      </c>
      <c r="E34" s="4" t="s">
        <v>3761</v>
      </c>
      <c r="F34" s="1"/>
      <c r="H34" s="1"/>
    </row>
    <row r="35" ht="12.75" customHeight="1">
      <c r="A35" s="1"/>
      <c r="B35" s="5" t="s">
        <v>3766</v>
      </c>
      <c r="C35" s="5" t="s">
        <v>540</v>
      </c>
      <c r="D35" s="5" t="s">
        <v>3317</v>
      </c>
      <c r="E35" s="6" t="str">
        <f t="shared" ref="E35:E39" si="3">SUBSTITUTE(B35,C35,D35)</f>
        <v>Northern Area</v>
      </c>
      <c r="F35" s="1"/>
      <c r="H35" s="1"/>
    </row>
    <row r="36" ht="12.75" customHeight="1">
      <c r="A36" s="1"/>
      <c r="B36" s="5" t="s">
        <v>3785</v>
      </c>
      <c r="C36" s="5" t="s">
        <v>540</v>
      </c>
      <c r="D36" s="5" t="s">
        <v>3317</v>
      </c>
      <c r="E36" s="6" t="str">
        <f t="shared" si="3"/>
        <v>Northern region</v>
      </c>
      <c r="F36" s="1"/>
      <c r="H36" s="1"/>
    </row>
    <row r="37" ht="12.75" customHeight="1">
      <c r="A37" s="1"/>
      <c r="B37" s="5" t="s">
        <v>3766</v>
      </c>
      <c r="C37" s="341" t="s">
        <v>3786</v>
      </c>
      <c r="D37" s="5" t="s">
        <v>3317</v>
      </c>
      <c r="E37" s="6" t="str">
        <f t="shared" si="3"/>
        <v>Northern Region</v>
      </c>
      <c r="F37" s="1"/>
      <c r="H37" s="1"/>
    </row>
    <row r="38" ht="12.75" customHeight="1">
      <c r="A38" s="1"/>
      <c r="B38" s="5" t="s">
        <v>3766</v>
      </c>
      <c r="C38" s="5" t="s">
        <v>540</v>
      </c>
      <c r="D38" s="341" t="s">
        <v>3787</v>
      </c>
      <c r="E38" s="6" t="str">
        <f t="shared" si="3"/>
        <v>Northern area</v>
      </c>
      <c r="F38" s="1"/>
      <c r="H38" s="1"/>
    </row>
    <row r="39" ht="12.75" customHeight="1">
      <c r="A39" s="1"/>
      <c r="B39" s="5" t="s">
        <v>3766</v>
      </c>
      <c r="C39" s="341" t="s">
        <v>3786</v>
      </c>
      <c r="D39" s="341" t="s">
        <v>3787</v>
      </c>
      <c r="E39" s="6" t="str">
        <f t="shared" si="3"/>
        <v>Northern Region</v>
      </c>
      <c r="F39" s="1"/>
      <c r="H39" s="1"/>
    </row>
    <row r="40" ht="12.75" customHeight="1">
      <c r="A40" s="1"/>
      <c r="B40" s="1"/>
      <c r="C40" s="1"/>
      <c r="E40" s="47" t="s">
        <v>3788</v>
      </c>
      <c r="F40" s="1"/>
      <c r="H40" s="1"/>
    </row>
    <row r="41" ht="12.75" customHeight="1">
      <c r="A41" s="1"/>
      <c r="B41" s="1"/>
      <c r="C41" s="1"/>
      <c r="E41" s="1"/>
      <c r="F41" s="1"/>
      <c r="H41" s="1"/>
    </row>
    <row r="42" ht="12.75" customHeight="1">
      <c r="A42" s="1"/>
      <c r="B42" s="1" t="s">
        <v>3789</v>
      </c>
      <c r="C42" s="1"/>
      <c r="E42" s="1"/>
      <c r="F42" s="1"/>
      <c r="H42" s="1"/>
    </row>
    <row r="43" ht="12.75" customHeight="1">
      <c r="A43" s="1"/>
      <c r="B43" s="1"/>
      <c r="C43" s="1"/>
      <c r="E43" s="1"/>
      <c r="F43" s="1"/>
      <c r="H43" s="1"/>
    </row>
    <row r="44" ht="12.75" customHeight="1">
      <c r="A44" s="1"/>
      <c r="B44" s="1" t="s">
        <v>679</v>
      </c>
      <c r="C44" s="1"/>
      <c r="E44" s="1"/>
      <c r="F44" s="1"/>
      <c r="H44" s="1"/>
    </row>
    <row r="45" ht="25.5" customHeight="1">
      <c r="A45" s="1"/>
      <c r="B45" s="4" t="s">
        <v>2642</v>
      </c>
      <c r="C45" s="99" t="s">
        <v>3759</v>
      </c>
      <c r="D45" s="99" t="s">
        <v>3760</v>
      </c>
      <c r="E45" s="4" t="s">
        <v>3761</v>
      </c>
      <c r="F45" s="1"/>
      <c r="H45" s="1"/>
    </row>
    <row r="46" ht="12.75" customHeight="1">
      <c r="A46" s="1"/>
      <c r="B46" s="5" t="s">
        <v>3766</v>
      </c>
      <c r="C46" s="5" t="s">
        <v>540</v>
      </c>
      <c r="D46" s="5" t="s">
        <v>3317</v>
      </c>
      <c r="E46" s="6" t="str">
        <f t="shared" ref="E46:E50" si="4">SUBSTITUTE(PROPER(B46),PROPER(C46),PROPER(D46))</f>
        <v>Northern Area</v>
      </c>
      <c r="F46" s="1"/>
      <c r="H46" s="1"/>
    </row>
    <row r="47" ht="12.75" customHeight="1">
      <c r="A47" s="1"/>
      <c r="B47" s="5" t="s">
        <v>3785</v>
      </c>
      <c r="C47" s="5" t="s">
        <v>540</v>
      </c>
      <c r="D47" s="5" t="s">
        <v>3317</v>
      </c>
      <c r="E47" s="6" t="str">
        <f t="shared" si="4"/>
        <v>Northern Area</v>
      </c>
      <c r="F47" s="1"/>
      <c r="H47" s="1"/>
    </row>
    <row r="48" ht="12.75" customHeight="1">
      <c r="A48" s="1"/>
      <c r="B48" s="5" t="s">
        <v>3766</v>
      </c>
      <c r="C48" s="341" t="s">
        <v>3786</v>
      </c>
      <c r="D48" s="5" t="s">
        <v>3317</v>
      </c>
      <c r="E48" s="6" t="str">
        <f t="shared" si="4"/>
        <v>Northern Area</v>
      </c>
      <c r="F48" s="1"/>
      <c r="H48" s="1"/>
    </row>
    <row r="49" ht="12.75" customHeight="1">
      <c r="A49" s="1"/>
      <c r="B49" s="5" t="s">
        <v>3766</v>
      </c>
      <c r="C49" s="5" t="s">
        <v>540</v>
      </c>
      <c r="D49" s="341" t="s">
        <v>3787</v>
      </c>
      <c r="E49" s="6" t="str">
        <f t="shared" si="4"/>
        <v>Northern Area</v>
      </c>
      <c r="F49" s="1"/>
      <c r="H49" s="1"/>
    </row>
    <row r="50" ht="12.75" customHeight="1">
      <c r="A50" s="1"/>
      <c r="B50" s="5" t="s">
        <v>3766</v>
      </c>
      <c r="C50" s="341" t="s">
        <v>3786</v>
      </c>
      <c r="D50" s="341" t="s">
        <v>3787</v>
      </c>
      <c r="E50" s="6" t="str">
        <f t="shared" si="4"/>
        <v>Northern Area</v>
      </c>
      <c r="F50" s="1"/>
      <c r="H50" s="1"/>
    </row>
    <row r="51" ht="12.75" customHeight="1">
      <c r="A51" s="1"/>
      <c r="B51" s="1"/>
      <c r="C51" s="1"/>
      <c r="E51" s="7" t="s">
        <v>3790</v>
      </c>
      <c r="F51" s="1"/>
      <c r="H51" s="1"/>
    </row>
    <row r="52" ht="12.75" customHeight="1">
      <c r="A52" s="1"/>
      <c r="B52" s="1"/>
      <c r="C52" s="1"/>
      <c r="E52" s="1"/>
      <c r="F52" s="1"/>
      <c r="H52" s="1"/>
    </row>
    <row r="53" ht="12.75" customHeight="1">
      <c r="A53" s="1"/>
      <c r="B53" s="1"/>
      <c r="C53" s="1"/>
      <c r="E53" s="1"/>
      <c r="F53" s="1"/>
      <c r="H53" s="1"/>
    </row>
    <row r="54" ht="12.75" customHeight="1">
      <c r="A54" s="1"/>
      <c r="B54" s="1"/>
      <c r="C54" s="1"/>
      <c r="E54" s="1"/>
      <c r="F54" s="1"/>
      <c r="H54" s="1"/>
    </row>
    <row r="55" ht="12.75" customHeight="1">
      <c r="A55" s="1"/>
      <c r="B55" s="1"/>
      <c r="C55" s="1"/>
      <c r="E55" s="1"/>
      <c r="F55" s="1"/>
      <c r="H55" s="1"/>
    </row>
    <row r="56" ht="12.75" customHeight="1">
      <c r="A56" s="1"/>
      <c r="B56" s="1"/>
      <c r="C56" s="1"/>
      <c r="E56" s="1"/>
      <c r="F56" s="1"/>
      <c r="H56" s="1"/>
    </row>
    <row r="57" ht="12.75" customHeight="1">
      <c r="A57" s="1"/>
      <c r="B57" s="1"/>
      <c r="C57" s="1"/>
      <c r="E57" s="1"/>
      <c r="F57" s="1"/>
      <c r="H57" s="1"/>
    </row>
    <row r="58" ht="12.75" customHeight="1">
      <c r="A58" s="1"/>
      <c r="B58" s="1"/>
      <c r="C58" s="1"/>
      <c r="E58" s="1"/>
      <c r="F58" s="1"/>
      <c r="H58" s="1"/>
    </row>
    <row r="59" ht="12.75" customHeight="1">
      <c r="A59" s="1"/>
      <c r="B59" s="1"/>
      <c r="C59" s="1"/>
      <c r="E59" s="1"/>
      <c r="F59" s="1"/>
      <c r="H59" s="1"/>
    </row>
    <row r="60" ht="12.75" customHeight="1">
      <c r="A60" s="1"/>
      <c r="B60" s="1"/>
      <c r="C60" s="1"/>
      <c r="E60" s="1"/>
      <c r="F60" s="1"/>
      <c r="H60" s="1"/>
    </row>
    <row r="61" ht="12.75" customHeight="1">
      <c r="A61" s="1"/>
      <c r="B61" s="1"/>
      <c r="C61" s="1"/>
      <c r="E61" s="1"/>
      <c r="F61" s="1"/>
      <c r="H61" s="1"/>
    </row>
    <row r="62" ht="12.75" customHeight="1">
      <c r="A62" s="1"/>
      <c r="B62" s="1"/>
      <c r="C62" s="1"/>
      <c r="E62" s="1"/>
      <c r="F62" s="1"/>
      <c r="H62" s="1"/>
    </row>
    <row r="63" ht="12.75" customHeight="1">
      <c r="A63" s="1"/>
      <c r="B63" s="1"/>
      <c r="C63" s="1"/>
      <c r="E63" s="1"/>
      <c r="F63" s="1"/>
      <c r="H63" s="1"/>
    </row>
    <row r="64" ht="12.75" customHeight="1">
      <c r="A64" s="1"/>
      <c r="B64" s="1"/>
      <c r="C64" s="1"/>
      <c r="E64" s="1"/>
      <c r="F64" s="1"/>
      <c r="H64" s="1"/>
    </row>
    <row r="65" ht="12.75" customHeight="1">
      <c r="A65" s="1"/>
      <c r="B65" s="1"/>
      <c r="C65" s="1"/>
      <c r="E65" s="1"/>
      <c r="F65" s="1"/>
      <c r="H65" s="1"/>
    </row>
    <row r="66" ht="12.75" customHeight="1">
      <c r="A66" s="1"/>
      <c r="B66" s="1"/>
      <c r="C66" s="1"/>
      <c r="E66" s="1"/>
      <c r="F66" s="1"/>
      <c r="H66" s="1"/>
    </row>
    <row r="67" ht="12.75" customHeight="1">
      <c r="A67" s="1"/>
      <c r="B67" s="1"/>
      <c r="C67" s="1"/>
      <c r="E67" s="1"/>
      <c r="F67" s="1"/>
      <c r="H67" s="1"/>
    </row>
    <row r="68" ht="12.75" customHeight="1">
      <c r="A68" s="1"/>
      <c r="B68" s="1"/>
      <c r="C68" s="1"/>
      <c r="E68" s="1"/>
      <c r="F68" s="1"/>
      <c r="H68" s="1"/>
    </row>
    <row r="69" ht="12.75" customHeight="1">
      <c r="A69" s="1"/>
      <c r="B69" s="1"/>
      <c r="C69" s="1"/>
      <c r="E69" s="1"/>
      <c r="F69" s="1"/>
      <c r="H69" s="1"/>
    </row>
    <row r="70" ht="12.75" customHeight="1">
      <c r="A70" s="1"/>
      <c r="B70" s="1"/>
      <c r="C70" s="1"/>
      <c r="E70" s="1"/>
      <c r="F70" s="1"/>
      <c r="H70" s="1"/>
    </row>
    <row r="71" ht="12.75" customHeight="1">
      <c r="A71" s="1"/>
      <c r="B71" s="1"/>
      <c r="C71" s="1"/>
      <c r="E71" s="1"/>
      <c r="F71" s="1"/>
      <c r="H71" s="1"/>
    </row>
    <row r="72" ht="12.75" customHeight="1">
      <c r="A72" s="1"/>
      <c r="B72" s="1"/>
      <c r="C72" s="1"/>
      <c r="E72" s="1"/>
      <c r="F72" s="1"/>
      <c r="H72" s="1"/>
    </row>
    <row r="73" ht="12.75" customHeight="1">
      <c r="A73" s="1"/>
      <c r="B73" s="1"/>
      <c r="C73" s="1"/>
      <c r="E73" s="1"/>
      <c r="F73" s="1"/>
      <c r="H73" s="1"/>
    </row>
    <row r="74" ht="12.75" customHeight="1">
      <c r="A74" s="1"/>
      <c r="B74" s="1"/>
      <c r="C74" s="1"/>
      <c r="E74" s="1"/>
      <c r="F74" s="1"/>
      <c r="H74" s="1"/>
    </row>
    <row r="75" ht="12.75" customHeight="1">
      <c r="A75" s="1"/>
      <c r="B75" s="1"/>
      <c r="C75" s="1"/>
      <c r="E75" s="1"/>
      <c r="F75" s="1"/>
      <c r="H75" s="1"/>
    </row>
    <row r="76" ht="12.75" customHeight="1">
      <c r="A76" s="1"/>
      <c r="B76" s="1"/>
      <c r="C76" s="1"/>
      <c r="E76" s="1"/>
      <c r="F76" s="1"/>
      <c r="H76" s="1"/>
    </row>
    <row r="77" ht="12.75" customHeight="1">
      <c r="A77" s="1"/>
      <c r="B77" s="1"/>
      <c r="C77" s="1"/>
      <c r="E77" s="1"/>
      <c r="F77" s="1"/>
      <c r="H77" s="1"/>
    </row>
    <row r="78" ht="12.75" customHeight="1">
      <c r="A78" s="1"/>
      <c r="B78" s="1"/>
      <c r="C78" s="1"/>
      <c r="E78" s="1"/>
      <c r="F78" s="1"/>
      <c r="H78" s="1"/>
    </row>
    <row r="79" ht="12.75" customHeight="1">
      <c r="A79" s="1"/>
      <c r="B79" s="1"/>
      <c r="C79" s="1"/>
      <c r="E79" s="1"/>
      <c r="F79" s="1"/>
      <c r="H79" s="1"/>
    </row>
    <row r="80" ht="12.75" customHeight="1">
      <c r="A80" s="1"/>
      <c r="B80" s="1"/>
      <c r="C80" s="1"/>
      <c r="E80" s="1"/>
      <c r="F80" s="1"/>
      <c r="H80" s="1"/>
    </row>
    <row r="81" ht="12.75" customHeight="1">
      <c r="A81" s="1"/>
      <c r="B81" s="1"/>
      <c r="C81" s="1"/>
      <c r="E81" s="1"/>
      <c r="F81" s="1"/>
      <c r="H81" s="1"/>
    </row>
    <row r="82" ht="12.75" customHeight="1">
      <c r="A82" s="1"/>
      <c r="B82" s="1"/>
      <c r="C82" s="1"/>
      <c r="E82" s="1"/>
      <c r="F82" s="1"/>
      <c r="H82" s="1"/>
    </row>
    <row r="83" ht="12.75" customHeight="1">
      <c r="A83" s="1"/>
      <c r="B83" s="1"/>
      <c r="C83" s="1"/>
      <c r="E83" s="1"/>
      <c r="F83" s="1"/>
      <c r="H83" s="1"/>
    </row>
    <row r="84" ht="12.75" customHeight="1">
      <c r="A84" s="1"/>
      <c r="B84" s="1"/>
      <c r="C84" s="1"/>
      <c r="E84" s="1"/>
      <c r="F84" s="1"/>
      <c r="H84" s="1"/>
    </row>
    <row r="85" ht="12.75" customHeight="1">
      <c r="A85" s="1"/>
      <c r="B85" s="1"/>
      <c r="C85" s="1"/>
      <c r="E85" s="1"/>
      <c r="F85" s="1"/>
      <c r="H85" s="1"/>
    </row>
    <row r="86" ht="12.75" customHeight="1">
      <c r="A86" s="1"/>
      <c r="B86" s="1"/>
      <c r="C86" s="1"/>
      <c r="E86" s="1"/>
      <c r="F86" s="1"/>
      <c r="H86" s="1"/>
    </row>
    <row r="87" ht="12.75" customHeight="1">
      <c r="A87" s="1"/>
      <c r="B87" s="1"/>
      <c r="C87" s="1"/>
      <c r="E87" s="1"/>
      <c r="F87" s="1"/>
      <c r="H87" s="1"/>
    </row>
    <row r="88" ht="12.75" customHeight="1">
      <c r="A88" s="1"/>
      <c r="B88" s="1"/>
      <c r="C88" s="1"/>
      <c r="E88" s="1"/>
      <c r="F88" s="1"/>
      <c r="H88" s="1"/>
    </row>
    <row r="89" ht="12.75" customHeight="1">
      <c r="A89" s="1"/>
      <c r="B89" s="1"/>
      <c r="C89" s="1"/>
      <c r="E89" s="1"/>
      <c r="F89" s="1"/>
      <c r="H89" s="1"/>
    </row>
    <row r="90" ht="12.75" customHeight="1">
      <c r="A90" s="1"/>
      <c r="B90" s="1"/>
      <c r="C90" s="1"/>
      <c r="E90" s="1"/>
      <c r="F90" s="1"/>
      <c r="H90" s="1"/>
    </row>
    <row r="91" ht="12.75" customHeight="1">
      <c r="A91" s="1"/>
      <c r="B91" s="1"/>
      <c r="C91" s="1"/>
      <c r="E91" s="1"/>
      <c r="F91" s="1"/>
      <c r="H91" s="1"/>
    </row>
    <row r="92" ht="12.75" customHeight="1">
      <c r="A92" s="1"/>
      <c r="B92" s="1"/>
      <c r="C92" s="1"/>
      <c r="E92" s="1"/>
      <c r="F92" s="1"/>
      <c r="H92" s="1"/>
    </row>
    <row r="93" ht="12.75" customHeight="1">
      <c r="A93" s="1"/>
      <c r="B93" s="1"/>
      <c r="C93" s="1"/>
      <c r="E93" s="1"/>
      <c r="F93" s="1"/>
      <c r="H93" s="1"/>
    </row>
    <row r="94" ht="12.75" customHeight="1">
      <c r="A94" s="1"/>
      <c r="B94" s="1"/>
      <c r="C94" s="1"/>
      <c r="E94" s="1"/>
      <c r="F94" s="1"/>
      <c r="H94" s="1"/>
    </row>
    <row r="95" ht="12.75" customHeight="1">
      <c r="A95" s="1"/>
      <c r="B95" s="1"/>
      <c r="C95" s="1"/>
      <c r="E95" s="1"/>
      <c r="F95" s="1"/>
      <c r="H95" s="1"/>
    </row>
    <row r="96" ht="12.75" customHeight="1">
      <c r="A96" s="1"/>
      <c r="B96" s="1"/>
      <c r="C96" s="1"/>
      <c r="E96" s="1"/>
      <c r="F96" s="1"/>
      <c r="H96" s="1"/>
    </row>
    <row r="97" ht="12.75" customHeight="1">
      <c r="A97" s="1"/>
      <c r="B97" s="1"/>
      <c r="C97" s="1"/>
      <c r="E97" s="1"/>
      <c r="F97" s="1"/>
      <c r="H97" s="1"/>
    </row>
    <row r="98" ht="12.75" customHeight="1">
      <c r="A98" s="1"/>
      <c r="B98" s="1"/>
      <c r="C98" s="1"/>
      <c r="E98" s="1"/>
      <c r="F98" s="1"/>
      <c r="H98" s="1"/>
    </row>
    <row r="99" ht="12.75" customHeight="1">
      <c r="A99" s="1"/>
      <c r="B99" s="1"/>
      <c r="C99" s="1"/>
      <c r="E99" s="1"/>
      <c r="F99" s="1"/>
      <c r="H99" s="1"/>
    </row>
    <row r="100" ht="12.75" customHeight="1">
      <c r="A100" s="1"/>
      <c r="B100" s="1"/>
      <c r="C100" s="1"/>
      <c r="E100" s="1"/>
      <c r="F100" s="1"/>
      <c r="H100" s="1"/>
    </row>
    <row r="101" ht="12.75" customHeight="1">
      <c r="A101" s="1"/>
      <c r="B101" s="1"/>
      <c r="C101" s="1"/>
      <c r="E101" s="1"/>
      <c r="F101" s="1"/>
      <c r="H101" s="1"/>
    </row>
    <row r="102" ht="12.75" customHeight="1">
      <c r="A102" s="1"/>
      <c r="B102" s="1"/>
      <c r="C102" s="1"/>
      <c r="E102" s="1"/>
      <c r="F102" s="1"/>
      <c r="H102" s="1"/>
    </row>
    <row r="103" ht="12.75" customHeight="1">
      <c r="A103" s="1"/>
      <c r="B103" s="1"/>
      <c r="C103" s="1"/>
      <c r="E103" s="1"/>
      <c r="F103" s="1"/>
      <c r="H103" s="1"/>
    </row>
    <row r="104" ht="12.75" customHeight="1">
      <c r="A104" s="1"/>
      <c r="B104" s="1"/>
      <c r="C104" s="1"/>
      <c r="E104" s="1"/>
      <c r="F104" s="1"/>
      <c r="H104" s="1"/>
    </row>
    <row r="105" ht="12.75" customHeight="1">
      <c r="A105" s="1"/>
      <c r="B105" s="1"/>
      <c r="C105" s="1"/>
      <c r="E105" s="1"/>
      <c r="F105" s="1"/>
      <c r="H105" s="1"/>
    </row>
    <row r="106" ht="12.75" customHeight="1">
      <c r="A106" s="1"/>
      <c r="B106" s="1"/>
      <c r="C106" s="1"/>
      <c r="E106" s="1"/>
      <c r="F106" s="1"/>
      <c r="H106" s="1"/>
    </row>
    <row r="107" ht="12.75" customHeight="1">
      <c r="A107" s="1"/>
      <c r="B107" s="1"/>
      <c r="C107" s="1"/>
      <c r="E107" s="1"/>
      <c r="F107" s="1"/>
      <c r="H107" s="1"/>
    </row>
    <row r="108" ht="12.75" customHeight="1">
      <c r="A108" s="1"/>
      <c r="B108" s="1"/>
      <c r="C108" s="1"/>
      <c r="E108" s="1"/>
      <c r="F108" s="1"/>
      <c r="H108" s="1"/>
    </row>
    <row r="109" ht="12.75" customHeight="1">
      <c r="A109" s="1"/>
      <c r="B109" s="1"/>
      <c r="C109" s="1"/>
      <c r="E109" s="1"/>
      <c r="F109" s="1"/>
      <c r="H109" s="1"/>
    </row>
    <row r="110" ht="12.75" customHeight="1">
      <c r="A110" s="1"/>
      <c r="B110" s="1"/>
      <c r="C110" s="1"/>
      <c r="E110" s="1"/>
      <c r="F110" s="1"/>
      <c r="H110" s="1"/>
    </row>
    <row r="111" ht="12.75" customHeight="1">
      <c r="A111" s="1"/>
      <c r="B111" s="1"/>
      <c r="C111" s="1"/>
      <c r="E111" s="1"/>
      <c r="F111" s="1"/>
      <c r="H111" s="1"/>
    </row>
    <row r="112" ht="12.75" customHeight="1">
      <c r="A112" s="1"/>
      <c r="B112" s="1"/>
      <c r="C112" s="1"/>
      <c r="E112" s="1"/>
      <c r="F112" s="1"/>
      <c r="H112" s="1"/>
    </row>
    <row r="113" ht="12.75" customHeight="1">
      <c r="A113" s="1"/>
      <c r="B113" s="1"/>
      <c r="C113" s="1"/>
      <c r="E113" s="1"/>
      <c r="F113" s="1"/>
      <c r="H113" s="1"/>
    </row>
    <row r="114" ht="12.75" customHeight="1">
      <c r="A114" s="1"/>
      <c r="B114" s="1"/>
      <c r="C114" s="1"/>
      <c r="E114" s="1"/>
      <c r="F114" s="1"/>
      <c r="H114" s="1"/>
    </row>
    <row r="115" ht="12.75" customHeight="1">
      <c r="A115" s="1"/>
      <c r="B115" s="1"/>
      <c r="C115" s="1"/>
      <c r="E115" s="1"/>
      <c r="F115" s="1"/>
      <c r="H115" s="1"/>
    </row>
    <row r="116" ht="12.75" customHeight="1">
      <c r="A116" s="1"/>
      <c r="B116" s="1"/>
      <c r="C116" s="1"/>
      <c r="E116" s="1"/>
      <c r="F116" s="1"/>
      <c r="H116" s="1"/>
    </row>
    <row r="117" ht="12.75" customHeight="1">
      <c r="A117" s="1"/>
      <c r="B117" s="1"/>
      <c r="C117" s="1"/>
      <c r="E117" s="1"/>
      <c r="F117" s="1"/>
      <c r="H117" s="1"/>
    </row>
    <row r="118" ht="12.75" customHeight="1">
      <c r="A118" s="1"/>
      <c r="B118" s="1"/>
      <c r="C118" s="1"/>
      <c r="E118" s="1"/>
      <c r="F118" s="1"/>
      <c r="H118" s="1"/>
    </row>
    <row r="119" ht="12.75" customHeight="1">
      <c r="A119" s="1"/>
      <c r="B119" s="1"/>
      <c r="C119" s="1"/>
      <c r="E119" s="1"/>
      <c r="F119" s="1"/>
      <c r="H119" s="1"/>
    </row>
    <row r="120" ht="12.75" customHeight="1">
      <c r="A120" s="1"/>
      <c r="B120" s="1"/>
      <c r="C120" s="1"/>
      <c r="E120" s="1"/>
      <c r="F120" s="1"/>
      <c r="H120" s="1"/>
    </row>
    <row r="121" ht="12.75" customHeight="1">
      <c r="A121" s="1"/>
      <c r="B121" s="1"/>
      <c r="C121" s="1"/>
      <c r="E121" s="1"/>
      <c r="F121" s="1"/>
      <c r="H121" s="1"/>
    </row>
    <row r="122" ht="12.75" customHeight="1">
      <c r="A122" s="1"/>
      <c r="B122" s="1"/>
      <c r="C122" s="1"/>
      <c r="E122" s="1"/>
      <c r="F122" s="1"/>
      <c r="H122" s="1"/>
    </row>
    <row r="123" ht="12.75" customHeight="1">
      <c r="A123" s="1"/>
      <c r="B123" s="1"/>
      <c r="C123" s="1"/>
      <c r="E123" s="1"/>
      <c r="F123" s="1"/>
      <c r="H123" s="1"/>
    </row>
    <row r="124" ht="12.75" customHeight="1">
      <c r="A124" s="1"/>
      <c r="B124" s="1"/>
      <c r="C124" s="1"/>
      <c r="E124" s="1"/>
      <c r="F124" s="1"/>
      <c r="H124" s="1"/>
    </row>
    <row r="125" ht="12.75" customHeight="1">
      <c r="A125" s="1"/>
      <c r="B125" s="1"/>
      <c r="C125" s="1"/>
      <c r="E125" s="1"/>
      <c r="F125" s="1"/>
      <c r="H125" s="1"/>
    </row>
    <row r="126" ht="12.75" customHeight="1">
      <c r="A126" s="1"/>
      <c r="B126" s="1"/>
      <c r="C126" s="1"/>
      <c r="E126" s="1"/>
      <c r="F126" s="1"/>
      <c r="H126" s="1"/>
    </row>
    <row r="127" ht="12.75" customHeight="1">
      <c r="A127" s="1"/>
      <c r="B127" s="1"/>
      <c r="C127" s="1"/>
      <c r="E127" s="1"/>
      <c r="F127" s="1"/>
      <c r="H127" s="1"/>
    </row>
    <row r="128" ht="12.75" customHeight="1">
      <c r="A128" s="1"/>
      <c r="B128" s="1"/>
      <c r="C128" s="1"/>
      <c r="E128" s="1"/>
      <c r="F128" s="1"/>
      <c r="H128" s="1"/>
    </row>
    <row r="129" ht="12.75" customHeight="1">
      <c r="A129" s="1"/>
      <c r="B129" s="1"/>
      <c r="C129" s="1"/>
      <c r="E129" s="1"/>
      <c r="F129" s="1"/>
      <c r="H129" s="1"/>
    </row>
    <row r="130" ht="12.75" customHeight="1">
      <c r="A130" s="1"/>
      <c r="B130" s="1"/>
      <c r="C130" s="1"/>
      <c r="E130" s="1"/>
      <c r="F130" s="1"/>
      <c r="H130" s="1"/>
    </row>
    <row r="131" ht="12.75" customHeight="1">
      <c r="A131" s="1"/>
      <c r="B131" s="1"/>
      <c r="C131" s="1"/>
      <c r="E131" s="1"/>
      <c r="F131" s="1"/>
      <c r="H131" s="1"/>
    </row>
    <row r="132" ht="12.75" customHeight="1">
      <c r="A132" s="1"/>
      <c r="B132" s="1"/>
      <c r="C132" s="1"/>
      <c r="E132" s="1"/>
      <c r="F132" s="1"/>
      <c r="H132" s="1"/>
    </row>
    <row r="133" ht="12.75" customHeight="1">
      <c r="A133" s="1"/>
      <c r="B133" s="1"/>
      <c r="C133" s="1"/>
      <c r="E133" s="1"/>
      <c r="F133" s="1"/>
      <c r="H133" s="1"/>
    </row>
    <row r="134" ht="12.75" customHeight="1">
      <c r="A134" s="1"/>
      <c r="B134" s="1"/>
      <c r="C134" s="1"/>
      <c r="E134" s="1"/>
      <c r="F134" s="1"/>
      <c r="H134" s="1"/>
    </row>
    <row r="135" ht="12.75" customHeight="1">
      <c r="A135" s="1"/>
      <c r="B135" s="1"/>
      <c r="C135" s="1"/>
      <c r="E135" s="1"/>
      <c r="F135" s="1"/>
      <c r="H135" s="1"/>
    </row>
    <row r="136" ht="12.75" customHeight="1">
      <c r="A136" s="1"/>
      <c r="B136" s="1"/>
      <c r="C136" s="1"/>
      <c r="E136" s="1"/>
      <c r="F136" s="1"/>
      <c r="H136" s="1"/>
    </row>
    <row r="137" ht="12.75" customHeight="1">
      <c r="A137" s="1"/>
      <c r="B137" s="1"/>
      <c r="C137" s="1"/>
      <c r="E137" s="1"/>
      <c r="F137" s="1"/>
      <c r="H137" s="1"/>
    </row>
    <row r="138" ht="12.75" customHeight="1">
      <c r="A138" s="1"/>
      <c r="B138" s="1"/>
      <c r="C138" s="1"/>
      <c r="E138" s="1"/>
      <c r="F138" s="1"/>
      <c r="H138" s="1"/>
    </row>
    <row r="139" ht="12.75" customHeight="1">
      <c r="A139" s="1"/>
      <c r="B139" s="1"/>
      <c r="C139" s="1"/>
      <c r="E139" s="1"/>
      <c r="F139" s="1"/>
      <c r="H139" s="1"/>
    </row>
    <row r="140" ht="12.75" customHeight="1">
      <c r="A140" s="1"/>
      <c r="B140" s="1"/>
      <c r="C140" s="1"/>
      <c r="E140" s="1"/>
      <c r="F140" s="1"/>
      <c r="H140" s="1"/>
    </row>
    <row r="141" ht="12.75" customHeight="1">
      <c r="A141" s="1"/>
      <c r="B141" s="1"/>
      <c r="C141" s="1"/>
      <c r="E141" s="1"/>
      <c r="F141" s="1"/>
      <c r="H141" s="1"/>
    </row>
    <row r="142" ht="12.75" customHeight="1">
      <c r="A142" s="1"/>
      <c r="B142" s="1"/>
      <c r="C142" s="1"/>
      <c r="E142" s="1"/>
      <c r="F142" s="1"/>
      <c r="H142" s="1"/>
    </row>
    <row r="143" ht="12.75" customHeight="1">
      <c r="A143" s="1"/>
      <c r="B143" s="1"/>
      <c r="C143" s="1"/>
      <c r="E143" s="1"/>
      <c r="F143" s="1"/>
      <c r="H143" s="1"/>
    </row>
    <row r="144" ht="12.75" customHeight="1">
      <c r="A144" s="1"/>
      <c r="B144" s="1"/>
      <c r="C144" s="1"/>
      <c r="E144" s="1"/>
      <c r="F144" s="1"/>
      <c r="H144" s="1"/>
    </row>
    <row r="145" ht="12.75" customHeight="1">
      <c r="A145" s="1"/>
      <c r="B145" s="1"/>
      <c r="C145" s="1"/>
      <c r="E145" s="1"/>
      <c r="F145" s="1"/>
      <c r="H145" s="1"/>
    </row>
    <row r="146" ht="12.75" customHeight="1">
      <c r="A146" s="1"/>
      <c r="B146" s="1"/>
      <c r="C146" s="1"/>
      <c r="E146" s="1"/>
      <c r="F146" s="1"/>
      <c r="H146" s="1"/>
    </row>
    <row r="147" ht="12.75" customHeight="1">
      <c r="A147" s="1"/>
      <c r="B147" s="1"/>
      <c r="C147" s="1"/>
      <c r="E147" s="1"/>
      <c r="F147" s="1"/>
      <c r="H147" s="1"/>
    </row>
    <row r="148" ht="12.75" customHeight="1">
      <c r="A148" s="1"/>
      <c r="B148" s="1"/>
      <c r="C148" s="1"/>
      <c r="E148" s="1"/>
      <c r="F148" s="1"/>
      <c r="H148" s="1"/>
    </row>
    <row r="149" ht="12.75" customHeight="1">
      <c r="A149" s="1"/>
      <c r="B149" s="1"/>
      <c r="C149" s="1"/>
      <c r="E149" s="1"/>
      <c r="F149" s="1"/>
      <c r="H149" s="1"/>
    </row>
    <row r="150" ht="12.75" customHeight="1">
      <c r="A150" s="1"/>
      <c r="B150" s="1"/>
      <c r="C150" s="1"/>
      <c r="E150" s="1"/>
      <c r="F150" s="1"/>
      <c r="H150" s="1"/>
    </row>
    <row r="151" ht="12.75" customHeight="1">
      <c r="A151" s="1"/>
      <c r="B151" s="1"/>
      <c r="C151" s="1"/>
      <c r="E151" s="1"/>
      <c r="F151" s="1"/>
      <c r="H151" s="1"/>
    </row>
    <row r="152" ht="12.75" customHeight="1">
      <c r="A152" s="1"/>
      <c r="B152" s="1"/>
      <c r="C152" s="1"/>
      <c r="E152" s="1"/>
      <c r="F152" s="1"/>
      <c r="H152" s="1"/>
    </row>
    <row r="153" ht="12.75" customHeight="1">
      <c r="A153" s="1"/>
      <c r="B153" s="1"/>
      <c r="C153" s="1"/>
      <c r="E153" s="1"/>
      <c r="F153" s="1"/>
      <c r="H153" s="1"/>
    </row>
    <row r="154" ht="12.75" customHeight="1">
      <c r="A154" s="1"/>
      <c r="B154" s="1"/>
      <c r="C154" s="1"/>
      <c r="E154" s="1"/>
      <c r="F154" s="1"/>
      <c r="H154" s="1"/>
    </row>
    <row r="155" ht="12.75" customHeight="1">
      <c r="A155" s="1"/>
      <c r="B155" s="1"/>
      <c r="C155" s="1"/>
      <c r="E155" s="1"/>
      <c r="F155" s="1"/>
      <c r="H155" s="1"/>
    </row>
    <row r="156" ht="12.75" customHeight="1">
      <c r="A156" s="1"/>
      <c r="B156" s="1"/>
      <c r="C156" s="1"/>
      <c r="E156" s="1"/>
      <c r="F156" s="1"/>
      <c r="H156" s="1"/>
    </row>
    <row r="157" ht="12.75" customHeight="1">
      <c r="A157" s="1"/>
      <c r="B157" s="1"/>
      <c r="C157" s="1"/>
      <c r="E157" s="1"/>
      <c r="F157" s="1"/>
      <c r="H157" s="1"/>
    </row>
    <row r="158" ht="12.75" customHeight="1">
      <c r="A158" s="1"/>
      <c r="B158" s="1"/>
      <c r="C158" s="1"/>
      <c r="E158" s="1"/>
      <c r="F158" s="1"/>
      <c r="H158" s="1"/>
    </row>
    <row r="159" ht="12.75" customHeight="1">
      <c r="A159" s="1"/>
      <c r="B159" s="1"/>
      <c r="C159" s="1"/>
      <c r="E159" s="1"/>
      <c r="F159" s="1"/>
      <c r="H159" s="1"/>
    </row>
    <row r="160" ht="12.75" customHeight="1">
      <c r="A160" s="1"/>
      <c r="B160" s="1"/>
      <c r="C160" s="1"/>
      <c r="E160" s="1"/>
      <c r="F160" s="1"/>
      <c r="H160" s="1"/>
    </row>
    <row r="161" ht="12.75" customHeight="1">
      <c r="A161" s="1"/>
      <c r="B161" s="1"/>
      <c r="C161" s="1"/>
      <c r="E161" s="1"/>
      <c r="F161" s="1"/>
      <c r="H161" s="1"/>
    </row>
    <row r="162" ht="12.75" customHeight="1">
      <c r="A162" s="1"/>
      <c r="B162" s="1"/>
      <c r="C162" s="1"/>
      <c r="E162" s="1"/>
      <c r="F162" s="1"/>
      <c r="H162" s="1"/>
    </row>
    <row r="163" ht="12.75" customHeight="1">
      <c r="A163" s="1"/>
      <c r="B163" s="1"/>
      <c r="C163" s="1"/>
      <c r="E163" s="1"/>
      <c r="F163" s="1"/>
      <c r="H163" s="1"/>
    </row>
    <row r="164" ht="12.75" customHeight="1">
      <c r="A164" s="1"/>
      <c r="B164" s="1"/>
      <c r="C164" s="1"/>
      <c r="E164" s="1"/>
      <c r="F164" s="1"/>
      <c r="H164" s="1"/>
    </row>
    <row r="165" ht="12.75" customHeight="1">
      <c r="A165" s="1"/>
      <c r="B165" s="1"/>
      <c r="C165" s="1"/>
      <c r="E165" s="1"/>
      <c r="F165" s="1"/>
      <c r="H165" s="1"/>
    </row>
    <row r="166" ht="12.75" customHeight="1">
      <c r="A166" s="1"/>
      <c r="B166" s="1"/>
      <c r="C166" s="1"/>
      <c r="E166" s="1"/>
      <c r="F166" s="1"/>
      <c r="H166" s="1"/>
    </row>
    <row r="167" ht="12.75" customHeight="1">
      <c r="A167" s="1"/>
      <c r="B167" s="1"/>
      <c r="C167" s="1"/>
      <c r="E167" s="1"/>
      <c r="F167" s="1"/>
      <c r="H167" s="1"/>
    </row>
    <row r="168" ht="12.75" customHeight="1">
      <c r="A168" s="1"/>
      <c r="B168" s="1"/>
      <c r="C168" s="1"/>
      <c r="E168" s="1"/>
      <c r="F168" s="1"/>
      <c r="H168" s="1"/>
    </row>
    <row r="169" ht="12.75" customHeight="1">
      <c r="A169" s="1"/>
      <c r="B169" s="1"/>
      <c r="C169" s="1"/>
      <c r="E169" s="1"/>
      <c r="F169" s="1"/>
      <c r="H169" s="1"/>
    </row>
    <row r="170" ht="12.75" customHeight="1">
      <c r="A170" s="1"/>
      <c r="B170" s="1"/>
      <c r="C170" s="1"/>
      <c r="E170" s="1"/>
      <c r="F170" s="1"/>
      <c r="H170" s="1"/>
    </row>
    <row r="171" ht="12.75" customHeight="1">
      <c r="A171" s="1"/>
      <c r="B171" s="1"/>
      <c r="C171" s="1"/>
      <c r="E171" s="1"/>
      <c r="F171" s="1"/>
      <c r="H171" s="1"/>
    </row>
    <row r="172" ht="12.75" customHeight="1">
      <c r="A172" s="1"/>
      <c r="B172" s="1"/>
      <c r="C172" s="1"/>
      <c r="E172" s="1"/>
      <c r="F172" s="1"/>
      <c r="H172" s="1"/>
    </row>
    <row r="173" ht="12.75" customHeight="1">
      <c r="A173" s="1"/>
      <c r="B173" s="1"/>
      <c r="C173" s="1"/>
      <c r="E173" s="1"/>
      <c r="F173" s="1"/>
      <c r="H173" s="1"/>
    </row>
    <row r="174" ht="12.75" customHeight="1">
      <c r="A174" s="1"/>
      <c r="B174" s="1"/>
      <c r="C174" s="1"/>
      <c r="E174" s="1"/>
      <c r="F174" s="1"/>
      <c r="H174" s="1"/>
    </row>
    <row r="175" ht="12.75" customHeight="1">
      <c r="A175" s="1"/>
      <c r="B175" s="1"/>
      <c r="C175" s="1"/>
      <c r="E175" s="1"/>
      <c r="F175" s="1"/>
      <c r="H175" s="1"/>
    </row>
    <row r="176" ht="12.75" customHeight="1">
      <c r="A176" s="1"/>
      <c r="B176" s="1"/>
      <c r="C176" s="1"/>
      <c r="E176" s="1"/>
      <c r="F176" s="1"/>
      <c r="H176" s="1"/>
    </row>
    <row r="177" ht="12.75" customHeight="1">
      <c r="A177" s="1"/>
      <c r="B177" s="1"/>
      <c r="C177" s="1"/>
      <c r="E177" s="1"/>
      <c r="F177" s="1"/>
      <c r="H177" s="1"/>
    </row>
    <row r="178" ht="12.75" customHeight="1">
      <c r="A178" s="1"/>
      <c r="B178" s="1"/>
      <c r="C178" s="1"/>
      <c r="E178" s="1"/>
      <c r="F178" s="1"/>
      <c r="H178" s="1"/>
    </row>
    <row r="179" ht="12.75" customHeight="1">
      <c r="A179" s="1"/>
      <c r="B179" s="1"/>
      <c r="C179" s="1"/>
      <c r="E179" s="1"/>
      <c r="F179" s="1"/>
      <c r="H179" s="1"/>
    </row>
    <row r="180" ht="12.75" customHeight="1">
      <c r="A180" s="1"/>
      <c r="B180" s="1"/>
      <c r="C180" s="1"/>
      <c r="E180" s="1"/>
      <c r="F180" s="1"/>
      <c r="H180" s="1"/>
    </row>
    <row r="181" ht="12.75" customHeight="1">
      <c r="A181" s="1"/>
      <c r="B181" s="1"/>
      <c r="C181" s="1"/>
      <c r="E181" s="1"/>
      <c r="F181" s="1"/>
      <c r="H181" s="1"/>
    </row>
    <row r="182" ht="12.75" customHeight="1">
      <c r="A182" s="1"/>
      <c r="B182" s="1"/>
      <c r="C182" s="1"/>
      <c r="E182" s="1"/>
      <c r="F182" s="1"/>
      <c r="H182" s="1"/>
    </row>
    <row r="183" ht="12.75" customHeight="1">
      <c r="A183" s="1"/>
      <c r="B183" s="1"/>
      <c r="C183" s="1"/>
      <c r="E183" s="1"/>
      <c r="F183" s="1"/>
      <c r="H183" s="1"/>
    </row>
    <row r="184" ht="12.75" customHeight="1">
      <c r="A184" s="1"/>
      <c r="B184" s="1"/>
      <c r="C184" s="1"/>
      <c r="E184" s="1"/>
      <c r="F184" s="1"/>
      <c r="H184" s="1"/>
    </row>
    <row r="185" ht="12.75" customHeight="1">
      <c r="A185" s="1"/>
      <c r="B185" s="1"/>
      <c r="C185" s="1"/>
      <c r="E185" s="1"/>
      <c r="F185" s="1"/>
      <c r="H185" s="1"/>
    </row>
    <row r="186" ht="12.75" customHeight="1">
      <c r="A186" s="1"/>
      <c r="B186" s="1"/>
      <c r="C186" s="1"/>
      <c r="E186" s="1"/>
      <c r="F186" s="1"/>
      <c r="H186" s="1"/>
    </row>
    <row r="187" ht="12.75" customHeight="1">
      <c r="A187" s="1"/>
      <c r="B187" s="1"/>
      <c r="C187" s="1"/>
      <c r="E187" s="1"/>
      <c r="F187" s="1"/>
      <c r="H187" s="1"/>
    </row>
    <row r="188" ht="12.75" customHeight="1">
      <c r="A188" s="1"/>
      <c r="B188" s="1"/>
      <c r="C188" s="1"/>
      <c r="E188" s="1"/>
      <c r="F188" s="1"/>
      <c r="H188" s="1"/>
    </row>
    <row r="189" ht="12.75" customHeight="1">
      <c r="A189" s="1"/>
      <c r="B189" s="1"/>
      <c r="C189" s="1"/>
      <c r="E189" s="1"/>
      <c r="F189" s="1"/>
      <c r="H189" s="1"/>
    </row>
    <row r="190" ht="12.75" customHeight="1">
      <c r="A190" s="1"/>
      <c r="B190" s="1"/>
      <c r="C190" s="1"/>
      <c r="E190" s="1"/>
      <c r="F190" s="1"/>
      <c r="H190" s="1"/>
    </row>
    <row r="191" ht="12.75" customHeight="1">
      <c r="A191" s="1"/>
      <c r="B191" s="1"/>
      <c r="C191" s="1"/>
      <c r="E191" s="1"/>
      <c r="F191" s="1"/>
      <c r="H191" s="1"/>
    </row>
    <row r="192" ht="12.75" customHeight="1">
      <c r="A192" s="1"/>
      <c r="B192" s="1"/>
      <c r="C192" s="1"/>
      <c r="E192" s="1"/>
      <c r="F192" s="1"/>
      <c r="H192" s="1"/>
    </row>
    <row r="193" ht="12.75" customHeight="1">
      <c r="A193" s="1"/>
      <c r="B193" s="1"/>
      <c r="C193" s="1"/>
      <c r="E193" s="1"/>
      <c r="F193" s="1"/>
      <c r="H193" s="1"/>
    </row>
    <row r="194" ht="12.75" customHeight="1">
      <c r="A194" s="1"/>
      <c r="B194" s="1"/>
      <c r="C194" s="1"/>
      <c r="E194" s="1"/>
      <c r="F194" s="1"/>
      <c r="H194" s="1"/>
    </row>
    <row r="195" ht="12.75" customHeight="1">
      <c r="A195" s="1"/>
      <c r="B195" s="1"/>
      <c r="C195" s="1"/>
      <c r="E195" s="1"/>
      <c r="F195" s="1"/>
      <c r="H195" s="1"/>
    </row>
    <row r="196" ht="12.75" customHeight="1">
      <c r="A196" s="1"/>
      <c r="B196" s="1"/>
      <c r="C196" s="1"/>
      <c r="E196" s="1"/>
      <c r="F196" s="1"/>
      <c r="H196" s="1"/>
    </row>
    <row r="197" ht="12.75" customHeight="1">
      <c r="A197" s="1"/>
      <c r="B197" s="1"/>
      <c r="C197" s="1"/>
      <c r="E197" s="1"/>
      <c r="F197" s="1"/>
      <c r="H197" s="1"/>
    </row>
    <row r="198" ht="12.75" customHeight="1">
      <c r="A198" s="1"/>
      <c r="B198" s="1"/>
      <c r="C198" s="1"/>
      <c r="E198" s="1"/>
      <c r="F198" s="1"/>
      <c r="H198" s="1"/>
    </row>
    <row r="199" ht="12.75" customHeight="1">
      <c r="A199" s="1"/>
      <c r="B199" s="1"/>
      <c r="C199" s="1"/>
      <c r="E199" s="1"/>
      <c r="F199" s="1"/>
      <c r="H199" s="1"/>
    </row>
    <row r="200" ht="12.75" customHeight="1">
      <c r="A200" s="1"/>
      <c r="B200" s="1"/>
      <c r="C200" s="1"/>
      <c r="E200" s="1"/>
      <c r="F200" s="1"/>
      <c r="H200" s="1"/>
    </row>
    <row r="201" ht="12.75" customHeight="1">
      <c r="A201" s="1"/>
      <c r="B201" s="1"/>
      <c r="C201" s="1"/>
      <c r="E201" s="1"/>
      <c r="F201" s="1"/>
      <c r="H201" s="1"/>
    </row>
    <row r="202" ht="12.75" customHeight="1">
      <c r="A202" s="1"/>
      <c r="B202" s="1"/>
      <c r="C202" s="1"/>
      <c r="E202" s="1"/>
      <c r="F202" s="1"/>
      <c r="H202" s="1"/>
    </row>
    <row r="203" ht="12.75" customHeight="1">
      <c r="A203" s="1"/>
      <c r="B203" s="1"/>
      <c r="C203" s="1"/>
      <c r="E203" s="1"/>
      <c r="F203" s="1"/>
      <c r="H203" s="1"/>
    </row>
    <row r="204" ht="12.75" customHeight="1">
      <c r="A204" s="1"/>
      <c r="B204" s="1"/>
      <c r="C204" s="1"/>
      <c r="E204" s="1"/>
      <c r="F204" s="1"/>
      <c r="H204" s="1"/>
    </row>
    <row r="205" ht="12.75" customHeight="1">
      <c r="A205" s="1"/>
      <c r="B205" s="1"/>
      <c r="C205" s="1"/>
      <c r="E205" s="1"/>
      <c r="F205" s="1"/>
      <c r="H205" s="1"/>
    </row>
    <row r="206" ht="12.75" customHeight="1">
      <c r="A206" s="1"/>
      <c r="B206" s="1"/>
      <c r="C206" s="1"/>
      <c r="E206" s="1"/>
      <c r="F206" s="1"/>
      <c r="H206" s="1"/>
    </row>
    <row r="207" ht="12.75" customHeight="1">
      <c r="A207" s="1"/>
      <c r="B207" s="1"/>
      <c r="C207" s="1"/>
      <c r="E207" s="1"/>
      <c r="F207" s="1"/>
      <c r="H207" s="1"/>
    </row>
    <row r="208" ht="12.75" customHeight="1">
      <c r="A208" s="1"/>
      <c r="B208" s="1"/>
      <c r="C208" s="1"/>
      <c r="E208" s="1"/>
      <c r="F208" s="1"/>
      <c r="H208" s="1"/>
    </row>
    <row r="209" ht="12.75" customHeight="1">
      <c r="A209" s="1"/>
      <c r="B209" s="1"/>
      <c r="C209" s="1"/>
      <c r="E209" s="1"/>
      <c r="F209" s="1"/>
      <c r="H209" s="1"/>
    </row>
    <row r="210" ht="12.75" customHeight="1">
      <c r="A210" s="1"/>
      <c r="B210" s="1"/>
      <c r="C210" s="1"/>
      <c r="E210" s="1"/>
      <c r="F210" s="1"/>
      <c r="H210" s="1"/>
    </row>
    <row r="211" ht="12.75" customHeight="1">
      <c r="A211" s="1"/>
      <c r="B211" s="1"/>
      <c r="C211" s="1"/>
      <c r="E211" s="1"/>
      <c r="F211" s="1"/>
      <c r="H211" s="1"/>
    </row>
    <row r="212" ht="12.75" customHeight="1">
      <c r="A212" s="1"/>
      <c r="B212" s="1"/>
      <c r="C212" s="1"/>
      <c r="E212" s="1"/>
      <c r="F212" s="1"/>
      <c r="H212" s="1"/>
    </row>
    <row r="213" ht="12.75" customHeight="1">
      <c r="A213" s="1"/>
      <c r="B213" s="1"/>
      <c r="C213" s="1"/>
      <c r="E213" s="1"/>
      <c r="F213" s="1"/>
      <c r="H213" s="1"/>
    </row>
    <row r="214" ht="12.75" customHeight="1">
      <c r="A214" s="1"/>
      <c r="B214" s="1"/>
      <c r="C214" s="1"/>
      <c r="E214" s="1"/>
      <c r="F214" s="1"/>
      <c r="H214" s="1"/>
    </row>
    <row r="215" ht="12.75" customHeight="1">
      <c r="A215" s="1"/>
      <c r="B215" s="1"/>
      <c r="C215" s="1"/>
      <c r="E215" s="1"/>
      <c r="F215" s="1"/>
      <c r="H215" s="1"/>
    </row>
    <row r="216" ht="12.75" customHeight="1">
      <c r="A216" s="1"/>
      <c r="B216" s="1"/>
      <c r="C216" s="1"/>
      <c r="E216" s="1"/>
      <c r="F216" s="1"/>
      <c r="H216" s="1"/>
    </row>
    <row r="217" ht="12.75" customHeight="1">
      <c r="A217" s="1"/>
      <c r="B217" s="1"/>
      <c r="C217" s="1"/>
      <c r="E217" s="1"/>
      <c r="F217" s="1"/>
      <c r="H217" s="1"/>
    </row>
    <row r="218" ht="12.75" customHeight="1">
      <c r="A218" s="1"/>
      <c r="B218" s="1"/>
      <c r="C218" s="1"/>
      <c r="E218" s="1"/>
      <c r="F218" s="1"/>
      <c r="H218" s="1"/>
    </row>
    <row r="219" ht="12.75" customHeight="1">
      <c r="A219" s="1"/>
      <c r="B219" s="1"/>
      <c r="C219" s="1"/>
      <c r="E219" s="1"/>
      <c r="F219" s="1"/>
      <c r="H219" s="1"/>
    </row>
    <row r="220" ht="12.75" customHeight="1">
      <c r="A220" s="1"/>
      <c r="B220" s="1"/>
      <c r="C220" s="1"/>
      <c r="E220" s="1"/>
      <c r="F220" s="1"/>
      <c r="H220" s="1"/>
    </row>
    <row r="221" ht="12.75" customHeight="1">
      <c r="A221" s="1"/>
      <c r="B221" s="1"/>
      <c r="C221" s="1"/>
      <c r="E221" s="1"/>
      <c r="F221" s="1"/>
      <c r="H221" s="1"/>
    </row>
    <row r="222" ht="12.75" customHeight="1">
      <c r="A222" s="1"/>
      <c r="B222" s="1"/>
      <c r="C222" s="1"/>
      <c r="E222" s="1"/>
      <c r="F222" s="1"/>
      <c r="H222" s="1"/>
    </row>
    <row r="223" ht="12.75" customHeight="1">
      <c r="A223" s="1"/>
      <c r="B223" s="1"/>
      <c r="C223" s="1"/>
      <c r="E223" s="1"/>
      <c r="F223" s="1"/>
      <c r="H223" s="1"/>
    </row>
    <row r="224" ht="12.75" customHeight="1">
      <c r="A224" s="1"/>
      <c r="B224" s="1"/>
      <c r="C224" s="1"/>
      <c r="E224" s="1"/>
      <c r="F224" s="1"/>
      <c r="H224" s="1"/>
    </row>
    <row r="225" ht="12.75" customHeight="1">
      <c r="A225" s="1"/>
      <c r="B225" s="1"/>
      <c r="C225" s="1"/>
      <c r="E225" s="1"/>
      <c r="F225" s="1"/>
      <c r="H225" s="1"/>
    </row>
    <row r="226" ht="12.75" customHeight="1">
      <c r="A226" s="1"/>
      <c r="B226" s="1"/>
      <c r="C226" s="1"/>
      <c r="E226" s="1"/>
      <c r="F226" s="1"/>
      <c r="H226" s="1"/>
    </row>
    <row r="227" ht="12.75" customHeight="1">
      <c r="A227" s="1"/>
      <c r="B227" s="1"/>
      <c r="C227" s="1"/>
      <c r="E227" s="1"/>
      <c r="F227" s="1"/>
      <c r="H227" s="1"/>
    </row>
    <row r="228" ht="12.75" customHeight="1">
      <c r="A228" s="1"/>
      <c r="B228" s="1"/>
      <c r="C228" s="1"/>
      <c r="E228" s="1"/>
      <c r="F228" s="1"/>
      <c r="H228" s="1"/>
    </row>
    <row r="229" ht="12.75" customHeight="1">
      <c r="A229" s="1"/>
      <c r="B229" s="1"/>
      <c r="C229" s="1"/>
      <c r="E229" s="1"/>
      <c r="F229" s="1"/>
      <c r="H229" s="1"/>
    </row>
    <row r="230" ht="12.75" customHeight="1">
      <c r="A230" s="1"/>
      <c r="B230" s="1"/>
      <c r="C230" s="1"/>
      <c r="E230" s="1"/>
      <c r="F230" s="1"/>
      <c r="H230" s="1"/>
    </row>
    <row r="231" ht="12.75" customHeight="1">
      <c r="A231" s="1"/>
      <c r="B231" s="1"/>
      <c r="C231" s="1"/>
      <c r="E231" s="1"/>
      <c r="F231" s="1"/>
      <c r="H231" s="1"/>
    </row>
    <row r="232" ht="12.75" customHeight="1">
      <c r="A232" s="1"/>
      <c r="B232" s="1"/>
      <c r="C232" s="1"/>
      <c r="E232" s="1"/>
      <c r="F232" s="1"/>
      <c r="H232" s="1"/>
    </row>
    <row r="233" ht="12.75" customHeight="1">
      <c r="A233" s="1"/>
      <c r="B233" s="1"/>
      <c r="C233" s="1"/>
      <c r="E233" s="1"/>
      <c r="F233" s="1"/>
      <c r="H233" s="1"/>
    </row>
    <row r="234" ht="12.75" customHeight="1">
      <c r="A234" s="1"/>
      <c r="B234" s="1"/>
      <c r="C234" s="1"/>
      <c r="E234" s="1"/>
      <c r="F234" s="1"/>
      <c r="H234" s="1"/>
    </row>
    <row r="235" ht="12.75" customHeight="1">
      <c r="A235" s="1"/>
      <c r="B235" s="1"/>
      <c r="C235" s="1"/>
      <c r="E235" s="1"/>
      <c r="F235" s="1"/>
      <c r="H235" s="1"/>
    </row>
    <row r="236" ht="12.75" customHeight="1">
      <c r="A236" s="1"/>
      <c r="B236" s="1"/>
      <c r="C236" s="1"/>
      <c r="E236" s="1"/>
      <c r="F236" s="1"/>
      <c r="H236" s="1"/>
    </row>
    <row r="237" ht="12.75" customHeight="1">
      <c r="A237" s="1"/>
      <c r="B237" s="1"/>
      <c r="C237" s="1"/>
      <c r="E237" s="1"/>
      <c r="F237" s="1"/>
      <c r="H237" s="1"/>
    </row>
    <row r="238" ht="12.75" customHeight="1">
      <c r="A238" s="1"/>
      <c r="B238" s="1"/>
      <c r="C238" s="1"/>
      <c r="E238" s="1"/>
      <c r="F238" s="1"/>
      <c r="H238" s="1"/>
    </row>
    <row r="239" ht="12.75" customHeight="1">
      <c r="A239" s="1"/>
      <c r="B239" s="1"/>
      <c r="C239" s="1"/>
      <c r="E239" s="1"/>
      <c r="F239" s="1"/>
      <c r="H239" s="1"/>
    </row>
    <row r="240" ht="12.75" customHeight="1">
      <c r="A240" s="1"/>
      <c r="B240" s="1"/>
      <c r="C240" s="1"/>
      <c r="E240" s="1"/>
      <c r="F240" s="1"/>
      <c r="H240" s="1"/>
    </row>
    <row r="241" ht="12.75" customHeight="1">
      <c r="A241" s="1"/>
      <c r="B241" s="1"/>
      <c r="C241" s="1"/>
      <c r="E241" s="1"/>
      <c r="F241" s="1"/>
      <c r="H241" s="1"/>
    </row>
    <row r="242" ht="12.75" customHeight="1">
      <c r="A242" s="1"/>
      <c r="B242" s="1"/>
      <c r="C242" s="1"/>
      <c r="E242" s="1"/>
      <c r="F242" s="1"/>
      <c r="H242" s="1"/>
    </row>
    <row r="243" ht="12.75" customHeight="1">
      <c r="A243" s="1"/>
      <c r="B243" s="1"/>
      <c r="C243" s="1"/>
      <c r="E243" s="1"/>
      <c r="F243" s="1"/>
      <c r="H243" s="1"/>
    </row>
    <row r="244" ht="12.75" customHeight="1">
      <c r="A244" s="1"/>
      <c r="B244" s="1"/>
      <c r="C244" s="1"/>
      <c r="E244" s="1"/>
      <c r="F244" s="1"/>
      <c r="H244" s="1"/>
    </row>
    <row r="245" ht="12.75" customHeight="1">
      <c r="A245" s="1"/>
      <c r="B245" s="1"/>
      <c r="C245" s="1"/>
      <c r="E245" s="1"/>
      <c r="F245" s="1"/>
      <c r="H245" s="1"/>
    </row>
    <row r="246" ht="12.75" customHeight="1">
      <c r="A246" s="1"/>
      <c r="B246" s="1"/>
      <c r="C246" s="1"/>
      <c r="E246" s="1"/>
      <c r="F246" s="1"/>
      <c r="H246" s="1"/>
    </row>
    <row r="247" ht="12.75" customHeight="1">
      <c r="A247" s="1"/>
      <c r="B247" s="1"/>
      <c r="C247" s="1"/>
      <c r="E247" s="1"/>
      <c r="F247" s="1"/>
      <c r="H247" s="1"/>
    </row>
    <row r="248" ht="12.75" customHeight="1">
      <c r="A248" s="1"/>
      <c r="B248" s="1"/>
      <c r="C248" s="1"/>
      <c r="E248" s="1"/>
      <c r="F248" s="1"/>
      <c r="H248" s="1"/>
    </row>
    <row r="249" ht="12.75" customHeight="1">
      <c r="A249" s="1"/>
      <c r="B249" s="1"/>
      <c r="C249" s="1"/>
      <c r="E249" s="1"/>
      <c r="F249" s="1"/>
      <c r="H249" s="1"/>
    </row>
    <row r="250" ht="12.75" customHeight="1">
      <c r="A250" s="1"/>
      <c r="B250" s="1"/>
      <c r="C250" s="1"/>
      <c r="E250" s="1"/>
      <c r="F250" s="1"/>
      <c r="H250" s="1"/>
    </row>
    <row r="251" ht="12.75" customHeight="1">
      <c r="A251" s="1"/>
      <c r="B251" s="1"/>
      <c r="C251" s="1"/>
      <c r="E251" s="1"/>
      <c r="F251" s="1"/>
      <c r="H251" s="1"/>
    </row>
    <row r="252" ht="12.75" customHeight="1">
      <c r="A252" s="1"/>
      <c r="B252" s="1"/>
      <c r="C252" s="1"/>
      <c r="E252" s="1"/>
      <c r="F252" s="1"/>
      <c r="H252" s="1"/>
    </row>
    <row r="253" ht="12.75" customHeight="1">
      <c r="A253" s="1"/>
      <c r="B253" s="1"/>
      <c r="C253" s="1"/>
      <c r="E253" s="1"/>
      <c r="F253" s="1"/>
      <c r="H253" s="1"/>
    </row>
    <row r="254" ht="12.75" customHeight="1">
      <c r="A254" s="1"/>
      <c r="B254" s="1"/>
      <c r="C254" s="1"/>
      <c r="E254" s="1"/>
      <c r="F254" s="1"/>
      <c r="H254" s="1"/>
    </row>
    <row r="255" ht="12.75" customHeight="1">
      <c r="A255" s="1"/>
      <c r="B255" s="1"/>
      <c r="C255" s="1"/>
      <c r="E255" s="1"/>
      <c r="F255" s="1"/>
      <c r="H255" s="1"/>
    </row>
    <row r="256" ht="12.75" customHeight="1">
      <c r="A256" s="1"/>
      <c r="B256" s="1"/>
      <c r="C256" s="1"/>
      <c r="E256" s="1"/>
      <c r="F256" s="1"/>
      <c r="H256" s="1"/>
    </row>
    <row r="257" ht="12.75" customHeight="1">
      <c r="A257" s="1"/>
      <c r="B257" s="1"/>
      <c r="C257" s="1"/>
      <c r="E257" s="1"/>
      <c r="F257" s="1"/>
      <c r="H257" s="1"/>
    </row>
    <row r="258" ht="12.75" customHeight="1">
      <c r="A258" s="1"/>
      <c r="B258" s="1"/>
      <c r="C258" s="1"/>
      <c r="E258" s="1"/>
      <c r="F258" s="1"/>
      <c r="H258" s="1"/>
    </row>
    <row r="259" ht="12.75" customHeight="1">
      <c r="A259" s="1"/>
      <c r="B259" s="1"/>
      <c r="C259" s="1"/>
      <c r="E259" s="1"/>
      <c r="F259" s="1"/>
      <c r="H259" s="1"/>
    </row>
    <row r="260" ht="12.75" customHeight="1">
      <c r="A260" s="1"/>
      <c r="B260" s="1"/>
      <c r="C260" s="1"/>
      <c r="E260" s="1"/>
      <c r="F260" s="1"/>
      <c r="H260" s="1"/>
    </row>
    <row r="261" ht="12.75" customHeight="1">
      <c r="A261" s="1"/>
      <c r="B261" s="1"/>
      <c r="C261" s="1"/>
      <c r="E261" s="1"/>
      <c r="F261" s="1"/>
      <c r="H261" s="1"/>
    </row>
    <row r="262" ht="12.75" customHeight="1">
      <c r="A262" s="1"/>
      <c r="B262" s="1"/>
      <c r="C262" s="1"/>
      <c r="E262" s="1"/>
      <c r="F262" s="1"/>
      <c r="H262" s="1"/>
    </row>
    <row r="263" ht="12.75" customHeight="1">
      <c r="A263" s="1"/>
      <c r="B263" s="1"/>
      <c r="C263" s="1"/>
      <c r="E263" s="1"/>
      <c r="F263" s="1"/>
      <c r="H263" s="1"/>
    </row>
    <row r="264" ht="12.75" customHeight="1">
      <c r="A264" s="1"/>
      <c r="B264" s="1"/>
      <c r="C264" s="1"/>
      <c r="E264" s="1"/>
      <c r="F264" s="1"/>
      <c r="H264" s="1"/>
    </row>
    <row r="265" ht="12.75" customHeight="1">
      <c r="A265" s="1"/>
      <c r="B265" s="1"/>
      <c r="C265" s="1"/>
      <c r="E265" s="1"/>
      <c r="F265" s="1"/>
      <c r="H265" s="1"/>
    </row>
    <row r="266" ht="12.75" customHeight="1">
      <c r="A266" s="1"/>
      <c r="B266" s="1"/>
      <c r="C266" s="1"/>
      <c r="E266" s="1"/>
      <c r="F266" s="1"/>
      <c r="H266" s="1"/>
    </row>
    <row r="267" ht="12.75" customHeight="1">
      <c r="A267" s="1"/>
      <c r="B267" s="1"/>
      <c r="C267" s="1"/>
      <c r="E267" s="1"/>
      <c r="F267" s="1"/>
      <c r="H267" s="1"/>
    </row>
    <row r="268" ht="12.75" customHeight="1">
      <c r="A268" s="1"/>
      <c r="B268" s="1"/>
      <c r="C268" s="1"/>
      <c r="E268" s="1"/>
      <c r="F268" s="1"/>
      <c r="H268" s="1"/>
    </row>
    <row r="269" ht="12.75" customHeight="1">
      <c r="A269" s="1"/>
      <c r="B269" s="1"/>
      <c r="C269" s="1"/>
      <c r="E269" s="1"/>
      <c r="F269" s="1"/>
      <c r="H269" s="1"/>
    </row>
    <row r="270" ht="12.75" customHeight="1">
      <c r="A270" s="1"/>
      <c r="B270" s="1"/>
      <c r="C270" s="1"/>
      <c r="E270" s="1"/>
      <c r="F270" s="1"/>
      <c r="H270" s="1"/>
    </row>
    <row r="271" ht="12.75" customHeight="1">
      <c r="A271" s="1"/>
      <c r="B271" s="1"/>
      <c r="C271" s="1"/>
      <c r="E271" s="1"/>
      <c r="F271" s="1"/>
      <c r="H271" s="1"/>
    </row>
    <row r="272" ht="12.75" customHeight="1">
      <c r="A272" s="1"/>
      <c r="B272" s="1"/>
      <c r="C272" s="1"/>
      <c r="E272" s="1"/>
      <c r="F272" s="1"/>
      <c r="H272" s="1"/>
    </row>
    <row r="273" ht="12.75" customHeight="1">
      <c r="A273" s="1"/>
      <c r="B273" s="1"/>
      <c r="C273" s="1"/>
      <c r="E273" s="1"/>
      <c r="F273" s="1"/>
      <c r="H273" s="1"/>
    </row>
    <row r="274" ht="12.75" customHeight="1">
      <c r="A274" s="1"/>
      <c r="B274" s="1"/>
      <c r="C274" s="1"/>
      <c r="E274" s="1"/>
      <c r="F274" s="1"/>
      <c r="H274" s="1"/>
    </row>
    <row r="275" ht="12.75" customHeight="1">
      <c r="A275" s="1"/>
      <c r="B275" s="1"/>
      <c r="C275" s="1"/>
      <c r="E275" s="1"/>
      <c r="F275" s="1"/>
      <c r="H275" s="1"/>
    </row>
    <row r="276" ht="12.75" customHeight="1">
      <c r="A276" s="1"/>
      <c r="B276" s="1"/>
      <c r="C276" s="1"/>
      <c r="E276" s="1"/>
      <c r="F276" s="1"/>
      <c r="H276" s="1"/>
    </row>
    <row r="277" ht="12.75" customHeight="1">
      <c r="A277" s="1"/>
      <c r="B277" s="1"/>
      <c r="C277" s="1"/>
      <c r="E277" s="1"/>
      <c r="F277" s="1"/>
      <c r="H277" s="1"/>
    </row>
    <row r="278" ht="12.75" customHeight="1">
      <c r="A278" s="1"/>
      <c r="B278" s="1"/>
      <c r="C278" s="1"/>
      <c r="E278" s="1"/>
      <c r="F278" s="1"/>
      <c r="H278" s="1"/>
    </row>
    <row r="279" ht="12.75" customHeight="1">
      <c r="A279" s="1"/>
      <c r="B279" s="1"/>
      <c r="C279" s="1"/>
      <c r="E279" s="1"/>
      <c r="F279" s="1"/>
      <c r="H279" s="1"/>
    </row>
    <row r="280" ht="12.75" customHeight="1">
      <c r="A280" s="1"/>
      <c r="B280" s="1"/>
      <c r="C280" s="1"/>
      <c r="E280" s="1"/>
      <c r="F280" s="1"/>
      <c r="H280" s="1"/>
    </row>
    <row r="281" ht="12.75" customHeight="1">
      <c r="A281" s="1"/>
      <c r="B281" s="1"/>
      <c r="C281" s="1"/>
      <c r="E281" s="1"/>
      <c r="F281" s="1"/>
      <c r="H281" s="1"/>
    </row>
    <row r="282" ht="12.75" customHeight="1">
      <c r="A282" s="1"/>
      <c r="B282" s="1"/>
      <c r="C282" s="1"/>
      <c r="E282" s="1"/>
      <c r="F282" s="1"/>
      <c r="H282" s="1"/>
    </row>
    <row r="283" ht="12.75" customHeight="1">
      <c r="A283" s="1"/>
      <c r="B283" s="1"/>
      <c r="C283" s="1"/>
      <c r="E283" s="1"/>
      <c r="F283" s="1"/>
      <c r="H283" s="1"/>
    </row>
    <row r="284" ht="12.75" customHeight="1">
      <c r="A284" s="1"/>
      <c r="B284" s="1"/>
      <c r="C284" s="1"/>
      <c r="E284" s="1"/>
      <c r="F284" s="1"/>
      <c r="H284" s="1"/>
    </row>
    <row r="285" ht="12.75" customHeight="1">
      <c r="A285" s="1"/>
      <c r="B285" s="1"/>
      <c r="C285" s="1"/>
      <c r="E285" s="1"/>
      <c r="F285" s="1"/>
      <c r="H285" s="1"/>
    </row>
    <row r="286" ht="12.75" customHeight="1">
      <c r="A286" s="1"/>
      <c r="B286" s="1"/>
      <c r="C286" s="1"/>
      <c r="E286" s="1"/>
      <c r="F286" s="1"/>
      <c r="H286" s="1"/>
    </row>
    <row r="287" ht="12.75" customHeight="1">
      <c r="A287" s="1"/>
      <c r="B287" s="1"/>
      <c r="C287" s="1"/>
      <c r="E287" s="1"/>
      <c r="F287" s="1"/>
      <c r="H287" s="1"/>
    </row>
    <row r="288" ht="12.75" customHeight="1">
      <c r="A288" s="1"/>
      <c r="B288" s="1"/>
      <c r="C288" s="1"/>
      <c r="E288" s="1"/>
      <c r="F288" s="1"/>
      <c r="H288" s="1"/>
    </row>
    <row r="289" ht="12.75" customHeight="1">
      <c r="A289" s="1"/>
      <c r="B289" s="1"/>
      <c r="C289" s="1"/>
      <c r="E289" s="1"/>
      <c r="F289" s="1"/>
      <c r="H289" s="1"/>
    </row>
    <row r="290" ht="12.75" customHeight="1">
      <c r="A290" s="1"/>
      <c r="B290" s="1"/>
      <c r="C290" s="1"/>
      <c r="E290" s="1"/>
      <c r="F290" s="1"/>
      <c r="H290" s="1"/>
    </row>
    <row r="291" ht="12.75" customHeight="1">
      <c r="A291" s="1"/>
      <c r="B291" s="1"/>
      <c r="C291" s="1"/>
      <c r="E291" s="1"/>
      <c r="F291" s="1"/>
      <c r="H291" s="1"/>
    </row>
    <row r="292" ht="12.75" customHeight="1">
      <c r="A292" s="1"/>
      <c r="B292" s="1"/>
      <c r="C292" s="1"/>
      <c r="E292" s="1"/>
      <c r="F292" s="1"/>
      <c r="H292" s="1"/>
    </row>
    <row r="293" ht="12.75" customHeight="1">
      <c r="A293" s="1"/>
      <c r="B293" s="1"/>
      <c r="C293" s="1"/>
      <c r="E293" s="1"/>
      <c r="F293" s="1"/>
      <c r="H293" s="1"/>
    </row>
    <row r="294" ht="12.75" customHeight="1">
      <c r="A294" s="1"/>
      <c r="B294" s="1"/>
      <c r="C294" s="1"/>
      <c r="E294" s="1"/>
      <c r="F294" s="1"/>
      <c r="H294" s="1"/>
    </row>
    <row r="295" ht="12.75" customHeight="1">
      <c r="A295" s="1"/>
      <c r="B295" s="1"/>
      <c r="C295" s="1"/>
      <c r="E295" s="1"/>
      <c r="F295" s="1"/>
      <c r="H295" s="1"/>
    </row>
    <row r="296" ht="12.75" customHeight="1">
      <c r="A296" s="1"/>
      <c r="B296" s="1"/>
      <c r="C296" s="1"/>
      <c r="E296" s="1"/>
      <c r="F296" s="1"/>
      <c r="H296" s="1"/>
    </row>
    <row r="297" ht="12.75" customHeight="1">
      <c r="A297" s="1"/>
      <c r="B297" s="1"/>
      <c r="C297" s="1"/>
      <c r="E297" s="1"/>
      <c r="F297" s="1"/>
      <c r="H297" s="1"/>
    </row>
    <row r="298" ht="12.75" customHeight="1">
      <c r="A298" s="1"/>
      <c r="B298" s="1"/>
      <c r="C298" s="1"/>
      <c r="E298" s="1"/>
      <c r="F298" s="1"/>
      <c r="H298" s="1"/>
    </row>
    <row r="299" ht="12.75" customHeight="1">
      <c r="A299" s="1"/>
      <c r="B299" s="1"/>
      <c r="C299" s="1"/>
      <c r="E299" s="1"/>
      <c r="F299" s="1"/>
      <c r="H299" s="1"/>
    </row>
    <row r="300" ht="12.75" customHeight="1">
      <c r="A300" s="1"/>
      <c r="B300" s="1"/>
      <c r="C300" s="1"/>
      <c r="E300" s="1"/>
      <c r="F300" s="1"/>
      <c r="H300" s="1"/>
    </row>
    <row r="301" ht="12.75" customHeight="1">
      <c r="A301" s="1"/>
      <c r="B301" s="1"/>
      <c r="C301" s="1"/>
      <c r="E301" s="1"/>
      <c r="F301" s="1"/>
      <c r="H301" s="1"/>
    </row>
    <row r="302" ht="12.75" customHeight="1">
      <c r="A302" s="1"/>
      <c r="B302" s="1"/>
      <c r="C302" s="1"/>
      <c r="E302" s="1"/>
      <c r="F302" s="1"/>
      <c r="H302" s="1"/>
    </row>
    <row r="303" ht="12.75" customHeight="1">
      <c r="A303" s="1"/>
      <c r="B303" s="1"/>
      <c r="C303" s="1"/>
      <c r="E303" s="1"/>
      <c r="F303" s="1"/>
      <c r="H303" s="1"/>
    </row>
    <row r="304" ht="12.75" customHeight="1">
      <c r="A304" s="1"/>
      <c r="B304" s="1"/>
      <c r="C304" s="1"/>
      <c r="E304" s="1"/>
      <c r="F304" s="1"/>
      <c r="H304" s="1"/>
    </row>
    <row r="305" ht="12.75" customHeight="1">
      <c r="A305" s="1"/>
      <c r="B305" s="1"/>
      <c r="C305" s="1"/>
      <c r="E305" s="1"/>
      <c r="F305" s="1"/>
      <c r="H305" s="1"/>
    </row>
    <row r="306" ht="12.75" customHeight="1">
      <c r="A306" s="1"/>
      <c r="B306" s="1"/>
      <c r="C306" s="1"/>
      <c r="E306" s="1"/>
      <c r="F306" s="1"/>
      <c r="H306" s="1"/>
    </row>
    <row r="307" ht="12.75" customHeight="1">
      <c r="A307" s="1"/>
      <c r="B307" s="1"/>
      <c r="C307" s="1"/>
      <c r="E307" s="1"/>
      <c r="F307" s="1"/>
      <c r="H307" s="1"/>
    </row>
    <row r="308" ht="12.75" customHeight="1">
      <c r="A308" s="1"/>
      <c r="B308" s="1"/>
      <c r="C308" s="1"/>
      <c r="E308" s="1"/>
      <c r="F308" s="1"/>
      <c r="H308" s="1"/>
    </row>
    <row r="309" ht="12.75" customHeight="1">
      <c r="A309" s="1"/>
      <c r="B309" s="1"/>
      <c r="C309" s="1"/>
      <c r="E309" s="1"/>
      <c r="F309" s="1"/>
      <c r="H309" s="1"/>
    </row>
    <row r="310" ht="12.75" customHeight="1">
      <c r="A310" s="1"/>
      <c r="B310" s="1"/>
      <c r="C310" s="1"/>
      <c r="E310" s="1"/>
      <c r="F310" s="1"/>
      <c r="H310" s="1"/>
    </row>
    <row r="311" ht="12.75" customHeight="1">
      <c r="A311" s="1"/>
      <c r="B311" s="1"/>
      <c r="C311" s="1"/>
      <c r="E311" s="1"/>
      <c r="F311" s="1"/>
      <c r="H311" s="1"/>
    </row>
    <row r="312" ht="12.75" customHeight="1">
      <c r="A312" s="1"/>
      <c r="B312" s="1"/>
      <c r="C312" s="1"/>
      <c r="E312" s="1"/>
      <c r="F312" s="1"/>
      <c r="H312" s="1"/>
    </row>
    <row r="313" ht="12.75" customHeight="1">
      <c r="A313" s="1"/>
      <c r="B313" s="1"/>
      <c r="C313" s="1"/>
      <c r="E313" s="1"/>
      <c r="F313" s="1"/>
      <c r="H313" s="1"/>
    </row>
    <row r="314" ht="12.75" customHeight="1">
      <c r="A314" s="1"/>
      <c r="B314" s="1"/>
      <c r="C314" s="1"/>
      <c r="E314" s="1"/>
      <c r="F314" s="1"/>
      <c r="H314" s="1"/>
    </row>
    <row r="315" ht="12.75" customHeight="1">
      <c r="A315" s="1"/>
      <c r="B315" s="1"/>
      <c r="C315" s="1"/>
      <c r="E315" s="1"/>
      <c r="F315" s="1"/>
      <c r="H315" s="1"/>
    </row>
    <row r="316" ht="12.75" customHeight="1">
      <c r="A316" s="1"/>
      <c r="B316" s="1"/>
      <c r="C316" s="1"/>
      <c r="E316" s="1"/>
      <c r="F316" s="1"/>
      <c r="H316" s="1"/>
    </row>
    <row r="317" ht="12.75" customHeight="1">
      <c r="A317" s="1"/>
      <c r="B317" s="1"/>
      <c r="C317" s="1"/>
      <c r="E317" s="1"/>
      <c r="F317" s="1"/>
      <c r="H317" s="1"/>
    </row>
    <row r="318" ht="12.75" customHeight="1">
      <c r="A318" s="1"/>
      <c r="B318" s="1"/>
      <c r="C318" s="1"/>
      <c r="E318" s="1"/>
      <c r="F318" s="1"/>
      <c r="H318" s="1"/>
    </row>
    <row r="319" ht="12.75" customHeight="1">
      <c r="A319" s="1"/>
      <c r="B319" s="1"/>
      <c r="C319" s="1"/>
      <c r="E319" s="1"/>
      <c r="F319" s="1"/>
      <c r="H319" s="1"/>
    </row>
    <row r="320" ht="12.75" customHeight="1">
      <c r="A320" s="1"/>
      <c r="B320" s="1"/>
      <c r="C320" s="1"/>
      <c r="E320" s="1"/>
      <c r="F320" s="1"/>
      <c r="H320" s="1"/>
    </row>
    <row r="321" ht="12.75" customHeight="1">
      <c r="A321" s="1"/>
      <c r="B321" s="1"/>
      <c r="C321" s="1"/>
      <c r="E321" s="1"/>
      <c r="F321" s="1"/>
      <c r="H321" s="1"/>
    </row>
    <row r="322" ht="12.75" customHeight="1">
      <c r="A322" s="1"/>
      <c r="B322" s="1"/>
      <c r="C322" s="1"/>
      <c r="E322" s="1"/>
      <c r="F322" s="1"/>
      <c r="H322" s="1"/>
    </row>
    <row r="323" ht="12.75" customHeight="1">
      <c r="A323" s="1"/>
      <c r="B323" s="1"/>
      <c r="C323" s="1"/>
      <c r="E323" s="1"/>
      <c r="F323" s="1"/>
      <c r="H323" s="1"/>
    </row>
    <row r="324" ht="12.75" customHeight="1">
      <c r="A324" s="1"/>
      <c r="B324" s="1"/>
      <c r="C324" s="1"/>
      <c r="E324" s="1"/>
      <c r="F324" s="1"/>
      <c r="H324" s="1"/>
    </row>
    <row r="325" ht="12.75" customHeight="1">
      <c r="A325" s="1"/>
      <c r="B325" s="1"/>
      <c r="C325" s="1"/>
      <c r="E325" s="1"/>
      <c r="F325" s="1"/>
      <c r="H325" s="1"/>
    </row>
    <row r="326" ht="12.75" customHeight="1">
      <c r="A326" s="1"/>
      <c r="B326" s="1"/>
      <c r="C326" s="1"/>
      <c r="E326" s="1"/>
      <c r="F326" s="1"/>
      <c r="H326" s="1"/>
    </row>
    <row r="327" ht="12.75" customHeight="1">
      <c r="A327" s="1"/>
      <c r="B327" s="1"/>
      <c r="C327" s="1"/>
      <c r="E327" s="1"/>
      <c r="F327" s="1"/>
      <c r="H327" s="1"/>
    </row>
    <row r="328" ht="12.75" customHeight="1">
      <c r="A328" s="1"/>
      <c r="B328" s="1"/>
      <c r="C328" s="1"/>
      <c r="E328" s="1"/>
      <c r="F328" s="1"/>
      <c r="H328" s="1"/>
    </row>
    <row r="329" ht="12.75" customHeight="1">
      <c r="A329" s="1"/>
      <c r="B329" s="1"/>
      <c r="C329" s="1"/>
      <c r="E329" s="1"/>
      <c r="F329" s="1"/>
      <c r="H329" s="1"/>
    </row>
    <row r="330" ht="12.75" customHeight="1">
      <c r="A330" s="1"/>
      <c r="B330" s="1"/>
      <c r="C330" s="1"/>
      <c r="E330" s="1"/>
      <c r="F330" s="1"/>
      <c r="H330" s="1"/>
    </row>
    <row r="331" ht="12.75" customHeight="1">
      <c r="A331" s="1"/>
      <c r="B331" s="1"/>
      <c r="C331" s="1"/>
      <c r="E331" s="1"/>
      <c r="F331" s="1"/>
      <c r="H331" s="1"/>
    </row>
    <row r="332" ht="12.75" customHeight="1">
      <c r="A332" s="1"/>
      <c r="B332" s="1"/>
      <c r="C332" s="1"/>
      <c r="E332" s="1"/>
      <c r="F332" s="1"/>
      <c r="H332" s="1"/>
    </row>
    <row r="333" ht="12.75" customHeight="1">
      <c r="A333" s="1"/>
      <c r="B333" s="1"/>
      <c r="C333" s="1"/>
      <c r="E333" s="1"/>
      <c r="F333" s="1"/>
      <c r="H333" s="1"/>
    </row>
    <row r="334" ht="12.75" customHeight="1">
      <c r="A334" s="1"/>
      <c r="B334" s="1"/>
      <c r="C334" s="1"/>
      <c r="E334" s="1"/>
      <c r="F334" s="1"/>
      <c r="H334" s="1"/>
    </row>
    <row r="335" ht="12.75" customHeight="1">
      <c r="A335" s="1"/>
      <c r="B335" s="1"/>
      <c r="C335" s="1"/>
      <c r="E335" s="1"/>
      <c r="F335" s="1"/>
      <c r="H335" s="1"/>
    </row>
    <row r="336" ht="12.75" customHeight="1">
      <c r="A336" s="1"/>
      <c r="B336" s="1"/>
      <c r="C336" s="1"/>
      <c r="E336" s="1"/>
      <c r="F336" s="1"/>
      <c r="H336" s="1"/>
    </row>
    <row r="337" ht="12.75" customHeight="1">
      <c r="A337" s="1"/>
      <c r="B337" s="1"/>
      <c r="C337" s="1"/>
      <c r="E337" s="1"/>
      <c r="F337" s="1"/>
      <c r="H337" s="1"/>
    </row>
    <row r="338" ht="12.75" customHeight="1">
      <c r="A338" s="1"/>
      <c r="B338" s="1"/>
      <c r="C338" s="1"/>
      <c r="E338" s="1"/>
      <c r="F338" s="1"/>
      <c r="H338" s="1"/>
    </row>
    <row r="339" ht="12.75" customHeight="1">
      <c r="A339" s="1"/>
      <c r="B339" s="1"/>
      <c r="C339" s="1"/>
      <c r="E339" s="1"/>
      <c r="F339" s="1"/>
      <c r="H339" s="1"/>
    </row>
    <row r="340" ht="12.75" customHeight="1">
      <c r="A340" s="1"/>
      <c r="B340" s="1"/>
      <c r="C340" s="1"/>
      <c r="E340" s="1"/>
      <c r="F340" s="1"/>
      <c r="H340" s="1"/>
    </row>
    <row r="341" ht="12.75" customHeight="1">
      <c r="A341" s="1"/>
      <c r="B341" s="1"/>
      <c r="C341" s="1"/>
      <c r="E341" s="1"/>
      <c r="F341" s="1"/>
      <c r="H341" s="1"/>
    </row>
    <row r="342" ht="12.75" customHeight="1">
      <c r="A342" s="1"/>
      <c r="B342" s="1"/>
      <c r="C342" s="1"/>
      <c r="E342" s="1"/>
      <c r="F342" s="1"/>
      <c r="H342" s="1"/>
    </row>
    <row r="343" ht="12.75" customHeight="1">
      <c r="A343" s="1"/>
      <c r="B343" s="1"/>
      <c r="C343" s="1"/>
      <c r="E343" s="1"/>
      <c r="F343" s="1"/>
      <c r="H343" s="1"/>
    </row>
    <row r="344" ht="12.75" customHeight="1">
      <c r="A344" s="1"/>
      <c r="B344" s="1"/>
      <c r="C344" s="1"/>
      <c r="E344" s="1"/>
      <c r="F344" s="1"/>
      <c r="H344" s="1"/>
    </row>
    <row r="345" ht="12.75" customHeight="1">
      <c r="A345" s="1"/>
      <c r="B345" s="1"/>
      <c r="C345" s="1"/>
      <c r="E345" s="1"/>
      <c r="F345" s="1"/>
      <c r="H345" s="1"/>
    </row>
    <row r="346" ht="12.75" customHeight="1">
      <c r="A346" s="1"/>
      <c r="B346" s="1"/>
      <c r="C346" s="1"/>
      <c r="E346" s="1"/>
      <c r="F346" s="1"/>
      <c r="H346" s="1"/>
    </row>
    <row r="347" ht="12.75" customHeight="1">
      <c r="A347" s="1"/>
      <c r="B347" s="1"/>
      <c r="C347" s="1"/>
      <c r="E347" s="1"/>
      <c r="F347" s="1"/>
      <c r="H347" s="1"/>
    </row>
    <row r="348" ht="12.75" customHeight="1">
      <c r="A348" s="1"/>
      <c r="B348" s="1"/>
      <c r="C348" s="1"/>
      <c r="E348" s="1"/>
      <c r="F348" s="1"/>
      <c r="H348" s="1"/>
    </row>
    <row r="349" ht="12.75" customHeight="1">
      <c r="A349" s="1"/>
      <c r="B349" s="1"/>
      <c r="C349" s="1"/>
      <c r="E349" s="1"/>
      <c r="F349" s="1"/>
      <c r="H349" s="1"/>
    </row>
    <row r="350" ht="12.75" customHeight="1">
      <c r="A350" s="1"/>
      <c r="B350" s="1"/>
      <c r="C350" s="1"/>
      <c r="E350" s="1"/>
      <c r="F350" s="1"/>
      <c r="H350" s="1"/>
    </row>
    <row r="351" ht="12.75" customHeight="1">
      <c r="A351" s="1"/>
      <c r="B351" s="1"/>
      <c r="C351" s="1"/>
      <c r="E351" s="1"/>
      <c r="F351" s="1"/>
      <c r="H351" s="1"/>
    </row>
    <row r="352" ht="12.75" customHeight="1">
      <c r="A352" s="1"/>
      <c r="B352" s="1"/>
      <c r="C352" s="1"/>
      <c r="E352" s="1"/>
      <c r="F352" s="1"/>
      <c r="H352" s="1"/>
    </row>
    <row r="353" ht="12.75" customHeight="1">
      <c r="A353" s="1"/>
      <c r="B353" s="1"/>
      <c r="C353" s="1"/>
      <c r="E353" s="1"/>
      <c r="F353" s="1"/>
      <c r="H353" s="1"/>
    </row>
    <row r="354" ht="12.75" customHeight="1">
      <c r="A354" s="1"/>
      <c r="B354" s="1"/>
      <c r="C354" s="1"/>
      <c r="E354" s="1"/>
      <c r="F354" s="1"/>
      <c r="H354" s="1"/>
    </row>
    <row r="355" ht="12.75" customHeight="1">
      <c r="A355" s="1"/>
      <c r="B355" s="1"/>
      <c r="C355" s="1"/>
      <c r="E355" s="1"/>
      <c r="F355" s="1"/>
      <c r="H355" s="1"/>
    </row>
    <row r="356" ht="12.75" customHeight="1">
      <c r="A356" s="1"/>
      <c r="B356" s="1"/>
      <c r="C356" s="1"/>
      <c r="E356" s="1"/>
      <c r="F356" s="1"/>
      <c r="H356" s="1"/>
    </row>
    <row r="357" ht="12.75" customHeight="1">
      <c r="A357" s="1"/>
      <c r="B357" s="1"/>
      <c r="C357" s="1"/>
      <c r="E357" s="1"/>
      <c r="F357" s="1"/>
      <c r="H357" s="1"/>
    </row>
    <row r="358" ht="12.75" customHeight="1">
      <c r="A358" s="1"/>
      <c r="B358" s="1"/>
      <c r="C358" s="1"/>
      <c r="E358" s="1"/>
      <c r="F358" s="1"/>
      <c r="H358" s="1"/>
    </row>
    <row r="359" ht="12.75" customHeight="1">
      <c r="A359" s="1"/>
      <c r="B359" s="1"/>
      <c r="C359" s="1"/>
      <c r="E359" s="1"/>
      <c r="F359" s="1"/>
      <c r="H359" s="1"/>
    </row>
    <row r="360" ht="12.75" customHeight="1">
      <c r="A360" s="1"/>
      <c r="B360" s="1"/>
      <c r="C360" s="1"/>
      <c r="E360" s="1"/>
      <c r="F360" s="1"/>
      <c r="H360" s="1"/>
    </row>
    <row r="361" ht="12.75" customHeight="1">
      <c r="A361" s="1"/>
      <c r="B361" s="1"/>
      <c r="C361" s="1"/>
      <c r="E361" s="1"/>
      <c r="F361" s="1"/>
      <c r="H361" s="1"/>
    </row>
    <row r="362" ht="12.75" customHeight="1">
      <c r="A362" s="1"/>
      <c r="B362" s="1"/>
      <c r="C362" s="1"/>
      <c r="E362" s="1"/>
      <c r="F362" s="1"/>
      <c r="H362" s="1"/>
    </row>
    <row r="363" ht="12.75" customHeight="1">
      <c r="A363" s="1"/>
      <c r="B363" s="1"/>
      <c r="C363" s="1"/>
      <c r="E363" s="1"/>
      <c r="F363" s="1"/>
      <c r="H363" s="1"/>
    </row>
    <row r="364" ht="12.75" customHeight="1">
      <c r="A364" s="1"/>
      <c r="B364" s="1"/>
      <c r="C364" s="1"/>
      <c r="E364" s="1"/>
      <c r="F364" s="1"/>
      <c r="H364" s="1"/>
    </row>
    <row r="365" ht="12.75" customHeight="1">
      <c r="A365" s="1"/>
      <c r="B365" s="1"/>
      <c r="C365" s="1"/>
      <c r="E365" s="1"/>
      <c r="F365" s="1"/>
      <c r="H365" s="1"/>
    </row>
    <row r="366" ht="12.75" customHeight="1">
      <c r="A366" s="1"/>
      <c r="B366" s="1"/>
      <c r="C366" s="1"/>
      <c r="E366" s="1"/>
      <c r="F366" s="1"/>
      <c r="H366" s="1"/>
    </row>
    <row r="367" ht="12.75" customHeight="1">
      <c r="A367" s="1"/>
      <c r="B367" s="1"/>
      <c r="C367" s="1"/>
      <c r="E367" s="1"/>
      <c r="F367" s="1"/>
      <c r="H367" s="1"/>
    </row>
    <row r="368" ht="12.75" customHeight="1">
      <c r="A368" s="1"/>
      <c r="B368" s="1"/>
      <c r="C368" s="1"/>
      <c r="E368" s="1"/>
      <c r="F368" s="1"/>
      <c r="H368" s="1"/>
    </row>
    <row r="369" ht="12.75" customHeight="1">
      <c r="A369" s="1"/>
      <c r="B369" s="1"/>
      <c r="C369" s="1"/>
      <c r="E369" s="1"/>
      <c r="F369" s="1"/>
      <c r="H369" s="1"/>
    </row>
    <row r="370" ht="12.75" customHeight="1">
      <c r="A370" s="1"/>
      <c r="B370" s="1"/>
      <c r="C370" s="1"/>
      <c r="E370" s="1"/>
      <c r="F370" s="1"/>
      <c r="H370" s="1"/>
    </row>
    <row r="371" ht="12.75" customHeight="1">
      <c r="A371" s="1"/>
      <c r="B371" s="1"/>
      <c r="C371" s="1"/>
      <c r="E371" s="1"/>
      <c r="F371" s="1"/>
      <c r="H371" s="1"/>
    </row>
    <row r="372" ht="12.75" customHeight="1">
      <c r="A372" s="1"/>
      <c r="B372" s="1"/>
      <c r="C372" s="1"/>
      <c r="E372" s="1"/>
      <c r="F372" s="1"/>
      <c r="H372" s="1"/>
    </row>
    <row r="373" ht="12.75" customHeight="1">
      <c r="A373" s="1"/>
      <c r="B373" s="1"/>
      <c r="C373" s="1"/>
      <c r="E373" s="1"/>
      <c r="F373" s="1"/>
      <c r="H373" s="1"/>
    </row>
    <row r="374" ht="12.75" customHeight="1">
      <c r="A374" s="1"/>
      <c r="B374" s="1"/>
      <c r="C374" s="1"/>
      <c r="E374" s="1"/>
      <c r="F374" s="1"/>
      <c r="H374" s="1"/>
    </row>
    <row r="375" ht="12.75" customHeight="1">
      <c r="A375" s="1"/>
      <c r="B375" s="1"/>
      <c r="C375" s="1"/>
      <c r="E375" s="1"/>
      <c r="F375" s="1"/>
      <c r="H375" s="1"/>
    </row>
    <row r="376" ht="12.75" customHeight="1">
      <c r="A376" s="1"/>
      <c r="B376" s="1"/>
      <c r="C376" s="1"/>
      <c r="E376" s="1"/>
      <c r="F376" s="1"/>
      <c r="H376" s="1"/>
    </row>
    <row r="377" ht="12.75" customHeight="1">
      <c r="A377" s="1"/>
      <c r="B377" s="1"/>
      <c r="C377" s="1"/>
      <c r="E377" s="1"/>
      <c r="F377" s="1"/>
      <c r="H377" s="1"/>
    </row>
    <row r="378" ht="12.75" customHeight="1">
      <c r="A378" s="1"/>
      <c r="B378" s="1"/>
      <c r="C378" s="1"/>
      <c r="E378" s="1"/>
      <c r="F378" s="1"/>
      <c r="H378" s="1"/>
    </row>
    <row r="379" ht="12.75" customHeight="1">
      <c r="A379" s="1"/>
      <c r="B379" s="1"/>
      <c r="C379" s="1"/>
      <c r="E379" s="1"/>
      <c r="F379" s="1"/>
      <c r="H379" s="1"/>
    </row>
    <row r="380" ht="12.75" customHeight="1">
      <c r="A380" s="1"/>
      <c r="B380" s="1"/>
      <c r="C380" s="1"/>
      <c r="E380" s="1"/>
      <c r="F380" s="1"/>
      <c r="H380" s="1"/>
    </row>
    <row r="381" ht="12.75" customHeight="1">
      <c r="A381" s="1"/>
      <c r="B381" s="1"/>
      <c r="C381" s="1"/>
      <c r="E381" s="1"/>
      <c r="F381" s="1"/>
      <c r="H381" s="1"/>
    </row>
    <row r="382" ht="12.75" customHeight="1">
      <c r="A382" s="1"/>
      <c r="B382" s="1"/>
      <c r="C382" s="1"/>
      <c r="E382" s="1"/>
      <c r="F382" s="1"/>
      <c r="H382" s="1"/>
    </row>
    <row r="383" ht="12.75" customHeight="1">
      <c r="A383" s="1"/>
      <c r="B383" s="1"/>
      <c r="C383" s="1"/>
      <c r="E383" s="1"/>
      <c r="F383" s="1"/>
      <c r="H383" s="1"/>
    </row>
    <row r="384" ht="12.75" customHeight="1">
      <c r="A384" s="1"/>
      <c r="B384" s="1"/>
      <c r="C384" s="1"/>
      <c r="E384" s="1"/>
      <c r="F384" s="1"/>
      <c r="H384" s="1"/>
    </row>
    <row r="385" ht="12.75" customHeight="1">
      <c r="A385" s="1"/>
      <c r="B385" s="1"/>
      <c r="C385" s="1"/>
      <c r="E385" s="1"/>
      <c r="F385" s="1"/>
      <c r="H385" s="1"/>
    </row>
    <row r="386" ht="12.75" customHeight="1">
      <c r="A386" s="1"/>
      <c r="B386" s="1"/>
      <c r="C386" s="1"/>
      <c r="E386" s="1"/>
      <c r="F386" s="1"/>
      <c r="H386" s="1"/>
    </row>
    <row r="387" ht="12.75" customHeight="1">
      <c r="A387" s="1"/>
      <c r="B387" s="1"/>
      <c r="C387" s="1"/>
      <c r="E387" s="1"/>
      <c r="F387" s="1"/>
      <c r="H387" s="1"/>
    </row>
    <row r="388" ht="12.75" customHeight="1">
      <c r="A388" s="1"/>
      <c r="B388" s="1"/>
      <c r="C388" s="1"/>
      <c r="E388" s="1"/>
      <c r="F388" s="1"/>
      <c r="H388" s="1"/>
    </row>
    <row r="389" ht="12.75" customHeight="1">
      <c r="A389" s="1"/>
      <c r="B389" s="1"/>
      <c r="C389" s="1"/>
      <c r="E389" s="1"/>
      <c r="F389" s="1"/>
      <c r="H389" s="1"/>
    </row>
    <row r="390" ht="12.75" customHeight="1">
      <c r="A390" s="1"/>
      <c r="B390" s="1"/>
      <c r="C390" s="1"/>
      <c r="E390" s="1"/>
      <c r="F390" s="1"/>
      <c r="H390" s="1"/>
    </row>
    <row r="391" ht="12.75" customHeight="1">
      <c r="A391" s="1"/>
      <c r="B391" s="1"/>
      <c r="C391" s="1"/>
      <c r="E391" s="1"/>
      <c r="F391" s="1"/>
      <c r="H391" s="1"/>
    </row>
    <row r="392" ht="12.75" customHeight="1">
      <c r="A392" s="1"/>
      <c r="B392" s="1"/>
      <c r="C392" s="1"/>
      <c r="E392" s="1"/>
      <c r="F392" s="1"/>
      <c r="H392" s="1"/>
    </row>
    <row r="393" ht="12.75" customHeight="1">
      <c r="A393" s="1"/>
      <c r="B393" s="1"/>
      <c r="C393" s="1"/>
      <c r="E393" s="1"/>
      <c r="F393" s="1"/>
      <c r="H393" s="1"/>
    </row>
    <row r="394" ht="12.75" customHeight="1">
      <c r="A394" s="1"/>
      <c r="B394" s="1"/>
      <c r="C394" s="1"/>
      <c r="E394" s="1"/>
      <c r="F394" s="1"/>
      <c r="H394" s="1"/>
    </row>
    <row r="395" ht="12.75" customHeight="1">
      <c r="A395" s="1"/>
      <c r="B395" s="1"/>
      <c r="C395" s="1"/>
      <c r="E395" s="1"/>
      <c r="F395" s="1"/>
      <c r="H395" s="1"/>
    </row>
    <row r="396" ht="12.75" customHeight="1">
      <c r="A396" s="1"/>
      <c r="B396" s="1"/>
      <c r="C396" s="1"/>
      <c r="E396" s="1"/>
      <c r="F396" s="1"/>
      <c r="H396" s="1"/>
    </row>
    <row r="397" ht="12.75" customHeight="1">
      <c r="A397" s="1"/>
      <c r="B397" s="1"/>
      <c r="C397" s="1"/>
      <c r="E397" s="1"/>
      <c r="F397" s="1"/>
      <c r="H397" s="1"/>
    </row>
    <row r="398" ht="12.75" customHeight="1">
      <c r="A398" s="1"/>
      <c r="B398" s="1"/>
      <c r="C398" s="1"/>
      <c r="E398" s="1"/>
      <c r="F398" s="1"/>
      <c r="H398" s="1"/>
    </row>
    <row r="399" ht="12.75" customHeight="1">
      <c r="A399" s="1"/>
      <c r="B399" s="1"/>
      <c r="C399" s="1"/>
      <c r="E399" s="1"/>
      <c r="F399" s="1"/>
      <c r="H399" s="1"/>
    </row>
    <row r="400" ht="12.75" customHeight="1">
      <c r="A400" s="1"/>
      <c r="B400" s="1"/>
      <c r="C400" s="1"/>
      <c r="E400" s="1"/>
      <c r="F400" s="1"/>
      <c r="H400" s="1"/>
    </row>
    <row r="401" ht="12.75" customHeight="1">
      <c r="A401" s="1"/>
      <c r="B401" s="1"/>
      <c r="C401" s="1"/>
      <c r="E401" s="1"/>
      <c r="F401" s="1"/>
      <c r="H401" s="1"/>
    </row>
    <row r="402" ht="12.75" customHeight="1">
      <c r="A402" s="1"/>
      <c r="B402" s="1"/>
      <c r="C402" s="1"/>
      <c r="E402" s="1"/>
      <c r="F402" s="1"/>
      <c r="H402" s="1"/>
    </row>
    <row r="403" ht="12.75" customHeight="1">
      <c r="A403" s="1"/>
      <c r="B403" s="1"/>
      <c r="C403" s="1"/>
      <c r="E403" s="1"/>
      <c r="F403" s="1"/>
      <c r="H403" s="1"/>
    </row>
    <row r="404" ht="12.75" customHeight="1">
      <c r="A404" s="1"/>
      <c r="B404" s="1"/>
      <c r="C404" s="1"/>
      <c r="E404" s="1"/>
      <c r="F404" s="1"/>
      <c r="H404" s="1"/>
    </row>
    <row r="405" ht="12.75" customHeight="1">
      <c r="A405" s="1"/>
      <c r="B405" s="1"/>
      <c r="C405" s="1"/>
      <c r="E405" s="1"/>
      <c r="F405" s="1"/>
      <c r="H405" s="1"/>
    </row>
    <row r="406" ht="12.75" customHeight="1">
      <c r="A406" s="1"/>
      <c r="B406" s="1"/>
      <c r="C406" s="1"/>
      <c r="E406" s="1"/>
      <c r="F406" s="1"/>
      <c r="H406" s="1"/>
    </row>
    <row r="407" ht="12.75" customHeight="1">
      <c r="A407" s="1"/>
      <c r="B407" s="1"/>
      <c r="C407" s="1"/>
      <c r="E407" s="1"/>
      <c r="F407" s="1"/>
      <c r="H407" s="1"/>
    </row>
    <row r="408" ht="12.75" customHeight="1">
      <c r="A408" s="1"/>
      <c r="B408" s="1"/>
      <c r="C408" s="1"/>
      <c r="E408" s="1"/>
      <c r="F408" s="1"/>
      <c r="H408" s="1"/>
    </row>
    <row r="409" ht="12.75" customHeight="1">
      <c r="A409" s="1"/>
      <c r="B409" s="1"/>
      <c r="C409" s="1"/>
      <c r="E409" s="1"/>
      <c r="F409" s="1"/>
      <c r="H409" s="1"/>
    </row>
    <row r="410" ht="12.75" customHeight="1">
      <c r="A410" s="1"/>
      <c r="B410" s="1"/>
      <c r="C410" s="1"/>
      <c r="E410" s="1"/>
      <c r="F410" s="1"/>
      <c r="H410" s="1"/>
    </row>
    <row r="411" ht="12.75" customHeight="1">
      <c r="A411" s="1"/>
      <c r="B411" s="1"/>
      <c r="C411" s="1"/>
      <c r="E411" s="1"/>
      <c r="F411" s="1"/>
      <c r="H411" s="1"/>
    </row>
    <row r="412" ht="12.75" customHeight="1">
      <c r="A412" s="1"/>
      <c r="B412" s="1"/>
      <c r="C412" s="1"/>
      <c r="E412" s="1"/>
      <c r="F412" s="1"/>
      <c r="H412" s="1"/>
    </row>
    <row r="413" ht="12.75" customHeight="1">
      <c r="A413" s="1"/>
      <c r="B413" s="1"/>
      <c r="C413" s="1"/>
      <c r="E413" s="1"/>
      <c r="F413" s="1"/>
      <c r="H413" s="1"/>
    </row>
    <row r="414" ht="12.75" customHeight="1">
      <c r="A414" s="1"/>
      <c r="B414" s="1"/>
      <c r="C414" s="1"/>
      <c r="E414" s="1"/>
      <c r="F414" s="1"/>
      <c r="H414" s="1"/>
    </row>
    <row r="415" ht="12.75" customHeight="1">
      <c r="A415" s="1"/>
      <c r="B415" s="1"/>
      <c r="C415" s="1"/>
      <c r="E415" s="1"/>
      <c r="F415" s="1"/>
      <c r="H415" s="1"/>
    </row>
    <row r="416" ht="12.75" customHeight="1">
      <c r="A416" s="1"/>
      <c r="B416" s="1"/>
      <c r="C416" s="1"/>
      <c r="E416" s="1"/>
      <c r="F416" s="1"/>
      <c r="H416" s="1"/>
    </row>
    <row r="417" ht="12.75" customHeight="1">
      <c r="A417" s="1"/>
      <c r="B417" s="1"/>
      <c r="C417" s="1"/>
      <c r="E417" s="1"/>
      <c r="F417" s="1"/>
      <c r="H417" s="1"/>
    </row>
    <row r="418" ht="12.75" customHeight="1">
      <c r="A418" s="1"/>
      <c r="B418" s="1"/>
      <c r="C418" s="1"/>
      <c r="E418" s="1"/>
      <c r="F418" s="1"/>
      <c r="H418" s="1"/>
    </row>
    <row r="419" ht="12.75" customHeight="1">
      <c r="A419" s="1"/>
      <c r="B419" s="1"/>
      <c r="C419" s="1"/>
      <c r="E419" s="1"/>
      <c r="F419" s="1"/>
      <c r="H419" s="1"/>
    </row>
    <row r="420" ht="12.75" customHeight="1">
      <c r="A420" s="1"/>
      <c r="B420" s="1"/>
      <c r="C420" s="1"/>
      <c r="E420" s="1"/>
      <c r="F420" s="1"/>
      <c r="H420" s="1"/>
    </row>
    <row r="421" ht="12.75" customHeight="1">
      <c r="A421" s="1"/>
      <c r="B421" s="1"/>
      <c r="C421" s="1"/>
      <c r="E421" s="1"/>
      <c r="F421" s="1"/>
      <c r="H421" s="1"/>
    </row>
    <row r="422" ht="12.75" customHeight="1">
      <c r="A422" s="1"/>
      <c r="B422" s="1"/>
      <c r="C422" s="1"/>
      <c r="E422" s="1"/>
      <c r="F422" s="1"/>
      <c r="H422" s="1"/>
    </row>
    <row r="423" ht="12.75" customHeight="1">
      <c r="A423" s="1"/>
      <c r="B423" s="1"/>
      <c r="C423" s="1"/>
      <c r="E423" s="1"/>
      <c r="F423" s="1"/>
      <c r="H423" s="1"/>
    </row>
    <row r="424" ht="12.75" customHeight="1">
      <c r="A424" s="1"/>
      <c r="B424" s="1"/>
      <c r="C424" s="1"/>
      <c r="E424" s="1"/>
      <c r="F424" s="1"/>
      <c r="H424" s="1"/>
    </row>
    <row r="425" ht="12.75" customHeight="1">
      <c r="A425" s="1"/>
      <c r="B425" s="1"/>
      <c r="C425" s="1"/>
      <c r="E425" s="1"/>
      <c r="F425" s="1"/>
      <c r="H425" s="1"/>
    </row>
    <row r="426" ht="12.75" customHeight="1">
      <c r="A426" s="1"/>
      <c r="B426" s="1"/>
      <c r="C426" s="1"/>
      <c r="E426" s="1"/>
      <c r="F426" s="1"/>
      <c r="H426" s="1"/>
    </row>
    <row r="427" ht="12.75" customHeight="1">
      <c r="A427" s="1"/>
      <c r="B427" s="1"/>
      <c r="C427" s="1"/>
      <c r="E427" s="1"/>
      <c r="F427" s="1"/>
      <c r="H427" s="1"/>
    </row>
    <row r="428" ht="12.75" customHeight="1">
      <c r="A428" s="1"/>
      <c r="B428" s="1"/>
      <c r="C428" s="1"/>
      <c r="E428" s="1"/>
      <c r="F428" s="1"/>
      <c r="H428" s="1"/>
    </row>
    <row r="429" ht="12.75" customHeight="1">
      <c r="A429" s="1"/>
      <c r="B429" s="1"/>
      <c r="C429" s="1"/>
      <c r="E429" s="1"/>
      <c r="F429" s="1"/>
      <c r="H429" s="1"/>
    </row>
    <row r="430" ht="12.75" customHeight="1">
      <c r="A430" s="1"/>
      <c r="B430" s="1"/>
      <c r="C430" s="1"/>
      <c r="E430" s="1"/>
      <c r="F430" s="1"/>
      <c r="H430" s="1"/>
    </row>
    <row r="431" ht="12.75" customHeight="1">
      <c r="A431" s="1"/>
      <c r="B431" s="1"/>
      <c r="C431" s="1"/>
      <c r="E431" s="1"/>
      <c r="F431" s="1"/>
      <c r="H431" s="1"/>
    </row>
    <row r="432" ht="12.75" customHeight="1">
      <c r="A432" s="1"/>
      <c r="B432" s="1"/>
      <c r="C432" s="1"/>
      <c r="E432" s="1"/>
      <c r="F432" s="1"/>
      <c r="H432" s="1"/>
    </row>
    <row r="433" ht="12.75" customHeight="1">
      <c r="A433" s="1"/>
      <c r="B433" s="1"/>
      <c r="C433" s="1"/>
      <c r="E433" s="1"/>
      <c r="F433" s="1"/>
      <c r="H433" s="1"/>
    </row>
    <row r="434" ht="12.75" customHeight="1">
      <c r="A434" s="1"/>
      <c r="B434" s="1"/>
      <c r="C434" s="1"/>
      <c r="E434" s="1"/>
      <c r="F434" s="1"/>
      <c r="H434" s="1"/>
    </row>
    <row r="435" ht="12.75" customHeight="1">
      <c r="A435" s="1"/>
      <c r="B435" s="1"/>
      <c r="C435" s="1"/>
      <c r="E435" s="1"/>
      <c r="F435" s="1"/>
      <c r="H435" s="1"/>
    </row>
    <row r="436" ht="12.75" customHeight="1">
      <c r="A436" s="1"/>
      <c r="B436" s="1"/>
      <c r="C436" s="1"/>
      <c r="E436" s="1"/>
      <c r="F436" s="1"/>
      <c r="H436" s="1"/>
    </row>
    <row r="437" ht="12.75" customHeight="1">
      <c r="A437" s="1"/>
      <c r="B437" s="1"/>
      <c r="C437" s="1"/>
      <c r="E437" s="1"/>
      <c r="F437" s="1"/>
      <c r="H437" s="1"/>
    </row>
    <row r="438" ht="12.75" customHeight="1">
      <c r="A438" s="1"/>
      <c r="B438" s="1"/>
      <c r="C438" s="1"/>
      <c r="E438" s="1"/>
      <c r="F438" s="1"/>
      <c r="H438" s="1"/>
    </row>
    <row r="439" ht="12.75" customHeight="1">
      <c r="A439" s="1"/>
      <c r="B439" s="1"/>
      <c r="C439" s="1"/>
      <c r="E439" s="1"/>
      <c r="F439" s="1"/>
      <c r="H439" s="1"/>
    </row>
    <row r="440" ht="12.75" customHeight="1">
      <c r="A440" s="1"/>
      <c r="B440" s="1"/>
      <c r="C440" s="1"/>
      <c r="E440" s="1"/>
      <c r="F440" s="1"/>
      <c r="H440" s="1"/>
    </row>
    <row r="441" ht="12.75" customHeight="1">
      <c r="A441" s="1"/>
      <c r="B441" s="1"/>
      <c r="C441" s="1"/>
      <c r="E441" s="1"/>
      <c r="F441" s="1"/>
      <c r="H441" s="1"/>
    </row>
    <row r="442" ht="12.75" customHeight="1">
      <c r="A442" s="1"/>
      <c r="B442" s="1"/>
      <c r="C442" s="1"/>
      <c r="E442" s="1"/>
      <c r="F442" s="1"/>
      <c r="H442" s="1"/>
    </row>
    <row r="443" ht="12.75" customHeight="1">
      <c r="A443" s="1"/>
      <c r="B443" s="1"/>
      <c r="C443" s="1"/>
      <c r="E443" s="1"/>
      <c r="F443" s="1"/>
      <c r="H443" s="1"/>
    </row>
    <row r="444" ht="12.75" customHeight="1">
      <c r="A444" s="1"/>
      <c r="B444" s="1"/>
      <c r="C444" s="1"/>
      <c r="E444" s="1"/>
      <c r="F444" s="1"/>
      <c r="H444" s="1"/>
    </row>
    <row r="445" ht="12.75" customHeight="1">
      <c r="A445" s="1"/>
      <c r="B445" s="1"/>
      <c r="C445" s="1"/>
      <c r="E445" s="1"/>
      <c r="F445" s="1"/>
      <c r="H445" s="1"/>
    </row>
    <row r="446" ht="12.75" customHeight="1">
      <c r="A446" s="1"/>
      <c r="B446" s="1"/>
      <c r="C446" s="1"/>
      <c r="E446" s="1"/>
      <c r="F446" s="1"/>
      <c r="H446" s="1"/>
    </row>
    <row r="447" ht="12.75" customHeight="1">
      <c r="A447" s="1"/>
      <c r="B447" s="1"/>
      <c r="C447" s="1"/>
      <c r="E447" s="1"/>
      <c r="F447" s="1"/>
      <c r="H447" s="1"/>
    </row>
    <row r="448" ht="12.75" customHeight="1">
      <c r="A448" s="1"/>
      <c r="B448" s="1"/>
      <c r="C448" s="1"/>
      <c r="E448" s="1"/>
      <c r="F448" s="1"/>
      <c r="H448" s="1"/>
    </row>
    <row r="449" ht="12.75" customHeight="1">
      <c r="A449" s="1"/>
      <c r="B449" s="1"/>
      <c r="C449" s="1"/>
      <c r="E449" s="1"/>
      <c r="F449" s="1"/>
      <c r="H449" s="1"/>
    </row>
    <row r="450" ht="12.75" customHeight="1">
      <c r="A450" s="1"/>
      <c r="B450" s="1"/>
      <c r="C450" s="1"/>
      <c r="E450" s="1"/>
      <c r="F450" s="1"/>
      <c r="H450" s="1"/>
    </row>
    <row r="451" ht="12.75" customHeight="1">
      <c r="A451" s="1"/>
      <c r="B451" s="1"/>
      <c r="C451" s="1"/>
      <c r="E451" s="1"/>
      <c r="F451" s="1"/>
      <c r="H451" s="1"/>
    </row>
    <row r="452" ht="12.75" customHeight="1">
      <c r="A452" s="1"/>
      <c r="B452" s="1"/>
      <c r="C452" s="1"/>
      <c r="E452" s="1"/>
      <c r="F452" s="1"/>
      <c r="H452" s="1"/>
    </row>
    <row r="453" ht="12.75" customHeight="1">
      <c r="A453" s="1"/>
      <c r="B453" s="1"/>
      <c r="C453" s="1"/>
      <c r="E453" s="1"/>
      <c r="F453" s="1"/>
      <c r="H453" s="1"/>
    </row>
    <row r="454" ht="12.75" customHeight="1">
      <c r="A454" s="1"/>
      <c r="B454" s="1"/>
      <c r="C454" s="1"/>
      <c r="E454" s="1"/>
      <c r="F454" s="1"/>
      <c r="H454" s="1"/>
    </row>
    <row r="455" ht="12.75" customHeight="1">
      <c r="A455" s="1"/>
      <c r="B455" s="1"/>
      <c r="C455" s="1"/>
      <c r="E455" s="1"/>
      <c r="F455" s="1"/>
      <c r="H455" s="1"/>
    </row>
    <row r="456" ht="12.75" customHeight="1">
      <c r="A456" s="1"/>
      <c r="B456" s="1"/>
      <c r="C456" s="1"/>
      <c r="E456" s="1"/>
      <c r="F456" s="1"/>
      <c r="H456" s="1"/>
    </row>
    <row r="457" ht="12.75" customHeight="1">
      <c r="A457" s="1"/>
      <c r="B457" s="1"/>
      <c r="C457" s="1"/>
      <c r="E457" s="1"/>
      <c r="F457" s="1"/>
      <c r="H457" s="1"/>
    </row>
    <row r="458" ht="12.75" customHeight="1">
      <c r="A458" s="1"/>
      <c r="B458" s="1"/>
      <c r="C458" s="1"/>
      <c r="E458" s="1"/>
      <c r="F458" s="1"/>
      <c r="H458" s="1"/>
    </row>
    <row r="459" ht="12.75" customHeight="1">
      <c r="A459" s="1"/>
      <c r="B459" s="1"/>
      <c r="C459" s="1"/>
      <c r="E459" s="1"/>
      <c r="F459" s="1"/>
      <c r="H459" s="1"/>
    </row>
    <row r="460" ht="12.75" customHeight="1">
      <c r="A460" s="1"/>
      <c r="B460" s="1"/>
      <c r="C460" s="1"/>
      <c r="E460" s="1"/>
      <c r="F460" s="1"/>
      <c r="H460" s="1"/>
    </row>
    <row r="461" ht="12.75" customHeight="1">
      <c r="A461" s="1"/>
      <c r="B461" s="1"/>
      <c r="C461" s="1"/>
      <c r="E461" s="1"/>
      <c r="F461" s="1"/>
      <c r="H461" s="1"/>
    </row>
    <row r="462" ht="12.75" customHeight="1">
      <c r="A462" s="1"/>
      <c r="B462" s="1"/>
      <c r="C462" s="1"/>
      <c r="E462" s="1"/>
      <c r="F462" s="1"/>
      <c r="H462" s="1"/>
    </row>
    <row r="463" ht="12.75" customHeight="1">
      <c r="A463" s="1"/>
      <c r="B463" s="1"/>
      <c r="C463" s="1"/>
      <c r="E463" s="1"/>
      <c r="F463" s="1"/>
      <c r="H463" s="1"/>
    </row>
    <row r="464" ht="12.75" customHeight="1">
      <c r="A464" s="1"/>
      <c r="B464" s="1"/>
      <c r="C464" s="1"/>
      <c r="E464" s="1"/>
      <c r="F464" s="1"/>
      <c r="H464" s="1"/>
    </row>
    <row r="465" ht="12.75" customHeight="1">
      <c r="A465" s="1"/>
      <c r="B465" s="1"/>
      <c r="C465" s="1"/>
      <c r="E465" s="1"/>
      <c r="F465" s="1"/>
      <c r="H465" s="1"/>
    </row>
    <row r="466" ht="12.75" customHeight="1">
      <c r="A466" s="1"/>
      <c r="B466" s="1"/>
      <c r="C466" s="1"/>
      <c r="E466" s="1"/>
      <c r="F466" s="1"/>
      <c r="H466" s="1"/>
    </row>
    <row r="467" ht="12.75" customHeight="1">
      <c r="A467" s="1"/>
      <c r="B467" s="1"/>
      <c r="C467" s="1"/>
      <c r="E467" s="1"/>
      <c r="F467" s="1"/>
      <c r="H467" s="1"/>
    </row>
    <row r="468" ht="12.75" customHeight="1">
      <c r="A468" s="1"/>
      <c r="B468" s="1"/>
      <c r="C468" s="1"/>
      <c r="E468" s="1"/>
      <c r="F468" s="1"/>
      <c r="H468" s="1"/>
    </row>
    <row r="469" ht="12.75" customHeight="1">
      <c r="A469" s="1"/>
      <c r="B469" s="1"/>
      <c r="C469" s="1"/>
      <c r="E469" s="1"/>
      <c r="F469" s="1"/>
      <c r="H469" s="1"/>
    </row>
    <row r="470" ht="12.75" customHeight="1">
      <c r="A470" s="1"/>
      <c r="B470" s="1"/>
      <c r="C470" s="1"/>
      <c r="E470" s="1"/>
      <c r="F470" s="1"/>
      <c r="H470" s="1"/>
    </row>
    <row r="471" ht="12.75" customHeight="1">
      <c r="A471" s="1"/>
      <c r="B471" s="1"/>
      <c r="C471" s="1"/>
      <c r="E471" s="1"/>
      <c r="F471" s="1"/>
      <c r="H471" s="1"/>
    </row>
    <row r="472" ht="12.75" customHeight="1">
      <c r="A472" s="1"/>
      <c r="B472" s="1"/>
      <c r="C472" s="1"/>
      <c r="E472" s="1"/>
      <c r="F472" s="1"/>
      <c r="H472" s="1"/>
    </row>
    <row r="473" ht="12.75" customHeight="1">
      <c r="A473" s="1"/>
      <c r="B473" s="1"/>
      <c r="C473" s="1"/>
      <c r="E473" s="1"/>
      <c r="F473" s="1"/>
      <c r="H473" s="1"/>
    </row>
    <row r="474" ht="12.75" customHeight="1">
      <c r="A474" s="1"/>
      <c r="B474" s="1"/>
      <c r="C474" s="1"/>
      <c r="E474" s="1"/>
      <c r="F474" s="1"/>
      <c r="H474" s="1"/>
    </row>
    <row r="475" ht="12.75" customHeight="1">
      <c r="A475" s="1"/>
      <c r="B475" s="1"/>
      <c r="C475" s="1"/>
      <c r="E475" s="1"/>
      <c r="F475" s="1"/>
      <c r="H475" s="1"/>
    </row>
    <row r="476" ht="12.75" customHeight="1">
      <c r="A476" s="1"/>
      <c r="B476" s="1"/>
      <c r="C476" s="1"/>
      <c r="E476" s="1"/>
      <c r="F476" s="1"/>
      <c r="H476" s="1"/>
    </row>
    <row r="477" ht="12.75" customHeight="1">
      <c r="A477" s="1"/>
      <c r="B477" s="1"/>
      <c r="C477" s="1"/>
      <c r="E477" s="1"/>
      <c r="F477" s="1"/>
      <c r="H477" s="1"/>
    </row>
    <row r="478" ht="12.75" customHeight="1">
      <c r="A478" s="1"/>
      <c r="B478" s="1"/>
      <c r="C478" s="1"/>
      <c r="E478" s="1"/>
      <c r="F478" s="1"/>
      <c r="H478" s="1"/>
    </row>
    <row r="479" ht="12.75" customHeight="1">
      <c r="A479" s="1"/>
      <c r="B479" s="1"/>
      <c r="C479" s="1"/>
      <c r="E479" s="1"/>
      <c r="F479" s="1"/>
      <c r="H479" s="1"/>
    </row>
    <row r="480" ht="12.75" customHeight="1">
      <c r="A480" s="1"/>
      <c r="B480" s="1"/>
      <c r="C480" s="1"/>
      <c r="E480" s="1"/>
      <c r="F480" s="1"/>
      <c r="H480" s="1"/>
    </row>
    <row r="481" ht="12.75" customHeight="1">
      <c r="A481" s="1"/>
      <c r="B481" s="1"/>
      <c r="C481" s="1"/>
      <c r="E481" s="1"/>
      <c r="F481" s="1"/>
      <c r="H481" s="1"/>
    </row>
    <row r="482" ht="12.75" customHeight="1">
      <c r="A482" s="1"/>
      <c r="B482" s="1"/>
      <c r="C482" s="1"/>
      <c r="E482" s="1"/>
      <c r="F482" s="1"/>
      <c r="H482" s="1"/>
    </row>
    <row r="483" ht="12.75" customHeight="1">
      <c r="A483" s="1"/>
      <c r="B483" s="1"/>
      <c r="C483" s="1"/>
      <c r="E483" s="1"/>
      <c r="F483" s="1"/>
      <c r="H483" s="1"/>
    </row>
    <row r="484" ht="12.75" customHeight="1">
      <c r="A484" s="1"/>
      <c r="B484" s="1"/>
      <c r="C484" s="1"/>
      <c r="E484" s="1"/>
      <c r="F484" s="1"/>
      <c r="H484" s="1"/>
    </row>
    <row r="485" ht="12.75" customHeight="1">
      <c r="A485" s="1"/>
      <c r="B485" s="1"/>
      <c r="C485" s="1"/>
      <c r="E485" s="1"/>
      <c r="F485" s="1"/>
      <c r="H485" s="1"/>
    </row>
    <row r="486" ht="12.75" customHeight="1">
      <c r="A486" s="1"/>
      <c r="B486" s="1"/>
      <c r="C486" s="1"/>
      <c r="E486" s="1"/>
      <c r="F486" s="1"/>
      <c r="H486" s="1"/>
    </row>
    <row r="487" ht="12.75" customHeight="1">
      <c r="A487" s="1"/>
      <c r="B487" s="1"/>
      <c r="C487" s="1"/>
      <c r="E487" s="1"/>
      <c r="F487" s="1"/>
      <c r="H487" s="1"/>
    </row>
    <row r="488" ht="12.75" customHeight="1">
      <c r="A488" s="1"/>
      <c r="B488" s="1"/>
      <c r="C488" s="1"/>
      <c r="E488" s="1"/>
      <c r="F488" s="1"/>
      <c r="H488" s="1"/>
    </row>
    <row r="489" ht="12.75" customHeight="1">
      <c r="A489" s="1"/>
      <c r="B489" s="1"/>
      <c r="C489" s="1"/>
      <c r="E489" s="1"/>
      <c r="F489" s="1"/>
      <c r="H489" s="1"/>
    </row>
    <row r="490" ht="12.75" customHeight="1">
      <c r="A490" s="1"/>
      <c r="B490" s="1"/>
      <c r="C490" s="1"/>
      <c r="E490" s="1"/>
      <c r="F490" s="1"/>
      <c r="H490" s="1"/>
    </row>
    <row r="491" ht="12.75" customHeight="1">
      <c r="A491" s="1"/>
      <c r="B491" s="1"/>
      <c r="C491" s="1"/>
      <c r="E491" s="1"/>
      <c r="F491" s="1"/>
      <c r="H491" s="1"/>
    </row>
    <row r="492" ht="12.75" customHeight="1">
      <c r="A492" s="1"/>
      <c r="B492" s="1"/>
      <c r="C492" s="1"/>
      <c r="E492" s="1"/>
      <c r="F492" s="1"/>
      <c r="H492" s="1"/>
    </row>
    <row r="493" ht="12.75" customHeight="1">
      <c r="A493" s="1"/>
      <c r="B493" s="1"/>
      <c r="C493" s="1"/>
      <c r="E493" s="1"/>
      <c r="F493" s="1"/>
      <c r="H493" s="1"/>
    </row>
    <row r="494" ht="12.75" customHeight="1">
      <c r="A494" s="1"/>
      <c r="B494" s="1"/>
      <c r="C494" s="1"/>
      <c r="E494" s="1"/>
      <c r="F494" s="1"/>
      <c r="H494" s="1"/>
    </row>
    <row r="495" ht="12.75" customHeight="1">
      <c r="A495" s="1"/>
      <c r="B495" s="1"/>
      <c r="C495" s="1"/>
      <c r="E495" s="1"/>
      <c r="F495" s="1"/>
      <c r="H495" s="1"/>
    </row>
    <row r="496" ht="12.75" customHeight="1">
      <c r="A496" s="1"/>
      <c r="B496" s="1"/>
      <c r="C496" s="1"/>
      <c r="E496" s="1"/>
      <c r="F496" s="1"/>
      <c r="H496" s="1"/>
    </row>
    <row r="497" ht="12.75" customHeight="1">
      <c r="A497" s="1"/>
      <c r="B497" s="1"/>
      <c r="C497" s="1"/>
      <c r="E497" s="1"/>
      <c r="F497" s="1"/>
      <c r="H497" s="1"/>
    </row>
    <row r="498" ht="12.75" customHeight="1">
      <c r="A498" s="1"/>
      <c r="B498" s="1"/>
      <c r="C498" s="1"/>
      <c r="E498" s="1"/>
      <c r="F498" s="1"/>
      <c r="H498" s="1"/>
    </row>
    <row r="499" ht="12.75" customHeight="1">
      <c r="A499" s="1"/>
      <c r="B499" s="1"/>
      <c r="C499" s="1"/>
      <c r="E499" s="1"/>
      <c r="F499" s="1"/>
      <c r="H499" s="1"/>
    </row>
    <row r="500" ht="12.75" customHeight="1">
      <c r="A500" s="1"/>
      <c r="B500" s="1"/>
      <c r="C500" s="1"/>
      <c r="E500" s="1"/>
      <c r="F500" s="1"/>
      <c r="H500" s="1"/>
    </row>
    <row r="501" ht="12.75" customHeight="1">
      <c r="A501" s="1"/>
      <c r="B501" s="1"/>
      <c r="C501" s="1"/>
      <c r="E501" s="1"/>
      <c r="F501" s="1"/>
      <c r="H501" s="1"/>
    </row>
    <row r="502" ht="12.75" customHeight="1">
      <c r="A502" s="1"/>
      <c r="B502" s="1"/>
      <c r="C502" s="1"/>
      <c r="E502" s="1"/>
      <c r="F502" s="1"/>
      <c r="H502" s="1"/>
    </row>
    <row r="503" ht="12.75" customHeight="1">
      <c r="A503" s="1"/>
      <c r="B503" s="1"/>
      <c r="C503" s="1"/>
      <c r="E503" s="1"/>
      <c r="F503" s="1"/>
      <c r="H503" s="1"/>
    </row>
    <row r="504" ht="12.75" customHeight="1">
      <c r="A504" s="1"/>
      <c r="B504" s="1"/>
      <c r="C504" s="1"/>
      <c r="E504" s="1"/>
      <c r="F504" s="1"/>
      <c r="H504" s="1"/>
    </row>
    <row r="505" ht="12.75" customHeight="1">
      <c r="A505" s="1"/>
      <c r="B505" s="1"/>
      <c r="C505" s="1"/>
      <c r="E505" s="1"/>
      <c r="F505" s="1"/>
      <c r="H505" s="1"/>
    </row>
    <row r="506" ht="12.75" customHeight="1">
      <c r="A506" s="1"/>
      <c r="B506" s="1"/>
      <c r="C506" s="1"/>
      <c r="E506" s="1"/>
      <c r="F506" s="1"/>
      <c r="H506" s="1"/>
    </row>
    <row r="507" ht="12.75" customHeight="1">
      <c r="A507" s="1"/>
      <c r="B507" s="1"/>
      <c r="C507" s="1"/>
      <c r="E507" s="1"/>
      <c r="F507" s="1"/>
      <c r="H507" s="1"/>
    </row>
    <row r="508" ht="12.75" customHeight="1">
      <c r="A508" s="1"/>
      <c r="B508" s="1"/>
      <c r="C508" s="1"/>
      <c r="E508" s="1"/>
      <c r="F508" s="1"/>
      <c r="H508" s="1"/>
    </row>
    <row r="509" ht="12.75" customHeight="1">
      <c r="A509" s="1"/>
      <c r="B509" s="1"/>
      <c r="C509" s="1"/>
      <c r="E509" s="1"/>
      <c r="F509" s="1"/>
      <c r="H509" s="1"/>
    </row>
    <row r="510" ht="12.75" customHeight="1">
      <c r="A510" s="1"/>
      <c r="B510" s="1"/>
      <c r="C510" s="1"/>
      <c r="E510" s="1"/>
      <c r="F510" s="1"/>
      <c r="H510" s="1"/>
    </row>
    <row r="511" ht="12.75" customHeight="1">
      <c r="A511" s="1"/>
      <c r="B511" s="1"/>
      <c r="C511" s="1"/>
      <c r="E511" s="1"/>
      <c r="F511" s="1"/>
      <c r="H511" s="1"/>
    </row>
    <row r="512" ht="12.75" customHeight="1">
      <c r="A512" s="1"/>
      <c r="B512" s="1"/>
      <c r="C512" s="1"/>
      <c r="E512" s="1"/>
      <c r="F512" s="1"/>
      <c r="H512" s="1"/>
    </row>
    <row r="513" ht="12.75" customHeight="1">
      <c r="A513" s="1"/>
      <c r="B513" s="1"/>
      <c r="C513" s="1"/>
      <c r="E513" s="1"/>
      <c r="F513" s="1"/>
      <c r="H513" s="1"/>
    </row>
    <row r="514" ht="12.75" customHeight="1">
      <c r="A514" s="1"/>
      <c r="B514" s="1"/>
      <c r="C514" s="1"/>
      <c r="E514" s="1"/>
      <c r="F514" s="1"/>
      <c r="H514" s="1"/>
    </row>
    <row r="515" ht="12.75" customHeight="1">
      <c r="A515" s="1"/>
      <c r="B515" s="1"/>
      <c r="C515" s="1"/>
      <c r="E515" s="1"/>
      <c r="F515" s="1"/>
      <c r="H515" s="1"/>
    </row>
    <row r="516" ht="12.75" customHeight="1">
      <c r="A516" s="1"/>
      <c r="B516" s="1"/>
      <c r="C516" s="1"/>
      <c r="E516" s="1"/>
      <c r="F516" s="1"/>
      <c r="H516" s="1"/>
    </row>
    <row r="517" ht="12.75" customHeight="1">
      <c r="A517" s="1"/>
      <c r="B517" s="1"/>
      <c r="C517" s="1"/>
      <c r="E517" s="1"/>
      <c r="F517" s="1"/>
      <c r="H517" s="1"/>
    </row>
    <row r="518" ht="12.75" customHeight="1">
      <c r="A518" s="1"/>
      <c r="B518" s="1"/>
      <c r="C518" s="1"/>
      <c r="E518" s="1"/>
      <c r="F518" s="1"/>
      <c r="H518" s="1"/>
    </row>
    <row r="519" ht="12.75" customHeight="1">
      <c r="A519" s="1"/>
      <c r="B519" s="1"/>
      <c r="C519" s="1"/>
      <c r="E519" s="1"/>
      <c r="F519" s="1"/>
      <c r="H519" s="1"/>
    </row>
    <row r="520" ht="12.75" customHeight="1">
      <c r="A520" s="1"/>
      <c r="B520" s="1"/>
      <c r="C520" s="1"/>
      <c r="E520" s="1"/>
      <c r="F520" s="1"/>
      <c r="H520" s="1"/>
    </row>
    <row r="521" ht="12.75" customHeight="1">
      <c r="A521" s="1"/>
      <c r="B521" s="1"/>
      <c r="C521" s="1"/>
      <c r="E521" s="1"/>
      <c r="F521" s="1"/>
      <c r="H521" s="1"/>
    </row>
    <row r="522" ht="12.75" customHeight="1">
      <c r="A522" s="1"/>
      <c r="B522" s="1"/>
      <c r="C522" s="1"/>
      <c r="E522" s="1"/>
      <c r="F522" s="1"/>
      <c r="H522" s="1"/>
    </row>
    <row r="523" ht="12.75" customHeight="1">
      <c r="A523" s="1"/>
      <c r="B523" s="1"/>
      <c r="C523" s="1"/>
      <c r="E523" s="1"/>
      <c r="F523" s="1"/>
      <c r="H523" s="1"/>
    </row>
    <row r="524" ht="12.75" customHeight="1">
      <c r="A524" s="1"/>
      <c r="B524" s="1"/>
      <c r="C524" s="1"/>
      <c r="E524" s="1"/>
      <c r="F524" s="1"/>
      <c r="H524" s="1"/>
    </row>
    <row r="525" ht="12.75" customHeight="1">
      <c r="A525" s="1"/>
      <c r="B525" s="1"/>
      <c r="C525" s="1"/>
      <c r="E525" s="1"/>
      <c r="F525" s="1"/>
      <c r="H525" s="1"/>
    </row>
    <row r="526" ht="12.75" customHeight="1">
      <c r="A526" s="1"/>
      <c r="B526" s="1"/>
      <c r="C526" s="1"/>
      <c r="E526" s="1"/>
      <c r="F526" s="1"/>
      <c r="H526" s="1"/>
    </row>
    <row r="527" ht="12.75" customHeight="1">
      <c r="A527" s="1"/>
      <c r="B527" s="1"/>
      <c r="C527" s="1"/>
      <c r="E527" s="1"/>
      <c r="F527" s="1"/>
      <c r="H527" s="1"/>
    </row>
    <row r="528" ht="12.75" customHeight="1">
      <c r="A528" s="1"/>
      <c r="B528" s="1"/>
      <c r="C528" s="1"/>
      <c r="E528" s="1"/>
      <c r="F528" s="1"/>
      <c r="H528" s="1"/>
    </row>
    <row r="529" ht="12.75" customHeight="1">
      <c r="A529" s="1"/>
      <c r="B529" s="1"/>
      <c r="C529" s="1"/>
      <c r="E529" s="1"/>
      <c r="F529" s="1"/>
      <c r="H529" s="1"/>
    </row>
    <row r="530" ht="12.75" customHeight="1">
      <c r="A530" s="1"/>
      <c r="B530" s="1"/>
      <c r="C530" s="1"/>
      <c r="E530" s="1"/>
      <c r="F530" s="1"/>
      <c r="H530" s="1"/>
    </row>
    <row r="531" ht="12.75" customHeight="1">
      <c r="A531" s="1"/>
      <c r="B531" s="1"/>
      <c r="C531" s="1"/>
      <c r="E531" s="1"/>
      <c r="F531" s="1"/>
      <c r="H531" s="1"/>
    </row>
    <row r="532" ht="12.75" customHeight="1">
      <c r="A532" s="1"/>
      <c r="B532" s="1"/>
      <c r="C532" s="1"/>
      <c r="E532" s="1"/>
      <c r="F532" s="1"/>
      <c r="H532" s="1"/>
    </row>
    <row r="533" ht="12.75" customHeight="1">
      <c r="A533" s="1"/>
      <c r="B533" s="1"/>
      <c r="C533" s="1"/>
      <c r="E533" s="1"/>
      <c r="F533" s="1"/>
      <c r="H533" s="1"/>
    </row>
    <row r="534" ht="12.75" customHeight="1">
      <c r="A534" s="1"/>
      <c r="B534" s="1"/>
      <c r="C534" s="1"/>
      <c r="E534" s="1"/>
      <c r="F534" s="1"/>
      <c r="H534" s="1"/>
    </row>
    <row r="535" ht="12.75" customHeight="1">
      <c r="A535" s="1"/>
      <c r="B535" s="1"/>
      <c r="C535" s="1"/>
      <c r="E535" s="1"/>
      <c r="F535" s="1"/>
      <c r="H535" s="1"/>
    </row>
    <row r="536" ht="12.75" customHeight="1">
      <c r="A536" s="1"/>
      <c r="B536" s="1"/>
      <c r="C536" s="1"/>
      <c r="E536" s="1"/>
      <c r="F536" s="1"/>
      <c r="H536" s="1"/>
    </row>
    <row r="537" ht="12.75" customHeight="1">
      <c r="A537" s="1"/>
      <c r="B537" s="1"/>
      <c r="C537" s="1"/>
      <c r="E537" s="1"/>
      <c r="F537" s="1"/>
      <c r="H537" s="1"/>
    </row>
    <row r="538" ht="12.75" customHeight="1">
      <c r="A538" s="1"/>
      <c r="B538" s="1"/>
      <c r="C538" s="1"/>
      <c r="E538" s="1"/>
      <c r="F538" s="1"/>
      <c r="H538" s="1"/>
    </row>
    <row r="539" ht="12.75" customHeight="1">
      <c r="A539" s="1"/>
      <c r="B539" s="1"/>
      <c r="C539" s="1"/>
      <c r="E539" s="1"/>
      <c r="F539" s="1"/>
      <c r="H539" s="1"/>
    </row>
    <row r="540" ht="12.75" customHeight="1">
      <c r="A540" s="1"/>
      <c r="B540" s="1"/>
      <c r="C540" s="1"/>
      <c r="E540" s="1"/>
      <c r="F540" s="1"/>
      <c r="H540" s="1"/>
    </row>
    <row r="541" ht="12.75" customHeight="1">
      <c r="A541" s="1"/>
      <c r="B541" s="1"/>
      <c r="C541" s="1"/>
      <c r="E541" s="1"/>
      <c r="F541" s="1"/>
      <c r="H541" s="1"/>
    </row>
    <row r="542" ht="12.75" customHeight="1">
      <c r="A542" s="1"/>
      <c r="B542" s="1"/>
      <c r="C542" s="1"/>
      <c r="E542" s="1"/>
      <c r="F542" s="1"/>
      <c r="H542" s="1"/>
    </row>
    <row r="543" ht="12.75" customHeight="1">
      <c r="A543" s="1"/>
      <c r="B543" s="1"/>
      <c r="C543" s="1"/>
      <c r="E543" s="1"/>
      <c r="F543" s="1"/>
      <c r="H543" s="1"/>
    </row>
    <row r="544" ht="12.75" customHeight="1">
      <c r="A544" s="1"/>
      <c r="B544" s="1"/>
      <c r="C544" s="1"/>
      <c r="E544" s="1"/>
      <c r="F544" s="1"/>
      <c r="H544" s="1"/>
    </row>
    <row r="545" ht="12.75" customHeight="1">
      <c r="A545" s="1"/>
      <c r="B545" s="1"/>
      <c r="C545" s="1"/>
      <c r="E545" s="1"/>
      <c r="F545" s="1"/>
      <c r="H545" s="1"/>
    </row>
    <row r="546" ht="12.75" customHeight="1">
      <c r="A546" s="1"/>
      <c r="B546" s="1"/>
      <c r="C546" s="1"/>
      <c r="E546" s="1"/>
      <c r="F546" s="1"/>
      <c r="H546" s="1"/>
    </row>
    <row r="547" ht="12.75" customHeight="1">
      <c r="A547" s="1"/>
      <c r="B547" s="1"/>
      <c r="C547" s="1"/>
      <c r="E547" s="1"/>
      <c r="F547" s="1"/>
      <c r="H547" s="1"/>
    </row>
    <row r="548" ht="12.75" customHeight="1">
      <c r="A548" s="1"/>
      <c r="B548" s="1"/>
      <c r="C548" s="1"/>
      <c r="E548" s="1"/>
      <c r="F548" s="1"/>
      <c r="H548" s="1"/>
    </row>
    <row r="549" ht="12.75" customHeight="1">
      <c r="A549" s="1"/>
      <c r="B549" s="1"/>
      <c r="C549" s="1"/>
      <c r="E549" s="1"/>
      <c r="F549" s="1"/>
      <c r="H549" s="1"/>
    </row>
    <row r="550" ht="12.75" customHeight="1">
      <c r="A550" s="1"/>
      <c r="B550" s="1"/>
      <c r="C550" s="1"/>
      <c r="E550" s="1"/>
      <c r="F550" s="1"/>
      <c r="H550" s="1"/>
    </row>
    <row r="551" ht="12.75" customHeight="1">
      <c r="A551" s="1"/>
      <c r="B551" s="1"/>
      <c r="C551" s="1"/>
      <c r="E551" s="1"/>
      <c r="F551" s="1"/>
      <c r="H551" s="1"/>
    </row>
    <row r="552" ht="12.75" customHeight="1">
      <c r="A552" s="1"/>
      <c r="B552" s="1"/>
      <c r="C552" s="1"/>
      <c r="E552" s="1"/>
      <c r="F552" s="1"/>
      <c r="H552" s="1"/>
    </row>
    <row r="553" ht="12.75" customHeight="1">
      <c r="A553" s="1"/>
      <c r="B553" s="1"/>
      <c r="C553" s="1"/>
      <c r="E553" s="1"/>
      <c r="F553" s="1"/>
      <c r="H553" s="1"/>
    </row>
    <row r="554" ht="12.75" customHeight="1">
      <c r="A554" s="1"/>
      <c r="B554" s="1"/>
      <c r="C554" s="1"/>
      <c r="E554" s="1"/>
      <c r="F554" s="1"/>
      <c r="H554" s="1"/>
    </row>
    <row r="555" ht="12.75" customHeight="1">
      <c r="A555" s="1"/>
      <c r="B555" s="1"/>
      <c r="C555" s="1"/>
      <c r="E555" s="1"/>
      <c r="F555" s="1"/>
      <c r="H555" s="1"/>
    </row>
    <row r="556" ht="12.75" customHeight="1">
      <c r="A556" s="1"/>
      <c r="B556" s="1"/>
      <c r="C556" s="1"/>
      <c r="E556" s="1"/>
      <c r="F556" s="1"/>
      <c r="H556" s="1"/>
    </row>
    <row r="557" ht="12.75" customHeight="1">
      <c r="A557" s="1"/>
      <c r="B557" s="1"/>
      <c r="C557" s="1"/>
      <c r="E557" s="1"/>
      <c r="F557" s="1"/>
      <c r="H557" s="1"/>
    </row>
    <row r="558" ht="12.75" customHeight="1">
      <c r="A558" s="1"/>
      <c r="B558" s="1"/>
      <c r="C558" s="1"/>
      <c r="E558" s="1"/>
      <c r="F558" s="1"/>
      <c r="H558" s="1"/>
    </row>
    <row r="559" ht="12.75" customHeight="1">
      <c r="A559" s="1"/>
      <c r="B559" s="1"/>
      <c r="C559" s="1"/>
      <c r="E559" s="1"/>
      <c r="F559" s="1"/>
      <c r="H559" s="1"/>
    </row>
    <row r="560" ht="12.75" customHeight="1">
      <c r="A560" s="1"/>
      <c r="B560" s="1"/>
      <c r="C560" s="1"/>
      <c r="E560" s="1"/>
      <c r="F560" s="1"/>
      <c r="H560" s="1"/>
    </row>
    <row r="561" ht="12.75" customHeight="1">
      <c r="A561" s="1"/>
      <c r="B561" s="1"/>
      <c r="C561" s="1"/>
      <c r="E561" s="1"/>
      <c r="F561" s="1"/>
      <c r="H561" s="1"/>
    </row>
    <row r="562" ht="12.75" customHeight="1">
      <c r="A562" s="1"/>
      <c r="B562" s="1"/>
      <c r="C562" s="1"/>
      <c r="E562" s="1"/>
      <c r="F562" s="1"/>
      <c r="H562" s="1"/>
    </row>
    <row r="563" ht="12.75" customHeight="1">
      <c r="A563" s="1"/>
      <c r="B563" s="1"/>
      <c r="C563" s="1"/>
      <c r="E563" s="1"/>
      <c r="F563" s="1"/>
      <c r="H563" s="1"/>
    </row>
    <row r="564" ht="12.75" customHeight="1">
      <c r="A564" s="1"/>
      <c r="B564" s="1"/>
      <c r="C564" s="1"/>
      <c r="E564" s="1"/>
      <c r="F564" s="1"/>
      <c r="H564" s="1"/>
    </row>
    <row r="565" ht="12.75" customHeight="1">
      <c r="A565" s="1"/>
      <c r="B565" s="1"/>
      <c r="C565" s="1"/>
      <c r="E565" s="1"/>
      <c r="F565" s="1"/>
      <c r="H565" s="1"/>
    </row>
    <row r="566" ht="12.75" customHeight="1">
      <c r="A566" s="1"/>
      <c r="B566" s="1"/>
      <c r="C566" s="1"/>
      <c r="E566" s="1"/>
      <c r="F566" s="1"/>
      <c r="H566" s="1"/>
    </row>
    <row r="567" ht="12.75" customHeight="1">
      <c r="A567" s="1"/>
      <c r="B567" s="1"/>
      <c r="C567" s="1"/>
      <c r="E567" s="1"/>
      <c r="F567" s="1"/>
      <c r="H567" s="1"/>
    </row>
    <row r="568" ht="12.75" customHeight="1">
      <c r="A568" s="1"/>
      <c r="B568" s="1"/>
      <c r="C568" s="1"/>
      <c r="E568" s="1"/>
      <c r="F568" s="1"/>
      <c r="H568" s="1"/>
    </row>
    <row r="569" ht="12.75" customHeight="1">
      <c r="A569" s="1"/>
      <c r="B569" s="1"/>
      <c r="C569" s="1"/>
      <c r="E569" s="1"/>
      <c r="F569" s="1"/>
      <c r="H569" s="1"/>
    </row>
    <row r="570" ht="12.75" customHeight="1">
      <c r="A570" s="1"/>
      <c r="B570" s="1"/>
      <c r="C570" s="1"/>
      <c r="E570" s="1"/>
      <c r="F570" s="1"/>
      <c r="H570" s="1"/>
    </row>
    <row r="571" ht="12.75" customHeight="1">
      <c r="A571" s="1"/>
      <c r="B571" s="1"/>
      <c r="C571" s="1"/>
      <c r="E571" s="1"/>
      <c r="F571" s="1"/>
      <c r="H571" s="1"/>
    </row>
    <row r="572" ht="12.75" customHeight="1">
      <c r="A572" s="1"/>
      <c r="B572" s="1"/>
      <c r="C572" s="1"/>
      <c r="E572" s="1"/>
      <c r="F572" s="1"/>
      <c r="H572" s="1"/>
    </row>
    <row r="573" ht="12.75" customHeight="1">
      <c r="A573" s="1"/>
      <c r="B573" s="1"/>
      <c r="C573" s="1"/>
      <c r="E573" s="1"/>
      <c r="F573" s="1"/>
      <c r="H573" s="1"/>
    </row>
    <row r="574" ht="12.75" customHeight="1">
      <c r="A574" s="1"/>
      <c r="B574" s="1"/>
      <c r="C574" s="1"/>
      <c r="E574" s="1"/>
      <c r="F574" s="1"/>
      <c r="H574" s="1"/>
    </row>
    <row r="575" ht="12.75" customHeight="1">
      <c r="A575" s="1"/>
      <c r="B575" s="1"/>
      <c r="C575" s="1"/>
      <c r="E575" s="1"/>
      <c r="F575" s="1"/>
      <c r="H575" s="1"/>
    </row>
    <row r="576" ht="12.75" customHeight="1">
      <c r="A576" s="1"/>
      <c r="B576" s="1"/>
      <c r="C576" s="1"/>
      <c r="E576" s="1"/>
      <c r="F576" s="1"/>
      <c r="H576" s="1"/>
    </row>
    <row r="577" ht="12.75" customHeight="1">
      <c r="A577" s="1"/>
      <c r="B577" s="1"/>
      <c r="C577" s="1"/>
      <c r="E577" s="1"/>
      <c r="F577" s="1"/>
      <c r="H577" s="1"/>
    </row>
    <row r="578" ht="12.75" customHeight="1">
      <c r="A578" s="1"/>
      <c r="B578" s="1"/>
      <c r="C578" s="1"/>
      <c r="E578" s="1"/>
      <c r="F578" s="1"/>
      <c r="H578" s="1"/>
    </row>
    <row r="579" ht="12.75" customHeight="1">
      <c r="A579" s="1"/>
      <c r="B579" s="1"/>
      <c r="C579" s="1"/>
      <c r="E579" s="1"/>
      <c r="F579" s="1"/>
      <c r="H579" s="1"/>
    </row>
    <row r="580" ht="12.75" customHeight="1">
      <c r="A580" s="1"/>
      <c r="B580" s="1"/>
      <c r="C580" s="1"/>
      <c r="E580" s="1"/>
      <c r="F580" s="1"/>
      <c r="H580" s="1"/>
    </row>
    <row r="581" ht="12.75" customHeight="1">
      <c r="A581" s="1"/>
      <c r="B581" s="1"/>
      <c r="C581" s="1"/>
      <c r="E581" s="1"/>
      <c r="F581" s="1"/>
      <c r="H581" s="1"/>
    </row>
    <row r="582" ht="12.75" customHeight="1">
      <c r="A582" s="1"/>
      <c r="B582" s="1"/>
      <c r="C582" s="1"/>
      <c r="E582" s="1"/>
      <c r="F582" s="1"/>
      <c r="H582" s="1"/>
    </row>
    <row r="583" ht="12.75" customHeight="1">
      <c r="A583" s="1"/>
      <c r="B583" s="1"/>
      <c r="C583" s="1"/>
      <c r="E583" s="1"/>
      <c r="F583" s="1"/>
      <c r="H583" s="1"/>
    </row>
    <row r="584" ht="12.75" customHeight="1">
      <c r="A584" s="1"/>
      <c r="B584" s="1"/>
      <c r="C584" s="1"/>
      <c r="E584" s="1"/>
      <c r="F584" s="1"/>
      <c r="H584" s="1"/>
    </row>
    <row r="585" ht="12.75" customHeight="1">
      <c r="A585" s="1"/>
      <c r="B585" s="1"/>
      <c r="C585" s="1"/>
      <c r="E585" s="1"/>
      <c r="F585" s="1"/>
      <c r="H585" s="1"/>
    </row>
    <row r="586" ht="12.75" customHeight="1">
      <c r="A586" s="1"/>
      <c r="B586" s="1"/>
      <c r="C586" s="1"/>
      <c r="E586" s="1"/>
      <c r="F586" s="1"/>
      <c r="H586" s="1"/>
    </row>
    <row r="587" ht="12.75" customHeight="1">
      <c r="A587" s="1"/>
      <c r="B587" s="1"/>
      <c r="C587" s="1"/>
      <c r="E587" s="1"/>
      <c r="F587" s="1"/>
      <c r="H587" s="1"/>
    </row>
    <row r="588" ht="12.75" customHeight="1">
      <c r="A588" s="1"/>
      <c r="B588" s="1"/>
      <c r="C588" s="1"/>
      <c r="E588" s="1"/>
      <c r="F588" s="1"/>
      <c r="H588" s="1"/>
    </row>
    <row r="589" ht="12.75" customHeight="1">
      <c r="A589" s="1"/>
      <c r="B589" s="1"/>
      <c r="C589" s="1"/>
      <c r="E589" s="1"/>
      <c r="F589" s="1"/>
      <c r="H589" s="1"/>
    </row>
    <row r="590" ht="12.75" customHeight="1">
      <c r="A590" s="1"/>
      <c r="B590" s="1"/>
      <c r="C590" s="1"/>
      <c r="E590" s="1"/>
      <c r="F590" s="1"/>
      <c r="H590" s="1"/>
    </row>
    <row r="591" ht="12.75" customHeight="1">
      <c r="A591" s="1"/>
      <c r="B591" s="1"/>
      <c r="C591" s="1"/>
      <c r="E591" s="1"/>
      <c r="F591" s="1"/>
      <c r="H591" s="1"/>
    </row>
    <row r="592" ht="12.75" customHeight="1">
      <c r="A592" s="1"/>
      <c r="B592" s="1"/>
      <c r="C592" s="1"/>
      <c r="E592" s="1"/>
      <c r="F592" s="1"/>
      <c r="H592" s="1"/>
    </row>
    <row r="593" ht="12.75" customHeight="1">
      <c r="A593" s="1"/>
      <c r="B593" s="1"/>
      <c r="C593" s="1"/>
      <c r="E593" s="1"/>
      <c r="F593" s="1"/>
      <c r="H593" s="1"/>
    </row>
    <row r="594" ht="12.75" customHeight="1">
      <c r="A594" s="1"/>
      <c r="B594" s="1"/>
      <c r="C594" s="1"/>
      <c r="E594" s="1"/>
      <c r="F594" s="1"/>
      <c r="H594" s="1"/>
    </row>
    <row r="595" ht="12.75" customHeight="1">
      <c r="A595" s="1"/>
      <c r="B595" s="1"/>
      <c r="C595" s="1"/>
      <c r="E595" s="1"/>
      <c r="F595" s="1"/>
      <c r="H595" s="1"/>
    </row>
    <row r="596" ht="12.75" customHeight="1">
      <c r="A596" s="1"/>
      <c r="B596" s="1"/>
      <c r="C596" s="1"/>
      <c r="E596" s="1"/>
      <c r="F596" s="1"/>
      <c r="H596" s="1"/>
    </row>
    <row r="597" ht="12.75" customHeight="1">
      <c r="A597" s="1"/>
      <c r="B597" s="1"/>
      <c r="C597" s="1"/>
      <c r="E597" s="1"/>
      <c r="F597" s="1"/>
      <c r="H597" s="1"/>
    </row>
    <row r="598" ht="12.75" customHeight="1">
      <c r="A598" s="1"/>
      <c r="B598" s="1"/>
      <c r="C598" s="1"/>
      <c r="E598" s="1"/>
      <c r="F598" s="1"/>
      <c r="H598" s="1"/>
    </row>
    <row r="599" ht="12.75" customHeight="1">
      <c r="A599" s="1"/>
      <c r="B599" s="1"/>
      <c r="C599" s="1"/>
      <c r="E599" s="1"/>
      <c r="F599" s="1"/>
      <c r="H599" s="1"/>
    </row>
    <row r="600" ht="12.75" customHeight="1">
      <c r="A600" s="1"/>
      <c r="B600" s="1"/>
      <c r="C600" s="1"/>
      <c r="E600" s="1"/>
      <c r="F600" s="1"/>
      <c r="H600" s="1"/>
    </row>
    <row r="601" ht="12.75" customHeight="1">
      <c r="A601" s="1"/>
      <c r="B601" s="1"/>
      <c r="C601" s="1"/>
      <c r="E601" s="1"/>
      <c r="F601" s="1"/>
      <c r="H601" s="1"/>
    </row>
    <row r="602" ht="12.75" customHeight="1">
      <c r="A602" s="1"/>
      <c r="B602" s="1"/>
      <c r="C602" s="1"/>
      <c r="E602" s="1"/>
      <c r="F602" s="1"/>
      <c r="H602" s="1"/>
    </row>
    <row r="603" ht="12.75" customHeight="1">
      <c r="A603" s="1"/>
      <c r="B603" s="1"/>
      <c r="C603" s="1"/>
      <c r="E603" s="1"/>
      <c r="F603" s="1"/>
      <c r="H603" s="1"/>
    </row>
    <row r="604" ht="12.75" customHeight="1">
      <c r="A604" s="1"/>
      <c r="B604" s="1"/>
      <c r="C604" s="1"/>
      <c r="E604" s="1"/>
      <c r="F604" s="1"/>
      <c r="H604" s="1"/>
    </row>
    <row r="605" ht="12.75" customHeight="1">
      <c r="A605" s="1"/>
      <c r="B605" s="1"/>
      <c r="C605" s="1"/>
      <c r="E605" s="1"/>
      <c r="F605" s="1"/>
      <c r="H605" s="1"/>
    </row>
    <row r="606" ht="12.75" customHeight="1">
      <c r="A606" s="1"/>
      <c r="B606" s="1"/>
      <c r="C606" s="1"/>
      <c r="E606" s="1"/>
      <c r="F606" s="1"/>
      <c r="H606" s="1"/>
    </row>
    <row r="607" ht="12.75" customHeight="1">
      <c r="A607" s="1"/>
      <c r="B607" s="1"/>
      <c r="C607" s="1"/>
      <c r="E607" s="1"/>
      <c r="F607" s="1"/>
      <c r="H607" s="1"/>
    </row>
    <row r="608" ht="12.75" customHeight="1">
      <c r="A608" s="1"/>
      <c r="B608" s="1"/>
      <c r="C608" s="1"/>
      <c r="E608" s="1"/>
      <c r="F608" s="1"/>
      <c r="H608" s="1"/>
    </row>
    <row r="609" ht="12.75" customHeight="1">
      <c r="A609" s="1"/>
      <c r="B609" s="1"/>
      <c r="C609" s="1"/>
      <c r="E609" s="1"/>
      <c r="F609" s="1"/>
      <c r="H609" s="1"/>
    </row>
    <row r="610" ht="12.75" customHeight="1">
      <c r="A610" s="1"/>
      <c r="B610" s="1"/>
      <c r="C610" s="1"/>
      <c r="E610" s="1"/>
      <c r="F610" s="1"/>
      <c r="H610" s="1"/>
    </row>
    <row r="611" ht="12.75" customHeight="1">
      <c r="A611" s="1"/>
      <c r="B611" s="1"/>
      <c r="C611" s="1"/>
      <c r="E611" s="1"/>
      <c r="F611" s="1"/>
      <c r="H611" s="1"/>
    </row>
    <row r="612" ht="12.75" customHeight="1">
      <c r="A612" s="1"/>
      <c r="B612" s="1"/>
      <c r="C612" s="1"/>
      <c r="E612" s="1"/>
      <c r="F612" s="1"/>
      <c r="H612" s="1"/>
    </row>
    <row r="613" ht="12.75" customHeight="1">
      <c r="A613" s="1"/>
      <c r="B613" s="1"/>
      <c r="C613" s="1"/>
      <c r="E613" s="1"/>
      <c r="F613" s="1"/>
      <c r="H613" s="1"/>
    </row>
    <row r="614" ht="12.75" customHeight="1">
      <c r="A614" s="1"/>
      <c r="B614" s="1"/>
      <c r="C614" s="1"/>
      <c r="E614" s="1"/>
      <c r="F614" s="1"/>
      <c r="H614" s="1"/>
    </row>
    <row r="615" ht="12.75" customHeight="1">
      <c r="A615" s="1"/>
      <c r="B615" s="1"/>
      <c r="C615" s="1"/>
      <c r="E615" s="1"/>
      <c r="F615" s="1"/>
      <c r="H615" s="1"/>
    </row>
    <row r="616" ht="12.75" customHeight="1">
      <c r="A616" s="1"/>
      <c r="B616" s="1"/>
      <c r="C616" s="1"/>
      <c r="E616" s="1"/>
      <c r="F616" s="1"/>
      <c r="H616" s="1"/>
    </row>
    <row r="617" ht="12.75" customHeight="1">
      <c r="A617" s="1"/>
      <c r="B617" s="1"/>
      <c r="C617" s="1"/>
      <c r="E617" s="1"/>
      <c r="F617" s="1"/>
      <c r="H617" s="1"/>
    </row>
    <row r="618" ht="12.75" customHeight="1">
      <c r="A618" s="1"/>
      <c r="B618" s="1"/>
      <c r="C618" s="1"/>
      <c r="E618" s="1"/>
      <c r="F618" s="1"/>
      <c r="H618" s="1"/>
    </row>
    <row r="619" ht="12.75" customHeight="1">
      <c r="A619" s="1"/>
      <c r="B619" s="1"/>
      <c r="C619" s="1"/>
      <c r="E619" s="1"/>
      <c r="F619" s="1"/>
      <c r="H619" s="1"/>
    </row>
    <row r="620" ht="12.75" customHeight="1">
      <c r="A620" s="1"/>
      <c r="B620" s="1"/>
      <c r="C620" s="1"/>
      <c r="E620" s="1"/>
      <c r="F620" s="1"/>
      <c r="H620" s="1"/>
    </row>
    <row r="621" ht="12.75" customHeight="1">
      <c r="A621" s="1"/>
      <c r="B621" s="1"/>
      <c r="C621" s="1"/>
      <c r="E621" s="1"/>
      <c r="F621" s="1"/>
      <c r="H621" s="1"/>
    </row>
    <row r="622" ht="12.75" customHeight="1">
      <c r="A622" s="1"/>
      <c r="B622" s="1"/>
      <c r="C622" s="1"/>
      <c r="E622" s="1"/>
      <c r="F622" s="1"/>
      <c r="H622" s="1"/>
    </row>
    <row r="623" ht="12.75" customHeight="1">
      <c r="A623" s="1"/>
      <c r="B623" s="1"/>
      <c r="C623" s="1"/>
      <c r="E623" s="1"/>
      <c r="F623" s="1"/>
      <c r="H623" s="1"/>
    </row>
    <row r="624" ht="12.75" customHeight="1">
      <c r="A624" s="1"/>
      <c r="B624" s="1"/>
      <c r="C624" s="1"/>
      <c r="E624" s="1"/>
      <c r="F624" s="1"/>
      <c r="H624" s="1"/>
    </row>
    <row r="625" ht="12.75" customHeight="1">
      <c r="A625" s="1"/>
      <c r="B625" s="1"/>
      <c r="C625" s="1"/>
      <c r="E625" s="1"/>
      <c r="F625" s="1"/>
      <c r="H625" s="1"/>
    </row>
    <row r="626" ht="12.75" customHeight="1">
      <c r="A626" s="1"/>
      <c r="B626" s="1"/>
      <c r="C626" s="1"/>
      <c r="E626" s="1"/>
      <c r="F626" s="1"/>
      <c r="H626" s="1"/>
    </row>
    <row r="627" ht="12.75" customHeight="1">
      <c r="A627" s="1"/>
      <c r="B627" s="1"/>
      <c r="C627" s="1"/>
      <c r="E627" s="1"/>
      <c r="F627" s="1"/>
      <c r="H627" s="1"/>
    </row>
    <row r="628" ht="12.75" customHeight="1">
      <c r="A628" s="1"/>
      <c r="B628" s="1"/>
      <c r="C628" s="1"/>
      <c r="E628" s="1"/>
      <c r="F628" s="1"/>
      <c r="H628" s="1"/>
    </row>
    <row r="629" ht="12.75" customHeight="1">
      <c r="A629" s="1"/>
      <c r="B629" s="1"/>
      <c r="C629" s="1"/>
      <c r="E629" s="1"/>
      <c r="F629" s="1"/>
      <c r="H629" s="1"/>
    </row>
    <row r="630" ht="12.75" customHeight="1">
      <c r="A630" s="1"/>
      <c r="B630" s="1"/>
      <c r="C630" s="1"/>
      <c r="E630" s="1"/>
      <c r="F630" s="1"/>
      <c r="H630" s="1"/>
    </row>
    <row r="631" ht="12.75" customHeight="1">
      <c r="A631" s="1"/>
      <c r="B631" s="1"/>
      <c r="C631" s="1"/>
      <c r="E631" s="1"/>
      <c r="F631" s="1"/>
      <c r="H631" s="1"/>
    </row>
    <row r="632" ht="12.75" customHeight="1">
      <c r="A632" s="1"/>
      <c r="B632" s="1"/>
      <c r="C632" s="1"/>
      <c r="E632" s="1"/>
      <c r="F632" s="1"/>
      <c r="H632" s="1"/>
    </row>
    <row r="633" ht="12.75" customHeight="1">
      <c r="A633" s="1"/>
      <c r="B633" s="1"/>
      <c r="C633" s="1"/>
      <c r="E633" s="1"/>
      <c r="F633" s="1"/>
      <c r="H633" s="1"/>
    </row>
    <row r="634" ht="12.75" customHeight="1">
      <c r="A634" s="1"/>
      <c r="B634" s="1"/>
      <c r="C634" s="1"/>
      <c r="E634" s="1"/>
      <c r="F634" s="1"/>
      <c r="H634" s="1"/>
    </row>
    <row r="635" ht="12.75" customHeight="1">
      <c r="A635" s="1"/>
      <c r="B635" s="1"/>
      <c r="C635" s="1"/>
      <c r="E635" s="1"/>
      <c r="F635" s="1"/>
      <c r="H635" s="1"/>
    </row>
    <row r="636" ht="12.75" customHeight="1">
      <c r="A636" s="1"/>
      <c r="B636" s="1"/>
      <c r="C636" s="1"/>
      <c r="E636" s="1"/>
      <c r="F636" s="1"/>
      <c r="H636" s="1"/>
    </row>
    <row r="637" ht="12.75" customHeight="1">
      <c r="A637" s="1"/>
      <c r="B637" s="1"/>
      <c r="C637" s="1"/>
      <c r="E637" s="1"/>
      <c r="F637" s="1"/>
      <c r="H637" s="1"/>
    </row>
    <row r="638" ht="12.75" customHeight="1">
      <c r="A638" s="1"/>
      <c r="B638" s="1"/>
      <c r="C638" s="1"/>
      <c r="E638" s="1"/>
      <c r="F638" s="1"/>
      <c r="H638" s="1"/>
    </row>
    <row r="639" ht="12.75" customHeight="1">
      <c r="A639" s="1"/>
      <c r="B639" s="1"/>
      <c r="C639" s="1"/>
      <c r="E639" s="1"/>
      <c r="F639" s="1"/>
      <c r="H639" s="1"/>
    </row>
    <row r="640" ht="12.75" customHeight="1">
      <c r="A640" s="1"/>
      <c r="B640" s="1"/>
      <c r="C640" s="1"/>
      <c r="E640" s="1"/>
      <c r="F640" s="1"/>
      <c r="H640" s="1"/>
    </row>
    <row r="641" ht="12.75" customHeight="1">
      <c r="A641" s="1"/>
      <c r="B641" s="1"/>
      <c r="C641" s="1"/>
      <c r="E641" s="1"/>
      <c r="F641" s="1"/>
      <c r="H641" s="1"/>
    </row>
    <row r="642" ht="12.75" customHeight="1">
      <c r="A642" s="1"/>
      <c r="B642" s="1"/>
      <c r="C642" s="1"/>
      <c r="E642" s="1"/>
      <c r="F642" s="1"/>
      <c r="H642" s="1"/>
    </row>
    <row r="643" ht="12.75" customHeight="1">
      <c r="A643" s="1"/>
      <c r="B643" s="1"/>
      <c r="C643" s="1"/>
      <c r="E643" s="1"/>
      <c r="F643" s="1"/>
      <c r="H643" s="1"/>
    </row>
    <row r="644" ht="12.75" customHeight="1">
      <c r="A644" s="1"/>
      <c r="B644" s="1"/>
      <c r="C644" s="1"/>
      <c r="E644" s="1"/>
      <c r="F644" s="1"/>
      <c r="H644" s="1"/>
    </row>
    <row r="645" ht="12.75" customHeight="1">
      <c r="A645" s="1"/>
      <c r="B645" s="1"/>
      <c r="C645" s="1"/>
      <c r="E645" s="1"/>
      <c r="F645" s="1"/>
      <c r="H645" s="1"/>
    </row>
    <row r="646" ht="12.75" customHeight="1">
      <c r="A646" s="1"/>
      <c r="B646" s="1"/>
      <c r="C646" s="1"/>
      <c r="E646" s="1"/>
      <c r="F646" s="1"/>
      <c r="H646" s="1"/>
    </row>
    <row r="647" ht="12.75" customHeight="1">
      <c r="A647" s="1"/>
      <c r="B647" s="1"/>
      <c r="C647" s="1"/>
      <c r="E647" s="1"/>
      <c r="F647" s="1"/>
      <c r="H647" s="1"/>
    </row>
    <row r="648" ht="12.75" customHeight="1">
      <c r="A648" s="1"/>
      <c r="B648" s="1"/>
      <c r="C648" s="1"/>
      <c r="E648" s="1"/>
      <c r="F648" s="1"/>
      <c r="H648" s="1"/>
    </row>
    <row r="649" ht="12.75" customHeight="1">
      <c r="A649" s="1"/>
      <c r="B649" s="1"/>
      <c r="C649" s="1"/>
      <c r="E649" s="1"/>
      <c r="F649" s="1"/>
      <c r="H649" s="1"/>
    </row>
    <row r="650" ht="12.75" customHeight="1">
      <c r="A650" s="1"/>
      <c r="B650" s="1"/>
      <c r="C650" s="1"/>
      <c r="E650" s="1"/>
      <c r="F650" s="1"/>
      <c r="H650" s="1"/>
    </row>
    <row r="651" ht="12.75" customHeight="1">
      <c r="A651" s="1"/>
      <c r="B651" s="1"/>
      <c r="C651" s="1"/>
      <c r="E651" s="1"/>
      <c r="F651" s="1"/>
      <c r="H651" s="1"/>
    </row>
    <row r="652" ht="12.75" customHeight="1">
      <c r="A652" s="1"/>
      <c r="B652" s="1"/>
      <c r="C652" s="1"/>
      <c r="E652" s="1"/>
      <c r="F652" s="1"/>
      <c r="H652" s="1"/>
    </row>
    <row r="653" ht="12.75" customHeight="1">
      <c r="A653" s="1"/>
      <c r="B653" s="1"/>
      <c r="C653" s="1"/>
      <c r="E653" s="1"/>
      <c r="F653" s="1"/>
      <c r="H653" s="1"/>
    </row>
    <row r="654" ht="12.75" customHeight="1">
      <c r="A654" s="1"/>
      <c r="B654" s="1"/>
      <c r="C654" s="1"/>
      <c r="E654" s="1"/>
      <c r="F654" s="1"/>
      <c r="H654" s="1"/>
    </row>
    <row r="655" ht="12.75" customHeight="1">
      <c r="A655" s="1"/>
      <c r="B655" s="1"/>
      <c r="C655" s="1"/>
      <c r="E655" s="1"/>
      <c r="F655" s="1"/>
      <c r="H655" s="1"/>
    </row>
    <row r="656" ht="12.75" customHeight="1">
      <c r="A656" s="1"/>
      <c r="B656" s="1"/>
      <c r="C656" s="1"/>
      <c r="E656" s="1"/>
      <c r="F656" s="1"/>
      <c r="H656" s="1"/>
    </row>
    <row r="657" ht="12.75" customHeight="1">
      <c r="A657" s="1"/>
      <c r="B657" s="1"/>
      <c r="C657" s="1"/>
      <c r="E657" s="1"/>
      <c r="F657" s="1"/>
      <c r="H657" s="1"/>
    </row>
    <row r="658" ht="12.75" customHeight="1">
      <c r="A658" s="1"/>
      <c r="B658" s="1"/>
      <c r="C658" s="1"/>
      <c r="E658" s="1"/>
      <c r="F658" s="1"/>
      <c r="H658" s="1"/>
    </row>
    <row r="659" ht="12.75" customHeight="1">
      <c r="A659" s="1"/>
      <c r="B659" s="1"/>
      <c r="C659" s="1"/>
      <c r="E659" s="1"/>
      <c r="F659" s="1"/>
      <c r="H659" s="1"/>
    </row>
    <row r="660" ht="12.75" customHeight="1">
      <c r="A660" s="1"/>
      <c r="B660" s="1"/>
      <c r="C660" s="1"/>
      <c r="E660" s="1"/>
      <c r="F660" s="1"/>
      <c r="H660" s="1"/>
    </row>
    <row r="661" ht="12.75" customHeight="1">
      <c r="A661" s="1"/>
      <c r="B661" s="1"/>
      <c r="C661" s="1"/>
      <c r="E661" s="1"/>
      <c r="F661" s="1"/>
      <c r="H661" s="1"/>
    </row>
    <row r="662" ht="12.75" customHeight="1">
      <c r="A662" s="1"/>
      <c r="B662" s="1"/>
      <c r="C662" s="1"/>
      <c r="E662" s="1"/>
      <c r="F662" s="1"/>
      <c r="H662" s="1"/>
    </row>
    <row r="663" ht="12.75" customHeight="1">
      <c r="A663" s="1"/>
      <c r="B663" s="1"/>
      <c r="C663" s="1"/>
      <c r="E663" s="1"/>
      <c r="F663" s="1"/>
      <c r="H663" s="1"/>
    </row>
    <row r="664" ht="12.75" customHeight="1">
      <c r="A664" s="1"/>
      <c r="B664" s="1"/>
      <c r="C664" s="1"/>
      <c r="E664" s="1"/>
      <c r="F664" s="1"/>
      <c r="H664" s="1"/>
    </row>
    <row r="665" ht="12.75" customHeight="1">
      <c r="A665" s="1"/>
      <c r="B665" s="1"/>
      <c r="C665" s="1"/>
      <c r="E665" s="1"/>
      <c r="F665" s="1"/>
      <c r="H665" s="1"/>
    </row>
    <row r="666" ht="12.75" customHeight="1">
      <c r="A666" s="1"/>
      <c r="B666" s="1"/>
      <c r="C666" s="1"/>
      <c r="E666" s="1"/>
      <c r="F666" s="1"/>
      <c r="H666" s="1"/>
    </row>
    <row r="667" ht="12.75" customHeight="1">
      <c r="A667" s="1"/>
      <c r="B667" s="1"/>
      <c r="C667" s="1"/>
      <c r="E667" s="1"/>
      <c r="F667" s="1"/>
      <c r="H667" s="1"/>
    </row>
    <row r="668" ht="12.75" customHeight="1">
      <c r="A668" s="1"/>
      <c r="B668" s="1"/>
      <c r="C668" s="1"/>
      <c r="E668" s="1"/>
      <c r="F668" s="1"/>
      <c r="H668" s="1"/>
    </row>
    <row r="669" ht="12.75" customHeight="1">
      <c r="A669" s="1"/>
      <c r="B669" s="1"/>
      <c r="C669" s="1"/>
      <c r="E669" s="1"/>
      <c r="F669" s="1"/>
      <c r="H669" s="1"/>
    </row>
    <row r="670" ht="12.75" customHeight="1">
      <c r="A670" s="1"/>
      <c r="B670" s="1"/>
      <c r="C670" s="1"/>
      <c r="E670" s="1"/>
      <c r="F670" s="1"/>
      <c r="H670" s="1"/>
    </row>
    <row r="671" ht="12.75" customHeight="1">
      <c r="A671" s="1"/>
      <c r="B671" s="1"/>
      <c r="C671" s="1"/>
      <c r="E671" s="1"/>
      <c r="F671" s="1"/>
      <c r="H671" s="1"/>
    </row>
    <row r="672" ht="12.75" customHeight="1">
      <c r="A672" s="1"/>
      <c r="B672" s="1"/>
      <c r="C672" s="1"/>
      <c r="E672" s="1"/>
      <c r="F672" s="1"/>
      <c r="H672" s="1"/>
    </row>
    <row r="673" ht="12.75" customHeight="1">
      <c r="A673" s="1"/>
      <c r="B673" s="1"/>
      <c r="C673" s="1"/>
      <c r="E673" s="1"/>
      <c r="F673" s="1"/>
      <c r="H673" s="1"/>
    </row>
    <row r="674" ht="12.75" customHeight="1">
      <c r="A674" s="1"/>
      <c r="B674" s="1"/>
      <c r="C674" s="1"/>
      <c r="E674" s="1"/>
      <c r="F674" s="1"/>
      <c r="H674" s="1"/>
    </row>
    <row r="675" ht="12.75" customHeight="1">
      <c r="A675" s="1"/>
      <c r="B675" s="1"/>
      <c r="C675" s="1"/>
      <c r="E675" s="1"/>
      <c r="F675" s="1"/>
      <c r="H675" s="1"/>
    </row>
    <row r="676" ht="12.75" customHeight="1">
      <c r="A676" s="1"/>
      <c r="B676" s="1"/>
      <c r="C676" s="1"/>
      <c r="E676" s="1"/>
      <c r="F676" s="1"/>
      <c r="H676" s="1"/>
    </row>
    <row r="677" ht="12.75" customHeight="1">
      <c r="A677" s="1"/>
      <c r="B677" s="1"/>
      <c r="C677" s="1"/>
      <c r="E677" s="1"/>
      <c r="F677" s="1"/>
      <c r="H677" s="1"/>
    </row>
    <row r="678" ht="12.75" customHeight="1">
      <c r="A678" s="1"/>
      <c r="B678" s="1"/>
      <c r="C678" s="1"/>
      <c r="E678" s="1"/>
      <c r="F678" s="1"/>
      <c r="H678" s="1"/>
    </row>
    <row r="679" ht="12.75" customHeight="1">
      <c r="A679" s="1"/>
      <c r="B679" s="1"/>
      <c r="C679" s="1"/>
      <c r="E679" s="1"/>
      <c r="F679" s="1"/>
      <c r="H679" s="1"/>
    </row>
    <row r="680" ht="12.75" customHeight="1">
      <c r="A680" s="1"/>
      <c r="B680" s="1"/>
      <c r="C680" s="1"/>
      <c r="E680" s="1"/>
      <c r="F680" s="1"/>
      <c r="H680" s="1"/>
    </row>
    <row r="681" ht="12.75" customHeight="1">
      <c r="A681" s="1"/>
      <c r="B681" s="1"/>
      <c r="C681" s="1"/>
      <c r="E681" s="1"/>
      <c r="F681" s="1"/>
      <c r="H681" s="1"/>
    </row>
    <row r="682" ht="12.75" customHeight="1">
      <c r="A682" s="1"/>
      <c r="B682" s="1"/>
      <c r="C682" s="1"/>
      <c r="E682" s="1"/>
      <c r="F682" s="1"/>
      <c r="H682" s="1"/>
    </row>
    <row r="683" ht="12.75" customHeight="1">
      <c r="A683" s="1"/>
      <c r="B683" s="1"/>
      <c r="C683" s="1"/>
      <c r="E683" s="1"/>
      <c r="F683" s="1"/>
      <c r="H683" s="1"/>
    </row>
    <row r="684" ht="12.75" customHeight="1">
      <c r="A684" s="1"/>
      <c r="B684" s="1"/>
      <c r="C684" s="1"/>
      <c r="E684" s="1"/>
      <c r="F684" s="1"/>
      <c r="H684" s="1"/>
    </row>
    <row r="685" ht="12.75" customHeight="1">
      <c r="A685" s="1"/>
      <c r="B685" s="1"/>
      <c r="C685" s="1"/>
      <c r="E685" s="1"/>
      <c r="F685" s="1"/>
      <c r="H685" s="1"/>
    </row>
    <row r="686" ht="12.75" customHeight="1">
      <c r="A686" s="1"/>
      <c r="B686" s="1"/>
      <c r="C686" s="1"/>
      <c r="E686" s="1"/>
      <c r="F686" s="1"/>
      <c r="H686" s="1"/>
    </row>
    <row r="687" ht="12.75" customHeight="1">
      <c r="A687" s="1"/>
      <c r="B687" s="1"/>
      <c r="C687" s="1"/>
      <c r="E687" s="1"/>
      <c r="F687" s="1"/>
      <c r="H687" s="1"/>
    </row>
    <row r="688" ht="12.75" customHeight="1">
      <c r="A688" s="1"/>
      <c r="B688" s="1"/>
      <c r="C688" s="1"/>
      <c r="E688" s="1"/>
      <c r="F688" s="1"/>
      <c r="H688" s="1"/>
    </row>
    <row r="689" ht="12.75" customHeight="1">
      <c r="A689" s="1"/>
      <c r="B689" s="1"/>
      <c r="C689" s="1"/>
      <c r="E689" s="1"/>
      <c r="F689" s="1"/>
      <c r="H689" s="1"/>
    </row>
    <row r="690" ht="12.75" customHeight="1">
      <c r="A690" s="1"/>
      <c r="B690" s="1"/>
      <c r="C690" s="1"/>
      <c r="E690" s="1"/>
      <c r="F690" s="1"/>
      <c r="H690" s="1"/>
    </row>
    <row r="691" ht="12.75" customHeight="1">
      <c r="A691" s="1"/>
      <c r="B691" s="1"/>
      <c r="C691" s="1"/>
      <c r="E691" s="1"/>
      <c r="F691" s="1"/>
      <c r="H691" s="1"/>
    </row>
    <row r="692" ht="12.75" customHeight="1">
      <c r="A692" s="1"/>
      <c r="B692" s="1"/>
      <c r="C692" s="1"/>
      <c r="E692" s="1"/>
      <c r="F692" s="1"/>
      <c r="H692" s="1"/>
    </row>
    <row r="693" ht="12.75" customHeight="1">
      <c r="A693" s="1"/>
      <c r="B693" s="1"/>
      <c r="C693" s="1"/>
      <c r="E693" s="1"/>
      <c r="F693" s="1"/>
      <c r="H693" s="1"/>
    </row>
    <row r="694" ht="12.75" customHeight="1">
      <c r="A694" s="1"/>
      <c r="B694" s="1"/>
      <c r="C694" s="1"/>
      <c r="E694" s="1"/>
      <c r="F694" s="1"/>
      <c r="H694" s="1"/>
    </row>
    <row r="695" ht="12.75" customHeight="1">
      <c r="A695" s="1"/>
      <c r="B695" s="1"/>
      <c r="C695" s="1"/>
      <c r="E695" s="1"/>
      <c r="F695" s="1"/>
      <c r="H695" s="1"/>
    </row>
    <row r="696" ht="12.75" customHeight="1">
      <c r="A696" s="1"/>
      <c r="B696" s="1"/>
      <c r="C696" s="1"/>
      <c r="E696" s="1"/>
      <c r="F696" s="1"/>
      <c r="H696" s="1"/>
    </row>
    <row r="697" ht="12.75" customHeight="1">
      <c r="A697" s="1"/>
      <c r="B697" s="1"/>
      <c r="C697" s="1"/>
      <c r="E697" s="1"/>
      <c r="F697" s="1"/>
      <c r="H697" s="1"/>
    </row>
    <row r="698" ht="12.75" customHeight="1">
      <c r="A698" s="1"/>
      <c r="B698" s="1"/>
      <c r="C698" s="1"/>
      <c r="E698" s="1"/>
      <c r="F698" s="1"/>
      <c r="H698" s="1"/>
    </row>
    <row r="699" ht="12.75" customHeight="1">
      <c r="A699" s="1"/>
      <c r="B699" s="1"/>
      <c r="C699" s="1"/>
      <c r="E699" s="1"/>
      <c r="F699" s="1"/>
      <c r="H699" s="1"/>
    </row>
    <row r="700" ht="12.75" customHeight="1">
      <c r="A700" s="1"/>
      <c r="B700" s="1"/>
      <c r="C700" s="1"/>
      <c r="E700" s="1"/>
      <c r="F700" s="1"/>
      <c r="H700" s="1"/>
    </row>
    <row r="701" ht="12.75" customHeight="1">
      <c r="A701" s="1"/>
      <c r="B701" s="1"/>
      <c r="C701" s="1"/>
      <c r="E701" s="1"/>
      <c r="F701" s="1"/>
      <c r="H701" s="1"/>
    </row>
    <row r="702" ht="12.75" customHeight="1">
      <c r="A702" s="1"/>
      <c r="B702" s="1"/>
      <c r="C702" s="1"/>
      <c r="E702" s="1"/>
      <c r="F702" s="1"/>
      <c r="H702" s="1"/>
    </row>
    <row r="703" ht="12.75" customHeight="1">
      <c r="A703" s="1"/>
      <c r="B703" s="1"/>
      <c r="C703" s="1"/>
      <c r="E703" s="1"/>
      <c r="F703" s="1"/>
      <c r="H703" s="1"/>
    </row>
    <row r="704" ht="12.75" customHeight="1">
      <c r="A704" s="1"/>
      <c r="B704" s="1"/>
      <c r="C704" s="1"/>
      <c r="E704" s="1"/>
      <c r="F704" s="1"/>
      <c r="H704" s="1"/>
    </row>
    <row r="705" ht="12.75" customHeight="1">
      <c r="A705" s="1"/>
      <c r="B705" s="1"/>
      <c r="C705" s="1"/>
      <c r="E705" s="1"/>
      <c r="F705" s="1"/>
      <c r="H705" s="1"/>
    </row>
    <row r="706" ht="12.75" customHeight="1">
      <c r="A706" s="1"/>
      <c r="B706" s="1"/>
      <c r="C706" s="1"/>
      <c r="E706" s="1"/>
      <c r="F706" s="1"/>
      <c r="H706" s="1"/>
    </row>
    <row r="707" ht="12.75" customHeight="1">
      <c r="A707" s="1"/>
      <c r="B707" s="1"/>
      <c r="C707" s="1"/>
      <c r="E707" s="1"/>
      <c r="F707" s="1"/>
      <c r="H707" s="1"/>
    </row>
    <row r="708" ht="12.75" customHeight="1">
      <c r="A708" s="1"/>
      <c r="B708" s="1"/>
      <c r="C708" s="1"/>
      <c r="E708" s="1"/>
      <c r="F708" s="1"/>
      <c r="H708" s="1"/>
    </row>
    <row r="709" ht="12.75" customHeight="1">
      <c r="A709" s="1"/>
      <c r="B709" s="1"/>
      <c r="C709" s="1"/>
      <c r="E709" s="1"/>
      <c r="F709" s="1"/>
      <c r="H709" s="1"/>
    </row>
    <row r="710" ht="12.75" customHeight="1">
      <c r="A710" s="1"/>
      <c r="B710" s="1"/>
      <c r="C710" s="1"/>
      <c r="E710" s="1"/>
      <c r="F710" s="1"/>
      <c r="H710" s="1"/>
    </row>
    <row r="711" ht="12.75" customHeight="1">
      <c r="A711" s="1"/>
      <c r="B711" s="1"/>
      <c r="C711" s="1"/>
      <c r="E711" s="1"/>
      <c r="F711" s="1"/>
      <c r="H711" s="1"/>
    </row>
    <row r="712" ht="12.75" customHeight="1">
      <c r="A712" s="1"/>
      <c r="B712" s="1"/>
      <c r="C712" s="1"/>
      <c r="E712" s="1"/>
      <c r="F712" s="1"/>
      <c r="H712" s="1"/>
    </row>
    <row r="713" ht="12.75" customHeight="1">
      <c r="A713" s="1"/>
      <c r="B713" s="1"/>
      <c r="C713" s="1"/>
      <c r="E713" s="1"/>
      <c r="F713" s="1"/>
      <c r="H713" s="1"/>
    </row>
    <row r="714" ht="12.75" customHeight="1">
      <c r="A714" s="1"/>
      <c r="B714" s="1"/>
      <c r="C714" s="1"/>
      <c r="E714" s="1"/>
      <c r="F714" s="1"/>
      <c r="H714" s="1"/>
    </row>
    <row r="715" ht="12.75" customHeight="1">
      <c r="A715" s="1"/>
      <c r="B715" s="1"/>
      <c r="C715" s="1"/>
      <c r="E715" s="1"/>
      <c r="F715" s="1"/>
      <c r="H715" s="1"/>
    </row>
    <row r="716" ht="12.75" customHeight="1">
      <c r="A716" s="1"/>
      <c r="B716" s="1"/>
      <c r="C716" s="1"/>
      <c r="E716" s="1"/>
      <c r="F716" s="1"/>
      <c r="H716" s="1"/>
    </row>
    <row r="717" ht="12.75" customHeight="1">
      <c r="A717" s="1"/>
      <c r="B717" s="1"/>
      <c r="C717" s="1"/>
      <c r="E717" s="1"/>
      <c r="F717" s="1"/>
      <c r="H717" s="1"/>
    </row>
    <row r="718" ht="12.75" customHeight="1">
      <c r="A718" s="1"/>
      <c r="B718" s="1"/>
      <c r="C718" s="1"/>
      <c r="E718" s="1"/>
      <c r="F718" s="1"/>
      <c r="H718" s="1"/>
    </row>
    <row r="719" ht="12.75" customHeight="1">
      <c r="A719" s="1"/>
      <c r="B719" s="1"/>
      <c r="C719" s="1"/>
      <c r="E719" s="1"/>
      <c r="F719" s="1"/>
      <c r="H719" s="1"/>
    </row>
    <row r="720" ht="12.75" customHeight="1">
      <c r="A720" s="1"/>
      <c r="B720" s="1"/>
      <c r="C720" s="1"/>
      <c r="E720" s="1"/>
      <c r="F720" s="1"/>
      <c r="H720" s="1"/>
    </row>
    <row r="721" ht="12.75" customHeight="1">
      <c r="A721" s="1"/>
      <c r="B721" s="1"/>
      <c r="C721" s="1"/>
      <c r="E721" s="1"/>
      <c r="F721" s="1"/>
      <c r="H721" s="1"/>
    </row>
    <row r="722" ht="12.75" customHeight="1">
      <c r="A722" s="1"/>
      <c r="B722" s="1"/>
      <c r="C722" s="1"/>
      <c r="E722" s="1"/>
      <c r="F722" s="1"/>
      <c r="H722" s="1"/>
    </row>
    <row r="723" ht="12.75" customHeight="1">
      <c r="A723" s="1"/>
      <c r="B723" s="1"/>
      <c r="C723" s="1"/>
      <c r="E723" s="1"/>
      <c r="F723" s="1"/>
      <c r="H723" s="1"/>
    </row>
    <row r="724" ht="12.75" customHeight="1">
      <c r="A724" s="1"/>
      <c r="B724" s="1"/>
      <c r="C724" s="1"/>
      <c r="E724" s="1"/>
      <c r="F724" s="1"/>
      <c r="H724" s="1"/>
    </row>
    <row r="725" ht="12.75" customHeight="1">
      <c r="A725" s="1"/>
      <c r="B725" s="1"/>
      <c r="C725" s="1"/>
      <c r="E725" s="1"/>
      <c r="F725" s="1"/>
      <c r="H725" s="1"/>
    </row>
    <row r="726" ht="12.75" customHeight="1">
      <c r="A726" s="1"/>
      <c r="B726" s="1"/>
      <c r="C726" s="1"/>
      <c r="E726" s="1"/>
      <c r="F726" s="1"/>
      <c r="H726" s="1"/>
    </row>
    <row r="727" ht="12.75" customHeight="1">
      <c r="A727" s="1"/>
      <c r="B727" s="1"/>
      <c r="C727" s="1"/>
      <c r="E727" s="1"/>
      <c r="F727" s="1"/>
      <c r="H727" s="1"/>
    </row>
    <row r="728" ht="12.75" customHeight="1">
      <c r="A728" s="1"/>
      <c r="B728" s="1"/>
      <c r="C728" s="1"/>
      <c r="E728" s="1"/>
      <c r="F728" s="1"/>
      <c r="H728" s="1"/>
    </row>
    <row r="729" ht="12.75" customHeight="1">
      <c r="A729" s="1"/>
      <c r="B729" s="1"/>
      <c r="C729" s="1"/>
      <c r="E729" s="1"/>
      <c r="F729" s="1"/>
      <c r="H729" s="1"/>
    </row>
    <row r="730" ht="12.75" customHeight="1">
      <c r="A730" s="1"/>
      <c r="B730" s="1"/>
      <c r="C730" s="1"/>
      <c r="E730" s="1"/>
      <c r="F730" s="1"/>
      <c r="H730" s="1"/>
    </row>
    <row r="731" ht="12.75" customHeight="1">
      <c r="A731" s="1"/>
      <c r="B731" s="1"/>
      <c r="C731" s="1"/>
      <c r="E731" s="1"/>
      <c r="F731" s="1"/>
      <c r="H731" s="1"/>
    </row>
    <row r="732" ht="12.75" customHeight="1">
      <c r="A732" s="1"/>
      <c r="B732" s="1"/>
      <c r="C732" s="1"/>
      <c r="E732" s="1"/>
      <c r="F732" s="1"/>
      <c r="H732" s="1"/>
    </row>
    <row r="733" ht="12.75" customHeight="1">
      <c r="A733" s="1"/>
      <c r="B733" s="1"/>
      <c r="C733" s="1"/>
      <c r="E733" s="1"/>
      <c r="F733" s="1"/>
      <c r="H733" s="1"/>
    </row>
    <row r="734" ht="12.75" customHeight="1">
      <c r="A734" s="1"/>
      <c r="B734" s="1"/>
      <c r="C734" s="1"/>
      <c r="E734" s="1"/>
      <c r="F734" s="1"/>
      <c r="H734" s="1"/>
    </row>
    <row r="735" ht="12.75" customHeight="1">
      <c r="A735" s="1"/>
      <c r="B735" s="1"/>
      <c r="C735" s="1"/>
      <c r="E735" s="1"/>
      <c r="F735" s="1"/>
      <c r="H735" s="1"/>
    </row>
    <row r="736" ht="12.75" customHeight="1">
      <c r="A736" s="1"/>
      <c r="B736" s="1"/>
      <c r="C736" s="1"/>
      <c r="E736" s="1"/>
      <c r="F736" s="1"/>
      <c r="H736" s="1"/>
    </row>
    <row r="737" ht="12.75" customHeight="1">
      <c r="A737" s="1"/>
      <c r="B737" s="1"/>
      <c r="C737" s="1"/>
      <c r="E737" s="1"/>
      <c r="F737" s="1"/>
      <c r="H737" s="1"/>
    </row>
    <row r="738" ht="12.75" customHeight="1">
      <c r="A738" s="1"/>
      <c r="B738" s="1"/>
      <c r="C738" s="1"/>
      <c r="E738" s="1"/>
      <c r="F738" s="1"/>
      <c r="H738" s="1"/>
    </row>
    <row r="739" ht="12.75" customHeight="1">
      <c r="A739" s="1"/>
      <c r="B739" s="1"/>
      <c r="C739" s="1"/>
      <c r="E739" s="1"/>
      <c r="F739" s="1"/>
      <c r="H739" s="1"/>
    </row>
    <row r="740" ht="12.75" customHeight="1">
      <c r="A740" s="1"/>
      <c r="B740" s="1"/>
      <c r="C740" s="1"/>
      <c r="E740" s="1"/>
      <c r="F740" s="1"/>
      <c r="H740" s="1"/>
    </row>
    <row r="741" ht="12.75" customHeight="1">
      <c r="A741" s="1"/>
      <c r="B741" s="1"/>
      <c r="C741" s="1"/>
      <c r="E741" s="1"/>
      <c r="F741" s="1"/>
      <c r="H741" s="1"/>
    </row>
    <row r="742" ht="12.75" customHeight="1">
      <c r="A742" s="1"/>
      <c r="B742" s="1"/>
      <c r="C742" s="1"/>
      <c r="E742" s="1"/>
      <c r="F742" s="1"/>
      <c r="H742" s="1"/>
    </row>
    <row r="743" ht="12.75" customHeight="1">
      <c r="A743" s="1"/>
      <c r="B743" s="1"/>
      <c r="C743" s="1"/>
      <c r="E743" s="1"/>
      <c r="F743" s="1"/>
      <c r="H743" s="1"/>
    </row>
    <row r="744" ht="12.75" customHeight="1">
      <c r="A744" s="1"/>
      <c r="B744" s="1"/>
      <c r="C744" s="1"/>
      <c r="E744" s="1"/>
      <c r="F744" s="1"/>
      <c r="H744" s="1"/>
    </row>
    <row r="745" ht="12.75" customHeight="1">
      <c r="A745" s="1"/>
      <c r="B745" s="1"/>
      <c r="C745" s="1"/>
      <c r="E745" s="1"/>
      <c r="F745" s="1"/>
      <c r="H745" s="1"/>
    </row>
    <row r="746" ht="12.75" customHeight="1">
      <c r="A746" s="1"/>
      <c r="B746" s="1"/>
      <c r="C746" s="1"/>
      <c r="E746" s="1"/>
      <c r="F746" s="1"/>
      <c r="H746" s="1"/>
    </row>
    <row r="747" ht="12.75" customHeight="1">
      <c r="A747" s="1"/>
      <c r="B747" s="1"/>
      <c r="C747" s="1"/>
      <c r="E747" s="1"/>
      <c r="F747" s="1"/>
      <c r="H747" s="1"/>
    </row>
    <row r="748" ht="12.75" customHeight="1">
      <c r="A748" s="1"/>
      <c r="B748" s="1"/>
      <c r="C748" s="1"/>
      <c r="E748" s="1"/>
      <c r="F748" s="1"/>
      <c r="H748" s="1"/>
    </row>
    <row r="749" ht="12.75" customHeight="1">
      <c r="A749" s="1"/>
      <c r="B749" s="1"/>
      <c r="C749" s="1"/>
      <c r="E749" s="1"/>
      <c r="F749" s="1"/>
      <c r="H749" s="1"/>
    </row>
    <row r="750" ht="12.75" customHeight="1">
      <c r="A750" s="1"/>
      <c r="B750" s="1"/>
      <c r="C750" s="1"/>
      <c r="E750" s="1"/>
      <c r="F750" s="1"/>
      <c r="H750" s="1"/>
    </row>
    <row r="751" ht="12.75" customHeight="1">
      <c r="A751" s="1"/>
      <c r="B751" s="1"/>
      <c r="C751" s="1"/>
      <c r="E751" s="1"/>
      <c r="F751" s="1"/>
      <c r="H751" s="1"/>
    </row>
    <row r="752" ht="12.75" customHeight="1">
      <c r="A752" s="1"/>
      <c r="B752" s="1"/>
      <c r="C752" s="1"/>
      <c r="E752" s="1"/>
      <c r="F752" s="1"/>
      <c r="H752" s="1"/>
    </row>
    <row r="753" ht="12.75" customHeight="1">
      <c r="A753" s="1"/>
      <c r="B753" s="1"/>
      <c r="C753" s="1"/>
      <c r="E753" s="1"/>
      <c r="F753" s="1"/>
      <c r="H753" s="1"/>
    </row>
    <row r="754" ht="12.75" customHeight="1">
      <c r="A754" s="1"/>
      <c r="B754" s="1"/>
      <c r="C754" s="1"/>
      <c r="E754" s="1"/>
      <c r="F754" s="1"/>
      <c r="H754" s="1"/>
    </row>
    <row r="755" ht="12.75" customHeight="1">
      <c r="A755" s="1"/>
      <c r="B755" s="1"/>
      <c r="C755" s="1"/>
      <c r="E755" s="1"/>
      <c r="F755" s="1"/>
      <c r="H755" s="1"/>
    </row>
    <row r="756" ht="12.75" customHeight="1">
      <c r="A756" s="1"/>
      <c r="B756" s="1"/>
      <c r="C756" s="1"/>
      <c r="E756" s="1"/>
      <c r="F756" s="1"/>
      <c r="H756" s="1"/>
    </row>
    <row r="757" ht="12.75" customHeight="1">
      <c r="A757" s="1"/>
      <c r="B757" s="1"/>
      <c r="C757" s="1"/>
      <c r="E757" s="1"/>
      <c r="F757" s="1"/>
      <c r="H757" s="1"/>
    </row>
    <row r="758" ht="12.75" customHeight="1">
      <c r="A758" s="1"/>
      <c r="B758" s="1"/>
      <c r="C758" s="1"/>
      <c r="E758" s="1"/>
      <c r="F758" s="1"/>
      <c r="H758" s="1"/>
    </row>
    <row r="759" ht="12.75" customHeight="1">
      <c r="A759" s="1"/>
      <c r="B759" s="1"/>
      <c r="C759" s="1"/>
      <c r="E759" s="1"/>
      <c r="F759" s="1"/>
      <c r="H759" s="1"/>
    </row>
    <row r="760" ht="12.75" customHeight="1">
      <c r="A760" s="1"/>
      <c r="B760" s="1"/>
      <c r="C760" s="1"/>
      <c r="E760" s="1"/>
      <c r="F760" s="1"/>
      <c r="H760" s="1"/>
    </row>
    <row r="761" ht="12.75" customHeight="1">
      <c r="A761" s="1"/>
      <c r="B761" s="1"/>
      <c r="C761" s="1"/>
      <c r="E761" s="1"/>
      <c r="F761" s="1"/>
      <c r="H761" s="1"/>
    </row>
    <row r="762" ht="12.75" customHeight="1">
      <c r="A762" s="1"/>
      <c r="B762" s="1"/>
      <c r="C762" s="1"/>
      <c r="E762" s="1"/>
      <c r="F762" s="1"/>
      <c r="H762" s="1"/>
    </row>
    <row r="763" ht="12.75" customHeight="1">
      <c r="A763" s="1"/>
      <c r="B763" s="1"/>
      <c r="C763" s="1"/>
      <c r="E763" s="1"/>
      <c r="F763" s="1"/>
      <c r="H763" s="1"/>
    </row>
    <row r="764" ht="12.75" customHeight="1">
      <c r="A764" s="1"/>
      <c r="B764" s="1"/>
      <c r="C764" s="1"/>
      <c r="E764" s="1"/>
      <c r="F764" s="1"/>
      <c r="H764" s="1"/>
    </row>
    <row r="765" ht="12.75" customHeight="1">
      <c r="A765" s="1"/>
      <c r="B765" s="1"/>
      <c r="C765" s="1"/>
      <c r="E765" s="1"/>
      <c r="F765" s="1"/>
      <c r="H765" s="1"/>
    </row>
    <row r="766" ht="12.75" customHeight="1">
      <c r="A766" s="1"/>
      <c r="B766" s="1"/>
      <c r="C766" s="1"/>
      <c r="E766" s="1"/>
      <c r="F766" s="1"/>
      <c r="H766" s="1"/>
    </row>
    <row r="767" ht="12.75" customHeight="1">
      <c r="A767" s="1"/>
      <c r="B767" s="1"/>
      <c r="C767" s="1"/>
      <c r="E767" s="1"/>
      <c r="F767" s="1"/>
      <c r="H767" s="1"/>
    </row>
    <row r="768" ht="12.75" customHeight="1">
      <c r="A768" s="1"/>
      <c r="B768" s="1"/>
      <c r="C768" s="1"/>
      <c r="E768" s="1"/>
      <c r="F768" s="1"/>
      <c r="H768" s="1"/>
    </row>
    <row r="769" ht="12.75" customHeight="1">
      <c r="A769" s="1"/>
      <c r="B769" s="1"/>
      <c r="C769" s="1"/>
      <c r="E769" s="1"/>
      <c r="F769" s="1"/>
      <c r="H769" s="1"/>
    </row>
    <row r="770" ht="12.75" customHeight="1">
      <c r="A770" s="1"/>
      <c r="B770" s="1"/>
      <c r="C770" s="1"/>
      <c r="E770" s="1"/>
      <c r="F770" s="1"/>
      <c r="H770" s="1"/>
    </row>
    <row r="771" ht="12.75" customHeight="1">
      <c r="A771" s="1"/>
      <c r="B771" s="1"/>
      <c r="C771" s="1"/>
      <c r="E771" s="1"/>
      <c r="F771" s="1"/>
      <c r="H771" s="1"/>
    </row>
    <row r="772" ht="12.75" customHeight="1">
      <c r="A772" s="1"/>
      <c r="B772" s="1"/>
      <c r="C772" s="1"/>
      <c r="E772" s="1"/>
      <c r="F772" s="1"/>
      <c r="H772" s="1"/>
    </row>
    <row r="773" ht="12.75" customHeight="1">
      <c r="A773" s="1"/>
      <c r="B773" s="1"/>
      <c r="C773" s="1"/>
      <c r="E773" s="1"/>
      <c r="F773" s="1"/>
      <c r="H773" s="1"/>
    </row>
    <row r="774" ht="12.75" customHeight="1">
      <c r="A774" s="1"/>
      <c r="B774" s="1"/>
      <c r="C774" s="1"/>
      <c r="E774" s="1"/>
      <c r="F774" s="1"/>
      <c r="H774" s="1"/>
    </row>
    <row r="775" ht="12.75" customHeight="1">
      <c r="A775" s="1"/>
      <c r="B775" s="1"/>
      <c r="C775" s="1"/>
      <c r="E775" s="1"/>
      <c r="F775" s="1"/>
      <c r="H775" s="1"/>
    </row>
    <row r="776" ht="12.75" customHeight="1">
      <c r="A776" s="1"/>
      <c r="B776" s="1"/>
      <c r="C776" s="1"/>
      <c r="E776" s="1"/>
      <c r="F776" s="1"/>
      <c r="H776" s="1"/>
    </row>
    <row r="777" ht="12.75" customHeight="1">
      <c r="A777" s="1"/>
      <c r="B777" s="1"/>
      <c r="C777" s="1"/>
      <c r="E777" s="1"/>
      <c r="F777" s="1"/>
      <c r="H777" s="1"/>
    </row>
    <row r="778" ht="12.75" customHeight="1">
      <c r="A778" s="1"/>
      <c r="B778" s="1"/>
      <c r="C778" s="1"/>
      <c r="E778" s="1"/>
      <c r="F778" s="1"/>
      <c r="H778" s="1"/>
    </row>
    <row r="779" ht="12.75" customHeight="1">
      <c r="A779" s="1"/>
      <c r="B779" s="1"/>
      <c r="C779" s="1"/>
      <c r="E779" s="1"/>
      <c r="F779" s="1"/>
      <c r="H779" s="1"/>
    </row>
    <row r="780" ht="12.75" customHeight="1">
      <c r="A780" s="1"/>
      <c r="B780" s="1"/>
      <c r="C780" s="1"/>
      <c r="E780" s="1"/>
      <c r="F780" s="1"/>
      <c r="H780" s="1"/>
    </row>
    <row r="781" ht="12.75" customHeight="1">
      <c r="A781" s="1"/>
      <c r="B781" s="1"/>
      <c r="C781" s="1"/>
      <c r="E781" s="1"/>
      <c r="F781" s="1"/>
      <c r="H781" s="1"/>
    </row>
    <row r="782" ht="12.75" customHeight="1">
      <c r="A782" s="1"/>
      <c r="B782" s="1"/>
      <c r="C782" s="1"/>
      <c r="E782" s="1"/>
      <c r="F782" s="1"/>
      <c r="H782" s="1"/>
    </row>
    <row r="783" ht="12.75" customHeight="1">
      <c r="A783" s="1"/>
      <c r="B783" s="1"/>
      <c r="C783" s="1"/>
      <c r="E783" s="1"/>
      <c r="F783" s="1"/>
      <c r="H783" s="1"/>
    </row>
    <row r="784" ht="12.75" customHeight="1">
      <c r="A784" s="1"/>
      <c r="B784" s="1"/>
      <c r="C784" s="1"/>
      <c r="E784" s="1"/>
      <c r="F784" s="1"/>
      <c r="H784" s="1"/>
    </row>
    <row r="785" ht="12.75" customHeight="1">
      <c r="A785" s="1"/>
      <c r="B785" s="1"/>
      <c r="C785" s="1"/>
      <c r="E785" s="1"/>
      <c r="F785" s="1"/>
      <c r="H785" s="1"/>
    </row>
    <row r="786" ht="12.75" customHeight="1">
      <c r="A786" s="1"/>
      <c r="B786" s="1"/>
      <c r="C786" s="1"/>
      <c r="E786" s="1"/>
      <c r="F786" s="1"/>
      <c r="H786" s="1"/>
    </row>
    <row r="787" ht="12.75" customHeight="1">
      <c r="A787" s="1"/>
      <c r="B787" s="1"/>
      <c r="C787" s="1"/>
      <c r="E787" s="1"/>
      <c r="F787" s="1"/>
      <c r="H787" s="1"/>
    </row>
    <row r="788" ht="12.75" customHeight="1">
      <c r="A788" s="1"/>
      <c r="B788" s="1"/>
      <c r="C788" s="1"/>
      <c r="E788" s="1"/>
      <c r="F788" s="1"/>
      <c r="H788" s="1"/>
    </row>
    <row r="789" ht="12.75" customHeight="1">
      <c r="A789" s="1"/>
      <c r="B789" s="1"/>
      <c r="C789" s="1"/>
      <c r="E789" s="1"/>
      <c r="F789" s="1"/>
      <c r="H789" s="1"/>
    </row>
    <row r="790" ht="12.75" customHeight="1">
      <c r="A790" s="1"/>
      <c r="B790" s="1"/>
      <c r="C790" s="1"/>
      <c r="E790" s="1"/>
      <c r="F790" s="1"/>
      <c r="H790" s="1"/>
    </row>
    <row r="791" ht="12.75" customHeight="1">
      <c r="A791" s="1"/>
      <c r="B791" s="1"/>
      <c r="C791" s="1"/>
      <c r="E791" s="1"/>
      <c r="F791" s="1"/>
      <c r="H791" s="1"/>
    </row>
    <row r="792" ht="12.75" customHeight="1">
      <c r="A792" s="1"/>
      <c r="B792" s="1"/>
      <c r="C792" s="1"/>
      <c r="E792" s="1"/>
      <c r="F792" s="1"/>
      <c r="H792" s="1"/>
    </row>
    <row r="793" ht="12.75" customHeight="1">
      <c r="A793" s="1"/>
      <c r="B793" s="1"/>
      <c r="C793" s="1"/>
      <c r="E793" s="1"/>
      <c r="F793" s="1"/>
      <c r="H793" s="1"/>
    </row>
    <row r="794" ht="12.75" customHeight="1">
      <c r="A794" s="1"/>
      <c r="B794" s="1"/>
      <c r="C794" s="1"/>
      <c r="E794" s="1"/>
      <c r="F794" s="1"/>
      <c r="H794" s="1"/>
    </row>
    <row r="795" ht="12.75" customHeight="1">
      <c r="A795" s="1"/>
      <c r="B795" s="1"/>
      <c r="C795" s="1"/>
      <c r="E795" s="1"/>
      <c r="F795" s="1"/>
      <c r="H795" s="1"/>
    </row>
    <row r="796" ht="12.75" customHeight="1">
      <c r="A796" s="1"/>
      <c r="B796" s="1"/>
      <c r="C796" s="1"/>
      <c r="E796" s="1"/>
      <c r="F796" s="1"/>
      <c r="H796" s="1"/>
    </row>
    <row r="797" ht="12.75" customHeight="1">
      <c r="A797" s="1"/>
      <c r="B797" s="1"/>
      <c r="C797" s="1"/>
      <c r="E797" s="1"/>
      <c r="F797" s="1"/>
      <c r="H797" s="1"/>
    </row>
    <row r="798" ht="12.75" customHeight="1">
      <c r="A798" s="1"/>
      <c r="B798" s="1"/>
      <c r="C798" s="1"/>
      <c r="E798" s="1"/>
      <c r="F798" s="1"/>
      <c r="H798" s="1"/>
    </row>
    <row r="799" ht="12.75" customHeight="1">
      <c r="A799" s="1"/>
      <c r="B799" s="1"/>
      <c r="C799" s="1"/>
      <c r="E799" s="1"/>
      <c r="F799" s="1"/>
      <c r="H799" s="1"/>
    </row>
    <row r="800" ht="12.75" customHeight="1">
      <c r="A800" s="1"/>
      <c r="B800" s="1"/>
      <c r="C800" s="1"/>
      <c r="E800" s="1"/>
      <c r="F800" s="1"/>
      <c r="H800" s="1"/>
    </row>
    <row r="801" ht="12.75" customHeight="1">
      <c r="A801" s="1"/>
      <c r="B801" s="1"/>
      <c r="C801" s="1"/>
      <c r="E801" s="1"/>
      <c r="F801" s="1"/>
      <c r="H801" s="1"/>
    </row>
    <row r="802" ht="12.75" customHeight="1">
      <c r="A802" s="1"/>
      <c r="B802" s="1"/>
      <c r="C802" s="1"/>
      <c r="E802" s="1"/>
      <c r="F802" s="1"/>
      <c r="H802" s="1"/>
    </row>
    <row r="803" ht="12.75" customHeight="1">
      <c r="A803" s="1"/>
      <c r="B803" s="1"/>
      <c r="C803" s="1"/>
      <c r="E803" s="1"/>
      <c r="F803" s="1"/>
      <c r="H803" s="1"/>
    </row>
    <row r="804" ht="12.75" customHeight="1">
      <c r="A804" s="1"/>
      <c r="B804" s="1"/>
      <c r="C804" s="1"/>
      <c r="E804" s="1"/>
      <c r="F804" s="1"/>
      <c r="H804" s="1"/>
    </row>
    <row r="805" ht="12.75" customHeight="1">
      <c r="A805" s="1"/>
      <c r="B805" s="1"/>
      <c r="C805" s="1"/>
      <c r="E805" s="1"/>
      <c r="F805" s="1"/>
      <c r="H805" s="1"/>
    </row>
    <row r="806" ht="12.75" customHeight="1">
      <c r="A806" s="1"/>
      <c r="B806" s="1"/>
      <c r="C806" s="1"/>
      <c r="E806" s="1"/>
      <c r="F806" s="1"/>
      <c r="H806" s="1"/>
    </row>
    <row r="807" ht="12.75" customHeight="1">
      <c r="A807" s="1"/>
      <c r="B807" s="1"/>
      <c r="C807" s="1"/>
      <c r="E807" s="1"/>
      <c r="F807" s="1"/>
      <c r="H807" s="1"/>
    </row>
    <row r="808" ht="12.75" customHeight="1">
      <c r="A808" s="1"/>
      <c r="B808" s="1"/>
      <c r="C808" s="1"/>
      <c r="E808" s="1"/>
      <c r="F808" s="1"/>
      <c r="H808" s="1"/>
    </row>
    <row r="809" ht="12.75" customHeight="1">
      <c r="A809" s="1"/>
      <c r="B809" s="1"/>
      <c r="C809" s="1"/>
      <c r="E809" s="1"/>
      <c r="F809" s="1"/>
      <c r="H809" s="1"/>
    </row>
    <row r="810" ht="12.75" customHeight="1">
      <c r="A810" s="1"/>
      <c r="B810" s="1"/>
      <c r="C810" s="1"/>
      <c r="E810" s="1"/>
      <c r="F810" s="1"/>
      <c r="H810" s="1"/>
    </row>
    <row r="811" ht="12.75" customHeight="1">
      <c r="A811" s="1"/>
      <c r="B811" s="1"/>
      <c r="C811" s="1"/>
      <c r="E811" s="1"/>
      <c r="F811" s="1"/>
      <c r="H811" s="1"/>
    </row>
    <row r="812" ht="12.75" customHeight="1">
      <c r="A812" s="1"/>
      <c r="B812" s="1"/>
      <c r="C812" s="1"/>
      <c r="E812" s="1"/>
      <c r="F812" s="1"/>
      <c r="H812" s="1"/>
    </row>
    <row r="813" ht="12.75" customHeight="1">
      <c r="A813" s="1"/>
      <c r="B813" s="1"/>
      <c r="C813" s="1"/>
      <c r="E813" s="1"/>
      <c r="F813" s="1"/>
      <c r="H813" s="1"/>
    </row>
    <row r="814" ht="12.75" customHeight="1">
      <c r="A814" s="1"/>
      <c r="B814" s="1"/>
      <c r="C814" s="1"/>
      <c r="E814" s="1"/>
      <c r="F814" s="1"/>
      <c r="H814" s="1"/>
    </row>
    <row r="815" ht="12.75" customHeight="1">
      <c r="A815" s="1"/>
      <c r="B815" s="1"/>
      <c r="C815" s="1"/>
      <c r="E815" s="1"/>
      <c r="F815" s="1"/>
      <c r="H815" s="1"/>
    </row>
    <row r="816" ht="12.75" customHeight="1">
      <c r="A816" s="1"/>
      <c r="B816" s="1"/>
      <c r="C816" s="1"/>
      <c r="E816" s="1"/>
      <c r="F816" s="1"/>
      <c r="H816" s="1"/>
    </row>
    <row r="817" ht="12.75" customHeight="1">
      <c r="A817" s="1"/>
      <c r="B817" s="1"/>
      <c r="C817" s="1"/>
      <c r="E817" s="1"/>
      <c r="F817" s="1"/>
      <c r="H817" s="1"/>
    </row>
    <row r="818" ht="12.75" customHeight="1">
      <c r="A818" s="1"/>
      <c r="B818" s="1"/>
      <c r="C818" s="1"/>
      <c r="E818" s="1"/>
      <c r="F818" s="1"/>
      <c r="H818" s="1"/>
    </row>
    <row r="819" ht="12.75" customHeight="1">
      <c r="A819" s="1"/>
      <c r="B819" s="1"/>
      <c r="C819" s="1"/>
      <c r="E819" s="1"/>
      <c r="F819" s="1"/>
      <c r="H819" s="1"/>
    </row>
    <row r="820" ht="12.75" customHeight="1">
      <c r="A820" s="1"/>
      <c r="B820" s="1"/>
      <c r="C820" s="1"/>
      <c r="E820" s="1"/>
      <c r="F820" s="1"/>
      <c r="H820" s="1"/>
    </row>
    <row r="821" ht="12.75" customHeight="1">
      <c r="A821" s="1"/>
      <c r="B821" s="1"/>
      <c r="C821" s="1"/>
      <c r="E821" s="1"/>
      <c r="F821" s="1"/>
      <c r="H821" s="1"/>
    </row>
    <row r="822" ht="12.75" customHeight="1">
      <c r="A822" s="1"/>
      <c r="B822" s="1"/>
      <c r="C822" s="1"/>
      <c r="E822" s="1"/>
      <c r="F822" s="1"/>
      <c r="H822" s="1"/>
    </row>
    <row r="823" ht="12.75" customHeight="1">
      <c r="A823" s="1"/>
      <c r="B823" s="1"/>
      <c r="C823" s="1"/>
      <c r="E823" s="1"/>
      <c r="F823" s="1"/>
      <c r="H823" s="1"/>
    </row>
    <row r="824" ht="12.75" customHeight="1">
      <c r="A824" s="1"/>
      <c r="B824" s="1"/>
      <c r="C824" s="1"/>
      <c r="E824" s="1"/>
      <c r="F824" s="1"/>
      <c r="H824" s="1"/>
    </row>
    <row r="825" ht="12.75" customHeight="1">
      <c r="A825" s="1"/>
      <c r="B825" s="1"/>
      <c r="C825" s="1"/>
      <c r="E825" s="1"/>
      <c r="F825" s="1"/>
      <c r="H825" s="1"/>
    </row>
    <row r="826" ht="12.75" customHeight="1">
      <c r="A826" s="1"/>
      <c r="B826" s="1"/>
      <c r="C826" s="1"/>
      <c r="E826" s="1"/>
      <c r="F826" s="1"/>
      <c r="H826" s="1"/>
    </row>
    <row r="827" ht="12.75" customHeight="1">
      <c r="A827" s="1"/>
      <c r="B827" s="1"/>
      <c r="C827" s="1"/>
      <c r="E827" s="1"/>
      <c r="F827" s="1"/>
      <c r="H827" s="1"/>
    </row>
    <row r="828" ht="12.75" customHeight="1">
      <c r="A828" s="1"/>
      <c r="B828" s="1"/>
      <c r="C828" s="1"/>
      <c r="E828" s="1"/>
      <c r="F828" s="1"/>
      <c r="H828" s="1"/>
    </row>
    <row r="829" ht="12.75" customHeight="1">
      <c r="A829" s="1"/>
      <c r="B829" s="1"/>
      <c r="C829" s="1"/>
      <c r="E829" s="1"/>
      <c r="F829" s="1"/>
      <c r="H829" s="1"/>
    </row>
    <row r="830" ht="12.75" customHeight="1">
      <c r="A830" s="1"/>
      <c r="B830" s="1"/>
      <c r="C830" s="1"/>
      <c r="E830" s="1"/>
      <c r="F830" s="1"/>
      <c r="H830" s="1"/>
    </row>
    <row r="831" ht="12.75" customHeight="1">
      <c r="A831" s="1"/>
      <c r="B831" s="1"/>
      <c r="C831" s="1"/>
      <c r="E831" s="1"/>
      <c r="F831" s="1"/>
      <c r="H831" s="1"/>
    </row>
    <row r="832" ht="12.75" customHeight="1">
      <c r="A832" s="1"/>
      <c r="B832" s="1"/>
      <c r="C832" s="1"/>
      <c r="E832" s="1"/>
      <c r="F832" s="1"/>
      <c r="H832" s="1"/>
    </row>
    <row r="833" ht="12.75" customHeight="1">
      <c r="A833" s="1"/>
      <c r="B833" s="1"/>
      <c r="C833" s="1"/>
      <c r="E833" s="1"/>
      <c r="F833" s="1"/>
      <c r="H833" s="1"/>
    </row>
    <row r="834" ht="12.75" customHeight="1">
      <c r="A834" s="1"/>
      <c r="B834" s="1"/>
      <c r="C834" s="1"/>
      <c r="E834" s="1"/>
      <c r="F834" s="1"/>
      <c r="H834" s="1"/>
    </row>
    <row r="835" ht="12.75" customHeight="1">
      <c r="A835" s="1"/>
      <c r="B835" s="1"/>
      <c r="C835" s="1"/>
      <c r="E835" s="1"/>
      <c r="F835" s="1"/>
      <c r="H835" s="1"/>
    </row>
    <row r="836" ht="12.75" customHeight="1">
      <c r="A836" s="1"/>
      <c r="B836" s="1"/>
      <c r="C836" s="1"/>
      <c r="E836" s="1"/>
      <c r="F836" s="1"/>
      <c r="H836" s="1"/>
    </row>
    <row r="837" ht="12.75" customHeight="1">
      <c r="A837" s="1"/>
      <c r="B837" s="1"/>
      <c r="C837" s="1"/>
      <c r="E837" s="1"/>
      <c r="F837" s="1"/>
      <c r="H837" s="1"/>
    </row>
    <row r="838" ht="12.75" customHeight="1">
      <c r="A838" s="1"/>
      <c r="B838" s="1"/>
      <c r="C838" s="1"/>
      <c r="E838" s="1"/>
      <c r="F838" s="1"/>
      <c r="H838" s="1"/>
    </row>
    <row r="839" ht="12.75" customHeight="1">
      <c r="A839" s="1"/>
      <c r="B839" s="1"/>
      <c r="C839" s="1"/>
      <c r="E839" s="1"/>
      <c r="F839" s="1"/>
      <c r="H839" s="1"/>
    </row>
    <row r="840" ht="12.75" customHeight="1">
      <c r="A840" s="1"/>
      <c r="B840" s="1"/>
      <c r="C840" s="1"/>
      <c r="E840" s="1"/>
      <c r="F840" s="1"/>
      <c r="H840" s="1"/>
    </row>
    <row r="841" ht="12.75" customHeight="1">
      <c r="A841" s="1"/>
      <c r="B841" s="1"/>
      <c r="C841" s="1"/>
      <c r="E841" s="1"/>
      <c r="F841" s="1"/>
      <c r="H841" s="1"/>
    </row>
    <row r="842" ht="12.75" customHeight="1">
      <c r="A842" s="1"/>
      <c r="B842" s="1"/>
      <c r="C842" s="1"/>
      <c r="E842" s="1"/>
      <c r="F842" s="1"/>
      <c r="H842" s="1"/>
    </row>
    <row r="843" ht="12.75" customHeight="1">
      <c r="A843" s="1"/>
      <c r="B843" s="1"/>
      <c r="C843" s="1"/>
      <c r="E843" s="1"/>
      <c r="F843" s="1"/>
      <c r="H843" s="1"/>
    </row>
    <row r="844" ht="12.75" customHeight="1">
      <c r="A844" s="1"/>
      <c r="B844" s="1"/>
      <c r="C844" s="1"/>
      <c r="E844" s="1"/>
      <c r="F844" s="1"/>
      <c r="H844" s="1"/>
    </row>
    <row r="845" ht="12.75" customHeight="1">
      <c r="A845" s="1"/>
      <c r="B845" s="1"/>
      <c r="C845" s="1"/>
      <c r="E845" s="1"/>
      <c r="F845" s="1"/>
      <c r="H845" s="1"/>
    </row>
    <row r="846" ht="12.75" customHeight="1">
      <c r="A846" s="1"/>
      <c r="B846" s="1"/>
      <c r="C846" s="1"/>
      <c r="E846" s="1"/>
      <c r="F846" s="1"/>
      <c r="H846" s="1"/>
    </row>
    <row r="847" ht="12.75" customHeight="1">
      <c r="A847" s="1"/>
      <c r="B847" s="1"/>
      <c r="C847" s="1"/>
      <c r="E847" s="1"/>
      <c r="F847" s="1"/>
      <c r="H847" s="1"/>
    </row>
    <row r="848" ht="12.75" customHeight="1">
      <c r="A848" s="1"/>
      <c r="B848" s="1"/>
      <c r="C848" s="1"/>
      <c r="E848" s="1"/>
      <c r="F848" s="1"/>
      <c r="H848" s="1"/>
    </row>
    <row r="849" ht="12.75" customHeight="1">
      <c r="A849" s="1"/>
      <c r="B849" s="1"/>
      <c r="C849" s="1"/>
      <c r="E849" s="1"/>
      <c r="F849" s="1"/>
      <c r="H849" s="1"/>
    </row>
    <row r="850" ht="12.75" customHeight="1">
      <c r="A850" s="1"/>
      <c r="B850" s="1"/>
      <c r="C850" s="1"/>
      <c r="E850" s="1"/>
      <c r="F850" s="1"/>
      <c r="H850" s="1"/>
    </row>
    <row r="851" ht="12.75" customHeight="1">
      <c r="A851" s="1"/>
      <c r="B851" s="1"/>
      <c r="C851" s="1"/>
      <c r="E851" s="1"/>
      <c r="F851" s="1"/>
      <c r="H851" s="1"/>
    </row>
    <row r="852" ht="12.75" customHeight="1">
      <c r="A852" s="1"/>
      <c r="B852" s="1"/>
      <c r="C852" s="1"/>
      <c r="E852" s="1"/>
      <c r="F852" s="1"/>
      <c r="H852" s="1"/>
    </row>
    <row r="853" ht="12.75" customHeight="1">
      <c r="A853" s="1"/>
      <c r="B853" s="1"/>
      <c r="C853" s="1"/>
      <c r="E853" s="1"/>
      <c r="F853" s="1"/>
      <c r="H853" s="1"/>
    </row>
    <row r="854" ht="12.75" customHeight="1">
      <c r="A854" s="1"/>
      <c r="B854" s="1"/>
      <c r="C854" s="1"/>
      <c r="E854" s="1"/>
      <c r="F854" s="1"/>
      <c r="H854" s="1"/>
    </row>
    <row r="855" ht="12.75" customHeight="1">
      <c r="A855" s="1"/>
      <c r="B855" s="1"/>
      <c r="C855" s="1"/>
      <c r="E855" s="1"/>
      <c r="F855" s="1"/>
      <c r="H855" s="1"/>
    </row>
    <row r="856" ht="12.75" customHeight="1">
      <c r="A856" s="1"/>
      <c r="B856" s="1"/>
      <c r="C856" s="1"/>
      <c r="E856" s="1"/>
      <c r="F856" s="1"/>
      <c r="H856" s="1"/>
    </row>
    <row r="857" ht="12.75" customHeight="1">
      <c r="A857" s="1"/>
      <c r="B857" s="1"/>
      <c r="C857" s="1"/>
      <c r="E857" s="1"/>
      <c r="F857" s="1"/>
      <c r="H857" s="1"/>
    </row>
    <row r="858" ht="12.75" customHeight="1">
      <c r="A858" s="1"/>
      <c r="B858" s="1"/>
      <c r="C858" s="1"/>
      <c r="E858" s="1"/>
      <c r="F858" s="1"/>
      <c r="H858" s="1"/>
    </row>
    <row r="859" ht="12.75" customHeight="1">
      <c r="A859" s="1"/>
      <c r="B859" s="1"/>
      <c r="C859" s="1"/>
      <c r="E859" s="1"/>
      <c r="F859" s="1"/>
      <c r="H859" s="1"/>
    </row>
    <row r="860" ht="12.75" customHeight="1">
      <c r="A860" s="1"/>
      <c r="B860" s="1"/>
      <c r="C860" s="1"/>
      <c r="E860" s="1"/>
      <c r="F860" s="1"/>
      <c r="H860" s="1"/>
    </row>
    <row r="861" ht="12.75" customHeight="1">
      <c r="A861" s="1"/>
      <c r="B861" s="1"/>
      <c r="C861" s="1"/>
      <c r="E861" s="1"/>
      <c r="F861" s="1"/>
      <c r="H861" s="1"/>
    </row>
    <row r="862" ht="12.75" customHeight="1">
      <c r="A862" s="1"/>
      <c r="B862" s="1"/>
      <c r="C862" s="1"/>
      <c r="E862" s="1"/>
      <c r="F862" s="1"/>
      <c r="H862" s="1"/>
    </row>
    <row r="863" ht="12.75" customHeight="1">
      <c r="A863" s="1"/>
      <c r="B863" s="1"/>
      <c r="C863" s="1"/>
      <c r="E863" s="1"/>
      <c r="F863" s="1"/>
      <c r="H863" s="1"/>
    </row>
    <row r="864" ht="12.75" customHeight="1">
      <c r="A864" s="1"/>
      <c r="B864" s="1"/>
      <c r="C864" s="1"/>
      <c r="E864" s="1"/>
      <c r="F864" s="1"/>
      <c r="H864" s="1"/>
    </row>
    <row r="865" ht="12.75" customHeight="1">
      <c r="A865" s="1"/>
      <c r="B865" s="1"/>
      <c r="C865" s="1"/>
      <c r="E865" s="1"/>
      <c r="F865" s="1"/>
      <c r="H865" s="1"/>
    </row>
    <row r="866" ht="12.75" customHeight="1">
      <c r="A866" s="1"/>
      <c r="B866" s="1"/>
      <c r="C866" s="1"/>
      <c r="E866" s="1"/>
      <c r="F866" s="1"/>
      <c r="H866" s="1"/>
    </row>
    <row r="867" ht="12.75" customHeight="1">
      <c r="A867" s="1"/>
      <c r="B867" s="1"/>
      <c r="C867" s="1"/>
      <c r="E867" s="1"/>
      <c r="F867" s="1"/>
      <c r="H867" s="1"/>
    </row>
    <row r="868" ht="12.75" customHeight="1">
      <c r="A868" s="1"/>
      <c r="B868" s="1"/>
      <c r="C868" s="1"/>
      <c r="E868" s="1"/>
      <c r="F868" s="1"/>
      <c r="H868" s="1"/>
    </row>
    <row r="869" ht="12.75" customHeight="1">
      <c r="A869" s="1"/>
      <c r="B869" s="1"/>
      <c r="C869" s="1"/>
      <c r="E869" s="1"/>
      <c r="F869" s="1"/>
      <c r="H869" s="1"/>
    </row>
    <row r="870" ht="12.75" customHeight="1">
      <c r="A870" s="1"/>
      <c r="B870" s="1"/>
      <c r="C870" s="1"/>
      <c r="E870" s="1"/>
      <c r="F870" s="1"/>
      <c r="H870" s="1"/>
    </row>
    <row r="871" ht="12.75" customHeight="1">
      <c r="A871" s="1"/>
      <c r="B871" s="1"/>
      <c r="C871" s="1"/>
      <c r="E871" s="1"/>
      <c r="F871" s="1"/>
      <c r="H871" s="1"/>
    </row>
    <row r="872" ht="12.75" customHeight="1">
      <c r="A872" s="1"/>
      <c r="B872" s="1"/>
      <c r="C872" s="1"/>
      <c r="E872" s="1"/>
      <c r="F872" s="1"/>
      <c r="H872" s="1"/>
    </row>
    <row r="873" ht="12.75" customHeight="1">
      <c r="A873" s="1"/>
      <c r="B873" s="1"/>
      <c r="C873" s="1"/>
      <c r="E873" s="1"/>
      <c r="F873" s="1"/>
      <c r="H873" s="1"/>
    </row>
    <row r="874" ht="12.75" customHeight="1">
      <c r="A874" s="1"/>
      <c r="B874" s="1"/>
      <c r="C874" s="1"/>
      <c r="E874" s="1"/>
      <c r="F874" s="1"/>
      <c r="H874" s="1"/>
    </row>
    <row r="875" ht="12.75" customHeight="1">
      <c r="A875" s="1"/>
      <c r="B875" s="1"/>
      <c r="C875" s="1"/>
      <c r="E875" s="1"/>
      <c r="F875" s="1"/>
      <c r="H875" s="1"/>
    </row>
    <row r="876" ht="12.75" customHeight="1">
      <c r="A876" s="1"/>
      <c r="B876" s="1"/>
      <c r="C876" s="1"/>
      <c r="E876" s="1"/>
      <c r="F876" s="1"/>
      <c r="H876" s="1"/>
    </row>
    <row r="877" ht="12.75" customHeight="1">
      <c r="A877" s="1"/>
      <c r="B877" s="1"/>
      <c r="C877" s="1"/>
      <c r="E877" s="1"/>
      <c r="F877" s="1"/>
      <c r="H877" s="1"/>
    </row>
    <row r="878" ht="12.75" customHeight="1">
      <c r="A878" s="1"/>
      <c r="B878" s="1"/>
      <c r="C878" s="1"/>
      <c r="E878" s="1"/>
      <c r="F878" s="1"/>
      <c r="H878" s="1"/>
    </row>
    <row r="879" ht="12.75" customHeight="1">
      <c r="A879" s="1"/>
      <c r="B879" s="1"/>
      <c r="C879" s="1"/>
      <c r="E879" s="1"/>
      <c r="F879" s="1"/>
      <c r="H879" s="1"/>
    </row>
    <row r="880" ht="12.75" customHeight="1">
      <c r="A880" s="1"/>
      <c r="B880" s="1"/>
      <c r="C880" s="1"/>
      <c r="E880" s="1"/>
      <c r="F880" s="1"/>
      <c r="H880" s="1"/>
    </row>
    <row r="881" ht="12.75" customHeight="1">
      <c r="A881" s="1"/>
      <c r="B881" s="1"/>
      <c r="C881" s="1"/>
      <c r="E881" s="1"/>
      <c r="F881" s="1"/>
      <c r="H881" s="1"/>
    </row>
    <row r="882" ht="12.75" customHeight="1">
      <c r="A882" s="1"/>
      <c r="B882" s="1"/>
      <c r="C882" s="1"/>
      <c r="E882" s="1"/>
      <c r="F882" s="1"/>
      <c r="H882" s="1"/>
    </row>
    <row r="883" ht="12.75" customHeight="1">
      <c r="A883" s="1"/>
      <c r="B883" s="1"/>
      <c r="C883" s="1"/>
      <c r="E883" s="1"/>
      <c r="F883" s="1"/>
      <c r="H883" s="1"/>
    </row>
    <row r="884" ht="12.75" customHeight="1">
      <c r="A884" s="1"/>
      <c r="B884" s="1"/>
      <c r="C884" s="1"/>
      <c r="E884" s="1"/>
      <c r="F884" s="1"/>
      <c r="H884" s="1"/>
    </row>
    <row r="885" ht="12.75" customHeight="1">
      <c r="A885" s="1"/>
      <c r="B885" s="1"/>
      <c r="C885" s="1"/>
      <c r="E885" s="1"/>
      <c r="F885" s="1"/>
      <c r="H885" s="1"/>
    </row>
    <row r="886" ht="12.75" customHeight="1">
      <c r="A886" s="1"/>
      <c r="B886" s="1"/>
      <c r="C886" s="1"/>
      <c r="E886" s="1"/>
      <c r="F886" s="1"/>
      <c r="H886" s="1"/>
    </row>
    <row r="887" ht="12.75" customHeight="1">
      <c r="A887" s="1"/>
      <c r="B887" s="1"/>
      <c r="C887" s="1"/>
      <c r="E887" s="1"/>
      <c r="F887" s="1"/>
      <c r="H887" s="1"/>
    </row>
    <row r="888" ht="12.75" customHeight="1">
      <c r="A888" s="1"/>
      <c r="B888" s="1"/>
      <c r="C888" s="1"/>
      <c r="E888" s="1"/>
      <c r="F888" s="1"/>
      <c r="H888" s="1"/>
    </row>
    <row r="889" ht="12.75" customHeight="1">
      <c r="A889" s="1"/>
      <c r="B889" s="1"/>
      <c r="C889" s="1"/>
      <c r="E889" s="1"/>
      <c r="F889" s="1"/>
      <c r="H889" s="1"/>
    </row>
    <row r="890" ht="12.75" customHeight="1">
      <c r="A890" s="1"/>
      <c r="B890" s="1"/>
      <c r="C890" s="1"/>
      <c r="E890" s="1"/>
      <c r="F890" s="1"/>
      <c r="H890" s="1"/>
    </row>
    <row r="891" ht="12.75" customHeight="1">
      <c r="A891" s="1"/>
      <c r="B891" s="1"/>
      <c r="C891" s="1"/>
      <c r="E891" s="1"/>
      <c r="F891" s="1"/>
      <c r="H891" s="1"/>
    </row>
    <row r="892" ht="12.75" customHeight="1">
      <c r="A892" s="1"/>
      <c r="B892" s="1"/>
      <c r="C892" s="1"/>
      <c r="E892" s="1"/>
      <c r="F892" s="1"/>
      <c r="H892" s="1"/>
    </row>
    <row r="893" ht="12.75" customHeight="1">
      <c r="A893" s="1"/>
      <c r="B893" s="1"/>
      <c r="C893" s="1"/>
      <c r="E893" s="1"/>
      <c r="F893" s="1"/>
      <c r="H893" s="1"/>
    </row>
    <row r="894" ht="12.75" customHeight="1">
      <c r="A894" s="1"/>
      <c r="B894" s="1"/>
      <c r="C894" s="1"/>
      <c r="E894" s="1"/>
      <c r="F894" s="1"/>
      <c r="H894" s="1"/>
    </row>
    <row r="895" ht="12.75" customHeight="1">
      <c r="A895" s="1"/>
      <c r="B895" s="1"/>
      <c r="C895" s="1"/>
      <c r="E895" s="1"/>
      <c r="F895" s="1"/>
      <c r="H895" s="1"/>
    </row>
    <row r="896" ht="12.75" customHeight="1">
      <c r="A896" s="1"/>
      <c r="B896" s="1"/>
      <c r="C896" s="1"/>
      <c r="E896" s="1"/>
      <c r="F896" s="1"/>
      <c r="H896" s="1"/>
    </row>
    <row r="897" ht="12.75" customHeight="1">
      <c r="A897" s="1"/>
      <c r="B897" s="1"/>
      <c r="C897" s="1"/>
      <c r="E897" s="1"/>
      <c r="F897" s="1"/>
      <c r="H897" s="1"/>
    </row>
    <row r="898" ht="12.75" customHeight="1">
      <c r="A898" s="1"/>
      <c r="B898" s="1"/>
      <c r="C898" s="1"/>
      <c r="E898" s="1"/>
      <c r="F898" s="1"/>
      <c r="H898" s="1"/>
    </row>
    <row r="899" ht="12.75" customHeight="1">
      <c r="A899" s="1"/>
      <c r="B899" s="1"/>
      <c r="C899" s="1"/>
      <c r="E899" s="1"/>
      <c r="F899" s="1"/>
      <c r="H899" s="1"/>
    </row>
    <row r="900" ht="12.75" customHeight="1">
      <c r="A900" s="1"/>
      <c r="B900" s="1"/>
      <c r="C900" s="1"/>
      <c r="E900" s="1"/>
      <c r="F900" s="1"/>
      <c r="H900" s="1"/>
    </row>
    <row r="901" ht="12.75" customHeight="1">
      <c r="A901" s="1"/>
      <c r="B901" s="1"/>
      <c r="C901" s="1"/>
      <c r="E901" s="1"/>
      <c r="F901" s="1"/>
      <c r="H901" s="1"/>
    </row>
    <row r="902" ht="12.75" customHeight="1">
      <c r="A902" s="1"/>
      <c r="B902" s="1"/>
      <c r="C902" s="1"/>
      <c r="E902" s="1"/>
      <c r="F902" s="1"/>
      <c r="H902" s="1"/>
    </row>
    <row r="903" ht="12.75" customHeight="1">
      <c r="A903" s="1"/>
      <c r="B903" s="1"/>
      <c r="C903" s="1"/>
      <c r="E903" s="1"/>
      <c r="F903" s="1"/>
      <c r="H903" s="1"/>
    </row>
    <row r="904" ht="12.75" customHeight="1">
      <c r="A904" s="1"/>
      <c r="B904" s="1"/>
      <c r="C904" s="1"/>
      <c r="E904" s="1"/>
      <c r="F904" s="1"/>
      <c r="H904" s="1"/>
    </row>
    <row r="905" ht="12.75" customHeight="1">
      <c r="A905" s="1"/>
      <c r="B905" s="1"/>
      <c r="C905" s="1"/>
      <c r="E905" s="1"/>
      <c r="F905" s="1"/>
      <c r="H905" s="1"/>
    </row>
    <row r="906" ht="12.75" customHeight="1">
      <c r="A906" s="1"/>
      <c r="B906" s="1"/>
      <c r="C906" s="1"/>
      <c r="E906" s="1"/>
      <c r="F906" s="1"/>
      <c r="H906" s="1"/>
    </row>
    <row r="907" ht="12.75" customHeight="1">
      <c r="A907" s="1"/>
      <c r="B907" s="1"/>
      <c r="C907" s="1"/>
      <c r="E907" s="1"/>
      <c r="F907" s="1"/>
      <c r="H907" s="1"/>
    </row>
    <row r="908" ht="12.75" customHeight="1">
      <c r="A908" s="1"/>
      <c r="B908" s="1"/>
      <c r="C908" s="1"/>
      <c r="E908" s="1"/>
      <c r="F908" s="1"/>
      <c r="H908" s="1"/>
    </row>
    <row r="909" ht="12.75" customHeight="1">
      <c r="A909" s="1"/>
      <c r="B909" s="1"/>
      <c r="C909" s="1"/>
      <c r="E909" s="1"/>
      <c r="F909" s="1"/>
      <c r="H909" s="1"/>
    </row>
    <row r="910" ht="12.75" customHeight="1">
      <c r="A910" s="1"/>
      <c r="B910" s="1"/>
      <c r="C910" s="1"/>
      <c r="E910" s="1"/>
      <c r="F910" s="1"/>
      <c r="H910" s="1"/>
    </row>
    <row r="911" ht="12.75" customHeight="1">
      <c r="A911" s="1"/>
      <c r="B911" s="1"/>
      <c r="C911" s="1"/>
      <c r="E911" s="1"/>
      <c r="F911" s="1"/>
      <c r="H911" s="1"/>
    </row>
    <row r="912" ht="12.75" customHeight="1">
      <c r="A912" s="1"/>
      <c r="B912" s="1"/>
      <c r="C912" s="1"/>
      <c r="E912" s="1"/>
      <c r="F912" s="1"/>
      <c r="H912" s="1"/>
    </row>
    <row r="913" ht="12.75" customHeight="1">
      <c r="A913" s="1"/>
      <c r="B913" s="1"/>
      <c r="C913" s="1"/>
      <c r="E913" s="1"/>
      <c r="F913" s="1"/>
      <c r="H913" s="1"/>
    </row>
    <row r="914" ht="12.75" customHeight="1">
      <c r="A914" s="1"/>
      <c r="B914" s="1"/>
      <c r="C914" s="1"/>
      <c r="E914" s="1"/>
      <c r="F914" s="1"/>
      <c r="H914" s="1"/>
    </row>
    <row r="915" ht="12.75" customHeight="1">
      <c r="A915" s="1"/>
      <c r="B915" s="1"/>
      <c r="C915" s="1"/>
      <c r="E915" s="1"/>
      <c r="F915" s="1"/>
      <c r="H915" s="1"/>
    </row>
    <row r="916" ht="12.75" customHeight="1">
      <c r="A916" s="1"/>
      <c r="B916" s="1"/>
      <c r="C916" s="1"/>
      <c r="E916" s="1"/>
      <c r="F916" s="1"/>
      <c r="H916" s="1"/>
    </row>
    <row r="917" ht="12.75" customHeight="1">
      <c r="A917" s="1"/>
      <c r="B917" s="1"/>
      <c r="C917" s="1"/>
      <c r="E917" s="1"/>
      <c r="F917" s="1"/>
      <c r="H917" s="1"/>
    </row>
    <row r="918" ht="12.75" customHeight="1">
      <c r="A918" s="1"/>
      <c r="B918" s="1"/>
      <c r="C918" s="1"/>
      <c r="E918" s="1"/>
      <c r="F918" s="1"/>
      <c r="H918" s="1"/>
    </row>
    <row r="919" ht="12.75" customHeight="1">
      <c r="A919" s="1"/>
      <c r="B919" s="1"/>
      <c r="C919" s="1"/>
      <c r="E919" s="1"/>
      <c r="F919" s="1"/>
      <c r="H919" s="1"/>
    </row>
    <row r="920" ht="12.75" customHeight="1">
      <c r="A920" s="1"/>
      <c r="B920" s="1"/>
      <c r="C920" s="1"/>
      <c r="E920" s="1"/>
      <c r="F920" s="1"/>
      <c r="H920" s="1"/>
    </row>
    <row r="921" ht="12.75" customHeight="1">
      <c r="A921" s="1"/>
      <c r="B921" s="1"/>
      <c r="C921" s="1"/>
      <c r="E921" s="1"/>
      <c r="F921" s="1"/>
      <c r="H921" s="1"/>
    </row>
    <row r="922" ht="12.75" customHeight="1">
      <c r="A922" s="1"/>
      <c r="B922" s="1"/>
      <c r="C922" s="1"/>
      <c r="E922" s="1"/>
      <c r="F922" s="1"/>
      <c r="H922" s="1"/>
    </row>
    <row r="923" ht="12.75" customHeight="1">
      <c r="A923" s="1"/>
      <c r="B923" s="1"/>
      <c r="C923" s="1"/>
      <c r="E923" s="1"/>
      <c r="F923" s="1"/>
      <c r="H923" s="1"/>
    </row>
    <row r="924" ht="12.75" customHeight="1">
      <c r="A924" s="1"/>
      <c r="B924" s="1"/>
      <c r="C924" s="1"/>
      <c r="E924" s="1"/>
      <c r="F924" s="1"/>
      <c r="H924" s="1"/>
    </row>
    <row r="925" ht="12.75" customHeight="1">
      <c r="A925" s="1"/>
      <c r="B925" s="1"/>
      <c r="C925" s="1"/>
      <c r="E925" s="1"/>
      <c r="F925" s="1"/>
      <c r="H925" s="1"/>
    </row>
    <row r="926" ht="12.75" customHeight="1">
      <c r="A926" s="1"/>
      <c r="B926" s="1"/>
      <c r="C926" s="1"/>
      <c r="E926" s="1"/>
      <c r="F926" s="1"/>
      <c r="H926" s="1"/>
    </row>
    <row r="927" ht="12.75" customHeight="1">
      <c r="A927" s="1"/>
      <c r="B927" s="1"/>
      <c r="C927" s="1"/>
      <c r="E927" s="1"/>
      <c r="F927" s="1"/>
      <c r="H927" s="1"/>
    </row>
    <row r="928" ht="12.75" customHeight="1">
      <c r="A928" s="1"/>
      <c r="B928" s="1"/>
      <c r="C928" s="1"/>
      <c r="E928" s="1"/>
      <c r="F928" s="1"/>
      <c r="H928" s="1"/>
    </row>
    <row r="929" ht="12.75" customHeight="1">
      <c r="A929" s="1"/>
      <c r="B929" s="1"/>
      <c r="C929" s="1"/>
      <c r="E929" s="1"/>
      <c r="F929" s="1"/>
      <c r="H929" s="1"/>
    </row>
    <row r="930" ht="12.75" customHeight="1">
      <c r="A930" s="1"/>
      <c r="B930" s="1"/>
      <c r="C930" s="1"/>
      <c r="E930" s="1"/>
      <c r="F930" s="1"/>
      <c r="H930" s="1"/>
    </row>
    <row r="931" ht="12.75" customHeight="1">
      <c r="A931" s="1"/>
      <c r="B931" s="1"/>
      <c r="C931" s="1"/>
      <c r="E931" s="1"/>
      <c r="F931" s="1"/>
      <c r="H931" s="1"/>
    </row>
    <row r="932" ht="12.75" customHeight="1">
      <c r="A932" s="1"/>
      <c r="B932" s="1"/>
      <c r="C932" s="1"/>
      <c r="E932" s="1"/>
      <c r="F932" s="1"/>
      <c r="H932" s="1"/>
    </row>
    <row r="933" ht="12.75" customHeight="1">
      <c r="A933" s="1"/>
      <c r="B933" s="1"/>
      <c r="C933" s="1"/>
      <c r="E933" s="1"/>
      <c r="F933" s="1"/>
      <c r="H933" s="1"/>
    </row>
    <row r="934" ht="12.75" customHeight="1">
      <c r="A934" s="1"/>
      <c r="B934" s="1"/>
      <c r="C934" s="1"/>
      <c r="E934" s="1"/>
      <c r="F934" s="1"/>
      <c r="H934" s="1"/>
    </row>
    <row r="935" ht="12.75" customHeight="1">
      <c r="A935" s="1"/>
      <c r="B935" s="1"/>
      <c r="C935" s="1"/>
      <c r="E935" s="1"/>
      <c r="F935" s="1"/>
      <c r="H935" s="1"/>
    </row>
    <row r="936" ht="12.75" customHeight="1">
      <c r="A936" s="1"/>
      <c r="B936" s="1"/>
      <c r="C936" s="1"/>
      <c r="E936" s="1"/>
      <c r="F936" s="1"/>
      <c r="H936" s="1"/>
    </row>
    <row r="937" ht="12.75" customHeight="1">
      <c r="A937" s="1"/>
      <c r="B937" s="1"/>
      <c r="C937" s="1"/>
      <c r="E937" s="1"/>
      <c r="F937" s="1"/>
      <c r="H937" s="1"/>
    </row>
    <row r="938" ht="12.75" customHeight="1">
      <c r="A938" s="1"/>
      <c r="B938" s="1"/>
      <c r="C938" s="1"/>
      <c r="E938" s="1"/>
      <c r="F938" s="1"/>
      <c r="H938" s="1"/>
    </row>
    <row r="939" ht="12.75" customHeight="1">
      <c r="A939" s="1"/>
      <c r="B939" s="1"/>
      <c r="C939" s="1"/>
      <c r="E939" s="1"/>
      <c r="F939" s="1"/>
      <c r="H939" s="1"/>
    </row>
    <row r="940" ht="12.75" customHeight="1">
      <c r="A940" s="1"/>
      <c r="B940" s="1"/>
      <c r="C940" s="1"/>
      <c r="E940" s="1"/>
      <c r="F940" s="1"/>
      <c r="H940" s="1"/>
    </row>
    <row r="941" ht="12.75" customHeight="1">
      <c r="A941" s="1"/>
      <c r="B941" s="1"/>
      <c r="C941" s="1"/>
      <c r="E941" s="1"/>
      <c r="F941" s="1"/>
      <c r="H941" s="1"/>
    </row>
    <row r="942" ht="12.75" customHeight="1">
      <c r="A942" s="1"/>
      <c r="B942" s="1"/>
      <c r="C942" s="1"/>
      <c r="E942" s="1"/>
      <c r="F942" s="1"/>
      <c r="H942" s="1"/>
    </row>
    <row r="943" ht="12.75" customHeight="1">
      <c r="A943" s="1"/>
      <c r="B943" s="1"/>
      <c r="C943" s="1"/>
      <c r="E943" s="1"/>
      <c r="F943" s="1"/>
      <c r="H943" s="1"/>
    </row>
    <row r="944" ht="12.75" customHeight="1">
      <c r="A944" s="1"/>
      <c r="B944" s="1"/>
      <c r="C944" s="1"/>
      <c r="E944" s="1"/>
      <c r="F944" s="1"/>
      <c r="H944" s="1"/>
    </row>
    <row r="945" ht="12.75" customHeight="1">
      <c r="A945" s="1"/>
      <c r="B945" s="1"/>
      <c r="C945" s="1"/>
      <c r="E945" s="1"/>
      <c r="F945" s="1"/>
      <c r="H945" s="1"/>
    </row>
    <row r="946" ht="12.75" customHeight="1">
      <c r="A946" s="1"/>
      <c r="B946" s="1"/>
      <c r="C946" s="1"/>
      <c r="E946" s="1"/>
      <c r="F946" s="1"/>
      <c r="H946" s="1"/>
    </row>
    <row r="947" ht="12.75" customHeight="1">
      <c r="A947" s="1"/>
      <c r="B947" s="1"/>
      <c r="C947" s="1"/>
      <c r="E947" s="1"/>
      <c r="F947" s="1"/>
      <c r="H947" s="1"/>
    </row>
    <row r="948" ht="12.75" customHeight="1">
      <c r="A948" s="1"/>
      <c r="B948" s="1"/>
      <c r="C948" s="1"/>
      <c r="E948" s="1"/>
      <c r="F948" s="1"/>
      <c r="H948" s="1"/>
    </row>
    <row r="949" ht="12.75" customHeight="1">
      <c r="A949" s="1"/>
      <c r="B949" s="1"/>
      <c r="C949" s="1"/>
      <c r="E949" s="1"/>
      <c r="F949" s="1"/>
      <c r="H949" s="1"/>
    </row>
    <row r="950" ht="12.75" customHeight="1">
      <c r="A950" s="1"/>
      <c r="B950" s="1"/>
      <c r="C950" s="1"/>
      <c r="E950" s="1"/>
      <c r="F950" s="1"/>
      <c r="H950" s="1"/>
    </row>
    <row r="951" ht="12.75" customHeight="1">
      <c r="A951" s="1"/>
      <c r="B951" s="1"/>
      <c r="C951" s="1"/>
      <c r="E951" s="1"/>
      <c r="F951" s="1"/>
      <c r="H951" s="1"/>
    </row>
    <row r="952" ht="12.75" customHeight="1">
      <c r="A952" s="1"/>
      <c r="B952" s="1"/>
      <c r="C952" s="1"/>
      <c r="E952" s="1"/>
      <c r="F952" s="1"/>
      <c r="H952" s="1"/>
    </row>
    <row r="953" ht="12.75" customHeight="1">
      <c r="A953" s="1"/>
      <c r="B953" s="1"/>
      <c r="C953" s="1"/>
      <c r="E953" s="1"/>
      <c r="F953" s="1"/>
      <c r="H953" s="1"/>
    </row>
    <row r="954" ht="12.75" customHeight="1">
      <c r="A954" s="1"/>
      <c r="B954" s="1"/>
      <c r="C954" s="1"/>
      <c r="E954" s="1"/>
      <c r="F954" s="1"/>
      <c r="H954" s="1"/>
    </row>
    <row r="955" ht="12.75" customHeight="1">
      <c r="A955" s="1"/>
      <c r="B955" s="1"/>
      <c r="C955" s="1"/>
      <c r="E955" s="1"/>
      <c r="F955" s="1"/>
      <c r="H955" s="1"/>
    </row>
    <row r="956" ht="12.75" customHeight="1">
      <c r="A956" s="1"/>
      <c r="B956" s="1"/>
      <c r="C956" s="1"/>
      <c r="E956" s="1"/>
      <c r="F956" s="1"/>
      <c r="H956" s="1"/>
    </row>
    <row r="957" ht="12.75" customHeight="1">
      <c r="A957" s="1"/>
      <c r="B957" s="1"/>
      <c r="C957" s="1"/>
      <c r="E957" s="1"/>
      <c r="F957" s="1"/>
      <c r="H957" s="1"/>
    </row>
    <row r="958" ht="12.75" customHeight="1">
      <c r="A958" s="1"/>
      <c r="B958" s="1"/>
      <c r="C958" s="1"/>
      <c r="E958" s="1"/>
      <c r="F958" s="1"/>
      <c r="H958" s="1"/>
    </row>
    <row r="959" ht="12.75" customHeight="1">
      <c r="A959" s="1"/>
      <c r="B959" s="1"/>
      <c r="C959" s="1"/>
      <c r="E959" s="1"/>
      <c r="F959" s="1"/>
      <c r="H959" s="1"/>
    </row>
    <row r="960" ht="12.75" customHeight="1">
      <c r="A960" s="1"/>
      <c r="B960" s="1"/>
      <c r="C960" s="1"/>
      <c r="E960" s="1"/>
      <c r="F960" s="1"/>
      <c r="H960" s="1"/>
    </row>
    <row r="961" ht="12.75" customHeight="1">
      <c r="A961" s="1"/>
      <c r="B961" s="1"/>
      <c r="C961" s="1"/>
      <c r="E961" s="1"/>
      <c r="F961" s="1"/>
      <c r="H961" s="1"/>
    </row>
    <row r="962" ht="12.75" customHeight="1">
      <c r="A962" s="1"/>
      <c r="B962" s="1"/>
      <c r="C962" s="1"/>
      <c r="E962" s="1"/>
      <c r="F962" s="1"/>
      <c r="H962" s="1"/>
    </row>
    <row r="963" ht="12.75" customHeight="1">
      <c r="A963" s="1"/>
      <c r="B963" s="1"/>
      <c r="C963" s="1"/>
      <c r="E963" s="1"/>
      <c r="F963" s="1"/>
      <c r="H963" s="1"/>
    </row>
    <row r="964" ht="12.75" customHeight="1">
      <c r="A964" s="1"/>
      <c r="B964" s="1"/>
      <c r="C964" s="1"/>
      <c r="E964" s="1"/>
      <c r="F964" s="1"/>
      <c r="H964" s="1"/>
    </row>
    <row r="965" ht="12.75" customHeight="1">
      <c r="A965" s="1"/>
      <c r="B965" s="1"/>
      <c r="C965" s="1"/>
      <c r="E965" s="1"/>
      <c r="F965" s="1"/>
      <c r="H965" s="1"/>
    </row>
    <row r="966" ht="12.75" customHeight="1">
      <c r="A966" s="1"/>
      <c r="B966" s="1"/>
      <c r="C966" s="1"/>
      <c r="E966" s="1"/>
      <c r="F966" s="1"/>
      <c r="H966" s="1"/>
    </row>
    <row r="967" ht="12.75" customHeight="1">
      <c r="A967" s="1"/>
      <c r="B967" s="1"/>
      <c r="C967" s="1"/>
      <c r="E967" s="1"/>
      <c r="F967" s="1"/>
      <c r="H967" s="1"/>
    </row>
    <row r="968" ht="12.75" customHeight="1">
      <c r="A968" s="1"/>
      <c r="B968" s="1"/>
      <c r="C968" s="1"/>
      <c r="E968" s="1"/>
      <c r="F968" s="1"/>
      <c r="H968" s="1"/>
    </row>
    <row r="969" ht="12.75" customHeight="1">
      <c r="A969" s="1"/>
      <c r="B969" s="1"/>
      <c r="C969" s="1"/>
      <c r="E969" s="1"/>
      <c r="F969" s="1"/>
      <c r="H969" s="1"/>
    </row>
    <row r="970" ht="12.75" customHeight="1">
      <c r="A970" s="1"/>
      <c r="B970" s="1"/>
      <c r="C970" s="1"/>
      <c r="E970" s="1"/>
      <c r="F970" s="1"/>
      <c r="H970" s="1"/>
    </row>
    <row r="971" ht="12.75" customHeight="1">
      <c r="A971" s="1"/>
      <c r="B971" s="1"/>
      <c r="C971" s="1"/>
      <c r="E971" s="1"/>
      <c r="F971" s="1"/>
      <c r="H971" s="1"/>
    </row>
    <row r="972" ht="12.75" customHeight="1">
      <c r="A972" s="1"/>
      <c r="B972" s="1"/>
      <c r="C972" s="1"/>
      <c r="E972" s="1"/>
      <c r="F972" s="1"/>
      <c r="H972" s="1"/>
    </row>
    <row r="973" ht="12.75" customHeight="1">
      <c r="A973" s="1"/>
      <c r="B973" s="1"/>
      <c r="C973" s="1"/>
      <c r="E973" s="1"/>
      <c r="F973" s="1"/>
      <c r="H973" s="1"/>
    </row>
    <row r="974" ht="12.75" customHeight="1">
      <c r="A974" s="1"/>
      <c r="B974" s="1"/>
      <c r="C974" s="1"/>
      <c r="E974" s="1"/>
      <c r="F974" s="1"/>
      <c r="H974" s="1"/>
    </row>
    <row r="975" ht="12.75" customHeight="1">
      <c r="A975" s="1"/>
      <c r="B975" s="1"/>
      <c r="C975" s="1"/>
      <c r="E975" s="1"/>
      <c r="F975" s="1"/>
      <c r="H975" s="1"/>
    </row>
    <row r="976" ht="12.75" customHeight="1">
      <c r="A976" s="1"/>
      <c r="B976" s="1"/>
      <c r="C976" s="1"/>
      <c r="E976" s="1"/>
      <c r="F976" s="1"/>
      <c r="H976" s="1"/>
    </row>
    <row r="977" ht="12.75" customHeight="1">
      <c r="A977" s="1"/>
      <c r="B977" s="1"/>
      <c r="C977" s="1"/>
      <c r="E977" s="1"/>
      <c r="F977" s="1"/>
      <c r="H977" s="1"/>
    </row>
    <row r="978" ht="12.75" customHeight="1">
      <c r="A978" s="1"/>
      <c r="B978" s="1"/>
      <c r="C978" s="1"/>
      <c r="E978" s="1"/>
      <c r="F978" s="1"/>
      <c r="H978" s="1"/>
    </row>
    <row r="979" ht="12.75" customHeight="1">
      <c r="A979" s="1"/>
      <c r="B979" s="1"/>
      <c r="C979" s="1"/>
      <c r="E979" s="1"/>
      <c r="F979" s="1"/>
      <c r="H979" s="1"/>
    </row>
    <row r="980" ht="12.75" customHeight="1">
      <c r="A980" s="1"/>
      <c r="B980" s="1"/>
      <c r="C980" s="1"/>
      <c r="E980" s="1"/>
      <c r="F980" s="1"/>
      <c r="H980" s="1"/>
    </row>
    <row r="981" ht="12.75" customHeight="1">
      <c r="A981" s="1"/>
      <c r="B981" s="1"/>
      <c r="C981" s="1"/>
      <c r="E981" s="1"/>
      <c r="F981" s="1"/>
      <c r="H981" s="1"/>
    </row>
    <row r="982" ht="12.75" customHeight="1">
      <c r="A982" s="1"/>
      <c r="B982" s="1"/>
      <c r="C982" s="1"/>
      <c r="E982" s="1"/>
      <c r="F982" s="1"/>
      <c r="H982" s="1"/>
    </row>
    <row r="983" ht="12.75" customHeight="1">
      <c r="A983" s="1"/>
      <c r="B983" s="1"/>
      <c r="C983" s="1"/>
      <c r="E983" s="1"/>
      <c r="F983" s="1"/>
      <c r="H983" s="1"/>
    </row>
    <row r="984" ht="12.75" customHeight="1">
      <c r="A984" s="1"/>
      <c r="B984" s="1"/>
      <c r="C984" s="1"/>
      <c r="E984" s="1"/>
      <c r="F984" s="1"/>
      <c r="H984" s="1"/>
    </row>
    <row r="985" ht="12.75" customHeight="1">
      <c r="A985" s="1"/>
      <c r="B985" s="1"/>
      <c r="C985" s="1"/>
      <c r="E985" s="1"/>
      <c r="F985" s="1"/>
      <c r="H985" s="1"/>
    </row>
    <row r="986" ht="12.75" customHeight="1">
      <c r="A986" s="1"/>
      <c r="B986" s="1"/>
      <c r="C986" s="1"/>
      <c r="E986" s="1"/>
      <c r="F986" s="1"/>
      <c r="H986" s="1"/>
    </row>
    <row r="987" ht="12.75" customHeight="1">
      <c r="A987" s="1"/>
      <c r="B987" s="1"/>
      <c r="C987" s="1"/>
      <c r="E987" s="1"/>
      <c r="F987" s="1"/>
      <c r="H987" s="1"/>
    </row>
    <row r="988" ht="12.75" customHeight="1">
      <c r="A988" s="1"/>
      <c r="B988" s="1"/>
      <c r="C988" s="1"/>
      <c r="E988" s="1"/>
      <c r="F988" s="1"/>
      <c r="H988" s="1"/>
    </row>
    <row r="989" ht="12.75" customHeight="1">
      <c r="A989" s="1"/>
      <c r="B989" s="1"/>
      <c r="C989" s="1"/>
      <c r="E989" s="1"/>
      <c r="F989" s="1"/>
      <c r="H989" s="1"/>
    </row>
    <row r="990" ht="12.75" customHeight="1">
      <c r="A990" s="1"/>
      <c r="B990" s="1"/>
      <c r="C990" s="1"/>
      <c r="E990" s="1"/>
      <c r="F990" s="1"/>
      <c r="H990" s="1"/>
    </row>
    <row r="991" ht="12.75" customHeight="1">
      <c r="A991" s="1"/>
      <c r="B991" s="1"/>
      <c r="C991" s="1"/>
      <c r="E991" s="1"/>
      <c r="F991" s="1"/>
      <c r="H991" s="1"/>
    </row>
    <row r="992" ht="12.75" customHeight="1">
      <c r="A992" s="1"/>
      <c r="B992" s="1"/>
      <c r="C992" s="1"/>
      <c r="E992" s="1"/>
      <c r="F992" s="1"/>
      <c r="H992" s="1"/>
    </row>
    <row r="993" ht="12.75" customHeight="1">
      <c r="A993" s="1"/>
      <c r="B993" s="1"/>
      <c r="C993" s="1"/>
      <c r="E993" s="1"/>
      <c r="F993" s="1"/>
      <c r="H993" s="1"/>
    </row>
    <row r="994" ht="12.75" customHeight="1">
      <c r="A994" s="1"/>
      <c r="B994" s="1"/>
      <c r="C994" s="1"/>
      <c r="E994" s="1"/>
      <c r="F994" s="1"/>
      <c r="H994" s="1"/>
    </row>
    <row r="995" ht="12.75" customHeight="1">
      <c r="A995" s="1"/>
      <c r="B995" s="1"/>
      <c r="C995" s="1"/>
      <c r="E995" s="1"/>
      <c r="F995" s="1"/>
      <c r="H995" s="1"/>
    </row>
    <row r="996" ht="12.75" customHeight="1">
      <c r="A996" s="1"/>
      <c r="B996" s="1"/>
      <c r="C996" s="1"/>
      <c r="E996" s="1"/>
      <c r="F996" s="1"/>
      <c r="H996" s="1"/>
    </row>
    <row r="997" ht="12.75" customHeight="1">
      <c r="A997" s="1"/>
      <c r="B997" s="1"/>
      <c r="C997" s="1"/>
      <c r="E997" s="1"/>
      <c r="F997" s="1"/>
      <c r="H997" s="1"/>
    </row>
    <row r="998" ht="12.75" customHeight="1">
      <c r="A998" s="1"/>
      <c r="B998" s="1"/>
      <c r="C998" s="1"/>
      <c r="E998" s="1"/>
      <c r="F998" s="1"/>
      <c r="H998" s="1"/>
    </row>
    <row r="999" ht="12.75" customHeight="1">
      <c r="A999" s="1"/>
      <c r="B999" s="1"/>
      <c r="C999" s="1"/>
      <c r="E999" s="1"/>
      <c r="F999" s="1"/>
      <c r="H999" s="1"/>
    </row>
    <row r="1000" ht="12.75" customHeight="1">
      <c r="A1000" s="1"/>
      <c r="B1000" s="1"/>
      <c r="C1000" s="1"/>
      <c r="E1000" s="1"/>
      <c r="F1000" s="1"/>
      <c r="H1000" s="1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0.86"/>
    <col customWidth="1" min="4" max="9" width="8.0"/>
    <col customWidth="1" min="10" max="10" width="6.71"/>
    <col customWidth="1" min="11" max="26" width="8.0"/>
  </cols>
  <sheetData>
    <row r="1" ht="18.75" customHeight="1">
      <c r="A1" s="17" t="s">
        <v>327</v>
      </c>
      <c r="B1" s="17"/>
      <c r="C1" s="17"/>
      <c r="D1" s="17"/>
      <c r="E1" s="17"/>
      <c r="F1" s="17"/>
      <c r="G1" s="17"/>
      <c r="J1" s="1"/>
    </row>
    <row r="2" ht="13.5" customHeight="1">
      <c r="A2" s="1"/>
      <c r="C2" s="1"/>
      <c r="J2" s="1"/>
    </row>
    <row r="3" ht="12.75" customHeight="1">
      <c r="A3" s="1"/>
      <c r="C3" s="74" t="s">
        <v>3791</v>
      </c>
      <c r="J3" s="1"/>
    </row>
    <row r="4" ht="12.75" customHeight="1">
      <c r="A4" s="1"/>
      <c r="C4" s="5">
        <v>100.0</v>
      </c>
      <c r="D4" s="5">
        <v>200.0</v>
      </c>
      <c r="E4" s="5">
        <v>300.0</v>
      </c>
      <c r="F4" s="6">
        <f>SUM(C4:E4)</f>
        <v>600</v>
      </c>
      <c r="G4" s="47" t="s">
        <v>3792</v>
      </c>
      <c r="J4" s="1"/>
    </row>
    <row r="5" ht="12.75" customHeight="1">
      <c r="A5" s="1"/>
      <c r="C5" s="1"/>
      <c r="J5" s="1"/>
    </row>
    <row r="6" ht="12.75" customHeight="1">
      <c r="A6" s="1"/>
      <c r="C6" s="4" t="s">
        <v>3793</v>
      </c>
      <c r="J6" s="1"/>
    </row>
    <row r="7" ht="12.75" customHeight="1">
      <c r="A7" s="1"/>
      <c r="C7" s="5">
        <v>100.0</v>
      </c>
      <c r="J7" s="1"/>
    </row>
    <row r="8" ht="12.75" customHeight="1">
      <c r="A8" s="1"/>
      <c r="C8" s="5">
        <v>200.0</v>
      </c>
      <c r="J8" s="1"/>
    </row>
    <row r="9" ht="12.75" customHeight="1">
      <c r="A9" s="1"/>
      <c r="C9" s="5">
        <v>300.0</v>
      </c>
      <c r="J9" s="1"/>
    </row>
    <row r="10" ht="12.75" customHeight="1">
      <c r="A10" s="1"/>
      <c r="C10" s="6">
        <f>SUM(C7:C9)</f>
        <v>600</v>
      </c>
      <c r="D10" s="47" t="s">
        <v>3794</v>
      </c>
      <c r="J10" s="1"/>
    </row>
    <row r="11" ht="12.75" customHeight="1">
      <c r="A11" s="1"/>
      <c r="C11" s="1"/>
      <c r="J11" s="1"/>
    </row>
    <row r="12" ht="12.75" customHeight="1">
      <c r="A12" s="1"/>
      <c r="C12" s="103" t="s">
        <v>3795</v>
      </c>
      <c r="D12" s="192"/>
      <c r="E12" s="104"/>
      <c r="J12" s="1"/>
    </row>
    <row r="13" ht="12.75" customHeight="1">
      <c r="A13" s="1"/>
      <c r="C13" s="5">
        <v>100.0</v>
      </c>
      <c r="E13" s="5">
        <v>300.0</v>
      </c>
      <c r="F13" s="6">
        <f>SUM(C13,D14,E13)</f>
        <v>600</v>
      </c>
      <c r="G13" s="47" t="s">
        <v>3796</v>
      </c>
      <c r="J13" s="1"/>
    </row>
    <row r="14" ht="12.75" customHeight="1">
      <c r="A14" s="1"/>
      <c r="C14" s="1"/>
      <c r="D14" s="5">
        <v>200.0</v>
      </c>
      <c r="J14" s="1"/>
    </row>
    <row r="15" ht="12.75" customHeight="1">
      <c r="A15" s="1"/>
      <c r="C15" s="1"/>
      <c r="J15" s="1"/>
    </row>
    <row r="16" ht="12.75" customHeight="1">
      <c r="A16" s="1"/>
      <c r="C16" s="103" t="s">
        <v>3797</v>
      </c>
      <c r="D16" s="192"/>
      <c r="E16" s="104"/>
      <c r="J16" s="1"/>
    </row>
    <row r="17" ht="12.75" customHeight="1">
      <c r="A17" s="1"/>
      <c r="C17" s="5">
        <v>100.0</v>
      </c>
      <c r="E17" s="5">
        <v>400.0</v>
      </c>
      <c r="J17" s="1"/>
    </row>
    <row r="18" ht="12.75" customHeight="1">
      <c r="A18" s="1"/>
      <c r="C18" s="5">
        <v>200.0</v>
      </c>
      <c r="E18" s="5">
        <v>500.0</v>
      </c>
      <c r="J18" s="1"/>
    </row>
    <row r="19" ht="12.75" customHeight="1">
      <c r="A19" s="1"/>
      <c r="C19" s="5">
        <v>3000.0</v>
      </c>
      <c r="E19" s="5">
        <v>600.0</v>
      </c>
      <c r="J19" s="1"/>
    </row>
    <row r="20" ht="12.75" customHeight="1">
      <c r="A20" s="1"/>
      <c r="C20" s="1"/>
      <c r="E20" s="6">
        <f>SUM(C17:C19,E17:E19)</f>
        <v>4800</v>
      </c>
      <c r="F20" s="47" t="s">
        <v>3798</v>
      </c>
      <c r="J20" s="1"/>
    </row>
    <row r="21" ht="12.75" customHeight="1">
      <c r="A21" s="1"/>
      <c r="C21" s="1"/>
      <c r="J21" s="1"/>
    </row>
    <row r="22" ht="12.75" customHeight="1">
      <c r="A22" s="1"/>
      <c r="C22" s="103" t="s">
        <v>3799</v>
      </c>
      <c r="D22" s="192"/>
      <c r="E22" s="104"/>
      <c r="J22" s="1"/>
    </row>
    <row r="23" ht="12.75" customHeight="1">
      <c r="A23" s="1"/>
      <c r="C23" s="5">
        <v>100.0</v>
      </c>
      <c r="E23" s="5">
        <v>400.0</v>
      </c>
      <c r="J23" s="1"/>
    </row>
    <row r="24" ht="12.75" customHeight="1">
      <c r="A24" s="1"/>
      <c r="C24" s="5">
        <v>200.0</v>
      </c>
      <c r="E24" s="5">
        <v>500.0</v>
      </c>
      <c r="J24" s="1"/>
    </row>
    <row r="25" ht="12.75" customHeight="1">
      <c r="A25" s="1"/>
      <c r="C25" s="5">
        <v>300.0</v>
      </c>
      <c r="E25" s="5">
        <v>600.0</v>
      </c>
      <c r="J25" s="1"/>
    </row>
    <row r="26" ht="12.75" customHeight="1">
      <c r="A26" s="1"/>
      <c r="C26" s="1"/>
      <c r="E26" s="6">
        <f>SUM(AVERAGE(C23:C25),MAX(E23:E25))</f>
        <v>800</v>
      </c>
      <c r="F26" s="47" t="s">
        <v>3800</v>
      </c>
      <c r="J26" s="1"/>
    </row>
    <row r="27" ht="12.75" customHeight="1">
      <c r="A27" s="1"/>
      <c r="C27" s="1"/>
      <c r="J27" s="1"/>
    </row>
    <row r="28" ht="13.5" customHeight="1">
      <c r="A28" s="1"/>
      <c r="B28" s="3" t="s">
        <v>698</v>
      </c>
      <c r="C28" s="3"/>
      <c r="D28" s="3"/>
      <c r="E28" s="3"/>
      <c r="F28" s="3"/>
      <c r="G28" s="3"/>
      <c r="J28" s="1"/>
    </row>
    <row r="29" ht="12.75" customHeight="1">
      <c r="A29" s="1"/>
      <c r="B29" s="1" t="s">
        <v>3801</v>
      </c>
      <c r="C29" s="1"/>
      <c r="J29" s="1"/>
    </row>
    <row r="30" ht="12.75" customHeight="1">
      <c r="A30" s="1"/>
      <c r="B30" s="1" t="s">
        <v>3802</v>
      </c>
      <c r="C30" s="1"/>
      <c r="J30" s="1"/>
    </row>
    <row r="31" ht="12.75" customHeight="1">
      <c r="A31" s="1"/>
      <c r="B31" s="1" t="s">
        <v>3803</v>
      </c>
      <c r="C31" s="1"/>
      <c r="J31" s="1"/>
    </row>
    <row r="32" ht="12.75" customHeight="1">
      <c r="A32" s="1"/>
      <c r="C32" s="1"/>
      <c r="J32" s="1"/>
    </row>
    <row r="33" ht="13.5" customHeight="1">
      <c r="A33" s="1"/>
      <c r="B33" s="3" t="s">
        <v>653</v>
      </c>
      <c r="C33" s="3"/>
      <c r="D33" s="3"/>
      <c r="E33" s="3"/>
      <c r="F33" s="3"/>
      <c r="G33" s="3"/>
      <c r="J33" s="1"/>
    </row>
    <row r="34" ht="12.75" customHeight="1">
      <c r="A34" s="1"/>
      <c r="B34" s="2" t="s">
        <v>3804</v>
      </c>
      <c r="C34" s="1"/>
      <c r="J34" s="1"/>
    </row>
    <row r="35" ht="12.75" customHeight="1">
      <c r="A35" s="1"/>
      <c r="C35" s="1"/>
      <c r="J35" s="1"/>
    </row>
    <row r="36" ht="13.5" customHeight="1">
      <c r="A36" s="1"/>
      <c r="B36" s="3" t="s">
        <v>4</v>
      </c>
      <c r="C36" s="3"/>
      <c r="D36" s="3"/>
      <c r="E36" s="3"/>
      <c r="F36" s="3"/>
      <c r="G36" s="3"/>
      <c r="J36" s="1"/>
    </row>
    <row r="37" ht="12.75" customHeight="1">
      <c r="A37" s="1"/>
      <c r="B37" s="1" t="s">
        <v>788</v>
      </c>
      <c r="C37" s="1"/>
      <c r="J37" s="1"/>
    </row>
    <row r="38" ht="12.75" customHeight="1">
      <c r="A38" s="1"/>
      <c r="C38" s="1"/>
      <c r="J38" s="1"/>
    </row>
    <row r="39" ht="12.75" customHeight="1">
      <c r="A39" s="1"/>
      <c r="C39" s="1"/>
      <c r="J39" s="1"/>
    </row>
    <row r="40" ht="12.75" customHeight="1">
      <c r="A40" s="1"/>
      <c r="C40" s="1"/>
      <c r="J40" s="1"/>
    </row>
    <row r="41" ht="13.5" customHeight="1">
      <c r="A41" s="1"/>
      <c r="B41" s="3" t="s">
        <v>447</v>
      </c>
      <c r="C41" s="3"/>
      <c r="D41" s="3"/>
      <c r="E41" s="3"/>
      <c r="F41" s="3"/>
      <c r="G41" s="3"/>
      <c r="J41" s="1"/>
    </row>
    <row r="42" ht="12.75" customHeight="1">
      <c r="A42" s="1"/>
      <c r="B42" s="1" t="s">
        <v>3805</v>
      </c>
      <c r="C42" s="1"/>
      <c r="J42" s="1"/>
    </row>
    <row r="43" ht="12.75" customHeight="1">
      <c r="A43" s="1"/>
      <c r="C43" s="1"/>
      <c r="J43" s="1"/>
    </row>
    <row r="44" ht="12.75" customHeight="1">
      <c r="A44" s="1"/>
      <c r="B44" s="1" t="s">
        <v>3806</v>
      </c>
      <c r="C44" s="1"/>
      <c r="J44" s="1"/>
    </row>
    <row r="45" ht="12.75" customHeight="1">
      <c r="A45" s="1"/>
      <c r="B45" s="1" t="s">
        <v>3807</v>
      </c>
      <c r="C45" s="1"/>
      <c r="J45" s="1"/>
    </row>
    <row r="46" ht="12.75" customHeight="1">
      <c r="A46" s="1"/>
      <c r="B46" s="1" t="s">
        <v>3808</v>
      </c>
      <c r="C46" s="1"/>
      <c r="J46" s="1"/>
    </row>
    <row r="47" ht="12.75" customHeight="1">
      <c r="A47" s="1"/>
      <c r="C47" s="1"/>
      <c r="J47" s="1"/>
    </row>
    <row r="48" ht="12.75" customHeight="1">
      <c r="A48" s="1"/>
      <c r="C48" s="5">
        <v>100.0</v>
      </c>
      <c r="J48" s="1"/>
    </row>
    <row r="49" ht="12.75" customHeight="1">
      <c r="A49" s="1"/>
      <c r="C49" s="5">
        <v>200.0</v>
      </c>
      <c r="J49" s="1"/>
    </row>
    <row r="50" ht="12.75" customHeight="1">
      <c r="A50" s="1"/>
      <c r="C50" s="5">
        <v>300.0</v>
      </c>
      <c r="J50" s="1"/>
    </row>
    <row r="51" ht="12.75" customHeight="1">
      <c r="A51" s="1"/>
      <c r="C51" s="6">
        <f>SUM(C48+C49+C50)</f>
        <v>600</v>
      </c>
      <c r="D51" s="47" t="s">
        <v>3809</v>
      </c>
      <c r="G51" s="444" t="s">
        <v>3810</v>
      </c>
      <c r="J51" s="1"/>
    </row>
    <row r="52" ht="12.75" customHeight="1">
      <c r="A52" s="1"/>
      <c r="C52" s="1"/>
      <c r="D52" s="47" t="s">
        <v>3811</v>
      </c>
      <c r="G52" s="1" t="s">
        <v>3812</v>
      </c>
      <c r="J52" s="1"/>
    </row>
    <row r="53" ht="12.75" customHeight="1">
      <c r="A53" s="1"/>
      <c r="C53" s="1"/>
      <c r="D53" s="47" t="s">
        <v>3813</v>
      </c>
      <c r="G53" s="1" t="s">
        <v>3812</v>
      </c>
      <c r="J53" s="1"/>
    </row>
    <row r="54" ht="12.75" customHeight="1">
      <c r="A54" s="1"/>
      <c r="C54" s="1"/>
      <c r="J54" s="1"/>
    </row>
    <row r="55" ht="12.75" customHeight="1">
      <c r="A55" s="1"/>
      <c r="C55" s="1"/>
      <c r="J55" s="1"/>
    </row>
    <row r="56" ht="12.75" customHeight="1">
      <c r="A56" s="1"/>
      <c r="C56" s="1"/>
      <c r="J56" s="1"/>
    </row>
    <row r="57" ht="12.75" customHeight="1">
      <c r="A57" s="1"/>
      <c r="C57" s="1"/>
      <c r="J57" s="1"/>
    </row>
    <row r="58" ht="12.75" customHeight="1">
      <c r="A58" s="1"/>
      <c r="C58" s="1"/>
      <c r="J58" s="1"/>
    </row>
    <row r="59" ht="12.75" customHeight="1">
      <c r="A59" s="1"/>
      <c r="C59" s="1"/>
      <c r="J59" s="1"/>
    </row>
    <row r="60" ht="12.75" customHeight="1">
      <c r="A60" s="1"/>
      <c r="C60" s="1"/>
      <c r="J60" s="1"/>
    </row>
    <row r="61" ht="12.75" customHeight="1">
      <c r="A61" s="1"/>
      <c r="C61" s="1"/>
      <c r="J61" s="1"/>
    </row>
    <row r="62" ht="12.75" customHeight="1">
      <c r="A62" s="1"/>
      <c r="C62" s="1"/>
      <c r="J62" s="1"/>
    </row>
    <row r="63" ht="12.75" customHeight="1">
      <c r="A63" s="1"/>
      <c r="C63" s="1"/>
      <c r="J63" s="1"/>
    </row>
    <row r="64" ht="12.75" customHeight="1">
      <c r="A64" s="1"/>
      <c r="C64" s="1"/>
      <c r="J64" s="1"/>
    </row>
    <row r="65" ht="12.75" customHeight="1">
      <c r="A65" s="1"/>
      <c r="C65" s="1"/>
      <c r="J65" s="1"/>
    </row>
    <row r="66" ht="12.75" customHeight="1">
      <c r="A66" s="1"/>
      <c r="C66" s="1"/>
      <c r="J66" s="1"/>
    </row>
    <row r="67" ht="12.75" customHeight="1">
      <c r="A67" s="1"/>
      <c r="C67" s="1"/>
      <c r="J67" s="1"/>
    </row>
    <row r="68" ht="12.75" customHeight="1">
      <c r="A68" s="1"/>
      <c r="C68" s="1"/>
      <c r="J68" s="1"/>
    </row>
    <row r="69" ht="12.75" customHeight="1">
      <c r="A69" s="1"/>
      <c r="C69" s="1"/>
      <c r="J69" s="1"/>
    </row>
    <row r="70" ht="12.75" customHeight="1">
      <c r="A70" s="1"/>
      <c r="C70" s="1"/>
      <c r="J70" s="1"/>
    </row>
    <row r="71" ht="12.75" customHeight="1">
      <c r="A71" s="1"/>
      <c r="C71" s="1"/>
      <c r="J71" s="1"/>
    </row>
    <row r="72" ht="12.75" customHeight="1">
      <c r="A72" s="1"/>
      <c r="C72" s="1"/>
      <c r="J72" s="1"/>
    </row>
    <row r="73" ht="12.75" customHeight="1">
      <c r="A73" s="1"/>
      <c r="C73" s="1"/>
      <c r="J73" s="1"/>
    </row>
    <row r="74" ht="12.75" customHeight="1">
      <c r="A74" s="1"/>
      <c r="C74" s="1"/>
      <c r="J74" s="1"/>
    </row>
    <row r="75" ht="12.75" customHeight="1">
      <c r="A75" s="1"/>
      <c r="C75" s="1"/>
      <c r="J75" s="1"/>
    </row>
    <row r="76" ht="12.75" customHeight="1">
      <c r="A76" s="1"/>
      <c r="C76" s="1"/>
      <c r="J76" s="1"/>
    </row>
    <row r="77" ht="12.75" customHeight="1">
      <c r="A77" s="1"/>
      <c r="C77" s="1"/>
      <c r="J77" s="1"/>
    </row>
    <row r="78" ht="12.75" customHeight="1">
      <c r="A78" s="1"/>
      <c r="C78" s="1"/>
      <c r="J78" s="1"/>
    </row>
    <row r="79" ht="12.75" customHeight="1">
      <c r="A79" s="1"/>
      <c r="C79" s="1"/>
      <c r="J79" s="1"/>
    </row>
    <row r="80" ht="12.75" customHeight="1">
      <c r="A80" s="1"/>
      <c r="C80" s="1"/>
      <c r="J80" s="1"/>
    </row>
    <row r="81" ht="12.75" customHeight="1">
      <c r="A81" s="1"/>
      <c r="C81" s="1"/>
      <c r="J81" s="1"/>
    </row>
    <row r="82" ht="12.75" customHeight="1">
      <c r="A82" s="1"/>
      <c r="C82" s="1"/>
      <c r="J82" s="1"/>
    </row>
    <row r="83" ht="12.75" customHeight="1">
      <c r="A83" s="1"/>
      <c r="C83" s="1"/>
      <c r="J83" s="1"/>
    </row>
    <row r="84" ht="12.75" customHeight="1">
      <c r="A84" s="1"/>
      <c r="C84" s="1"/>
      <c r="J84" s="1"/>
    </row>
    <row r="85" ht="12.75" customHeight="1">
      <c r="A85" s="1"/>
      <c r="C85" s="1"/>
      <c r="J85" s="1"/>
    </row>
    <row r="86" ht="12.75" customHeight="1">
      <c r="A86" s="1"/>
      <c r="C86" s="1"/>
      <c r="J86" s="1"/>
    </row>
    <row r="87" ht="12.75" customHeight="1">
      <c r="A87" s="1"/>
      <c r="C87" s="1"/>
      <c r="J87" s="1"/>
    </row>
    <row r="88" ht="12.75" customHeight="1">
      <c r="A88" s="1"/>
      <c r="C88" s="1"/>
      <c r="J88" s="1"/>
    </row>
    <row r="89" ht="12.75" customHeight="1">
      <c r="A89" s="1"/>
      <c r="C89" s="1"/>
      <c r="J89" s="1"/>
    </row>
    <row r="90" ht="12.75" customHeight="1">
      <c r="A90" s="1"/>
      <c r="C90" s="1"/>
      <c r="J90" s="1"/>
    </row>
    <row r="91" ht="12.75" customHeight="1">
      <c r="A91" s="1"/>
      <c r="C91" s="1"/>
      <c r="J91" s="1"/>
    </row>
    <row r="92" ht="12.75" customHeight="1">
      <c r="A92" s="1"/>
      <c r="C92" s="1"/>
      <c r="J92" s="1"/>
    </row>
    <row r="93" ht="12.75" customHeight="1">
      <c r="A93" s="1"/>
      <c r="C93" s="1"/>
      <c r="J93" s="1"/>
    </row>
    <row r="94" ht="12.75" customHeight="1">
      <c r="A94" s="1"/>
      <c r="C94" s="1"/>
      <c r="J94" s="1"/>
    </row>
    <row r="95" ht="12.75" customHeight="1">
      <c r="A95" s="1"/>
      <c r="C95" s="1"/>
      <c r="J95" s="1"/>
    </row>
    <row r="96" ht="12.75" customHeight="1">
      <c r="A96" s="1"/>
      <c r="C96" s="1"/>
      <c r="J96" s="1"/>
    </row>
    <row r="97" ht="12.75" customHeight="1">
      <c r="A97" s="1"/>
      <c r="C97" s="1"/>
      <c r="J97" s="1"/>
    </row>
    <row r="98" ht="12.75" customHeight="1">
      <c r="A98" s="1"/>
      <c r="C98" s="1"/>
      <c r="J98" s="1"/>
    </row>
    <row r="99" ht="12.75" customHeight="1">
      <c r="A99" s="1"/>
      <c r="C99" s="1"/>
      <c r="J99" s="1"/>
    </row>
    <row r="100" ht="12.75" customHeight="1">
      <c r="A100" s="1"/>
      <c r="C100" s="1"/>
      <c r="J100" s="1"/>
    </row>
    <row r="101" ht="12.75" customHeight="1">
      <c r="A101" s="1"/>
      <c r="C101" s="1"/>
      <c r="J101" s="1"/>
    </row>
    <row r="102" ht="12.75" customHeight="1">
      <c r="A102" s="1"/>
      <c r="C102" s="1"/>
      <c r="J102" s="1"/>
    </row>
    <row r="103" ht="12.75" customHeight="1">
      <c r="A103" s="1"/>
      <c r="C103" s="1"/>
      <c r="J103" s="1"/>
    </row>
    <row r="104" ht="12.75" customHeight="1">
      <c r="A104" s="1"/>
      <c r="C104" s="1"/>
      <c r="J104" s="1"/>
    </row>
    <row r="105" ht="12.75" customHeight="1">
      <c r="A105" s="1"/>
      <c r="C105" s="1"/>
      <c r="J105" s="1"/>
    </row>
    <row r="106" ht="12.75" customHeight="1">
      <c r="A106" s="1"/>
      <c r="C106" s="1"/>
      <c r="J106" s="1"/>
    </row>
    <row r="107" ht="12.75" customHeight="1">
      <c r="A107" s="1"/>
      <c r="C107" s="1"/>
      <c r="J107" s="1"/>
    </row>
    <row r="108" ht="12.75" customHeight="1">
      <c r="A108" s="1"/>
      <c r="C108" s="1"/>
      <c r="J108" s="1"/>
    </row>
    <row r="109" ht="12.75" customHeight="1">
      <c r="A109" s="1"/>
      <c r="C109" s="1"/>
      <c r="J109" s="1"/>
    </row>
    <row r="110" ht="12.75" customHeight="1">
      <c r="A110" s="1"/>
      <c r="C110" s="1"/>
      <c r="J110" s="1"/>
    </row>
    <row r="111" ht="12.75" customHeight="1">
      <c r="A111" s="1"/>
      <c r="C111" s="1"/>
      <c r="J111" s="1"/>
    </row>
    <row r="112" ht="12.75" customHeight="1">
      <c r="A112" s="1"/>
      <c r="C112" s="1"/>
      <c r="J112" s="1"/>
    </row>
    <row r="113" ht="12.75" customHeight="1">
      <c r="A113" s="1"/>
      <c r="C113" s="1"/>
      <c r="J113" s="1"/>
    </row>
    <row r="114" ht="12.75" customHeight="1">
      <c r="A114" s="1"/>
      <c r="C114" s="1"/>
      <c r="J114" s="1"/>
    </row>
    <row r="115" ht="12.75" customHeight="1">
      <c r="A115" s="1"/>
      <c r="C115" s="1"/>
      <c r="J115" s="1"/>
    </row>
    <row r="116" ht="12.75" customHeight="1">
      <c r="A116" s="1"/>
      <c r="C116" s="1"/>
      <c r="J116" s="1"/>
    </row>
    <row r="117" ht="12.75" customHeight="1">
      <c r="A117" s="1"/>
      <c r="C117" s="1"/>
      <c r="J117" s="1"/>
    </row>
    <row r="118" ht="12.75" customHeight="1">
      <c r="A118" s="1"/>
      <c r="C118" s="1"/>
      <c r="J118" s="1"/>
    </row>
    <row r="119" ht="12.75" customHeight="1">
      <c r="A119" s="1"/>
      <c r="C119" s="1"/>
      <c r="J119" s="1"/>
    </row>
    <row r="120" ht="12.75" customHeight="1">
      <c r="A120" s="1"/>
      <c r="C120" s="1"/>
      <c r="J120" s="1"/>
    </row>
    <row r="121" ht="12.75" customHeight="1">
      <c r="A121" s="1"/>
      <c r="C121" s="1"/>
      <c r="J121" s="1"/>
    </row>
    <row r="122" ht="12.75" customHeight="1">
      <c r="A122" s="1"/>
      <c r="C122" s="1"/>
      <c r="J122" s="1"/>
    </row>
    <row r="123" ht="12.75" customHeight="1">
      <c r="A123" s="1"/>
      <c r="C123" s="1"/>
      <c r="J123" s="1"/>
    </row>
    <row r="124" ht="12.75" customHeight="1">
      <c r="A124" s="1"/>
      <c r="C124" s="1"/>
      <c r="J124" s="1"/>
    </row>
    <row r="125" ht="12.75" customHeight="1">
      <c r="A125" s="1"/>
      <c r="C125" s="1"/>
      <c r="J125" s="1"/>
    </row>
    <row r="126" ht="12.75" customHeight="1">
      <c r="A126" s="1"/>
      <c r="C126" s="1"/>
      <c r="J126" s="1"/>
    </row>
    <row r="127" ht="12.75" customHeight="1">
      <c r="A127" s="1"/>
      <c r="C127" s="1"/>
      <c r="J127" s="1"/>
    </row>
    <row r="128" ht="12.75" customHeight="1">
      <c r="A128" s="1"/>
      <c r="C128" s="1"/>
      <c r="J128" s="1"/>
    </row>
    <row r="129" ht="12.75" customHeight="1">
      <c r="A129" s="1"/>
      <c r="C129" s="1"/>
      <c r="J129" s="1"/>
    </row>
    <row r="130" ht="12.75" customHeight="1">
      <c r="A130" s="1"/>
      <c r="C130" s="1"/>
      <c r="J130" s="1"/>
    </row>
    <row r="131" ht="12.75" customHeight="1">
      <c r="A131" s="1"/>
      <c r="C131" s="1"/>
      <c r="J131" s="1"/>
    </row>
    <row r="132" ht="12.75" customHeight="1">
      <c r="A132" s="1"/>
      <c r="C132" s="1"/>
      <c r="J132" s="1"/>
    </row>
    <row r="133" ht="12.75" customHeight="1">
      <c r="A133" s="1"/>
      <c r="C133" s="1"/>
      <c r="J133" s="1"/>
    </row>
    <row r="134" ht="12.75" customHeight="1">
      <c r="A134" s="1"/>
      <c r="C134" s="1"/>
      <c r="J134" s="1"/>
    </row>
    <row r="135" ht="12.75" customHeight="1">
      <c r="A135" s="1"/>
      <c r="C135" s="1"/>
      <c r="J135" s="1"/>
    </row>
    <row r="136" ht="12.75" customHeight="1">
      <c r="A136" s="1"/>
      <c r="C136" s="1"/>
      <c r="J136" s="1"/>
    </row>
    <row r="137" ht="12.75" customHeight="1">
      <c r="A137" s="1"/>
      <c r="C137" s="1"/>
      <c r="J137" s="1"/>
    </row>
    <row r="138" ht="12.75" customHeight="1">
      <c r="A138" s="1"/>
      <c r="C138" s="1"/>
      <c r="J138" s="1"/>
    </row>
    <row r="139" ht="12.75" customHeight="1">
      <c r="A139" s="1"/>
      <c r="C139" s="1"/>
      <c r="J139" s="1"/>
    </row>
    <row r="140" ht="12.75" customHeight="1">
      <c r="A140" s="1"/>
      <c r="C140" s="1"/>
      <c r="J140" s="1"/>
    </row>
    <row r="141" ht="12.75" customHeight="1">
      <c r="A141" s="1"/>
      <c r="C141" s="1"/>
      <c r="J141" s="1"/>
    </row>
    <row r="142" ht="12.75" customHeight="1">
      <c r="A142" s="1"/>
      <c r="C142" s="1"/>
      <c r="J142" s="1"/>
    </row>
    <row r="143" ht="12.75" customHeight="1">
      <c r="A143" s="1"/>
      <c r="C143" s="1"/>
      <c r="J143" s="1"/>
    </row>
    <row r="144" ht="12.75" customHeight="1">
      <c r="A144" s="1"/>
      <c r="C144" s="1"/>
      <c r="J144" s="1"/>
    </row>
    <row r="145" ht="12.75" customHeight="1">
      <c r="A145" s="1"/>
      <c r="C145" s="1"/>
      <c r="J145" s="1"/>
    </row>
    <row r="146" ht="12.75" customHeight="1">
      <c r="A146" s="1"/>
      <c r="C146" s="1"/>
      <c r="J146" s="1"/>
    </row>
    <row r="147" ht="12.75" customHeight="1">
      <c r="A147" s="1"/>
      <c r="C147" s="1"/>
      <c r="J147" s="1"/>
    </row>
    <row r="148" ht="12.75" customHeight="1">
      <c r="A148" s="1"/>
      <c r="C148" s="1"/>
      <c r="J148" s="1"/>
    </row>
    <row r="149" ht="12.75" customHeight="1">
      <c r="A149" s="1"/>
      <c r="C149" s="1"/>
      <c r="J149" s="1"/>
    </row>
    <row r="150" ht="12.75" customHeight="1">
      <c r="A150" s="1"/>
      <c r="C150" s="1"/>
      <c r="J150" s="1"/>
    </row>
    <row r="151" ht="12.75" customHeight="1">
      <c r="A151" s="1"/>
      <c r="C151" s="1"/>
      <c r="J151" s="1"/>
    </row>
    <row r="152" ht="12.75" customHeight="1">
      <c r="A152" s="1"/>
      <c r="C152" s="1"/>
      <c r="J152" s="1"/>
    </row>
    <row r="153" ht="12.75" customHeight="1">
      <c r="A153" s="1"/>
      <c r="C153" s="1"/>
      <c r="J153" s="1"/>
    </row>
    <row r="154" ht="12.75" customHeight="1">
      <c r="A154" s="1"/>
      <c r="C154" s="1"/>
      <c r="J154" s="1"/>
    </row>
    <row r="155" ht="12.75" customHeight="1">
      <c r="A155" s="1"/>
      <c r="C155" s="1"/>
      <c r="J155" s="1"/>
    </row>
    <row r="156" ht="12.75" customHeight="1">
      <c r="A156" s="1"/>
      <c r="C156" s="1"/>
      <c r="J156" s="1"/>
    </row>
    <row r="157" ht="12.75" customHeight="1">
      <c r="A157" s="1"/>
      <c r="C157" s="1"/>
      <c r="J157" s="1"/>
    </row>
    <row r="158" ht="12.75" customHeight="1">
      <c r="A158" s="1"/>
      <c r="C158" s="1"/>
      <c r="J158" s="1"/>
    </row>
    <row r="159" ht="12.75" customHeight="1">
      <c r="A159" s="1"/>
      <c r="C159" s="1"/>
      <c r="J159" s="1"/>
    </row>
    <row r="160" ht="12.75" customHeight="1">
      <c r="A160" s="1"/>
      <c r="C160" s="1"/>
      <c r="J160" s="1"/>
    </row>
    <row r="161" ht="12.75" customHeight="1">
      <c r="A161" s="1"/>
      <c r="C161" s="1"/>
      <c r="J161" s="1"/>
    </row>
    <row r="162" ht="12.75" customHeight="1">
      <c r="A162" s="1"/>
      <c r="C162" s="1"/>
      <c r="J162" s="1"/>
    </row>
    <row r="163" ht="12.75" customHeight="1">
      <c r="A163" s="1"/>
      <c r="C163" s="1"/>
      <c r="J163" s="1"/>
    </row>
    <row r="164" ht="12.75" customHeight="1">
      <c r="A164" s="1"/>
      <c r="C164" s="1"/>
      <c r="J164" s="1"/>
    </row>
    <row r="165" ht="12.75" customHeight="1">
      <c r="A165" s="1"/>
      <c r="C165" s="1"/>
      <c r="J165" s="1"/>
    </row>
    <row r="166" ht="12.75" customHeight="1">
      <c r="A166" s="1"/>
      <c r="C166" s="1"/>
      <c r="J166" s="1"/>
    </row>
    <row r="167" ht="12.75" customHeight="1">
      <c r="A167" s="1"/>
      <c r="C167" s="1"/>
      <c r="J167" s="1"/>
    </row>
    <row r="168" ht="12.75" customHeight="1">
      <c r="A168" s="1"/>
      <c r="C168" s="1"/>
      <c r="J168" s="1"/>
    </row>
    <row r="169" ht="12.75" customHeight="1">
      <c r="A169" s="1"/>
      <c r="C169" s="1"/>
      <c r="J169" s="1"/>
    </row>
    <row r="170" ht="12.75" customHeight="1">
      <c r="A170" s="1"/>
      <c r="C170" s="1"/>
      <c r="J170" s="1"/>
    </row>
    <row r="171" ht="12.75" customHeight="1">
      <c r="A171" s="1"/>
      <c r="C171" s="1"/>
      <c r="J171" s="1"/>
    </row>
    <row r="172" ht="12.75" customHeight="1">
      <c r="A172" s="1"/>
      <c r="C172" s="1"/>
      <c r="J172" s="1"/>
    </row>
    <row r="173" ht="12.75" customHeight="1">
      <c r="A173" s="1"/>
      <c r="C173" s="1"/>
      <c r="J173" s="1"/>
    </row>
    <row r="174" ht="12.75" customHeight="1">
      <c r="A174" s="1"/>
      <c r="C174" s="1"/>
      <c r="J174" s="1"/>
    </row>
    <row r="175" ht="12.75" customHeight="1">
      <c r="A175" s="1"/>
      <c r="C175" s="1"/>
      <c r="J175" s="1"/>
    </row>
    <row r="176" ht="12.75" customHeight="1">
      <c r="A176" s="1"/>
      <c r="C176" s="1"/>
      <c r="J176" s="1"/>
    </row>
    <row r="177" ht="12.75" customHeight="1">
      <c r="A177" s="1"/>
      <c r="C177" s="1"/>
      <c r="J177" s="1"/>
    </row>
    <row r="178" ht="12.75" customHeight="1">
      <c r="A178" s="1"/>
      <c r="C178" s="1"/>
      <c r="J178" s="1"/>
    </row>
    <row r="179" ht="12.75" customHeight="1">
      <c r="A179" s="1"/>
      <c r="C179" s="1"/>
      <c r="J179" s="1"/>
    </row>
    <row r="180" ht="12.75" customHeight="1">
      <c r="A180" s="1"/>
      <c r="C180" s="1"/>
      <c r="J180" s="1"/>
    </row>
    <row r="181" ht="12.75" customHeight="1">
      <c r="A181" s="1"/>
      <c r="C181" s="1"/>
      <c r="J181" s="1"/>
    </row>
    <row r="182" ht="12.75" customHeight="1">
      <c r="A182" s="1"/>
      <c r="C182" s="1"/>
      <c r="J182" s="1"/>
    </row>
    <row r="183" ht="12.75" customHeight="1">
      <c r="A183" s="1"/>
      <c r="C183" s="1"/>
      <c r="J183" s="1"/>
    </row>
    <row r="184" ht="12.75" customHeight="1">
      <c r="A184" s="1"/>
      <c r="C184" s="1"/>
      <c r="J184" s="1"/>
    </row>
    <row r="185" ht="12.75" customHeight="1">
      <c r="A185" s="1"/>
      <c r="C185" s="1"/>
      <c r="J185" s="1"/>
    </row>
    <row r="186" ht="12.75" customHeight="1">
      <c r="A186" s="1"/>
      <c r="C186" s="1"/>
      <c r="J186" s="1"/>
    </row>
    <row r="187" ht="12.75" customHeight="1">
      <c r="A187" s="1"/>
      <c r="C187" s="1"/>
      <c r="J187" s="1"/>
    </row>
    <row r="188" ht="12.75" customHeight="1">
      <c r="A188" s="1"/>
      <c r="C188" s="1"/>
      <c r="J188" s="1"/>
    </row>
    <row r="189" ht="12.75" customHeight="1">
      <c r="A189" s="1"/>
      <c r="C189" s="1"/>
      <c r="J189" s="1"/>
    </row>
    <row r="190" ht="12.75" customHeight="1">
      <c r="A190" s="1"/>
      <c r="C190" s="1"/>
      <c r="J190" s="1"/>
    </row>
    <row r="191" ht="12.75" customHeight="1">
      <c r="A191" s="1"/>
      <c r="C191" s="1"/>
      <c r="J191" s="1"/>
    </row>
    <row r="192" ht="12.75" customHeight="1">
      <c r="A192" s="1"/>
      <c r="C192" s="1"/>
      <c r="J192" s="1"/>
    </row>
    <row r="193" ht="12.75" customHeight="1">
      <c r="A193" s="1"/>
      <c r="C193" s="1"/>
      <c r="J193" s="1"/>
    </row>
    <row r="194" ht="12.75" customHeight="1">
      <c r="A194" s="1"/>
      <c r="C194" s="1"/>
      <c r="J194" s="1"/>
    </row>
    <row r="195" ht="12.75" customHeight="1">
      <c r="A195" s="1"/>
      <c r="C195" s="1"/>
      <c r="J195" s="1"/>
    </row>
    <row r="196" ht="12.75" customHeight="1">
      <c r="A196" s="1"/>
      <c r="C196" s="1"/>
      <c r="J196" s="1"/>
    </row>
    <row r="197" ht="12.75" customHeight="1">
      <c r="A197" s="1"/>
      <c r="C197" s="1"/>
      <c r="J197" s="1"/>
    </row>
    <row r="198" ht="12.75" customHeight="1">
      <c r="A198" s="1"/>
      <c r="C198" s="1"/>
      <c r="J198" s="1"/>
    </row>
    <row r="199" ht="12.75" customHeight="1">
      <c r="A199" s="1"/>
      <c r="C199" s="1"/>
      <c r="J199" s="1"/>
    </row>
    <row r="200" ht="12.75" customHeight="1">
      <c r="A200" s="1"/>
      <c r="C200" s="1"/>
      <c r="J200" s="1"/>
    </row>
    <row r="201" ht="12.75" customHeight="1">
      <c r="A201" s="1"/>
      <c r="C201" s="1"/>
      <c r="J201" s="1"/>
    </row>
    <row r="202" ht="12.75" customHeight="1">
      <c r="A202" s="1"/>
      <c r="C202" s="1"/>
      <c r="J202" s="1"/>
    </row>
    <row r="203" ht="12.75" customHeight="1">
      <c r="A203" s="1"/>
      <c r="C203" s="1"/>
      <c r="J203" s="1"/>
    </row>
    <row r="204" ht="12.75" customHeight="1">
      <c r="A204" s="1"/>
      <c r="C204" s="1"/>
      <c r="J204" s="1"/>
    </row>
    <row r="205" ht="12.75" customHeight="1">
      <c r="A205" s="1"/>
      <c r="C205" s="1"/>
      <c r="J205" s="1"/>
    </row>
    <row r="206" ht="12.75" customHeight="1">
      <c r="A206" s="1"/>
      <c r="C206" s="1"/>
      <c r="J206" s="1"/>
    </row>
    <row r="207" ht="12.75" customHeight="1">
      <c r="A207" s="1"/>
      <c r="C207" s="1"/>
      <c r="J207" s="1"/>
    </row>
    <row r="208" ht="12.75" customHeight="1">
      <c r="A208" s="1"/>
      <c r="C208" s="1"/>
      <c r="J208" s="1"/>
    </row>
    <row r="209" ht="12.75" customHeight="1">
      <c r="A209" s="1"/>
      <c r="C209" s="1"/>
      <c r="J209" s="1"/>
    </row>
    <row r="210" ht="12.75" customHeight="1">
      <c r="A210" s="1"/>
      <c r="C210" s="1"/>
      <c r="J210" s="1"/>
    </row>
    <row r="211" ht="12.75" customHeight="1">
      <c r="A211" s="1"/>
      <c r="C211" s="1"/>
      <c r="J211" s="1"/>
    </row>
    <row r="212" ht="12.75" customHeight="1">
      <c r="A212" s="1"/>
      <c r="C212" s="1"/>
      <c r="J212" s="1"/>
    </row>
    <row r="213" ht="12.75" customHeight="1">
      <c r="A213" s="1"/>
      <c r="C213" s="1"/>
      <c r="J213" s="1"/>
    </row>
    <row r="214" ht="12.75" customHeight="1">
      <c r="A214" s="1"/>
      <c r="C214" s="1"/>
      <c r="J214" s="1"/>
    </row>
    <row r="215" ht="12.75" customHeight="1">
      <c r="A215" s="1"/>
      <c r="C215" s="1"/>
      <c r="J215" s="1"/>
    </row>
    <row r="216" ht="12.75" customHeight="1">
      <c r="A216" s="1"/>
      <c r="C216" s="1"/>
      <c r="J216" s="1"/>
    </row>
    <row r="217" ht="12.75" customHeight="1">
      <c r="A217" s="1"/>
      <c r="C217" s="1"/>
      <c r="J217" s="1"/>
    </row>
    <row r="218" ht="12.75" customHeight="1">
      <c r="A218" s="1"/>
      <c r="C218" s="1"/>
      <c r="J218" s="1"/>
    </row>
    <row r="219" ht="12.75" customHeight="1">
      <c r="A219" s="1"/>
      <c r="C219" s="1"/>
      <c r="J219" s="1"/>
    </row>
    <row r="220" ht="12.75" customHeight="1">
      <c r="A220" s="1"/>
      <c r="C220" s="1"/>
      <c r="J220" s="1"/>
    </row>
    <row r="221" ht="12.75" customHeight="1">
      <c r="A221" s="1"/>
      <c r="C221" s="1"/>
      <c r="J221" s="1"/>
    </row>
    <row r="222" ht="12.75" customHeight="1">
      <c r="A222" s="1"/>
      <c r="C222" s="1"/>
      <c r="J222" s="1"/>
    </row>
    <row r="223" ht="12.75" customHeight="1">
      <c r="A223" s="1"/>
      <c r="C223" s="1"/>
      <c r="J223" s="1"/>
    </row>
    <row r="224" ht="12.75" customHeight="1">
      <c r="A224" s="1"/>
      <c r="C224" s="1"/>
      <c r="J224" s="1"/>
    </row>
    <row r="225" ht="12.75" customHeight="1">
      <c r="A225" s="1"/>
      <c r="C225" s="1"/>
      <c r="J225" s="1"/>
    </row>
    <row r="226" ht="12.75" customHeight="1">
      <c r="A226" s="1"/>
      <c r="C226" s="1"/>
      <c r="J226" s="1"/>
    </row>
    <row r="227" ht="12.75" customHeight="1">
      <c r="A227" s="1"/>
      <c r="C227" s="1"/>
      <c r="J227" s="1"/>
    </row>
    <row r="228" ht="12.75" customHeight="1">
      <c r="A228" s="1"/>
      <c r="C228" s="1"/>
      <c r="J228" s="1"/>
    </row>
    <row r="229" ht="12.75" customHeight="1">
      <c r="A229" s="1"/>
      <c r="C229" s="1"/>
      <c r="J229" s="1"/>
    </row>
    <row r="230" ht="12.75" customHeight="1">
      <c r="A230" s="1"/>
      <c r="C230" s="1"/>
      <c r="J230" s="1"/>
    </row>
    <row r="231" ht="12.75" customHeight="1">
      <c r="A231" s="1"/>
      <c r="C231" s="1"/>
      <c r="J231" s="1"/>
    </row>
    <row r="232" ht="12.75" customHeight="1">
      <c r="A232" s="1"/>
      <c r="C232" s="1"/>
      <c r="J232" s="1"/>
    </row>
    <row r="233" ht="12.75" customHeight="1">
      <c r="A233" s="1"/>
      <c r="C233" s="1"/>
      <c r="J233" s="1"/>
    </row>
    <row r="234" ht="12.75" customHeight="1">
      <c r="A234" s="1"/>
      <c r="C234" s="1"/>
      <c r="J234" s="1"/>
    </row>
    <row r="235" ht="12.75" customHeight="1">
      <c r="A235" s="1"/>
      <c r="C235" s="1"/>
      <c r="J235" s="1"/>
    </row>
    <row r="236" ht="12.75" customHeight="1">
      <c r="A236" s="1"/>
      <c r="C236" s="1"/>
      <c r="J236" s="1"/>
    </row>
    <row r="237" ht="12.75" customHeight="1">
      <c r="A237" s="1"/>
      <c r="C237" s="1"/>
      <c r="J237" s="1"/>
    </row>
    <row r="238" ht="12.75" customHeight="1">
      <c r="A238" s="1"/>
      <c r="C238" s="1"/>
      <c r="J238" s="1"/>
    </row>
    <row r="239" ht="12.75" customHeight="1">
      <c r="A239" s="1"/>
      <c r="C239" s="1"/>
      <c r="J239" s="1"/>
    </row>
    <row r="240" ht="12.75" customHeight="1">
      <c r="A240" s="1"/>
      <c r="C240" s="1"/>
      <c r="J240" s="1"/>
    </row>
    <row r="241" ht="12.75" customHeight="1">
      <c r="A241" s="1"/>
      <c r="C241" s="1"/>
      <c r="J241" s="1"/>
    </row>
    <row r="242" ht="12.75" customHeight="1">
      <c r="A242" s="1"/>
      <c r="C242" s="1"/>
      <c r="J242" s="1"/>
    </row>
    <row r="243" ht="12.75" customHeight="1">
      <c r="A243" s="1"/>
      <c r="C243" s="1"/>
      <c r="J243" s="1"/>
    </row>
    <row r="244" ht="12.75" customHeight="1">
      <c r="A244" s="1"/>
      <c r="C244" s="1"/>
      <c r="J244" s="1"/>
    </row>
    <row r="245" ht="12.75" customHeight="1">
      <c r="A245" s="1"/>
      <c r="C245" s="1"/>
      <c r="J245" s="1"/>
    </row>
    <row r="246" ht="12.75" customHeight="1">
      <c r="A246" s="1"/>
      <c r="C246" s="1"/>
      <c r="J246" s="1"/>
    </row>
    <row r="247" ht="12.75" customHeight="1">
      <c r="A247" s="1"/>
      <c r="C247" s="1"/>
      <c r="J247" s="1"/>
    </row>
    <row r="248" ht="12.75" customHeight="1">
      <c r="A248" s="1"/>
      <c r="C248" s="1"/>
      <c r="J248" s="1"/>
    </row>
    <row r="249" ht="12.75" customHeight="1">
      <c r="A249" s="1"/>
      <c r="C249" s="1"/>
      <c r="J249" s="1"/>
    </row>
    <row r="250" ht="12.75" customHeight="1">
      <c r="A250" s="1"/>
      <c r="C250" s="1"/>
      <c r="J250" s="1"/>
    </row>
    <row r="251" ht="12.75" customHeight="1">
      <c r="A251" s="1"/>
      <c r="C251" s="1"/>
      <c r="J251" s="1"/>
    </row>
    <row r="252" ht="12.75" customHeight="1">
      <c r="A252" s="1"/>
      <c r="C252" s="1"/>
      <c r="J252" s="1"/>
    </row>
    <row r="253" ht="12.75" customHeight="1">
      <c r="A253" s="1"/>
      <c r="C253" s="1"/>
      <c r="J253" s="1"/>
    </row>
    <row r="254" ht="12.75" customHeight="1">
      <c r="A254" s="1"/>
      <c r="C254" s="1"/>
      <c r="J254" s="1"/>
    </row>
    <row r="255" ht="12.75" customHeight="1">
      <c r="A255" s="1"/>
      <c r="C255" s="1"/>
      <c r="J255" s="1"/>
    </row>
    <row r="256" ht="12.75" customHeight="1">
      <c r="A256" s="1"/>
      <c r="C256" s="1"/>
      <c r="J256" s="1"/>
    </row>
    <row r="257" ht="12.75" customHeight="1">
      <c r="A257" s="1"/>
      <c r="C257" s="1"/>
      <c r="J257" s="1"/>
    </row>
    <row r="258" ht="12.75" customHeight="1">
      <c r="A258" s="1"/>
      <c r="C258" s="1"/>
      <c r="J258" s="1"/>
    </row>
    <row r="259" ht="12.75" customHeight="1">
      <c r="A259" s="1"/>
      <c r="C259" s="1"/>
      <c r="J259" s="1"/>
    </row>
    <row r="260" ht="12.75" customHeight="1">
      <c r="A260" s="1"/>
      <c r="C260" s="1"/>
      <c r="J260" s="1"/>
    </row>
    <row r="261" ht="12.75" customHeight="1">
      <c r="A261" s="1"/>
      <c r="C261" s="1"/>
      <c r="J261" s="1"/>
    </row>
    <row r="262" ht="12.75" customHeight="1">
      <c r="A262" s="1"/>
      <c r="C262" s="1"/>
      <c r="J262" s="1"/>
    </row>
    <row r="263" ht="12.75" customHeight="1">
      <c r="A263" s="1"/>
      <c r="C263" s="1"/>
      <c r="J263" s="1"/>
    </row>
    <row r="264" ht="12.75" customHeight="1">
      <c r="A264" s="1"/>
      <c r="C264" s="1"/>
      <c r="J264" s="1"/>
    </row>
    <row r="265" ht="12.75" customHeight="1">
      <c r="A265" s="1"/>
      <c r="C265" s="1"/>
      <c r="J265" s="1"/>
    </row>
    <row r="266" ht="12.75" customHeight="1">
      <c r="A266" s="1"/>
      <c r="C266" s="1"/>
      <c r="J266" s="1"/>
    </row>
    <row r="267" ht="12.75" customHeight="1">
      <c r="A267" s="1"/>
      <c r="C267" s="1"/>
      <c r="J267" s="1"/>
    </row>
    <row r="268" ht="12.75" customHeight="1">
      <c r="A268" s="1"/>
      <c r="C268" s="1"/>
      <c r="J268" s="1"/>
    </row>
    <row r="269" ht="12.75" customHeight="1">
      <c r="A269" s="1"/>
      <c r="C269" s="1"/>
      <c r="J269" s="1"/>
    </row>
    <row r="270" ht="12.75" customHeight="1">
      <c r="A270" s="1"/>
      <c r="C270" s="1"/>
      <c r="J270" s="1"/>
    </row>
    <row r="271" ht="12.75" customHeight="1">
      <c r="A271" s="1"/>
      <c r="C271" s="1"/>
      <c r="J271" s="1"/>
    </row>
    <row r="272" ht="12.75" customHeight="1">
      <c r="A272" s="1"/>
      <c r="C272" s="1"/>
      <c r="J272" s="1"/>
    </row>
    <row r="273" ht="12.75" customHeight="1">
      <c r="A273" s="1"/>
      <c r="C273" s="1"/>
      <c r="J273" s="1"/>
    </row>
    <row r="274" ht="12.75" customHeight="1">
      <c r="A274" s="1"/>
      <c r="C274" s="1"/>
      <c r="J274" s="1"/>
    </row>
    <row r="275" ht="12.75" customHeight="1">
      <c r="A275" s="1"/>
      <c r="C275" s="1"/>
      <c r="J275" s="1"/>
    </row>
    <row r="276" ht="12.75" customHeight="1">
      <c r="A276" s="1"/>
      <c r="C276" s="1"/>
      <c r="J276" s="1"/>
    </row>
    <row r="277" ht="12.75" customHeight="1">
      <c r="A277" s="1"/>
      <c r="C277" s="1"/>
      <c r="J277" s="1"/>
    </row>
    <row r="278" ht="12.75" customHeight="1">
      <c r="A278" s="1"/>
      <c r="C278" s="1"/>
      <c r="J278" s="1"/>
    </row>
    <row r="279" ht="12.75" customHeight="1">
      <c r="A279" s="1"/>
      <c r="C279" s="1"/>
      <c r="J279" s="1"/>
    </row>
    <row r="280" ht="12.75" customHeight="1">
      <c r="A280" s="1"/>
      <c r="C280" s="1"/>
      <c r="J280" s="1"/>
    </row>
    <row r="281" ht="12.75" customHeight="1">
      <c r="A281" s="1"/>
      <c r="C281" s="1"/>
      <c r="J281" s="1"/>
    </row>
    <row r="282" ht="12.75" customHeight="1">
      <c r="A282" s="1"/>
      <c r="C282" s="1"/>
      <c r="J282" s="1"/>
    </row>
    <row r="283" ht="12.75" customHeight="1">
      <c r="A283" s="1"/>
      <c r="C283" s="1"/>
      <c r="J283" s="1"/>
    </row>
    <row r="284" ht="12.75" customHeight="1">
      <c r="A284" s="1"/>
      <c r="C284" s="1"/>
      <c r="J284" s="1"/>
    </row>
    <row r="285" ht="12.75" customHeight="1">
      <c r="A285" s="1"/>
      <c r="C285" s="1"/>
      <c r="J285" s="1"/>
    </row>
    <row r="286" ht="12.75" customHeight="1">
      <c r="A286" s="1"/>
      <c r="C286" s="1"/>
      <c r="J286" s="1"/>
    </row>
    <row r="287" ht="12.75" customHeight="1">
      <c r="A287" s="1"/>
      <c r="C287" s="1"/>
      <c r="J287" s="1"/>
    </row>
    <row r="288" ht="12.75" customHeight="1">
      <c r="A288" s="1"/>
      <c r="C288" s="1"/>
      <c r="J288" s="1"/>
    </row>
    <row r="289" ht="12.75" customHeight="1">
      <c r="A289" s="1"/>
      <c r="C289" s="1"/>
      <c r="J289" s="1"/>
    </row>
    <row r="290" ht="12.75" customHeight="1">
      <c r="A290" s="1"/>
      <c r="C290" s="1"/>
      <c r="J290" s="1"/>
    </row>
    <row r="291" ht="12.75" customHeight="1">
      <c r="A291" s="1"/>
      <c r="C291" s="1"/>
      <c r="J291" s="1"/>
    </row>
    <row r="292" ht="12.75" customHeight="1">
      <c r="A292" s="1"/>
      <c r="C292" s="1"/>
      <c r="J292" s="1"/>
    </row>
    <row r="293" ht="12.75" customHeight="1">
      <c r="A293" s="1"/>
      <c r="C293" s="1"/>
      <c r="J293" s="1"/>
    </row>
    <row r="294" ht="12.75" customHeight="1">
      <c r="A294" s="1"/>
      <c r="C294" s="1"/>
      <c r="J294" s="1"/>
    </row>
    <row r="295" ht="12.75" customHeight="1">
      <c r="A295" s="1"/>
      <c r="C295" s="1"/>
      <c r="J295" s="1"/>
    </row>
    <row r="296" ht="12.75" customHeight="1">
      <c r="A296" s="1"/>
      <c r="C296" s="1"/>
      <c r="J296" s="1"/>
    </row>
    <row r="297" ht="12.75" customHeight="1">
      <c r="A297" s="1"/>
      <c r="C297" s="1"/>
      <c r="J297" s="1"/>
    </row>
    <row r="298" ht="12.75" customHeight="1">
      <c r="A298" s="1"/>
      <c r="C298" s="1"/>
      <c r="J298" s="1"/>
    </row>
    <row r="299" ht="12.75" customHeight="1">
      <c r="A299" s="1"/>
      <c r="C299" s="1"/>
      <c r="J299" s="1"/>
    </row>
    <row r="300" ht="12.75" customHeight="1">
      <c r="A300" s="1"/>
      <c r="C300" s="1"/>
      <c r="J300" s="1"/>
    </row>
    <row r="301" ht="12.75" customHeight="1">
      <c r="A301" s="1"/>
      <c r="C301" s="1"/>
      <c r="J301" s="1"/>
    </row>
    <row r="302" ht="12.75" customHeight="1">
      <c r="A302" s="1"/>
      <c r="C302" s="1"/>
      <c r="J302" s="1"/>
    </row>
    <row r="303" ht="12.75" customHeight="1">
      <c r="A303" s="1"/>
      <c r="C303" s="1"/>
      <c r="J303" s="1"/>
    </row>
    <row r="304" ht="12.75" customHeight="1">
      <c r="A304" s="1"/>
      <c r="C304" s="1"/>
      <c r="J304" s="1"/>
    </row>
    <row r="305" ht="12.75" customHeight="1">
      <c r="A305" s="1"/>
      <c r="C305" s="1"/>
      <c r="J305" s="1"/>
    </row>
    <row r="306" ht="12.75" customHeight="1">
      <c r="A306" s="1"/>
      <c r="C306" s="1"/>
      <c r="J306" s="1"/>
    </row>
    <row r="307" ht="12.75" customHeight="1">
      <c r="A307" s="1"/>
      <c r="C307" s="1"/>
      <c r="J307" s="1"/>
    </row>
    <row r="308" ht="12.75" customHeight="1">
      <c r="A308" s="1"/>
      <c r="C308" s="1"/>
      <c r="J308" s="1"/>
    </row>
    <row r="309" ht="12.75" customHeight="1">
      <c r="A309" s="1"/>
      <c r="C309" s="1"/>
      <c r="J309" s="1"/>
    </row>
    <row r="310" ht="12.75" customHeight="1">
      <c r="A310" s="1"/>
      <c r="C310" s="1"/>
      <c r="J310" s="1"/>
    </row>
    <row r="311" ht="12.75" customHeight="1">
      <c r="A311" s="1"/>
      <c r="C311" s="1"/>
      <c r="J311" s="1"/>
    </row>
    <row r="312" ht="12.75" customHeight="1">
      <c r="A312" s="1"/>
      <c r="C312" s="1"/>
      <c r="J312" s="1"/>
    </row>
    <row r="313" ht="12.75" customHeight="1">
      <c r="A313" s="1"/>
      <c r="C313" s="1"/>
      <c r="J313" s="1"/>
    </row>
    <row r="314" ht="12.75" customHeight="1">
      <c r="A314" s="1"/>
      <c r="C314" s="1"/>
      <c r="J314" s="1"/>
    </row>
    <row r="315" ht="12.75" customHeight="1">
      <c r="A315" s="1"/>
      <c r="C315" s="1"/>
      <c r="J315" s="1"/>
    </row>
    <row r="316" ht="12.75" customHeight="1">
      <c r="A316" s="1"/>
      <c r="C316" s="1"/>
      <c r="J316" s="1"/>
    </row>
    <row r="317" ht="12.75" customHeight="1">
      <c r="A317" s="1"/>
      <c r="C317" s="1"/>
      <c r="J317" s="1"/>
    </row>
    <row r="318" ht="12.75" customHeight="1">
      <c r="A318" s="1"/>
      <c r="C318" s="1"/>
      <c r="J318" s="1"/>
    </row>
    <row r="319" ht="12.75" customHeight="1">
      <c r="A319" s="1"/>
      <c r="C319" s="1"/>
      <c r="J319" s="1"/>
    </row>
    <row r="320" ht="12.75" customHeight="1">
      <c r="A320" s="1"/>
      <c r="C320" s="1"/>
      <c r="J320" s="1"/>
    </row>
    <row r="321" ht="12.75" customHeight="1">
      <c r="A321" s="1"/>
      <c r="C321" s="1"/>
      <c r="J321" s="1"/>
    </row>
    <row r="322" ht="12.75" customHeight="1">
      <c r="A322" s="1"/>
      <c r="C322" s="1"/>
      <c r="J322" s="1"/>
    </row>
    <row r="323" ht="12.75" customHeight="1">
      <c r="A323" s="1"/>
      <c r="C323" s="1"/>
      <c r="J323" s="1"/>
    </row>
    <row r="324" ht="12.75" customHeight="1">
      <c r="A324" s="1"/>
      <c r="C324" s="1"/>
      <c r="J324" s="1"/>
    </row>
    <row r="325" ht="12.75" customHeight="1">
      <c r="A325" s="1"/>
      <c r="C325" s="1"/>
      <c r="J325" s="1"/>
    </row>
    <row r="326" ht="12.75" customHeight="1">
      <c r="A326" s="1"/>
      <c r="C326" s="1"/>
      <c r="J326" s="1"/>
    </row>
    <row r="327" ht="12.75" customHeight="1">
      <c r="A327" s="1"/>
      <c r="C327" s="1"/>
      <c r="J327" s="1"/>
    </row>
    <row r="328" ht="12.75" customHeight="1">
      <c r="A328" s="1"/>
      <c r="C328" s="1"/>
      <c r="J328" s="1"/>
    </row>
    <row r="329" ht="12.75" customHeight="1">
      <c r="A329" s="1"/>
      <c r="C329" s="1"/>
      <c r="J329" s="1"/>
    </row>
    <row r="330" ht="12.75" customHeight="1">
      <c r="A330" s="1"/>
      <c r="C330" s="1"/>
      <c r="J330" s="1"/>
    </row>
    <row r="331" ht="12.75" customHeight="1">
      <c r="A331" s="1"/>
      <c r="C331" s="1"/>
      <c r="J331" s="1"/>
    </row>
    <row r="332" ht="12.75" customHeight="1">
      <c r="A332" s="1"/>
      <c r="C332" s="1"/>
      <c r="J332" s="1"/>
    </row>
    <row r="333" ht="12.75" customHeight="1">
      <c r="A333" s="1"/>
      <c r="C333" s="1"/>
      <c r="J333" s="1"/>
    </row>
    <row r="334" ht="12.75" customHeight="1">
      <c r="A334" s="1"/>
      <c r="C334" s="1"/>
      <c r="J334" s="1"/>
    </row>
    <row r="335" ht="12.75" customHeight="1">
      <c r="A335" s="1"/>
      <c r="C335" s="1"/>
      <c r="J335" s="1"/>
    </row>
    <row r="336" ht="12.75" customHeight="1">
      <c r="A336" s="1"/>
      <c r="C336" s="1"/>
      <c r="J336" s="1"/>
    </row>
    <row r="337" ht="12.75" customHeight="1">
      <c r="A337" s="1"/>
      <c r="C337" s="1"/>
      <c r="J337" s="1"/>
    </row>
    <row r="338" ht="12.75" customHeight="1">
      <c r="A338" s="1"/>
      <c r="C338" s="1"/>
      <c r="J338" s="1"/>
    </row>
    <row r="339" ht="12.75" customHeight="1">
      <c r="A339" s="1"/>
      <c r="C339" s="1"/>
      <c r="J339" s="1"/>
    </row>
    <row r="340" ht="12.75" customHeight="1">
      <c r="A340" s="1"/>
      <c r="C340" s="1"/>
      <c r="J340" s="1"/>
    </row>
    <row r="341" ht="12.75" customHeight="1">
      <c r="A341" s="1"/>
      <c r="C341" s="1"/>
      <c r="J341" s="1"/>
    </row>
    <row r="342" ht="12.75" customHeight="1">
      <c r="A342" s="1"/>
      <c r="C342" s="1"/>
      <c r="J342" s="1"/>
    </row>
    <row r="343" ht="12.75" customHeight="1">
      <c r="A343" s="1"/>
      <c r="C343" s="1"/>
      <c r="J343" s="1"/>
    </row>
    <row r="344" ht="12.75" customHeight="1">
      <c r="A344" s="1"/>
      <c r="C344" s="1"/>
      <c r="J344" s="1"/>
    </row>
    <row r="345" ht="12.75" customHeight="1">
      <c r="A345" s="1"/>
      <c r="C345" s="1"/>
      <c r="J345" s="1"/>
    </row>
    <row r="346" ht="12.75" customHeight="1">
      <c r="A346" s="1"/>
      <c r="C346" s="1"/>
      <c r="J346" s="1"/>
    </row>
    <row r="347" ht="12.75" customHeight="1">
      <c r="A347" s="1"/>
      <c r="C347" s="1"/>
      <c r="J347" s="1"/>
    </row>
    <row r="348" ht="12.75" customHeight="1">
      <c r="A348" s="1"/>
      <c r="C348" s="1"/>
      <c r="J348" s="1"/>
    </row>
    <row r="349" ht="12.75" customHeight="1">
      <c r="A349" s="1"/>
      <c r="C349" s="1"/>
      <c r="J349" s="1"/>
    </row>
    <row r="350" ht="12.75" customHeight="1">
      <c r="A350" s="1"/>
      <c r="C350" s="1"/>
      <c r="J350" s="1"/>
    </row>
    <row r="351" ht="12.75" customHeight="1">
      <c r="A351" s="1"/>
      <c r="C351" s="1"/>
      <c r="J351" s="1"/>
    </row>
    <row r="352" ht="12.75" customHeight="1">
      <c r="A352" s="1"/>
      <c r="C352" s="1"/>
      <c r="J352" s="1"/>
    </row>
    <row r="353" ht="12.75" customHeight="1">
      <c r="A353" s="1"/>
      <c r="C353" s="1"/>
      <c r="J353" s="1"/>
    </row>
    <row r="354" ht="12.75" customHeight="1">
      <c r="A354" s="1"/>
      <c r="C354" s="1"/>
      <c r="J354" s="1"/>
    </row>
    <row r="355" ht="12.75" customHeight="1">
      <c r="A355" s="1"/>
      <c r="C355" s="1"/>
      <c r="J355" s="1"/>
    </row>
    <row r="356" ht="12.75" customHeight="1">
      <c r="A356" s="1"/>
      <c r="C356" s="1"/>
      <c r="J356" s="1"/>
    </row>
    <row r="357" ht="12.75" customHeight="1">
      <c r="A357" s="1"/>
      <c r="C357" s="1"/>
      <c r="J357" s="1"/>
    </row>
    <row r="358" ht="12.75" customHeight="1">
      <c r="A358" s="1"/>
      <c r="C358" s="1"/>
      <c r="J358" s="1"/>
    </row>
    <row r="359" ht="12.75" customHeight="1">
      <c r="A359" s="1"/>
      <c r="C359" s="1"/>
      <c r="J359" s="1"/>
    </row>
    <row r="360" ht="12.75" customHeight="1">
      <c r="A360" s="1"/>
      <c r="C360" s="1"/>
      <c r="J360" s="1"/>
    </row>
    <row r="361" ht="12.75" customHeight="1">
      <c r="A361" s="1"/>
      <c r="C361" s="1"/>
      <c r="J361" s="1"/>
    </row>
    <row r="362" ht="12.75" customHeight="1">
      <c r="A362" s="1"/>
      <c r="C362" s="1"/>
      <c r="J362" s="1"/>
    </row>
    <row r="363" ht="12.75" customHeight="1">
      <c r="A363" s="1"/>
      <c r="C363" s="1"/>
      <c r="J363" s="1"/>
    </row>
    <row r="364" ht="12.75" customHeight="1">
      <c r="A364" s="1"/>
      <c r="C364" s="1"/>
      <c r="J364" s="1"/>
    </row>
    <row r="365" ht="12.75" customHeight="1">
      <c r="A365" s="1"/>
      <c r="C365" s="1"/>
      <c r="J365" s="1"/>
    </row>
    <row r="366" ht="12.75" customHeight="1">
      <c r="A366" s="1"/>
      <c r="C366" s="1"/>
      <c r="J366" s="1"/>
    </row>
    <row r="367" ht="12.75" customHeight="1">
      <c r="A367" s="1"/>
      <c r="C367" s="1"/>
      <c r="J367" s="1"/>
    </row>
    <row r="368" ht="12.75" customHeight="1">
      <c r="A368" s="1"/>
      <c r="C368" s="1"/>
      <c r="J368" s="1"/>
    </row>
    <row r="369" ht="12.75" customHeight="1">
      <c r="A369" s="1"/>
      <c r="C369" s="1"/>
      <c r="J369" s="1"/>
    </row>
    <row r="370" ht="12.75" customHeight="1">
      <c r="A370" s="1"/>
      <c r="C370" s="1"/>
      <c r="J370" s="1"/>
    </row>
    <row r="371" ht="12.75" customHeight="1">
      <c r="A371" s="1"/>
      <c r="C371" s="1"/>
      <c r="J371" s="1"/>
    </row>
    <row r="372" ht="12.75" customHeight="1">
      <c r="A372" s="1"/>
      <c r="C372" s="1"/>
      <c r="J372" s="1"/>
    </row>
    <row r="373" ht="12.75" customHeight="1">
      <c r="A373" s="1"/>
      <c r="C373" s="1"/>
      <c r="J373" s="1"/>
    </row>
    <row r="374" ht="12.75" customHeight="1">
      <c r="A374" s="1"/>
      <c r="C374" s="1"/>
      <c r="J374" s="1"/>
    </row>
    <row r="375" ht="12.75" customHeight="1">
      <c r="A375" s="1"/>
      <c r="C375" s="1"/>
      <c r="J375" s="1"/>
    </row>
    <row r="376" ht="12.75" customHeight="1">
      <c r="A376" s="1"/>
      <c r="C376" s="1"/>
      <c r="J376" s="1"/>
    </row>
    <row r="377" ht="12.75" customHeight="1">
      <c r="A377" s="1"/>
      <c r="C377" s="1"/>
      <c r="J377" s="1"/>
    </row>
    <row r="378" ht="12.75" customHeight="1">
      <c r="A378" s="1"/>
      <c r="C378" s="1"/>
      <c r="J378" s="1"/>
    </row>
    <row r="379" ht="12.75" customHeight="1">
      <c r="A379" s="1"/>
      <c r="C379" s="1"/>
      <c r="J379" s="1"/>
    </row>
    <row r="380" ht="12.75" customHeight="1">
      <c r="A380" s="1"/>
      <c r="C380" s="1"/>
      <c r="J380" s="1"/>
    </row>
    <row r="381" ht="12.75" customHeight="1">
      <c r="A381" s="1"/>
      <c r="C381" s="1"/>
      <c r="J381" s="1"/>
    </row>
    <row r="382" ht="12.75" customHeight="1">
      <c r="A382" s="1"/>
      <c r="C382" s="1"/>
      <c r="J382" s="1"/>
    </row>
    <row r="383" ht="12.75" customHeight="1">
      <c r="A383" s="1"/>
      <c r="C383" s="1"/>
      <c r="J383" s="1"/>
    </row>
    <row r="384" ht="12.75" customHeight="1">
      <c r="A384" s="1"/>
      <c r="C384" s="1"/>
      <c r="J384" s="1"/>
    </row>
    <row r="385" ht="12.75" customHeight="1">
      <c r="A385" s="1"/>
      <c r="C385" s="1"/>
      <c r="J385" s="1"/>
    </row>
    <row r="386" ht="12.75" customHeight="1">
      <c r="A386" s="1"/>
      <c r="C386" s="1"/>
      <c r="J386" s="1"/>
    </row>
    <row r="387" ht="12.75" customHeight="1">
      <c r="A387" s="1"/>
      <c r="C387" s="1"/>
      <c r="J387" s="1"/>
    </row>
    <row r="388" ht="12.75" customHeight="1">
      <c r="A388" s="1"/>
      <c r="C388" s="1"/>
      <c r="J388" s="1"/>
    </row>
    <row r="389" ht="12.75" customHeight="1">
      <c r="A389" s="1"/>
      <c r="C389" s="1"/>
      <c r="J389" s="1"/>
    </row>
    <row r="390" ht="12.75" customHeight="1">
      <c r="A390" s="1"/>
      <c r="C390" s="1"/>
      <c r="J390" s="1"/>
    </row>
    <row r="391" ht="12.75" customHeight="1">
      <c r="A391" s="1"/>
      <c r="C391" s="1"/>
      <c r="J391" s="1"/>
    </row>
    <row r="392" ht="12.75" customHeight="1">
      <c r="A392" s="1"/>
      <c r="C392" s="1"/>
      <c r="J392" s="1"/>
    </row>
    <row r="393" ht="12.75" customHeight="1">
      <c r="A393" s="1"/>
      <c r="C393" s="1"/>
      <c r="J393" s="1"/>
    </row>
    <row r="394" ht="12.75" customHeight="1">
      <c r="A394" s="1"/>
      <c r="C394" s="1"/>
      <c r="J394" s="1"/>
    </row>
    <row r="395" ht="12.75" customHeight="1">
      <c r="A395" s="1"/>
      <c r="C395" s="1"/>
      <c r="J395" s="1"/>
    </row>
    <row r="396" ht="12.75" customHeight="1">
      <c r="A396" s="1"/>
      <c r="C396" s="1"/>
      <c r="J396" s="1"/>
    </row>
    <row r="397" ht="12.75" customHeight="1">
      <c r="A397" s="1"/>
      <c r="C397" s="1"/>
      <c r="J397" s="1"/>
    </row>
    <row r="398" ht="12.75" customHeight="1">
      <c r="A398" s="1"/>
      <c r="C398" s="1"/>
      <c r="J398" s="1"/>
    </row>
    <row r="399" ht="12.75" customHeight="1">
      <c r="A399" s="1"/>
      <c r="C399" s="1"/>
      <c r="J399" s="1"/>
    </row>
    <row r="400" ht="12.75" customHeight="1">
      <c r="A400" s="1"/>
      <c r="C400" s="1"/>
      <c r="J400" s="1"/>
    </row>
    <row r="401" ht="12.75" customHeight="1">
      <c r="A401" s="1"/>
      <c r="C401" s="1"/>
      <c r="J401" s="1"/>
    </row>
    <row r="402" ht="12.75" customHeight="1">
      <c r="A402" s="1"/>
      <c r="C402" s="1"/>
      <c r="J402" s="1"/>
    </row>
    <row r="403" ht="12.75" customHeight="1">
      <c r="A403" s="1"/>
      <c r="C403" s="1"/>
      <c r="J403" s="1"/>
    </row>
    <row r="404" ht="12.75" customHeight="1">
      <c r="A404" s="1"/>
      <c r="C404" s="1"/>
      <c r="J404" s="1"/>
    </row>
    <row r="405" ht="12.75" customHeight="1">
      <c r="A405" s="1"/>
      <c r="C405" s="1"/>
      <c r="J405" s="1"/>
    </row>
    <row r="406" ht="12.75" customHeight="1">
      <c r="A406" s="1"/>
      <c r="C406" s="1"/>
      <c r="J406" s="1"/>
    </row>
    <row r="407" ht="12.75" customHeight="1">
      <c r="A407" s="1"/>
      <c r="C407" s="1"/>
      <c r="J407" s="1"/>
    </row>
    <row r="408" ht="12.75" customHeight="1">
      <c r="A408" s="1"/>
      <c r="C408" s="1"/>
      <c r="J408" s="1"/>
    </row>
    <row r="409" ht="12.75" customHeight="1">
      <c r="A409" s="1"/>
      <c r="C409" s="1"/>
      <c r="J409" s="1"/>
    </row>
    <row r="410" ht="12.75" customHeight="1">
      <c r="A410" s="1"/>
      <c r="C410" s="1"/>
      <c r="J410" s="1"/>
    </row>
    <row r="411" ht="12.75" customHeight="1">
      <c r="A411" s="1"/>
      <c r="C411" s="1"/>
      <c r="J411" s="1"/>
    </row>
    <row r="412" ht="12.75" customHeight="1">
      <c r="A412" s="1"/>
      <c r="C412" s="1"/>
      <c r="J412" s="1"/>
    </row>
    <row r="413" ht="12.75" customHeight="1">
      <c r="A413" s="1"/>
      <c r="C413" s="1"/>
      <c r="J413" s="1"/>
    </row>
    <row r="414" ht="12.75" customHeight="1">
      <c r="A414" s="1"/>
      <c r="C414" s="1"/>
      <c r="J414" s="1"/>
    </row>
    <row r="415" ht="12.75" customHeight="1">
      <c r="A415" s="1"/>
      <c r="C415" s="1"/>
      <c r="J415" s="1"/>
    </row>
    <row r="416" ht="12.75" customHeight="1">
      <c r="A416" s="1"/>
      <c r="C416" s="1"/>
      <c r="J416" s="1"/>
    </row>
    <row r="417" ht="12.75" customHeight="1">
      <c r="A417" s="1"/>
      <c r="C417" s="1"/>
      <c r="J417" s="1"/>
    </row>
    <row r="418" ht="12.75" customHeight="1">
      <c r="A418" s="1"/>
      <c r="C418" s="1"/>
      <c r="J418" s="1"/>
    </row>
    <row r="419" ht="12.75" customHeight="1">
      <c r="A419" s="1"/>
      <c r="C419" s="1"/>
      <c r="J419" s="1"/>
    </row>
    <row r="420" ht="12.75" customHeight="1">
      <c r="A420" s="1"/>
      <c r="C420" s="1"/>
      <c r="J420" s="1"/>
    </row>
    <row r="421" ht="12.75" customHeight="1">
      <c r="A421" s="1"/>
      <c r="C421" s="1"/>
      <c r="J421" s="1"/>
    </row>
    <row r="422" ht="12.75" customHeight="1">
      <c r="A422" s="1"/>
      <c r="C422" s="1"/>
      <c r="J422" s="1"/>
    </row>
    <row r="423" ht="12.75" customHeight="1">
      <c r="A423" s="1"/>
      <c r="C423" s="1"/>
      <c r="J423" s="1"/>
    </row>
    <row r="424" ht="12.75" customHeight="1">
      <c r="A424" s="1"/>
      <c r="C424" s="1"/>
      <c r="J424" s="1"/>
    </row>
    <row r="425" ht="12.75" customHeight="1">
      <c r="A425" s="1"/>
      <c r="C425" s="1"/>
      <c r="J425" s="1"/>
    </row>
    <row r="426" ht="12.75" customHeight="1">
      <c r="A426" s="1"/>
      <c r="C426" s="1"/>
      <c r="J426" s="1"/>
    </row>
    <row r="427" ht="12.75" customHeight="1">
      <c r="A427" s="1"/>
      <c r="C427" s="1"/>
      <c r="J427" s="1"/>
    </row>
    <row r="428" ht="12.75" customHeight="1">
      <c r="A428" s="1"/>
      <c r="C428" s="1"/>
      <c r="J428" s="1"/>
    </row>
    <row r="429" ht="12.75" customHeight="1">
      <c r="A429" s="1"/>
      <c r="C429" s="1"/>
      <c r="J429" s="1"/>
    </row>
    <row r="430" ht="12.75" customHeight="1">
      <c r="A430" s="1"/>
      <c r="C430" s="1"/>
      <c r="J430" s="1"/>
    </row>
    <row r="431" ht="12.75" customHeight="1">
      <c r="A431" s="1"/>
      <c r="C431" s="1"/>
      <c r="J431" s="1"/>
    </row>
    <row r="432" ht="12.75" customHeight="1">
      <c r="A432" s="1"/>
      <c r="C432" s="1"/>
      <c r="J432" s="1"/>
    </row>
    <row r="433" ht="12.75" customHeight="1">
      <c r="A433" s="1"/>
      <c r="C433" s="1"/>
      <c r="J433" s="1"/>
    </row>
    <row r="434" ht="12.75" customHeight="1">
      <c r="A434" s="1"/>
      <c r="C434" s="1"/>
      <c r="J434" s="1"/>
    </row>
    <row r="435" ht="12.75" customHeight="1">
      <c r="A435" s="1"/>
      <c r="C435" s="1"/>
      <c r="J435" s="1"/>
    </row>
    <row r="436" ht="12.75" customHeight="1">
      <c r="A436" s="1"/>
      <c r="C436" s="1"/>
      <c r="J436" s="1"/>
    </row>
    <row r="437" ht="12.75" customHeight="1">
      <c r="A437" s="1"/>
      <c r="C437" s="1"/>
      <c r="J437" s="1"/>
    </row>
    <row r="438" ht="12.75" customHeight="1">
      <c r="A438" s="1"/>
      <c r="C438" s="1"/>
      <c r="J438" s="1"/>
    </row>
    <row r="439" ht="12.75" customHeight="1">
      <c r="A439" s="1"/>
      <c r="C439" s="1"/>
      <c r="J439" s="1"/>
    </row>
    <row r="440" ht="12.75" customHeight="1">
      <c r="A440" s="1"/>
      <c r="C440" s="1"/>
      <c r="J440" s="1"/>
    </row>
    <row r="441" ht="12.75" customHeight="1">
      <c r="A441" s="1"/>
      <c r="C441" s="1"/>
      <c r="J441" s="1"/>
    </row>
    <row r="442" ht="12.75" customHeight="1">
      <c r="A442" s="1"/>
      <c r="C442" s="1"/>
      <c r="J442" s="1"/>
    </row>
    <row r="443" ht="12.75" customHeight="1">
      <c r="A443" s="1"/>
      <c r="C443" s="1"/>
      <c r="J443" s="1"/>
    </row>
    <row r="444" ht="12.75" customHeight="1">
      <c r="A444" s="1"/>
      <c r="C444" s="1"/>
      <c r="J444" s="1"/>
    </row>
    <row r="445" ht="12.75" customHeight="1">
      <c r="A445" s="1"/>
      <c r="C445" s="1"/>
      <c r="J445" s="1"/>
    </row>
    <row r="446" ht="12.75" customHeight="1">
      <c r="A446" s="1"/>
      <c r="C446" s="1"/>
      <c r="J446" s="1"/>
    </row>
    <row r="447" ht="12.75" customHeight="1">
      <c r="A447" s="1"/>
      <c r="C447" s="1"/>
      <c r="J447" s="1"/>
    </row>
    <row r="448" ht="12.75" customHeight="1">
      <c r="A448" s="1"/>
      <c r="C448" s="1"/>
      <c r="J448" s="1"/>
    </row>
    <row r="449" ht="12.75" customHeight="1">
      <c r="A449" s="1"/>
      <c r="C449" s="1"/>
      <c r="J449" s="1"/>
    </row>
    <row r="450" ht="12.75" customHeight="1">
      <c r="A450" s="1"/>
      <c r="C450" s="1"/>
      <c r="J450" s="1"/>
    </row>
    <row r="451" ht="12.75" customHeight="1">
      <c r="A451" s="1"/>
      <c r="C451" s="1"/>
      <c r="J451" s="1"/>
    </row>
    <row r="452" ht="12.75" customHeight="1">
      <c r="A452" s="1"/>
      <c r="C452" s="1"/>
      <c r="J452" s="1"/>
    </row>
    <row r="453" ht="12.75" customHeight="1">
      <c r="A453" s="1"/>
      <c r="C453" s="1"/>
      <c r="J453" s="1"/>
    </row>
    <row r="454" ht="12.75" customHeight="1">
      <c r="A454" s="1"/>
      <c r="C454" s="1"/>
      <c r="J454" s="1"/>
    </row>
    <row r="455" ht="12.75" customHeight="1">
      <c r="A455" s="1"/>
      <c r="C455" s="1"/>
      <c r="J455" s="1"/>
    </row>
    <row r="456" ht="12.75" customHeight="1">
      <c r="A456" s="1"/>
      <c r="C456" s="1"/>
      <c r="J456" s="1"/>
    </row>
    <row r="457" ht="12.75" customHeight="1">
      <c r="A457" s="1"/>
      <c r="C457" s="1"/>
      <c r="J457" s="1"/>
    </row>
    <row r="458" ht="12.75" customHeight="1">
      <c r="A458" s="1"/>
      <c r="C458" s="1"/>
      <c r="J458" s="1"/>
    </row>
    <row r="459" ht="12.75" customHeight="1">
      <c r="A459" s="1"/>
      <c r="C459" s="1"/>
      <c r="J459" s="1"/>
    </row>
    <row r="460" ht="12.75" customHeight="1">
      <c r="A460" s="1"/>
      <c r="C460" s="1"/>
      <c r="J460" s="1"/>
    </row>
    <row r="461" ht="12.75" customHeight="1">
      <c r="A461" s="1"/>
      <c r="C461" s="1"/>
      <c r="J461" s="1"/>
    </row>
    <row r="462" ht="12.75" customHeight="1">
      <c r="A462" s="1"/>
      <c r="C462" s="1"/>
      <c r="J462" s="1"/>
    </row>
    <row r="463" ht="12.75" customHeight="1">
      <c r="A463" s="1"/>
      <c r="C463" s="1"/>
      <c r="J463" s="1"/>
    </row>
    <row r="464" ht="12.75" customHeight="1">
      <c r="A464" s="1"/>
      <c r="C464" s="1"/>
      <c r="J464" s="1"/>
    </row>
    <row r="465" ht="12.75" customHeight="1">
      <c r="A465" s="1"/>
      <c r="C465" s="1"/>
      <c r="J465" s="1"/>
    </row>
    <row r="466" ht="12.75" customHeight="1">
      <c r="A466" s="1"/>
      <c r="C466" s="1"/>
      <c r="J466" s="1"/>
    </row>
    <row r="467" ht="12.75" customHeight="1">
      <c r="A467" s="1"/>
      <c r="C467" s="1"/>
      <c r="J467" s="1"/>
    </row>
    <row r="468" ht="12.75" customHeight="1">
      <c r="A468" s="1"/>
      <c r="C468" s="1"/>
      <c r="J468" s="1"/>
    </row>
    <row r="469" ht="12.75" customHeight="1">
      <c r="A469" s="1"/>
      <c r="C469" s="1"/>
      <c r="J469" s="1"/>
    </row>
    <row r="470" ht="12.75" customHeight="1">
      <c r="A470" s="1"/>
      <c r="C470" s="1"/>
      <c r="J470" s="1"/>
    </row>
    <row r="471" ht="12.75" customHeight="1">
      <c r="A471" s="1"/>
      <c r="C471" s="1"/>
      <c r="J471" s="1"/>
    </row>
    <row r="472" ht="12.75" customHeight="1">
      <c r="A472" s="1"/>
      <c r="C472" s="1"/>
      <c r="J472" s="1"/>
    </row>
    <row r="473" ht="12.75" customHeight="1">
      <c r="A473" s="1"/>
      <c r="C473" s="1"/>
      <c r="J473" s="1"/>
    </row>
    <row r="474" ht="12.75" customHeight="1">
      <c r="A474" s="1"/>
      <c r="C474" s="1"/>
      <c r="J474" s="1"/>
    </row>
    <row r="475" ht="12.75" customHeight="1">
      <c r="A475" s="1"/>
      <c r="C475" s="1"/>
      <c r="J475" s="1"/>
    </row>
    <row r="476" ht="12.75" customHeight="1">
      <c r="A476" s="1"/>
      <c r="C476" s="1"/>
      <c r="J476" s="1"/>
    </row>
    <row r="477" ht="12.75" customHeight="1">
      <c r="A477" s="1"/>
      <c r="C477" s="1"/>
      <c r="J477" s="1"/>
    </row>
    <row r="478" ht="12.75" customHeight="1">
      <c r="A478" s="1"/>
      <c r="C478" s="1"/>
      <c r="J478" s="1"/>
    </row>
    <row r="479" ht="12.75" customHeight="1">
      <c r="A479" s="1"/>
      <c r="C479" s="1"/>
      <c r="J479" s="1"/>
    </row>
    <row r="480" ht="12.75" customHeight="1">
      <c r="A480" s="1"/>
      <c r="C480" s="1"/>
      <c r="J480" s="1"/>
    </row>
    <row r="481" ht="12.75" customHeight="1">
      <c r="A481" s="1"/>
      <c r="C481" s="1"/>
      <c r="J481" s="1"/>
    </row>
    <row r="482" ht="12.75" customHeight="1">
      <c r="A482" s="1"/>
      <c r="C482" s="1"/>
      <c r="J482" s="1"/>
    </row>
    <row r="483" ht="12.75" customHeight="1">
      <c r="A483" s="1"/>
      <c r="C483" s="1"/>
      <c r="J483" s="1"/>
    </row>
    <row r="484" ht="12.75" customHeight="1">
      <c r="A484" s="1"/>
      <c r="C484" s="1"/>
      <c r="J484" s="1"/>
    </row>
    <row r="485" ht="12.75" customHeight="1">
      <c r="A485" s="1"/>
      <c r="C485" s="1"/>
      <c r="J485" s="1"/>
    </row>
    <row r="486" ht="12.75" customHeight="1">
      <c r="A486" s="1"/>
      <c r="C486" s="1"/>
      <c r="J486" s="1"/>
    </row>
    <row r="487" ht="12.75" customHeight="1">
      <c r="A487" s="1"/>
      <c r="C487" s="1"/>
      <c r="J487" s="1"/>
    </row>
    <row r="488" ht="12.75" customHeight="1">
      <c r="A488" s="1"/>
      <c r="C488" s="1"/>
      <c r="J488" s="1"/>
    </row>
    <row r="489" ht="12.75" customHeight="1">
      <c r="A489" s="1"/>
      <c r="C489" s="1"/>
      <c r="J489" s="1"/>
    </row>
    <row r="490" ht="12.75" customHeight="1">
      <c r="A490" s="1"/>
      <c r="C490" s="1"/>
      <c r="J490" s="1"/>
    </row>
    <row r="491" ht="12.75" customHeight="1">
      <c r="A491" s="1"/>
      <c r="C491" s="1"/>
      <c r="J491" s="1"/>
    </row>
    <row r="492" ht="12.75" customHeight="1">
      <c r="A492" s="1"/>
      <c r="C492" s="1"/>
      <c r="J492" s="1"/>
    </row>
    <row r="493" ht="12.75" customHeight="1">
      <c r="A493" s="1"/>
      <c r="C493" s="1"/>
      <c r="J493" s="1"/>
    </row>
    <row r="494" ht="12.75" customHeight="1">
      <c r="A494" s="1"/>
      <c r="C494" s="1"/>
      <c r="J494" s="1"/>
    </row>
    <row r="495" ht="12.75" customHeight="1">
      <c r="A495" s="1"/>
      <c r="C495" s="1"/>
      <c r="J495" s="1"/>
    </row>
    <row r="496" ht="12.75" customHeight="1">
      <c r="A496" s="1"/>
      <c r="C496" s="1"/>
      <c r="J496" s="1"/>
    </row>
    <row r="497" ht="12.75" customHeight="1">
      <c r="A497" s="1"/>
      <c r="C497" s="1"/>
      <c r="J497" s="1"/>
    </row>
    <row r="498" ht="12.75" customHeight="1">
      <c r="A498" s="1"/>
      <c r="C498" s="1"/>
      <c r="J498" s="1"/>
    </row>
    <row r="499" ht="12.75" customHeight="1">
      <c r="A499" s="1"/>
      <c r="C499" s="1"/>
      <c r="J499" s="1"/>
    </row>
    <row r="500" ht="12.75" customHeight="1">
      <c r="A500" s="1"/>
      <c r="C500" s="1"/>
      <c r="J500" s="1"/>
    </row>
    <row r="501" ht="12.75" customHeight="1">
      <c r="A501" s="1"/>
      <c r="C501" s="1"/>
      <c r="J501" s="1"/>
    </row>
    <row r="502" ht="12.75" customHeight="1">
      <c r="A502" s="1"/>
      <c r="C502" s="1"/>
      <c r="J502" s="1"/>
    </row>
    <row r="503" ht="12.75" customHeight="1">
      <c r="A503" s="1"/>
      <c r="C503" s="1"/>
      <c r="J503" s="1"/>
    </row>
    <row r="504" ht="12.75" customHeight="1">
      <c r="A504" s="1"/>
      <c r="C504" s="1"/>
      <c r="J504" s="1"/>
    </row>
    <row r="505" ht="12.75" customHeight="1">
      <c r="A505" s="1"/>
      <c r="C505" s="1"/>
      <c r="J505" s="1"/>
    </row>
    <row r="506" ht="12.75" customHeight="1">
      <c r="A506" s="1"/>
      <c r="C506" s="1"/>
      <c r="J506" s="1"/>
    </row>
    <row r="507" ht="12.75" customHeight="1">
      <c r="A507" s="1"/>
      <c r="C507" s="1"/>
      <c r="J507" s="1"/>
    </row>
    <row r="508" ht="12.75" customHeight="1">
      <c r="A508" s="1"/>
      <c r="C508" s="1"/>
      <c r="J508" s="1"/>
    </row>
    <row r="509" ht="12.75" customHeight="1">
      <c r="A509" s="1"/>
      <c r="C509" s="1"/>
      <c r="J509" s="1"/>
    </row>
    <row r="510" ht="12.75" customHeight="1">
      <c r="A510" s="1"/>
      <c r="C510" s="1"/>
      <c r="J510" s="1"/>
    </row>
    <row r="511" ht="12.75" customHeight="1">
      <c r="A511" s="1"/>
      <c r="C511" s="1"/>
      <c r="J511" s="1"/>
    </row>
    <row r="512" ht="12.75" customHeight="1">
      <c r="A512" s="1"/>
      <c r="C512" s="1"/>
      <c r="J512" s="1"/>
    </row>
    <row r="513" ht="12.75" customHeight="1">
      <c r="A513" s="1"/>
      <c r="C513" s="1"/>
      <c r="J513" s="1"/>
    </row>
    <row r="514" ht="12.75" customHeight="1">
      <c r="A514" s="1"/>
      <c r="C514" s="1"/>
      <c r="J514" s="1"/>
    </row>
    <row r="515" ht="12.75" customHeight="1">
      <c r="A515" s="1"/>
      <c r="C515" s="1"/>
      <c r="J515" s="1"/>
    </row>
    <row r="516" ht="12.75" customHeight="1">
      <c r="A516" s="1"/>
      <c r="C516" s="1"/>
      <c r="J516" s="1"/>
    </row>
    <row r="517" ht="12.75" customHeight="1">
      <c r="A517" s="1"/>
      <c r="C517" s="1"/>
      <c r="J517" s="1"/>
    </row>
    <row r="518" ht="12.75" customHeight="1">
      <c r="A518" s="1"/>
      <c r="C518" s="1"/>
      <c r="J518" s="1"/>
    </row>
    <row r="519" ht="12.75" customHeight="1">
      <c r="A519" s="1"/>
      <c r="C519" s="1"/>
      <c r="J519" s="1"/>
    </row>
    <row r="520" ht="12.75" customHeight="1">
      <c r="A520" s="1"/>
      <c r="C520" s="1"/>
      <c r="J520" s="1"/>
    </row>
    <row r="521" ht="12.75" customHeight="1">
      <c r="A521" s="1"/>
      <c r="C521" s="1"/>
      <c r="J521" s="1"/>
    </row>
    <row r="522" ht="12.75" customHeight="1">
      <c r="A522" s="1"/>
      <c r="C522" s="1"/>
      <c r="J522" s="1"/>
    </row>
    <row r="523" ht="12.75" customHeight="1">
      <c r="A523" s="1"/>
      <c r="C523" s="1"/>
      <c r="J523" s="1"/>
    </row>
    <row r="524" ht="12.75" customHeight="1">
      <c r="A524" s="1"/>
      <c r="C524" s="1"/>
      <c r="J524" s="1"/>
    </row>
    <row r="525" ht="12.75" customHeight="1">
      <c r="A525" s="1"/>
      <c r="C525" s="1"/>
      <c r="J525" s="1"/>
    </row>
    <row r="526" ht="12.75" customHeight="1">
      <c r="A526" s="1"/>
      <c r="C526" s="1"/>
      <c r="J526" s="1"/>
    </row>
    <row r="527" ht="12.75" customHeight="1">
      <c r="A527" s="1"/>
      <c r="C527" s="1"/>
      <c r="J527" s="1"/>
    </row>
    <row r="528" ht="12.75" customHeight="1">
      <c r="A528" s="1"/>
      <c r="C528" s="1"/>
      <c r="J528" s="1"/>
    </row>
    <row r="529" ht="12.75" customHeight="1">
      <c r="A529" s="1"/>
      <c r="C529" s="1"/>
      <c r="J529" s="1"/>
    </row>
    <row r="530" ht="12.75" customHeight="1">
      <c r="A530" s="1"/>
      <c r="C530" s="1"/>
      <c r="J530" s="1"/>
    </row>
    <row r="531" ht="12.75" customHeight="1">
      <c r="A531" s="1"/>
      <c r="C531" s="1"/>
      <c r="J531" s="1"/>
    </row>
    <row r="532" ht="12.75" customHeight="1">
      <c r="A532" s="1"/>
      <c r="C532" s="1"/>
      <c r="J532" s="1"/>
    </row>
    <row r="533" ht="12.75" customHeight="1">
      <c r="A533" s="1"/>
      <c r="C533" s="1"/>
      <c r="J533" s="1"/>
    </row>
    <row r="534" ht="12.75" customHeight="1">
      <c r="A534" s="1"/>
      <c r="C534" s="1"/>
      <c r="J534" s="1"/>
    </row>
    <row r="535" ht="12.75" customHeight="1">
      <c r="A535" s="1"/>
      <c r="C535" s="1"/>
      <c r="J535" s="1"/>
    </row>
    <row r="536" ht="12.75" customHeight="1">
      <c r="A536" s="1"/>
      <c r="C536" s="1"/>
      <c r="J536" s="1"/>
    </row>
    <row r="537" ht="12.75" customHeight="1">
      <c r="A537" s="1"/>
      <c r="C537" s="1"/>
      <c r="J537" s="1"/>
    </row>
    <row r="538" ht="12.75" customHeight="1">
      <c r="A538" s="1"/>
      <c r="C538" s="1"/>
      <c r="J538" s="1"/>
    </row>
    <row r="539" ht="12.75" customHeight="1">
      <c r="A539" s="1"/>
      <c r="C539" s="1"/>
      <c r="J539" s="1"/>
    </row>
    <row r="540" ht="12.75" customHeight="1">
      <c r="A540" s="1"/>
      <c r="C540" s="1"/>
      <c r="J540" s="1"/>
    </row>
    <row r="541" ht="12.75" customHeight="1">
      <c r="A541" s="1"/>
      <c r="C541" s="1"/>
      <c r="J541" s="1"/>
    </row>
    <row r="542" ht="12.75" customHeight="1">
      <c r="A542" s="1"/>
      <c r="C542" s="1"/>
      <c r="J542" s="1"/>
    </row>
    <row r="543" ht="12.75" customHeight="1">
      <c r="A543" s="1"/>
      <c r="C543" s="1"/>
      <c r="J543" s="1"/>
    </row>
    <row r="544" ht="12.75" customHeight="1">
      <c r="A544" s="1"/>
      <c r="C544" s="1"/>
      <c r="J544" s="1"/>
    </row>
    <row r="545" ht="12.75" customHeight="1">
      <c r="A545" s="1"/>
      <c r="C545" s="1"/>
      <c r="J545" s="1"/>
    </row>
    <row r="546" ht="12.75" customHeight="1">
      <c r="A546" s="1"/>
      <c r="C546" s="1"/>
      <c r="J546" s="1"/>
    </row>
    <row r="547" ht="12.75" customHeight="1">
      <c r="A547" s="1"/>
      <c r="C547" s="1"/>
      <c r="J547" s="1"/>
    </row>
    <row r="548" ht="12.75" customHeight="1">
      <c r="A548" s="1"/>
      <c r="C548" s="1"/>
      <c r="J548" s="1"/>
    </row>
    <row r="549" ht="12.75" customHeight="1">
      <c r="A549" s="1"/>
      <c r="C549" s="1"/>
      <c r="J549" s="1"/>
    </row>
    <row r="550" ht="12.75" customHeight="1">
      <c r="A550" s="1"/>
      <c r="C550" s="1"/>
      <c r="J550" s="1"/>
    </row>
    <row r="551" ht="12.75" customHeight="1">
      <c r="A551" s="1"/>
      <c r="C551" s="1"/>
      <c r="J551" s="1"/>
    </row>
    <row r="552" ht="12.75" customHeight="1">
      <c r="A552" s="1"/>
      <c r="C552" s="1"/>
      <c r="J552" s="1"/>
    </row>
    <row r="553" ht="12.75" customHeight="1">
      <c r="A553" s="1"/>
      <c r="C553" s="1"/>
      <c r="J553" s="1"/>
    </row>
    <row r="554" ht="12.75" customHeight="1">
      <c r="A554" s="1"/>
      <c r="C554" s="1"/>
      <c r="J554" s="1"/>
    </row>
    <row r="555" ht="12.75" customHeight="1">
      <c r="A555" s="1"/>
      <c r="C555" s="1"/>
      <c r="J555" s="1"/>
    </row>
    <row r="556" ht="12.75" customHeight="1">
      <c r="A556" s="1"/>
      <c r="C556" s="1"/>
      <c r="J556" s="1"/>
    </row>
    <row r="557" ht="12.75" customHeight="1">
      <c r="A557" s="1"/>
      <c r="C557" s="1"/>
      <c r="J557" s="1"/>
    </row>
    <row r="558" ht="12.75" customHeight="1">
      <c r="A558" s="1"/>
      <c r="C558" s="1"/>
      <c r="J558" s="1"/>
    </row>
    <row r="559" ht="12.75" customHeight="1">
      <c r="A559" s="1"/>
      <c r="C559" s="1"/>
      <c r="J559" s="1"/>
    </row>
    <row r="560" ht="12.75" customHeight="1">
      <c r="A560" s="1"/>
      <c r="C560" s="1"/>
      <c r="J560" s="1"/>
    </row>
    <row r="561" ht="12.75" customHeight="1">
      <c r="A561" s="1"/>
      <c r="C561" s="1"/>
      <c r="J561" s="1"/>
    </row>
    <row r="562" ht="12.75" customHeight="1">
      <c r="A562" s="1"/>
      <c r="C562" s="1"/>
      <c r="J562" s="1"/>
    </row>
    <row r="563" ht="12.75" customHeight="1">
      <c r="A563" s="1"/>
      <c r="C563" s="1"/>
      <c r="J563" s="1"/>
    </row>
    <row r="564" ht="12.75" customHeight="1">
      <c r="A564" s="1"/>
      <c r="C564" s="1"/>
      <c r="J564" s="1"/>
    </row>
    <row r="565" ht="12.75" customHeight="1">
      <c r="A565" s="1"/>
      <c r="C565" s="1"/>
      <c r="J565" s="1"/>
    </row>
    <row r="566" ht="12.75" customHeight="1">
      <c r="A566" s="1"/>
      <c r="C566" s="1"/>
      <c r="J566" s="1"/>
    </row>
    <row r="567" ht="12.75" customHeight="1">
      <c r="A567" s="1"/>
      <c r="C567" s="1"/>
      <c r="J567" s="1"/>
    </row>
    <row r="568" ht="12.75" customHeight="1">
      <c r="A568" s="1"/>
      <c r="C568" s="1"/>
      <c r="J568" s="1"/>
    </row>
    <row r="569" ht="12.75" customHeight="1">
      <c r="A569" s="1"/>
      <c r="C569" s="1"/>
      <c r="J569" s="1"/>
    </row>
    <row r="570" ht="12.75" customHeight="1">
      <c r="A570" s="1"/>
      <c r="C570" s="1"/>
      <c r="J570" s="1"/>
    </row>
    <row r="571" ht="12.75" customHeight="1">
      <c r="A571" s="1"/>
      <c r="C571" s="1"/>
      <c r="J571" s="1"/>
    </row>
    <row r="572" ht="12.75" customHeight="1">
      <c r="A572" s="1"/>
      <c r="C572" s="1"/>
      <c r="J572" s="1"/>
    </row>
    <row r="573" ht="12.75" customHeight="1">
      <c r="A573" s="1"/>
      <c r="C573" s="1"/>
      <c r="J573" s="1"/>
    </row>
    <row r="574" ht="12.75" customHeight="1">
      <c r="A574" s="1"/>
      <c r="C574" s="1"/>
      <c r="J574" s="1"/>
    </row>
    <row r="575" ht="12.75" customHeight="1">
      <c r="A575" s="1"/>
      <c r="C575" s="1"/>
      <c r="J575" s="1"/>
    </row>
    <row r="576" ht="12.75" customHeight="1">
      <c r="A576" s="1"/>
      <c r="C576" s="1"/>
      <c r="J576" s="1"/>
    </row>
    <row r="577" ht="12.75" customHeight="1">
      <c r="A577" s="1"/>
      <c r="C577" s="1"/>
      <c r="J577" s="1"/>
    </row>
    <row r="578" ht="12.75" customHeight="1">
      <c r="A578" s="1"/>
      <c r="C578" s="1"/>
      <c r="J578" s="1"/>
    </row>
    <row r="579" ht="12.75" customHeight="1">
      <c r="A579" s="1"/>
      <c r="C579" s="1"/>
      <c r="J579" s="1"/>
    </row>
    <row r="580" ht="12.75" customHeight="1">
      <c r="A580" s="1"/>
      <c r="C580" s="1"/>
      <c r="J580" s="1"/>
    </row>
    <row r="581" ht="12.75" customHeight="1">
      <c r="A581" s="1"/>
      <c r="C581" s="1"/>
      <c r="J581" s="1"/>
    </row>
    <row r="582" ht="12.75" customHeight="1">
      <c r="A582" s="1"/>
      <c r="C582" s="1"/>
      <c r="J582" s="1"/>
    </row>
    <row r="583" ht="12.75" customHeight="1">
      <c r="A583" s="1"/>
      <c r="C583" s="1"/>
      <c r="J583" s="1"/>
    </row>
    <row r="584" ht="12.75" customHeight="1">
      <c r="A584" s="1"/>
      <c r="C584" s="1"/>
      <c r="J584" s="1"/>
    </row>
    <row r="585" ht="12.75" customHeight="1">
      <c r="A585" s="1"/>
      <c r="C585" s="1"/>
      <c r="J585" s="1"/>
    </row>
    <row r="586" ht="12.75" customHeight="1">
      <c r="A586" s="1"/>
      <c r="C586" s="1"/>
      <c r="J586" s="1"/>
    </row>
    <row r="587" ht="12.75" customHeight="1">
      <c r="A587" s="1"/>
      <c r="C587" s="1"/>
      <c r="J587" s="1"/>
    </row>
    <row r="588" ht="12.75" customHeight="1">
      <c r="A588" s="1"/>
      <c r="C588" s="1"/>
      <c r="J588" s="1"/>
    </row>
    <row r="589" ht="12.75" customHeight="1">
      <c r="A589" s="1"/>
      <c r="C589" s="1"/>
      <c r="J589" s="1"/>
    </row>
    <row r="590" ht="12.75" customHeight="1">
      <c r="A590" s="1"/>
      <c r="C590" s="1"/>
      <c r="J590" s="1"/>
    </row>
    <row r="591" ht="12.75" customHeight="1">
      <c r="A591" s="1"/>
      <c r="C591" s="1"/>
      <c r="J591" s="1"/>
    </row>
    <row r="592" ht="12.75" customHeight="1">
      <c r="A592" s="1"/>
      <c r="C592" s="1"/>
      <c r="J592" s="1"/>
    </row>
    <row r="593" ht="12.75" customHeight="1">
      <c r="A593" s="1"/>
      <c r="C593" s="1"/>
      <c r="J593" s="1"/>
    </row>
    <row r="594" ht="12.75" customHeight="1">
      <c r="A594" s="1"/>
      <c r="C594" s="1"/>
      <c r="J594" s="1"/>
    </row>
    <row r="595" ht="12.75" customHeight="1">
      <c r="A595" s="1"/>
      <c r="C595" s="1"/>
      <c r="J595" s="1"/>
    </row>
    <row r="596" ht="12.75" customHeight="1">
      <c r="A596" s="1"/>
      <c r="C596" s="1"/>
      <c r="J596" s="1"/>
    </row>
    <row r="597" ht="12.75" customHeight="1">
      <c r="A597" s="1"/>
      <c r="C597" s="1"/>
      <c r="J597" s="1"/>
    </row>
    <row r="598" ht="12.75" customHeight="1">
      <c r="A598" s="1"/>
      <c r="C598" s="1"/>
      <c r="J598" s="1"/>
    </row>
    <row r="599" ht="12.75" customHeight="1">
      <c r="A599" s="1"/>
      <c r="C599" s="1"/>
      <c r="J599" s="1"/>
    </row>
    <row r="600" ht="12.75" customHeight="1">
      <c r="A600" s="1"/>
      <c r="C600" s="1"/>
      <c r="J600" s="1"/>
    </row>
    <row r="601" ht="12.75" customHeight="1">
      <c r="A601" s="1"/>
      <c r="C601" s="1"/>
      <c r="J601" s="1"/>
    </row>
    <row r="602" ht="12.75" customHeight="1">
      <c r="A602" s="1"/>
      <c r="C602" s="1"/>
      <c r="J602" s="1"/>
    </row>
    <row r="603" ht="12.75" customHeight="1">
      <c r="A603" s="1"/>
      <c r="C603" s="1"/>
      <c r="J603" s="1"/>
    </row>
    <row r="604" ht="12.75" customHeight="1">
      <c r="A604" s="1"/>
      <c r="C604" s="1"/>
      <c r="J604" s="1"/>
    </row>
    <row r="605" ht="12.75" customHeight="1">
      <c r="A605" s="1"/>
      <c r="C605" s="1"/>
      <c r="J605" s="1"/>
    </row>
    <row r="606" ht="12.75" customHeight="1">
      <c r="A606" s="1"/>
      <c r="C606" s="1"/>
      <c r="J606" s="1"/>
    </row>
    <row r="607" ht="12.75" customHeight="1">
      <c r="A607" s="1"/>
      <c r="C607" s="1"/>
      <c r="J607" s="1"/>
    </row>
    <row r="608" ht="12.75" customHeight="1">
      <c r="A608" s="1"/>
      <c r="C608" s="1"/>
      <c r="J608" s="1"/>
    </row>
    <row r="609" ht="12.75" customHeight="1">
      <c r="A609" s="1"/>
      <c r="C609" s="1"/>
      <c r="J609" s="1"/>
    </row>
    <row r="610" ht="12.75" customHeight="1">
      <c r="A610" s="1"/>
      <c r="C610" s="1"/>
      <c r="J610" s="1"/>
    </row>
    <row r="611" ht="12.75" customHeight="1">
      <c r="A611" s="1"/>
      <c r="C611" s="1"/>
      <c r="J611" s="1"/>
    </row>
    <row r="612" ht="12.75" customHeight="1">
      <c r="A612" s="1"/>
      <c r="C612" s="1"/>
      <c r="J612" s="1"/>
    </row>
    <row r="613" ht="12.75" customHeight="1">
      <c r="A613" s="1"/>
      <c r="C613" s="1"/>
      <c r="J613" s="1"/>
    </row>
    <row r="614" ht="12.75" customHeight="1">
      <c r="A614" s="1"/>
      <c r="C614" s="1"/>
      <c r="J614" s="1"/>
    </row>
    <row r="615" ht="12.75" customHeight="1">
      <c r="A615" s="1"/>
      <c r="C615" s="1"/>
      <c r="J615" s="1"/>
    </row>
    <row r="616" ht="12.75" customHeight="1">
      <c r="A616" s="1"/>
      <c r="C616" s="1"/>
      <c r="J616" s="1"/>
    </row>
    <row r="617" ht="12.75" customHeight="1">
      <c r="A617" s="1"/>
      <c r="C617" s="1"/>
      <c r="J617" s="1"/>
    </row>
    <row r="618" ht="12.75" customHeight="1">
      <c r="A618" s="1"/>
      <c r="C618" s="1"/>
      <c r="J618" s="1"/>
    </row>
    <row r="619" ht="12.75" customHeight="1">
      <c r="A619" s="1"/>
      <c r="C619" s="1"/>
      <c r="J619" s="1"/>
    </row>
    <row r="620" ht="12.75" customHeight="1">
      <c r="A620" s="1"/>
      <c r="C620" s="1"/>
      <c r="J620" s="1"/>
    </row>
    <row r="621" ht="12.75" customHeight="1">
      <c r="A621" s="1"/>
      <c r="C621" s="1"/>
      <c r="J621" s="1"/>
    </row>
    <row r="622" ht="12.75" customHeight="1">
      <c r="A622" s="1"/>
      <c r="C622" s="1"/>
      <c r="J622" s="1"/>
    </row>
    <row r="623" ht="12.75" customHeight="1">
      <c r="A623" s="1"/>
      <c r="C623" s="1"/>
      <c r="J623" s="1"/>
    </row>
    <row r="624" ht="12.75" customHeight="1">
      <c r="A624" s="1"/>
      <c r="C624" s="1"/>
      <c r="J624" s="1"/>
    </row>
    <row r="625" ht="12.75" customHeight="1">
      <c r="A625" s="1"/>
      <c r="C625" s="1"/>
      <c r="J625" s="1"/>
    </row>
    <row r="626" ht="12.75" customHeight="1">
      <c r="A626" s="1"/>
      <c r="C626" s="1"/>
      <c r="J626" s="1"/>
    </row>
    <row r="627" ht="12.75" customHeight="1">
      <c r="A627" s="1"/>
      <c r="C627" s="1"/>
      <c r="J627" s="1"/>
    </row>
    <row r="628" ht="12.75" customHeight="1">
      <c r="A628" s="1"/>
      <c r="C628" s="1"/>
      <c r="J628" s="1"/>
    </row>
    <row r="629" ht="12.75" customHeight="1">
      <c r="A629" s="1"/>
      <c r="C629" s="1"/>
      <c r="J629" s="1"/>
    </row>
    <row r="630" ht="12.75" customHeight="1">
      <c r="A630" s="1"/>
      <c r="C630" s="1"/>
      <c r="J630" s="1"/>
    </row>
    <row r="631" ht="12.75" customHeight="1">
      <c r="A631" s="1"/>
      <c r="C631" s="1"/>
      <c r="J631" s="1"/>
    </row>
    <row r="632" ht="12.75" customHeight="1">
      <c r="A632" s="1"/>
      <c r="C632" s="1"/>
      <c r="J632" s="1"/>
    </row>
    <row r="633" ht="12.75" customHeight="1">
      <c r="A633" s="1"/>
      <c r="C633" s="1"/>
      <c r="J633" s="1"/>
    </row>
    <row r="634" ht="12.75" customHeight="1">
      <c r="A634" s="1"/>
      <c r="C634" s="1"/>
      <c r="J634" s="1"/>
    </row>
    <row r="635" ht="12.75" customHeight="1">
      <c r="A635" s="1"/>
      <c r="C635" s="1"/>
      <c r="J635" s="1"/>
    </row>
    <row r="636" ht="12.75" customHeight="1">
      <c r="A636" s="1"/>
      <c r="C636" s="1"/>
      <c r="J636" s="1"/>
    </row>
    <row r="637" ht="12.75" customHeight="1">
      <c r="A637" s="1"/>
      <c r="C637" s="1"/>
      <c r="J637" s="1"/>
    </row>
    <row r="638" ht="12.75" customHeight="1">
      <c r="A638" s="1"/>
      <c r="C638" s="1"/>
      <c r="J638" s="1"/>
    </row>
    <row r="639" ht="12.75" customHeight="1">
      <c r="A639" s="1"/>
      <c r="C639" s="1"/>
      <c r="J639" s="1"/>
    </row>
    <row r="640" ht="12.75" customHeight="1">
      <c r="A640" s="1"/>
      <c r="C640" s="1"/>
      <c r="J640" s="1"/>
    </row>
    <row r="641" ht="12.75" customHeight="1">
      <c r="A641" s="1"/>
      <c r="C641" s="1"/>
      <c r="J641" s="1"/>
    </row>
    <row r="642" ht="12.75" customHeight="1">
      <c r="A642" s="1"/>
      <c r="C642" s="1"/>
      <c r="J642" s="1"/>
    </row>
    <row r="643" ht="12.75" customHeight="1">
      <c r="A643" s="1"/>
      <c r="C643" s="1"/>
      <c r="J643" s="1"/>
    </row>
    <row r="644" ht="12.75" customHeight="1">
      <c r="A644" s="1"/>
      <c r="C644" s="1"/>
      <c r="J644" s="1"/>
    </row>
    <row r="645" ht="12.75" customHeight="1">
      <c r="A645" s="1"/>
      <c r="C645" s="1"/>
      <c r="J645" s="1"/>
    </row>
    <row r="646" ht="12.75" customHeight="1">
      <c r="A646" s="1"/>
      <c r="C646" s="1"/>
      <c r="J646" s="1"/>
    </row>
    <row r="647" ht="12.75" customHeight="1">
      <c r="A647" s="1"/>
      <c r="C647" s="1"/>
      <c r="J647" s="1"/>
    </row>
    <row r="648" ht="12.75" customHeight="1">
      <c r="A648" s="1"/>
      <c r="C648" s="1"/>
      <c r="J648" s="1"/>
    </row>
    <row r="649" ht="12.75" customHeight="1">
      <c r="A649" s="1"/>
      <c r="C649" s="1"/>
      <c r="J649" s="1"/>
    </row>
    <row r="650" ht="12.75" customHeight="1">
      <c r="A650" s="1"/>
      <c r="C650" s="1"/>
      <c r="J650" s="1"/>
    </row>
    <row r="651" ht="12.75" customHeight="1">
      <c r="A651" s="1"/>
      <c r="C651" s="1"/>
      <c r="J651" s="1"/>
    </row>
    <row r="652" ht="12.75" customHeight="1">
      <c r="A652" s="1"/>
      <c r="C652" s="1"/>
      <c r="J652" s="1"/>
    </row>
    <row r="653" ht="12.75" customHeight="1">
      <c r="A653" s="1"/>
      <c r="C653" s="1"/>
      <c r="J653" s="1"/>
    </row>
    <row r="654" ht="12.75" customHeight="1">
      <c r="A654" s="1"/>
      <c r="C654" s="1"/>
      <c r="J654" s="1"/>
    </row>
    <row r="655" ht="12.75" customHeight="1">
      <c r="A655" s="1"/>
      <c r="C655" s="1"/>
      <c r="J655" s="1"/>
    </row>
    <row r="656" ht="12.75" customHeight="1">
      <c r="A656" s="1"/>
      <c r="C656" s="1"/>
      <c r="J656" s="1"/>
    </row>
    <row r="657" ht="12.75" customHeight="1">
      <c r="A657" s="1"/>
      <c r="C657" s="1"/>
      <c r="J657" s="1"/>
    </row>
    <row r="658" ht="12.75" customHeight="1">
      <c r="A658" s="1"/>
      <c r="C658" s="1"/>
      <c r="J658" s="1"/>
    </row>
    <row r="659" ht="12.75" customHeight="1">
      <c r="A659" s="1"/>
      <c r="C659" s="1"/>
      <c r="J659" s="1"/>
    </row>
    <row r="660" ht="12.75" customHeight="1">
      <c r="A660" s="1"/>
      <c r="C660" s="1"/>
      <c r="J660" s="1"/>
    </row>
    <row r="661" ht="12.75" customHeight="1">
      <c r="A661" s="1"/>
      <c r="C661" s="1"/>
      <c r="J661" s="1"/>
    </row>
    <row r="662" ht="12.75" customHeight="1">
      <c r="A662" s="1"/>
      <c r="C662" s="1"/>
      <c r="J662" s="1"/>
    </row>
    <row r="663" ht="12.75" customHeight="1">
      <c r="A663" s="1"/>
      <c r="C663" s="1"/>
      <c r="J663" s="1"/>
    </row>
    <row r="664" ht="12.75" customHeight="1">
      <c r="A664" s="1"/>
      <c r="C664" s="1"/>
      <c r="J664" s="1"/>
    </row>
    <row r="665" ht="12.75" customHeight="1">
      <c r="A665" s="1"/>
      <c r="C665" s="1"/>
      <c r="J665" s="1"/>
    </row>
    <row r="666" ht="12.75" customHeight="1">
      <c r="A666" s="1"/>
      <c r="C666" s="1"/>
      <c r="J666" s="1"/>
    </row>
    <row r="667" ht="12.75" customHeight="1">
      <c r="A667" s="1"/>
      <c r="C667" s="1"/>
      <c r="J667" s="1"/>
    </row>
    <row r="668" ht="12.75" customHeight="1">
      <c r="A668" s="1"/>
      <c r="C668" s="1"/>
      <c r="J668" s="1"/>
    </row>
    <row r="669" ht="12.75" customHeight="1">
      <c r="A669" s="1"/>
      <c r="C669" s="1"/>
      <c r="J669" s="1"/>
    </row>
    <row r="670" ht="12.75" customHeight="1">
      <c r="A670" s="1"/>
      <c r="C670" s="1"/>
      <c r="J670" s="1"/>
    </row>
    <row r="671" ht="12.75" customHeight="1">
      <c r="A671" s="1"/>
      <c r="C671" s="1"/>
      <c r="J671" s="1"/>
    </row>
    <row r="672" ht="12.75" customHeight="1">
      <c r="A672" s="1"/>
      <c r="C672" s="1"/>
      <c r="J672" s="1"/>
    </row>
    <row r="673" ht="12.75" customHeight="1">
      <c r="A673" s="1"/>
      <c r="C673" s="1"/>
      <c r="J673" s="1"/>
    </row>
    <row r="674" ht="12.75" customHeight="1">
      <c r="A674" s="1"/>
      <c r="C674" s="1"/>
      <c r="J674" s="1"/>
    </row>
    <row r="675" ht="12.75" customHeight="1">
      <c r="A675" s="1"/>
      <c r="C675" s="1"/>
      <c r="J675" s="1"/>
    </row>
    <row r="676" ht="12.75" customHeight="1">
      <c r="A676" s="1"/>
      <c r="C676" s="1"/>
      <c r="J676" s="1"/>
    </row>
    <row r="677" ht="12.75" customHeight="1">
      <c r="A677" s="1"/>
      <c r="C677" s="1"/>
      <c r="J677" s="1"/>
    </row>
    <row r="678" ht="12.75" customHeight="1">
      <c r="A678" s="1"/>
      <c r="C678" s="1"/>
      <c r="J678" s="1"/>
    </row>
    <row r="679" ht="12.75" customHeight="1">
      <c r="A679" s="1"/>
      <c r="C679" s="1"/>
      <c r="J679" s="1"/>
    </row>
    <row r="680" ht="12.75" customHeight="1">
      <c r="A680" s="1"/>
      <c r="C680" s="1"/>
      <c r="J680" s="1"/>
    </row>
    <row r="681" ht="12.75" customHeight="1">
      <c r="A681" s="1"/>
      <c r="C681" s="1"/>
      <c r="J681" s="1"/>
    </row>
    <row r="682" ht="12.75" customHeight="1">
      <c r="A682" s="1"/>
      <c r="C682" s="1"/>
      <c r="J682" s="1"/>
    </row>
    <row r="683" ht="12.75" customHeight="1">
      <c r="A683" s="1"/>
      <c r="C683" s="1"/>
      <c r="J683" s="1"/>
    </row>
    <row r="684" ht="12.75" customHeight="1">
      <c r="A684" s="1"/>
      <c r="C684" s="1"/>
      <c r="J684" s="1"/>
    </row>
    <row r="685" ht="12.75" customHeight="1">
      <c r="A685" s="1"/>
      <c r="C685" s="1"/>
      <c r="J685" s="1"/>
    </row>
    <row r="686" ht="12.75" customHeight="1">
      <c r="A686" s="1"/>
      <c r="C686" s="1"/>
      <c r="J686" s="1"/>
    </row>
    <row r="687" ht="12.75" customHeight="1">
      <c r="A687" s="1"/>
      <c r="C687" s="1"/>
      <c r="J687" s="1"/>
    </row>
    <row r="688" ht="12.75" customHeight="1">
      <c r="A688" s="1"/>
      <c r="C688" s="1"/>
      <c r="J688" s="1"/>
    </row>
    <row r="689" ht="12.75" customHeight="1">
      <c r="A689" s="1"/>
      <c r="C689" s="1"/>
      <c r="J689" s="1"/>
    </row>
    <row r="690" ht="12.75" customHeight="1">
      <c r="A690" s="1"/>
      <c r="C690" s="1"/>
      <c r="J690" s="1"/>
    </row>
    <row r="691" ht="12.75" customHeight="1">
      <c r="A691" s="1"/>
      <c r="C691" s="1"/>
      <c r="J691" s="1"/>
    </row>
    <row r="692" ht="12.75" customHeight="1">
      <c r="A692" s="1"/>
      <c r="C692" s="1"/>
      <c r="J692" s="1"/>
    </row>
    <row r="693" ht="12.75" customHeight="1">
      <c r="A693" s="1"/>
      <c r="C693" s="1"/>
      <c r="J693" s="1"/>
    </row>
    <row r="694" ht="12.75" customHeight="1">
      <c r="A694" s="1"/>
      <c r="C694" s="1"/>
      <c r="J694" s="1"/>
    </row>
    <row r="695" ht="12.75" customHeight="1">
      <c r="A695" s="1"/>
      <c r="C695" s="1"/>
      <c r="J695" s="1"/>
    </row>
    <row r="696" ht="12.75" customHeight="1">
      <c r="A696" s="1"/>
      <c r="C696" s="1"/>
      <c r="J696" s="1"/>
    </row>
    <row r="697" ht="12.75" customHeight="1">
      <c r="A697" s="1"/>
      <c r="C697" s="1"/>
      <c r="J697" s="1"/>
    </row>
    <row r="698" ht="12.75" customHeight="1">
      <c r="A698" s="1"/>
      <c r="C698" s="1"/>
      <c r="J698" s="1"/>
    </row>
    <row r="699" ht="12.75" customHeight="1">
      <c r="A699" s="1"/>
      <c r="C699" s="1"/>
      <c r="J699" s="1"/>
    </row>
    <row r="700" ht="12.75" customHeight="1">
      <c r="A700" s="1"/>
      <c r="C700" s="1"/>
      <c r="J700" s="1"/>
    </row>
    <row r="701" ht="12.75" customHeight="1">
      <c r="A701" s="1"/>
      <c r="C701" s="1"/>
      <c r="J701" s="1"/>
    </row>
    <row r="702" ht="12.75" customHeight="1">
      <c r="A702" s="1"/>
      <c r="C702" s="1"/>
      <c r="J702" s="1"/>
    </row>
    <row r="703" ht="12.75" customHeight="1">
      <c r="A703" s="1"/>
      <c r="C703" s="1"/>
      <c r="J703" s="1"/>
    </row>
    <row r="704" ht="12.75" customHeight="1">
      <c r="A704" s="1"/>
      <c r="C704" s="1"/>
      <c r="J704" s="1"/>
    </row>
    <row r="705" ht="12.75" customHeight="1">
      <c r="A705" s="1"/>
      <c r="C705" s="1"/>
      <c r="J705" s="1"/>
    </row>
    <row r="706" ht="12.75" customHeight="1">
      <c r="A706" s="1"/>
      <c r="C706" s="1"/>
      <c r="J706" s="1"/>
    </row>
    <row r="707" ht="12.75" customHeight="1">
      <c r="A707" s="1"/>
      <c r="C707" s="1"/>
      <c r="J707" s="1"/>
    </row>
    <row r="708" ht="12.75" customHeight="1">
      <c r="A708" s="1"/>
      <c r="C708" s="1"/>
      <c r="J708" s="1"/>
    </row>
    <row r="709" ht="12.75" customHeight="1">
      <c r="A709" s="1"/>
      <c r="C709" s="1"/>
      <c r="J709" s="1"/>
    </row>
    <row r="710" ht="12.75" customHeight="1">
      <c r="A710" s="1"/>
      <c r="C710" s="1"/>
      <c r="J710" s="1"/>
    </row>
    <row r="711" ht="12.75" customHeight="1">
      <c r="A711" s="1"/>
      <c r="C711" s="1"/>
      <c r="J711" s="1"/>
    </row>
    <row r="712" ht="12.75" customHeight="1">
      <c r="A712" s="1"/>
      <c r="C712" s="1"/>
      <c r="J712" s="1"/>
    </row>
    <row r="713" ht="12.75" customHeight="1">
      <c r="A713" s="1"/>
      <c r="C713" s="1"/>
      <c r="J713" s="1"/>
    </row>
    <row r="714" ht="12.75" customHeight="1">
      <c r="A714" s="1"/>
      <c r="C714" s="1"/>
      <c r="J714" s="1"/>
    </row>
    <row r="715" ht="12.75" customHeight="1">
      <c r="A715" s="1"/>
      <c r="C715" s="1"/>
      <c r="J715" s="1"/>
    </row>
    <row r="716" ht="12.75" customHeight="1">
      <c r="A716" s="1"/>
      <c r="C716" s="1"/>
      <c r="J716" s="1"/>
    </row>
    <row r="717" ht="12.75" customHeight="1">
      <c r="A717" s="1"/>
      <c r="C717" s="1"/>
      <c r="J717" s="1"/>
    </row>
    <row r="718" ht="12.75" customHeight="1">
      <c r="A718" s="1"/>
      <c r="C718" s="1"/>
      <c r="J718" s="1"/>
    </row>
    <row r="719" ht="12.75" customHeight="1">
      <c r="A719" s="1"/>
      <c r="C719" s="1"/>
      <c r="J719" s="1"/>
    </row>
    <row r="720" ht="12.75" customHeight="1">
      <c r="A720" s="1"/>
      <c r="C720" s="1"/>
      <c r="J720" s="1"/>
    </row>
    <row r="721" ht="12.75" customHeight="1">
      <c r="A721" s="1"/>
      <c r="C721" s="1"/>
      <c r="J721" s="1"/>
    </row>
    <row r="722" ht="12.75" customHeight="1">
      <c r="A722" s="1"/>
      <c r="C722" s="1"/>
      <c r="J722" s="1"/>
    </row>
    <row r="723" ht="12.75" customHeight="1">
      <c r="A723" s="1"/>
      <c r="C723" s="1"/>
      <c r="J723" s="1"/>
    </row>
    <row r="724" ht="12.75" customHeight="1">
      <c r="A724" s="1"/>
      <c r="C724" s="1"/>
      <c r="J724" s="1"/>
    </row>
    <row r="725" ht="12.75" customHeight="1">
      <c r="A725" s="1"/>
      <c r="C725" s="1"/>
      <c r="J725" s="1"/>
    </row>
    <row r="726" ht="12.75" customHeight="1">
      <c r="A726" s="1"/>
      <c r="C726" s="1"/>
      <c r="J726" s="1"/>
    </row>
    <row r="727" ht="12.75" customHeight="1">
      <c r="A727" s="1"/>
      <c r="C727" s="1"/>
      <c r="J727" s="1"/>
    </row>
    <row r="728" ht="12.75" customHeight="1">
      <c r="A728" s="1"/>
      <c r="C728" s="1"/>
      <c r="J728" s="1"/>
    </row>
    <row r="729" ht="12.75" customHeight="1">
      <c r="A729" s="1"/>
      <c r="C729" s="1"/>
      <c r="J729" s="1"/>
    </row>
    <row r="730" ht="12.75" customHeight="1">
      <c r="A730" s="1"/>
      <c r="C730" s="1"/>
      <c r="J730" s="1"/>
    </row>
    <row r="731" ht="12.75" customHeight="1">
      <c r="A731" s="1"/>
      <c r="C731" s="1"/>
      <c r="J731" s="1"/>
    </row>
    <row r="732" ht="12.75" customHeight="1">
      <c r="A732" s="1"/>
      <c r="C732" s="1"/>
      <c r="J732" s="1"/>
    </row>
    <row r="733" ht="12.75" customHeight="1">
      <c r="A733" s="1"/>
      <c r="C733" s="1"/>
      <c r="J733" s="1"/>
    </row>
    <row r="734" ht="12.75" customHeight="1">
      <c r="A734" s="1"/>
      <c r="C734" s="1"/>
      <c r="J734" s="1"/>
    </row>
    <row r="735" ht="12.75" customHeight="1">
      <c r="A735" s="1"/>
      <c r="C735" s="1"/>
      <c r="J735" s="1"/>
    </row>
    <row r="736" ht="12.75" customHeight="1">
      <c r="A736" s="1"/>
      <c r="C736" s="1"/>
      <c r="J736" s="1"/>
    </row>
    <row r="737" ht="12.75" customHeight="1">
      <c r="A737" s="1"/>
      <c r="C737" s="1"/>
      <c r="J737" s="1"/>
    </row>
    <row r="738" ht="12.75" customHeight="1">
      <c r="A738" s="1"/>
      <c r="C738" s="1"/>
      <c r="J738" s="1"/>
    </row>
    <row r="739" ht="12.75" customHeight="1">
      <c r="A739" s="1"/>
      <c r="C739" s="1"/>
      <c r="J739" s="1"/>
    </row>
    <row r="740" ht="12.75" customHeight="1">
      <c r="A740" s="1"/>
      <c r="C740" s="1"/>
      <c r="J740" s="1"/>
    </row>
    <row r="741" ht="12.75" customHeight="1">
      <c r="A741" s="1"/>
      <c r="C741" s="1"/>
      <c r="J741" s="1"/>
    </row>
    <row r="742" ht="12.75" customHeight="1">
      <c r="A742" s="1"/>
      <c r="C742" s="1"/>
      <c r="J742" s="1"/>
    </row>
    <row r="743" ht="12.75" customHeight="1">
      <c r="A743" s="1"/>
      <c r="C743" s="1"/>
      <c r="J743" s="1"/>
    </row>
    <row r="744" ht="12.75" customHeight="1">
      <c r="A744" s="1"/>
      <c r="C744" s="1"/>
      <c r="J744" s="1"/>
    </row>
    <row r="745" ht="12.75" customHeight="1">
      <c r="A745" s="1"/>
      <c r="C745" s="1"/>
      <c r="J745" s="1"/>
    </row>
    <row r="746" ht="12.75" customHeight="1">
      <c r="A746" s="1"/>
      <c r="C746" s="1"/>
      <c r="J746" s="1"/>
    </row>
    <row r="747" ht="12.75" customHeight="1">
      <c r="A747" s="1"/>
      <c r="C747" s="1"/>
      <c r="J747" s="1"/>
    </row>
    <row r="748" ht="12.75" customHeight="1">
      <c r="A748" s="1"/>
      <c r="C748" s="1"/>
      <c r="J748" s="1"/>
    </row>
    <row r="749" ht="12.75" customHeight="1">
      <c r="A749" s="1"/>
      <c r="C749" s="1"/>
      <c r="J749" s="1"/>
    </row>
    <row r="750" ht="12.75" customHeight="1">
      <c r="A750" s="1"/>
      <c r="C750" s="1"/>
      <c r="J750" s="1"/>
    </row>
    <row r="751" ht="12.75" customHeight="1">
      <c r="A751" s="1"/>
      <c r="C751" s="1"/>
      <c r="J751" s="1"/>
    </row>
    <row r="752" ht="12.75" customHeight="1">
      <c r="A752" s="1"/>
      <c r="C752" s="1"/>
      <c r="J752" s="1"/>
    </row>
    <row r="753" ht="12.75" customHeight="1">
      <c r="A753" s="1"/>
      <c r="C753" s="1"/>
      <c r="J753" s="1"/>
    </row>
    <row r="754" ht="12.75" customHeight="1">
      <c r="A754" s="1"/>
      <c r="C754" s="1"/>
      <c r="J754" s="1"/>
    </row>
    <row r="755" ht="12.75" customHeight="1">
      <c r="A755" s="1"/>
      <c r="C755" s="1"/>
      <c r="J755" s="1"/>
    </row>
    <row r="756" ht="12.75" customHeight="1">
      <c r="A756" s="1"/>
      <c r="C756" s="1"/>
      <c r="J756" s="1"/>
    </row>
    <row r="757" ht="12.75" customHeight="1">
      <c r="A757" s="1"/>
      <c r="C757" s="1"/>
      <c r="J757" s="1"/>
    </row>
    <row r="758" ht="12.75" customHeight="1">
      <c r="A758" s="1"/>
      <c r="C758" s="1"/>
      <c r="J758" s="1"/>
    </row>
    <row r="759" ht="12.75" customHeight="1">
      <c r="A759" s="1"/>
      <c r="C759" s="1"/>
      <c r="J759" s="1"/>
    </row>
    <row r="760" ht="12.75" customHeight="1">
      <c r="A760" s="1"/>
      <c r="C760" s="1"/>
      <c r="J760" s="1"/>
    </row>
    <row r="761" ht="12.75" customHeight="1">
      <c r="A761" s="1"/>
      <c r="C761" s="1"/>
      <c r="J761" s="1"/>
    </row>
    <row r="762" ht="12.75" customHeight="1">
      <c r="A762" s="1"/>
      <c r="C762" s="1"/>
      <c r="J762" s="1"/>
    </row>
    <row r="763" ht="12.75" customHeight="1">
      <c r="A763" s="1"/>
      <c r="C763" s="1"/>
      <c r="J763" s="1"/>
    </row>
    <row r="764" ht="12.75" customHeight="1">
      <c r="A764" s="1"/>
      <c r="C764" s="1"/>
      <c r="J764" s="1"/>
    </row>
    <row r="765" ht="12.75" customHeight="1">
      <c r="A765" s="1"/>
      <c r="C765" s="1"/>
      <c r="J765" s="1"/>
    </row>
    <row r="766" ht="12.75" customHeight="1">
      <c r="A766" s="1"/>
      <c r="C766" s="1"/>
      <c r="J766" s="1"/>
    </row>
    <row r="767" ht="12.75" customHeight="1">
      <c r="A767" s="1"/>
      <c r="C767" s="1"/>
      <c r="J767" s="1"/>
    </row>
    <row r="768" ht="12.75" customHeight="1">
      <c r="A768" s="1"/>
      <c r="C768" s="1"/>
      <c r="J768" s="1"/>
    </row>
    <row r="769" ht="12.75" customHeight="1">
      <c r="A769" s="1"/>
      <c r="C769" s="1"/>
      <c r="J769" s="1"/>
    </row>
    <row r="770" ht="12.75" customHeight="1">
      <c r="A770" s="1"/>
      <c r="C770" s="1"/>
      <c r="J770" s="1"/>
    </row>
    <row r="771" ht="12.75" customHeight="1">
      <c r="A771" s="1"/>
      <c r="C771" s="1"/>
      <c r="J771" s="1"/>
    </row>
    <row r="772" ht="12.75" customHeight="1">
      <c r="A772" s="1"/>
      <c r="C772" s="1"/>
      <c r="J772" s="1"/>
    </row>
    <row r="773" ht="12.75" customHeight="1">
      <c r="A773" s="1"/>
      <c r="C773" s="1"/>
      <c r="J773" s="1"/>
    </row>
    <row r="774" ht="12.75" customHeight="1">
      <c r="A774" s="1"/>
      <c r="C774" s="1"/>
      <c r="J774" s="1"/>
    </row>
    <row r="775" ht="12.75" customHeight="1">
      <c r="A775" s="1"/>
      <c r="C775" s="1"/>
      <c r="J775" s="1"/>
    </row>
    <row r="776" ht="12.75" customHeight="1">
      <c r="A776" s="1"/>
      <c r="C776" s="1"/>
      <c r="J776" s="1"/>
    </row>
    <row r="777" ht="12.75" customHeight="1">
      <c r="A777" s="1"/>
      <c r="C777" s="1"/>
      <c r="J777" s="1"/>
    </row>
    <row r="778" ht="12.75" customHeight="1">
      <c r="A778" s="1"/>
      <c r="C778" s="1"/>
      <c r="J778" s="1"/>
    </row>
    <row r="779" ht="12.75" customHeight="1">
      <c r="A779" s="1"/>
      <c r="C779" s="1"/>
      <c r="J779" s="1"/>
    </row>
    <row r="780" ht="12.75" customHeight="1">
      <c r="A780" s="1"/>
      <c r="C780" s="1"/>
      <c r="J780" s="1"/>
    </row>
    <row r="781" ht="12.75" customHeight="1">
      <c r="A781" s="1"/>
      <c r="C781" s="1"/>
      <c r="J781" s="1"/>
    </row>
    <row r="782" ht="12.75" customHeight="1">
      <c r="A782" s="1"/>
      <c r="C782" s="1"/>
      <c r="J782" s="1"/>
    </row>
    <row r="783" ht="12.75" customHeight="1">
      <c r="A783" s="1"/>
      <c r="C783" s="1"/>
      <c r="J783" s="1"/>
    </row>
    <row r="784" ht="12.75" customHeight="1">
      <c r="A784" s="1"/>
      <c r="C784" s="1"/>
      <c r="J784" s="1"/>
    </row>
    <row r="785" ht="12.75" customHeight="1">
      <c r="A785" s="1"/>
      <c r="C785" s="1"/>
      <c r="J785" s="1"/>
    </row>
    <row r="786" ht="12.75" customHeight="1">
      <c r="A786" s="1"/>
      <c r="C786" s="1"/>
      <c r="J786" s="1"/>
    </row>
    <row r="787" ht="12.75" customHeight="1">
      <c r="A787" s="1"/>
      <c r="C787" s="1"/>
      <c r="J787" s="1"/>
    </row>
    <row r="788" ht="12.75" customHeight="1">
      <c r="A788" s="1"/>
      <c r="C788" s="1"/>
      <c r="J788" s="1"/>
    </row>
    <row r="789" ht="12.75" customHeight="1">
      <c r="A789" s="1"/>
      <c r="C789" s="1"/>
      <c r="J789" s="1"/>
    </row>
    <row r="790" ht="12.75" customHeight="1">
      <c r="A790" s="1"/>
      <c r="C790" s="1"/>
      <c r="J790" s="1"/>
    </row>
    <row r="791" ht="12.75" customHeight="1">
      <c r="A791" s="1"/>
      <c r="C791" s="1"/>
      <c r="J791" s="1"/>
    </row>
    <row r="792" ht="12.75" customHeight="1">
      <c r="A792" s="1"/>
      <c r="C792" s="1"/>
      <c r="J792" s="1"/>
    </row>
    <row r="793" ht="12.75" customHeight="1">
      <c r="A793" s="1"/>
      <c r="C793" s="1"/>
      <c r="J793" s="1"/>
    </row>
    <row r="794" ht="12.75" customHeight="1">
      <c r="A794" s="1"/>
      <c r="C794" s="1"/>
      <c r="J794" s="1"/>
    </row>
    <row r="795" ht="12.75" customHeight="1">
      <c r="A795" s="1"/>
      <c r="C795" s="1"/>
      <c r="J795" s="1"/>
    </row>
    <row r="796" ht="12.75" customHeight="1">
      <c r="A796" s="1"/>
      <c r="C796" s="1"/>
      <c r="J796" s="1"/>
    </row>
    <row r="797" ht="12.75" customHeight="1">
      <c r="A797" s="1"/>
      <c r="C797" s="1"/>
      <c r="J797" s="1"/>
    </row>
    <row r="798" ht="12.75" customHeight="1">
      <c r="A798" s="1"/>
      <c r="C798" s="1"/>
      <c r="J798" s="1"/>
    </row>
    <row r="799" ht="12.75" customHeight="1">
      <c r="A799" s="1"/>
      <c r="C799" s="1"/>
      <c r="J799" s="1"/>
    </row>
    <row r="800" ht="12.75" customHeight="1">
      <c r="A800" s="1"/>
      <c r="C800" s="1"/>
      <c r="J800" s="1"/>
    </row>
    <row r="801" ht="12.75" customHeight="1">
      <c r="A801" s="1"/>
      <c r="C801" s="1"/>
      <c r="J801" s="1"/>
    </row>
    <row r="802" ht="12.75" customHeight="1">
      <c r="A802" s="1"/>
      <c r="C802" s="1"/>
      <c r="J802" s="1"/>
    </row>
    <row r="803" ht="12.75" customHeight="1">
      <c r="A803" s="1"/>
      <c r="C803" s="1"/>
      <c r="J803" s="1"/>
    </row>
    <row r="804" ht="12.75" customHeight="1">
      <c r="A804" s="1"/>
      <c r="C804" s="1"/>
      <c r="J804" s="1"/>
    </row>
    <row r="805" ht="12.75" customHeight="1">
      <c r="A805" s="1"/>
      <c r="C805" s="1"/>
      <c r="J805" s="1"/>
    </row>
    <row r="806" ht="12.75" customHeight="1">
      <c r="A806" s="1"/>
      <c r="C806" s="1"/>
      <c r="J806" s="1"/>
    </row>
    <row r="807" ht="12.75" customHeight="1">
      <c r="A807" s="1"/>
      <c r="C807" s="1"/>
      <c r="J807" s="1"/>
    </row>
    <row r="808" ht="12.75" customHeight="1">
      <c r="A808" s="1"/>
      <c r="C808" s="1"/>
      <c r="J808" s="1"/>
    </row>
    <row r="809" ht="12.75" customHeight="1">
      <c r="A809" s="1"/>
      <c r="C809" s="1"/>
      <c r="J809" s="1"/>
    </row>
    <row r="810" ht="12.75" customHeight="1">
      <c r="A810" s="1"/>
      <c r="C810" s="1"/>
      <c r="J810" s="1"/>
    </row>
    <row r="811" ht="12.75" customHeight="1">
      <c r="A811" s="1"/>
      <c r="C811" s="1"/>
      <c r="J811" s="1"/>
    </row>
    <row r="812" ht="12.75" customHeight="1">
      <c r="A812" s="1"/>
      <c r="C812" s="1"/>
      <c r="J812" s="1"/>
    </row>
    <row r="813" ht="12.75" customHeight="1">
      <c r="A813" s="1"/>
      <c r="C813" s="1"/>
      <c r="J813" s="1"/>
    </row>
    <row r="814" ht="12.75" customHeight="1">
      <c r="A814" s="1"/>
      <c r="C814" s="1"/>
      <c r="J814" s="1"/>
    </row>
    <row r="815" ht="12.75" customHeight="1">
      <c r="A815" s="1"/>
      <c r="C815" s="1"/>
      <c r="J815" s="1"/>
    </row>
    <row r="816" ht="12.75" customHeight="1">
      <c r="A816" s="1"/>
      <c r="C816" s="1"/>
      <c r="J816" s="1"/>
    </row>
    <row r="817" ht="12.75" customHeight="1">
      <c r="A817" s="1"/>
      <c r="C817" s="1"/>
      <c r="J817" s="1"/>
    </row>
    <row r="818" ht="12.75" customHeight="1">
      <c r="A818" s="1"/>
      <c r="C818" s="1"/>
      <c r="J818" s="1"/>
    </row>
    <row r="819" ht="12.75" customHeight="1">
      <c r="A819" s="1"/>
      <c r="C819" s="1"/>
      <c r="J819" s="1"/>
    </row>
    <row r="820" ht="12.75" customHeight="1">
      <c r="A820" s="1"/>
      <c r="C820" s="1"/>
      <c r="J820" s="1"/>
    </row>
    <row r="821" ht="12.75" customHeight="1">
      <c r="A821" s="1"/>
      <c r="C821" s="1"/>
      <c r="J821" s="1"/>
    </row>
    <row r="822" ht="12.75" customHeight="1">
      <c r="A822" s="1"/>
      <c r="C822" s="1"/>
      <c r="J822" s="1"/>
    </row>
    <row r="823" ht="12.75" customHeight="1">
      <c r="A823" s="1"/>
      <c r="C823" s="1"/>
      <c r="J823" s="1"/>
    </row>
    <row r="824" ht="12.75" customHeight="1">
      <c r="A824" s="1"/>
      <c r="C824" s="1"/>
      <c r="J824" s="1"/>
    </row>
    <row r="825" ht="12.75" customHeight="1">
      <c r="A825" s="1"/>
      <c r="C825" s="1"/>
      <c r="J825" s="1"/>
    </row>
    <row r="826" ht="12.75" customHeight="1">
      <c r="A826" s="1"/>
      <c r="C826" s="1"/>
      <c r="J826" s="1"/>
    </row>
    <row r="827" ht="12.75" customHeight="1">
      <c r="A827" s="1"/>
      <c r="C827" s="1"/>
      <c r="J827" s="1"/>
    </row>
    <row r="828" ht="12.75" customHeight="1">
      <c r="A828" s="1"/>
      <c r="C828" s="1"/>
      <c r="J828" s="1"/>
    </row>
    <row r="829" ht="12.75" customHeight="1">
      <c r="A829" s="1"/>
      <c r="C829" s="1"/>
      <c r="J829" s="1"/>
    </row>
    <row r="830" ht="12.75" customHeight="1">
      <c r="A830" s="1"/>
      <c r="C830" s="1"/>
      <c r="J830" s="1"/>
    </row>
    <row r="831" ht="12.75" customHeight="1">
      <c r="A831" s="1"/>
      <c r="C831" s="1"/>
      <c r="J831" s="1"/>
    </row>
    <row r="832" ht="12.75" customHeight="1">
      <c r="A832" s="1"/>
      <c r="C832" s="1"/>
      <c r="J832" s="1"/>
    </row>
    <row r="833" ht="12.75" customHeight="1">
      <c r="A833" s="1"/>
      <c r="C833" s="1"/>
      <c r="J833" s="1"/>
    </row>
    <row r="834" ht="12.75" customHeight="1">
      <c r="A834" s="1"/>
      <c r="C834" s="1"/>
      <c r="J834" s="1"/>
    </row>
    <row r="835" ht="12.75" customHeight="1">
      <c r="A835" s="1"/>
      <c r="C835" s="1"/>
      <c r="J835" s="1"/>
    </row>
    <row r="836" ht="12.75" customHeight="1">
      <c r="A836" s="1"/>
      <c r="C836" s="1"/>
      <c r="J836" s="1"/>
    </row>
    <row r="837" ht="12.75" customHeight="1">
      <c r="A837" s="1"/>
      <c r="C837" s="1"/>
      <c r="J837" s="1"/>
    </row>
    <row r="838" ht="12.75" customHeight="1">
      <c r="A838" s="1"/>
      <c r="C838" s="1"/>
      <c r="J838" s="1"/>
    </row>
    <row r="839" ht="12.75" customHeight="1">
      <c r="A839" s="1"/>
      <c r="C839" s="1"/>
      <c r="J839" s="1"/>
    </row>
    <row r="840" ht="12.75" customHeight="1">
      <c r="A840" s="1"/>
      <c r="C840" s="1"/>
      <c r="J840" s="1"/>
    </row>
    <row r="841" ht="12.75" customHeight="1">
      <c r="A841" s="1"/>
      <c r="C841" s="1"/>
      <c r="J841" s="1"/>
    </row>
    <row r="842" ht="12.75" customHeight="1">
      <c r="A842" s="1"/>
      <c r="C842" s="1"/>
      <c r="J842" s="1"/>
    </row>
    <row r="843" ht="12.75" customHeight="1">
      <c r="A843" s="1"/>
      <c r="C843" s="1"/>
      <c r="J843" s="1"/>
    </row>
    <row r="844" ht="12.75" customHeight="1">
      <c r="A844" s="1"/>
      <c r="C844" s="1"/>
      <c r="J844" s="1"/>
    </row>
    <row r="845" ht="12.75" customHeight="1">
      <c r="A845" s="1"/>
      <c r="C845" s="1"/>
      <c r="J845" s="1"/>
    </row>
    <row r="846" ht="12.75" customHeight="1">
      <c r="A846" s="1"/>
      <c r="C846" s="1"/>
      <c r="J846" s="1"/>
    </row>
    <row r="847" ht="12.75" customHeight="1">
      <c r="A847" s="1"/>
      <c r="C847" s="1"/>
      <c r="J847" s="1"/>
    </row>
    <row r="848" ht="12.75" customHeight="1">
      <c r="A848" s="1"/>
      <c r="C848" s="1"/>
      <c r="J848" s="1"/>
    </row>
    <row r="849" ht="12.75" customHeight="1">
      <c r="A849" s="1"/>
      <c r="C849" s="1"/>
      <c r="J849" s="1"/>
    </row>
    <row r="850" ht="12.75" customHeight="1">
      <c r="A850" s="1"/>
      <c r="C850" s="1"/>
      <c r="J850" s="1"/>
    </row>
    <row r="851" ht="12.75" customHeight="1">
      <c r="A851" s="1"/>
      <c r="C851" s="1"/>
      <c r="J851" s="1"/>
    </row>
    <row r="852" ht="12.75" customHeight="1">
      <c r="A852" s="1"/>
      <c r="C852" s="1"/>
      <c r="J852" s="1"/>
    </row>
    <row r="853" ht="12.75" customHeight="1">
      <c r="A853" s="1"/>
      <c r="C853" s="1"/>
      <c r="J853" s="1"/>
    </row>
    <row r="854" ht="12.75" customHeight="1">
      <c r="A854" s="1"/>
      <c r="C854" s="1"/>
      <c r="J854" s="1"/>
    </row>
    <row r="855" ht="12.75" customHeight="1">
      <c r="A855" s="1"/>
      <c r="C855" s="1"/>
      <c r="J855" s="1"/>
    </row>
    <row r="856" ht="12.75" customHeight="1">
      <c r="A856" s="1"/>
      <c r="C856" s="1"/>
      <c r="J856" s="1"/>
    </row>
    <row r="857" ht="12.75" customHeight="1">
      <c r="A857" s="1"/>
      <c r="C857" s="1"/>
      <c r="J857" s="1"/>
    </row>
    <row r="858" ht="12.75" customHeight="1">
      <c r="A858" s="1"/>
      <c r="C858" s="1"/>
      <c r="J858" s="1"/>
    </row>
    <row r="859" ht="12.75" customHeight="1">
      <c r="A859" s="1"/>
      <c r="C859" s="1"/>
      <c r="J859" s="1"/>
    </row>
    <row r="860" ht="12.75" customHeight="1">
      <c r="A860" s="1"/>
      <c r="C860" s="1"/>
      <c r="J860" s="1"/>
    </row>
    <row r="861" ht="12.75" customHeight="1">
      <c r="A861" s="1"/>
      <c r="C861" s="1"/>
      <c r="J861" s="1"/>
    </row>
    <row r="862" ht="12.75" customHeight="1">
      <c r="A862" s="1"/>
      <c r="C862" s="1"/>
      <c r="J862" s="1"/>
    </row>
    <row r="863" ht="12.75" customHeight="1">
      <c r="A863" s="1"/>
      <c r="C863" s="1"/>
      <c r="J863" s="1"/>
    </row>
    <row r="864" ht="12.75" customHeight="1">
      <c r="A864" s="1"/>
      <c r="C864" s="1"/>
      <c r="J864" s="1"/>
    </row>
    <row r="865" ht="12.75" customHeight="1">
      <c r="A865" s="1"/>
      <c r="C865" s="1"/>
      <c r="J865" s="1"/>
    </row>
    <row r="866" ht="12.75" customHeight="1">
      <c r="A866" s="1"/>
      <c r="C866" s="1"/>
      <c r="J866" s="1"/>
    </row>
    <row r="867" ht="12.75" customHeight="1">
      <c r="A867" s="1"/>
      <c r="C867" s="1"/>
      <c r="J867" s="1"/>
    </row>
    <row r="868" ht="12.75" customHeight="1">
      <c r="A868" s="1"/>
      <c r="C868" s="1"/>
      <c r="J868" s="1"/>
    </row>
    <row r="869" ht="12.75" customHeight="1">
      <c r="A869" s="1"/>
      <c r="C869" s="1"/>
      <c r="J869" s="1"/>
    </row>
    <row r="870" ht="12.75" customHeight="1">
      <c r="A870" s="1"/>
      <c r="C870" s="1"/>
      <c r="J870" s="1"/>
    </row>
    <row r="871" ht="12.75" customHeight="1">
      <c r="A871" s="1"/>
      <c r="C871" s="1"/>
      <c r="J871" s="1"/>
    </row>
    <row r="872" ht="12.75" customHeight="1">
      <c r="A872" s="1"/>
      <c r="C872" s="1"/>
      <c r="J872" s="1"/>
    </row>
    <row r="873" ht="12.75" customHeight="1">
      <c r="A873" s="1"/>
      <c r="C873" s="1"/>
      <c r="J873" s="1"/>
    </row>
    <row r="874" ht="12.75" customHeight="1">
      <c r="A874" s="1"/>
      <c r="C874" s="1"/>
      <c r="J874" s="1"/>
    </row>
    <row r="875" ht="12.75" customHeight="1">
      <c r="A875" s="1"/>
      <c r="C875" s="1"/>
      <c r="J875" s="1"/>
    </row>
    <row r="876" ht="12.75" customHeight="1">
      <c r="A876" s="1"/>
      <c r="C876" s="1"/>
      <c r="J876" s="1"/>
    </row>
    <row r="877" ht="12.75" customHeight="1">
      <c r="A877" s="1"/>
      <c r="C877" s="1"/>
      <c r="J877" s="1"/>
    </row>
    <row r="878" ht="12.75" customHeight="1">
      <c r="A878" s="1"/>
      <c r="C878" s="1"/>
      <c r="J878" s="1"/>
    </row>
    <row r="879" ht="12.75" customHeight="1">
      <c r="A879" s="1"/>
      <c r="C879" s="1"/>
      <c r="J879" s="1"/>
    </row>
    <row r="880" ht="12.75" customHeight="1">
      <c r="A880" s="1"/>
      <c r="C880" s="1"/>
      <c r="J880" s="1"/>
    </row>
    <row r="881" ht="12.75" customHeight="1">
      <c r="A881" s="1"/>
      <c r="C881" s="1"/>
      <c r="J881" s="1"/>
    </row>
    <row r="882" ht="12.75" customHeight="1">
      <c r="A882" s="1"/>
      <c r="C882" s="1"/>
      <c r="J882" s="1"/>
    </row>
    <row r="883" ht="12.75" customHeight="1">
      <c r="A883" s="1"/>
      <c r="C883" s="1"/>
      <c r="J883" s="1"/>
    </row>
    <row r="884" ht="12.75" customHeight="1">
      <c r="A884" s="1"/>
      <c r="C884" s="1"/>
      <c r="J884" s="1"/>
    </row>
    <row r="885" ht="12.75" customHeight="1">
      <c r="A885" s="1"/>
      <c r="C885" s="1"/>
      <c r="J885" s="1"/>
    </row>
    <row r="886" ht="12.75" customHeight="1">
      <c r="A886" s="1"/>
      <c r="C886" s="1"/>
      <c r="J886" s="1"/>
    </row>
    <row r="887" ht="12.75" customHeight="1">
      <c r="A887" s="1"/>
      <c r="C887" s="1"/>
      <c r="J887" s="1"/>
    </row>
    <row r="888" ht="12.75" customHeight="1">
      <c r="A888" s="1"/>
      <c r="C888" s="1"/>
      <c r="J888" s="1"/>
    </row>
    <row r="889" ht="12.75" customHeight="1">
      <c r="A889" s="1"/>
      <c r="C889" s="1"/>
      <c r="J889" s="1"/>
    </row>
    <row r="890" ht="12.75" customHeight="1">
      <c r="A890" s="1"/>
      <c r="C890" s="1"/>
      <c r="J890" s="1"/>
    </row>
    <row r="891" ht="12.75" customHeight="1">
      <c r="A891" s="1"/>
      <c r="C891" s="1"/>
      <c r="J891" s="1"/>
    </row>
    <row r="892" ht="12.75" customHeight="1">
      <c r="A892" s="1"/>
      <c r="C892" s="1"/>
      <c r="J892" s="1"/>
    </row>
    <row r="893" ht="12.75" customHeight="1">
      <c r="A893" s="1"/>
      <c r="C893" s="1"/>
      <c r="J893" s="1"/>
    </row>
    <row r="894" ht="12.75" customHeight="1">
      <c r="A894" s="1"/>
      <c r="C894" s="1"/>
      <c r="J894" s="1"/>
    </row>
    <row r="895" ht="12.75" customHeight="1">
      <c r="A895" s="1"/>
      <c r="C895" s="1"/>
      <c r="J895" s="1"/>
    </row>
    <row r="896" ht="12.75" customHeight="1">
      <c r="A896" s="1"/>
      <c r="C896" s="1"/>
      <c r="J896" s="1"/>
    </row>
    <row r="897" ht="12.75" customHeight="1">
      <c r="A897" s="1"/>
      <c r="C897" s="1"/>
      <c r="J897" s="1"/>
    </row>
    <row r="898" ht="12.75" customHeight="1">
      <c r="A898" s="1"/>
      <c r="C898" s="1"/>
      <c r="J898" s="1"/>
    </row>
    <row r="899" ht="12.75" customHeight="1">
      <c r="A899" s="1"/>
      <c r="C899" s="1"/>
      <c r="J899" s="1"/>
    </row>
    <row r="900" ht="12.75" customHeight="1">
      <c r="A900" s="1"/>
      <c r="C900" s="1"/>
      <c r="J900" s="1"/>
    </row>
    <row r="901" ht="12.75" customHeight="1">
      <c r="A901" s="1"/>
      <c r="C901" s="1"/>
      <c r="J901" s="1"/>
    </row>
    <row r="902" ht="12.75" customHeight="1">
      <c r="A902" s="1"/>
      <c r="C902" s="1"/>
      <c r="J902" s="1"/>
    </row>
    <row r="903" ht="12.75" customHeight="1">
      <c r="A903" s="1"/>
      <c r="C903" s="1"/>
      <c r="J903" s="1"/>
    </row>
    <row r="904" ht="12.75" customHeight="1">
      <c r="A904" s="1"/>
      <c r="C904" s="1"/>
      <c r="J904" s="1"/>
    </row>
    <row r="905" ht="12.75" customHeight="1">
      <c r="A905" s="1"/>
      <c r="C905" s="1"/>
      <c r="J905" s="1"/>
    </row>
    <row r="906" ht="12.75" customHeight="1">
      <c r="A906" s="1"/>
      <c r="C906" s="1"/>
      <c r="J906" s="1"/>
    </row>
    <row r="907" ht="12.75" customHeight="1">
      <c r="A907" s="1"/>
      <c r="C907" s="1"/>
      <c r="J907" s="1"/>
    </row>
    <row r="908" ht="12.75" customHeight="1">
      <c r="A908" s="1"/>
      <c r="C908" s="1"/>
      <c r="J908" s="1"/>
    </row>
    <row r="909" ht="12.75" customHeight="1">
      <c r="A909" s="1"/>
      <c r="C909" s="1"/>
      <c r="J909" s="1"/>
    </row>
    <row r="910" ht="12.75" customHeight="1">
      <c r="A910" s="1"/>
      <c r="C910" s="1"/>
      <c r="J910" s="1"/>
    </row>
    <row r="911" ht="12.75" customHeight="1">
      <c r="A911" s="1"/>
      <c r="C911" s="1"/>
      <c r="J911" s="1"/>
    </row>
    <row r="912" ht="12.75" customHeight="1">
      <c r="A912" s="1"/>
      <c r="C912" s="1"/>
      <c r="J912" s="1"/>
    </row>
    <row r="913" ht="12.75" customHeight="1">
      <c r="A913" s="1"/>
      <c r="C913" s="1"/>
      <c r="J913" s="1"/>
    </row>
    <row r="914" ht="12.75" customHeight="1">
      <c r="A914" s="1"/>
      <c r="C914" s="1"/>
      <c r="J914" s="1"/>
    </row>
    <row r="915" ht="12.75" customHeight="1">
      <c r="A915" s="1"/>
      <c r="C915" s="1"/>
      <c r="J915" s="1"/>
    </row>
    <row r="916" ht="12.75" customHeight="1">
      <c r="A916" s="1"/>
      <c r="C916" s="1"/>
      <c r="J916" s="1"/>
    </row>
    <row r="917" ht="12.75" customHeight="1">
      <c r="A917" s="1"/>
      <c r="C917" s="1"/>
      <c r="J917" s="1"/>
    </row>
    <row r="918" ht="12.75" customHeight="1">
      <c r="A918" s="1"/>
      <c r="C918" s="1"/>
      <c r="J918" s="1"/>
    </row>
    <row r="919" ht="12.75" customHeight="1">
      <c r="A919" s="1"/>
      <c r="C919" s="1"/>
      <c r="J919" s="1"/>
    </row>
    <row r="920" ht="12.75" customHeight="1">
      <c r="A920" s="1"/>
      <c r="C920" s="1"/>
      <c r="J920" s="1"/>
    </row>
    <row r="921" ht="12.75" customHeight="1">
      <c r="A921" s="1"/>
      <c r="C921" s="1"/>
      <c r="J921" s="1"/>
    </row>
    <row r="922" ht="12.75" customHeight="1">
      <c r="A922" s="1"/>
      <c r="C922" s="1"/>
      <c r="J922" s="1"/>
    </row>
    <row r="923" ht="12.75" customHeight="1">
      <c r="A923" s="1"/>
      <c r="C923" s="1"/>
      <c r="J923" s="1"/>
    </row>
    <row r="924" ht="12.75" customHeight="1">
      <c r="A924" s="1"/>
      <c r="C924" s="1"/>
      <c r="J924" s="1"/>
    </row>
    <row r="925" ht="12.75" customHeight="1">
      <c r="A925" s="1"/>
      <c r="C925" s="1"/>
      <c r="J925" s="1"/>
    </row>
    <row r="926" ht="12.75" customHeight="1">
      <c r="A926" s="1"/>
      <c r="C926" s="1"/>
      <c r="J926" s="1"/>
    </row>
    <row r="927" ht="12.75" customHeight="1">
      <c r="A927" s="1"/>
      <c r="C927" s="1"/>
      <c r="J927" s="1"/>
    </row>
    <row r="928" ht="12.75" customHeight="1">
      <c r="A928" s="1"/>
      <c r="C928" s="1"/>
      <c r="J928" s="1"/>
    </row>
    <row r="929" ht="12.75" customHeight="1">
      <c r="A929" s="1"/>
      <c r="C929" s="1"/>
      <c r="J929" s="1"/>
    </row>
    <row r="930" ht="12.75" customHeight="1">
      <c r="A930" s="1"/>
      <c r="C930" s="1"/>
      <c r="J930" s="1"/>
    </row>
    <row r="931" ht="12.75" customHeight="1">
      <c r="A931" s="1"/>
      <c r="C931" s="1"/>
      <c r="J931" s="1"/>
    </row>
    <row r="932" ht="12.75" customHeight="1">
      <c r="A932" s="1"/>
      <c r="C932" s="1"/>
      <c r="J932" s="1"/>
    </row>
    <row r="933" ht="12.75" customHeight="1">
      <c r="A933" s="1"/>
      <c r="C933" s="1"/>
      <c r="J933" s="1"/>
    </row>
    <row r="934" ht="12.75" customHeight="1">
      <c r="A934" s="1"/>
      <c r="C934" s="1"/>
      <c r="J934" s="1"/>
    </row>
    <row r="935" ht="12.75" customHeight="1">
      <c r="A935" s="1"/>
      <c r="C935" s="1"/>
      <c r="J935" s="1"/>
    </row>
    <row r="936" ht="12.75" customHeight="1">
      <c r="A936" s="1"/>
      <c r="C936" s="1"/>
      <c r="J936" s="1"/>
    </row>
    <row r="937" ht="12.75" customHeight="1">
      <c r="A937" s="1"/>
      <c r="C937" s="1"/>
      <c r="J937" s="1"/>
    </row>
    <row r="938" ht="12.75" customHeight="1">
      <c r="A938" s="1"/>
      <c r="C938" s="1"/>
      <c r="J938" s="1"/>
    </row>
    <row r="939" ht="12.75" customHeight="1">
      <c r="A939" s="1"/>
      <c r="C939" s="1"/>
      <c r="J939" s="1"/>
    </row>
    <row r="940" ht="12.75" customHeight="1">
      <c r="A940" s="1"/>
      <c r="C940" s="1"/>
      <c r="J940" s="1"/>
    </row>
    <row r="941" ht="12.75" customHeight="1">
      <c r="A941" s="1"/>
      <c r="C941" s="1"/>
      <c r="J941" s="1"/>
    </row>
    <row r="942" ht="12.75" customHeight="1">
      <c r="A942" s="1"/>
      <c r="C942" s="1"/>
      <c r="J942" s="1"/>
    </row>
    <row r="943" ht="12.75" customHeight="1">
      <c r="A943" s="1"/>
      <c r="C943" s="1"/>
      <c r="J943" s="1"/>
    </row>
    <row r="944" ht="12.75" customHeight="1">
      <c r="A944" s="1"/>
      <c r="C944" s="1"/>
      <c r="J944" s="1"/>
    </row>
    <row r="945" ht="12.75" customHeight="1">
      <c r="A945" s="1"/>
      <c r="C945" s="1"/>
      <c r="J945" s="1"/>
    </row>
    <row r="946" ht="12.75" customHeight="1">
      <c r="A946" s="1"/>
      <c r="C946" s="1"/>
      <c r="J946" s="1"/>
    </row>
    <row r="947" ht="12.75" customHeight="1">
      <c r="A947" s="1"/>
      <c r="C947" s="1"/>
      <c r="J947" s="1"/>
    </row>
    <row r="948" ht="12.75" customHeight="1">
      <c r="A948" s="1"/>
      <c r="C948" s="1"/>
      <c r="J948" s="1"/>
    </row>
    <row r="949" ht="12.75" customHeight="1">
      <c r="A949" s="1"/>
      <c r="C949" s="1"/>
      <c r="J949" s="1"/>
    </row>
    <row r="950" ht="12.75" customHeight="1">
      <c r="A950" s="1"/>
      <c r="C950" s="1"/>
      <c r="J950" s="1"/>
    </row>
    <row r="951" ht="12.75" customHeight="1">
      <c r="A951" s="1"/>
      <c r="C951" s="1"/>
      <c r="J951" s="1"/>
    </row>
    <row r="952" ht="12.75" customHeight="1">
      <c r="A952" s="1"/>
      <c r="C952" s="1"/>
      <c r="J952" s="1"/>
    </row>
    <row r="953" ht="12.75" customHeight="1">
      <c r="A953" s="1"/>
      <c r="C953" s="1"/>
      <c r="J953" s="1"/>
    </row>
    <row r="954" ht="12.75" customHeight="1">
      <c r="A954" s="1"/>
      <c r="C954" s="1"/>
      <c r="J954" s="1"/>
    </row>
    <row r="955" ht="12.75" customHeight="1">
      <c r="A955" s="1"/>
      <c r="C955" s="1"/>
      <c r="J955" s="1"/>
    </row>
    <row r="956" ht="12.75" customHeight="1">
      <c r="A956" s="1"/>
      <c r="C956" s="1"/>
      <c r="J956" s="1"/>
    </row>
    <row r="957" ht="12.75" customHeight="1">
      <c r="A957" s="1"/>
      <c r="C957" s="1"/>
      <c r="J957" s="1"/>
    </row>
    <row r="958" ht="12.75" customHeight="1">
      <c r="A958" s="1"/>
      <c r="C958" s="1"/>
      <c r="J958" s="1"/>
    </row>
    <row r="959" ht="12.75" customHeight="1">
      <c r="A959" s="1"/>
      <c r="C959" s="1"/>
      <c r="J959" s="1"/>
    </row>
    <row r="960" ht="12.75" customHeight="1">
      <c r="A960" s="1"/>
      <c r="C960" s="1"/>
      <c r="J960" s="1"/>
    </row>
    <row r="961" ht="12.75" customHeight="1">
      <c r="A961" s="1"/>
      <c r="C961" s="1"/>
      <c r="J961" s="1"/>
    </row>
    <row r="962" ht="12.75" customHeight="1">
      <c r="A962" s="1"/>
      <c r="C962" s="1"/>
      <c r="J962" s="1"/>
    </row>
    <row r="963" ht="12.75" customHeight="1">
      <c r="A963" s="1"/>
      <c r="C963" s="1"/>
      <c r="J963" s="1"/>
    </row>
    <row r="964" ht="12.75" customHeight="1">
      <c r="A964" s="1"/>
      <c r="C964" s="1"/>
      <c r="J964" s="1"/>
    </row>
    <row r="965" ht="12.75" customHeight="1">
      <c r="A965" s="1"/>
      <c r="C965" s="1"/>
      <c r="J965" s="1"/>
    </row>
    <row r="966" ht="12.75" customHeight="1">
      <c r="A966" s="1"/>
      <c r="C966" s="1"/>
      <c r="J966" s="1"/>
    </row>
    <row r="967" ht="12.75" customHeight="1">
      <c r="A967" s="1"/>
      <c r="C967" s="1"/>
      <c r="J967" s="1"/>
    </row>
    <row r="968" ht="12.75" customHeight="1">
      <c r="A968" s="1"/>
      <c r="C968" s="1"/>
      <c r="J968" s="1"/>
    </row>
    <row r="969" ht="12.75" customHeight="1">
      <c r="A969" s="1"/>
      <c r="C969" s="1"/>
      <c r="J969" s="1"/>
    </row>
    <row r="970" ht="12.75" customHeight="1">
      <c r="A970" s="1"/>
      <c r="C970" s="1"/>
      <c r="J970" s="1"/>
    </row>
    <row r="971" ht="12.75" customHeight="1">
      <c r="A971" s="1"/>
      <c r="C971" s="1"/>
      <c r="J971" s="1"/>
    </row>
    <row r="972" ht="12.75" customHeight="1">
      <c r="A972" s="1"/>
      <c r="C972" s="1"/>
      <c r="J972" s="1"/>
    </row>
    <row r="973" ht="12.75" customHeight="1">
      <c r="A973" s="1"/>
      <c r="C973" s="1"/>
      <c r="J973" s="1"/>
    </row>
    <row r="974" ht="12.75" customHeight="1">
      <c r="A974" s="1"/>
      <c r="C974" s="1"/>
      <c r="J974" s="1"/>
    </row>
    <row r="975" ht="12.75" customHeight="1">
      <c r="A975" s="1"/>
      <c r="C975" s="1"/>
      <c r="J975" s="1"/>
    </row>
    <row r="976" ht="12.75" customHeight="1">
      <c r="A976" s="1"/>
      <c r="C976" s="1"/>
      <c r="J976" s="1"/>
    </row>
    <row r="977" ht="12.75" customHeight="1">
      <c r="A977" s="1"/>
      <c r="C977" s="1"/>
      <c r="J977" s="1"/>
    </row>
    <row r="978" ht="12.75" customHeight="1">
      <c r="A978" s="1"/>
      <c r="C978" s="1"/>
      <c r="J978" s="1"/>
    </row>
    <row r="979" ht="12.75" customHeight="1">
      <c r="A979" s="1"/>
      <c r="C979" s="1"/>
      <c r="J979" s="1"/>
    </row>
    <row r="980" ht="12.75" customHeight="1">
      <c r="A980" s="1"/>
      <c r="C980" s="1"/>
      <c r="J980" s="1"/>
    </row>
    <row r="981" ht="12.75" customHeight="1">
      <c r="A981" s="1"/>
      <c r="C981" s="1"/>
      <c r="J981" s="1"/>
    </row>
    <row r="982" ht="12.75" customHeight="1">
      <c r="A982" s="1"/>
      <c r="C982" s="1"/>
      <c r="J982" s="1"/>
    </row>
    <row r="983" ht="12.75" customHeight="1">
      <c r="A983" s="1"/>
      <c r="C983" s="1"/>
      <c r="J983" s="1"/>
    </row>
    <row r="984" ht="12.75" customHeight="1">
      <c r="A984" s="1"/>
      <c r="C984" s="1"/>
      <c r="J984" s="1"/>
    </row>
    <row r="985" ht="12.75" customHeight="1">
      <c r="A985" s="1"/>
      <c r="C985" s="1"/>
      <c r="J985" s="1"/>
    </row>
    <row r="986" ht="12.75" customHeight="1">
      <c r="A986" s="1"/>
      <c r="C986" s="1"/>
      <c r="J986" s="1"/>
    </row>
    <row r="987" ht="12.75" customHeight="1">
      <c r="A987" s="1"/>
      <c r="C987" s="1"/>
      <c r="J987" s="1"/>
    </row>
    <row r="988" ht="12.75" customHeight="1">
      <c r="A988" s="1"/>
      <c r="C988" s="1"/>
      <c r="J988" s="1"/>
    </row>
    <row r="989" ht="12.75" customHeight="1">
      <c r="A989" s="1"/>
      <c r="C989" s="1"/>
      <c r="J989" s="1"/>
    </row>
    <row r="990" ht="12.75" customHeight="1">
      <c r="A990" s="1"/>
      <c r="C990" s="1"/>
      <c r="J990" s="1"/>
    </row>
    <row r="991" ht="12.75" customHeight="1">
      <c r="A991" s="1"/>
      <c r="C991" s="1"/>
      <c r="J991" s="1"/>
    </row>
    <row r="992" ht="12.75" customHeight="1">
      <c r="A992" s="1"/>
      <c r="C992" s="1"/>
      <c r="J992" s="1"/>
    </row>
    <row r="993" ht="12.75" customHeight="1">
      <c r="A993" s="1"/>
      <c r="C993" s="1"/>
      <c r="J993" s="1"/>
    </row>
    <row r="994" ht="12.75" customHeight="1">
      <c r="A994" s="1"/>
      <c r="C994" s="1"/>
      <c r="J994" s="1"/>
    </row>
    <row r="995" ht="12.75" customHeight="1">
      <c r="A995" s="1"/>
      <c r="C995" s="1"/>
      <c r="J995" s="1"/>
    </row>
    <row r="996" ht="12.75" customHeight="1">
      <c r="A996" s="1"/>
      <c r="C996" s="1"/>
      <c r="J996" s="1"/>
    </row>
    <row r="997" ht="12.75" customHeight="1">
      <c r="A997" s="1"/>
      <c r="C997" s="1"/>
      <c r="J997" s="1"/>
    </row>
    <row r="998" ht="12.75" customHeight="1">
      <c r="A998" s="1"/>
      <c r="C998" s="1"/>
      <c r="J998" s="1"/>
    </row>
    <row r="999" ht="12.75" customHeight="1">
      <c r="A999" s="1"/>
      <c r="C999" s="1"/>
      <c r="J999" s="1"/>
    </row>
    <row r="1000" ht="12.75" customHeight="1">
      <c r="A1000" s="1"/>
      <c r="C1000" s="1"/>
      <c r="J1000" s="1"/>
    </row>
  </sheetData>
  <mergeCells count="3">
    <mergeCell ref="C12:E12"/>
    <mergeCell ref="C16:E16"/>
    <mergeCell ref="C22:E22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</cols>
  <sheetData>
    <row r="1" ht="18.75" customHeight="1">
      <c r="A1" s="17" t="s">
        <v>3814</v>
      </c>
      <c r="B1" s="17"/>
      <c r="C1" s="17"/>
      <c r="D1" s="17"/>
      <c r="E1" s="17"/>
      <c r="F1" s="17"/>
      <c r="J1" s="1"/>
    </row>
    <row r="2" ht="13.5" customHeight="1">
      <c r="A2" s="1"/>
      <c r="J2" s="1"/>
    </row>
    <row r="3" ht="12.75" customHeight="1">
      <c r="A3" s="1"/>
      <c r="J3" s="1"/>
    </row>
    <row r="4" ht="13.5" customHeight="1">
      <c r="A4" s="1"/>
      <c r="C4" s="3" t="s">
        <v>3815</v>
      </c>
      <c r="D4" s="3"/>
      <c r="E4" s="3"/>
      <c r="F4" s="3"/>
      <c r="J4" s="1"/>
    </row>
    <row r="5" ht="12.75" customHeight="1">
      <c r="A5" s="1"/>
      <c r="J5" s="1"/>
    </row>
    <row r="6" ht="25.5" customHeight="1">
      <c r="A6" s="1"/>
      <c r="C6" s="4" t="s">
        <v>1268</v>
      </c>
      <c r="D6" s="4" t="s">
        <v>1272</v>
      </c>
      <c r="E6" s="99" t="s">
        <v>3816</v>
      </c>
      <c r="J6" s="1"/>
    </row>
    <row r="7" ht="12.75" customHeight="1">
      <c r="A7" s="1"/>
      <c r="C7" s="92" t="s">
        <v>584</v>
      </c>
      <c r="D7" s="5">
        <v>10.0</v>
      </c>
      <c r="E7" s="6">
        <f t="shared" ref="E7:E18" si="1">SUM($D$7:D7)</f>
        <v>10</v>
      </c>
      <c r="F7" s="47" t="s">
        <v>3817</v>
      </c>
      <c r="J7" s="1"/>
    </row>
    <row r="8" ht="12.75" customHeight="1">
      <c r="A8" s="1"/>
      <c r="C8" s="92" t="s">
        <v>585</v>
      </c>
      <c r="D8" s="5">
        <v>50.0</v>
      </c>
      <c r="E8" s="6">
        <f t="shared" si="1"/>
        <v>60</v>
      </c>
      <c r="F8" s="47" t="s">
        <v>3818</v>
      </c>
      <c r="J8" s="1"/>
    </row>
    <row r="9" ht="12.75" customHeight="1">
      <c r="A9" s="1"/>
      <c r="C9" s="92" t="s">
        <v>586</v>
      </c>
      <c r="D9" s="5">
        <v>30.0</v>
      </c>
      <c r="E9" s="6">
        <f t="shared" si="1"/>
        <v>90</v>
      </c>
      <c r="F9" s="47" t="s">
        <v>3819</v>
      </c>
      <c r="J9" s="1"/>
    </row>
    <row r="10" ht="12.75" customHeight="1">
      <c r="A10" s="1"/>
      <c r="C10" s="92" t="s">
        <v>1273</v>
      </c>
      <c r="D10" s="5">
        <v>20.0</v>
      </c>
      <c r="E10" s="6">
        <f t="shared" si="1"/>
        <v>110</v>
      </c>
      <c r="F10" s="47" t="s">
        <v>3820</v>
      </c>
      <c r="J10" s="1"/>
    </row>
    <row r="11" ht="12.75" customHeight="1">
      <c r="A11" s="1"/>
      <c r="C11" s="92" t="s">
        <v>1274</v>
      </c>
      <c r="D11" s="5"/>
      <c r="E11" s="6">
        <f t="shared" si="1"/>
        <v>110</v>
      </c>
      <c r="F11" s="47" t="s">
        <v>3821</v>
      </c>
      <c r="J11" s="1"/>
    </row>
    <row r="12" ht="12.75" customHeight="1">
      <c r="A12" s="1"/>
      <c r="C12" s="92" t="s">
        <v>1275</v>
      </c>
      <c r="D12" s="5"/>
      <c r="E12" s="6">
        <f t="shared" si="1"/>
        <v>110</v>
      </c>
      <c r="F12" s="47" t="s">
        <v>3822</v>
      </c>
      <c r="J12" s="1"/>
    </row>
    <row r="13" ht="12.75" customHeight="1">
      <c r="A13" s="1"/>
      <c r="C13" s="92" t="s">
        <v>3823</v>
      </c>
      <c r="D13" s="5"/>
      <c r="E13" s="6">
        <f t="shared" si="1"/>
        <v>110</v>
      </c>
      <c r="F13" s="47" t="s">
        <v>3824</v>
      </c>
      <c r="J13" s="1"/>
    </row>
    <row r="14" ht="12.75" customHeight="1">
      <c r="A14" s="1"/>
      <c r="C14" s="92" t="s">
        <v>3825</v>
      </c>
      <c r="D14" s="5"/>
      <c r="E14" s="6">
        <f t="shared" si="1"/>
        <v>110</v>
      </c>
      <c r="F14" s="47" t="s">
        <v>3826</v>
      </c>
      <c r="J14" s="1"/>
    </row>
    <row r="15" ht="12.75" customHeight="1">
      <c r="A15" s="1"/>
      <c r="C15" s="92" t="s">
        <v>3827</v>
      </c>
      <c r="D15" s="5"/>
      <c r="E15" s="6">
        <f t="shared" si="1"/>
        <v>110</v>
      </c>
      <c r="F15" s="47" t="s">
        <v>3828</v>
      </c>
      <c r="J15" s="1"/>
    </row>
    <row r="16" ht="12.75" customHeight="1">
      <c r="A16" s="1"/>
      <c r="C16" s="92" t="s">
        <v>3829</v>
      </c>
      <c r="D16" s="5"/>
      <c r="E16" s="6">
        <f t="shared" si="1"/>
        <v>110</v>
      </c>
      <c r="F16" s="47" t="s">
        <v>3830</v>
      </c>
      <c r="J16" s="1"/>
    </row>
    <row r="17" ht="12.75" customHeight="1">
      <c r="A17" s="1"/>
      <c r="C17" s="92" t="s">
        <v>3831</v>
      </c>
      <c r="D17" s="5"/>
      <c r="E17" s="6">
        <f t="shared" si="1"/>
        <v>110</v>
      </c>
      <c r="F17" s="47" t="s">
        <v>3832</v>
      </c>
      <c r="J17" s="1"/>
    </row>
    <row r="18" ht="12.75" customHeight="1">
      <c r="A18" s="1"/>
      <c r="C18" s="92" t="s">
        <v>3833</v>
      </c>
      <c r="D18" s="5"/>
      <c r="E18" s="6">
        <f t="shared" si="1"/>
        <v>110</v>
      </c>
      <c r="F18" s="47" t="s">
        <v>3834</v>
      </c>
      <c r="J18" s="1"/>
    </row>
    <row r="19" ht="12.75" customHeight="1">
      <c r="A19" s="1"/>
      <c r="J19" s="1"/>
    </row>
    <row r="20" ht="12.75" customHeight="1">
      <c r="A20" s="1"/>
      <c r="C20" s="1" t="s">
        <v>3835</v>
      </c>
      <c r="J20" s="1"/>
    </row>
    <row r="21" ht="12.75" customHeight="1">
      <c r="A21" s="1"/>
      <c r="C21" s="1" t="s">
        <v>3836</v>
      </c>
      <c r="J21" s="1"/>
    </row>
    <row r="22" ht="12.75" customHeight="1">
      <c r="A22" s="1"/>
      <c r="C22" s="1" t="s">
        <v>3837</v>
      </c>
      <c r="J22" s="1"/>
    </row>
    <row r="23" ht="12.75" customHeight="1">
      <c r="A23" s="1"/>
      <c r="C23" s="1" t="s">
        <v>3838</v>
      </c>
      <c r="J23" s="1"/>
    </row>
    <row r="24" ht="12.75" customHeight="1">
      <c r="A24" s="1"/>
      <c r="J24" s="1"/>
    </row>
    <row r="25" ht="12.75" customHeight="1">
      <c r="A25" s="1"/>
      <c r="C25" s="1" t="s">
        <v>3839</v>
      </c>
      <c r="J25" s="1"/>
    </row>
    <row r="26" ht="12.75" customHeight="1">
      <c r="A26" s="1"/>
      <c r="C26" s="1" t="s">
        <v>3840</v>
      </c>
      <c r="J26" s="1"/>
    </row>
    <row r="27" ht="12.75" customHeight="1">
      <c r="A27" s="1"/>
      <c r="J27" s="1"/>
    </row>
    <row r="28" ht="25.5" customHeight="1">
      <c r="A28" s="1"/>
      <c r="C28" s="4" t="s">
        <v>1268</v>
      </c>
      <c r="D28" s="4" t="s">
        <v>1272</v>
      </c>
      <c r="E28" s="99" t="s">
        <v>3816</v>
      </c>
      <c r="J28" s="1"/>
    </row>
    <row r="29" ht="12.75" customHeight="1">
      <c r="A29" s="1"/>
      <c r="C29" s="92" t="s">
        <v>584</v>
      </c>
      <c r="D29" s="5">
        <v>10.0</v>
      </c>
      <c r="E29" s="6">
        <f t="shared" ref="E29:E40" si="2">SUM(IF(D7,$D$7:D7,0))</f>
        <v>10</v>
      </c>
      <c r="F29" s="47" t="s">
        <v>3841</v>
      </c>
      <c r="J29" s="1"/>
    </row>
    <row r="30" ht="12.75" customHeight="1">
      <c r="A30" s="1"/>
      <c r="C30" s="92" t="s">
        <v>585</v>
      </c>
      <c r="D30" s="5">
        <v>50.0</v>
      </c>
      <c r="E30" s="6">
        <f t="shared" si="2"/>
        <v>60</v>
      </c>
      <c r="F30" s="47" t="s">
        <v>3842</v>
      </c>
      <c r="J30" s="1"/>
    </row>
    <row r="31" ht="12.75" customHeight="1">
      <c r="A31" s="1"/>
      <c r="C31" s="92" t="s">
        <v>586</v>
      </c>
      <c r="D31" s="5">
        <v>30.0</v>
      </c>
      <c r="E31" s="6">
        <f t="shared" si="2"/>
        <v>90</v>
      </c>
      <c r="F31" s="47" t="s">
        <v>3843</v>
      </c>
      <c r="J31" s="1"/>
    </row>
    <row r="32" ht="12.75" customHeight="1">
      <c r="A32" s="1"/>
      <c r="C32" s="92" t="s">
        <v>1273</v>
      </c>
      <c r="D32" s="5">
        <v>20.0</v>
      </c>
      <c r="E32" s="6">
        <f t="shared" si="2"/>
        <v>110</v>
      </c>
      <c r="F32" s="47" t="s">
        <v>3844</v>
      </c>
      <c r="J32" s="1"/>
    </row>
    <row r="33" ht="12.75" customHeight="1">
      <c r="A33" s="1"/>
      <c r="C33" s="92" t="s">
        <v>1274</v>
      </c>
      <c r="D33" s="5"/>
      <c r="E33" s="6">
        <f t="shared" si="2"/>
        <v>0</v>
      </c>
      <c r="F33" s="47" t="s">
        <v>3845</v>
      </c>
      <c r="J33" s="1"/>
    </row>
    <row r="34" ht="12.75" customHeight="1">
      <c r="A34" s="1"/>
      <c r="C34" s="92" t="s">
        <v>1275</v>
      </c>
      <c r="D34" s="5"/>
      <c r="E34" s="6">
        <f t="shared" si="2"/>
        <v>0</v>
      </c>
      <c r="F34" s="47" t="s">
        <v>3846</v>
      </c>
      <c r="J34" s="1"/>
    </row>
    <row r="35" ht="12.75" customHeight="1">
      <c r="A35" s="1"/>
      <c r="C35" s="92" t="s">
        <v>3823</v>
      </c>
      <c r="D35" s="5"/>
      <c r="E35" s="6">
        <f t="shared" si="2"/>
        <v>0</v>
      </c>
      <c r="F35" s="1" t="s">
        <v>3847</v>
      </c>
      <c r="J35" s="1"/>
    </row>
    <row r="36" ht="12.75" customHeight="1">
      <c r="A36" s="1"/>
      <c r="C36" s="92" t="s">
        <v>3825</v>
      </c>
      <c r="D36" s="5"/>
      <c r="E36" s="6">
        <f t="shared" si="2"/>
        <v>0</v>
      </c>
      <c r="F36" s="1" t="s">
        <v>3848</v>
      </c>
      <c r="J36" s="1"/>
    </row>
    <row r="37" ht="12.75" customHeight="1">
      <c r="A37" s="1"/>
      <c r="C37" s="92" t="s">
        <v>3827</v>
      </c>
      <c r="D37" s="5"/>
      <c r="E37" s="6">
        <f t="shared" si="2"/>
        <v>0</v>
      </c>
      <c r="F37" s="1" t="s">
        <v>3849</v>
      </c>
      <c r="J37" s="1"/>
    </row>
    <row r="38" ht="12.75" customHeight="1">
      <c r="A38" s="1"/>
      <c r="C38" s="92" t="s">
        <v>3829</v>
      </c>
      <c r="D38" s="5"/>
      <c r="E38" s="6">
        <f t="shared" si="2"/>
        <v>0</v>
      </c>
      <c r="J38" s="1"/>
    </row>
    <row r="39" ht="12.75" customHeight="1">
      <c r="A39" s="1"/>
      <c r="C39" s="92" t="s">
        <v>3831</v>
      </c>
      <c r="D39" s="5"/>
      <c r="E39" s="6">
        <f t="shared" si="2"/>
        <v>0</v>
      </c>
      <c r="J39" s="1"/>
    </row>
    <row r="40" ht="12.75" customHeight="1">
      <c r="A40" s="1"/>
      <c r="C40" s="92" t="s">
        <v>3833</v>
      </c>
      <c r="D40" s="5"/>
      <c r="E40" s="6">
        <f t="shared" si="2"/>
        <v>0</v>
      </c>
      <c r="J40" s="1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4.43"/>
    <col customWidth="1" min="3" max="9" width="8.0"/>
    <col customWidth="1" min="10" max="10" width="13.29"/>
  </cols>
  <sheetData>
    <row r="1" ht="18.75" customHeight="1">
      <c r="A1" s="17" t="s">
        <v>3850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B2" s="1"/>
      <c r="J2" s="1"/>
    </row>
    <row r="3" ht="12.75" customHeight="1">
      <c r="A3" s="1"/>
      <c r="B3" s="1"/>
      <c r="C3" s="1" t="s">
        <v>3851</v>
      </c>
      <c r="J3" s="1"/>
    </row>
    <row r="4" ht="12.75" customHeight="1">
      <c r="A4" s="1"/>
      <c r="B4" s="1"/>
      <c r="C4" s="1" t="s">
        <v>3852</v>
      </c>
      <c r="J4" s="1"/>
    </row>
    <row r="5" ht="12.75" customHeight="1">
      <c r="A5" s="1"/>
      <c r="B5" s="1"/>
      <c r="C5" s="1" t="s">
        <v>3853</v>
      </c>
      <c r="J5" s="1"/>
    </row>
    <row r="6" ht="12.75" customHeight="1">
      <c r="A6" s="1"/>
      <c r="B6" s="1"/>
      <c r="J6" s="1"/>
    </row>
    <row r="7" ht="12.75" customHeight="1">
      <c r="A7" s="1"/>
      <c r="B7" s="1"/>
      <c r="C7" s="1" t="s">
        <v>3854</v>
      </c>
      <c r="J7" s="1"/>
    </row>
    <row r="8" ht="12.75" customHeight="1">
      <c r="A8" s="1"/>
      <c r="B8" s="1"/>
      <c r="C8" s="1" t="s">
        <v>3855</v>
      </c>
      <c r="J8" s="1"/>
    </row>
    <row r="9" ht="12.75" customHeight="1">
      <c r="A9" s="1"/>
      <c r="B9" s="1"/>
      <c r="J9" s="1"/>
    </row>
    <row r="10" ht="12.75" customHeight="1">
      <c r="A10" s="1"/>
      <c r="B10" s="1"/>
      <c r="C10" s="1" t="s">
        <v>3856</v>
      </c>
      <c r="J10" s="1"/>
    </row>
    <row r="11" ht="12.75" customHeight="1">
      <c r="A11" s="1"/>
      <c r="B11" s="1"/>
      <c r="C11" s="1" t="s">
        <v>3857</v>
      </c>
      <c r="J11" s="1"/>
    </row>
    <row r="12" ht="12.75" customHeight="1">
      <c r="A12" s="1"/>
      <c r="B12" s="1"/>
      <c r="J12" s="1"/>
    </row>
    <row r="13" ht="12.75" customHeight="1">
      <c r="A13" s="1"/>
      <c r="B13" s="1"/>
      <c r="C13" s="1" t="s">
        <v>3858</v>
      </c>
      <c r="J13" s="1"/>
    </row>
    <row r="14" ht="12.75" customHeight="1">
      <c r="A14" s="1"/>
      <c r="B14" s="1"/>
      <c r="C14" s="1" t="s">
        <v>3859</v>
      </c>
      <c r="J14" s="1"/>
    </row>
    <row r="15" ht="12.75" customHeight="1">
      <c r="A15" s="1"/>
      <c r="B15" s="1"/>
      <c r="C15" s="1" t="s">
        <v>3860</v>
      </c>
      <c r="J15" s="1"/>
    </row>
    <row r="16" ht="12.75" customHeight="1">
      <c r="A16" s="1"/>
      <c r="B16" s="1"/>
      <c r="C16" s="1" t="s">
        <v>3861</v>
      </c>
      <c r="J16" s="1"/>
    </row>
    <row r="17" ht="12.75" customHeight="1">
      <c r="A17" s="1"/>
      <c r="B17" s="1"/>
      <c r="J17" s="1"/>
    </row>
    <row r="18" ht="12.75" customHeight="1">
      <c r="A18" s="1"/>
      <c r="B18" s="1"/>
      <c r="C18" s="1" t="s">
        <v>3862</v>
      </c>
      <c r="J18" s="1"/>
    </row>
    <row r="19" ht="12.75" customHeight="1">
      <c r="A19" s="1"/>
      <c r="B19" s="1"/>
      <c r="D19" s="1" t="s">
        <v>3863</v>
      </c>
      <c r="J19" s="1"/>
    </row>
    <row r="20" ht="12.75" customHeight="1">
      <c r="A20" s="1"/>
      <c r="B20" s="1"/>
      <c r="D20" s="1" t="s">
        <v>3864</v>
      </c>
      <c r="J20" s="1"/>
    </row>
    <row r="21" ht="12.75" customHeight="1">
      <c r="A21" s="1"/>
      <c r="B21" s="1"/>
      <c r="D21" s="1" t="s">
        <v>3865</v>
      </c>
      <c r="J21" s="1"/>
    </row>
    <row r="22" ht="12.75" customHeight="1">
      <c r="A22" s="1"/>
      <c r="B22" s="1"/>
      <c r="J22" s="1"/>
    </row>
    <row r="23" ht="12.75" customHeight="1">
      <c r="A23" s="1"/>
      <c r="B23" s="1"/>
      <c r="C23" s="4" t="s">
        <v>44</v>
      </c>
      <c r="D23" s="2"/>
      <c r="E23" s="4" t="s">
        <v>584</v>
      </c>
      <c r="F23" s="4" t="s">
        <v>585</v>
      </c>
      <c r="G23" s="4" t="s">
        <v>586</v>
      </c>
      <c r="H23" s="4" t="s">
        <v>1273</v>
      </c>
      <c r="I23" s="4" t="s">
        <v>1274</v>
      </c>
      <c r="J23" s="1"/>
    </row>
    <row r="24" ht="12.75" customHeight="1">
      <c r="A24" s="1"/>
      <c r="B24" s="1"/>
      <c r="C24" s="6">
        <f>SUM(E24:OFFSET(E24,0,0))</f>
        <v>10</v>
      </c>
      <c r="E24" s="341">
        <v>10.0</v>
      </c>
      <c r="F24" s="5">
        <v>400.0</v>
      </c>
      <c r="G24" s="5">
        <v>500.0</v>
      </c>
      <c r="H24" s="5">
        <v>600.0</v>
      </c>
      <c r="I24" s="5">
        <v>700.0</v>
      </c>
      <c r="J24" s="1"/>
    </row>
    <row r="25" ht="12.75" customHeight="1">
      <c r="A25" s="1"/>
      <c r="B25" s="1"/>
      <c r="C25" s="2" t="s">
        <v>3866</v>
      </c>
      <c r="J25" s="1"/>
    </row>
    <row r="26" ht="12.75" customHeight="1">
      <c r="A26" s="1"/>
      <c r="B26" s="1"/>
      <c r="C26" s="1" t="s">
        <v>3867</v>
      </c>
      <c r="J26" s="1"/>
    </row>
    <row r="27" ht="12.75" customHeight="1">
      <c r="A27" s="1"/>
      <c r="B27" s="1"/>
      <c r="C27" s="1" t="s">
        <v>3868</v>
      </c>
      <c r="J27" s="1"/>
    </row>
    <row r="28" ht="12.75" customHeight="1">
      <c r="A28" s="1"/>
      <c r="B28" s="1"/>
      <c r="J28" s="1"/>
    </row>
    <row r="29" ht="12.75" customHeight="1">
      <c r="A29" s="1"/>
      <c r="B29" s="1"/>
      <c r="C29" s="6">
        <f>SUM(E29:OFFSET(E29,0,1))</f>
        <v>410</v>
      </c>
      <c r="E29" s="341">
        <v>10.0</v>
      </c>
      <c r="F29" s="341">
        <v>400.0</v>
      </c>
      <c r="G29" s="5">
        <v>500.0</v>
      </c>
      <c r="H29" s="5">
        <v>600.0</v>
      </c>
      <c r="I29" s="5">
        <v>700.0</v>
      </c>
      <c r="J29" s="1"/>
    </row>
    <row r="30" ht="12.75" customHeight="1">
      <c r="A30" s="1"/>
      <c r="B30" s="1"/>
      <c r="C30" s="2" t="s">
        <v>3869</v>
      </c>
      <c r="D30" s="2"/>
      <c r="E30" s="2"/>
      <c r="F30" s="2"/>
      <c r="G30" s="2"/>
      <c r="H30" s="2"/>
      <c r="I30" s="2"/>
      <c r="J30" s="1"/>
    </row>
    <row r="31" ht="12.75" customHeight="1">
      <c r="A31" s="1"/>
      <c r="B31" s="1"/>
      <c r="C31" s="2" t="s">
        <v>3870</v>
      </c>
      <c r="D31" s="2"/>
      <c r="E31" s="2"/>
      <c r="F31" s="2"/>
      <c r="G31" s="2"/>
      <c r="H31" s="2"/>
      <c r="I31" s="2"/>
      <c r="J31" s="1"/>
    </row>
    <row r="32" ht="12.75" customHeight="1">
      <c r="A32" s="1"/>
      <c r="B32" s="1"/>
      <c r="C32" s="2" t="s">
        <v>3871</v>
      </c>
      <c r="D32" s="2"/>
      <c r="E32" s="2"/>
      <c r="F32" s="2"/>
      <c r="G32" s="2"/>
      <c r="H32" s="2"/>
      <c r="I32" s="2"/>
      <c r="J32" s="1"/>
    </row>
    <row r="33" ht="12.75" customHeight="1">
      <c r="A33" s="1"/>
      <c r="B33" s="1"/>
      <c r="J33" s="1"/>
    </row>
    <row r="34" ht="12.75" customHeight="1">
      <c r="A34" s="1"/>
      <c r="B34" s="1"/>
      <c r="C34" s="6">
        <f>SUM(E34:OFFSET(E34,0,2))</f>
        <v>910</v>
      </c>
      <c r="E34" s="341">
        <v>10.0</v>
      </c>
      <c r="F34" s="341">
        <v>400.0</v>
      </c>
      <c r="G34" s="341">
        <v>500.0</v>
      </c>
      <c r="H34" s="5">
        <v>600.0</v>
      </c>
      <c r="I34" s="5">
        <v>700.0</v>
      </c>
      <c r="J34" s="1"/>
    </row>
    <row r="35" ht="12.75" customHeight="1">
      <c r="A35" s="1"/>
      <c r="B35" s="1"/>
      <c r="C35" s="2" t="s">
        <v>3872</v>
      </c>
      <c r="J35" s="1"/>
    </row>
    <row r="36" ht="12.75" customHeight="1">
      <c r="A36" s="1"/>
      <c r="B36" s="1"/>
      <c r="C36" s="2" t="s">
        <v>3873</v>
      </c>
      <c r="J36" s="1"/>
    </row>
    <row r="37" ht="12.75" customHeight="1">
      <c r="A37" s="1"/>
      <c r="B37" s="1"/>
      <c r="C37" s="2" t="s">
        <v>3874</v>
      </c>
      <c r="J37" s="1"/>
    </row>
    <row r="38" ht="12.75" customHeight="1">
      <c r="A38" s="1"/>
      <c r="B38" s="1"/>
      <c r="J38" s="1"/>
    </row>
    <row r="39" ht="13.5" customHeight="1">
      <c r="A39" s="1"/>
      <c r="B39" s="1"/>
      <c r="C39" s="3" t="s">
        <v>3875</v>
      </c>
      <c r="D39" s="3"/>
      <c r="E39" s="3"/>
      <c r="F39" s="3"/>
      <c r="G39" s="3"/>
      <c r="H39" s="3"/>
      <c r="I39" s="3"/>
      <c r="J39" s="1"/>
    </row>
    <row r="40" ht="12.75" customHeight="1">
      <c r="A40" s="1"/>
      <c r="B40" s="1"/>
      <c r="J40" s="1"/>
    </row>
    <row r="41" ht="12.75" customHeight="1">
      <c r="A41" s="1"/>
      <c r="B41" s="1"/>
      <c r="C41" s="1" t="s">
        <v>3876</v>
      </c>
      <c r="J41" s="1"/>
    </row>
    <row r="42" ht="12.75" customHeight="1">
      <c r="A42" s="1"/>
      <c r="B42" s="1"/>
      <c r="C42" s="1" t="s">
        <v>3877</v>
      </c>
      <c r="J42" s="1"/>
    </row>
    <row r="43" ht="12.75" customHeight="1">
      <c r="A43" s="1"/>
      <c r="B43" s="1"/>
      <c r="J43" s="1"/>
    </row>
    <row r="44" ht="12.75" customHeight="1">
      <c r="A44" s="1"/>
      <c r="B44" s="1"/>
      <c r="C44" s="4" t="s">
        <v>44</v>
      </c>
      <c r="D44" s="2"/>
      <c r="E44" s="4" t="s">
        <v>584</v>
      </c>
      <c r="F44" s="4" t="s">
        <v>585</v>
      </c>
      <c r="G44" s="4" t="s">
        <v>586</v>
      </c>
      <c r="H44" s="4" t="s">
        <v>1273</v>
      </c>
      <c r="I44" s="4" t="s">
        <v>1274</v>
      </c>
      <c r="J44" s="1"/>
    </row>
    <row r="45" ht="12.75" customHeight="1">
      <c r="A45" s="1"/>
      <c r="B45" s="1"/>
      <c r="C45" s="6">
        <f>SUM(OFFSET(E45,0,1):OFFSET(E45,0,1))</f>
        <v>400</v>
      </c>
      <c r="E45" s="5">
        <v>10.0</v>
      </c>
      <c r="F45" s="341">
        <v>400.0</v>
      </c>
      <c r="G45" s="5">
        <v>500.0</v>
      </c>
      <c r="H45" s="5">
        <v>600.0</v>
      </c>
      <c r="I45" s="5">
        <v>700.0</v>
      </c>
      <c r="J45" s="1"/>
    </row>
    <row r="46" ht="12.75" customHeight="1">
      <c r="A46" s="1"/>
      <c r="B46" s="1"/>
      <c r="C46" s="2" t="s">
        <v>3878</v>
      </c>
      <c r="J46" s="1"/>
    </row>
    <row r="47" ht="12.75" customHeight="1">
      <c r="A47" s="1"/>
      <c r="B47" s="1"/>
      <c r="C47" s="2" t="s">
        <v>3879</v>
      </c>
      <c r="J47" s="1"/>
    </row>
    <row r="48" ht="12.75" customHeight="1">
      <c r="A48" s="1"/>
      <c r="B48" s="1"/>
      <c r="C48" s="2" t="s">
        <v>3880</v>
      </c>
      <c r="J48" s="1"/>
    </row>
    <row r="49" ht="12.75" customHeight="1">
      <c r="A49" s="1"/>
      <c r="B49" s="1"/>
      <c r="C49" s="2" t="s">
        <v>3881</v>
      </c>
      <c r="J49" s="1"/>
    </row>
    <row r="50" ht="12.75" customHeight="1">
      <c r="A50" s="1"/>
      <c r="B50" s="1"/>
      <c r="C50" s="2"/>
      <c r="J50" s="1"/>
    </row>
    <row r="51" ht="12.75" customHeight="1">
      <c r="A51" s="1"/>
      <c r="B51" s="1"/>
      <c r="C51" s="6">
        <f>SUM(OFFSET(E51,0,1):OFFSET(E51,0,2))</f>
        <v>900</v>
      </c>
      <c r="E51" s="5">
        <v>10.0</v>
      </c>
      <c r="F51" s="341">
        <v>400.0</v>
      </c>
      <c r="G51" s="341">
        <v>500.0</v>
      </c>
      <c r="H51" s="5">
        <v>600.0</v>
      </c>
      <c r="I51" s="5">
        <v>700.0</v>
      </c>
      <c r="J51" s="1"/>
    </row>
    <row r="52" ht="12.75" customHeight="1">
      <c r="A52" s="1"/>
      <c r="B52" s="1"/>
      <c r="C52" s="2" t="s">
        <v>3882</v>
      </c>
      <c r="J52" s="1"/>
    </row>
    <row r="53" ht="12.75" customHeight="1">
      <c r="A53" s="1"/>
      <c r="B53" s="1"/>
      <c r="C53" s="1" t="s">
        <v>3883</v>
      </c>
      <c r="J53" s="1"/>
    </row>
    <row r="54" ht="12.75" customHeight="1">
      <c r="A54" s="1"/>
      <c r="B54" s="1"/>
      <c r="C54" s="1" t="s">
        <v>3884</v>
      </c>
      <c r="J54" s="1"/>
    </row>
    <row r="55" ht="12.75" customHeight="1">
      <c r="A55" s="1"/>
      <c r="B55" s="1"/>
      <c r="C55" s="1" t="s">
        <v>3885</v>
      </c>
      <c r="J55" s="1"/>
    </row>
    <row r="56" ht="12.75" customHeight="1">
      <c r="A56" s="1"/>
      <c r="B56" s="1"/>
      <c r="J56" s="1"/>
    </row>
    <row r="57" ht="12.75" customHeight="1">
      <c r="A57" s="1"/>
      <c r="B57" s="1"/>
      <c r="C57" s="6">
        <f>SUM(OFFSET(E57,0,1):OFFSET(E57,0,3))</f>
        <v>1500</v>
      </c>
      <c r="E57" s="5">
        <v>10.0</v>
      </c>
      <c r="F57" s="341">
        <v>400.0</v>
      </c>
      <c r="G57" s="341">
        <v>500.0</v>
      </c>
      <c r="H57" s="341">
        <v>600.0</v>
      </c>
      <c r="I57" s="5">
        <v>700.0</v>
      </c>
      <c r="J57" s="1"/>
    </row>
    <row r="58" ht="12.75" customHeight="1">
      <c r="A58" s="1"/>
      <c r="B58" s="1"/>
      <c r="C58" s="2" t="s">
        <v>3886</v>
      </c>
      <c r="J58" s="1"/>
    </row>
    <row r="59" ht="12.75" customHeight="1">
      <c r="A59" s="1"/>
      <c r="B59" s="1"/>
      <c r="C59" s="2" t="s">
        <v>3887</v>
      </c>
      <c r="D59" s="2"/>
      <c r="E59" s="2"/>
      <c r="F59" s="2"/>
      <c r="G59" s="2"/>
      <c r="H59" s="2"/>
      <c r="I59" s="2"/>
      <c r="J59" s="1"/>
    </row>
    <row r="60" ht="12.75" customHeight="1">
      <c r="A60" s="1"/>
      <c r="B60" s="1"/>
      <c r="C60" s="1" t="s">
        <v>3888</v>
      </c>
      <c r="J60" s="1"/>
    </row>
    <row r="61" ht="12.75" customHeight="1">
      <c r="A61" s="1"/>
      <c r="B61" s="1"/>
      <c r="C61" s="1" t="s">
        <v>3885</v>
      </c>
      <c r="J61" s="1"/>
    </row>
    <row r="62" ht="12.75" customHeight="1">
      <c r="A62" s="1"/>
      <c r="B62" s="1"/>
      <c r="J62" s="1"/>
    </row>
    <row r="63" ht="12.75" customHeight="1">
      <c r="A63" s="1"/>
      <c r="B63" s="1"/>
      <c r="J63" s="1"/>
    </row>
    <row r="64" ht="13.5" customHeight="1">
      <c r="A64" s="1"/>
      <c r="B64" s="1"/>
      <c r="C64" s="3" t="s">
        <v>656</v>
      </c>
      <c r="D64" s="3"/>
      <c r="E64" s="3"/>
      <c r="F64" s="3"/>
      <c r="G64" s="3"/>
      <c r="H64" s="3"/>
      <c r="I64" s="3"/>
      <c r="J64" s="1"/>
    </row>
    <row r="65" ht="12.75" customHeight="1">
      <c r="A65" s="1"/>
      <c r="B65" s="1"/>
      <c r="J65" s="1"/>
    </row>
    <row r="66" ht="12.75" customHeight="1">
      <c r="A66" s="1"/>
      <c r="B66" s="1"/>
      <c r="C66" s="1" t="s">
        <v>3889</v>
      </c>
      <c r="J66" s="1"/>
    </row>
    <row r="67" ht="12.75" customHeight="1">
      <c r="A67" s="1"/>
      <c r="B67" s="1"/>
      <c r="C67" s="1" t="s">
        <v>3890</v>
      </c>
      <c r="J67" s="1"/>
    </row>
    <row r="68" ht="12.75" customHeight="1">
      <c r="A68" s="1"/>
      <c r="B68" s="1"/>
      <c r="C68" s="1" t="s">
        <v>3891</v>
      </c>
      <c r="J68" s="1"/>
    </row>
    <row r="69" ht="12.75" customHeight="1">
      <c r="A69" s="1"/>
      <c r="B69" s="1"/>
      <c r="C69" s="1" t="s">
        <v>3892</v>
      </c>
      <c r="J69" s="1"/>
    </row>
    <row r="70" ht="12.75" customHeight="1">
      <c r="A70" s="1"/>
      <c r="B70" s="1"/>
      <c r="J70" s="1"/>
    </row>
    <row r="71" ht="12.75" customHeight="1">
      <c r="A71" s="1"/>
      <c r="B71" s="1"/>
      <c r="E71" s="129" t="s">
        <v>3893</v>
      </c>
      <c r="F71" s="445">
        <v>35827.0</v>
      </c>
      <c r="J71" s="1"/>
    </row>
    <row r="72" ht="12.75" customHeight="1">
      <c r="A72" s="1"/>
      <c r="B72" s="1"/>
      <c r="E72" s="129" t="s">
        <v>3894</v>
      </c>
      <c r="F72" s="445">
        <v>35855.0</v>
      </c>
      <c r="J72" s="1"/>
    </row>
    <row r="73" ht="12.75" customHeight="1">
      <c r="A73" s="1"/>
      <c r="B73" s="1"/>
      <c r="J73" s="1"/>
    </row>
    <row r="74" ht="12.75" customHeight="1">
      <c r="A74" s="1"/>
      <c r="B74" s="1"/>
      <c r="C74" s="4" t="s">
        <v>44</v>
      </c>
      <c r="D74" s="2"/>
      <c r="E74" s="446">
        <v>35796.0</v>
      </c>
      <c r="F74" s="446">
        <v>35827.0</v>
      </c>
      <c r="G74" s="446">
        <v>35855.0</v>
      </c>
      <c r="H74" s="446">
        <v>35886.0</v>
      </c>
      <c r="I74" s="446">
        <v>35916.0</v>
      </c>
      <c r="J74" s="1"/>
    </row>
    <row r="75" ht="12.75" customHeight="1">
      <c r="A75" s="1"/>
      <c r="B75" s="1"/>
      <c r="C75" s="6">
        <f>SUM(OFFSET(D75,0,MONTH($F$71)):OFFSET(D75,0,MONTH($F$72)))</f>
        <v>900</v>
      </c>
      <c r="D75" s="2"/>
      <c r="E75" s="5">
        <v>10.0</v>
      </c>
      <c r="F75" s="5">
        <v>400.0</v>
      </c>
      <c r="G75" s="5">
        <v>500.0</v>
      </c>
      <c r="H75" s="5">
        <v>600.0</v>
      </c>
      <c r="I75" s="5">
        <v>700.0</v>
      </c>
      <c r="J75" s="1"/>
    </row>
    <row r="76" ht="12.75" customHeight="1">
      <c r="A76" s="1"/>
      <c r="B76" s="1"/>
      <c r="D76" s="2"/>
      <c r="E76" s="2"/>
      <c r="F76" s="2"/>
      <c r="G76" s="2"/>
      <c r="H76" s="2"/>
      <c r="I76" s="2"/>
      <c r="J76" s="1"/>
    </row>
    <row r="77" ht="12.75" customHeight="1">
      <c r="A77" s="1"/>
      <c r="B77" s="1"/>
      <c r="C77" s="6">
        <f>SUM(OFFSET(D77,0,MONTH($F$71)):OFFSET(D77,0,MONTH($F$72)))</f>
        <v>1020</v>
      </c>
      <c r="D77" s="2"/>
      <c r="E77" s="5">
        <v>15.0</v>
      </c>
      <c r="F77" s="5">
        <v>20.0</v>
      </c>
      <c r="G77" s="5">
        <v>1000.0</v>
      </c>
      <c r="H77" s="5">
        <v>2000.0</v>
      </c>
      <c r="I77" s="5">
        <v>3000.0</v>
      </c>
      <c r="J77" s="1"/>
    </row>
    <row r="78" ht="12.75" customHeight="1">
      <c r="A78" s="1"/>
      <c r="B78" s="1"/>
      <c r="D78" s="2"/>
      <c r="E78" s="2"/>
      <c r="F78" s="2"/>
      <c r="G78" s="2"/>
      <c r="H78" s="2"/>
      <c r="I78" s="2"/>
      <c r="J78" s="1"/>
    </row>
    <row r="79" ht="12.75" customHeight="1">
      <c r="A79" s="1"/>
      <c r="B79" s="1"/>
      <c r="C79" s="6">
        <f>SUM(OFFSET(D79,0,MONTH($F$71)):OFFSET(D79,0,MONTH($F$72)))</f>
        <v>13</v>
      </c>
      <c r="E79" s="5">
        <v>5.0</v>
      </c>
      <c r="F79" s="5">
        <v>3.0</v>
      </c>
      <c r="G79" s="5">
        <v>10.0</v>
      </c>
      <c r="H79" s="5">
        <v>800.0</v>
      </c>
      <c r="I79" s="5">
        <v>900.0</v>
      </c>
      <c r="J79" s="1"/>
    </row>
    <row r="80" ht="12.75" customHeight="1">
      <c r="A80" s="1"/>
      <c r="B80" s="1"/>
      <c r="C80" s="47" t="s">
        <v>3895</v>
      </c>
      <c r="J80" s="1"/>
    </row>
    <row r="81" ht="12.75" customHeight="1">
      <c r="A81" s="1"/>
      <c r="B81" s="1"/>
      <c r="J81" s="1"/>
    </row>
    <row r="82" ht="13.5" customHeight="1">
      <c r="A82" s="1"/>
      <c r="B82" s="1"/>
      <c r="C82" s="3" t="s">
        <v>877</v>
      </c>
      <c r="D82" s="3"/>
      <c r="E82" s="3"/>
      <c r="F82" s="3"/>
      <c r="G82" s="3"/>
      <c r="H82" s="3"/>
      <c r="I82" s="3"/>
      <c r="J82" s="1"/>
    </row>
    <row r="83" ht="12.75" customHeight="1">
      <c r="A83" s="1"/>
      <c r="B83" s="1"/>
      <c r="C83" s="1" t="s">
        <v>3896</v>
      </c>
      <c r="J83" s="1"/>
    </row>
    <row r="84" ht="12.75" customHeight="1">
      <c r="A84" s="1"/>
      <c r="B84" s="1"/>
      <c r="C84" s="1" t="s">
        <v>3897</v>
      </c>
      <c r="J84" s="1"/>
    </row>
    <row r="85" ht="12.75" customHeight="1">
      <c r="A85" s="1"/>
      <c r="B85" s="1"/>
      <c r="C85" s="1" t="s">
        <v>3898</v>
      </c>
      <c r="J85" s="1"/>
    </row>
    <row r="86" ht="12.75" customHeight="1">
      <c r="A86" s="1"/>
      <c r="B86" s="1"/>
      <c r="J86" s="1"/>
    </row>
    <row r="87" ht="12.75" customHeight="1">
      <c r="A87" s="1"/>
      <c r="B87" s="1"/>
      <c r="C87" s="216" t="s">
        <v>3899</v>
      </c>
      <c r="D87" s="47" t="s">
        <v>3900</v>
      </c>
      <c r="J87" s="1"/>
    </row>
    <row r="88" ht="12.75" customHeight="1">
      <c r="A88" s="1"/>
      <c r="B88" s="1"/>
      <c r="D88" s="1" t="s">
        <v>3901</v>
      </c>
      <c r="J88" s="1"/>
    </row>
    <row r="89" ht="12.75" customHeight="1">
      <c r="A89" s="1"/>
      <c r="B89" s="1"/>
      <c r="J89" s="1"/>
    </row>
    <row r="90" ht="12.75" customHeight="1">
      <c r="A90" s="1"/>
      <c r="B90" s="1"/>
      <c r="C90" s="216" t="s">
        <v>3902</v>
      </c>
      <c r="D90" s="47" t="str">
        <f>"=SUM( OFFSET(D79,0,MONTH("&amp;TEXT(MONTH($F$71),"0")&amp;")) : OFFSET(D79,0,MONTH("&amp;TEXT(MONTH($F$72),"0")&amp;")) )"</f>
        <v>=SUM( OFFSET(D79,0,MONTH(2)) : OFFSET(D79,0,MONTH(3)) )</v>
      </c>
      <c r="J90" s="1"/>
    </row>
    <row r="91" ht="12.75" customHeight="1">
      <c r="A91" s="1"/>
      <c r="B91" s="1"/>
      <c r="D91" s="1" t="s">
        <v>3903</v>
      </c>
      <c r="J91" s="1"/>
    </row>
    <row r="92" ht="12.75" customHeight="1">
      <c r="A92" s="1"/>
      <c r="B92" s="1"/>
      <c r="D92" s="1" t="str">
        <f>"In this example the values of the months are "&amp;MONTH(F71)&amp;" and "&amp;MONTH(F72)&amp;" for "&amp;TEXT(F71,"mmm")&amp;" and "&amp;TEXT(F72,"mmm")&amp;"."</f>
        <v>In this example the values of the months are 2 and 3 for Feb and Mar.</v>
      </c>
      <c r="J92" s="1"/>
    </row>
    <row r="93" ht="12.75" customHeight="1">
      <c r="A93" s="1"/>
      <c r="B93" s="1"/>
      <c r="D93" s="1" t="s">
        <v>3904</v>
      </c>
      <c r="J93" s="1"/>
    </row>
    <row r="94" ht="12.75" customHeight="1">
      <c r="A94" s="1"/>
      <c r="B94" s="1"/>
      <c r="J94" s="1"/>
    </row>
    <row r="95" ht="12.75" customHeight="1">
      <c r="A95" s="1"/>
      <c r="B95" s="1"/>
      <c r="C95" s="216" t="s">
        <v>3905</v>
      </c>
      <c r="D95" s="47" t="str">
        <f>"=SUM( OFFSET(D79,0,"&amp;TEXT(MONTH($F$71),"0")&amp;") : OFFSET(D79,0,"&amp;TEXT(MONTH($F$72),"0")&amp;") )"</f>
        <v>=SUM( OFFSET(D79,0,2) : OFFSET(D79,0,3) )</v>
      </c>
      <c r="J95" s="1"/>
    </row>
    <row r="96" ht="12.75" customHeight="1">
      <c r="A96" s="1"/>
      <c r="B96" s="1"/>
      <c r="D96" s="1" t="s">
        <v>3906</v>
      </c>
      <c r="J96" s="1"/>
    </row>
    <row r="97" ht="12.75" customHeight="1">
      <c r="A97" s="1"/>
      <c r="B97" s="1"/>
      <c r="J97" s="1"/>
    </row>
    <row r="98" ht="12.75" customHeight="1">
      <c r="A98" s="1"/>
      <c r="B98" s="1"/>
      <c r="C98" s="216" t="s">
        <v>3907</v>
      </c>
      <c r="D98" s="47" t="str">
        <f>SUBSTITUTE("=SUM( "&amp;CELL("address",OFFSET(D79,0,MONTH($F$71)))&amp;":"&amp;CELL("address",OFFSET(D79,0,MONTH($F$72)))&amp;" )","$","")</f>
        <v>=SUM( F79:G79 )</v>
      </c>
      <c r="J98" s="1"/>
    </row>
    <row r="99" ht="12.75" customHeight="1">
      <c r="A99" s="1"/>
      <c r="B99" s="1"/>
      <c r="D99" s="1" t="s">
        <v>3908</v>
      </c>
      <c r="J99" s="1"/>
    </row>
    <row r="100" ht="12.75" customHeight="1">
      <c r="A100" s="1"/>
      <c r="B100" s="1"/>
      <c r="D100" s="1" t="s">
        <v>3909</v>
      </c>
      <c r="J100" s="1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1.57"/>
    <col customWidth="1" min="5" max="8" width="8.0"/>
    <col customWidth="1" min="9" max="9" width="14.43"/>
  </cols>
  <sheetData>
    <row r="1" ht="18.75" customHeight="1">
      <c r="A1" s="17" t="s">
        <v>333</v>
      </c>
      <c r="B1" s="17"/>
      <c r="C1" s="17"/>
      <c r="D1" s="17"/>
      <c r="E1" s="17"/>
      <c r="F1" s="17"/>
      <c r="G1" s="17"/>
      <c r="I1" s="1"/>
    </row>
    <row r="2" ht="13.5" customHeight="1">
      <c r="A2" s="1"/>
      <c r="D2" s="1"/>
      <c r="I2" s="1"/>
    </row>
    <row r="3" ht="12.75" customHeight="1">
      <c r="A3" s="1"/>
      <c r="C3" s="4" t="s">
        <v>841</v>
      </c>
      <c r="D3" s="4" t="s">
        <v>126</v>
      </c>
      <c r="E3" s="4" t="s">
        <v>1365</v>
      </c>
      <c r="I3" s="1"/>
    </row>
    <row r="4" ht="12.75" customHeight="1">
      <c r="A4" s="1"/>
      <c r="C4" s="5" t="s">
        <v>1366</v>
      </c>
      <c r="D4" s="193">
        <v>35796.0</v>
      </c>
      <c r="E4" s="5">
        <v>80.0</v>
      </c>
      <c r="I4" s="1"/>
    </row>
    <row r="5" ht="12.75" customHeight="1">
      <c r="A5" s="1"/>
      <c r="C5" s="5" t="s">
        <v>1367</v>
      </c>
      <c r="D5" s="193">
        <v>35925.0</v>
      </c>
      <c r="E5" s="5">
        <v>25.0</v>
      </c>
      <c r="I5" s="1"/>
    </row>
    <row r="6" ht="12.75" customHeight="1">
      <c r="A6" s="1"/>
      <c r="C6" s="5" t="s">
        <v>1366</v>
      </c>
      <c r="D6" s="193">
        <v>35827.0</v>
      </c>
      <c r="E6" s="5">
        <v>80.0</v>
      </c>
      <c r="I6" s="1"/>
    </row>
    <row r="7" ht="12.75" customHeight="1">
      <c r="A7" s="1"/>
      <c r="C7" s="5" t="s">
        <v>1368</v>
      </c>
      <c r="D7" s="193">
        <v>35855.0</v>
      </c>
      <c r="E7" s="5">
        <v>150.0</v>
      </c>
      <c r="I7" s="1"/>
    </row>
    <row r="8" ht="12.75" customHeight="1">
      <c r="A8" s="1"/>
      <c r="C8" s="5" t="s">
        <v>1368</v>
      </c>
      <c r="D8" s="193">
        <v>35800.0</v>
      </c>
      <c r="E8" s="5">
        <v>300.0</v>
      </c>
      <c r="I8" s="1"/>
    </row>
    <row r="9" ht="12.75" customHeight="1">
      <c r="A9" s="1"/>
      <c r="C9" s="5" t="s">
        <v>1369</v>
      </c>
      <c r="D9" s="193">
        <v>35947.0</v>
      </c>
      <c r="E9" s="5">
        <v>50.0</v>
      </c>
      <c r="I9" s="1"/>
    </row>
    <row r="10" ht="12.75" customHeight="1">
      <c r="A10" s="1"/>
      <c r="C10" s="5" t="s">
        <v>1367</v>
      </c>
      <c r="D10" s="193">
        <v>35886.0</v>
      </c>
      <c r="E10" s="5">
        <v>200.0</v>
      </c>
      <c r="I10" s="1"/>
    </row>
    <row r="11" ht="12.75" customHeight="1">
      <c r="A11" s="1"/>
      <c r="C11" s="5" t="s">
        <v>1367</v>
      </c>
      <c r="D11" s="193">
        <v>35855.0</v>
      </c>
      <c r="E11" s="5">
        <v>100.0</v>
      </c>
      <c r="I11" s="1"/>
    </row>
    <row r="12" ht="12.75" customHeight="1">
      <c r="A12" s="1"/>
      <c r="C12" s="5" t="s">
        <v>1370</v>
      </c>
      <c r="D12" s="193">
        <v>35916.0</v>
      </c>
      <c r="E12" s="5">
        <v>250.0</v>
      </c>
      <c r="I12" s="1"/>
    </row>
    <row r="13" ht="12.75" customHeight="1">
      <c r="A13" s="1"/>
      <c r="D13" s="1"/>
      <c r="I13" s="1"/>
    </row>
    <row r="14" ht="12.75" customHeight="1">
      <c r="A14" s="1"/>
      <c r="B14" s="69" t="s">
        <v>3910</v>
      </c>
      <c r="C14" s="194"/>
      <c r="D14" s="194"/>
      <c r="E14" s="88"/>
      <c r="F14" s="6">
        <f>SUMIF(C4:C12,"Brakes",E4:E12)</f>
        <v>160</v>
      </c>
      <c r="G14" s="47" t="s">
        <v>3911</v>
      </c>
      <c r="I14" s="1"/>
    </row>
    <row r="15" ht="12.75" customHeight="1">
      <c r="A15" s="1"/>
      <c r="B15" s="69" t="s">
        <v>3912</v>
      </c>
      <c r="C15" s="194"/>
      <c r="D15" s="194"/>
      <c r="E15" s="88"/>
      <c r="F15" s="6">
        <f>SUMIF(C4:C12,"Tyres",E4:E12)</f>
        <v>325</v>
      </c>
      <c r="G15" s="47" t="s">
        <v>3913</v>
      </c>
      <c r="I15" s="1"/>
    </row>
    <row r="16" ht="12.75" customHeight="1">
      <c r="A16" s="1"/>
      <c r="B16" s="69" t="s">
        <v>3914</v>
      </c>
      <c r="C16" s="194"/>
      <c r="D16" s="194"/>
      <c r="E16" s="88"/>
      <c r="F16" s="6">
        <f>SUMIF(E4:E12,"&gt;=100")</f>
        <v>1000</v>
      </c>
      <c r="G16" s="47" t="s">
        <v>3915</v>
      </c>
      <c r="I16" s="1"/>
    </row>
    <row r="17" ht="12.75" customHeight="1">
      <c r="A17" s="1"/>
      <c r="D17" s="1"/>
      <c r="I17" s="1"/>
    </row>
    <row r="18" ht="12.75" customHeight="1">
      <c r="A18" s="1"/>
      <c r="B18" s="69" t="s">
        <v>3916</v>
      </c>
      <c r="C18" s="194"/>
      <c r="D18" s="194"/>
      <c r="E18" s="5" t="s">
        <v>1378</v>
      </c>
      <c r="F18" s="6">
        <f>SUMIF(C4:C12,E18,E4:E12)</f>
        <v>450</v>
      </c>
      <c r="G18" s="47" t="s">
        <v>3917</v>
      </c>
      <c r="I18" s="1"/>
    </row>
    <row r="19" ht="12.75" customHeight="1">
      <c r="A19" s="1"/>
      <c r="D19" s="1"/>
      <c r="I19" s="1"/>
    </row>
    <row r="20" ht="12.75" customHeight="1">
      <c r="A20" s="1"/>
      <c r="D20" s="1"/>
      <c r="I20" s="1"/>
    </row>
    <row r="21" ht="13.5" customHeight="1">
      <c r="A21" s="1"/>
      <c r="B21" s="3" t="s">
        <v>698</v>
      </c>
      <c r="C21" s="3"/>
      <c r="D21" s="3"/>
      <c r="E21" s="3"/>
      <c r="F21" s="3"/>
      <c r="G21" s="3"/>
      <c r="I21" s="1"/>
    </row>
    <row r="22" ht="12.75" customHeight="1">
      <c r="A22" s="1"/>
      <c r="B22" s="1" t="s">
        <v>3918</v>
      </c>
      <c r="D22" s="1"/>
      <c r="I22" s="1"/>
    </row>
    <row r="23" ht="12.75" customHeight="1">
      <c r="A23" s="1"/>
      <c r="D23" s="1"/>
      <c r="I23" s="1"/>
    </row>
    <row r="24" ht="13.5" customHeight="1">
      <c r="A24" s="1"/>
      <c r="B24" s="3" t="s">
        <v>653</v>
      </c>
      <c r="C24" s="3"/>
      <c r="D24" s="3"/>
      <c r="E24" s="3"/>
      <c r="F24" s="3"/>
      <c r="G24" s="3"/>
      <c r="I24" s="1"/>
    </row>
    <row r="25" ht="12.75" customHeight="1">
      <c r="A25" s="1"/>
      <c r="B25" s="163" t="s">
        <v>3919</v>
      </c>
      <c r="D25" s="1"/>
      <c r="I25" s="1"/>
    </row>
    <row r="26" ht="12.75" customHeight="1">
      <c r="A26" s="1"/>
      <c r="D26" s="1"/>
      <c r="I26" s="1"/>
    </row>
    <row r="27" ht="12.75" customHeight="1">
      <c r="A27" s="1"/>
      <c r="B27" s="2" t="s">
        <v>3920</v>
      </c>
      <c r="D27" s="1"/>
      <c r="E27" s="1" t="s">
        <v>3921</v>
      </c>
      <c r="I27" s="1"/>
    </row>
    <row r="28" ht="12.75" customHeight="1">
      <c r="A28" s="1"/>
      <c r="D28" s="1"/>
      <c r="E28" s="1" t="s">
        <v>3922</v>
      </c>
      <c r="I28" s="1"/>
    </row>
    <row r="29" ht="12.75" customHeight="1">
      <c r="A29" s="1"/>
      <c r="D29" s="1"/>
      <c r="E29" s="1" t="s">
        <v>3923</v>
      </c>
      <c r="I29" s="1"/>
    </row>
    <row r="30" ht="12.75" customHeight="1">
      <c r="A30" s="1"/>
      <c r="D30" s="1"/>
      <c r="I30" s="1"/>
    </row>
    <row r="31" ht="12.75" customHeight="1">
      <c r="A31" s="1"/>
      <c r="B31" s="1" t="s">
        <v>3915</v>
      </c>
      <c r="D31" s="1"/>
      <c r="E31" s="1" t="s">
        <v>3924</v>
      </c>
      <c r="I31" s="1"/>
    </row>
    <row r="32" ht="12.75" customHeight="1">
      <c r="A32" s="1"/>
      <c r="D32" s="1"/>
      <c r="E32" s="1" t="s">
        <v>3925</v>
      </c>
      <c r="I32" s="1"/>
    </row>
    <row r="33" ht="12.75" customHeight="1">
      <c r="A33" s="1"/>
      <c r="D33" s="1"/>
      <c r="I33" s="1"/>
    </row>
    <row r="34" ht="13.5" customHeight="1">
      <c r="A34" s="1"/>
      <c r="B34" s="3" t="s">
        <v>4</v>
      </c>
      <c r="C34" s="3"/>
      <c r="D34" s="3"/>
      <c r="E34" s="3"/>
      <c r="F34" s="3"/>
      <c r="G34" s="3"/>
      <c r="I34" s="1"/>
    </row>
    <row r="35" ht="12.75" customHeight="1">
      <c r="A35" s="1"/>
      <c r="B35" s="1" t="s">
        <v>788</v>
      </c>
      <c r="D35" s="1"/>
      <c r="I35" s="1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cols>
    <col customWidth="1" min="1" max="1" width="2.71"/>
    <col customWidth="1" min="2" max="2" width="10.57"/>
    <col customWidth="1" min="3" max="7" width="8.0"/>
    <col customWidth="1" min="8" max="8" width="11.43"/>
    <col customWidth="1" min="9" max="9" width="13.86"/>
  </cols>
  <sheetData>
    <row r="1" ht="18.75" customHeight="1">
      <c r="A1" s="17" t="s">
        <v>335</v>
      </c>
      <c r="B1" s="17"/>
      <c r="C1" s="17"/>
      <c r="D1" s="17"/>
      <c r="E1" s="17"/>
      <c r="F1" s="17"/>
      <c r="G1" s="17"/>
      <c r="H1" s="17"/>
      <c r="I1" s="1"/>
    </row>
    <row r="2" ht="13.5" customHeight="1">
      <c r="A2" s="1"/>
      <c r="B2" s="1"/>
      <c r="H2" s="1"/>
      <c r="I2" s="1"/>
    </row>
    <row r="3" ht="12.75" customHeight="1">
      <c r="A3" s="1"/>
      <c r="B3" s="1"/>
      <c r="C3" s="4" t="s">
        <v>841</v>
      </c>
      <c r="D3" s="4" t="s">
        <v>3926</v>
      </c>
      <c r="E3" s="4" t="s">
        <v>3927</v>
      </c>
      <c r="H3" s="1"/>
      <c r="I3" s="1"/>
    </row>
    <row r="4" ht="12.75" customHeight="1">
      <c r="A4" s="1"/>
      <c r="B4" s="1"/>
      <c r="C4" s="4" t="s">
        <v>1367</v>
      </c>
      <c r="D4" s="5">
        <v>5.0</v>
      </c>
      <c r="E4" s="5">
        <v>100.0</v>
      </c>
      <c r="H4" s="1"/>
      <c r="I4" s="1"/>
    </row>
    <row r="5" ht="12.75" customHeight="1">
      <c r="A5" s="1"/>
      <c r="B5" s="1"/>
      <c r="C5" s="4" t="s">
        <v>3928</v>
      </c>
      <c r="D5" s="5">
        <v>2.0</v>
      </c>
      <c r="E5" s="5">
        <v>10.0</v>
      </c>
      <c r="H5" s="1"/>
      <c r="I5" s="1"/>
    </row>
    <row r="6" ht="12.75" customHeight="1">
      <c r="A6" s="1"/>
      <c r="B6" s="1"/>
      <c r="C6" s="4" t="s">
        <v>3929</v>
      </c>
      <c r="D6" s="5">
        <v>3.0</v>
      </c>
      <c r="E6" s="5">
        <v>2.0</v>
      </c>
      <c r="H6" s="1"/>
      <c r="I6" s="1"/>
    </row>
    <row r="7" ht="12.75" customHeight="1">
      <c r="A7" s="1"/>
      <c r="B7" s="1"/>
      <c r="H7" s="1"/>
      <c r="I7" s="1"/>
    </row>
    <row r="8" ht="12.75" customHeight="1">
      <c r="A8" s="1"/>
      <c r="B8" s="1"/>
      <c r="C8" s="69"/>
      <c r="D8" s="70" t="s">
        <v>3930</v>
      </c>
      <c r="E8" s="6">
        <f>SUMPRODUCT(D4:D6,E4:E6)</f>
        <v>526</v>
      </c>
      <c r="F8" s="47" t="s">
        <v>3931</v>
      </c>
      <c r="H8" s="1"/>
      <c r="I8" s="1"/>
    </row>
    <row r="9" ht="12.75" customHeight="1">
      <c r="A9" s="1"/>
      <c r="B9" s="1"/>
      <c r="H9" s="1"/>
      <c r="I9" s="1"/>
    </row>
    <row r="10" ht="13.5" customHeight="1">
      <c r="A10" s="1"/>
      <c r="B10" s="3" t="s">
        <v>698</v>
      </c>
      <c r="C10" s="3"/>
      <c r="D10" s="3"/>
      <c r="E10" s="3"/>
      <c r="F10" s="3"/>
      <c r="G10" s="3"/>
      <c r="H10" s="3"/>
      <c r="I10" s="1"/>
    </row>
    <row r="11" ht="12.75" customHeight="1">
      <c r="A11" s="1"/>
      <c r="B11" s="1" t="s">
        <v>3932</v>
      </c>
      <c r="H11" s="1"/>
      <c r="I11" s="1"/>
    </row>
    <row r="12" ht="12.75" customHeight="1">
      <c r="A12" s="1"/>
      <c r="B12" s="1" t="s">
        <v>3933</v>
      </c>
      <c r="H12" s="1"/>
      <c r="I12" s="1"/>
    </row>
    <row r="13" ht="12.75" customHeight="1">
      <c r="A13" s="1"/>
      <c r="B13" s="1" t="s">
        <v>3934</v>
      </c>
      <c r="H13" s="1"/>
      <c r="I13" s="1"/>
    </row>
    <row r="14" ht="12.75" customHeight="1">
      <c r="A14" s="1"/>
      <c r="B14" s="1"/>
      <c r="H14" s="1"/>
      <c r="I14" s="1"/>
    </row>
    <row r="15" ht="13.5" customHeight="1">
      <c r="A15" s="1"/>
      <c r="B15" s="3" t="s">
        <v>653</v>
      </c>
      <c r="C15" s="3"/>
      <c r="D15" s="3"/>
      <c r="E15" s="3"/>
      <c r="F15" s="3"/>
      <c r="G15" s="3"/>
      <c r="H15" s="3"/>
      <c r="I15" s="1"/>
    </row>
    <row r="16" ht="12.75" customHeight="1">
      <c r="A16" s="1"/>
      <c r="B16" s="2" t="s">
        <v>3935</v>
      </c>
      <c r="H16" s="1"/>
      <c r="I16" s="1"/>
    </row>
    <row r="17" ht="12.75" customHeight="1">
      <c r="A17" s="1"/>
      <c r="B17" s="1"/>
      <c r="H17" s="1"/>
      <c r="I17" s="1"/>
    </row>
    <row r="18" ht="13.5" customHeight="1">
      <c r="A18" s="1"/>
      <c r="B18" s="3" t="s">
        <v>4</v>
      </c>
      <c r="C18" s="3"/>
      <c r="D18" s="3"/>
      <c r="E18" s="3"/>
      <c r="F18" s="3"/>
      <c r="G18" s="3"/>
      <c r="H18" s="3"/>
      <c r="I18" s="1"/>
    </row>
    <row r="19" ht="12.75" customHeight="1">
      <c r="A19" s="1"/>
      <c r="B19" s="1" t="s">
        <v>788</v>
      </c>
      <c r="H19" s="1"/>
      <c r="I19" s="1"/>
    </row>
    <row r="20" ht="12.75" customHeight="1">
      <c r="A20" s="1"/>
      <c r="B20" s="1"/>
      <c r="H20" s="1"/>
      <c r="I20" s="1"/>
    </row>
    <row r="21" ht="13.5" customHeight="1">
      <c r="A21" s="1"/>
      <c r="B21" s="3" t="s">
        <v>656</v>
      </c>
      <c r="C21" s="3"/>
      <c r="D21" s="3"/>
      <c r="E21" s="3"/>
      <c r="F21" s="3"/>
      <c r="G21" s="3"/>
      <c r="H21" s="3"/>
      <c r="I21" s="1"/>
    </row>
    <row r="22" ht="12.75" customHeight="1">
      <c r="A22" s="1"/>
      <c r="B22" s="1" t="s">
        <v>3936</v>
      </c>
      <c r="H22" s="1"/>
      <c r="I22" s="1"/>
    </row>
    <row r="23" ht="12.75" customHeight="1">
      <c r="A23" s="1"/>
      <c r="B23" s="1" t="s">
        <v>3937</v>
      </c>
      <c r="H23" s="1"/>
      <c r="I23" s="1"/>
    </row>
    <row r="24" ht="12.75" customHeight="1">
      <c r="A24" s="1"/>
      <c r="B24" s="1" t="s">
        <v>3938</v>
      </c>
      <c r="H24" s="1"/>
      <c r="I24" s="1"/>
    </row>
    <row r="25" ht="12.75" customHeight="1">
      <c r="A25" s="1"/>
      <c r="B25" s="1"/>
      <c r="H25" s="1"/>
      <c r="I25" s="1"/>
    </row>
    <row r="26" ht="12.75" customHeight="1">
      <c r="A26" s="1"/>
      <c r="B26" s="1" t="s">
        <v>3939</v>
      </c>
      <c r="H26" s="1"/>
      <c r="I26" s="1"/>
    </row>
    <row r="27" ht="12.75" customHeight="1">
      <c r="A27" s="1"/>
      <c r="B27" s="1" t="s">
        <v>3940</v>
      </c>
      <c r="H27" s="1"/>
      <c r="I27" s="1"/>
    </row>
    <row r="28" ht="12.75" customHeight="1">
      <c r="A28" s="1"/>
      <c r="B28" s="1"/>
      <c r="H28" s="1"/>
      <c r="I28" s="1"/>
    </row>
    <row r="29" ht="12.75" customHeight="1">
      <c r="A29" s="1"/>
      <c r="B29" s="1" t="s">
        <v>3941</v>
      </c>
      <c r="H29" s="1"/>
      <c r="I29" s="1"/>
    </row>
    <row r="30" ht="12.75" customHeight="1">
      <c r="A30" s="1"/>
      <c r="B30" s="1" t="s">
        <v>3942</v>
      </c>
      <c r="H30" s="1"/>
      <c r="I30" s="1"/>
    </row>
    <row r="31" ht="12.75" customHeight="1">
      <c r="A31" s="1"/>
      <c r="B31" s="1" t="s">
        <v>3943</v>
      </c>
      <c r="H31" s="1"/>
      <c r="I31" s="1"/>
    </row>
    <row r="32" ht="12.75" customHeight="1">
      <c r="A32" s="1"/>
      <c r="B32" s="1"/>
      <c r="H32" s="1"/>
      <c r="I32" s="1"/>
    </row>
    <row r="33" ht="12.75" customHeight="1">
      <c r="A33" s="1"/>
      <c r="B33" s="1"/>
      <c r="H33" s="1"/>
      <c r="I33" s="1"/>
    </row>
    <row r="34" ht="25.5" customHeight="1">
      <c r="A34" s="1"/>
      <c r="B34" s="74" t="s">
        <v>1456</v>
      </c>
      <c r="C34" s="99" t="s">
        <v>3944</v>
      </c>
      <c r="D34" s="99" t="s">
        <v>3945</v>
      </c>
      <c r="E34" s="99" t="s">
        <v>3946</v>
      </c>
      <c r="F34" s="99" t="s">
        <v>3947</v>
      </c>
      <c r="G34" s="99" t="s">
        <v>3948</v>
      </c>
      <c r="H34" s="99" t="s">
        <v>3949</v>
      </c>
      <c r="I34" s="1"/>
    </row>
    <row r="35" ht="12.75" customHeight="1">
      <c r="A35" s="1"/>
      <c r="B35" s="4" t="s">
        <v>3950</v>
      </c>
      <c r="C35" s="5">
        <v>10.0</v>
      </c>
      <c r="D35" s="125">
        <v>120.0</v>
      </c>
      <c r="E35" s="5">
        <v>10.0</v>
      </c>
      <c r="F35" s="218">
        <f t="shared" ref="F35:F39" si="1">D35/E35</f>
        <v>12</v>
      </c>
      <c r="G35" s="79">
        <v>0.25</v>
      </c>
      <c r="H35" s="218">
        <f t="shared" ref="H35:H39" si="2">F35+F35*G35</f>
        <v>15</v>
      </c>
      <c r="I35" s="1"/>
    </row>
    <row r="36" ht="12.75" customHeight="1">
      <c r="A36" s="1"/>
      <c r="B36" s="4" t="s">
        <v>3951</v>
      </c>
      <c r="C36" s="5">
        <v>8.0</v>
      </c>
      <c r="D36" s="125">
        <v>130.0</v>
      </c>
      <c r="E36" s="5">
        <v>10.0</v>
      </c>
      <c r="F36" s="218">
        <f t="shared" si="1"/>
        <v>13</v>
      </c>
      <c r="G36" s="79">
        <v>0.25</v>
      </c>
      <c r="H36" s="218">
        <f t="shared" si="2"/>
        <v>16.25</v>
      </c>
      <c r="I36" s="1"/>
    </row>
    <row r="37" ht="12.75" customHeight="1">
      <c r="A37" s="1"/>
      <c r="B37" s="4" t="s">
        <v>3384</v>
      </c>
      <c r="C37" s="5">
        <v>5.0</v>
      </c>
      <c r="D37" s="125">
        <v>200.0</v>
      </c>
      <c r="E37" s="5">
        <v>6.0</v>
      </c>
      <c r="F37" s="218">
        <f t="shared" si="1"/>
        <v>33.33333333</v>
      </c>
      <c r="G37" s="79">
        <v>0.8</v>
      </c>
      <c r="H37" s="218">
        <f t="shared" si="2"/>
        <v>60</v>
      </c>
      <c r="I37" s="1"/>
    </row>
    <row r="38" ht="12.75" customHeight="1">
      <c r="A38" s="1"/>
      <c r="B38" s="4" t="s">
        <v>3386</v>
      </c>
      <c r="C38" s="5">
        <v>50.0</v>
      </c>
      <c r="D38" s="125">
        <v>24.0</v>
      </c>
      <c r="E38" s="5">
        <v>12.0</v>
      </c>
      <c r="F38" s="218">
        <f t="shared" si="1"/>
        <v>2</v>
      </c>
      <c r="G38" s="79">
        <v>0.2</v>
      </c>
      <c r="H38" s="218">
        <f t="shared" si="2"/>
        <v>2.4</v>
      </c>
      <c r="I38" s="1"/>
    </row>
    <row r="39" ht="12.75" customHeight="1">
      <c r="A39" s="1"/>
      <c r="B39" s="4" t="s">
        <v>3952</v>
      </c>
      <c r="C39" s="5">
        <v>100.0</v>
      </c>
      <c r="D39" s="125">
        <v>30.0</v>
      </c>
      <c r="E39" s="5">
        <v>12.0</v>
      </c>
      <c r="F39" s="218">
        <f t="shared" si="1"/>
        <v>2.5</v>
      </c>
      <c r="G39" s="79">
        <v>0.25</v>
      </c>
      <c r="H39" s="218">
        <f t="shared" si="2"/>
        <v>3.125</v>
      </c>
      <c r="I39" s="1"/>
    </row>
    <row r="40" ht="12.75" customHeight="1">
      <c r="A40" s="1"/>
      <c r="B40" s="1"/>
      <c r="F40" s="7" t="s">
        <v>3953</v>
      </c>
      <c r="H40" s="47" t="s">
        <v>3954</v>
      </c>
      <c r="I40" s="1"/>
    </row>
    <row r="41" ht="12.75" customHeight="1">
      <c r="A41" s="1"/>
      <c r="B41" s="1"/>
      <c r="H41" s="1"/>
      <c r="I41" s="1"/>
    </row>
    <row r="42" ht="12.75" customHeight="1">
      <c r="A42" s="1"/>
      <c r="B42" s="1"/>
      <c r="H42" s="1"/>
      <c r="I42" s="1"/>
    </row>
    <row r="43" ht="12.75" customHeight="1">
      <c r="A43" s="1"/>
      <c r="B43" s="69"/>
      <c r="C43" s="194"/>
      <c r="D43" s="70" t="s">
        <v>3955</v>
      </c>
      <c r="E43" s="277">
        <f>SUMPRODUCT(C35:C39,D35:D39)</f>
        <v>7440</v>
      </c>
      <c r="F43" s="47" t="s">
        <v>3956</v>
      </c>
      <c r="H43" s="1"/>
      <c r="I43" s="1"/>
    </row>
    <row r="44" ht="12.75" customHeight="1">
      <c r="A44" s="1"/>
      <c r="B44" s="69"/>
      <c r="C44" s="194"/>
      <c r="D44" s="70" t="s">
        <v>3957</v>
      </c>
      <c r="E44" s="277">
        <f>SUMPRODUCT(C35:C39,E35:E39,H35:H39)</f>
        <v>9790</v>
      </c>
      <c r="F44" s="47" t="s">
        <v>3958</v>
      </c>
      <c r="H44" s="1"/>
      <c r="I44" s="1"/>
    </row>
    <row r="45" ht="12.75" customHeight="1">
      <c r="A45" s="1"/>
      <c r="B45" s="1"/>
      <c r="H45" s="1"/>
      <c r="I45" s="1"/>
    </row>
    <row r="46" ht="12.75" customHeight="1">
      <c r="A46" s="1"/>
      <c r="B46" s="1"/>
      <c r="D46" s="122" t="s">
        <v>3959</v>
      </c>
      <c r="E46" s="277">
        <f>E44-E43</f>
        <v>2350</v>
      </c>
      <c r="F46" s="47" t="s">
        <v>3960</v>
      </c>
      <c r="H46" s="1"/>
      <c r="I46" s="1"/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1.43"/>
    <col customWidth="1" min="5" max="5" width="12.14"/>
    <col customWidth="1" min="6" max="6" width="11.29"/>
    <col customWidth="1" min="7" max="8" width="8.0"/>
    <col customWidth="1" min="9" max="9" width="10.14"/>
    <col customWidth="1" min="10" max="26" width="8.0"/>
  </cols>
  <sheetData>
    <row r="1" ht="18.75" customHeight="1">
      <c r="A1" s="17" t="s">
        <v>337</v>
      </c>
      <c r="B1" s="17"/>
      <c r="C1" s="17"/>
      <c r="D1" s="17"/>
      <c r="E1" s="17"/>
      <c r="F1" s="17"/>
      <c r="G1" s="17"/>
      <c r="H1" s="17"/>
      <c r="I1" s="17"/>
    </row>
    <row r="2" ht="13.5" customHeight="1">
      <c r="A2" s="1"/>
      <c r="D2" s="1"/>
      <c r="E2" s="1"/>
      <c r="F2" s="1"/>
      <c r="I2" s="1"/>
    </row>
    <row r="3" ht="12.75" customHeight="1">
      <c r="A3" s="1"/>
      <c r="C3" s="69"/>
      <c r="D3" s="194"/>
      <c r="E3" s="70" t="s">
        <v>3674</v>
      </c>
      <c r="F3" s="340">
        <v>20000.0</v>
      </c>
      <c r="I3" s="1"/>
    </row>
    <row r="4" ht="12.75" customHeight="1">
      <c r="A4" s="1"/>
      <c r="C4" s="69"/>
      <c r="D4" s="194"/>
      <c r="E4" s="70" t="s">
        <v>3675</v>
      </c>
      <c r="F4" s="340">
        <v>8000.0</v>
      </c>
      <c r="I4" s="1"/>
    </row>
    <row r="5" ht="12.75" customHeight="1">
      <c r="A5" s="1"/>
      <c r="C5" s="69"/>
      <c r="D5" s="194"/>
      <c r="E5" s="70" t="s">
        <v>3676</v>
      </c>
      <c r="F5" s="442">
        <v>6.0</v>
      </c>
      <c r="I5" s="1"/>
    </row>
    <row r="6" ht="12.75" customHeight="1">
      <c r="A6" s="1"/>
      <c r="D6" s="1"/>
      <c r="E6" s="1"/>
      <c r="F6" s="1"/>
      <c r="I6" s="1"/>
    </row>
    <row r="7" ht="12.75" customHeight="1">
      <c r="A7" s="1"/>
      <c r="D7" s="69"/>
      <c r="E7" s="70" t="s">
        <v>3961</v>
      </c>
      <c r="F7" s="277">
        <f>SYD($F$3,$F$4,$F$5,1)</f>
        <v>3428.571429</v>
      </c>
      <c r="G7" s="47" t="s">
        <v>3962</v>
      </c>
      <c r="I7" s="1"/>
    </row>
    <row r="8" ht="12.75" customHeight="1">
      <c r="A8" s="1"/>
      <c r="D8" s="69"/>
      <c r="E8" s="70" t="s">
        <v>3963</v>
      </c>
      <c r="F8" s="277">
        <f>SYD($F$3,$F$4,$F$5,2)</f>
        <v>2857.142857</v>
      </c>
      <c r="G8" s="47" t="s">
        <v>3964</v>
      </c>
      <c r="I8" s="1"/>
    </row>
    <row r="9" ht="12.75" customHeight="1">
      <c r="A9" s="1"/>
      <c r="D9" s="69"/>
      <c r="E9" s="70" t="s">
        <v>3965</v>
      </c>
      <c r="F9" s="277">
        <f>SYD($F$3,$F$4,$F$5,3)</f>
        <v>2285.714286</v>
      </c>
      <c r="G9" s="47" t="s">
        <v>3966</v>
      </c>
      <c r="I9" s="1"/>
    </row>
    <row r="10" ht="12.75" customHeight="1">
      <c r="A10" s="1"/>
      <c r="D10" s="69"/>
      <c r="E10" s="70" t="s">
        <v>3967</v>
      </c>
      <c r="F10" s="277">
        <f>SYD($F$3,$F$4,$F$5,4)</f>
        <v>1714.285714</v>
      </c>
      <c r="G10" s="47" t="s">
        <v>3968</v>
      </c>
      <c r="I10" s="1"/>
    </row>
    <row r="11" ht="12.75" customHeight="1">
      <c r="A11" s="1"/>
      <c r="D11" s="69"/>
      <c r="E11" s="70" t="s">
        <v>3969</v>
      </c>
      <c r="F11" s="277">
        <f>SYD($F$3,$F$4,$F$5,5)</f>
        <v>1142.857143</v>
      </c>
      <c r="G11" s="47" t="s">
        <v>3970</v>
      </c>
      <c r="I11" s="1"/>
    </row>
    <row r="12" ht="12.75" customHeight="1">
      <c r="A12" s="1"/>
      <c r="D12" s="69"/>
      <c r="E12" s="70" t="s">
        <v>3971</v>
      </c>
      <c r="F12" s="277">
        <f>SYD($F$3,$F$4,$F$5,6)</f>
        <v>571.4285714</v>
      </c>
      <c r="G12" s="47" t="s">
        <v>3972</v>
      </c>
      <c r="I12" s="1"/>
    </row>
    <row r="13" ht="12.75" customHeight="1">
      <c r="A13" s="1"/>
      <c r="D13" s="1"/>
      <c r="E13" s="1"/>
      <c r="F13" s="1"/>
      <c r="I13" s="1"/>
    </row>
    <row r="14" ht="12.75" customHeight="1">
      <c r="A14" s="1"/>
      <c r="D14" s="69"/>
      <c r="E14" s="102" t="s">
        <v>3973</v>
      </c>
      <c r="F14" s="277">
        <f>SUM(F7:F12)</f>
        <v>12000</v>
      </c>
      <c r="G14" s="47" t="s">
        <v>3974</v>
      </c>
      <c r="I14" s="1"/>
    </row>
    <row r="15" ht="12.75" customHeight="1">
      <c r="A15" s="1"/>
      <c r="D15" s="1"/>
      <c r="E15" s="1"/>
      <c r="F15" s="1"/>
      <c r="I15" s="1"/>
    </row>
    <row r="16" ht="13.5" customHeight="1">
      <c r="A16" s="1"/>
      <c r="B16" s="3" t="s">
        <v>698</v>
      </c>
      <c r="C16" s="3"/>
      <c r="D16" s="3"/>
      <c r="E16" s="3"/>
      <c r="F16" s="3"/>
      <c r="G16" s="3"/>
      <c r="H16" s="3"/>
      <c r="I16" s="3"/>
    </row>
    <row r="17" ht="12.75" customHeight="1">
      <c r="A17" s="1"/>
      <c r="B17" s="1" t="s">
        <v>3975</v>
      </c>
      <c r="D17" s="1"/>
      <c r="E17" s="1"/>
      <c r="F17" s="1"/>
      <c r="I17" s="1"/>
    </row>
    <row r="18" ht="12.75" customHeight="1">
      <c r="A18" s="1"/>
      <c r="B18" s="1" t="s">
        <v>3976</v>
      </c>
      <c r="D18" s="1"/>
      <c r="E18" s="1"/>
      <c r="F18" s="1"/>
      <c r="I18" s="1"/>
    </row>
    <row r="19" ht="12.75" customHeight="1">
      <c r="A19" s="1"/>
      <c r="B19" s="1" t="s">
        <v>3977</v>
      </c>
      <c r="D19" s="1"/>
      <c r="E19" s="1"/>
      <c r="F19" s="1"/>
      <c r="I19" s="1"/>
    </row>
    <row r="20" ht="12.75" customHeight="1">
      <c r="A20" s="1"/>
      <c r="D20" s="1"/>
      <c r="E20" s="1"/>
      <c r="F20" s="1"/>
      <c r="I20" s="1"/>
    </row>
    <row r="21" ht="13.5" customHeight="1">
      <c r="A21" s="1"/>
      <c r="B21" s="3" t="s">
        <v>3978</v>
      </c>
      <c r="C21" s="3"/>
      <c r="D21" s="3"/>
      <c r="E21" s="3"/>
      <c r="F21" s="3"/>
      <c r="G21" s="3"/>
      <c r="H21" s="3"/>
      <c r="I21" s="3"/>
    </row>
    <row r="22" ht="12.75" customHeight="1">
      <c r="A22" s="1"/>
      <c r="B22" s="1" t="s">
        <v>3979</v>
      </c>
      <c r="C22" s="261"/>
      <c r="D22" s="261"/>
      <c r="E22" s="261"/>
      <c r="F22" s="261"/>
      <c r="G22" s="261"/>
      <c r="H22" s="261"/>
      <c r="I22" s="261"/>
    </row>
    <row r="23" ht="12.75" customHeight="1">
      <c r="A23" s="1"/>
      <c r="B23" s="1" t="s">
        <v>3980</v>
      </c>
      <c r="C23" s="261"/>
      <c r="D23" s="261"/>
      <c r="E23" s="261"/>
      <c r="F23" s="261"/>
      <c r="G23" s="261"/>
      <c r="H23" s="261"/>
      <c r="I23" s="261"/>
    </row>
    <row r="24" ht="12.75" customHeight="1">
      <c r="A24" s="1"/>
      <c r="B24" s="1" t="s">
        <v>3981</v>
      </c>
      <c r="C24" s="261"/>
      <c r="D24" s="261"/>
      <c r="E24" s="261"/>
      <c r="F24" s="261"/>
      <c r="G24" s="261"/>
      <c r="H24" s="261"/>
      <c r="I24" s="261"/>
    </row>
    <row r="25" ht="12.75" customHeight="1">
      <c r="A25" s="1"/>
      <c r="B25" s="1" t="s">
        <v>3982</v>
      </c>
      <c r="C25" s="261"/>
      <c r="D25" s="261"/>
      <c r="E25" s="261"/>
      <c r="F25" s="261"/>
      <c r="G25" s="261"/>
      <c r="H25" s="261"/>
      <c r="I25" s="261"/>
    </row>
    <row r="26" ht="12.75" customHeight="1">
      <c r="A26" s="1"/>
      <c r="B26" s="1" t="s">
        <v>3983</v>
      </c>
      <c r="C26" s="261"/>
      <c r="D26" s="261"/>
      <c r="E26" s="261"/>
      <c r="F26" s="261"/>
      <c r="G26" s="261"/>
      <c r="H26" s="261"/>
      <c r="I26" s="261"/>
    </row>
    <row r="27" ht="12.75" customHeight="1">
      <c r="A27" s="1"/>
      <c r="B27" s="1" t="s">
        <v>3984</v>
      </c>
      <c r="C27" s="261"/>
      <c r="D27" s="261"/>
      <c r="E27" s="261"/>
      <c r="F27" s="261"/>
      <c r="G27" s="261"/>
      <c r="H27" s="261"/>
      <c r="I27" s="261"/>
    </row>
    <row r="28" ht="12.75" customHeight="1">
      <c r="A28" s="1"/>
      <c r="C28" s="261"/>
      <c r="D28" s="261"/>
      <c r="E28" s="261"/>
      <c r="F28" s="261"/>
      <c r="G28" s="261"/>
      <c r="H28" s="261"/>
      <c r="I28" s="261"/>
    </row>
    <row r="29" ht="12.75" customHeight="1">
      <c r="A29" s="1"/>
      <c r="D29" s="1"/>
      <c r="E29" s="424">
        <v>9000.0</v>
      </c>
      <c r="F29" s="1"/>
      <c r="I29" s="1"/>
    </row>
    <row r="30" ht="12.75" customHeight="1">
      <c r="A30" s="1"/>
      <c r="C30" s="92">
        <v>1.0</v>
      </c>
      <c r="D30" s="447">
        <f t="shared" ref="D30:D32" si="1">C30/SUM($C$30:$C$32)</f>
        <v>0.1666666667</v>
      </c>
      <c r="E30" s="448">
        <f t="shared" ref="E30:E32" si="2">$E$29*D30</f>
        <v>1500</v>
      </c>
      <c r="F30" s="1"/>
      <c r="I30" s="1"/>
    </row>
    <row r="31" ht="12.75" customHeight="1">
      <c r="A31" s="1"/>
      <c r="C31" s="92">
        <v>2.0</v>
      </c>
      <c r="D31" s="447">
        <f t="shared" si="1"/>
        <v>0.3333333333</v>
      </c>
      <c r="E31" s="448">
        <f t="shared" si="2"/>
        <v>3000</v>
      </c>
      <c r="F31" s="1"/>
      <c r="I31" s="1"/>
    </row>
    <row r="32" ht="12.75" customHeight="1">
      <c r="A32" s="1"/>
      <c r="C32" s="92">
        <v>3.0</v>
      </c>
      <c r="D32" s="447">
        <f t="shared" si="1"/>
        <v>0.5</v>
      </c>
      <c r="E32" s="448">
        <f t="shared" si="2"/>
        <v>4500</v>
      </c>
      <c r="F32" s="1"/>
      <c r="I32" s="1"/>
    </row>
    <row r="33" ht="12.75" customHeight="1">
      <c r="A33" s="1"/>
      <c r="C33" s="419"/>
      <c r="D33" s="424"/>
      <c r="E33" s="1"/>
      <c r="F33" s="1"/>
      <c r="I33" s="1"/>
    </row>
    <row r="34" ht="12.75" customHeight="1">
      <c r="A34" s="1"/>
      <c r="B34" s="1" t="s">
        <v>3985</v>
      </c>
      <c r="C34" s="419"/>
      <c r="D34" s="424"/>
      <c r="E34" s="1"/>
      <c r="F34" s="1"/>
      <c r="I34" s="1"/>
    </row>
    <row r="35" ht="12.75" customHeight="1">
      <c r="A35" s="1"/>
      <c r="B35" s="1" t="s">
        <v>3986</v>
      </c>
      <c r="C35" s="419"/>
      <c r="D35" s="424"/>
      <c r="E35" s="1"/>
      <c r="F35" s="1"/>
      <c r="I35" s="1"/>
    </row>
    <row r="36" ht="12.75" customHeight="1">
      <c r="A36" s="1"/>
      <c r="C36" s="419"/>
      <c r="D36" s="424"/>
      <c r="E36" s="1"/>
      <c r="F36" s="1"/>
      <c r="I36" s="1"/>
    </row>
    <row r="37" ht="13.5" customHeight="1">
      <c r="A37" s="1"/>
      <c r="B37" s="3" t="s">
        <v>493</v>
      </c>
      <c r="C37" s="421"/>
      <c r="D37" s="449"/>
      <c r="E37" s="3"/>
      <c r="F37" s="3"/>
      <c r="G37" s="3"/>
      <c r="H37" s="3"/>
      <c r="I37" s="3"/>
    </row>
    <row r="38" ht="12.75" customHeight="1">
      <c r="A38" s="1"/>
      <c r="D38" s="1"/>
      <c r="E38" s="1"/>
      <c r="F38" s="1"/>
      <c r="I38" s="1"/>
    </row>
    <row r="39" ht="12.75" customHeight="1">
      <c r="A39" s="1"/>
      <c r="B39" s="69"/>
      <c r="C39" s="194"/>
      <c r="D39" s="70" t="s">
        <v>3987</v>
      </c>
      <c r="E39" s="232">
        <v>10000.0</v>
      </c>
      <c r="F39" s="1"/>
      <c r="I39" s="1"/>
    </row>
    <row r="40" ht="12.75" customHeight="1">
      <c r="A40" s="1"/>
      <c r="B40" s="69"/>
      <c r="C40" s="194"/>
      <c r="D40" s="70" t="s">
        <v>3988</v>
      </c>
      <c r="E40" s="232">
        <v>1000.0</v>
      </c>
      <c r="F40" s="1"/>
      <c r="I40" s="1"/>
    </row>
    <row r="41" ht="12.75" customHeight="1">
      <c r="A41" s="1"/>
      <c r="B41" s="69"/>
      <c r="C41" s="194"/>
      <c r="D41" s="70" t="s">
        <v>3989</v>
      </c>
      <c r="E41" s="84">
        <v>3.0</v>
      </c>
      <c r="F41" s="1"/>
      <c r="I41" s="1"/>
    </row>
    <row r="42" ht="12.75" customHeight="1">
      <c r="A42" s="1"/>
      <c r="D42" s="1"/>
      <c r="E42" s="1"/>
      <c r="F42" s="1"/>
      <c r="G42" s="55"/>
      <c r="H42" s="144" t="s">
        <v>3990</v>
      </c>
      <c r="I42" s="56"/>
    </row>
    <row r="43" ht="12.75" customHeight="1">
      <c r="A43" s="1"/>
      <c r="C43" s="69"/>
      <c r="D43" s="70" t="s">
        <v>3991</v>
      </c>
      <c r="E43" s="277">
        <f>SYD($E$39,$E$40,$E$41,1)</f>
        <v>4500</v>
      </c>
      <c r="F43" s="16" t="s">
        <v>3992</v>
      </c>
      <c r="H43" s="6">
        <f t="shared" ref="H43:H45" si="3">E43/($E$39-$E$40)</f>
        <v>0.5</v>
      </c>
      <c r="I43" s="1"/>
    </row>
    <row r="44" ht="12.75" customHeight="1">
      <c r="A44" s="1"/>
      <c r="C44" s="69"/>
      <c r="D44" s="70" t="s">
        <v>3993</v>
      </c>
      <c r="E44" s="277">
        <f>SYD($E$39,$E$40,$E$41,2)</f>
        <v>3000</v>
      </c>
      <c r="F44" s="16" t="s">
        <v>3992</v>
      </c>
      <c r="H44" s="6">
        <f t="shared" si="3"/>
        <v>0.3333333333</v>
      </c>
      <c r="I44" s="1"/>
    </row>
    <row r="45" ht="12.75" customHeight="1">
      <c r="A45" s="1"/>
      <c r="C45" s="69"/>
      <c r="D45" s="70" t="s">
        <v>3994</v>
      </c>
      <c r="E45" s="277">
        <f>SYD($E$39,$E$40,$E$41,3)</f>
        <v>1500</v>
      </c>
      <c r="F45" s="16" t="s">
        <v>3992</v>
      </c>
      <c r="H45" s="6">
        <f t="shared" si="3"/>
        <v>0.1666666667</v>
      </c>
      <c r="I45" s="1"/>
    </row>
    <row r="46" ht="12.75" customHeight="1">
      <c r="A46" s="1"/>
      <c r="D46" s="129"/>
      <c r="E46" s="47" t="s">
        <v>3995</v>
      </c>
      <c r="F46" s="1"/>
      <c r="I46" s="1"/>
    </row>
    <row r="47" ht="12.75" customHeight="1">
      <c r="A47" s="1"/>
      <c r="D47" s="129"/>
      <c r="E47" s="235"/>
      <c r="F47" s="1"/>
      <c r="I47" s="1"/>
    </row>
    <row r="48" ht="12.75" customHeight="1">
      <c r="A48" s="1"/>
      <c r="B48" s="1" t="s">
        <v>3996</v>
      </c>
      <c r="D48" s="129"/>
      <c r="E48" s="235"/>
      <c r="F48" s="1"/>
      <c r="I48" s="1"/>
    </row>
    <row r="49" ht="12.75" customHeight="1">
      <c r="A49" s="1"/>
      <c r="B49" s="1" t="s">
        <v>3997</v>
      </c>
      <c r="D49" s="129"/>
      <c r="E49" s="235"/>
      <c r="F49" s="1"/>
      <c r="I49" s="1"/>
    </row>
    <row r="50" ht="12.75" customHeight="1">
      <c r="A50" s="1"/>
      <c r="B50" s="1" t="s">
        <v>3998</v>
      </c>
      <c r="D50" s="129"/>
      <c r="E50" s="235"/>
      <c r="F50" s="1"/>
      <c r="I50" s="1"/>
    </row>
    <row r="51" ht="12.75" customHeight="1">
      <c r="A51" s="1"/>
      <c r="B51" s="1" t="s">
        <v>3999</v>
      </c>
      <c r="D51" s="129"/>
      <c r="E51" s="235"/>
      <c r="F51" s="1"/>
      <c r="I51" s="1"/>
    </row>
    <row r="52" ht="12.75" customHeight="1">
      <c r="A52" s="1"/>
      <c r="B52" s="1" t="s">
        <v>4000</v>
      </c>
      <c r="D52" s="129"/>
      <c r="E52" s="235"/>
      <c r="F52" s="1"/>
      <c r="I52" s="1"/>
    </row>
    <row r="53" ht="12.75" customHeight="1">
      <c r="A53" s="1"/>
      <c r="B53" s="1" t="s">
        <v>4001</v>
      </c>
      <c r="D53" s="129"/>
      <c r="E53" s="235"/>
      <c r="F53" s="1"/>
      <c r="I53" s="1"/>
    </row>
    <row r="54" ht="12.75" customHeight="1">
      <c r="A54" s="1"/>
      <c r="D54" s="129"/>
      <c r="E54" s="235"/>
      <c r="F54" s="1"/>
      <c r="I54" s="1"/>
    </row>
    <row r="55" ht="13.5" customHeight="1">
      <c r="A55" s="1"/>
      <c r="B55" s="3" t="s">
        <v>518</v>
      </c>
      <c r="C55" s="3"/>
      <c r="D55" s="420"/>
      <c r="E55" s="450"/>
      <c r="F55" s="3"/>
      <c r="G55" s="3"/>
      <c r="H55" s="3"/>
      <c r="I55" s="3"/>
    </row>
    <row r="56" ht="12.75" customHeight="1">
      <c r="A56" s="1"/>
      <c r="B56" s="1" t="s">
        <v>4002</v>
      </c>
      <c r="D56" s="129"/>
      <c r="E56" s="235"/>
      <c r="F56" s="1"/>
      <c r="I56" s="1"/>
    </row>
    <row r="57" ht="12.75" customHeight="1">
      <c r="A57" s="1"/>
      <c r="D57" s="129"/>
      <c r="E57" s="235"/>
      <c r="F57" s="1"/>
      <c r="I57" s="1"/>
    </row>
    <row r="58" ht="12.75" customHeight="1">
      <c r="A58" s="1"/>
      <c r="B58" s="69"/>
      <c r="C58" s="194"/>
      <c r="D58" s="70" t="s">
        <v>3987</v>
      </c>
      <c r="E58" s="232">
        <v>10000.0</v>
      </c>
      <c r="F58" s="1"/>
      <c r="I58" s="1"/>
    </row>
    <row r="59" ht="12.75" customHeight="1">
      <c r="A59" s="1"/>
      <c r="B59" s="69"/>
      <c r="C59" s="194"/>
      <c r="D59" s="70" t="s">
        <v>3988</v>
      </c>
      <c r="E59" s="232">
        <v>1000.0</v>
      </c>
      <c r="F59" s="1"/>
      <c r="I59" s="1"/>
    </row>
    <row r="60" ht="12.75" customHeight="1">
      <c r="A60" s="1"/>
      <c r="B60" s="69"/>
      <c r="C60" s="194"/>
      <c r="D60" s="70" t="s">
        <v>3989</v>
      </c>
      <c r="E60" s="84">
        <v>4.0</v>
      </c>
      <c r="F60" s="1"/>
      <c r="I60" s="1"/>
    </row>
    <row r="61" ht="12.75" customHeight="1">
      <c r="A61" s="1"/>
      <c r="D61" s="1"/>
      <c r="E61" s="1"/>
      <c r="F61" s="1"/>
      <c r="G61" s="55"/>
      <c r="H61" s="144" t="s">
        <v>4003</v>
      </c>
      <c r="I61" s="56"/>
    </row>
    <row r="62" ht="12.75" customHeight="1">
      <c r="A62" s="1"/>
      <c r="C62" s="69"/>
      <c r="D62" s="70" t="s">
        <v>3991</v>
      </c>
      <c r="E62" s="277">
        <f>SYD($E$58,$E$59,$E$60,1)</f>
        <v>3600</v>
      </c>
      <c r="F62" s="1"/>
      <c r="H62" s="76">
        <f t="shared" ref="H62:H65" si="4">E62/($E$58-$E$59)</f>
        <v>0.4</v>
      </c>
      <c r="I62" s="1"/>
    </row>
    <row r="63" ht="12.75" customHeight="1">
      <c r="A63" s="1"/>
      <c r="C63" s="69"/>
      <c r="D63" s="70" t="s">
        <v>3993</v>
      </c>
      <c r="E63" s="277">
        <f>SYD($E$58,$E$59,$E$60,2)</f>
        <v>2700</v>
      </c>
      <c r="F63" s="1"/>
      <c r="H63" s="76">
        <f t="shared" si="4"/>
        <v>0.3</v>
      </c>
      <c r="I63" s="1"/>
    </row>
    <row r="64" ht="12.75" customHeight="1">
      <c r="A64" s="1"/>
      <c r="C64" s="69"/>
      <c r="D64" s="70" t="s">
        <v>3994</v>
      </c>
      <c r="E64" s="277">
        <f>SYD($E$58,$E$59,$E$60,3)</f>
        <v>1800</v>
      </c>
      <c r="F64" s="1"/>
      <c r="H64" s="76">
        <f t="shared" si="4"/>
        <v>0.2</v>
      </c>
      <c r="I64" s="1"/>
    </row>
    <row r="65" ht="12.75" customHeight="1">
      <c r="A65" s="1"/>
      <c r="C65" s="69"/>
      <c r="D65" s="70" t="s">
        <v>4004</v>
      </c>
      <c r="E65" s="277">
        <f>SYD($E$58,$E$59,$E$60,4)</f>
        <v>900</v>
      </c>
      <c r="F65" s="1"/>
      <c r="H65" s="76">
        <f t="shared" si="4"/>
        <v>0.1</v>
      </c>
      <c r="I65" s="1"/>
    </row>
    <row r="66" ht="12.75" customHeight="1">
      <c r="A66" s="1"/>
      <c r="C66" s="69"/>
      <c r="D66" s="70" t="s">
        <v>1533</v>
      </c>
      <c r="E66" s="277">
        <f>SUM(E62:E65)</f>
        <v>9000</v>
      </c>
      <c r="F66" s="1"/>
      <c r="H66" s="419">
        <f>SUM(H62:H65)</f>
        <v>1</v>
      </c>
      <c r="I66" s="1"/>
    </row>
    <row r="67" ht="12.75" customHeight="1">
      <c r="A67" s="1"/>
      <c r="D67" s="129"/>
      <c r="E67" s="235"/>
      <c r="F67" s="1"/>
      <c r="H67" s="419"/>
      <c r="I67" s="1"/>
    </row>
    <row r="68" ht="13.5" customHeight="1">
      <c r="A68" s="1"/>
      <c r="B68" s="3" t="s">
        <v>533</v>
      </c>
      <c r="C68" s="3"/>
      <c r="D68" s="420"/>
      <c r="E68" s="450"/>
      <c r="F68" s="3"/>
      <c r="G68" s="3"/>
      <c r="H68" s="421"/>
      <c r="I68" s="3"/>
    </row>
    <row r="69" ht="12.75" customHeight="1">
      <c r="A69" s="1"/>
      <c r="B69" s="1" t="s">
        <v>4005</v>
      </c>
      <c r="D69" s="129"/>
      <c r="E69" s="235"/>
      <c r="F69" s="1"/>
      <c r="H69" s="419"/>
      <c r="I69" s="1"/>
    </row>
    <row r="70" ht="12.75" customHeight="1">
      <c r="A70" s="1"/>
      <c r="D70" s="129"/>
      <c r="E70" s="235"/>
      <c r="F70" s="1"/>
      <c r="G70" s="419"/>
      <c r="I70" s="1"/>
    </row>
    <row r="71" ht="12.75" customHeight="1">
      <c r="A71" s="1"/>
      <c r="B71" s="69"/>
      <c r="C71" s="194"/>
      <c r="D71" s="70" t="s">
        <v>3987</v>
      </c>
      <c r="E71" s="448">
        <v>10000.0</v>
      </c>
      <c r="F71" s="1"/>
      <c r="G71" s="419"/>
      <c r="I71" s="1"/>
    </row>
    <row r="72" ht="12.75" customHeight="1">
      <c r="A72" s="1"/>
      <c r="B72" s="69"/>
      <c r="C72" s="194"/>
      <c r="D72" s="70" t="s">
        <v>3988</v>
      </c>
      <c r="E72" s="448">
        <v>1000.0</v>
      </c>
      <c r="F72" s="1"/>
      <c r="G72" s="419"/>
      <c r="I72" s="1"/>
    </row>
    <row r="73" ht="12.75" customHeight="1">
      <c r="A73" s="1"/>
      <c r="B73" s="69"/>
      <c r="C73" s="194"/>
      <c r="D73" s="70" t="s">
        <v>4006</v>
      </c>
      <c r="E73" s="451">
        <v>7.0</v>
      </c>
      <c r="F73" s="1"/>
      <c r="G73" s="419"/>
      <c r="I73" s="1"/>
    </row>
    <row r="74" ht="12.75" customHeight="1">
      <c r="A74" s="1"/>
      <c r="D74" s="129"/>
      <c r="E74" s="235"/>
      <c r="F74" s="1"/>
      <c r="G74" s="55"/>
      <c r="H74" s="144" t="s">
        <v>4003</v>
      </c>
      <c r="I74" s="56"/>
    </row>
    <row r="75" ht="12.75" customHeight="1">
      <c r="A75" s="1"/>
      <c r="C75" s="4" t="s">
        <v>1172</v>
      </c>
      <c r="D75" s="6">
        <v>1.0</v>
      </c>
      <c r="E75" s="277">
        <f>SYD($E$71,$E$72,$E$73,D75)</f>
        <v>2250</v>
      </c>
      <c r="F75" s="1"/>
      <c r="H75" s="86">
        <f>E75/($E$71-$E$72)</f>
        <v>0.25</v>
      </c>
      <c r="I75" s="1"/>
    </row>
    <row r="76" ht="12.75" customHeight="1">
      <c r="A76" s="1"/>
      <c r="C76" s="4" t="s">
        <v>1172</v>
      </c>
      <c r="D76" s="6">
        <f t="shared" ref="D76:D84" si="5">IF(D75&lt;$E$73,D75+1,"")</f>
        <v>2</v>
      </c>
      <c r="E76" s="277">
        <f t="shared" ref="E76:E84" si="6">IF(D76&lt;=$E$73,SYD($E$71,$E$72,$E$73,D76),"")</f>
        <v>1928.571429</v>
      </c>
      <c r="F76" s="1"/>
      <c r="H76" s="86">
        <f t="shared" ref="H76:H84" si="7">IF(D76&lt;=$E$73,E76/($E$71-$E$72),"")</f>
        <v>0.2142857143</v>
      </c>
      <c r="I76" s="1"/>
    </row>
    <row r="77" ht="12.75" customHeight="1">
      <c r="A77" s="1"/>
      <c r="C77" s="4" t="s">
        <v>1172</v>
      </c>
      <c r="D77" s="6">
        <f t="shared" si="5"/>
        <v>3</v>
      </c>
      <c r="E77" s="277">
        <f t="shared" si="6"/>
        <v>1607.142857</v>
      </c>
      <c r="F77" s="1"/>
      <c r="H77" s="86">
        <f t="shared" si="7"/>
        <v>0.1785714286</v>
      </c>
      <c r="I77" s="1"/>
    </row>
    <row r="78" ht="12.75" customHeight="1">
      <c r="A78" s="1"/>
      <c r="C78" s="4" t="s">
        <v>1172</v>
      </c>
      <c r="D78" s="6">
        <f t="shared" si="5"/>
        <v>4</v>
      </c>
      <c r="E78" s="277">
        <f t="shared" si="6"/>
        <v>1285.714286</v>
      </c>
      <c r="F78" s="1"/>
      <c r="H78" s="86">
        <f t="shared" si="7"/>
        <v>0.1428571429</v>
      </c>
      <c r="I78" s="1"/>
    </row>
    <row r="79" ht="12.75" customHeight="1">
      <c r="A79" s="1"/>
      <c r="C79" s="4" t="s">
        <v>1172</v>
      </c>
      <c r="D79" s="6">
        <f t="shared" si="5"/>
        <v>5</v>
      </c>
      <c r="E79" s="277">
        <f t="shared" si="6"/>
        <v>964.2857143</v>
      </c>
      <c r="F79" s="1"/>
      <c r="H79" s="86">
        <f t="shared" si="7"/>
        <v>0.1071428571</v>
      </c>
      <c r="I79" s="1"/>
    </row>
    <row r="80" ht="12.75" customHeight="1">
      <c r="A80" s="1"/>
      <c r="C80" s="4" t="s">
        <v>1172</v>
      </c>
      <c r="D80" s="6">
        <f t="shared" si="5"/>
        <v>6</v>
      </c>
      <c r="E80" s="277">
        <f t="shared" si="6"/>
        <v>642.8571429</v>
      </c>
      <c r="F80" s="1"/>
      <c r="H80" s="86">
        <f t="shared" si="7"/>
        <v>0.07142857143</v>
      </c>
      <c r="I80" s="1"/>
    </row>
    <row r="81" ht="12.75" customHeight="1">
      <c r="A81" s="1"/>
      <c r="C81" s="4" t="s">
        <v>1172</v>
      </c>
      <c r="D81" s="6">
        <f t="shared" si="5"/>
        <v>7</v>
      </c>
      <c r="E81" s="277">
        <f t="shared" si="6"/>
        <v>321.4285714</v>
      </c>
      <c r="F81" s="1"/>
      <c r="H81" s="86">
        <f t="shared" si="7"/>
        <v>0.03571428571</v>
      </c>
      <c r="I81" s="1"/>
    </row>
    <row r="82" ht="12.75" customHeight="1">
      <c r="A82" s="1"/>
      <c r="C82" s="4" t="s">
        <v>1172</v>
      </c>
      <c r="D82" s="6" t="str">
        <f t="shared" si="5"/>
        <v/>
      </c>
      <c r="E82" s="277" t="str">
        <f t="shared" si="6"/>
        <v/>
      </c>
      <c r="F82" s="1"/>
      <c r="H82" s="86" t="str">
        <f t="shared" si="7"/>
        <v/>
      </c>
      <c r="I82" s="1"/>
    </row>
    <row r="83" ht="12.75" customHeight="1">
      <c r="A83" s="1"/>
      <c r="C83" s="4" t="s">
        <v>1172</v>
      </c>
      <c r="D83" s="6" t="str">
        <f t="shared" si="5"/>
        <v/>
      </c>
      <c r="E83" s="277" t="str">
        <f t="shared" si="6"/>
        <v/>
      </c>
      <c r="F83" s="1"/>
      <c r="H83" s="86" t="str">
        <f t="shared" si="7"/>
        <v/>
      </c>
      <c r="I83" s="1"/>
    </row>
    <row r="84" ht="12.75" customHeight="1">
      <c r="A84" s="1"/>
      <c r="C84" s="4" t="s">
        <v>1172</v>
      </c>
      <c r="D84" s="6" t="str">
        <f t="shared" si="5"/>
        <v/>
      </c>
      <c r="E84" s="277" t="str">
        <f t="shared" si="6"/>
        <v/>
      </c>
      <c r="F84" s="1"/>
      <c r="H84" s="86" t="str">
        <f t="shared" si="7"/>
        <v/>
      </c>
      <c r="I84" s="1"/>
    </row>
    <row r="85" ht="12.75" customHeight="1">
      <c r="A85" s="1"/>
      <c r="D85" s="452"/>
      <c r="E85" s="277">
        <f>SUM(E75:E84)</f>
        <v>9000</v>
      </c>
      <c r="F85" s="1"/>
      <c r="H85" s="419">
        <f>SUM(H75:H84)</f>
        <v>1</v>
      </c>
      <c r="I85" s="1"/>
    </row>
    <row r="86" ht="12.75" customHeight="1">
      <c r="A86" s="1"/>
      <c r="D86" s="452"/>
      <c r="E86" s="235"/>
      <c r="F86" s="1"/>
      <c r="G86" s="419"/>
      <c r="I86" s="1"/>
    </row>
    <row r="87" ht="13.5" customHeight="1">
      <c r="A87" s="1"/>
      <c r="B87" s="3" t="s">
        <v>653</v>
      </c>
      <c r="C87" s="3"/>
      <c r="D87" s="3"/>
      <c r="E87" s="3"/>
      <c r="F87" s="3"/>
      <c r="G87" s="3"/>
      <c r="H87" s="3"/>
      <c r="I87" s="3"/>
    </row>
    <row r="88" ht="12.75" customHeight="1">
      <c r="A88" s="1"/>
      <c r="B88" s="2" t="s">
        <v>4007</v>
      </c>
      <c r="D88" s="1"/>
      <c r="E88" s="1"/>
      <c r="F88" s="1"/>
      <c r="I88" s="1"/>
    </row>
    <row r="89" ht="12.75" customHeight="1">
      <c r="A89" s="1"/>
      <c r="D89" s="1"/>
      <c r="E89" s="1"/>
      <c r="F89" s="1"/>
      <c r="I89" s="1"/>
    </row>
    <row r="90" ht="13.5" customHeight="1">
      <c r="A90" s="1"/>
      <c r="B90" s="3" t="s">
        <v>4</v>
      </c>
      <c r="C90" s="3"/>
      <c r="D90" s="3"/>
      <c r="E90" s="3"/>
      <c r="F90" s="3"/>
      <c r="G90" s="3"/>
      <c r="H90" s="3"/>
      <c r="I90" s="3"/>
    </row>
    <row r="91" ht="12.75" customHeight="1">
      <c r="A91" s="1"/>
      <c r="B91" s="1" t="s">
        <v>788</v>
      </c>
      <c r="D91" s="1"/>
      <c r="E91" s="1"/>
      <c r="F91" s="1"/>
      <c r="I91" s="1"/>
    </row>
    <row r="92" ht="12.75" customHeight="1">
      <c r="A92" s="1"/>
      <c r="D92" s="1"/>
      <c r="E92" s="1"/>
      <c r="F92" s="1"/>
      <c r="I92" s="1"/>
    </row>
    <row r="93" ht="12.75" customHeight="1">
      <c r="A93" s="1"/>
      <c r="D93" s="1"/>
      <c r="E93" s="1"/>
      <c r="F93" s="1"/>
      <c r="I93" s="1"/>
    </row>
    <row r="94" ht="12.75" customHeight="1">
      <c r="A94" s="1"/>
      <c r="D94" s="1"/>
      <c r="E94" s="1"/>
      <c r="F94" s="1"/>
      <c r="I94" s="1"/>
    </row>
    <row r="95" ht="12.75" customHeight="1">
      <c r="A95" s="1"/>
      <c r="D95" s="1"/>
      <c r="E95" s="1"/>
      <c r="F95" s="1"/>
      <c r="I95" s="1"/>
    </row>
    <row r="96" ht="12.75" customHeight="1">
      <c r="A96" s="1"/>
      <c r="D96" s="1"/>
      <c r="E96" s="1"/>
      <c r="F96" s="1"/>
      <c r="I96" s="1"/>
    </row>
    <row r="97" ht="12.75" customHeight="1">
      <c r="A97" s="1"/>
      <c r="D97" s="1"/>
      <c r="E97" s="1"/>
      <c r="F97" s="1"/>
      <c r="I97" s="1"/>
    </row>
    <row r="98" ht="12.75" customHeight="1">
      <c r="A98" s="1"/>
      <c r="D98" s="1"/>
      <c r="E98" s="1"/>
      <c r="F98" s="1"/>
      <c r="I98" s="1"/>
    </row>
    <row r="99" ht="12.75" customHeight="1">
      <c r="A99" s="1"/>
      <c r="D99" s="1"/>
      <c r="E99" s="1"/>
      <c r="F99" s="1"/>
      <c r="I99" s="1"/>
    </row>
    <row r="100" ht="12.75" customHeight="1">
      <c r="A100" s="1"/>
      <c r="D100" s="1"/>
      <c r="E100" s="1"/>
      <c r="F100" s="1"/>
      <c r="I100" s="1"/>
    </row>
    <row r="101" ht="12.75" customHeight="1">
      <c r="A101" s="1"/>
      <c r="D101" s="1"/>
      <c r="E101" s="1"/>
      <c r="F101" s="1"/>
      <c r="I101" s="1"/>
    </row>
    <row r="102" ht="12.75" customHeight="1">
      <c r="A102" s="1"/>
      <c r="D102" s="1"/>
      <c r="E102" s="1"/>
      <c r="F102" s="1"/>
      <c r="I102" s="1"/>
    </row>
    <row r="103" ht="12.75" customHeight="1">
      <c r="A103" s="1"/>
      <c r="D103" s="1"/>
      <c r="E103" s="1"/>
      <c r="F103" s="1"/>
      <c r="I103" s="1"/>
    </row>
    <row r="104" ht="12.75" customHeight="1">
      <c r="A104" s="1"/>
      <c r="D104" s="1"/>
      <c r="E104" s="1"/>
      <c r="F104" s="1"/>
      <c r="I104" s="1"/>
    </row>
    <row r="105" ht="12.75" customHeight="1">
      <c r="A105" s="1"/>
      <c r="D105" s="1"/>
      <c r="E105" s="1"/>
      <c r="F105" s="1"/>
      <c r="I105" s="1"/>
    </row>
    <row r="106" ht="12.75" customHeight="1">
      <c r="A106" s="1"/>
      <c r="D106" s="1"/>
      <c r="E106" s="1"/>
      <c r="F106" s="1"/>
      <c r="I106" s="1"/>
    </row>
    <row r="107" ht="12.75" customHeight="1">
      <c r="A107" s="1"/>
      <c r="D107" s="1"/>
      <c r="E107" s="1"/>
      <c r="F107" s="1"/>
      <c r="I107" s="1"/>
    </row>
    <row r="108" ht="12.75" customHeight="1">
      <c r="A108" s="1"/>
      <c r="D108" s="1"/>
      <c r="E108" s="1"/>
      <c r="F108" s="1"/>
      <c r="I108" s="1"/>
    </row>
    <row r="109" ht="12.75" customHeight="1">
      <c r="A109" s="1"/>
      <c r="D109" s="1"/>
      <c r="E109" s="1"/>
      <c r="F109" s="1"/>
      <c r="I109" s="1"/>
    </row>
    <row r="110" ht="12.75" customHeight="1">
      <c r="A110" s="1"/>
      <c r="D110" s="1"/>
      <c r="E110" s="1"/>
      <c r="F110" s="1"/>
      <c r="I110" s="1"/>
    </row>
    <row r="111" ht="12.75" customHeight="1">
      <c r="A111" s="1"/>
      <c r="D111" s="1"/>
      <c r="E111" s="1"/>
      <c r="F111" s="1"/>
      <c r="I111" s="1"/>
    </row>
    <row r="112" ht="12.75" customHeight="1">
      <c r="A112" s="1"/>
      <c r="D112" s="1"/>
      <c r="E112" s="1"/>
      <c r="F112" s="1"/>
      <c r="I112" s="1"/>
    </row>
    <row r="113" ht="12.75" customHeight="1">
      <c r="A113" s="1"/>
      <c r="D113" s="1"/>
      <c r="E113" s="1"/>
      <c r="F113" s="1"/>
      <c r="I113" s="1"/>
    </row>
    <row r="114" ht="12.75" customHeight="1">
      <c r="A114" s="1"/>
      <c r="D114" s="1"/>
      <c r="E114" s="1"/>
      <c r="F114" s="1"/>
      <c r="I114" s="1"/>
    </row>
    <row r="115" ht="12.75" customHeight="1">
      <c r="A115" s="1"/>
      <c r="D115" s="1"/>
      <c r="E115" s="1"/>
      <c r="F115" s="1"/>
      <c r="I115" s="1"/>
    </row>
    <row r="116" ht="12.75" customHeight="1">
      <c r="A116" s="1"/>
      <c r="D116" s="1"/>
      <c r="E116" s="1"/>
      <c r="F116" s="1"/>
      <c r="I116" s="1"/>
    </row>
    <row r="117" ht="12.75" customHeight="1">
      <c r="A117" s="1"/>
      <c r="D117" s="1"/>
      <c r="E117" s="1"/>
      <c r="F117" s="1"/>
      <c r="I117" s="1"/>
    </row>
    <row r="118" ht="12.75" customHeight="1">
      <c r="A118" s="1"/>
      <c r="D118" s="1"/>
      <c r="E118" s="1"/>
      <c r="F118" s="1"/>
      <c r="I118" s="1"/>
    </row>
    <row r="119" ht="12.75" customHeight="1">
      <c r="A119" s="1"/>
      <c r="D119" s="1"/>
      <c r="E119" s="1"/>
      <c r="F119" s="1"/>
      <c r="I119" s="1"/>
    </row>
    <row r="120" ht="12.75" customHeight="1">
      <c r="A120" s="1"/>
      <c r="D120" s="1"/>
      <c r="E120" s="1"/>
      <c r="F120" s="1"/>
      <c r="I120" s="1"/>
    </row>
    <row r="121" ht="12.75" customHeight="1">
      <c r="A121" s="1"/>
      <c r="D121" s="1"/>
      <c r="E121" s="1"/>
      <c r="F121" s="1"/>
      <c r="I121" s="1"/>
    </row>
    <row r="122" ht="12.75" customHeight="1">
      <c r="A122" s="1"/>
      <c r="D122" s="1"/>
      <c r="E122" s="1"/>
      <c r="F122" s="1"/>
      <c r="I122" s="1"/>
    </row>
    <row r="123" ht="12.75" customHeight="1">
      <c r="A123" s="1"/>
      <c r="D123" s="1"/>
      <c r="E123" s="1"/>
      <c r="F123" s="1"/>
      <c r="I123" s="1"/>
    </row>
    <row r="124" ht="12.75" customHeight="1">
      <c r="A124" s="1"/>
      <c r="D124" s="1"/>
      <c r="E124" s="1"/>
      <c r="F124" s="1"/>
      <c r="I124" s="1"/>
    </row>
    <row r="125" ht="12.75" customHeight="1">
      <c r="A125" s="1"/>
      <c r="D125" s="1"/>
      <c r="E125" s="1"/>
      <c r="F125" s="1"/>
      <c r="I125" s="1"/>
    </row>
    <row r="126" ht="12.75" customHeight="1">
      <c r="A126" s="1"/>
      <c r="D126" s="1"/>
      <c r="E126" s="1"/>
      <c r="F126" s="1"/>
      <c r="I126" s="1"/>
    </row>
    <row r="127" ht="12.75" customHeight="1">
      <c r="A127" s="1"/>
      <c r="D127" s="1"/>
      <c r="E127" s="1"/>
      <c r="F127" s="1"/>
      <c r="I127" s="1"/>
    </row>
    <row r="128" ht="12.75" customHeight="1">
      <c r="A128" s="1"/>
      <c r="D128" s="1"/>
      <c r="E128" s="1"/>
      <c r="F128" s="1"/>
      <c r="I128" s="1"/>
    </row>
    <row r="129" ht="12.75" customHeight="1">
      <c r="A129" s="1"/>
      <c r="D129" s="1"/>
      <c r="E129" s="1"/>
      <c r="F129" s="1"/>
      <c r="I129" s="1"/>
    </row>
    <row r="130" ht="12.75" customHeight="1">
      <c r="A130" s="1"/>
      <c r="D130" s="1"/>
      <c r="E130" s="1"/>
      <c r="F130" s="1"/>
      <c r="I130" s="1"/>
    </row>
    <row r="131" ht="12.75" customHeight="1">
      <c r="A131" s="1"/>
      <c r="D131" s="1"/>
      <c r="E131" s="1"/>
      <c r="F131" s="1"/>
      <c r="I131" s="1"/>
    </row>
    <row r="132" ht="12.75" customHeight="1">
      <c r="A132" s="1"/>
      <c r="D132" s="1"/>
      <c r="E132" s="1"/>
      <c r="F132" s="1"/>
      <c r="I132" s="1"/>
    </row>
    <row r="133" ht="12.75" customHeight="1">
      <c r="A133" s="1"/>
      <c r="D133" s="1"/>
      <c r="E133" s="1"/>
      <c r="F133" s="1"/>
      <c r="I133" s="1"/>
    </row>
    <row r="134" ht="12.75" customHeight="1">
      <c r="A134" s="1"/>
      <c r="D134" s="1"/>
      <c r="E134" s="1"/>
      <c r="F134" s="1"/>
      <c r="I134" s="1"/>
    </row>
    <row r="135" ht="12.75" customHeight="1">
      <c r="A135" s="1"/>
      <c r="D135" s="1"/>
      <c r="E135" s="1"/>
      <c r="F135" s="1"/>
      <c r="I135" s="1"/>
    </row>
    <row r="136" ht="12.75" customHeight="1">
      <c r="A136" s="1"/>
      <c r="D136" s="1"/>
      <c r="E136" s="1"/>
      <c r="F136" s="1"/>
      <c r="I136" s="1"/>
    </row>
    <row r="137" ht="12.75" customHeight="1">
      <c r="A137" s="1"/>
      <c r="D137" s="1"/>
      <c r="E137" s="1"/>
      <c r="F137" s="1"/>
      <c r="I137" s="1"/>
    </row>
    <row r="138" ht="12.75" customHeight="1">
      <c r="A138" s="1"/>
      <c r="D138" s="1"/>
      <c r="E138" s="1"/>
      <c r="F138" s="1"/>
      <c r="I138" s="1"/>
    </row>
    <row r="139" ht="12.75" customHeight="1">
      <c r="A139" s="1"/>
      <c r="D139" s="1"/>
      <c r="E139" s="1"/>
      <c r="F139" s="1"/>
      <c r="I139" s="1"/>
    </row>
    <row r="140" ht="12.75" customHeight="1">
      <c r="A140" s="1"/>
      <c r="D140" s="1"/>
      <c r="E140" s="1"/>
      <c r="F140" s="1"/>
      <c r="I140" s="1"/>
    </row>
    <row r="141" ht="12.75" customHeight="1">
      <c r="A141" s="1"/>
      <c r="D141" s="1"/>
      <c r="E141" s="1"/>
      <c r="F141" s="1"/>
      <c r="I141" s="1"/>
    </row>
    <row r="142" ht="12.75" customHeight="1">
      <c r="A142" s="1"/>
      <c r="D142" s="1"/>
      <c r="E142" s="1"/>
      <c r="F142" s="1"/>
      <c r="I142" s="1"/>
    </row>
    <row r="143" ht="12.75" customHeight="1">
      <c r="A143" s="1"/>
      <c r="D143" s="1"/>
      <c r="E143" s="1"/>
      <c r="F143" s="1"/>
      <c r="I143" s="1"/>
    </row>
    <row r="144" ht="12.75" customHeight="1">
      <c r="A144" s="1"/>
      <c r="D144" s="1"/>
      <c r="E144" s="1"/>
      <c r="F144" s="1"/>
      <c r="I144" s="1"/>
    </row>
    <row r="145" ht="12.75" customHeight="1">
      <c r="A145" s="1"/>
      <c r="D145" s="1"/>
      <c r="E145" s="1"/>
      <c r="F145" s="1"/>
      <c r="I145" s="1"/>
    </row>
    <row r="146" ht="12.75" customHeight="1">
      <c r="A146" s="1"/>
      <c r="D146" s="1"/>
      <c r="E146" s="1"/>
      <c r="F146" s="1"/>
      <c r="I146" s="1"/>
    </row>
    <row r="147" ht="12.75" customHeight="1">
      <c r="A147" s="1"/>
      <c r="D147" s="1"/>
      <c r="E147" s="1"/>
      <c r="F147" s="1"/>
      <c r="I147" s="1"/>
    </row>
    <row r="148" ht="12.75" customHeight="1">
      <c r="A148" s="1"/>
      <c r="D148" s="1"/>
      <c r="E148" s="1"/>
      <c r="F148" s="1"/>
      <c r="I148" s="1"/>
    </row>
    <row r="149" ht="12.75" customHeight="1">
      <c r="A149" s="1"/>
      <c r="D149" s="1"/>
      <c r="E149" s="1"/>
      <c r="F149" s="1"/>
      <c r="I149" s="1"/>
    </row>
    <row r="150" ht="12.75" customHeight="1">
      <c r="A150" s="1"/>
      <c r="D150" s="1"/>
      <c r="E150" s="1"/>
      <c r="F150" s="1"/>
      <c r="I150" s="1"/>
    </row>
    <row r="151" ht="12.75" customHeight="1">
      <c r="A151" s="1"/>
      <c r="D151" s="1"/>
      <c r="E151" s="1"/>
      <c r="F151" s="1"/>
      <c r="I151" s="1"/>
    </row>
    <row r="152" ht="12.75" customHeight="1">
      <c r="A152" s="1"/>
      <c r="D152" s="1"/>
      <c r="E152" s="1"/>
      <c r="F152" s="1"/>
      <c r="I152" s="1"/>
    </row>
    <row r="153" ht="12.75" customHeight="1">
      <c r="A153" s="1"/>
      <c r="D153" s="1"/>
      <c r="E153" s="1"/>
      <c r="F153" s="1"/>
      <c r="I153" s="1"/>
    </row>
    <row r="154" ht="12.75" customHeight="1">
      <c r="A154" s="1"/>
      <c r="D154" s="1"/>
      <c r="E154" s="1"/>
      <c r="F154" s="1"/>
      <c r="I154" s="1"/>
    </row>
    <row r="155" ht="12.75" customHeight="1">
      <c r="A155" s="1"/>
      <c r="D155" s="1"/>
      <c r="E155" s="1"/>
      <c r="F155" s="1"/>
      <c r="I155" s="1"/>
    </row>
    <row r="156" ht="12.75" customHeight="1">
      <c r="A156" s="1"/>
      <c r="D156" s="1"/>
      <c r="E156" s="1"/>
      <c r="F156" s="1"/>
      <c r="I156" s="1"/>
    </row>
    <row r="157" ht="12.75" customHeight="1">
      <c r="A157" s="1"/>
      <c r="D157" s="1"/>
      <c r="E157" s="1"/>
      <c r="F157" s="1"/>
      <c r="I157" s="1"/>
    </row>
    <row r="158" ht="12.75" customHeight="1">
      <c r="A158" s="1"/>
      <c r="D158" s="1"/>
      <c r="E158" s="1"/>
      <c r="F158" s="1"/>
      <c r="I158" s="1"/>
    </row>
    <row r="159" ht="12.75" customHeight="1">
      <c r="A159" s="1"/>
      <c r="D159" s="1"/>
      <c r="E159" s="1"/>
      <c r="F159" s="1"/>
      <c r="I159" s="1"/>
    </row>
    <row r="160" ht="12.75" customHeight="1">
      <c r="A160" s="1"/>
      <c r="D160" s="1"/>
      <c r="E160" s="1"/>
      <c r="F160" s="1"/>
      <c r="I160" s="1"/>
    </row>
    <row r="161" ht="12.75" customHeight="1">
      <c r="A161" s="1"/>
      <c r="D161" s="1"/>
      <c r="E161" s="1"/>
      <c r="F161" s="1"/>
      <c r="I161" s="1"/>
    </row>
    <row r="162" ht="12.75" customHeight="1">
      <c r="A162" s="1"/>
      <c r="D162" s="1"/>
      <c r="E162" s="1"/>
      <c r="F162" s="1"/>
      <c r="I162" s="1"/>
    </row>
    <row r="163" ht="12.75" customHeight="1">
      <c r="A163" s="1"/>
      <c r="D163" s="1"/>
      <c r="E163" s="1"/>
      <c r="F163" s="1"/>
      <c r="I163" s="1"/>
    </row>
    <row r="164" ht="12.75" customHeight="1">
      <c r="A164" s="1"/>
      <c r="D164" s="1"/>
      <c r="E164" s="1"/>
      <c r="F164" s="1"/>
      <c r="I164" s="1"/>
    </row>
    <row r="165" ht="12.75" customHeight="1">
      <c r="A165" s="1"/>
      <c r="D165" s="1"/>
      <c r="E165" s="1"/>
      <c r="F165" s="1"/>
      <c r="I165" s="1"/>
    </row>
    <row r="166" ht="12.75" customHeight="1">
      <c r="A166" s="1"/>
      <c r="D166" s="1"/>
      <c r="E166" s="1"/>
      <c r="F166" s="1"/>
      <c r="I166" s="1"/>
    </row>
    <row r="167" ht="12.75" customHeight="1">
      <c r="A167" s="1"/>
      <c r="D167" s="1"/>
      <c r="E167" s="1"/>
      <c r="F167" s="1"/>
      <c r="I167" s="1"/>
    </row>
    <row r="168" ht="12.75" customHeight="1">
      <c r="A168" s="1"/>
      <c r="D168" s="1"/>
      <c r="E168" s="1"/>
      <c r="F168" s="1"/>
      <c r="I168" s="1"/>
    </row>
    <row r="169" ht="12.75" customHeight="1">
      <c r="A169" s="1"/>
      <c r="D169" s="1"/>
      <c r="E169" s="1"/>
      <c r="F169" s="1"/>
      <c r="I169" s="1"/>
    </row>
    <row r="170" ht="12.75" customHeight="1">
      <c r="A170" s="1"/>
      <c r="D170" s="1"/>
      <c r="E170" s="1"/>
      <c r="F170" s="1"/>
      <c r="I170" s="1"/>
    </row>
    <row r="171" ht="12.75" customHeight="1">
      <c r="A171" s="1"/>
      <c r="D171" s="1"/>
      <c r="E171" s="1"/>
      <c r="F171" s="1"/>
      <c r="I171" s="1"/>
    </row>
    <row r="172" ht="12.75" customHeight="1">
      <c r="A172" s="1"/>
      <c r="D172" s="1"/>
      <c r="E172" s="1"/>
      <c r="F172" s="1"/>
      <c r="I172" s="1"/>
    </row>
    <row r="173" ht="12.75" customHeight="1">
      <c r="A173" s="1"/>
      <c r="D173" s="1"/>
      <c r="E173" s="1"/>
      <c r="F173" s="1"/>
      <c r="I173" s="1"/>
    </row>
    <row r="174" ht="12.75" customHeight="1">
      <c r="A174" s="1"/>
      <c r="D174" s="1"/>
      <c r="E174" s="1"/>
      <c r="F174" s="1"/>
      <c r="I174" s="1"/>
    </row>
    <row r="175" ht="12.75" customHeight="1">
      <c r="A175" s="1"/>
      <c r="D175" s="1"/>
      <c r="E175" s="1"/>
      <c r="F175" s="1"/>
      <c r="I175" s="1"/>
    </row>
    <row r="176" ht="12.75" customHeight="1">
      <c r="A176" s="1"/>
      <c r="D176" s="1"/>
      <c r="E176" s="1"/>
      <c r="F176" s="1"/>
      <c r="I176" s="1"/>
    </row>
    <row r="177" ht="12.75" customHeight="1">
      <c r="A177" s="1"/>
      <c r="D177" s="1"/>
      <c r="E177" s="1"/>
      <c r="F177" s="1"/>
      <c r="I177" s="1"/>
    </row>
    <row r="178" ht="12.75" customHeight="1">
      <c r="A178" s="1"/>
      <c r="D178" s="1"/>
      <c r="E178" s="1"/>
      <c r="F178" s="1"/>
      <c r="I178" s="1"/>
    </row>
    <row r="179" ht="12.75" customHeight="1">
      <c r="A179" s="1"/>
      <c r="D179" s="1"/>
      <c r="E179" s="1"/>
      <c r="F179" s="1"/>
      <c r="I179" s="1"/>
    </row>
    <row r="180" ht="12.75" customHeight="1">
      <c r="A180" s="1"/>
      <c r="D180" s="1"/>
      <c r="E180" s="1"/>
      <c r="F180" s="1"/>
      <c r="I180" s="1"/>
    </row>
    <row r="181" ht="12.75" customHeight="1">
      <c r="A181" s="1"/>
      <c r="D181" s="1"/>
      <c r="E181" s="1"/>
      <c r="F181" s="1"/>
      <c r="I181" s="1"/>
    </row>
    <row r="182" ht="12.75" customHeight="1">
      <c r="A182" s="1"/>
      <c r="D182" s="1"/>
      <c r="E182" s="1"/>
      <c r="F182" s="1"/>
      <c r="I182" s="1"/>
    </row>
    <row r="183" ht="12.75" customHeight="1">
      <c r="A183" s="1"/>
      <c r="D183" s="1"/>
      <c r="E183" s="1"/>
      <c r="F183" s="1"/>
      <c r="I183" s="1"/>
    </row>
    <row r="184" ht="12.75" customHeight="1">
      <c r="A184" s="1"/>
      <c r="D184" s="1"/>
      <c r="E184" s="1"/>
      <c r="F184" s="1"/>
      <c r="I184" s="1"/>
    </row>
    <row r="185" ht="12.75" customHeight="1">
      <c r="A185" s="1"/>
      <c r="D185" s="1"/>
      <c r="E185" s="1"/>
      <c r="F185" s="1"/>
      <c r="I185" s="1"/>
    </row>
    <row r="186" ht="12.75" customHeight="1">
      <c r="A186" s="1"/>
      <c r="D186" s="1"/>
      <c r="E186" s="1"/>
      <c r="F186" s="1"/>
      <c r="I186" s="1"/>
    </row>
    <row r="187" ht="12.75" customHeight="1">
      <c r="A187" s="1"/>
      <c r="D187" s="1"/>
      <c r="E187" s="1"/>
      <c r="F187" s="1"/>
      <c r="I187" s="1"/>
    </row>
    <row r="188" ht="12.75" customHeight="1">
      <c r="A188" s="1"/>
      <c r="D188" s="1"/>
      <c r="E188" s="1"/>
      <c r="F188" s="1"/>
      <c r="I188" s="1"/>
    </row>
    <row r="189" ht="12.75" customHeight="1">
      <c r="A189" s="1"/>
      <c r="D189" s="1"/>
      <c r="E189" s="1"/>
      <c r="F189" s="1"/>
      <c r="I189" s="1"/>
    </row>
    <row r="190" ht="12.75" customHeight="1">
      <c r="A190" s="1"/>
      <c r="D190" s="1"/>
      <c r="E190" s="1"/>
      <c r="F190" s="1"/>
      <c r="I190" s="1"/>
    </row>
    <row r="191" ht="12.75" customHeight="1">
      <c r="A191" s="1"/>
      <c r="D191" s="1"/>
      <c r="E191" s="1"/>
      <c r="F191" s="1"/>
      <c r="I191" s="1"/>
    </row>
    <row r="192" ht="12.75" customHeight="1">
      <c r="A192" s="1"/>
      <c r="D192" s="1"/>
      <c r="E192" s="1"/>
      <c r="F192" s="1"/>
      <c r="I192" s="1"/>
    </row>
    <row r="193" ht="12.75" customHeight="1">
      <c r="A193" s="1"/>
      <c r="D193" s="1"/>
      <c r="E193" s="1"/>
      <c r="F193" s="1"/>
      <c r="I193" s="1"/>
    </row>
    <row r="194" ht="12.75" customHeight="1">
      <c r="A194" s="1"/>
      <c r="D194" s="1"/>
      <c r="E194" s="1"/>
      <c r="F194" s="1"/>
      <c r="I194" s="1"/>
    </row>
    <row r="195" ht="12.75" customHeight="1">
      <c r="A195" s="1"/>
      <c r="D195" s="1"/>
      <c r="E195" s="1"/>
      <c r="F195" s="1"/>
      <c r="I195" s="1"/>
    </row>
    <row r="196" ht="12.75" customHeight="1">
      <c r="A196" s="1"/>
      <c r="D196" s="1"/>
      <c r="E196" s="1"/>
      <c r="F196" s="1"/>
      <c r="I196" s="1"/>
    </row>
    <row r="197" ht="12.75" customHeight="1">
      <c r="A197" s="1"/>
      <c r="D197" s="1"/>
      <c r="E197" s="1"/>
      <c r="F197" s="1"/>
      <c r="I197" s="1"/>
    </row>
    <row r="198" ht="12.75" customHeight="1">
      <c r="A198" s="1"/>
      <c r="D198" s="1"/>
      <c r="E198" s="1"/>
      <c r="F198" s="1"/>
      <c r="I198" s="1"/>
    </row>
    <row r="199" ht="12.75" customHeight="1">
      <c r="A199" s="1"/>
      <c r="D199" s="1"/>
      <c r="E199" s="1"/>
      <c r="F199" s="1"/>
      <c r="I199" s="1"/>
    </row>
    <row r="200" ht="12.75" customHeight="1">
      <c r="A200" s="1"/>
      <c r="D200" s="1"/>
      <c r="E200" s="1"/>
      <c r="F200" s="1"/>
      <c r="I200" s="1"/>
    </row>
    <row r="201" ht="12.75" customHeight="1">
      <c r="A201" s="1"/>
      <c r="D201" s="1"/>
      <c r="E201" s="1"/>
      <c r="F201" s="1"/>
      <c r="I201" s="1"/>
    </row>
    <row r="202" ht="12.75" customHeight="1">
      <c r="A202" s="1"/>
      <c r="D202" s="1"/>
      <c r="E202" s="1"/>
      <c r="F202" s="1"/>
      <c r="I202" s="1"/>
    </row>
    <row r="203" ht="12.75" customHeight="1">
      <c r="A203" s="1"/>
      <c r="D203" s="1"/>
      <c r="E203" s="1"/>
      <c r="F203" s="1"/>
      <c r="I203" s="1"/>
    </row>
    <row r="204" ht="12.75" customHeight="1">
      <c r="A204" s="1"/>
      <c r="D204" s="1"/>
      <c r="E204" s="1"/>
      <c r="F204" s="1"/>
      <c r="I204" s="1"/>
    </row>
    <row r="205" ht="12.75" customHeight="1">
      <c r="A205" s="1"/>
      <c r="D205" s="1"/>
      <c r="E205" s="1"/>
      <c r="F205" s="1"/>
      <c r="I205" s="1"/>
    </row>
    <row r="206" ht="12.75" customHeight="1">
      <c r="A206" s="1"/>
      <c r="D206" s="1"/>
      <c r="E206" s="1"/>
      <c r="F206" s="1"/>
      <c r="I206" s="1"/>
    </row>
    <row r="207" ht="12.75" customHeight="1">
      <c r="A207" s="1"/>
      <c r="D207" s="1"/>
      <c r="E207" s="1"/>
      <c r="F207" s="1"/>
      <c r="I207" s="1"/>
    </row>
    <row r="208" ht="12.75" customHeight="1">
      <c r="A208" s="1"/>
      <c r="D208" s="1"/>
      <c r="E208" s="1"/>
      <c r="F208" s="1"/>
      <c r="I208" s="1"/>
    </row>
    <row r="209" ht="12.75" customHeight="1">
      <c r="A209" s="1"/>
      <c r="D209" s="1"/>
      <c r="E209" s="1"/>
      <c r="F209" s="1"/>
      <c r="I209" s="1"/>
    </row>
    <row r="210" ht="12.75" customHeight="1">
      <c r="A210" s="1"/>
      <c r="D210" s="1"/>
      <c r="E210" s="1"/>
      <c r="F210" s="1"/>
      <c r="I210" s="1"/>
    </row>
    <row r="211" ht="12.75" customHeight="1">
      <c r="A211" s="1"/>
      <c r="D211" s="1"/>
      <c r="E211" s="1"/>
      <c r="F211" s="1"/>
      <c r="I211" s="1"/>
    </row>
    <row r="212" ht="12.75" customHeight="1">
      <c r="A212" s="1"/>
      <c r="D212" s="1"/>
      <c r="E212" s="1"/>
      <c r="F212" s="1"/>
      <c r="I212" s="1"/>
    </row>
    <row r="213" ht="12.75" customHeight="1">
      <c r="A213" s="1"/>
      <c r="D213" s="1"/>
      <c r="E213" s="1"/>
      <c r="F213" s="1"/>
      <c r="I213" s="1"/>
    </row>
    <row r="214" ht="12.75" customHeight="1">
      <c r="A214" s="1"/>
      <c r="D214" s="1"/>
      <c r="E214" s="1"/>
      <c r="F214" s="1"/>
      <c r="I214" s="1"/>
    </row>
    <row r="215" ht="12.75" customHeight="1">
      <c r="A215" s="1"/>
      <c r="D215" s="1"/>
      <c r="E215" s="1"/>
      <c r="F215" s="1"/>
      <c r="I215" s="1"/>
    </row>
    <row r="216" ht="12.75" customHeight="1">
      <c r="A216" s="1"/>
      <c r="D216" s="1"/>
      <c r="E216" s="1"/>
      <c r="F216" s="1"/>
      <c r="I216" s="1"/>
    </row>
    <row r="217" ht="12.75" customHeight="1">
      <c r="A217" s="1"/>
      <c r="D217" s="1"/>
      <c r="E217" s="1"/>
      <c r="F217" s="1"/>
      <c r="I217" s="1"/>
    </row>
    <row r="218" ht="12.75" customHeight="1">
      <c r="A218" s="1"/>
      <c r="D218" s="1"/>
      <c r="E218" s="1"/>
      <c r="F218" s="1"/>
      <c r="I218" s="1"/>
    </row>
    <row r="219" ht="12.75" customHeight="1">
      <c r="A219" s="1"/>
      <c r="D219" s="1"/>
      <c r="E219" s="1"/>
      <c r="F219" s="1"/>
      <c r="I219" s="1"/>
    </row>
    <row r="220" ht="12.75" customHeight="1">
      <c r="A220" s="1"/>
      <c r="D220" s="1"/>
      <c r="E220" s="1"/>
      <c r="F220" s="1"/>
      <c r="I220" s="1"/>
    </row>
    <row r="221" ht="12.75" customHeight="1">
      <c r="A221" s="1"/>
      <c r="D221" s="1"/>
      <c r="E221" s="1"/>
      <c r="F221" s="1"/>
      <c r="I221" s="1"/>
    </row>
    <row r="222" ht="12.75" customHeight="1">
      <c r="A222" s="1"/>
      <c r="D222" s="1"/>
      <c r="E222" s="1"/>
      <c r="F222" s="1"/>
      <c r="I222" s="1"/>
    </row>
    <row r="223" ht="12.75" customHeight="1">
      <c r="A223" s="1"/>
      <c r="D223" s="1"/>
      <c r="E223" s="1"/>
      <c r="F223" s="1"/>
      <c r="I223" s="1"/>
    </row>
    <row r="224" ht="12.75" customHeight="1">
      <c r="A224" s="1"/>
      <c r="D224" s="1"/>
      <c r="E224" s="1"/>
      <c r="F224" s="1"/>
      <c r="I224" s="1"/>
    </row>
    <row r="225" ht="12.75" customHeight="1">
      <c r="A225" s="1"/>
      <c r="D225" s="1"/>
      <c r="E225" s="1"/>
      <c r="F225" s="1"/>
      <c r="I225" s="1"/>
    </row>
    <row r="226" ht="12.75" customHeight="1">
      <c r="A226" s="1"/>
      <c r="D226" s="1"/>
      <c r="E226" s="1"/>
      <c r="F226" s="1"/>
      <c r="I226" s="1"/>
    </row>
    <row r="227" ht="12.75" customHeight="1">
      <c r="A227" s="1"/>
      <c r="D227" s="1"/>
      <c r="E227" s="1"/>
      <c r="F227" s="1"/>
      <c r="I227" s="1"/>
    </row>
    <row r="228" ht="12.75" customHeight="1">
      <c r="A228" s="1"/>
      <c r="D228" s="1"/>
      <c r="E228" s="1"/>
      <c r="F228" s="1"/>
      <c r="I228" s="1"/>
    </row>
    <row r="229" ht="12.75" customHeight="1">
      <c r="A229" s="1"/>
      <c r="D229" s="1"/>
      <c r="E229" s="1"/>
      <c r="F229" s="1"/>
      <c r="I229" s="1"/>
    </row>
    <row r="230" ht="12.75" customHeight="1">
      <c r="A230" s="1"/>
      <c r="D230" s="1"/>
      <c r="E230" s="1"/>
      <c r="F230" s="1"/>
      <c r="I230" s="1"/>
    </row>
    <row r="231" ht="12.75" customHeight="1">
      <c r="A231" s="1"/>
      <c r="D231" s="1"/>
      <c r="E231" s="1"/>
      <c r="F231" s="1"/>
      <c r="I231" s="1"/>
    </row>
    <row r="232" ht="12.75" customHeight="1">
      <c r="A232" s="1"/>
      <c r="D232" s="1"/>
      <c r="E232" s="1"/>
      <c r="F232" s="1"/>
      <c r="I232" s="1"/>
    </row>
    <row r="233" ht="12.75" customHeight="1">
      <c r="A233" s="1"/>
      <c r="D233" s="1"/>
      <c r="E233" s="1"/>
      <c r="F233" s="1"/>
      <c r="I233" s="1"/>
    </row>
    <row r="234" ht="12.75" customHeight="1">
      <c r="A234" s="1"/>
      <c r="D234" s="1"/>
      <c r="E234" s="1"/>
      <c r="F234" s="1"/>
      <c r="I234" s="1"/>
    </row>
    <row r="235" ht="12.75" customHeight="1">
      <c r="A235" s="1"/>
      <c r="D235" s="1"/>
      <c r="E235" s="1"/>
      <c r="F235" s="1"/>
      <c r="I235" s="1"/>
    </row>
    <row r="236" ht="12.75" customHeight="1">
      <c r="A236" s="1"/>
      <c r="D236" s="1"/>
      <c r="E236" s="1"/>
      <c r="F236" s="1"/>
      <c r="I236" s="1"/>
    </row>
    <row r="237" ht="12.75" customHeight="1">
      <c r="A237" s="1"/>
      <c r="D237" s="1"/>
      <c r="E237" s="1"/>
      <c r="F237" s="1"/>
      <c r="I237" s="1"/>
    </row>
    <row r="238" ht="12.75" customHeight="1">
      <c r="A238" s="1"/>
      <c r="D238" s="1"/>
      <c r="E238" s="1"/>
      <c r="F238" s="1"/>
      <c r="I238" s="1"/>
    </row>
    <row r="239" ht="12.75" customHeight="1">
      <c r="A239" s="1"/>
      <c r="D239" s="1"/>
      <c r="E239" s="1"/>
      <c r="F239" s="1"/>
      <c r="I239" s="1"/>
    </row>
    <row r="240" ht="12.75" customHeight="1">
      <c r="A240" s="1"/>
      <c r="D240" s="1"/>
      <c r="E240" s="1"/>
      <c r="F240" s="1"/>
      <c r="I240" s="1"/>
    </row>
    <row r="241" ht="12.75" customHeight="1">
      <c r="A241" s="1"/>
      <c r="D241" s="1"/>
      <c r="E241" s="1"/>
      <c r="F241" s="1"/>
      <c r="I241" s="1"/>
    </row>
    <row r="242" ht="12.75" customHeight="1">
      <c r="A242" s="1"/>
      <c r="D242" s="1"/>
      <c r="E242" s="1"/>
      <c r="F242" s="1"/>
      <c r="I242" s="1"/>
    </row>
    <row r="243" ht="12.75" customHeight="1">
      <c r="A243" s="1"/>
      <c r="D243" s="1"/>
      <c r="E243" s="1"/>
      <c r="F243" s="1"/>
      <c r="I243" s="1"/>
    </row>
    <row r="244" ht="12.75" customHeight="1">
      <c r="A244" s="1"/>
      <c r="D244" s="1"/>
      <c r="E244" s="1"/>
      <c r="F244" s="1"/>
      <c r="I244" s="1"/>
    </row>
    <row r="245" ht="12.75" customHeight="1">
      <c r="A245" s="1"/>
      <c r="D245" s="1"/>
      <c r="E245" s="1"/>
      <c r="F245" s="1"/>
      <c r="I245" s="1"/>
    </row>
    <row r="246" ht="12.75" customHeight="1">
      <c r="A246" s="1"/>
      <c r="D246" s="1"/>
      <c r="E246" s="1"/>
      <c r="F246" s="1"/>
      <c r="I246" s="1"/>
    </row>
    <row r="247" ht="12.75" customHeight="1">
      <c r="A247" s="1"/>
      <c r="D247" s="1"/>
      <c r="E247" s="1"/>
      <c r="F247" s="1"/>
      <c r="I247" s="1"/>
    </row>
    <row r="248" ht="12.75" customHeight="1">
      <c r="A248" s="1"/>
      <c r="D248" s="1"/>
      <c r="E248" s="1"/>
      <c r="F248" s="1"/>
      <c r="I248" s="1"/>
    </row>
    <row r="249" ht="12.75" customHeight="1">
      <c r="A249" s="1"/>
      <c r="D249" s="1"/>
      <c r="E249" s="1"/>
      <c r="F249" s="1"/>
      <c r="I249" s="1"/>
    </row>
    <row r="250" ht="12.75" customHeight="1">
      <c r="A250" s="1"/>
      <c r="D250" s="1"/>
      <c r="E250" s="1"/>
      <c r="F250" s="1"/>
      <c r="I250" s="1"/>
    </row>
    <row r="251" ht="12.75" customHeight="1">
      <c r="A251" s="1"/>
      <c r="D251" s="1"/>
      <c r="E251" s="1"/>
      <c r="F251" s="1"/>
      <c r="I251" s="1"/>
    </row>
    <row r="252" ht="12.75" customHeight="1">
      <c r="A252" s="1"/>
      <c r="D252" s="1"/>
      <c r="E252" s="1"/>
      <c r="F252" s="1"/>
      <c r="I252" s="1"/>
    </row>
    <row r="253" ht="12.75" customHeight="1">
      <c r="A253" s="1"/>
      <c r="D253" s="1"/>
      <c r="E253" s="1"/>
      <c r="F253" s="1"/>
      <c r="I253" s="1"/>
    </row>
    <row r="254" ht="12.75" customHeight="1">
      <c r="A254" s="1"/>
      <c r="D254" s="1"/>
      <c r="E254" s="1"/>
      <c r="F254" s="1"/>
      <c r="I254" s="1"/>
    </row>
    <row r="255" ht="12.75" customHeight="1">
      <c r="A255" s="1"/>
      <c r="D255" s="1"/>
      <c r="E255" s="1"/>
      <c r="F255" s="1"/>
      <c r="I255" s="1"/>
    </row>
    <row r="256" ht="12.75" customHeight="1">
      <c r="A256" s="1"/>
      <c r="D256" s="1"/>
      <c r="E256" s="1"/>
      <c r="F256" s="1"/>
      <c r="I256" s="1"/>
    </row>
    <row r="257" ht="12.75" customHeight="1">
      <c r="A257" s="1"/>
      <c r="D257" s="1"/>
      <c r="E257" s="1"/>
      <c r="F257" s="1"/>
      <c r="I257" s="1"/>
    </row>
    <row r="258" ht="12.75" customHeight="1">
      <c r="A258" s="1"/>
      <c r="D258" s="1"/>
      <c r="E258" s="1"/>
      <c r="F258" s="1"/>
      <c r="I258" s="1"/>
    </row>
    <row r="259" ht="12.75" customHeight="1">
      <c r="A259" s="1"/>
      <c r="D259" s="1"/>
      <c r="E259" s="1"/>
      <c r="F259" s="1"/>
      <c r="I259" s="1"/>
    </row>
    <row r="260" ht="12.75" customHeight="1">
      <c r="A260" s="1"/>
      <c r="D260" s="1"/>
      <c r="E260" s="1"/>
      <c r="F260" s="1"/>
      <c r="I260" s="1"/>
    </row>
    <row r="261" ht="12.75" customHeight="1">
      <c r="A261" s="1"/>
      <c r="D261" s="1"/>
      <c r="E261" s="1"/>
      <c r="F261" s="1"/>
      <c r="I261" s="1"/>
    </row>
    <row r="262" ht="12.75" customHeight="1">
      <c r="A262" s="1"/>
      <c r="D262" s="1"/>
      <c r="E262" s="1"/>
      <c r="F262" s="1"/>
      <c r="I262" s="1"/>
    </row>
    <row r="263" ht="12.75" customHeight="1">
      <c r="A263" s="1"/>
      <c r="D263" s="1"/>
      <c r="E263" s="1"/>
      <c r="F263" s="1"/>
      <c r="I263" s="1"/>
    </row>
    <row r="264" ht="12.75" customHeight="1">
      <c r="A264" s="1"/>
      <c r="D264" s="1"/>
      <c r="E264" s="1"/>
      <c r="F264" s="1"/>
      <c r="I264" s="1"/>
    </row>
    <row r="265" ht="12.75" customHeight="1">
      <c r="A265" s="1"/>
      <c r="D265" s="1"/>
      <c r="E265" s="1"/>
      <c r="F265" s="1"/>
      <c r="I265" s="1"/>
    </row>
    <row r="266" ht="12.75" customHeight="1">
      <c r="A266" s="1"/>
      <c r="D266" s="1"/>
      <c r="E266" s="1"/>
      <c r="F266" s="1"/>
      <c r="I266" s="1"/>
    </row>
    <row r="267" ht="12.75" customHeight="1">
      <c r="A267" s="1"/>
      <c r="D267" s="1"/>
      <c r="E267" s="1"/>
      <c r="F267" s="1"/>
      <c r="I267" s="1"/>
    </row>
    <row r="268" ht="12.75" customHeight="1">
      <c r="A268" s="1"/>
      <c r="D268" s="1"/>
      <c r="E268" s="1"/>
      <c r="F268" s="1"/>
      <c r="I268" s="1"/>
    </row>
    <row r="269" ht="12.75" customHeight="1">
      <c r="A269" s="1"/>
      <c r="D269" s="1"/>
      <c r="E269" s="1"/>
      <c r="F269" s="1"/>
      <c r="I269" s="1"/>
    </row>
    <row r="270" ht="12.75" customHeight="1">
      <c r="A270" s="1"/>
      <c r="D270" s="1"/>
      <c r="E270" s="1"/>
      <c r="F270" s="1"/>
      <c r="I270" s="1"/>
    </row>
    <row r="271" ht="12.75" customHeight="1">
      <c r="A271" s="1"/>
      <c r="D271" s="1"/>
      <c r="E271" s="1"/>
      <c r="F271" s="1"/>
      <c r="I271" s="1"/>
    </row>
    <row r="272" ht="12.75" customHeight="1">
      <c r="A272" s="1"/>
      <c r="D272" s="1"/>
      <c r="E272" s="1"/>
      <c r="F272" s="1"/>
      <c r="I272" s="1"/>
    </row>
    <row r="273" ht="12.75" customHeight="1">
      <c r="A273" s="1"/>
      <c r="D273" s="1"/>
      <c r="E273" s="1"/>
      <c r="F273" s="1"/>
      <c r="I273" s="1"/>
    </row>
    <row r="274" ht="12.75" customHeight="1">
      <c r="A274" s="1"/>
      <c r="D274" s="1"/>
      <c r="E274" s="1"/>
      <c r="F274" s="1"/>
      <c r="I274" s="1"/>
    </row>
    <row r="275" ht="12.75" customHeight="1">
      <c r="A275" s="1"/>
      <c r="D275" s="1"/>
      <c r="E275" s="1"/>
      <c r="F275" s="1"/>
      <c r="I275" s="1"/>
    </row>
    <row r="276" ht="12.75" customHeight="1">
      <c r="A276" s="1"/>
      <c r="D276" s="1"/>
      <c r="E276" s="1"/>
      <c r="F276" s="1"/>
      <c r="I276" s="1"/>
    </row>
    <row r="277" ht="12.75" customHeight="1">
      <c r="A277" s="1"/>
      <c r="D277" s="1"/>
      <c r="E277" s="1"/>
      <c r="F277" s="1"/>
      <c r="I277" s="1"/>
    </row>
    <row r="278" ht="12.75" customHeight="1">
      <c r="A278" s="1"/>
      <c r="D278" s="1"/>
      <c r="E278" s="1"/>
      <c r="F278" s="1"/>
      <c r="I278" s="1"/>
    </row>
    <row r="279" ht="12.75" customHeight="1">
      <c r="A279" s="1"/>
      <c r="D279" s="1"/>
      <c r="E279" s="1"/>
      <c r="F279" s="1"/>
      <c r="I279" s="1"/>
    </row>
    <row r="280" ht="12.75" customHeight="1">
      <c r="A280" s="1"/>
      <c r="D280" s="1"/>
      <c r="E280" s="1"/>
      <c r="F280" s="1"/>
      <c r="I280" s="1"/>
    </row>
    <row r="281" ht="12.75" customHeight="1">
      <c r="A281" s="1"/>
      <c r="D281" s="1"/>
      <c r="E281" s="1"/>
      <c r="F281" s="1"/>
      <c r="I281" s="1"/>
    </row>
    <row r="282" ht="12.75" customHeight="1">
      <c r="A282" s="1"/>
      <c r="D282" s="1"/>
      <c r="E282" s="1"/>
      <c r="F282" s="1"/>
      <c r="I282" s="1"/>
    </row>
    <row r="283" ht="12.75" customHeight="1">
      <c r="A283" s="1"/>
      <c r="D283" s="1"/>
      <c r="E283" s="1"/>
      <c r="F283" s="1"/>
      <c r="I283" s="1"/>
    </row>
    <row r="284" ht="12.75" customHeight="1">
      <c r="A284" s="1"/>
      <c r="D284" s="1"/>
      <c r="E284" s="1"/>
      <c r="F284" s="1"/>
      <c r="I284" s="1"/>
    </row>
    <row r="285" ht="12.75" customHeight="1">
      <c r="A285" s="1"/>
      <c r="D285" s="1"/>
      <c r="E285" s="1"/>
      <c r="F285" s="1"/>
      <c r="I285" s="1"/>
    </row>
    <row r="286" ht="12.75" customHeight="1">
      <c r="A286" s="1"/>
      <c r="D286" s="1"/>
      <c r="E286" s="1"/>
      <c r="F286" s="1"/>
      <c r="I286" s="1"/>
    </row>
    <row r="287" ht="12.75" customHeight="1">
      <c r="A287" s="1"/>
      <c r="D287" s="1"/>
      <c r="E287" s="1"/>
      <c r="F287" s="1"/>
      <c r="I287" s="1"/>
    </row>
    <row r="288" ht="12.75" customHeight="1">
      <c r="A288" s="1"/>
      <c r="D288" s="1"/>
      <c r="E288" s="1"/>
      <c r="F288" s="1"/>
      <c r="I288" s="1"/>
    </row>
    <row r="289" ht="12.75" customHeight="1">
      <c r="A289" s="1"/>
      <c r="D289" s="1"/>
      <c r="E289" s="1"/>
      <c r="F289" s="1"/>
      <c r="I289" s="1"/>
    </row>
    <row r="290" ht="12.75" customHeight="1">
      <c r="A290" s="1"/>
      <c r="D290" s="1"/>
      <c r="E290" s="1"/>
      <c r="F290" s="1"/>
      <c r="I290" s="1"/>
    </row>
    <row r="291" ht="12.75" customHeight="1">
      <c r="A291" s="1"/>
      <c r="D291" s="1"/>
      <c r="E291" s="1"/>
      <c r="F291" s="1"/>
      <c r="I291" s="1"/>
    </row>
    <row r="292" ht="12.75" customHeight="1">
      <c r="A292" s="1"/>
      <c r="D292" s="1"/>
      <c r="E292" s="1"/>
      <c r="F292" s="1"/>
      <c r="I292" s="1"/>
    </row>
    <row r="293" ht="12.75" customHeight="1">
      <c r="A293" s="1"/>
      <c r="D293" s="1"/>
      <c r="E293" s="1"/>
      <c r="F293" s="1"/>
      <c r="I293" s="1"/>
    </row>
    <row r="294" ht="12.75" customHeight="1">
      <c r="A294" s="1"/>
      <c r="D294" s="1"/>
      <c r="E294" s="1"/>
      <c r="F294" s="1"/>
      <c r="I294" s="1"/>
    </row>
    <row r="295" ht="12.75" customHeight="1">
      <c r="A295" s="1"/>
      <c r="D295" s="1"/>
      <c r="E295" s="1"/>
      <c r="F295" s="1"/>
      <c r="I295" s="1"/>
    </row>
    <row r="296" ht="12.75" customHeight="1">
      <c r="A296" s="1"/>
      <c r="D296" s="1"/>
      <c r="E296" s="1"/>
      <c r="F296" s="1"/>
      <c r="I296" s="1"/>
    </row>
    <row r="297" ht="12.75" customHeight="1">
      <c r="A297" s="1"/>
      <c r="D297" s="1"/>
      <c r="E297" s="1"/>
      <c r="F297" s="1"/>
      <c r="I297" s="1"/>
    </row>
    <row r="298" ht="12.75" customHeight="1">
      <c r="A298" s="1"/>
      <c r="D298" s="1"/>
      <c r="E298" s="1"/>
      <c r="F298" s="1"/>
      <c r="I298" s="1"/>
    </row>
    <row r="299" ht="12.75" customHeight="1">
      <c r="A299" s="1"/>
      <c r="D299" s="1"/>
      <c r="E299" s="1"/>
      <c r="F299" s="1"/>
      <c r="I299" s="1"/>
    </row>
    <row r="300" ht="12.75" customHeight="1">
      <c r="A300" s="1"/>
      <c r="D300" s="1"/>
      <c r="E300" s="1"/>
      <c r="F300" s="1"/>
      <c r="I300" s="1"/>
    </row>
    <row r="301" ht="12.75" customHeight="1">
      <c r="A301" s="1"/>
      <c r="D301" s="1"/>
      <c r="E301" s="1"/>
      <c r="F301" s="1"/>
      <c r="I301" s="1"/>
    </row>
    <row r="302" ht="12.75" customHeight="1">
      <c r="A302" s="1"/>
      <c r="D302" s="1"/>
      <c r="E302" s="1"/>
      <c r="F302" s="1"/>
      <c r="I302" s="1"/>
    </row>
    <row r="303" ht="12.75" customHeight="1">
      <c r="A303" s="1"/>
      <c r="D303" s="1"/>
      <c r="E303" s="1"/>
      <c r="F303" s="1"/>
      <c r="I303" s="1"/>
    </row>
    <row r="304" ht="12.75" customHeight="1">
      <c r="A304" s="1"/>
      <c r="D304" s="1"/>
      <c r="E304" s="1"/>
      <c r="F304" s="1"/>
      <c r="I304" s="1"/>
    </row>
    <row r="305" ht="12.75" customHeight="1">
      <c r="A305" s="1"/>
      <c r="D305" s="1"/>
      <c r="E305" s="1"/>
      <c r="F305" s="1"/>
      <c r="I305" s="1"/>
    </row>
    <row r="306" ht="12.75" customHeight="1">
      <c r="A306" s="1"/>
      <c r="D306" s="1"/>
      <c r="E306" s="1"/>
      <c r="F306" s="1"/>
      <c r="I306" s="1"/>
    </row>
    <row r="307" ht="12.75" customHeight="1">
      <c r="A307" s="1"/>
      <c r="D307" s="1"/>
      <c r="E307" s="1"/>
      <c r="F307" s="1"/>
      <c r="I307" s="1"/>
    </row>
    <row r="308" ht="12.75" customHeight="1">
      <c r="A308" s="1"/>
      <c r="D308" s="1"/>
      <c r="E308" s="1"/>
      <c r="F308" s="1"/>
      <c r="I308" s="1"/>
    </row>
    <row r="309" ht="12.75" customHeight="1">
      <c r="A309" s="1"/>
      <c r="D309" s="1"/>
      <c r="E309" s="1"/>
      <c r="F309" s="1"/>
      <c r="I309" s="1"/>
    </row>
    <row r="310" ht="12.75" customHeight="1">
      <c r="A310" s="1"/>
      <c r="D310" s="1"/>
      <c r="E310" s="1"/>
      <c r="F310" s="1"/>
      <c r="I310" s="1"/>
    </row>
    <row r="311" ht="12.75" customHeight="1">
      <c r="A311" s="1"/>
      <c r="D311" s="1"/>
      <c r="E311" s="1"/>
      <c r="F311" s="1"/>
      <c r="I311" s="1"/>
    </row>
    <row r="312" ht="12.75" customHeight="1">
      <c r="A312" s="1"/>
      <c r="D312" s="1"/>
      <c r="E312" s="1"/>
      <c r="F312" s="1"/>
      <c r="I312" s="1"/>
    </row>
    <row r="313" ht="12.75" customHeight="1">
      <c r="A313" s="1"/>
      <c r="D313" s="1"/>
      <c r="E313" s="1"/>
      <c r="F313" s="1"/>
      <c r="I313" s="1"/>
    </row>
    <row r="314" ht="12.75" customHeight="1">
      <c r="A314" s="1"/>
      <c r="D314" s="1"/>
      <c r="E314" s="1"/>
      <c r="F314" s="1"/>
      <c r="I314" s="1"/>
    </row>
    <row r="315" ht="12.75" customHeight="1">
      <c r="A315" s="1"/>
      <c r="D315" s="1"/>
      <c r="E315" s="1"/>
      <c r="F315" s="1"/>
      <c r="I315" s="1"/>
    </row>
    <row r="316" ht="12.75" customHeight="1">
      <c r="A316" s="1"/>
      <c r="D316" s="1"/>
      <c r="E316" s="1"/>
      <c r="F316" s="1"/>
      <c r="I316" s="1"/>
    </row>
    <row r="317" ht="12.75" customHeight="1">
      <c r="A317" s="1"/>
      <c r="D317" s="1"/>
      <c r="E317" s="1"/>
      <c r="F317" s="1"/>
      <c r="I317" s="1"/>
    </row>
    <row r="318" ht="12.75" customHeight="1">
      <c r="A318" s="1"/>
      <c r="D318" s="1"/>
      <c r="E318" s="1"/>
      <c r="F318" s="1"/>
      <c r="I318" s="1"/>
    </row>
    <row r="319" ht="12.75" customHeight="1">
      <c r="A319" s="1"/>
      <c r="D319" s="1"/>
      <c r="E319" s="1"/>
      <c r="F319" s="1"/>
      <c r="I319" s="1"/>
    </row>
    <row r="320" ht="12.75" customHeight="1">
      <c r="A320" s="1"/>
      <c r="D320" s="1"/>
      <c r="E320" s="1"/>
      <c r="F320" s="1"/>
      <c r="I320" s="1"/>
    </row>
    <row r="321" ht="12.75" customHeight="1">
      <c r="A321" s="1"/>
      <c r="D321" s="1"/>
      <c r="E321" s="1"/>
      <c r="F321" s="1"/>
      <c r="I321" s="1"/>
    </row>
    <row r="322" ht="12.75" customHeight="1">
      <c r="A322" s="1"/>
      <c r="D322" s="1"/>
      <c r="E322" s="1"/>
      <c r="F322" s="1"/>
      <c r="I322" s="1"/>
    </row>
    <row r="323" ht="12.75" customHeight="1">
      <c r="A323" s="1"/>
      <c r="D323" s="1"/>
      <c r="E323" s="1"/>
      <c r="F323" s="1"/>
      <c r="I323" s="1"/>
    </row>
    <row r="324" ht="12.75" customHeight="1">
      <c r="A324" s="1"/>
      <c r="D324" s="1"/>
      <c r="E324" s="1"/>
      <c r="F324" s="1"/>
      <c r="I324" s="1"/>
    </row>
    <row r="325" ht="12.75" customHeight="1">
      <c r="A325" s="1"/>
      <c r="D325" s="1"/>
      <c r="E325" s="1"/>
      <c r="F325" s="1"/>
      <c r="I325" s="1"/>
    </row>
    <row r="326" ht="12.75" customHeight="1">
      <c r="A326" s="1"/>
      <c r="D326" s="1"/>
      <c r="E326" s="1"/>
      <c r="F326" s="1"/>
      <c r="I326" s="1"/>
    </row>
    <row r="327" ht="12.75" customHeight="1">
      <c r="A327" s="1"/>
      <c r="D327" s="1"/>
      <c r="E327" s="1"/>
      <c r="F327" s="1"/>
      <c r="I327" s="1"/>
    </row>
    <row r="328" ht="12.75" customHeight="1">
      <c r="A328" s="1"/>
      <c r="D328" s="1"/>
      <c r="E328" s="1"/>
      <c r="F328" s="1"/>
      <c r="I328" s="1"/>
    </row>
    <row r="329" ht="12.75" customHeight="1">
      <c r="A329" s="1"/>
      <c r="D329" s="1"/>
      <c r="E329" s="1"/>
      <c r="F329" s="1"/>
      <c r="I329" s="1"/>
    </row>
    <row r="330" ht="12.75" customHeight="1">
      <c r="A330" s="1"/>
      <c r="D330" s="1"/>
      <c r="E330" s="1"/>
      <c r="F330" s="1"/>
      <c r="I330" s="1"/>
    </row>
    <row r="331" ht="12.75" customHeight="1">
      <c r="A331" s="1"/>
      <c r="D331" s="1"/>
      <c r="E331" s="1"/>
      <c r="F331" s="1"/>
      <c r="I331" s="1"/>
    </row>
    <row r="332" ht="12.75" customHeight="1">
      <c r="A332" s="1"/>
      <c r="D332" s="1"/>
      <c r="E332" s="1"/>
      <c r="F332" s="1"/>
      <c r="I332" s="1"/>
    </row>
    <row r="333" ht="12.75" customHeight="1">
      <c r="A333" s="1"/>
      <c r="D333" s="1"/>
      <c r="E333" s="1"/>
      <c r="F333" s="1"/>
      <c r="I333" s="1"/>
    </row>
    <row r="334" ht="12.75" customHeight="1">
      <c r="A334" s="1"/>
      <c r="D334" s="1"/>
      <c r="E334" s="1"/>
      <c r="F334" s="1"/>
      <c r="I334" s="1"/>
    </row>
    <row r="335" ht="12.75" customHeight="1">
      <c r="A335" s="1"/>
      <c r="D335" s="1"/>
      <c r="E335" s="1"/>
      <c r="F335" s="1"/>
      <c r="I335" s="1"/>
    </row>
    <row r="336" ht="12.75" customHeight="1">
      <c r="A336" s="1"/>
      <c r="D336" s="1"/>
      <c r="E336" s="1"/>
      <c r="F336" s="1"/>
      <c r="I336" s="1"/>
    </row>
    <row r="337" ht="12.75" customHeight="1">
      <c r="A337" s="1"/>
      <c r="D337" s="1"/>
      <c r="E337" s="1"/>
      <c r="F337" s="1"/>
      <c r="I337" s="1"/>
    </row>
    <row r="338" ht="12.75" customHeight="1">
      <c r="A338" s="1"/>
      <c r="D338" s="1"/>
      <c r="E338" s="1"/>
      <c r="F338" s="1"/>
      <c r="I338" s="1"/>
    </row>
    <row r="339" ht="12.75" customHeight="1">
      <c r="A339" s="1"/>
      <c r="D339" s="1"/>
      <c r="E339" s="1"/>
      <c r="F339" s="1"/>
      <c r="I339" s="1"/>
    </row>
    <row r="340" ht="12.75" customHeight="1">
      <c r="A340" s="1"/>
      <c r="D340" s="1"/>
      <c r="E340" s="1"/>
      <c r="F340" s="1"/>
      <c r="I340" s="1"/>
    </row>
    <row r="341" ht="12.75" customHeight="1">
      <c r="A341" s="1"/>
      <c r="D341" s="1"/>
      <c r="E341" s="1"/>
      <c r="F341" s="1"/>
      <c r="I341" s="1"/>
    </row>
    <row r="342" ht="12.75" customHeight="1">
      <c r="A342" s="1"/>
      <c r="D342" s="1"/>
      <c r="E342" s="1"/>
      <c r="F342" s="1"/>
      <c r="I342" s="1"/>
    </row>
    <row r="343" ht="12.75" customHeight="1">
      <c r="A343" s="1"/>
      <c r="D343" s="1"/>
      <c r="E343" s="1"/>
      <c r="F343" s="1"/>
      <c r="I343" s="1"/>
    </row>
    <row r="344" ht="12.75" customHeight="1">
      <c r="A344" s="1"/>
      <c r="D344" s="1"/>
      <c r="E344" s="1"/>
      <c r="F344" s="1"/>
      <c r="I344" s="1"/>
    </row>
    <row r="345" ht="12.75" customHeight="1">
      <c r="A345" s="1"/>
      <c r="D345" s="1"/>
      <c r="E345" s="1"/>
      <c r="F345" s="1"/>
      <c r="I345" s="1"/>
    </row>
    <row r="346" ht="12.75" customHeight="1">
      <c r="A346" s="1"/>
      <c r="D346" s="1"/>
      <c r="E346" s="1"/>
      <c r="F346" s="1"/>
      <c r="I346" s="1"/>
    </row>
    <row r="347" ht="12.75" customHeight="1">
      <c r="A347" s="1"/>
      <c r="D347" s="1"/>
      <c r="E347" s="1"/>
      <c r="F347" s="1"/>
      <c r="I347" s="1"/>
    </row>
    <row r="348" ht="12.75" customHeight="1">
      <c r="A348" s="1"/>
      <c r="D348" s="1"/>
      <c r="E348" s="1"/>
      <c r="F348" s="1"/>
      <c r="I348" s="1"/>
    </row>
    <row r="349" ht="12.75" customHeight="1">
      <c r="A349" s="1"/>
      <c r="D349" s="1"/>
      <c r="E349" s="1"/>
      <c r="F349" s="1"/>
      <c r="I349" s="1"/>
    </row>
    <row r="350" ht="12.75" customHeight="1">
      <c r="A350" s="1"/>
      <c r="D350" s="1"/>
      <c r="E350" s="1"/>
      <c r="F350" s="1"/>
      <c r="I350" s="1"/>
    </row>
    <row r="351" ht="12.75" customHeight="1">
      <c r="A351" s="1"/>
      <c r="D351" s="1"/>
      <c r="E351" s="1"/>
      <c r="F351" s="1"/>
      <c r="I351" s="1"/>
    </row>
    <row r="352" ht="12.75" customHeight="1">
      <c r="A352" s="1"/>
      <c r="D352" s="1"/>
      <c r="E352" s="1"/>
      <c r="F352" s="1"/>
      <c r="I352" s="1"/>
    </row>
    <row r="353" ht="12.75" customHeight="1">
      <c r="A353" s="1"/>
      <c r="D353" s="1"/>
      <c r="E353" s="1"/>
      <c r="F353" s="1"/>
      <c r="I353" s="1"/>
    </row>
    <row r="354" ht="12.75" customHeight="1">
      <c r="A354" s="1"/>
      <c r="D354" s="1"/>
      <c r="E354" s="1"/>
      <c r="F354" s="1"/>
      <c r="I354" s="1"/>
    </row>
    <row r="355" ht="12.75" customHeight="1">
      <c r="A355" s="1"/>
      <c r="D355" s="1"/>
      <c r="E355" s="1"/>
      <c r="F355" s="1"/>
      <c r="I355" s="1"/>
    </row>
    <row r="356" ht="12.75" customHeight="1">
      <c r="A356" s="1"/>
      <c r="D356" s="1"/>
      <c r="E356" s="1"/>
      <c r="F356" s="1"/>
      <c r="I356" s="1"/>
    </row>
    <row r="357" ht="12.75" customHeight="1">
      <c r="A357" s="1"/>
      <c r="D357" s="1"/>
      <c r="E357" s="1"/>
      <c r="F357" s="1"/>
      <c r="I357" s="1"/>
    </row>
    <row r="358" ht="12.75" customHeight="1">
      <c r="A358" s="1"/>
      <c r="D358" s="1"/>
      <c r="E358" s="1"/>
      <c r="F358" s="1"/>
      <c r="I358" s="1"/>
    </row>
    <row r="359" ht="12.75" customHeight="1">
      <c r="A359" s="1"/>
      <c r="D359" s="1"/>
      <c r="E359" s="1"/>
      <c r="F359" s="1"/>
      <c r="I359" s="1"/>
    </row>
    <row r="360" ht="12.75" customHeight="1">
      <c r="A360" s="1"/>
      <c r="D360" s="1"/>
      <c r="E360" s="1"/>
      <c r="F360" s="1"/>
      <c r="I360" s="1"/>
    </row>
    <row r="361" ht="12.75" customHeight="1">
      <c r="A361" s="1"/>
      <c r="D361" s="1"/>
      <c r="E361" s="1"/>
      <c r="F361" s="1"/>
      <c r="I361" s="1"/>
    </row>
    <row r="362" ht="12.75" customHeight="1">
      <c r="A362" s="1"/>
      <c r="D362" s="1"/>
      <c r="E362" s="1"/>
      <c r="F362" s="1"/>
      <c r="I362" s="1"/>
    </row>
    <row r="363" ht="12.75" customHeight="1">
      <c r="A363" s="1"/>
      <c r="D363" s="1"/>
      <c r="E363" s="1"/>
      <c r="F363" s="1"/>
      <c r="I363" s="1"/>
    </row>
    <row r="364" ht="12.75" customHeight="1">
      <c r="A364" s="1"/>
      <c r="D364" s="1"/>
      <c r="E364" s="1"/>
      <c r="F364" s="1"/>
      <c r="I364" s="1"/>
    </row>
    <row r="365" ht="12.75" customHeight="1">
      <c r="A365" s="1"/>
      <c r="D365" s="1"/>
      <c r="E365" s="1"/>
      <c r="F365" s="1"/>
      <c r="I365" s="1"/>
    </row>
    <row r="366" ht="12.75" customHeight="1">
      <c r="A366" s="1"/>
      <c r="D366" s="1"/>
      <c r="E366" s="1"/>
      <c r="F366" s="1"/>
      <c r="I366" s="1"/>
    </row>
    <row r="367" ht="12.75" customHeight="1">
      <c r="A367" s="1"/>
      <c r="D367" s="1"/>
      <c r="E367" s="1"/>
      <c r="F367" s="1"/>
      <c r="I367" s="1"/>
    </row>
    <row r="368" ht="12.75" customHeight="1">
      <c r="A368" s="1"/>
      <c r="D368" s="1"/>
      <c r="E368" s="1"/>
      <c r="F368" s="1"/>
      <c r="I368" s="1"/>
    </row>
    <row r="369" ht="12.75" customHeight="1">
      <c r="A369" s="1"/>
      <c r="D369" s="1"/>
      <c r="E369" s="1"/>
      <c r="F369" s="1"/>
      <c r="I369" s="1"/>
    </row>
    <row r="370" ht="12.75" customHeight="1">
      <c r="A370" s="1"/>
      <c r="D370" s="1"/>
      <c r="E370" s="1"/>
      <c r="F370" s="1"/>
      <c r="I370" s="1"/>
    </row>
    <row r="371" ht="12.75" customHeight="1">
      <c r="A371" s="1"/>
      <c r="D371" s="1"/>
      <c r="E371" s="1"/>
      <c r="F371" s="1"/>
      <c r="I371" s="1"/>
    </row>
    <row r="372" ht="12.75" customHeight="1">
      <c r="A372" s="1"/>
      <c r="D372" s="1"/>
      <c r="E372" s="1"/>
      <c r="F372" s="1"/>
      <c r="I372" s="1"/>
    </row>
    <row r="373" ht="12.75" customHeight="1">
      <c r="A373" s="1"/>
      <c r="D373" s="1"/>
      <c r="E373" s="1"/>
      <c r="F373" s="1"/>
      <c r="I373" s="1"/>
    </row>
    <row r="374" ht="12.75" customHeight="1">
      <c r="A374" s="1"/>
      <c r="D374" s="1"/>
      <c r="E374" s="1"/>
      <c r="F374" s="1"/>
      <c r="I374" s="1"/>
    </row>
    <row r="375" ht="12.75" customHeight="1">
      <c r="A375" s="1"/>
      <c r="D375" s="1"/>
      <c r="E375" s="1"/>
      <c r="F375" s="1"/>
      <c r="I375" s="1"/>
    </row>
    <row r="376" ht="12.75" customHeight="1">
      <c r="A376" s="1"/>
      <c r="D376" s="1"/>
      <c r="E376" s="1"/>
      <c r="F376" s="1"/>
      <c r="I376" s="1"/>
    </row>
    <row r="377" ht="12.75" customHeight="1">
      <c r="A377" s="1"/>
      <c r="D377" s="1"/>
      <c r="E377" s="1"/>
      <c r="F377" s="1"/>
      <c r="I377" s="1"/>
    </row>
    <row r="378" ht="12.75" customHeight="1">
      <c r="A378" s="1"/>
      <c r="D378" s="1"/>
      <c r="E378" s="1"/>
      <c r="F378" s="1"/>
      <c r="I378" s="1"/>
    </row>
    <row r="379" ht="12.75" customHeight="1">
      <c r="A379" s="1"/>
      <c r="D379" s="1"/>
      <c r="E379" s="1"/>
      <c r="F379" s="1"/>
      <c r="I379" s="1"/>
    </row>
    <row r="380" ht="12.75" customHeight="1">
      <c r="A380" s="1"/>
      <c r="D380" s="1"/>
      <c r="E380" s="1"/>
      <c r="F380" s="1"/>
      <c r="I380" s="1"/>
    </row>
    <row r="381" ht="12.75" customHeight="1">
      <c r="A381" s="1"/>
      <c r="D381" s="1"/>
      <c r="E381" s="1"/>
      <c r="F381" s="1"/>
      <c r="I381" s="1"/>
    </row>
    <row r="382" ht="12.75" customHeight="1">
      <c r="A382" s="1"/>
      <c r="D382" s="1"/>
      <c r="E382" s="1"/>
      <c r="F382" s="1"/>
      <c r="I382" s="1"/>
    </row>
    <row r="383" ht="12.75" customHeight="1">
      <c r="A383" s="1"/>
      <c r="D383" s="1"/>
      <c r="E383" s="1"/>
      <c r="F383" s="1"/>
      <c r="I383" s="1"/>
    </row>
    <row r="384" ht="12.75" customHeight="1">
      <c r="A384" s="1"/>
      <c r="D384" s="1"/>
      <c r="E384" s="1"/>
      <c r="F384" s="1"/>
      <c r="I384" s="1"/>
    </row>
    <row r="385" ht="12.75" customHeight="1">
      <c r="A385" s="1"/>
      <c r="D385" s="1"/>
      <c r="E385" s="1"/>
      <c r="F385" s="1"/>
      <c r="I385" s="1"/>
    </row>
    <row r="386" ht="12.75" customHeight="1">
      <c r="A386" s="1"/>
      <c r="D386" s="1"/>
      <c r="E386" s="1"/>
      <c r="F386" s="1"/>
      <c r="I386" s="1"/>
    </row>
    <row r="387" ht="12.75" customHeight="1">
      <c r="A387" s="1"/>
      <c r="D387" s="1"/>
      <c r="E387" s="1"/>
      <c r="F387" s="1"/>
      <c r="I387" s="1"/>
    </row>
    <row r="388" ht="12.75" customHeight="1">
      <c r="A388" s="1"/>
      <c r="D388" s="1"/>
      <c r="E388" s="1"/>
      <c r="F388" s="1"/>
      <c r="I388" s="1"/>
    </row>
    <row r="389" ht="12.75" customHeight="1">
      <c r="A389" s="1"/>
      <c r="D389" s="1"/>
      <c r="E389" s="1"/>
      <c r="F389" s="1"/>
      <c r="I389" s="1"/>
    </row>
    <row r="390" ht="12.75" customHeight="1">
      <c r="A390" s="1"/>
      <c r="D390" s="1"/>
      <c r="E390" s="1"/>
      <c r="F390" s="1"/>
      <c r="I390" s="1"/>
    </row>
    <row r="391" ht="12.75" customHeight="1">
      <c r="A391" s="1"/>
      <c r="D391" s="1"/>
      <c r="E391" s="1"/>
      <c r="F391" s="1"/>
      <c r="I391" s="1"/>
    </row>
    <row r="392" ht="12.75" customHeight="1">
      <c r="A392" s="1"/>
      <c r="D392" s="1"/>
      <c r="E392" s="1"/>
      <c r="F392" s="1"/>
      <c r="I392" s="1"/>
    </row>
    <row r="393" ht="12.75" customHeight="1">
      <c r="A393" s="1"/>
      <c r="D393" s="1"/>
      <c r="E393" s="1"/>
      <c r="F393" s="1"/>
      <c r="I393" s="1"/>
    </row>
    <row r="394" ht="12.75" customHeight="1">
      <c r="A394" s="1"/>
      <c r="D394" s="1"/>
      <c r="E394" s="1"/>
      <c r="F394" s="1"/>
      <c r="I394" s="1"/>
    </row>
    <row r="395" ht="12.75" customHeight="1">
      <c r="A395" s="1"/>
      <c r="D395" s="1"/>
      <c r="E395" s="1"/>
      <c r="F395" s="1"/>
      <c r="I395" s="1"/>
    </row>
    <row r="396" ht="12.75" customHeight="1">
      <c r="A396" s="1"/>
      <c r="D396" s="1"/>
      <c r="E396" s="1"/>
      <c r="F396" s="1"/>
      <c r="I396" s="1"/>
    </row>
    <row r="397" ht="12.75" customHeight="1">
      <c r="A397" s="1"/>
      <c r="D397" s="1"/>
      <c r="E397" s="1"/>
      <c r="F397" s="1"/>
      <c r="I397" s="1"/>
    </row>
    <row r="398" ht="12.75" customHeight="1">
      <c r="A398" s="1"/>
      <c r="D398" s="1"/>
      <c r="E398" s="1"/>
      <c r="F398" s="1"/>
      <c r="I398" s="1"/>
    </row>
    <row r="399" ht="12.75" customHeight="1">
      <c r="A399" s="1"/>
      <c r="D399" s="1"/>
      <c r="E399" s="1"/>
      <c r="F399" s="1"/>
      <c r="I399" s="1"/>
    </row>
    <row r="400" ht="12.75" customHeight="1">
      <c r="A400" s="1"/>
      <c r="D400" s="1"/>
      <c r="E400" s="1"/>
      <c r="F400" s="1"/>
      <c r="I400" s="1"/>
    </row>
    <row r="401" ht="12.75" customHeight="1">
      <c r="A401" s="1"/>
      <c r="D401" s="1"/>
      <c r="E401" s="1"/>
      <c r="F401" s="1"/>
      <c r="I401" s="1"/>
    </row>
    <row r="402" ht="12.75" customHeight="1">
      <c r="A402" s="1"/>
      <c r="D402" s="1"/>
      <c r="E402" s="1"/>
      <c r="F402" s="1"/>
      <c r="I402" s="1"/>
    </row>
    <row r="403" ht="12.75" customHeight="1">
      <c r="A403" s="1"/>
      <c r="D403" s="1"/>
      <c r="E403" s="1"/>
      <c r="F403" s="1"/>
      <c r="I403" s="1"/>
    </row>
    <row r="404" ht="12.75" customHeight="1">
      <c r="A404" s="1"/>
      <c r="D404" s="1"/>
      <c r="E404" s="1"/>
      <c r="F404" s="1"/>
      <c r="I404" s="1"/>
    </row>
    <row r="405" ht="12.75" customHeight="1">
      <c r="A405" s="1"/>
      <c r="D405" s="1"/>
      <c r="E405" s="1"/>
      <c r="F405" s="1"/>
      <c r="I405" s="1"/>
    </row>
    <row r="406" ht="12.75" customHeight="1">
      <c r="A406" s="1"/>
      <c r="D406" s="1"/>
      <c r="E406" s="1"/>
      <c r="F406" s="1"/>
      <c r="I406" s="1"/>
    </row>
    <row r="407" ht="12.75" customHeight="1">
      <c r="A407" s="1"/>
      <c r="D407" s="1"/>
      <c r="E407" s="1"/>
      <c r="F407" s="1"/>
      <c r="I407" s="1"/>
    </row>
    <row r="408" ht="12.75" customHeight="1">
      <c r="A408" s="1"/>
      <c r="D408" s="1"/>
      <c r="E408" s="1"/>
      <c r="F408" s="1"/>
      <c r="I408" s="1"/>
    </row>
    <row r="409" ht="12.75" customHeight="1">
      <c r="A409" s="1"/>
      <c r="D409" s="1"/>
      <c r="E409" s="1"/>
      <c r="F409" s="1"/>
      <c r="I409" s="1"/>
    </row>
    <row r="410" ht="12.75" customHeight="1">
      <c r="A410" s="1"/>
      <c r="D410" s="1"/>
      <c r="E410" s="1"/>
      <c r="F410" s="1"/>
      <c r="I410" s="1"/>
    </row>
    <row r="411" ht="12.75" customHeight="1">
      <c r="A411" s="1"/>
      <c r="D411" s="1"/>
      <c r="E411" s="1"/>
      <c r="F411" s="1"/>
      <c r="I411" s="1"/>
    </row>
    <row r="412" ht="12.75" customHeight="1">
      <c r="A412" s="1"/>
      <c r="D412" s="1"/>
      <c r="E412" s="1"/>
      <c r="F412" s="1"/>
      <c r="I412" s="1"/>
    </row>
    <row r="413" ht="12.75" customHeight="1">
      <c r="A413" s="1"/>
      <c r="D413" s="1"/>
      <c r="E413" s="1"/>
      <c r="F413" s="1"/>
      <c r="I413" s="1"/>
    </row>
    <row r="414" ht="12.75" customHeight="1">
      <c r="A414" s="1"/>
      <c r="D414" s="1"/>
      <c r="E414" s="1"/>
      <c r="F414" s="1"/>
      <c r="I414" s="1"/>
    </row>
    <row r="415" ht="12.75" customHeight="1">
      <c r="A415" s="1"/>
      <c r="D415" s="1"/>
      <c r="E415" s="1"/>
      <c r="F415" s="1"/>
      <c r="I415" s="1"/>
    </row>
    <row r="416" ht="12.75" customHeight="1">
      <c r="A416" s="1"/>
      <c r="D416" s="1"/>
      <c r="E416" s="1"/>
      <c r="F416" s="1"/>
      <c r="I416" s="1"/>
    </row>
    <row r="417" ht="12.75" customHeight="1">
      <c r="A417" s="1"/>
      <c r="D417" s="1"/>
      <c r="E417" s="1"/>
      <c r="F417" s="1"/>
      <c r="I417" s="1"/>
    </row>
    <row r="418" ht="12.75" customHeight="1">
      <c r="A418" s="1"/>
      <c r="D418" s="1"/>
      <c r="E418" s="1"/>
      <c r="F418" s="1"/>
      <c r="I418" s="1"/>
    </row>
    <row r="419" ht="12.75" customHeight="1">
      <c r="A419" s="1"/>
      <c r="D419" s="1"/>
      <c r="E419" s="1"/>
      <c r="F419" s="1"/>
      <c r="I419" s="1"/>
    </row>
    <row r="420" ht="12.75" customHeight="1">
      <c r="A420" s="1"/>
      <c r="D420" s="1"/>
      <c r="E420" s="1"/>
      <c r="F420" s="1"/>
      <c r="I420" s="1"/>
    </row>
    <row r="421" ht="12.75" customHeight="1">
      <c r="A421" s="1"/>
      <c r="D421" s="1"/>
      <c r="E421" s="1"/>
      <c r="F421" s="1"/>
      <c r="I421" s="1"/>
    </row>
    <row r="422" ht="12.75" customHeight="1">
      <c r="A422" s="1"/>
      <c r="D422" s="1"/>
      <c r="E422" s="1"/>
      <c r="F422" s="1"/>
      <c r="I422" s="1"/>
    </row>
    <row r="423" ht="12.75" customHeight="1">
      <c r="A423" s="1"/>
      <c r="D423" s="1"/>
      <c r="E423" s="1"/>
      <c r="F423" s="1"/>
      <c r="I423" s="1"/>
    </row>
    <row r="424" ht="12.75" customHeight="1">
      <c r="A424" s="1"/>
      <c r="D424" s="1"/>
      <c r="E424" s="1"/>
      <c r="F424" s="1"/>
      <c r="I424" s="1"/>
    </row>
    <row r="425" ht="12.75" customHeight="1">
      <c r="A425" s="1"/>
      <c r="D425" s="1"/>
      <c r="E425" s="1"/>
      <c r="F425" s="1"/>
      <c r="I425" s="1"/>
    </row>
    <row r="426" ht="12.75" customHeight="1">
      <c r="A426" s="1"/>
      <c r="D426" s="1"/>
      <c r="E426" s="1"/>
      <c r="F426" s="1"/>
      <c r="I426" s="1"/>
    </row>
    <row r="427" ht="12.75" customHeight="1">
      <c r="A427" s="1"/>
      <c r="D427" s="1"/>
      <c r="E427" s="1"/>
      <c r="F427" s="1"/>
      <c r="I427" s="1"/>
    </row>
    <row r="428" ht="12.75" customHeight="1">
      <c r="A428" s="1"/>
      <c r="D428" s="1"/>
      <c r="E428" s="1"/>
      <c r="F428" s="1"/>
      <c r="I428" s="1"/>
    </row>
    <row r="429" ht="12.75" customHeight="1">
      <c r="A429" s="1"/>
      <c r="D429" s="1"/>
      <c r="E429" s="1"/>
      <c r="F429" s="1"/>
      <c r="I429" s="1"/>
    </row>
    <row r="430" ht="12.75" customHeight="1">
      <c r="A430" s="1"/>
      <c r="D430" s="1"/>
      <c r="E430" s="1"/>
      <c r="F430" s="1"/>
      <c r="I430" s="1"/>
    </row>
    <row r="431" ht="12.75" customHeight="1">
      <c r="A431" s="1"/>
      <c r="D431" s="1"/>
      <c r="E431" s="1"/>
      <c r="F431" s="1"/>
      <c r="I431" s="1"/>
    </row>
    <row r="432" ht="12.75" customHeight="1">
      <c r="A432" s="1"/>
      <c r="D432" s="1"/>
      <c r="E432" s="1"/>
      <c r="F432" s="1"/>
      <c r="I432" s="1"/>
    </row>
    <row r="433" ht="12.75" customHeight="1">
      <c r="A433" s="1"/>
      <c r="D433" s="1"/>
      <c r="E433" s="1"/>
      <c r="F433" s="1"/>
      <c r="I433" s="1"/>
    </row>
    <row r="434" ht="12.75" customHeight="1">
      <c r="A434" s="1"/>
      <c r="D434" s="1"/>
      <c r="E434" s="1"/>
      <c r="F434" s="1"/>
      <c r="I434" s="1"/>
    </row>
    <row r="435" ht="12.75" customHeight="1">
      <c r="A435" s="1"/>
      <c r="D435" s="1"/>
      <c r="E435" s="1"/>
      <c r="F435" s="1"/>
      <c r="I435" s="1"/>
    </row>
    <row r="436" ht="12.75" customHeight="1">
      <c r="A436" s="1"/>
      <c r="D436" s="1"/>
      <c r="E436" s="1"/>
      <c r="F436" s="1"/>
      <c r="I436" s="1"/>
    </row>
    <row r="437" ht="12.75" customHeight="1">
      <c r="A437" s="1"/>
      <c r="D437" s="1"/>
      <c r="E437" s="1"/>
      <c r="F437" s="1"/>
      <c r="I437" s="1"/>
    </row>
    <row r="438" ht="12.75" customHeight="1">
      <c r="A438" s="1"/>
      <c r="D438" s="1"/>
      <c r="E438" s="1"/>
      <c r="F438" s="1"/>
      <c r="I438" s="1"/>
    </row>
    <row r="439" ht="12.75" customHeight="1">
      <c r="A439" s="1"/>
      <c r="D439" s="1"/>
      <c r="E439" s="1"/>
      <c r="F439" s="1"/>
      <c r="I439" s="1"/>
    </row>
    <row r="440" ht="12.75" customHeight="1">
      <c r="A440" s="1"/>
      <c r="D440" s="1"/>
      <c r="E440" s="1"/>
      <c r="F440" s="1"/>
      <c r="I440" s="1"/>
    </row>
    <row r="441" ht="12.75" customHeight="1">
      <c r="A441" s="1"/>
      <c r="D441" s="1"/>
      <c r="E441" s="1"/>
      <c r="F441" s="1"/>
      <c r="I441" s="1"/>
    </row>
    <row r="442" ht="12.75" customHeight="1">
      <c r="A442" s="1"/>
      <c r="D442" s="1"/>
      <c r="E442" s="1"/>
      <c r="F442" s="1"/>
      <c r="I442" s="1"/>
    </row>
    <row r="443" ht="12.75" customHeight="1">
      <c r="A443" s="1"/>
      <c r="D443" s="1"/>
      <c r="E443" s="1"/>
      <c r="F443" s="1"/>
      <c r="I443" s="1"/>
    </row>
    <row r="444" ht="12.75" customHeight="1">
      <c r="A444" s="1"/>
      <c r="D444" s="1"/>
      <c r="E444" s="1"/>
      <c r="F444" s="1"/>
      <c r="I444" s="1"/>
    </row>
    <row r="445" ht="12.75" customHeight="1">
      <c r="A445" s="1"/>
      <c r="D445" s="1"/>
      <c r="E445" s="1"/>
      <c r="F445" s="1"/>
      <c r="I445" s="1"/>
    </row>
    <row r="446" ht="12.75" customHeight="1">
      <c r="A446" s="1"/>
      <c r="D446" s="1"/>
      <c r="E446" s="1"/>
      <c r="F446" s="1"/>
      <c r="I446" s="1"/>
    </row>
    <row r="447" ht="12.75" customHeight="1">
      <c r="A447" s="1"/>
      <c r="D447" s="1"/>
      <c r="E447" s="1"/>
      <c r="F447" s="1"/>
      <c r="I447" s="1"/>
    </row>
    <row r="448" ht="12.75" customHeight="1">
      <c r="A448" s="1"/>
      <c r="D448" s="1"/>
      <c r="E448" s="1"/>
      <c r="F448" s="1"/>
      <c r="I448" s="1"/>
    </row>
    <row r="449" ht="12.75" customHeight="1">
      <c r="A449" s="1"/>
      <c r="D449" s="1"/>
      <c r="E449" s="1"/>
      <c r="F449" s="1"/>
      <c r="I449" s="1"/>
    </row>
    <row r="450" ht="12.75" customHeight="1">
      <c r="A450" s="1"/>
      <c r="D450" s="1"/>
      <c r="E450" s="1"/>
      <c r="F450" s="1"/>
      <c r="I450" s="1"/>
    </row>
    <row r="451" ht="12.75" customHeight="1">
      <c r="A451" s="1"/>
      <c r="D451" s="1"/>
      <c r="E451" s="1"/>
      <c r="F451" s="1"/>
      <c r="I451" s="1"/>
    </row>
    <row r="452" ht="12.75" customHeight="1">
      <c r="A452" s="1"/>
      <c r="D452" s="1"/>
      <c r="E452" s="1"/>
      <c r="F452" s="1"/>
      <c r="I452" s="1"/>
    </row>
    <row r="453" ht="12.75" customHeight="1">
      <c r="A453" s="1"/>
      <c r="D453" s="1"/>
      <c r="E453" s="1"/>
      <c r="F453" s="1"/>
      <c r="I453" s="1"/>
    </row>
    <row r="454" ht="12.75" customHeight="1">
      <c r="A454" s="1"/>
      <c r="D454" s="1"/>
      <c r="E454" s="1"/>
      <c r="F454" s="1"/>
      <c r="I454" s="1"/>
    </row>
    <row r="455" ht="12.75" customHeight="1">
      <c r="A455" s="1"/>
      <c r="D455" s="1"/>
      <c r="E455" s="1"/>
      <c r="F455" s="1"/>
      <c r="I455" s="1"/>
    </row>
    <row r="456" ht="12.75" customHeight="1">
      <c r="A456" s="1"/>
      <c r="D456" s="1"/>
      <c r="E456" s="1"/>
      <c r="F456" s="1"/>
      <c r="I456" s="1"/>
    </row>
    <row r="457" ht="12.75" customHeight="1">
      <c r="A457" s="1"/>
      <c r="D457" s="1"/>
      <c r="E457" s="1"/>
      <c r="F457" s="1"/>
      <c r="I457" s="1"/>
    </row>
    <row r="458" ht="12.75" customHeight="1">
      <c r="A458" s="1"/>
      <c r="D458" s="1"/>
      <c r="E458" s="1"/>
      <c r="F458" s="1"/>
      <c r="I458" s="1"/>
    </row>
    <row r="459" ht="12.75" customHeight="1">
      <c r="A459" s="1"/>
      <c r="D459" s="1"/>
      <c r="E459" s="1"/>
      <c r="F459" s="1"/>
      <c r="I459" s="1"/>
    </row>
    <row r="460" ht="12.75" customHeight="1">
      <c r="A460" s="1"/>
      <c r="D460" s="1"/>
      <c r="E460" s="1"/>
      <c r="F460" s="1"/>
      <c r="I460" s="1"/>
    </row>
    <row r="461" ht="12.75" customHeight="1">
      <c r="A461" s="1"/>
      <c r="D461" s="1"/>
      <c r="E461" s="1"/>
      <c r="F461" s="1"/>
      <c r="I461" s="1"/>
    </row>
    <row r="462" ht="12.75" customHeight="1">
      <c r="A462" s="1"/>
      <c r="D462" s="1"/>
      <c r="E462" s="1"/>
      <c r="F462" s="1"/>
      <c r="I462" s="1"/>
    </row>
    <row r="463" ht="12.75" customHeight="1">
      <c r="A463" s="1"/>
      <c r="D463" s="1"/>
      <c r="E463" s="1"/>
      <c r="F463" s="1"/>
      <c r="I463" s="1"/>
    </row>
    <row r="464" ht="12.75" customHeight="1">
      <c r="A464" s="1"/>
      <c r="D464" s="1"/>
      <c r="E464" s="1"/>
      <c r="F464" s="1"/>
      <c r="I464" s="1"/>
    </row>
    <row r="465" ht="12.75" customHeight="1">
      <c r="A465" s="1"/>
      <c r="D465" s="1"/>
      <c r="E465" s="1"/>
      <c r="F465" s="1"/>
      <c r="I465" s="1"/>
    </row>
    <row r="466" ht="12.75" customHeight="1">
      <c r="A466" s="1"/>
      <c r="D466" s="1"/>
      <c r="E466" s="1"/>
      <c r="F466" s="1"/>
      <c r="I466" s="1"/>
    </row>
    <row r="467" ht="12.75" customHeight="1">
      <c r="A467" s="1"/>
      <c r="D467" s="1"/>
      <c r="E467" s="1"/>
      <c r="F467" s="1"/>
      <c r="I467" s="1"/>
    </row>
    <row r="468" ht="12.75" customHeight="1">
      <c r="A468" s="1"/>
      <c r="D468" s="1"/>
      <c r="E468" s="1"/>
      <c r="F468" s="1"/>
      <c r="I468" s="1"/>
    </row>
    <row r="469" ht="12.75" customHeight="1">
      <c r="A469" s="1"/>
      <c r="D469" s="1"/>
      <c r="E469" s="1"/>
      <c r="F469" s="1"/>
      <c r="I469" s="1"/>
    </row>
    <row r="470" ht="12.75" customHeight="1">
      <c r="A470" s="1"/>
      <c r="D470" s="1"/>
      <c r="E470" s="1"/>
      <c r="F470" s="1"/>
      <c r="I470" s="1"/>
    </row>
    <row r="471" ht="12.75" customHeight="1">
      <c r="A471" s="1"/>
      <c r="D471" s="1"/>
      <c r="E471" s="1"/>
      <c r="F471" s="1"/>
      <c r="I471" s="1"/>
    </row>
    <row r="472" ht="12.75" customHeight="1">
      <c r="A472" s="1"/>
      <c r="D472" s="1"/>
      <c r="E472" s="1"/>
      <c r="F472" s="1"/>
      <c r="I472" s="1"/>
    </row>
    <row r="473" ht="12.75" customHeight="1">
      <c r="A473" s="1"/>
      <c r="D473" s="1"/>
      <c r="E473" s="1"/>
      <c r="F473" s="1"/>
      <c r="I473" s="1"/>
    </row>
    <row r="474" ht="12.75" customHeight="1">
      <c r="A474" s="1"/>
      <c r="D474" s="1"/>
      <c r="E474" s="1"/>
      <c r="F474" s="1"/>
      <c r="I474" s="1"/>
    </row>
    <row r="475" ht="12.75" customHeight="1">
      <c r="A475" s="1"/>
      <c r="D475" s="1"/>
      <c r="E475" s="1"/>
      <c r="F475" s="1"/>
      <c r="I475" s="1"/>
    </row>
    <row r="476" ht="12.75" customHeight="1">
      <c r="A476" s="1"/>
      <c r="D476" s="1"/>
      <c r="E476" s="1"/>
      <c r="F476" s="1"/>
      <c r="I476" s="1"/>
    </row>
    <row r="477" ht="12.75" customHeight="1">
      <c r="A477" s="1"/>
      <c r="D477" s="1"/>
      <c r="E477" s="1"/>
      <c r="F477" s="1"/>
      <c r="I477" s="1"/>
    </row>
    <row r="478" ht="12.75" customHeight="1">
      <c r="A478" s="1"/>
      <c r="D478" s="1"/>
      <c r="E478" s="1"/>
      <c r="F478" s="1"/>
      <c r="I478" s="1"/>
    </row>
    <row r="479" ht="12.75" customHeight="1">
      <c r="A479" s="1"/>
      <c r="D479" s="1"/>
      <c r="E479" s="1"/>
      <c r="F479" s="1"/>
      <c r="I479" s="1"/>
    </row>
    <row r="480" ht="12.75" customHeight="1">
      <c r="A480" s="1"/>
      <c r="D480" s="1"/>
      <c r="E480" s="1"/>
      <c r="F480" s="1"/>
      <c r="I480" s="1"/>
    </row>
    <row r="481" ht="12.75" customHeight="1">
      <c r="A481" s="1"/>
      <c r="D481" s="1"/>
      <c r="E481" s="1"/>
      <c r="F481" s="1"/>
      <c r="I481" s="1"/>
    </row>
    <row r="482" ht="12.75" customHeight="1">
      <c r="A482" s="1"/>
      <c r="D482" s="1"/>
      <c r="E482" s="1"/>
      <c r="F482" s="1"/>
      <c r="I482" s="1"/>
    </row>
    <row r="483" ht="12.75" customHeight="1">
      <c r="A483" s="1"/>
      <c r="D483" s="1"/>
      <c r="E483" s="1"/>
      <c r="F483" s="1"/>
      <c r="I483" s="1"/>
    </row>
    <row r="484" ht="12.75" customHeight="1">
      <c r="A484" s="1"/>
      <c r="D484" s="1"/>
      <c r="E484" s="1"/>
      <c r="F484" s="1"/>
      <c r="I484" s="1"/>
    </row>
    <row r="485" ht="12.75" customHeight="1">
      <c r="A485" s="1"/>
      <c r="D485" s="1"/>
      <c r="E485" s="1"/>
      <c r="F485" s="1"/>
      <c r="I485" s="1"/>
    </row>
    <row r="486" ht="12.75" customHeight="1">
      <c r="A486" s="1"/>
      <c r="D486" s="1"/>
      <c r="E486" s="1"/>
      <c r="F486" s="1"/>
      <c r="I486" s="1"/>
    </row>
    <row r="487" ht="12.75" customHeight="1">
      <c r="A487" s="1"/>
      <c r="D487" s="1"/>
      <c r="E487" s="1"/>
      <c r="F487" s="1"/>
      <c r="I487" s="1"/>
    </row>
    <row r="488" ht="12.75" customHeight="1">
      <c r="A488" s="1"/>
      <c r="D488" s="1"/>
      <c r="E488" s="1"/>
      <c r="F488" s="1"/>
      <c r="I488" s="1"/>
    </row>
    <row r="489" ht="12.75" customHeight="1">
      <c r="A489" s="1"/>
      <c r="D489" s="1"/>
      <c r="E489" s="1"/>
      <c r="F489" s="1"/>
      <c r="I489" s="1"/>
    </row>
    <row r="490" ht="12.75" customHeight="1">
      <c r="A490" s="1"/>
      <c r="D490" s="1"/>
      <c r="E490" s="1"/>
      <c r="F490" s="1"/>
      <c r="I490" s="1"/>
    </row>
    <row r="491" ht="12.75" customHeight="1">
      <c r="A491" s="1"/>
      <c r="D491" s="1"/>
      <c r="E491" s="1"/>
      <c r="F491" s="1"/>
      <c r="I491" s="1"/>
    </row>
    <row r="492" ht="12.75" customHeight="1">
      <c r="A492" s="1"/>
      <c r="D492" s="1"/>
      <c r="E492" s="1"/>
      <c r="F492" s="1"/>
      <c r="I492" s="1"/>
    </row>
    <row r="493" ht="12.75" customHeight="1">
      <c r="A493" s="1"/>
      <c r="D493" s="1"/>
      <c r="E493" s="1"/>
      <c r="F493" s="1"/>
      <c r="I493" s="1"/>
    </row>
    <row r="494" ht="12.75" customHeight="1">
      <c r="A494" s="1"/>
      <c r="D494" s="1"/>
      <c r="E494" s="1"/>
      <c r="F494" s="1"/>
      <c r="I494" s="1"/>
    </row>
    <row r="495" ht="12.75" customHeight="1">
      <c r="A495" s="1"/>
      <c r="D495" s="1"/>
      <c r="E495" s="1"/>
      <c r="F495" s="1"/>
      <c r="I495" s="1"/>
    </row>
    <row r="496" ht="12.75" customHeight="1">
      <c r="A496" s="1"/>
      <c r="D496" s="1"/>
      <c r="E496" s="1"/>
      <c r="F496" s="1"/>
      <c r="I496" s="1"/>
    </row>
    <row r="497" ht="12.75" customHeight="1">
      <c r="A497" s="1"/>
      <c r="D497" s="1"/>
      <c r="E497" s="1"/>
      <c r="F497" s="1"/>
      <c r="I497" s="1"/>
    </row>
    <row r="498" ht="12.75" customHeight="1">
      <c r="A498" s="1"/>
      <c r="D498" s="1"/>
      <c r="E498" s="1"/>
      <c r="F498" s="1"/>
      <c r="I498" s="1"/>
    </row>
    <row r="499" ht="12.75" customHeight="1">
      <c r="A499" s="1"/>
      <c r="D499" s="1"/>
      <c r="E499" s="1"/>
      <c r="F499" s="1"/>
      <c r="I499" s="1"/>
    </row>
    <row r="500" ht="12.75" customHeight="1">
      <c r="A500" s="1"/>
      <c r="D500" s="1"/>
      <c r="E500" s="1"/>
      <c r="F500" s="1"/>
      <c r="I500" s="1"/>
    </row>
    <row r="501" ht="12.75" customHeight="1">
      <c r="A501" s="1"/>
      <c r="D501" s="1"/>
      <c r="E501" s="1"/>
      <c r="F501" s="1"/>
      <c r="I501" s="1"/>
    </row>
    <row r="502" ht="12.75" customHeight="1">
      <c r="A502" s="1"/>
      <c r="D502" s="1"/>
      <c r="E502" s="1"/>
      <c r="F502" s="1"/>
      <c r="I502" s="1"/>
    </row>
    <row r="503" ht="12.75" customHeight="1">
      <c r="A503" s="1"/>
      <c r="D503" s="1"/>
      <c r="E503" s="1"/>
      <c r="F503" s="1"/>
      <c r="I503" s="1"/>
    </row>
    <row r="504" ht="12.75" customHeight="1">
      <c r="A504" s="1"/>
      <c r="D504" s="1"/>
      <c r="E504" s="1"/>
      <c r="F504" s="1"/>
      <c r="I504" s="1"/>
    </row>
    <row r="505" ht="12.75" customHeight="1">
      <c r="A505" s="1"/>
      <c r="D505" s="1"/>
      <c r="E505" s="1"/>
      <c r="F505" s="1"/>
      <c r="I505" s="1"/>
    </row>
    <row r="506" ht="12.75" customHeight="1">
      <c r="A506" s="1"/>
      <c r="D506" s="1"/>
      <c r="E506" s="1"/>
      <c r="F506" s="1"/>
      <c r="I506" s="1"/>
    </row>
    <row r="507" ht="12.75" customHeight="1">
      <c r="A507" s="1"/>
      <c r="D507" s="1"/>
      <c r="E507" s="1"/>
      <c r="F507" s="1"/>
      <c r="I507" s="1"/>
    </row>
    <row r="508" ht="12.75" customHeight="1">
      <c r="A508" s="1"/>
      <c r="D508" s="1"/>
      <c r="E508" s="1"/>
      <c r="F508" s="1"/>
      <c r="I508" s="1"/>
    </row>
    <row r="509" ht="12.75" customHeight="1">
      <c r="A509" s="1"/>
      <c r="D509" s="1"/>
      <c r="E509" s="1"/>
      <c r="F509" s="1"/>
      <c r="I509" s="1"/>
    </row>
    <row r="510" ht="12.75" customHeight="1">
      <c r="A510" s="1"/>
      <c r="D510" s="1"/>
      <c r="E510" s="1"/>
      <c r="F510" s="1"/>
      <c r="I510" s="1"/>
    </row>
    <row r="511" ht="12.75" customHeight="1">
      <c r="A511" s="1"/>
      <c r="D511" s="1"/>
      <c r="E511" s="1"/>
      <c r="F511" s="1"/>
      <c r="I511" s="1"/>
    </row>
    <row r="512" ht="12.75" customHeight="1">
      <c r="A512" s="1"/>
      <c r="D512" s="1"/>
      <c r="E512" s="1"/>
      <c r="F512" s="1"/>
      <c r="I512" s="1"/>
    </row>
    <row r="513" ht="12.75" customHeight="1">
      <c r="A513" s="1"/>
      <c r="D513" s="1"/>
      <c r="E513" s="1"/>
      <c r="F513" s="1"/>
      <c r="I513" s="1"/>
    </row>
    <row r="514" ht="12.75" customHeight="1">
      <c r="A514" s="1"/>
      <c r="D514" s="1"/>
      <c r="E514" s="1"/>
      <c r="F514" s="1"/>
      <c r="I514" s="1"/>
    </row>
    <row r="515" ht="12.75" customHeight="1">
      <c r="A515" s="1"/>
      <c r="D515" s="1"/>
      <c r="E515" s="1"/>
      <c r="F515" s="1"/>
      <c r="I515" s="1"/>
    </row>
    <row r="516" ht="12.75" customHeight="1">
      <c r="A516" s="1"/>
      <c r="D516" s="1"/>
      <c r="E516" s="1"/>
      <c r="F516" s="1"/>
      <c r="I516" s="1"/>
    </row>
    <row r="517" ht="12.75" customHeight="1">
      <c r="A517" s="1"/>
      <c r="D517" s="1"/>
      <c r="E517" s="1"/>
      <c r="F517" s="1"/>
      <c r="I517" s="1"/>
    </row>
    <row r="518" ht="12.75" customHeight="1">
      <c r="A518" s="1"/>
      <c r="D518" s="1"/>
      <c r="E518" s="1"/>
      <c r="F518" s="1"/>
      <c r="I518" s="1"/>
    </row>
    <row r="519" ht="12.75" customHeight="1">
      <c r="A519" s="1"/>
      <c r="D519" s="1"/>
      <c r="E519" s="1"/>
      <c r="F519" s="1"/>
      <c r="I519" s="1"/>
    </row>
    <row r="520" ht="12.75" customHeight="1">
      <c r="A520" s="1"/>
      <c r="D520" s="1"/>
      <c r="E520" s="1"/>
      <c r="F520" s="1"/>
      <c r="I520" s="1"/>
    </row>
    <row r="521" ht="12.75" customHeight="1">
      <c r="A521" s="1"/>
      <c r="D521" s="1"/>
      <c r="E521" s="1"/>
      <c r="F521" s="1"/>
      <c r="I521" s="1"/>
    </row>
    <row r="522" ht="12.75" customHeight="1">
      <c r="A522" s="1"/>
      <c r="D522" s="1"/>
      <c r="E522" s="1"/>
      <c r="F522" s="1"/>
      <c r="I522" s="1"/>
    </row>
    <row r="523" ht="12.75" customHeight="1">
      <c r="A523" s="1"/>
      <c r="D523" s="1"/>
      <c r="E523" s="1"/>
      <c r="F523" s="1"/>
      <c r="I523" s="1"/>
    </row>
    <row r="524" ht="12.75" customHeight="1">
      <c r="A524" s="1"/>
      <c r="D524" s="1"/>
      <c r="E524" s="1"/>
      <c r="F524" s="1"/>
      <c r="I524" s="1"/>
    </row>
    <row r="525" ht="12.75" customHeight="1">
      <c r="A525" s="1"/>
      <c r="D525" s="1"/>
      <c r="E525" s="1"/>
      <c r="F525" s="1"/>
      <c r="I525" s="1"/>
    </row>
    <row r="526" ht="12.75" customHeight="1">
      <c r="A526" s="1"/>
      <c r="D526" s="1"/>
      <c r="E526" s="1"/>
      <c r="F526" s="1"/>
      <c r="I526" s="1"/>
    </row>
    <row r="527" ht="12.75" customHeight="1">
      <c r="A527" s="1"/>
      <c r="D527" s="1"/>
      <c r="E527" s="1"/>
      <c r="F527" s="1"/>
      <c r="I527" s="1"/>
    </row>
    <row r="528" ht="12.75" customHeight="1">
      <c r="A528" s="1"/>
      <c r="D528" s="1"/>
      <c r="E528" s="1"/>
      <c r="F528" s="1"/>
      <c r="I528" s="1"/>
    </row>
    <row r="529" ht="12.75" customHeight="1">
      <c r="A529" s="1"/>
      <c r="D529" s="1"/>
      <c r="E529" s="1"/>
      <c r="F529" s="1"/>
      <c r="I529" s="1"/>
    </row>
    <row r="530" ht="12.75" customHeight="1">
      <c r="A530" s="1"/>
      <c r="D530" s="1"/>
      <c r="E530" s="1"/>
      <c r="F530" s="1"/>
      <c r="I530" s="1"/>
    </row>
    <row r="531" ht="12.75" customHeight="1">
      <c r="A531" s="1"/>
      <c r="D531" s="1"/>
      <c r="E531" s="1"/>
      <c r="F531" s="1"/>
      <c r="I531" s="1"/>
    </row>
    <row r="532" ht="12.75" customHeight="1">
      <c r="A532" s="1"/>
      <c r="D532" s="1"/>
      <c r="E532" s="1"/>
      <c r="F532" s="1"/>
      <c r="I532" s="1"/>
    </row>
    <row r="533" ht="12.75" customHeight="1">
      <c r="A533" s="1"/>
      <c r="D533" s="1"/>
      <c r="E533" s="1"/>
      <c r="F533" s="1"/>
      <c r="I533" s="1"/>
    </row>
    <row r="534" ht="12.75" customHeight="1">
      <c r="A534" s="1"/>
      <c r="D534" s="1"/>
      <c r="E534" s="1"/>
      <c r="F534" s="1"/>
      <c r="I534" s="1"/>
    </row>
    <row r="535" ht="12.75" customHeight="1">
      <c r="A535" s="1"/>
      <c r="D535" s="1"/>
      <c r="E535" s="1"/>
      <c r="F535" s="1"/>
      <c r="I535" s="1"/>
    </row>
    <row r="536" ht="12.75" customHeight="1">
      <c r="A536" s="1"/>
      <c r="D536" s="1"/>
      <c r="E536" s="1"/>
      <c r="F536" s="1"/>
      <c r="I536" s="1"/>
    </row>
    <row r="537" ht="12.75" customHeight="1">
      <c r="A537" s="1"/>
      <c r="D537" s="1"/>
      <c r="E537" s="1"/>
      <c r="F537" s="1"/>
      <c r="I537" s="1"/>
    </row>
    <row r="538" ht="12.75" customHeight="1">
      <c r="A538" s="1"/>
      <c r="D538" s="1"/>
      <c r="E538" s="1"/>
      <c r="F538" s="1"/>
      <c r="I538" s="1"/>
    </row>
    <row r="539" ht="12.75" customHeight="1">
      <c r="A539" s="1"/>
      <c r="D539" s="1"/>
      <c r="E539" s="1"/>
      <c r="F539" s="1"/>
      <c r="I539" s="1"/>
    </row>
    <row r="540" ht="12.75" customHeight="1">
      <c r="A540" s="1"/>
      <c r="D540" s="1"/>
      <c r="E540" s="1"/>
      <c r="F540" s="1"/>
      <c r="I540" s="1"/>
    </row>
    <row r="541" ht="12.75" customHeight="1">
      <c r="A541" s="1"/>
      <c r="D541" s="1"/>
      <c r="E541" s="1"/>
      <c r="F541" s="1"/>
      <c r="I541" s="1"/>
    </row>
    <row r="542" ht="12.75" customHeight="1">
      <c r="A542" s="1"/>
      <c r="D542" s="1"/>
      <c r="E542" s="1"/>
      <c r="F542" s="1"/>
      <c r="I542" s="1"/>
    </row>
    <row r="543" ht="12.75" customHeight="1">
      <c r="A543" s="1"/>
      <c r="D543" s="1"/>
      <c r="E543" s="1"/>
      <c r="F543" s="1"/>
      <c r="I543" s="1"/>
    </row>
    <row r="544" ht="12.75" customHeight="1">
      <c r="A544" s="1"/>
      <c r="D544" s="1"/>
      <c r="E544" s="1"/>
      <c r="F544" s="1"/>
      <c r="I544" s="1"/>
    </row>
    <row r="545" ht="12.75" customHeight="1">
      <c r="A545" s="1"/>
      <c r="D545" s="1"/>
      <c r="E545" s="1"/>
      <c r="F545" s="1"/>
      <c r="I545" s="1"/>
    </row>
    <row r="546" ht="12.75" customHeight="1">
      <c r="A546" s="1"/>
      <c r="D546" s="1"/>
      <c r="E546" s="1"/>
      <c r="F546" s="1"/>
      <c r="I546" s="1"/>
    </row>
    <row r="547" ht="12.75" customHeight="1">
      <c r="A547" s="1"/>
      <c r="D547" s="1"/>
      <c r="E547" s="1"/>
      <c r="F547" s="1"/>
      <c r="I547" s="1"/>
    </row>
    <row r="548" ht="12.75" customHeight="1">
      <c r="A548" s="1"/>
      <c r="D548" s="1"/>
      <c r="E548" s="1"/>
      <c r="F548" s="1"/>
      <c r="I548" s="1"/>
    </row>
    <row r="549" ht="12.75" customHeight="1">
      <c r="A549" s="1"/>
      <c r="D549" s="1"/>
      <c r="E549" s="1"/>
      <c r="F549" s="1"/>
      <c r="I549" s="1"/>
    </row>
    <row r="550" ht="12.75" customHeight="1">
      <c r="A550" s="1"/>
      <c r="D550" s="1"/>
      <c r="E550" s="1"/>
      <c r="F550" s="1"/>
      <c r="I550" s="1"/>
    </row>
    <row r="551" ht="12.75" customHeight="1">
      <c r="A551" s="1"/>
      <c r="D551" s="1"/>
      <c r="E551" s="1"/>
      <c r="F551" s="1"/>
      <c r="I551" s="1"/>
    </row>
    <row r="552" ht="12.75" customHeight="1">
      <c r="A552" s="1"/>
      <c r="D552" s="1"/>
      <c r="E552" s="1"/>
      <c r="F552" s="1"/>
      <c r="I552" s="1"/>
    </row>
    <row r="553" ht="12.75" customHeight="1">
      <c r="A553" s="1"/>
      <c r="D553" s="1"/>
      <c r="E553" s="1"/>
      <c r="F553" s="1"/>
      <c r="I553" s="1"/>
    </row>
    <row r="554" ht="12.75" customHeight="1">
      <c r="A554" s="1"/>
      <c r="D554" s="1"/>
      <c r="E554" s="1"/>
      <c r="F554" s="1"/>
      <c r="I554" s="1"/>
    </row>
    <row r="555" ht="12.75" customHeight="1">
      <c r="A555" s="1"/>
      <c r="D555" s="1"/>
      <c r="E555" s="1"/>
      <c r="F555" s="1"/>
      <c r="I555" s="1"/>
    </row>
    <row r="556" ht="12.75" customHeight="1">
      <c r="A556" s="1"/>
      <c r="D556" s="1"/>
      <c r="E556" s="1"/>
      <c r="F556" s="1"/>
      <c r="I556" s="1"/>
    </row>
    <row r="557" ht="12.75" customHeight="1">
      <c r="A557" s="1"/>
      <c r="D557" s="1"/>
      <c r="E557" s="1"/>
      <c r="F557" s="1"/>
      <c r="I557" s="1"/>
    </row>
    <row r="558" ht="12.75" customHeight="1">
      <c r="A558" s="1"/>
      <c r="D558" s="1"/>
      <c r="E558" s="1"/>
      <c r="F558" s="1"/>
      <c r="I558" s="1"/>
    </row>
    <row r="559" ht="12.75" customHeight="1">
      <c r="A559" s="1"/>
      <c r="D559" s="1"/>
      <c r="E559" s="1"/>
      <c r="F559" s="1"/>
      <c r="I559" s="1"/>
    </row>
    <row r="560" ht="12.75" customHeight="1">
      <c r="A560" s="1"/>
      <c r="D560" s="1"/>
      <c r="E560" s="1"/>
      <c r="F560" s="1"/>
      <c r="I560" s="1"/>
    </row>
    <row r="561" ht="12.75" customHeight="1">
      <c r="A561" s="1"/>
      <c r="D561" s="1"/>
      <c r="E561" s="1"/>
      <c r="F561" s="1"/>
      <c r="I561" s="1"/>
    </row>
    <row r="562" ht="12.75" customHeight="1">
      <c r="A562" s="1"/>
      <c r="D562" s="1"/>
      <c r="E562" s="1"/>
      <c r="F562" s="1"/>
      <c r="I562" s="1"/>
    </row>
    <row r="563" ht="12.75" customHeight="1">
      <c r="A563" s="1"/>
      <c r="D563" s="1"/>
      <c r="E563" s="1"/>
      <c r="F563" s="1"/>
      <c r="I563" s="1"/>
    </row>
    <row r="564" ht="12.75" customHeight="1">
      <c r="A564" s="1"/>
      <c r="D564" s="1"/>
      <c r="E564" s="1"/>
      <c r="F564" s="1"/>
      <c r="I564" s="1"/>
    </row>
    <row r="565" ht="12.75" customHeight="1">
      <c r="A565" s="1"/>
      <c r="D565" s="1"/>
      <c r="E565" s="1"/>
      <c r="F565" s="1"/>
      <c r="I565" s="1"/>
    </row>
    <row r="566" ht="12.75" customHeight="1">
      <c r="A566" s="1"/>
      <c r="D566" s="1"/>
      <c r="E566" s="1"/>
      <c r="F566" s="1"/>
      <c r="I566" s="1"/>
    </row>
    <row r="567" ht="12.75" customHeight="1">
      <c r="A567" s="1"/>
      <c r="D567" s="1"/>
      <c r="E567" s="1"/>
      <c r="F567" s="1"/>
      <c r="I567" s="1"/>
    </row>
    <row r="568" ht="12.75" customHeight="1">
      <c r="A568" s="1"/>
      <c r="D568" s="1"/>
      <c r="E568" s="1"/>
      <c r="F568" s="1"/>
      <c r="I568" s="1"/>
    </row>
    <row r="569" ht="12.75" customHeight="1">
      <c r="A569" s="1"/>
      <c r="D569" s="1"/>
      <c r="E569" s="1"/>
      <c r="F569" s="1"/>
      <c r="I569" s="1"/>
    </row>
    <row r="570" ht="12.75" customHeight="1">
      <c r="A570" s="1"/>
      <c r="D570" s="1"/>
      <c r="E570" s="1"/>
      <c r="F570" s="1"/>
      <c r="I570" s="1"/>
    </row>
    <row r="571" ht="12.75" customHeight="1">
      <c r="A571" s="1"/>
      <c r="D571" s="1"/>
      <c r="E571" s="1"/>
      <c r="F571" s="1"/>
      <c r="I571" s="1"/>
    </row>
    <row r="572" ht="12.75" customHeight="1">
      <c r="A572" s="1"/>
      <c r="D572" s="1"/>
      <c r="E572" s="1"/>
      <c r="F572" s="1"/>
      <c r="I572" s="1"/>
    </row>
    <row r="573" ht="12.75" customHeight="1">
      <c r="A573" s="1"/>
      <c r="D573" s="1"/>
      <c r="E573" s="1"/>
      <c r="F573" s="1"/>
      <c r="I573" s="1"/>
    </row>
    <row r="574" ht="12.75" customHeight="1">
      <c r="A574" s="1"/>
      <c r="D574" s="1"/>
      <c r="E574" s="1"/>
      <c r="F574" s="1"/>
      <c r="I574" s="1"/>
    </row>
    <row r="575" ht="12.75" customHeight="1">
      <c r="A575" s="1"/>
      <c r="D575" s="1"/>
      <c r="E575" s="1"/>
      <c r="F575" s="1"/>
      <c r="I575" s="1"/>
    </row>
    <row r="576" ht="12.75" customHeight="1">
      <c r="A576" s="1"/>
      <c r="D576" s="1"/>
      <c r="E576" s="1"/>
      <c r="F576" s="1"/>
      <c r="I576" s="1"/>
    </row>
    <row r="577" ht="12.75" customHeight="1">
      <c r="A577" s="1"/>
      <c r="D577" s="1"/>
      <c r="E577" s="1"/>
      <c r="F577" s="1"/>
      <c r="I577" s="1"/>
    </row>
    <row r="578" ht="12.75" customHeight="1">
      <c r="A578" s="1"/>
      <c r="D578" s="1"/>
      <c r="E578" s="1"/>
      <c r="F578" s="1"/>
      <c r="I578" s="1"/>
    </row>
    <row r="579" ht="12.75" customHeight="1">
      <c r="A579" s="1"/>
      <c r="D579" s="1"/>
      <c r="E579" s="1"/>
      <c r="F579" s="1"/>
      <c r="I579" s="1"/>
    </row>
    <row r="580" ht="12.75" customHeight="1">
      <c r="A580" s="1"/>
      <c r="D580" s="1"/>
      <c r="E580" s="1"/>
      <c r="F580" s="1"/>
      <c r="I580" s="1"/>
    </row>
    <row r="581" ht="12.75" customHeight="1">
      <c r="A581" s="1"/>
      <c r="D581" s="1"/>
      <c r="E581" s="1"/>
      <c r="F581" s="1"/>
      <c r="I581" s="1"/>
    </row>
    <row r="582" ht="12.75" customHeight="1">
      <c r="A582" s="1"/>
      <c r="D582" s="1"/>
      <c r="E582" s="1"/>
      <c r="F582" s="1"/>
      <c r="I582" s="1"/>
    </row>
    <row r="583" ht="12.75" customHeight="1">
      <c r="A583" s="1"/>
      <c r="D583" s="1"/>
      <c r="E583" s="1"/>
      <c r="F583" s="1"/>
      <c r="I583" s="1"/>
    </row>
    <row r="584" ht="12.75" customHeight="1">
      <c r="A584" s="1"/>
      <c r="D584" s="1"/>
      <c r="E584" s="1"/>
      <c r="F584" s="1"/>
      <c r="I584" s="1"/>
    </row>
    <row r="585" ht="12.75" customHeight="1">
      <c r="A585" s="1"/>
      <c r="D585" s="1"/>
      <c r="E585" s="1"/>
      <c r="F585" s="1"/>
      <c r="I585" s="1"/>
    </row>
    <row r="586" ht="12.75" customHeight="1">
      <c r="A586" s="1"/>
      <c r="D586" s="1"/>
      <c r="E586" s="1"/>
      <c r="F586" s="1"/>
      <c r="I586" s="1"/>
    </row>
    <row r="587" ht="12.75" customHeight="1">
      <c r="A587" s="1"/>
      <c r="D587" s="1"/>
      <c r="E587" s="1"/>
      <c r="F587" s="1"/>
      <c r="I587" s="1"/>
    </row>
    <row r="588" ht="12.75" customHeight="1">
      <c r="A588" s="1"/>
      <c r="D588" s="1"/>
      <c r="E588" s="1"/>
      <c r="F588" s="1"/>
      <c r="I588" s="1"/>
    </row>
    <row r="589" ht="12.75" customHeight="1">
      <c r="A589" s="1"/>
      <c r="D589" s="1"/>
      <c r="E589" s="1"/>
      <c r="F589" s="1"/>
      <c r="I589" s="1"/>
    </row>
    <row r="590" ht="12.75" customHeight="1">
      <c r="A590" s="1"/>
      <c r="D590" s="1"/>
      <c r="E590" s="1"/>
      <c r="F590" s="1"/>
      <c r="I590" s="1"/>
    </row>
    <row r="591" ht="12.75" customHeight="1">
      <c r="A591" s="1"/>
      <c r="D591" s="1"/>
      <c r="E591" s="1"/>
      <c r="F591" s="1"/>
      <c r="I591" s="1"/>
    </row>
    <row r="592" ht="12.75" customHeight="1">
      <c r="A592" s="1"/>
      <c r="D592" s="1"/>
      <c r="E592" s="1"/>
      <c r="F592" s="1"/>
      <c r="I592" s="1"/>
    </row>
    <row r="593" ht="12.75" customHeight="1">
      <c r="A593" s="1"/>
      <c r="D593" s="1"/>
      <c r="E593" s="1"/>
      <c r="F593" s="1"/>
      <c r="I593" s="1"/>
    </row>
    <row r="594" ht="12.75" customHeight="1">
      <c r="A594" s="1"/>
      <c r="D594" s="1"/>
      <c r="E594" s="1"/>
      <c r="F594" s="1"/>
      <c r="I594" s="1"/>
    </row>
    <row r="595" ht="12.75" customHeight="1">
      <c r="A595" s="1"/>
      <c r="D595" s="1"/>
      <c r="E595" s="1"/>
      <c r="F595" s="1"/>
      <c r="I595" s="1"/>
    </row>
    <row r="596" ht="12.75" customHeight="1">
      <c r="A596" s="1"/>
      <c r="D596" s="1"/>
      <c r="E596" s="1"/>
      <c r="F596" s="1"/>
      <c r="I596" s="1"/>
    </row>
    <row r="597" ht="12.75" customHeight="1">
      <c r="A597" s="1"/>
      <c r="D597" s="1"/>
      <c r="E597" s="1"/>
      <c r="F597" s="1"/>
      <c r="I597" s="1"/>
    </row>
    <row r="598" ht="12.75" customHeight="1">
      <c r="A598" s="1"/>
      <c r="D598" s="1"/>
      <c r="E598" s="1"/>
      <c r="F598" s="1"/>
      <c r="I598" s="1"/>
    </row>
    <row r="599" ht="12.75" customHeight="1">
      <c r="A599" s="1"/>
      <c r="D599" s="1"/>
      <c r="E599" s="1"/>
      <c r="F599" s="1"/>
      <c r="I599" s="1"/>
    </row>
    <row r="600" ht="12.75" customHeight="1">
      <c r="A600" s="1"/>
      <c r="D600" s="1"/>
      <c r="E600" s="1"/>
      <c r="F600" s="1"/>
      <c r="I600" s="1"/>
    </row>
    <row r="601" ht="12.75" customHeight="1">
      <c r="A601" s="1"/>
      <c r="D601" s="1"/>
      <c r="E601" s="1"/>
      <c r="F601" s="1"/>
      <c r="I601" s="1"/>
    </row>
    <row r="602" ht="12.75" customHeight="1">
      <c r="A602" s="1"/>
      <c r="D602" s="1"/>
      <c r="E602" s="1"/>
      <c r="F602" s="1"/>
      <c r="I602" s="1"/>
    </row>
    <row r="603" ht="12.75" customHeight="1">
      <c r="A603" s="1"/>
      <c r="D603" s="1"/>
      <c r="E603" s="1"/>
      <c r="F603" s="1"/>
      <c r="I603" s="1"/>
    </row>
    <row r="604" ht="12.75" customHeight="1">
      <c r="A604" s="1"/>
      <c r="D604" s="1"/>
      <c r="E604" s="1"/>
      <c r="F604" s="1"/>
      <c r="I604" s="1"/>
    </row>
    <row r="605" ht="12.75" customHeight="1">
      <c r="A605" s="1"/>
      <c r="D605" s="1"/>
      <c r="E605" s="1"/>
      <c r="F605" s="1"/>
      <c r="I605" s="1"/>
    </row>
    <row r="606" ht="12.75" customHeight="1">
      <c r="A606" s="1"/>
      <c r="D606" s="1"/>
      <c r="E606" s="1"/>
      <c r="F606" s="1"/>
      <c r="I606" s="1"/>
    </row>
    <row r="607" ht="12.75" customHeight="1">
      <c r="A607" s="1"/>
      <c r="D607" s="1"/>
      <c r="E607" s="1"/>
      <c r="F607" s="1"/>
      <c r="I607" s="1"/>
    </row>
    <row r="608" ht="12.75" customHeight="1">
      <c r="A608" s="1"/>
      <c r="D608" s="1"/>
      <c r="E608" s="1"/>
      <c r="F608" s="1"/>
      <c r="I608" s="1"/>
    </row>
    <row r="609" ht="12.75" customHeight="1">
      <c r="A609" s="1"/>
      <c r="D609" s="1"/>
      <c r="E609" s="1"/>
      <c r="F609" s="1"/>
      <c r="I609" s="1"/>
    </row>
    <row r="610" ht="12.75" customHeight="1">
      <c r="A610" s="1"/>
      <c r="D610" s="1"/>
      <c r="E610" s="1"/>
      <c r="F610" s="1"/>
      <c r="I610" s="1"/>
    </row>
    <row r="611" ht="12.75" customHeight="1">
      <c r="A611" s="1"/>
      <c r="D611" s="1"/>
      <c r="E611" s="1"/>
      <c r="F611" s="1"/>
      <c r="I611" s="1"/>
    </row>
    <row r="612" ht="12.75" customHeight="1">
      <c r="A612" s="1"/>
      <c r="D612" s="1"/>
      <c r="E612" s="1"/>
      <c r="F612" s="1"/>
      <c r="I612" s="1"/>
    </row>
    <row r="613" ht="12.75" customHeight="1">
      <c r="A613" s="1"/>
      <c r="D613" s="1"/>
      <c r="E613" s="1"/>
      <c r="F613" s="1"/>
      <c r="I613" s="1"/>
    </row>
    <row r="614" ht="12.75" customHeight="1">
      <c r="A614" s="1"/>
      <c r="D614" s="1"/>
      <c r="E614" s="1"/>
      <c r="F614" s="1"/>
      <c r="I614" s="1"/>
    </row>
    <row r="615" ht="12.75" customHeight="1">
      <c r="A615" s="1"/>
      <c r="D615" s="1"/>
      <c r="E615" s="1"/>
      <c r="F615" s="1"/>
      <c r="I615" s="1"/>
    </row>
    <row r="616" ht="12.75" customHeight="1">
      <c r="A616" s="1"/>
      <c r="D616" s="1"/>
      <c r="E616" s="1"/>
      <c r="F616" s="1"/>
      <c r="I616" s="1"/>
    </row>
    <row r="617" ht="12.75" customHeight="1">
      <c r="A617" s="1"/>
      <c r="D617" s="1"/>
      <c r="E617" s="1"/>
      <c r="F617" s="1"/>
      <c r="I617" s="1"/>
    </row>
    <row r="618" ht="12.75" customHeight="1">
      <c r="A618" s="1"/>
      <c r="D618" s="1"/>
      <c r="E618" s="1"/>
      <c r="F618" s="1"/>
      <c r="I618" s="1"/>
    </row>
    <row r="619" ht="12.75" customHeight="1">
      <c r="A619" s="1"/>
      <c r="D619" s="1"/>
      <c r="E619" s="1"/>
      <c r="F619" s="1"/>
      <c r="I619" s="1"/>
    </row>
    <row r="620" ht="12.75" customHeight="1">
      <c r="A620" s="1"/>
      <c r="D620" s="1"/>
      <c r="E620" s="1"/>
      <c r="F620" s="1"/>
      <c r="I620" s="1"/>
    </row>
    <row r="621" ht="12.75" customHeight="1">
      <c r="A621" s="1"/>
      <c r="D621" s="1"/>
      <c r="E621" s="1"/>
      <c r="F621" s="1"/>
      <c r="I621" s="1"/>
    </row>
    <row r="622" ht="12.75" customHeight="1">
      <c r="A622" s="1"/>
      <c r="D622" s="1"/>
      <c r="E622" s="1"/>
      <c r="F622" s="1"/>
      <c r="I622" s="1"/>
    </row>
    <row r="623" ht="12.75" customHeight="1">
      <c r="A623" s="1"/>
      <c r="D623" s="1"/>
      <c r="E623" s="1"/>
      <c r="F623" s="1"/>
      <c r="I623" s="1"/>
    </row>
    <row r="624" ht="12.75" customHeight="1">
      <c r="A624" s="1"/>
      <c r="D624" s="1"/>
      <c r="E624" s="1"/>
      <c r="F624" s="1"/>
      <c r="I624" s="1"/>
    </row>
    <row r="625" ht="12.75" customHeight="1">
      <c r="A625" s="1"/>
      <c r="D625" s="1"/>
      <c r="E625" s="1"/>
      <c r="F625" s="1"/>
      <c r="I625" s="1"/>
    </row>
    <row r="626" ht="12.75" customHeight="1">
      <c r="A626" s="1"/>
      <c r="D626" s="1"/>
      <c r="E626" s="1"/>
      <c r="F626" s="1"/>
      <c r="I626" s="1"/>
    </row>
    <row r="627" ht="12.75" customHeight="1">
      <c r="A627" s="1"/>
      <c r="D627" s="1"/>
      <c r="E627" s="1"/>
      <c r="F627" s="1"/>
      <c r="I627" s="1"/>
    </row>
    <row r="628" ht="12.75" customHeight="1">
      <c r="A628" s="1"/>
      <c r="D628" s="1"/>
      <c r="E628" s="1"/>
      <c r="F628" s="1"/>
      <c r="I628" s="1"/>
    </row>
    <row r="629" ht="12.75" customHeight="1">
      <c r="A629" s="1"/>
      <c r="D629" s="1"/>
      <c r="E629" s="1"/>
      <c r="F629" s="1"/>
      <c r="I629" s="1"/>
    </row>
    <row r="630" ht="12.75" customHeight="1">
      <c r="A630" s="1"/>
      <c r="D630" s="1"/>
      <c r="E630" s="1"/>
      <c r="F630" s="1"/>
      <c r="I630" s="1"/>
    </row>
    <row r="631" ht="12.75" customHeight="1">
      <c r="A631" s="1"/>
      <c r="D631" s="1"/>
      <c r="E631" s="1"/>
      <c r="F631" s="1"/>
      <c r="I631" s="1"/>
    </row>
    <row r="632" ht="12.75" customHeight="1">
      <c r="A632" s="1"/>
      <c r="D632" s="1"/>
      <c r="E632" s="1"/>
      <c r="F632" s="1"/>
      <c r="I632" s="1"/>
    </row>
    <row r="633" ht="12.75" customHeight="1">
      <c r="A633" s="1"/>
      <c r="D633" s="1"/>
      <c r="E633" s="1"/>
      <c r="F633" s="1"/>
      <c r="I633" s="1"/>
    </row>
    <row r="634" ht="12.75" customHeight="1">
      <c r="A634" s="1"/>
      <c r="D634" s="1"/>
      <c r="E634" s="1"/>
      <c r="F634" s="1"/>
      <c r="I634" s="1"/>
    </row>
    <row r="635" ht="12.75" customHeight="1">
      <c r="A635" s="1"/>
      <c r="D635" s="1"/>
      <c r="E635" s="1"/>
      <c r="F635" s="1"/>
      <c r="I635" s="1"/>
    </row>
    <row r="636" ht="12.75" customHeight="1">
      <c r="A636" s="1"/>
      <c r="D636" s="1"/>
      <c r="E636" s="1"/>
      <c r="F636" s="1"/>
      <c r="I636" s="1"/>
    </row>
    <row r="637" ht="12.75" customHeight="1">
      <c r="A637" s="1"/>
      <c r="D637" s="1"/>
      <c r="E637" s="1"/>
      <c r="F637" s="1"/>
      <c r="I637" s="1"/>
    </row>
    <row r="638" ht="12.75" customHeight="1">
      <c r="A638" s="1"/>
      <c r="D638" s="1"/>
      <c r="E638" s="1"/>
      <c r="F638" s="1"/>
      <c r="I638" s="1"/>
    </row>
    <row r="639" ht="12.75" customHeight="1">
      <c r="A639" s="1"/>
      <c r="D639" s="1"/>
      <c r="E639" s="1"/>
      <c r="F639" s="1"/>
      <c r="I639" s="1"/>
    </row>
    <row r="640" ht="12.75" customHeight="1">
      <c r="A640" s="1"/>
      <c r="D640" s="1"/>
      <c r="E640" s="1"/>
      <c r="F640" s="1"/>
      <c r="I640" s="1"/>
    </row>
    <row r="641" ht="12.75" customHeight="1">
      <c r="A641" s="1"/>
      <c r="D641" s="1"/>
      <c r="E641" s="1"/>
      <c r="F641" s="1"/>
      <c r="I641" s="1"/>
    </row>
    <row r="642" ht="12.75" customHeight="1">
      <c r="A642" s="1"/>
      <c r="D642" s="1"/>
      <c r="E642" s="1"/>
      <c r="F642" s="1"/>
      <c r="I642" s="1"/>
    </row>
    <row r="643" ht="12.75" customHeight="1">
      <c r="A643" s="1"/>
      <c r="D643" s="1"/>
      <c r="E643" s="1"/>
      <c r="F643" s="1"/>
      <c r="I643" s="1"/>
    </row>
    <row r="644" ht="12.75" customHeight="1">
      <c r="A644" s="1"/>
      <c r="D644" s="1"/>
      <c r="E644" s="1"/>
      <c r="F644" s="1"/>
      <c r="I644" s="1"/>
    </row>
    <row r="645" ht="12.75" customHeight="1">
      <c r="A645" s="1"/>
      <c r="D645" s="1"/>
      <c r="E645" s="1"/>
      <c r="F645" s="1"/>
      <c r="I645" s="1"/>
    </row>
    <row r="646" ht="12.75" customHeight="1">
      <c r="A646" s="1"/>
      <c r="D646" s="1"/>
      <c r="E646" s="1"/>
      <c r="F646" s="1"/>
      <c r="I646" s="1"/>
    </row>
    <row r="647" ht="12.75" customHeight="1">
      <c r="A647" s="1"/>
      <c r="D647" s="1"/>
      <c r="E647" s="1"/>
      <c r="F647" s="1"/>
      <c r="I647" s="1"/>
    </row>
    <row r="648" ht="12.75" customHeight="1">
      <c r="A648" s="1"/>
      <c r="D648" s="1"/>
      <c r="E648" s="1"/>
      <c r="F648" s="1"/>
      <c r="I648" s="1"/>
    </row>
    <row r="649" ht="12.75" customHeight="1">
      <c r="A649" s="1"/>
      <c r="D649" s="1"/>
      <c r="E649" s="1"/>
      <c r="F649" s="1"/>
      <c r="I649" s="1"/>
    </row>
    <row r="650" ht="12.75" customHeight="1">
      <c r="A650" s="1"/>
      <c r="D650" s="1"/>
      <c r="E650" s="1"/>
      <c r="F650" s="1"/>
      <c r="I650" s="1"/>
    </row>
    <row r="651" ht="12.75" customHeight="1">
      <c r="A651" s="1"/>
      <c r="D651" s="1"/>
      <c r="E651" s="1"/>
      <c r="F651" s="1"/>
      <c r="I651" s="1"/>
    </row>
    <row r="652" ht="12.75" customHeight="1">
      <c r="A652" s="1"/>
      <c r="D652" s="1"/>
      <c r="E652" s="1"/>
      <c r="F652" s="1"/>
      <c r="I652" s="1"/>
    </row>
    <row r="653" ht="12.75" customHeight="1">
      <c r="A653" s="1"/>
      <c r="D653" s="1"/>
      <c r="E653" s="1"/>
      <c r="F653" s="1"/>
      <c r="I653" s="1"/>
    </row>
    <row r="654" ht="12.75" customHeight="1">
      <c r="A654" s="1"/>
      <c r="D654" s="1"/>
      <c r="E654" s="1"/>
      <c r="F654" s="1"/>
      <c r="I654" s="1"/>
    </row>
    <row r="655" ht="12.75" customHeight="1">
      <c r="A655" s="1"/>
      <c r="D655" s="1"/>
      <c r="E655" s="1"/>
      <c r="F655" s="1"/>
      <c r="I655" s="1"/>
    </row>
    <row r="656" ht="12.75" customHeight="1">
      <c r="A656" s="1"/>
      <c r="D656" s="1"/>
      <c r="E656" s="1"/>
      <c r="F656" s="1"/>
      <c r="I656" s="1"/>
    </row>
    <row r="657" ht="12.75" customHeight="1">
      <c r="A657" s="1"/>
      <c r="D657" s="1"/>
      <c r="E657" s="1"/>
      <c r="F657" s="1"/>
      <c r="I657" s="1"/>
    </row>
    <row r="658" ht="12.75" customHeight="1">
      <c r="A658" s="1"/>
      <c r="D658" s="1"/>
      <c r="E658" s="1"/>
      <c r="F658" s="1"/>
      <c r="I658" s="1"/>
    </row>
    <row r="659" ht="12.75" customHeight="1">
      <c r="A659" s="1"/>
      <c r="D659" s="1"/>
      <c r="E659" s="1"/>
      <c r="F659" s="1"/>
      <c r="I659" s="1"/>
    </row>
    <row r="660" ht="12.75" customHeight="1">
      <c r="A660" s="1"/>
      <c r="D660" s="1"/>
      <c r="E660" s="1"/>
      <c r="F660" s="1"/>
      <c r="I660" s="1"/>
    </row>
    <row r="661" ht="12.75" customHeight="1">
      <c r="A661" s="1"/>
      <c r="D661" s="1"/>
      <c r="E661" s="1"/>
      <c r="F661" s="1"/>
      <c r="I661" s="1"/>
    </row>
    <row r="662" ht="12.75" customHeight="1">
      <c r="A662" s="1"/>
      <c r="D662" s="1"/>
      <c r="E662" s="1"/>
      <c r="F662" s="1"/>
      <c r="I662" s="1"/>
    </row>
    <row r="663" ht="12.75" customHeight="1">
      <c r="A663" s="1"/>
      <c r="D663" s="1"/>
      <c r="E663" s="1"/>
      <c r="F663" s="1"/>
      <c r="I663" s="1"/>
    </row>
    <row r="664" ht="12.75" customHeight="1">
      <c r="A664" s="1"/>
      <c r="D664" s="1"/>
      <c r="E664" s="1"/>
      <c r="F664" s="1"/>
      <c r="I664" s="1"/>
    </row>
    <row r="665" ht="12.75" customHeight="1">
      <c r="A665" s="1"/>
      <c r="D665" s="1"/>
      <c r="E665" s="1"/>
      <c r="F665" s="1"/>
      <c r="I665" s="1"/>
    </row>
    <row r="666" ht="12.75" customHeight="1">
      <c r="A666" s="1"/>
      <c r="D666" s="1"/>
      <c r="E666" s="1"/>
      <c r="F666" s="1"/>
      <c r="I666" s="1"/>
    </row>
    <row r="667" ht="12.75" customHeight="1">
      <c r="A667" s="1"/>
      <c r="D667" s="1"/>
      <c r="E667" s="1"/>
      <c r="F667" s="1"/>
      <c r="I667" s="1"/>
    </row>
    <row r="668" ht="12.75" customHeight="1">
      <c r="A668" s="1"/>
      <c r="D668" s="1"/>
      <c r="E668" s="1"/>
      <c r="F668" s="1"/>
      <c r="I668" s="1"/>
    </row>
    <row r="669" ht="12.75" customHeight="1">
      <c r="A669" s="1"/>
      <c r="D669" s="1"/>
      <c r="E669" s="1"/>
      <c r="F669" s="1"/>
      <c r="I669" s="1"/>
    </row>
    <row r="670" ht="12.75" customHeight="1">
      <c r="A670" s="1"/>
      <c r="D670" s="1"/>
      <c r="E670" s="1"/>
      <c r="F670" s="1"/>
      <c r="I670" s="1"/>
    </row>
    <row r="671" ht="12.75" customHeight="1">
      <c r="A671" s="1"/>
      <c r="D671" s="1"/>
      <c r="E671" s="1"/>
      <c r="F671" s="1"/>
      <c r="I671" s="1"/>
    </row>
    <row r="672" ht="12.75" customHeight="1">
      <c r="A672" s="1"/>
      <c r="D672" s="1"/>
      <c r="E672" s="1"/>
      <c r="F672" s="1"/>
      <c r="I672" s="1"/>
    </row>
    <row r="673" ht="12.75" customHeight="1">
      <c r="A673" s="1"/>
      <c r="D673" s="1"/>
      <c r="E673" s="1"/>
      <c r="F673" s="1"/>
      <c r="I673" s="1"/>
    </row>
    <row r="674" ht="12.75" customHeight="1">
      <c r="A674" s="1"/>
      <c r="D674" s="1"/>
      <c r="E674" s="1"/>
      <c r="F674" s="1"/>
      <c r="I674" s="1"/>
    </row>
    <row r="675" ht="12.75" customHeight="1">
      <c r="A675" s="1"/>
      <c r="D675" s="1"/>
      <c r="E675" s="1"/>
      <c r="F675" s="1"/>
      <c r="I675" s="1"/>
    </row>
    <row r="676" ht="12.75" customHeight="1">
      <c r="A676" s="1"/>
      <c r="D676" s="1"/>
      <c r="E676" s="1"/>
      <c r="F676" s="1"/>
      <c r="I676" s="1"/>
    </row>
    <row r="677" ht="12.75" customHeight="1">
      <c r="A677" s="1"/>
      <c r="D677" s="1"/>
      <c r="E677" s="1"/>
      <c r="F677" s="1"/>
      <c r="I677" s="1"/>
    </row>
    <row r="678" ht="12.75" customHeight="1">
      <c r="A678" s="1"/>
      <c r="D678" s="1"/>
      <c r="E678" s="1"/>
      <c r="F678" s="1"/>
      <c r="I678" s="1"/>
    </row>
    <row r="679" ht="12.75" customHeight="1">
      <c r="A679" s="1"/>
      <c r="D679" s="1"/>
      <c r="E679" s="1"/>
      <c r="F679" s="1"/>
      <c r="I679" s="1"/>
    </row>
    <row r="680" ht="12.75" customHeight="1">
      <c r="A680" s="1"/>
      <c r="D680" s="1"/>
      <c r="E680" s="1"/>
      <c r="F680" s="1"/>
      <c r="I680" s="1"/>
    </row>
    <row r="681" ht="12.75" customHeight="1">
      <c r="A681" s="1"/>
      <c r="D681" s="1"/>
      <c r="E681" s="1"/>
      <c r="F681" s="1"/>
      <c r="I681" s="1"/>
    </row>
    <row r="682" ht="12.75" customHeight="1">
      <c r="A682" s="1"/>
      <c r="D682" s="1"/>
      <c r="E682" s="1"/>
      <c r="F682" s="1"/>
      <c r="I682" s="1"/>
    </row>
    <row r="683" ht="12.75" customHeight="1">
      <c r="A683" s="1"/>
      <c r="D683" s="1"/>
      <c r="E683" s="1"/>
      <c r="F683" s="1"/>
      <c r="I683" s="1"/>
    </row>
    <row r="684" ht="12.75" customHeight="1">
      <c r="A684" s="1"/>
      <c r="D684" s="1"/>
      <c r="E684" s="1"/>
      <c r="F684" s="1"/>
      <c r="I684" s="1"/>
    </row>
    <row r="685" ht="12.75" customHeight="1">
      <c r="A685" s="1"/>
      <c r="D685" s="1"/>
      <c r="E685" s="1"/>
      <c r="F685" s="1"/>
      <c r="I685" s="1"/>
    </row>
    <row r="686" ht="12.75" customHeight="1">
      <c r="A686" s="1"/>
      <c r="D686" s="1"/>
      <c r="E686" s="1"/>
      <c r="F686" s="1"/>
      <c r="I686" s="1"/>
    </row>
    <row r="687" ht="12.75" customHeight="1">
      <c r="A687" s="1"/>
      <c r="D687" s="1"/>
      <c r="E687" s="1"/>
      <c r="F687" s="1"/>
      <c r="I687" s="1"/>
    </row>
    <row r="688" ht="12.75" customHeight="1">
      <c r="A688" s="1"/>
      <c r="D688" s="1"/>
      <c r="E688" s="1"/>
      <c r="F688" s="1"/>
      <c r="I688" s="1"/>
    </row>
    <row r="689" ht="12.75" customHeight="1">
      <c r="A689" s="1"/>
      <c r="D689" s="1"/>
      <c r="E689" s="1"/>
      <c r="F689" s="1"/>
      <c r="I689" s="1"/>
    </row>
    <row r="690" ht="12.75" customHeight="1">
      <c r="A690" s="1"/>
      <c r="D690" s="1"/>
      <c r="E690" s="1"/>
      <c r="F690" s="1"/>
      <c r="I690" s="1"/>
    </row>
    <row r="691" ht="12.75" customHeight="1">
      <c r="A691" s="1"/>
      <c r="D691" s="1"/>
      <c r="E691" s="1"/>
      <c r="F691" s="1"/>
      <c r="I691" s="1"/>
    </row>
    <row r="692" ht="12.75" customHeight="1">
      <c r="A692" s="1"/>
      <c r="D692" s="1"/>
      <c r="E692" s="1"/>
      <c r="F692" s="1"/>
      <c r="I692" s="1"/>
    </row>
    <row r="693" ht="12.75" customHeight="1">
      <c r="A693" s="1"/>
      <c r="D693" s="1"/>
      <c r="E693" s="1"/>
      <c r="F693" s="1"/>
      <c r="I693" s="1"/>
    </row>
    <row r="694" ht="12.75" customHeight="1">
      <c r="A694" s="1"/>
      <c r="D694" s="1"/>
      <c r="E694" s="1"/>
      <c r="F694" s="1"/>
      <c r="I694" s="1"/>
    </row>
    <row r="695" ht="12.75" customHeight="1">
      <c r="A695" s="1"/>
      <c r="D695" s="1"/>
      <c r="E695" s="1"/>
      <c r="F695" s="1"/>
      <c r="I695" s="1"/>
    </row>
    <row r="696" ht="12.75" customHeight="1">
      <c r="A696" s="1"/>
      <c r="D696" s="1"/>
      <c r="E696" s="1"/>
      <c r="F696" s="1"/>
      <c r="I696" s="1"/>
    </row>
    <row r="697" ht="12.75" customHeight="1">
      <c r="A697" s="1"/>
      <c r="D697" s="1"/>
      <c r="E697" s="1"/>
      <c r="F697" s="1"/>
      <c r="I697" s="1"/>
    </row>
    <row r="698" ht="12.75" customHeight="1">
      <c r="A698" s="1"/>
      <c r="D698" s="1"/>
      <c r="E698" s="1"/>
      <c r="F698" s="1"/>
      <c r="I698" s="1"/>
    </row>
    <row r="699" ht="12.75" customHeight="1">
      <c r="A699" s="1"/>
      <c r="D699" s="1"/>
      <c r="E699" s="1"/>
      <c r="F699" s="1"/>
      <c r="I699" s="1"/>
    </row>
    <row r="700" ht="12.75" customHeight="1">
      <c r="A700" s="1"/>
      <c r="D700" s="1"/>
      <c r="E700" s="1"/>
      <c r="F700" s="1"/>
      <c r="I700" s="1"/>
    </row>
    <row r="701" ht="12.75" customHeight="1">
      <c r="A701" s="1"/>
      <c r="D701" s="1"/>
      <c r="E701" s="1"/>
      <c r="F701" s="1"/>
      <c r="I701" s="1"/>
    </row>
    <row r="702" ht="12.75" customHeight="1">
      <c r="A702" s="1"/>
      <c r="D702" s="1"/>
      <c r="E702" s="1"/>
      <c r="F702" s="1"/>
      <c r="I702" s="1"/>
    </row>
    <row r="703" ht="12.75" customHeight="1">
      <c r="A703" s="1"/>
      <c r="D703" s="1"/>
      <c r="E703" s="1"/>
      <c r="F703" s="1"/>
      <c r="I703" s="1"/>
    </row>
    <row r="704" ht="12.75" customHeight="1">
      <c r="A704" s="1"/>
      <c r="D704" s="1"/>
      <c r="E704" s="1"/>
      <c r="F704" s="1"/>
      <c r="I704" s="1"/>
    </row>
    <row r="705" ht="12.75" customHeight="1">
      <c r="A705" s="1"/>
      <c r="D705" s="1"/>
      <c r="E705" s="1"/>
      <c r="F705" s="1"/>
      <c r="I705" s="1"/>
    </row>
    <row r="706" ht="12.75" customHeight="1">
      <c r="A706" s="1"/>
      <c r="D706" s="1"/>
      <c r="E706" s="1"/>
      <c r="F706" s="1"/>
      <c r="I706" s="1"/>
    </row>
    <row r="707" ht="12.75" customHeight="1">
      <c r="A707" s="1"/>
      <c r="D707" s="1"/>
      <c r="E707" s="1"/>
      <c r="F707" s="1"/>
      <c r="I707" s="1"/>
    </row>
    <row r="708" ht="12.75" customHeight="1">
      <c r="A708" s="1"/>
      <c r="D708" s="1"/>
      <c r="E708" s="1"/>
      <c r="F708" s="1"/>
      <c r="I708" s="1"/>
    </row>
    <row r="709" ht="12.75" customHeight="1">
      <c r="A709" s="1"/>
      <c r="D709" s="1"/>
      <c r="E709" s="1"/>
      <c r="F709" s="1"/>
      <c r="I709" s="1"/>
    </row>
    <row r="710" ht="12.75" customHeight="1">
      <c r="A710" s="1"/>
      <c r="D710" s="1"/>
      <c r="E710" s="1"/>
      <c r="F710" s="1"/>
      <c r="I710" s="1"/>
    </row>
    <row r="711" ht="12.75" customHeight="1">
      <c r="A711" s="1"/>
      <c r="D711" s="1"/>
      <c r="E711" s="1"/>
      <c r="F711" s="1"/>
      <c r="I711" s="1"/>
    </row>
    <row r="712" ht="12.75" customHeight="1">
      <c r="A712" s="1"/>
      <c r="D712" s="1"/>
      <c r="E712" s="1"/>
      <c r="F712" s="1"/>
      <c r="I712" s="1"/>
    </row>
    <row r="713" ht="12.75" customHeight="1">
      <c r="A713" s="1"/>
      <c r="D713" s="1"/>
      <c r="E713" s="1"/>
      <c r="F713" s="1"/>
      <c r="I713" s="1"/>
    </row>
    <row r="714" ht="12.75" customHeight="1">
      <c r="A714" s="1"/>
      <c r="D714" s="1"/>
      <c r="E714" s="1"/>
      <c r="F714" s="1"/>
      <c r="I714" s="1"/>
    </row>
    <row r="715" ht="12.75" customHeight="1">
      <c r="A715" s="1"/>
      <c r="D715" s="1"/>
      <c r="E715" s="1"/>
      <c r="F715" s="1"/>
      <c r="I715" s="1"/>
    </row>
    <row r="716" ht="12.75" customHeight="1">
      <c r="A716" s="1"/>
      <c r="D716" s="1"/>
      <c r="E716" s="1"/>
      <c r="F716" s="1"/>
      <c r="I716" s="1"/>
    </row>
    <row r="717" ht="12.75" customHeight="1">
      <c r="A717" s="1"/>
      <c r="D717" s="1"/>
      <c r="E717" s="1"/>
      <c r="F717" s="1"/>
      <c r="I717" s="1"/>
    </row>
    <row r="718" ht="12.75" customHeight="1">
      <c r="A718" s="1"/>
      <c r="D718" s="1"/>
      <c r="E718" s="1"/>
      <c r="F718" s="1"/>
      <c r="I718" s="1"/>
    </row>
    <row r="719" ht="12.75" customHeight="1">
      <c r="A719" s="1"/>
      <c r="D719" s="1"/>
      <c r="E719" s="1"/>
      <c r="F719" s="1"/>
      <c r="I719" s="1"/>
    </row>
    <row r="720" ht="12.75" customHeight="1">
      <c r="A720" s="1"/>
      <c r="D720" s="1"/>
      <c r="E720" s="1"/>
      <c r="F720" s="1"/>
      <c r="I720" s="1"/>
    </row>
    <row r="721" ht="12.75" customHeight="1">
      <c r="A721" s="1"/>
      <c r="D721" s="1"/>
      <c r="E721" s="1"/>
      <c r="F721" s="1"/>
      <c r="I721" s="1"/>
    </row>
    <row r="722" ht="12.75" customHeight="1">
      <c r="A722" s="1"/>
      <c r="D722" s="1"/>
      <c r="E722" s="1"/>
      <c r="F722" s="1"/>
      <c r="I722" s="1"/>
    </row>
    <row r="723" ht="12.75" customHeight="1">
      <c r="A723" s="1"/>
      <c r="D723" s="1"/>
      <c r="E723" s="1"/>
      <c r="F723" s="1"/>
      <c r="I723" s="1"/>
    </row>
    <row r="724" ht="12.75" customHeight="1">
      <c r="A724" s="1"/>
      <c r="D724" s="1"/>
      <c r="E724" s="1"/>
      <c r="F724" s="1"/>
      <c r="I724" s="1"/>
    </row>
    <row r="725" ht="12.75" customHeight="1">
      <c r="A725" s="1"/>
      <c r="D725" s="1"/>
      <c r="E725" s="1"/>
      <c r="F725" s="1"/>
      <c r="I725" s="1"/>
    </row>
    <row r="726" ht="12.75" customHeight="1">
      <c r="A726" s="1"/>
      <c r="D726" s="1"/>
      <c r="E726" s="1"/>
      <c r="F726" s="1"/>
      <c r="I726" s="1"/>
    </row>
    <row r="727" ht="12.75" customHeight="1">
      <c r="A727" s="1"/>
      <c r="D727" s="1"/>
      <c r="E727" s="1"/>
      <c r="F727" s="1"/>
      <c r="I727" s="1"/>
    </row>
    <row r="728" ht="12.75" customHeight="1">
      <c r="A728" s="1"/>
      <c r="D728" s="1"/>
      <c r="E728" s="1"/>
      <c r="F728" s="1"/>
      <c r="I728" s="1"/>
    </row>
    <row r="729" ht="12.75" customHeight="1">
      <c r="A729" s="1"/>
      <c r="D729" s="1"/>
      <c r="E729" s="1"/>
      <c r="F729" s="1"/>
      <c r="I729" s="1"/>
    </row>
    <row r="730" ht="12.75" customHeight="1">
      <c r="A730" s="1"/>
      <c r="D730" s="1"/>
      <c r="E730" s="1"/>
      <c r="F730" s="1"/>
      <c r="I730" s="1"/>
    </row>
    <row r="731" ht="12.75" customHeight="1">
      <c r="A731" s="1"/>
      <c r="D731" s="1"/>
      <c r="E731" s="1"/>
      <c r="F731" s="1"/>
      <c r="I731" s="1"/>
    </row>
    <row r="732" ht="12.75" customHeight="1">
      <c r="A732" s="1"/>
      <c r="D732" s="1"/>
      <c r="E732" s="1"/>
      <c r="F732" s="1"/>
      <c r="I732" s="1"/>
    </row>
    <row r="733" ht="12.75" customHeight="1">
      <c r="A733" s="1"/>
      <c r="D733" s="1"/>
      <c r="E733" s="1"/>
      <c r="F733" s="1"/>
      <c r="I733" s="1"/>
    </row>
    <row r="734" ht="12.75" customHeight="1">
      <c r="A734" s="1"/>
      <c r="D734" s="1"/>
      <c r="E734" s="1"/>
      <c r="F734" s="1"/>
      <c r="I734" s="1"/>
    </row>
    <row r="735" ht="12.75" customHeight="1">
      <c r="A735" s="1"/>
      <c r="D735" s="1"/>
      <c r="E735" s="1"/>
      <c r="F735" s="1"/>
      <c r="I735" s="1"/>
    </row>
    <row r="736" ht="12.75" customHeight="1">
      <c r="A736" s="1"/>
      <c r="D736" s="1"/>
      <c r="E736" s="1"/>
      <c r="F736" s="1"/>
      <c r="I736" s="1"/>
    </row>
    <row r="737" ht="12.75" customHeight="1">
      <c r="A737" s="1"/>
      <c r="D737" s="1"/>
      <c r="E737" s="1"/>
      <c r="F737" s="1"/>
      <c r="I737" s="1"/>
    </row>
    <row r="738" ht="12.75" customHeight="1">
      <c r="A738" s="1"/>
      <c r="D738" s="1"/>
      <c r="E738" s="1"/>
      <c r="F738" s="1"/>
      <c r="I738" s="1"/>
    </row>
    <row r="739" ht="12.75" customHeight="1">
      <c r="A739" s="1"/>
      <c r="D739" s="1"/>
      <c r="E739" s="1"/>
      <c r="F739" s="1"/>
      <c r="I739" s="1"/>
    </row>
    <row r="740" ht="12.75" customHeight="1">
      <c r="A740" s="1"/>
      <c r="D740" s="1"/>
      <c r="E740" s="1"/>
      <c r="F740" s="1"/>
      <c r="I740" s="1"/>
    </row>
    <row r="741" ht="12.75" customHeight="1">
      <c r="A741" s="1"/>
      <c r="D741" s="1"/>
      <c r="E741" s="1"/>
      <c r="F741" s="1"/>
      <c r="I741" s="1"/>
    </row>
    <row r="742" ht="12.75" customHeight="1">
      <c r="A742" s="1"/>
      <c r="D742" s="1"/>
      <c r="E742" s="1"/>
      <c r="F742" s="1"/>
      <c r="I742" s="1"/>
    </row>
    <row r="743" ht="12.75" customHeight="1">
      <c r="A743" s="1"/>
      <c r="D743" s="1"/>
      <c r="E743" s="1"/>
      <c r="F743" s="1"/>
      <c r="I743" s="1"/>
    </row>
    <row r="744" ht="12.75" customHeight="1">
      <c r="A744" s="1"/>
      <c r="D744" s="1"/>
      <c r="E744" s="1"/>
      <c r="F744" s="1"/>
      <c r="I744" s="1"/>
    </row>
    <row r="745" ht="12.75" customHeight="1">
      <c r="A745" s="1"/>
      <c r="D745" s="1"/>
      <c r="E745" s="1"/>
      <c r="F745" s="1"/>
      <c r="I745" s="1"/>
    </row>
    <row r="746" ht="12.75" customHeight="1">
      <c r="A746" s="1"/>
      <c r="D746" s="1"/>
      <c r="E746" s="1"/>
      <c r="F746" s="1"/>
      <c r="I746" s="1"/>
    </row>
    <row r="747" ht="12.75" customHeight="1">
      <c r="A747" s="1"/>
      <c r="D747" s="1"/>
      <c r="E747" s="1"/>
      <c r="F747" s="1"/>
      <c r="I747" s="1"/>
    </row>
    <row r="748" ht="12.75" customHeight="1">
      <c r="A748" s="1"/>
      <c r="D748" s="1"/>
      <c r="E748" s="1"/>
      <c r="F748" s="1"/>
      <c r="I748" s="1"/>
    </row>
    <row r="749" ht="12.75" customHeight="1">
      <c r="A749" s="1"/>
      <c r="D749" s="1"/>
      <c r="E749" s="1"/>
      <c r="F749" s="1"/>
      <c r="I749" s="1"/>
    </row>
    <row r="750" ht="12.75" customHeight="1">
      <c r="A750" s="1"/>
      <c r="D750" s="1"/>
      <c r="E750" s="1"/>
      <c r="F750" s="1"/>
      <c r="I750" s="1"/>
    </row>
    <row r="751" ht="12.75" customHeight="1">
      <c r="A751" s="1"/>
      <c r="D751" s="1"/>
      <c r="E751" s="1"/>
      <c r="F751" s="1"/>
      <c r="I751" s="1"/>
    </row>
    <row r="752" ht="12.75" customHeight="1">
      <c r="A752" s="1"/>
      <c r="D752" s="1"/>
      <c r="E752" s="1"/>
      <c r="F752" s="1"/>
      <c r="I752" s="1"/>
    </row>
    <row r="753" ht="12.75" customHeight="1">
      <c r="A753" s="1"/>
      <c r="D753" s="1"/>
      <c r="E753" s="1"/>
      <c r="F753" s="1"/>
      <c r="I753" s="1"/>
    </row>
    <row r="754" ht="12.75" customHeight="1">
      <c r="A754" s="1"/>
      <c r="D754" s="1"/>
      <c r="E754" s="1"/>
      <c r="F754" s="1"/>
      <c r="I754" s="1"/>
    </row>
    <row r="755" ht="12.75" customHeight="1">
      <c r="A755" s="1"/>
      <c r="D755" s="1"/>
      <c r="E755" s="1"/>
      <c r="F755" s="1"/>
      <c r="I755" s="1"/>
    </row>
    <row r="756" ht="12.75" customHeight="1">
      <c r="A756" s="1"/>
      <c r="D756" s="1"/>
      <c r="E756" s="1"/>
      <c r="F756" s="1"/>
      <c r="I756" s="1"/>
    </row>
    <row r="757" ht="12.75" customHeight="1">
      <c r="A757" s="1"/>
      <c r="D757" s="1"/>
      <c r="E757" s="1"/>
      <c r="F757" s="1"/>
      <c r="I757" s="1"/>
    </row>
    <row r="758" ht="12.75" customHeight="1">
      <c r="A758" s="1"/>
      <c r="D758" s="1"/>
      <c r="E758" s="1"/>
      <c r="F758" s="1"/>
      <c r="I758" s="1"/>
    </row>
    <row r="759" ht="12.75" customHeight="1">
      <c r="A759" s="1"/>
      <c r="D759" s="1"/>
      <c r="E759" s="1"/>
      <c r="F759" s="1"/>
      <c r="I759" s="1"/>
    </row>
    <row r="760" ht="12.75" customHeight="1">
      <c r="A760" s="1"/>
      <c r="D760" s="1"/>
      <c r="E760" s="1"/>
      <c r="F760" s="1"/>
      <c r="I760" s="1"/>
    </row>
    <row r="761" ht="12.75" customHeight="1">
      <c r="A761" s="1"/>
      <c r="D761" s="1"/>
      <c r="E761" s="1"/>
      <c r="F761" s="1"/>
      <c r="I761" s="1"/>
    </row>
    <row r="762" ht="12.75" customHeight="1">
      <c r="A762" s="1"/>
      <c r="D762" s="1"/>
      <c r="E762" s="1"/>
      <c r="F762" s="1"/>
      <c r="I762" s="1"/>
    </row>
    <row r="763" ht="12.75" customHeight="1">
      <c r="A763" s="1"/>
      <c r="D763" s="1"/>
      <c r="E763" s="1"/>
      <c r="F763" s="1"/>
      <c r="I763" s="1"/>
    </row>
    <row r="764" ht="12.75" customHeight="1">
      <c r="A764" s="1"/>
      <c r="D764" s="1"/>
      <c r="E764" s="1"/>
      <c r="F764" s="1"/>
      <c r="I764" s="1"/>
    </row>
    <row r="765" ht="12.75" customHeight="1">
      <c r="A765" s="1"/>
      <c r="D765" s="1"/>
      <c r="E765" s="1"/>
      <c r="F765" s="1"/>
      <c r="I765" s="1"/>
    </row>
    <row r="766" ht="12.75" customHeight="1">
      <c r="A766" s="1"/>
      <c r="D766" s="1"/>
      <c r="E766" s="1"/>
      <c r="F766" s="1"/>
      <c r="I766" s="1"/>
    </row>
    <row r="767" ht="12.75" customHeight="1">
      <c r="A767" s="1"/>
      <c r="D767" s="1"/>
      <c r="E767" s="1"/>
      <c r="F767" s="1"/>
      <c r="I767" s="1"/>
    </row>
    <row r="768" ht="12.75" customHeight="1">
      <c r="A768" s="1"/>
      <c r="D768" s="1"/>
      <c r="E768" s="1"/>
      <c r="F768" s="1"/>
      <c r="I768" s="1"/>
    </row>
    <row r="769" ht="12.75" customHeight="1">
      <c r="A769" s="1"/>
      <c r="D769" s="1"/>
      <c r="E769" s="1"/>
      <c r="F769" s="1"/>
      <c r="I769" s="1"/>
    </row>
    <row r="770" ht="12.75" customHeight="1">
      <c r="A770" s="1"/>
      <c r="D770" s="1"/>
      <c r="E770" s="1"/>
      <c r="F770" s="1"/>
      <c r="I770" s="1"/>
    </row>
    <row r="771" ht="12.75" customHeight="1">
      <c r="A771" s="1"/>
      <c r="D771" s="1"/>
      <c r="E771" s="1"/>
      <c r="F771" s="1"/>
      <c r="I771" s="1"/>
    </row>
    <row r="772" ht="12.75" customHeight="1">
      <c r="A772" s="1"/>
      <c r="D772" s="1"/>
      <c r="E772" s="1"/>
      <c r="F772" s="1"/>
      <c r="I772" s="1"/>
    </row>
    <row r="773" ht="12.75" customHeight="1">
      <c r="A773" s="1"/>
      <c r="D773" s="1"/>
      <c r="E773" s="1"/>
      <c r="F773" s="1"/>
      <c r="I773" s="1"/>
    </row>
    <row r="774" ht="12.75" customHeight="1">
      <c r="A774" s="1"/>
      <c r="D774" s="1"/>
      <c r="E774" s="1"/>
      <c r="F774" s="1"/>
      <c r="I774" s="1"/>
    </row>
    <row r="775" ht="12.75" customHeight="1">
      <c r="A775" s="1"/>
      <c r="D775" s="1"/>
      <c r="E775" s="1"/>
      <c r="F775" s="1"/>
      <c r="I775" s="1"/>
    </row>
    <row r="776" ht="12.75" customHeight="1">
      <c r="A776" s="1"/>
      <c r="D776" s="1"/>
      <c r="E776" s="1"/>
      <c r="F776" s="1"/>
      <c r="I776" s="1"/>
    </row>
    <row r="777" ht="12.75" customHeight="1">
      <c r="A777" s="1"/>
      <c r="D777" s="1"/>
      <c r="E777" s="1"/>
      <c r="F777" s="1"/>
      <c r="I777" s="1"/>
    </row>
    <row r="778" ht="12.75" customHeight="1">
      <c r="A778" s="1"/>
      <c r="D778" s="1"/>
      <c r="E778" s="1"/>
      <c r="F778" s="1"/>
      <c r="I778" s="1"/>
    </row>
    <row r="779" ht="12.75" customHeight="1">
      <c r="A779" s="1"/>
      <c r="D779" s="1"/>
      <c r="E779" s="1"/>
      <c r="F779" s="1"/>
      <c r="I779" s="1"/>
    </row>
    <row r="780" ht="12.75" customHeight="1">
      <c r="A780" s="1"/>
      <c r="D780" s="1"/>
      <c r="E780" s="1"/>
      <c r="F780" s="1"/>
      <c r="I780" s="1"/>
    </row>
    <row r="781" ht="12.75" customHeight="1">
      <c r="A781" s="1"/>
      <c r="D781" s="1"/>
      <c r="E781" s="1"/>
      <c r="F781" s="1"/>
      <c r="I781" s="1"/>
    </row>
    <row r="782" ht="12.75" customHeight="1">
      <c r="A782" s="1"/>
      <c r="D782" s="1"/>
      <c r="E782" s="1"/>
      <c r="F782" s="1"/>
      <c r="I782" s="1"/>
    </row>
    <row r="783" ht="12.75" customHeight="1">
      <c r="A783" s="1"/>
      <c r="D783" s="1"/>
      <c r="E783" s="1"/>
      <c r="F783" s="1"/>
      <c r="I783" s="1"/>
    </row>
    <row r="784" ht="12.75" customHeight="1">
      <c r="A784" s="1"/>
      <c r="D784" s="1"/>
      <c r="E784" s="1"/>
      <c r="F784" s="1"/>
      <c r="I784" s="1"/>
    </row>
    <row r="785" ht="12.75" customHeight="1">
      <c r="A785" s="1"/>
      <c r="D785" s="1"/>
      <c r="E785" s="1"/>
      <c r="F785" s="1"/>
      <c r="I785" s="1"/>
    </row>
    <row r="786" ht="12.75" customHeight="1">
      <c r="A786" s="1"/>
      <c r="D786" s="1"/>
      <c r="E786" s="1"/>
      <c r="F786" s="1"/>
      <c r="I786" s="1"/>
    </row>
    <row r="787" ht="12.75" customHeight="1">
      <c r="A787" s="1"/>
      <c r="D787" s="1"/>
      <c r="E787" s="1"/>
      <c r="F787" s="1"/>
      <c r="I787" s="1"/>
    </row>
    <row r="788" ht="12.75" customHeight="1">
      <c r="A788" s="1"/>
      <c r="D788" s="1"/>
      <c r="E788" s="1"/>
      <c r="F788" s="1"/>
      <c r="I788" s="1"/>
    </row>
    <row r="789" ht="12.75" customHeight="1">
      <c r="A789" s="1"/>
      <c r="D789" s="1"/>
      <c r="E789" s="1"/>
      <c r="F789" s="1"/>
      <c r="I789" s="1"/>
    </row>
    <row r="790" ht="12.75" customHeight="1">
      <c r="A790" s="1"/>
      <c r="D790" s="1"/>
      <c r="E790" s="1"/>
      <c r="F790" s="1"/>
      <c r="I790" s="1"/>
    </row>
    <row r="791" ht="12.75" customHeight="1">
      <c r="A791" s="1"/>
      <c r="D791" s="1"/>
      <c r="E791" s="1"/>
      <c r="F791" s="1"/>
      <c r="I791" s="1"/>
    </row>
    <row r="792" ht="12.75" customHeight="1">
      <c r="A792" s="1"/>
      <c r="D792" s="1"/>
      <c r="E792" s="1"/>
      <c r="F792" s="1"/>
      <c r="I792" s="1"/>
    </row>
    <row r="793" ht="12.75" customHeight="1">
      <c r="A793" s="1"/>
      <c r="D793" s="1"/>
      <c r="E793" s="1"/>
      <c r="F793" s="1"/>
      <c r="I793" s="1"/>
    </row>
    <row r="794" ht="12.75" customHeight="1">
      <c r="A794" s="1"/>
      <c r="D794" s="1"/>
      <c r="E794" s="1"/>
      <c r="F794" s="1"/>
      <c r="I794" s="1"/>
    </row>
    <row r="795" ht="12.75" customHeight="1">
      <c r="A795" s="1"/>
      <c r="D795" s="1"/>
      <c r="E795" s="1"/>
      <c r="F795" s="1"/>
      <c r="I795" s="1"/>
    </row>
    <row r="796" ht="12.75" customHeight="1">
      <c r="A796" s="1"/>
      <c r="D796" s="1"/>
      <c r="E796" s="1"/>
      <c r="F796" s="1"/>
      <c r="I796" s="1"/>
    </row>
    <row r="797" ht="12.75" customHeight="1">
      <c r="A797" s="1"/>
      <c r="D797" s="1"/>
      <c r="E797" s="1"/>
      <c r="F797" s="1"/>
      <c r="I797" s="1"/>
    </row>
    <row r="798" ht="12.75" customHeight="1">
      <c r="A798" s="1"/>
      <c r="D798" s="1"/>
      <c r="E798" s="1"/>
      <c r="F798" s="1"/>
      <c r="I798" s="1"/>
    </row>
    <row r="799" ht="12.75" customHeight="1">
      <c r="A799" s="1"/>
      <c r="D799" s="1"/>
      <c r="E799" s="1"/>
      <c r="F799" s="1"/>
      <c r="I799" s="1"/>
    </row>
    <row r="800" ht="12.75" customHeight="1">
      <c r="A800" s="1"/>
      <c r="D800" s="1"/>
      <c r="E800" s="1"/>
      <c r="F800" s="1"/>
      <c r="I800" s="1"/>
    </row>
    <row r="801" ht="12.75" customHeight="1">
      <c r="A801" s="1"/>
      <c r="D801" s="1"/>
      <c r="E801" s="1"/>
      <c r="F801" s="1"/>
      <c r="I801" s="1"/>
    </row>
    <row r="802" ht="12.75" customHeight="1">
      <c r="A802" s="1"/>
      <c r="D802" s="1"/>
      <c r="E802" s="1"/>
      <c r="F802" s="1"/>
      <c r="I802" s="1"/>
    </row>
    <row r="803" ht="12.75" customHeight="1">
      <c r="A803" s="1"/>
      <c r="D803" s="1"/>
      <c r="E803" s="1"/>
      <c r="F803" s="1"/>
      <c r="I803" s="1"/>
    </row>
    <row r="804" ht="12.75" customHeight="1">
      <c r="A804" s="1"/>
      <c r="D804" s="1"/>
      <c r="E804" s="1"/>
      <c r="F804" s="1"/>
      <c r="I804" s="1"/>
    </row>
    <row r="805" ht="12.75" customHeight="1">
      <c r="A805" s="1"/>
      <c r="D805" s="1"/>
      <c r="E805" s="1"/>
      <c r="F805" s="1"/>
      <c r="I805" s="1"/>
    </row>
    <row r="806" ht="12.75" customHeight="1">
      <c r="A806" s="1"/>
      <c r="D806" s="1"/>
      <c r="E806" s="1"/>
      <c r="F806" s="1"/>
      <c r="I806" s="1"/>
    </row>
    <row r="807" ht="12.75" customHeight="1">
      <c r="A807" s="1"/>
      <c r="D807" s="1"/>
      <c r="E807" s="1"/>
      <c r="F807" s="1"/>
      <c r="I807" s="1"/>
    </row>
    <row r="808" ht="12.75" customHeight="1">
      <c r="A808" s="1"/>
      <c r="D808" s="1"/>
      <c r="E808" s="1"/>
      <c r="F808" s="1"/>
      <c r="I808" s="1"/>
    </row>
    <row r="809" ht="12.75" customHeight="1">
      <c r="A809" s="1"/>
      <c r="D809" s="1"/>
      <c r="E809" s="1"/>
      <c r="F809" s="1"/>
      <c r="I809" s="1"/>
    </row>
    <row r="810" ht="12.75" customHeight="1">
      <c r="A810" s="1"/>
      <c r="D810" s="1"/>
      <c r="E810" s="1"/>
      <c r="F810" s="1"/>
      <c r="I810" s="1"/>
    </row>
    <row r="811" ht="12.75" customHeight="1">
      <c r="A811" s="1"/>
      <c r="D811" s="1"/>
      <c r="E811" s="1"/>
      <c r="F811" s="1"/>
      <c r="I811" s="1"/>
    </row>
    <row r="812" ht="12.75" customHeight="1">
      <c r="A812" s="1"/>
      <c r="D812" s="1"/>
      <c r="E812" s="1"/>
      <c r="F812" s="1"/>
      <c r="I812" s="1"/>
    </row>
    <row r="813" ht="12.75" customHeight="1">
      <c r="A813" s="1"/>
      <c r="D813" s="1"/>
      <c r="E813" s="1"/>
      <c r="F813" s="1"/>
      <c r="I813" s="1"/>
    </row>
    <row r="814" ht="12.75" customHeight="1">
      <c r="A814" s="1"/>
      <c r="D814" s="1"/>
      <c r="E814" s="1"/>
      <c r="F814" s="1"/>
      <c r="I814" s="1"/>
    </row>
    <row r="815" ht="12.75" customHeight="1">
      <c r="A815" s="1"/>
      <c r="D815" s="1"/>
      <c r="E815" s="1"/>
      <c r="F815" s="1"/>
      <c r="I815" s="1"/>
    </row>
    <row r="816" ht="12.75" customHeight="1">
      <c r="A816" s="1"/>
      <c r="D816" s="1"/>
      <c r="E816" s="1"/>
      <c r="F816" s="1"/>
      <c r="I816" s="1"/>
    </row>
    <row r="817" ht="12.75" customHeight="1">
      <c r="A817" s="1"/>
      <c r="D817" s="1"/>
      <c r="E817" s="1"/>
      <c r="F817" s="1"/>
      <c r="I817" s="1"/>
    </row>
    <row r="818" ht="12.75" customHeight="1">
      <c r="A818" s="1"/>
      <c r="D818" s="1"/>
      <c r="E818" s="1"/>
      <c r="F818" s="1"/>
      <c r="I818" s="1"/>
    </row>
    <row r="819" ht="12.75" customHeight="1">
      <c r="A819" s="1"/>
      <c r="D819" s="1"/>
      <c r="E819" s="1"/>
      <c r="F819" s="1"/>
      <c r="I819" s="1"/>
    </row>
    <row r="820" ht="12.75" customHeight="1">
      <c r="A820" s="1"/>
      <c r="D820" s="1"/>
      <c r="E820" s="1"/>
      <c r="F820" s="1"/>
      <c r="I820" s="1"/>
    </row>
    <row r="821" ht="12.75" customHeight="1">
      <c r="A821" s="1"/>
      <c r="D821" s="1"/>
      <c r="E821" s="1"/>
      <c r="F821" s="1"/>
      <c r="I821" s="1"/>
    </row>
    <row r="822" ht="12.75" customHeight="1">
      <c r="A822" s="1"/>
      <c r="D822" s="1"/>
      <c r="E822" s="1"/>
      <c r="F822" s="1"/>
      <c r="I822" s="1"/>
    </row>
    <row r="823" ht="12.75" customHeight="1">
      <c r="A823" s="1"/>
      <c r="D823" s="1"/>
      <c r="E823" s="1"/>
      <c r="F823" s="1"/>
      <c r="I823" s="1"/>
    </row>
    <row r="824" ht="12.75" customHeight="1">
      <c r="A824" s="1"/>
      <c r="D824" s="1"/>
      <c r="E824" s="1"/>
      <c r="F824" s="1"/>
      <c r="I824" s="1"/>
    </row>
    <row r="825" ht="12.75" customHeight="1">
      <c r="A825" s="1"/>
      <c r="D825" s="1"/>
      <c r="E825" s="1"/>
      <c r="F825" s="1"/>
      <c r="I825" s="1"/>
    </row>
    <row r="826" ht="12.75" customHeight="1">
      <c r="A826" s="1"/>
      <c r="D826" s="1"/>
      <c r="E826" s="1"/>
      <c r="F826" s="1"/>
      <c r="I826" s="1"/>
    </row>
    <row r="827" ht="12.75" customHeight="1">
      <c r="A827" s="1"/>
      <c r="D827" s="1"/>
      <c r="E827" s="1"/>
      <c r="F827" s="1"/>
      <c r="I827" s="1"/>
    </row>
    <row r="828" ht="12.75" customHeight="1">
      <c r="A828" s="1"/>
      <c r="D828" s="1"/>
      <c r="E828" s="1"/>
      <c r="F828" s="1"/>
      <c r="I828" s="1"/>
    </row>
    <row r="829" ht="12.75" customHeight="1">
      <c r="A829" s="1"/>
      <c r="D829" s="1"/>
      <c r="E829" s="1"/>
      <c r="F829" s="1"/>
      <c r="I829" s="1"/>
    </row>
    <row r="830" ht="12.75" customHeight="1">
      <c r="A830" s="1"/>
      <c r="D830" s="1"/>
      <c r="E830" s="1"/>
      <c r="F830" s="1"/>
      <c r="I830" s="1"/>
    </row>
    <row r="831" ht="12.75" customHeight="1">
      <c r="A831" s="1"/>
      <c r="D831" s="1"/>
      <c r="E831" s="1"/>
      <c r="F831" s="1"/>
      <c r="I831" s="1"/>
    </row>
    <row r="832" ht="12.75" customHeight="1">
      <c r="A832" s="1"/>
      <c r="D832" s="1"/>
      <c r="E832" s="1"/>
      <c r="F832" s="1"/>
      <c r="I832" s="1"/>
    </row>
    <row r="833" ht="12.75" customHeight="1">
      <c r="A833" s="1"/>
      <c r="D833" s="1"/>
      <c r="E833" s="1"/>
      <c r="F833" s="1"/>
      <c r="I833" s="1"/>
    </row>
    <row r="834" ht="12.75" customHeight="1">
      <c r="A834" s="1"/>
      <c r="D834" s="1"/>
      <c r="E834" s="1"/>
      <c r="F834" s="1"/>
      <c r="I834" s="1"/>
    </row>
    <row r="835" ht="12.75" customHeight="1">
      <c r="A835" s="1"/>
      <c r="D835" s="1"/>
      <c r="E835" s="1"/>
      <c r="F835" s="1"/>
      <c r="I835" s="1"/>
    </row>
    <row r="836" ht="12.75" customHeight="1">
      <c r="A836" s="1"/>
      <c r="D836" s="1"/>
      <c r="E836" s="1"/>
      <c r="F836" s="1"/>
      <c r="I836" s="1"/>
    </row>
    <row r="837" ht="12.75" customHeight="1">
      <c r="A837" s="1"/>
      <c r="D837" s="1"/>
      <c r="E837" s="1"/>
      <c r="F837" s="1"/>
      <c r="I837" s="1"/>
    </row>
    <row r="838" ht="12.75" customHeight="1">
      <c r="A838" s="1"/>
      <c r="D838" s="1"/>
      <c r="E838" s="1"/>
      <c r="F838" s="1"/>
      <c r="I838" s="1"/>
    </row>
    <row r="839" ht="12.75" customHeight="1">
      <c r="A839" s="1"/>
      <c r="D839" s="1"/>
      <c r="E839" s="1"/>
      <c r="F839" s="1"/>
      <c r="I839" s="1"/>
    </row>
    <row r="840" ht="12.75" customHeight="1">
      <c r="A840" s="1"/>
      <c r="D840" s="1"/>
      <c r="E840" s="1"/>
      <c r="F840" s="1"/>
      <c r="I840" s="1"/>
    </row>
    <row r="841" ht="12.75" customHeight="1">
      <c r="A841" s="1"/>
      <c r="D841" s="1"/>
      <c r="E841" s="1"/>
      <c r="F841" s="1"/>
      <c r="I841" s="1"/>
    </row>
    <row r="842" ht="12.75" customHeight="1">
      <c r="A842" s="1"/>
      <c r="D842" s="1"/>
      <c r="E842" s="1"/>
      <c r="F842" s="1"/>
      <c r="I842" s="1"/>
    </row>
    <row r="843" ht="12.75" customHeight="1">
      <c r="A843" s="1"/>
      <c r="D843" s="1"/>
      <c r="E843" s="1"/>
      <c r="F843" s="1"/>
      <c r="I843" s="1"/>
    </row>
    <row r="844" ht="12.75" customHeight="1">
      <c r="A844" s="1"/>
      <c r="D844" s="1"/>
      <c r="E844" s="1"/>
      <c r="F844" s="1"/>
      <c r="I844" s="1"/>
    </row>
    <row r="845" ht="12.75" customHeight="1">
      <c r="A845" s="1"/>
      <c r="D845" s="1"/>
      <c r="E845" s="1"/>
      <c r="F845" s="1"/>
      <c r="I845" s="1"/>
    </row>
    <row r="846" ht="12.75" customHeight="1">
      <c r="A846" s="1"/>
      <c r="D846" s="1"/>
      <c r="E846" s="1"/>
      <c r="F846" s="1"/>
      <c r="I846" s="1"/>
    </row>
    <row r="847" ht="12.75" customHeight="1">
      <c r="A847" s="1"/>
      <c r="D847" s="1"/>
      <c r="E847" s="1"/>
      <c r="F847" s="1"/>
      <c r="I847" s="1"/>
    </row>
    <row r="848" ht="12.75" customHeight="1">
      <c r="A848" s="1"/>
      <c r="D848" s="1"/>
      <c r="E848" s="1"/>
      <c r="F848" s="1"/>
      <c r="I848" s="1"/>
    </row>
    <row r="849" ht="12.75" customHeight="1">
      <c r="A849" s="1"/>
      <c r="D849" s="1"/>
      <c r="E849" s="1"/>
      <c r="F849" s="1"/>
      <c r="I849" s="1"/>
    </row>
    <row r="850" ht="12.75" customHeight="1">
      <c r="A850" s="1"/>
      <c r="D850" s="1"/>
      <c r="E850" s="1"/>
      <c r="F850" s="1"/>
      <c r="I850" s="1"/>
    </row>
    <row r="851" ht="12.75" customHeight="1">
      <c r="A851" s="1"/>
      <c r="D851" s="1"/>
      <c r="E851" s="1"/>
      <c r="F851" s="1"/>
      <c r="I851" s="1"/>
    </row>
    <row r="852" ht="12.75" customHeight="1">
      <c r="A852" s="1"/>
      <c r="D852" s="1"/>
      <c r="E852" s="1"/>
      <c r="F852" s="1"/>
      <c r="I852" s="1"/>
    </row>
    <row r="853" ht="12.75" customHeight="1">
      <c r="A853" s="1"/>
      <c r="D853" s="1"/>
      <c r="E853" s="1"/>
      <c r="F853" s="1"/>
      <c r="I853" s="1"/>
    </row>
    <row r="854" ht="12.75" customHeight="1">
      <c r="A854" s="1"/>
      <c r="D854" s="1"/>
      <c r="E854" s="1"/>
      <c r="F854" s="1"/>
      <c r="I854" s="1"/>
    </row>
    <row r="855" ht="12.75" customHeight="1">
      <c r="A855" s="1"/>
      <c r="D855" s="1"/>
      <c r="E855" s="1"/>
      <c r="F855" s="1"/>
      <c r="I855" s="1"/>
    </row>
    <row r="856" ht="12.75" customHeight="1">
      <c r="A856" s="1"/>
      <c r="D856" s="1"/>
      <c r="E856" s="1"/>
      <c r="F856" s="1"/>
      <c r="I856" s="1"/>
    </row>
    <row r="857" ht="12.75" customHeight="1">
      <c r="A857" s="1"/>
      <c r="D857" s="1"/>
      <c r="E857" s="1"/>
      <c r="F857" s="1"/>
      <c r="I857" s="1"/>
    </row>
    <row r="858" ht="12.75" customHeight="1">
      <c r="A858" s="1"/>
      <c r="D858" s="1"/>
      <c r="E858" s="1"/>
      <c r="F858" s="1"/>
      <c r="I858" s="1"/>
    </row>
    <row r="859" ht="12.75" customHeight="1">
      <c r="A859" s="1"/>
      <c r="D859" s="1"/>
      <c r="E859" s="1"/>
      <c r="F859" s="1"/>
      <c r="I859" s="1"/>
    </row>
    <row r="860" ht="12.75" customHeight="1">
      <c r="A860" s="1"/>
      <c r="D860" s="1"/>
      <c r="E860" s="1"/>
      <c r="F860" s="1"/>
      <c r="I860" s="1"/>
    </row>
    <row r="861" ht="12.75" customHeight="1">
      <c r="A861" s="1"/>
      <c r="D861" s="1"/>
      <c r="E861" s="1"/>
      <c r="F861" s="1"/>
      <c r="I861" s="1"/>
    </row>
    <row r="862" ht="12.75" customHeight="1">
      <c r="A862" s="1"/>
      <c r="D862" s="1"/>
      <c r="E862" s="1"/>
      <c r="F862" s="1"/>
      <c r="I862" s="1"/>
    </row>
    <row r="863" ht="12.75" customHeight="1">
      <c r="A863" s="1"/>
      <c r="D863" s="1"/>
      <c r="E863" s="1"/>
      <c r="F863" s="1"/>
      <c r="I863" s="1"/>
    </row>
    <row r="864" ht="12.75" customHeight="1">
      <c r="A864" s="1"/>
      <c r="D864" s="1"/>
      <c r="E864" s="1"/>
      <c r="F864" s="1"/>
      <c r="I864" s="1"/>
    </row>
    <row r="865" ht="12.75" customHeight="1">
      <c r="A865" s="1"/>
      <c r="D865" s="1"/>
      <c r="E865" s="1"/>
      <c r="F865" s="1"/>
      <c r="I865" s="1"/>
    </row>
    <row r="866" ht="12.75" customHeight="1">
      <c r="A866" s="1"/>
      <c r="D866" s="1"/>
      <c r="E866" s="1"/>
      <c r="F866" s="1"/>
      <c r="I866" s="1"/>
    </row>
    <row r="867" ht="12.75" customHeight="1">
      <c r="A867" s="1"/>
      <c r="D867" s="1"/>
      <c r="E867" s="1"/>
      <c r="F867" s="1"/>
      <c r="I867" s="1"/>
    </row>
    <row r="868" ht="12.75" customHeight="1">
      <c r="A868" s="1"/>
      <c r="D868" s="1"/>
      <c r="E868" s="1"/>
      <c r="F868" s="1"/>
      <c r="I868" s="1"/>
    </row>
    <row r="869" ht="12.75" customHeight="1">
      <c r="A869" s="1"/>
      <c r="D869" s="1"/>
      <c r="E869" s="1"/>
      <c r="F869" s="1"/>
      <c r="I869" s="1"/>
    </row>
    <row r="870" ht="12.75" customHeight="1">
      <c r="A870" s="1"/>
      <c r="D870" s="1"/>
      <c r="E870" s="1"/>
      <c r="F870" s="1"/>
      <c r="I870" s="1"/>
    </row>
    <row r="871" ht="12.75" customHeight="1">
      <c r="A871" s="1"/>
      <c r="D871" s="1"/>
      <c r="E871" s="1"/>
      <c r="F871" s="1"/>
      <c r="I871" s="1"/>
    </row>
    <row r="872" ht="12.75" customHeight="1">
      <c r="A872" s="1"/>
      <c r="D872" s="1"/>
      <c r="E872" s="1"/>
      <c r="F872" s="1"/>
      <c r="I872" s="1"/>
    </row>
    <row r="873" ht="12.75" customHeight="1">
      <c r="A873" s="1"/>
      <c r="D873" s="1"/>
      <c r="E873" s="1"/>
      <c r="F873" s="1"/>
      <c r="I873" s="1"/>
    </row>
    <row r="874" ht="12.75" customHeight="1">
      <c r="A874" s="1"/>
      <c r="D874" s="1"/>
      <c r="E874" s="1"/>
      <c r="F874" s="1"/>
      <c r="I874" s="1"/>
    </row>
    <row r="875" ht="12.75" customHeight="1">
      <c r="A875" s="1"/>
      <c r="D875" s="1"/>
      <c r="E875" s="1"/>
      <c r="F875" s="1"/>
      <c r="I875" s="1"/>
    </row>
    <row r="876" ht="12.75" customHeight="1">
      <c r="A876" s="1"/>
      <c r="D876" s="1"/>
      <c r="E876" s="1"/>
      <c r="F876" s="1"/>
      <c r="I876" s="1"/>
    </row>
    <row r="877" ht="12.75" customHeight="1">
      <c r="A877" s="1"/>
      <c r="D877" s="1"/>
      <c r="E877" s="1"/>
      <c r="F877" s="1"/>
      <c r="I877" s="1"/>
    </row>
    <row r="878" ht="12.75" customHeight="1">
      <c r="A878" s="1"/>
      <c r="D878" s="1"/>
      <c r="E878" s="1"/>
      <c r="F878" s="1"/>
      <c r="I878" s="1"/>
    </row>
    <row r="879" ht="12.75" customHeight="1">
      <c r="A879" s="1"/>
      <c r="D879" s="1"/>
      <c r="E879" s="1"/>
      <c r="F879" s="1"/>
      <c r="I879" s="1"/>
    </row>
    <row r="880" ht="12.75" customHeight="1">
      <c r="A880" s="1"/>
      <c r="D880" s="1"/>
      <c r="E880" s="1"/>
      <c r="F880" s="1"/>
      <c r="I880" s="1"/>
    </row>
    <row r="881" ht="12.75" customHeight="1">
      <c r="A881" s="1"/>
      <c r="D881" s="1"/>
      <c r="E881" s="1"/>
      <c r="F881" s="1"/>
      <c r="I881" s="1"/>
    </row>
    <row r="882" ht="12.75" customHeight="1">
      <c r="A882" s="1"/>
      <c r="D882" s="1"/>
      <c r="E882" s="1"/>
      <c r="F882" s="1"/>
      <c r="I882" s="1"/>
    </row>
    <row r="883" ht="12.75" customHeight="1">
      <c r="A883" s="1"/>
      <c r="D883" s="1"/>
      <c r="E883" s="1"/>
      <c r="F883" s="1"/>
      <c r="I883" s="1"/>
    </row>
    <row r="884" ht="12.75" customHeight="1">
      <c r="A884" s="1"/>
      <c r="D884" s="1"/>
      <c r="E884" s="1"/>
      <c r="F884" s="1"/>
      <c r="I884" s="1"/>
    </row>
    <row r="885" ht="12.75" customHeight="1">
      <c r="A885" s="1"/>
      <c r="D885" s="1"/>
      <c r="E885" s="1"/>
      <c r="F885" s="1"/>
      <c r="I885" s="1"/>
    </row>
    <row r="886" ht="12.75" customHeight="1">
      <c r="A886" s="1"/>
      <c r="D886" s="1"/>
      <c r="E886" s="1"/>
      <c r="F886" s="1"/>
      <c r="I886" s="1"/>
    </row>
    <row r="887" ht="12.75" customHeight="1">
      <c r="A887" s="1"/>
      <c r="D887" s="1"/>
      <c r="E887" s="1"/>
      <c r="F887" s="1"/>
      <c r="I887" s="1"/>
    </row>
    <row r="888" ht="12.75" customHeight="1">
      <c r="A888" s="1"/>
      <c r="D888" s="1"/>
      <c r="E888" s="1"/>
      <c r="F888" s="1"/>
      <c r="I888" s="1"/>
    </row>
    <row r="889" ht="12.75" customHeight="1">
      <c r="A889" s="1"/>
      <c r="D889" s="1"/>
      <c r="E889" s="1"/>
      <c r="F889" s="1"/>
      <c r="I889" s="1"/>
    </row>
    <row r="890" ht="12.75" customHeight="1">
      <c r="A890" s="1"/>
      <c r="D890" s="1"/>
      <c r="E890" s="1"/>
      <c r="F890" s="1"/>
      <c r="I890" s="1"/>
    </row>
    <row r="891" ht="12.75" customHeight="1">
      <c r="A891" s="1"/>
      <c r="D891" s="1"/>
      <c r="E891" s="1"/>
      <c r="F891" s="1"/>
      <c r="I891" s="1"/>
    </row>
    <row r="892" ht="12.75" customHeight="1">
      <c r="A892" s="1"/>
      <c r="D892" s="1"/>
      <c r="E892" s="1"/>
      <c r="F892" s="1"/>
      <c r="I892" s="1"/>
    </row>
    <row r="893" ht="12.75" customHeight="1">
      <c r="A893" s="1"/>
      <c r="D893" s="1"/>
      <c r="E893" s="1"/>
      <c r="F893" s="1"/>
      <c r="I893" s="1"/>
    </row>
    <row r="894" ht="12.75" customHeight="1">
      <c r="A894" s="1"/>
      <c r="D894" s="1"/>
      <c r="E894" s="1"/>
      <c r="F894" s="1"/>
      <c r="I894" s="1"/>
    </row>
    <row r="895" ht="12.75" customHeight="1">
      <c r="A895" s="1"/>
      <c r="D895" s="1"/>
      <c r="E895" s="1"/>
      <c r="F895" s="1"/>
      <c r="I895" s="1"/>
    </row>
    <row r="896" ht="12.75" customHeight="1">
      <c r="A896" s="1"/>
      <c r="D896" s="1"/>
      <c r="E896" s="1"/>
      <c r="F896" s="1"/>
      <c r="I896" s="1"/>
    </row>
    <row r="897" ht="12.75" customHeight="1">
      <c r="A897" s="1"/>
      <c r="D897" s="1"/>
      <c r="E897" s="1"/>
      <c r="F897" s="1"/>
      <c r="I897" s="1"/>
    </row>
    <row r="898" ht="12.75" customHeight="1">
      <c r="A898" s="1"/>
      <c r="D898" s="1"/>
      <c r="E898" s="1"/>
      <c r="F898" s="1"/>
      <c r="I898" s="1"/>
    </row>
    <row r="899" ht="12.75" customHeight="1">
      <c r="A899" s="1"/>
      <c r="D899" s="1"/>
      <c r="E899" s="1"/>
      <c r="F899" s="1"/>
      <c r="I899" s="1"/>
    </row>
    <row r="900" ht="12.75" customHeight="1">
      <c r="A900" s="1"/>
      <c r="D900" s="1"/>
      <c r="E900" s="1"/>
      <c r="F900" s="1"/>
      <c r="I900" s="1"/>
    </row>
    <row r="901" ht="12.75" customHeight="1">
      <c r="A901" s="1"/>
      <c r="D901" s="1"/>
      <c r="E901" s="1"/>
      <c r="F901" s="1"/>
      <c r="I901" s="1"/>
    </row>
    <row r="902" ht="12.75" customHeight="1">
      <c r="A902" s="1"/>
      <c r="D902" s="1"/>
      <c r="E902" s="1"/>
      <c r="F902" s="1"/>
      <c r="I902" s="1"/>
    </row>
    <row r="903" ht="12.75" customHeight="1">
      <c r="A903" s="1"/>
      <c r="D903" s="1"/>
      <c r="E903" s="1"/>
      <c r="F903" s="1"/>
      <c r="I903" s="1"/>
    </row>
    <row r="904" ht="12.75" customHeight="1">
      <c r="A904" s="1"/>
      <c r="D904" s="1"/>
      <c r="E904" s="1"/>
      <c r="F904" s="1"/>
      <c r="I904" s="1"/>
    </row>
    <row r="905" ht="12.75" customHeight="1">
      <c r="A905" s="1"/>
      <c r="D905" s="1"/>
      <c r="E905" s="1"/>
      <c r="F905" s="1"/>
      <c r="I905" s="1"/>
    </row>
    <row r="906" ht="12.75" customHeight="1">
      <c r="A906" s="1"/>
      <c r="D906" s="1"/>
      <c r="E906" s="1"/>
      <c r="F906" s="1"/>
      <c r="I906" s="1"/>
    </row>
    <row r="907" ht="12.75" customHeight="1">
      <c r="A907" s="1"/>
      <c r="D907" s="1"/>
      <c r="E907" s="1"/>
      <c r="F907" s="1"/>
      <c r="I907" s="1"/>
    </row>
    <row r="908" ht="12.75" customHeight="1">
      <c r="A908" s="1"/>
      <c r="D908" s="1"/>
      <c r="E908" s="1"/>
      <c r="F908" s="1"/>
      <c r="I908" s="1"/>
    </row>
    <row r="909" ht="12.75" customHeight="1">
      <c r="A909" s="1"/>
      <c r="D909" s="1"/>
      <c r="E909" s="1"/>
      <c r="F909" s="1"/>
      <c r="I909" s="1"/>
    </row>
    <row r="910" ht="12.75" customHeight="1">
      <c r="A910" s="1"/>
      <c r="D910" s="1"/>
      <c r="E910" s="1"/>
      <c r="F910" s="1"/>
      <c r="I910" s="1"/>
    </row>
    <row r="911" ht="12.75" customHeight="1">
      <c r="A911" s="1"/>
      <c r="D911" s="1"/>
      <c r="E911" s="1"/>
      <c r="F911" s="1"/>
      <c r="I911" s="1"/>
    </row>
    <row r="912" ht="12.75" customHeight="1">
      <c r="A912" s="1"/>
      <c r="D912" s="1"/>
      <c r="E912" s="1"/>
      <c r="F912" s="1"/>
      <c r="I912" s="1"/>
    </row>
    <row r="913" ht="12.75" customHeight="1">
      <c r="A913" s="1"/>
      <c r="D913" s="1"/>
      <c r="E913" s="1"/>
      <c r="F913" s="1"/>
      <c r="I913" s="1"/>
    </row>
    <row r="914" ht="12.75" customHeight="1">
      <c r="A914" s="1"/>
      <c r="D914" s="1"/>
      <c r="E914" s="1"/>
      <c r="F914" s="1"/>
      <c r="I914" s="1"/>
    </row>
    <row r="915" ht="12.75" customHeight="1">
      <c r="A915" s="1"/>
      <c r="D915" s="1"/>
      <c r="E915" s="1"/>
      <c r="F915" s="1"/>
      <c r="I915" s="1"/>
    </row>
    <row r="916" ht="12.75" customHeight="1">
      <c r="A916" s="1"/>
      <c r="D916" s="1"/>
      <c r="E916" s="1"/>
      <c r="F916" s="1"/>
      <c r="I916" s="1"/>
    </row>
    <row r="917" ht="12.75" customHeight="1">
      <c r="A917" s="1"/>
      <c r="D917" s="1"/>
      <c r="E917" s="1"/>
      <c r="F917" s="1"/>
      <c r="I917" s="1"/>
    </row>
    <row r="918" ht="12.75" customHeight="1">
      <c r="A918" s="1"/>
      <c r="D918" s="1"/>
      <c r="E918" s="1"/>
      <c r="F918" s="1"/>
      <c r="I918" s="1"/>
    </row>
    <row r="919" ht="12.75" customHeight="1">
      <c r="A919" s="1"/>
      <c r="D919" s="1"/>
      <c r="E919" s="1"/>
      <c r="F919" s="1"/>
      <c r="I919" s="1"/>
    </row>
    <row r="920" ht="12.75" customHeight="1">
      <c r="A920" s="1"/>
      <c r="D920" s="1"/>
      <c r="E920" s="1"/>
      <c r="F920" s="1"/>
      <c r="I920" s="1"/>
    </row>
    <row r="921" ht="12.75" customHeight="1">
      <c r="A921" s="1"/>
      <c r="D921" s="1"/>
      <c r="E921" s="1"/>
      <c r="F921" s="1"/>
      <c r="I921" s="1"/>
    </row>
    <row r="922" ht="12.75" customHeight="1">
      <c r="A922" s="1"/>
      <c r="D922" s="1"/>
      <c r="E922" s="1"/>
      <c r="F922" s="1"/>
      <c r="I922" s="1"/>
    </row>
    <row r="923" ht="12.75" customHeight="1">
      <c r="A923" s="1"/>
      <c r="D923" s="1"/>
      <c r="E923" s="1"/>
      <c r="F923" s="1"/>
      <c r="I923" s="1"/>
    </row>
    <row r="924" ht="12.75" customHeight="1">
      <c r="A924" s="1"/>
      <c r="D924" s="1"/>
      <c r="E924" s="1"/>
      <c r="F924" s="1"/>
      <c r="I924" s="1"/>
    </row>
    <row r="925" ht="12.75" customHeight="1">
      <c r="A925" s="1"/>
      <c r="D925" s="1"/>
      <c r="E925" s="1"/>
      <c r="F925" s="1"/>
      <c r="I925" s="1"/>
    </row>
    <row r="926" ht="12.75" customHeight="1">
      <c r="A926" s="1"/>
      <c r="D926" s="1"/>
      <c r="E926" s="1"/>
      <c r="F926" s="1"/>
      <c r="I926" s="1"/>
    </row>
    <row r="927" ht="12.75" customHeight="1">
      <c r="A927" s="1"/>
      <c r="D927" s="1"/>
      <c r="E927" s="1"/>
      <c r="F927" s="1"/>
      <c r="I927" s="1"/>
    </row>
    <row r="928" ht="12.75" customHeight="1">
      <c r="A928" s="1"/>
      <c r="D928" s="1"/>
      <c r="E928" s="1"/>
      <c r="F928" s="1"/>
      <c r="I928" s="1"/>
    </row>
    <row r="929" ht="12.75" customHeight="1">
      <c r="A929" s="1"/>
      <c r="D929" s="1"/>
      <c r="E929" s="1"/>
      <c r="F929" s="1"/>
      <c r="I929" s="1"/>
    </row>
    <row r="930" ht="12.75" customHeight="1">
      <c r="A930" s="1"/>
      <c r="D930" s="1"/>
      <c r="E930" s="1"/>
      <c r="F930" s="1"/>
      <c r="I930" s="1"/>
    </row>
    <row r="931" ht="12.75" customHeight="1">
      <c r="A931" s="1"/>
      <c r="D931" s="1"/>
      <c r="E931" s="1"/>
      <c r="F931" s="1"/>
      <c r="I931" s="1"/>
    </row>
    <row r="932" ht="12.75" customHeight="1">
      <c r="A932" s="1"/>
      <c r="D932" s="1"/>
      <c r="E932" s="1"/>
      <c r="F932" s="1"/>
      <c r="I932" s="1"/>
    </row>
    <row r="933" ht="12.75" customHeight="1">
      <c r="A933" s="1"/>
      <c r="D933" s="1"/>
      <c r="E933" s="1"/>
      <c r="F933" s="1"/>
      <c r="I933" s="1"/>
    </row>
    <row r="934" ht="12.75" customHeight="1">
      <c r="A934" s="1"/>
      <c r="D934" s="1"/>
      <c r="E934" s="1"/>
      <c r="F934" s="1"/>
      <c r="I934" s="1"/>
    </row>
    <row r="935" ht="12.75" customHeight="1">
      <c r="A935" s="1"/>
      <c r="D935" s="1"/>
      <c r="E935" s="1"/>
      <c r="F935" s="1"/>
      <c r="I935" s="1"/>
    </row>
    <row r="936" ht="12.75" customHeight="1">
      <c r="A936" s="1"/>
      <c r="D936" s="1"/>
      <c r="E936" s="1"/>
      <c r="F936" s="1"/>
      <c r="I936" s="1"/>
    </row>
    <row r="937" ht="12.75" customHeight="1">
      <c r="A937" s="1"/>
      <c r="D937" s="1"/>
      <c r="E937" s="1"/>
      <c r="F937" s="1"/>
      <c r="I937" s="1"/>
    </row>
    <row r="938" ht="12.75" customHeight="1">
      <c r="A938" s="1"/>
      <c r="D938" s="1"/>
      <c r="E938" s="1"/>
      <c r="F938" s="1"/>
      <c r="I938" s="1"/>
    </row>
    <row r="939" ht="12.75" customHeight="1">
      <c r="A939" s="1"/>
      <c r="D939" s="1"/>
      <c r="E939" s="1"/>
      <c r="F939" s="1"/>
      <c r="I939" s="1"/>
    </row>
    <row r="940" ht="12.75" customHeight="1">
      <c r="A940" s="1"/>
      <c r="D940" s="1"/>
      <c r="E940" s="1"/>
      <c r="F940" s="1"/>
      <c r="I940" s="1"/>
    </row>
    <row r="941" ht="12.75" customHeight="1">
      <c r="A941" s="1"/>
      <c r="D941" s="1"/>
      <c r="E941" s="1"/>
      <c r="F941" s="1"/>
      <c r="I941" s="1"/>
    </row>
    <row r="942" ht="12.75" customHeight="1">
      <c r="A942" s="1"/>
      <c r="D942" s="1"/>
      <c r="E942" s="1"/>
      <c r="F942" s="1"/>
      <c r="I942" s="1"/>
    </row>
    <row r="943" ht="12.75" customHeight="1">
      <c r="A943" s="1"/>
      <c r="D943" s="1"/>
      <c r="E943" s="1"/>
      <c r="F943" s="1"/>
      <c r="I943" s="1"/>
    </row>
    <row r="944" ht="12.75" customHeight="1">
      <c r="A944" s="1"/>
      <c r="D944" s="1"/>
      <c r="E944" s="1"/>
      <c r="F944" s="1"/>
      <c r="I944" s="1"/>
    </row>
    <row r="945" ht="12.75" customHeight="1">
      <c r="A945" s="1"/>
      <c r="D945" s="1"/>
      <c r="E945" s="1"/>
      <c r="F945" s="1"/>
      <c r="I945" s="1"/>
    </row>
    <row r="946" ht="12.75" customHeight="1">
      <c r="A946" s="1"/>
      <c r="D946" s="1"/>
      <c r="E946" s="1"/>
      <c r="F946" s="1"/>
      <c r="I946" s="1"/>
    </row>
    <row r="947" ht="12.75" customHeight="1">
      <c r="A947" s="1"/>
      <c r="D947" s="1"/>
      <c r="E947" s="1"/>
      <c r="F947" s="1"/>
      <c r="I947" s="1"/>
    </row>
    <row r="948" ht="12.75" customHeight="1">
      <c r="A948" s="1"/>
      <c r="D948" s="1"/>
      <c r="E948" s="1"/>
      <c r="F948" s="1"/>
      <c r="I948" s="1"/>
    </row>
    <row r="949" ht="12.75" customHeight="1">
      <c r="A949" s="1"/>
      <c r="D949" s="1"/>
      <c r="E949" s="1"/>
      <c r="F949" s="1"/>
      <c r="I949" s="1"/>
    </row>
    <row r="950" ht="12.75" customHeight="1">
      <c r="A950" s="1"/>
      <c r="D950" s="1"/>
      <c r="E950" s="1"/>
      <c r="F950" s="1"/>
      <c r="I950" s="1"/>
    </row>
    <row r="951" ht="12.75" customHeight="1">
      <c r="A951" s="1"/>
      <c r="D951" s="1"/>
      <c r="E951" s="1"/>
      <c r="F951" s="1"/>
      <c r="I951" s="1"/>
    </row>
    <row r="952" ht="12.75" customHeight="1">
      <c r="A952" s="1"/>
      <c r="D952" s="1"/>
      <c r="E952" s="1"/>
      <c r="F952" s="1"/>
      <c r="I952" s="1"/>
    </row>
    <row r="953" ht="12.75" customHeight="1">
      <c r="A953" s="1"/>
      <c r="D953" s="1"/>
      <c r="E953" s="1"/>
      <c r="F953" s="1"/>
      <c r="I953" s="1"/>
    </row>
    <row r="954" ht="12.75" customHeight="1">
      <c r="A954" s="1"/>
      <c r="D954" s="1"/>
      <c r="E954" s="1"/>
      <c r="F954" s="1"/>
      <c r="I954" s="1"/>
    </row>
    <row r="955" ht="12.75" customHeight="1">
      <c r="A955" s="1"/>
      <c r="D955" s="1"/>
      <c r="E955" s="1"/>
      <c r="F955" s="1"/>
      <c r="I955" s="1"/>
    </row>
    <row r="956" ht="12.75" customHeight="1">
      <c r="A956" s="1"/>
      <c r="D956" s="1"/>
      <c r="E956" s="1"/>
      <c r="F956" s="1"/>
      <c r="I956" s="1"/>
    </row>
    <row r="957" ht="12.75" customHeight="1">
      <c r="A957" s="1"/>
      <c r="D957" s="1"/>
      <c r="E957" s="1"/>
      <c r="F957" s="1"/>
      <c r="I957" s="1"/>
    </row>
    <row r="958" ht="12.75" customHeight="1">
      <c r="A958" s="1"/>
      <c r="D958" s="1"/>
      <c r="E958" s="1"/>
      <c r="F958" s="1"/>
      <c r="I958" s="1"/>
    </row>
    <row r="959" ht="12.75" customHeight="1">
      <c r="A959" s="1"/>
      <c r="D959" s="1"/>
      <c r="E959" s="1"/>
      <c r="F959" s="1"/>
      <c r="I959" s="1"/>
    </row>
    <row r="960" ht="12.75" customHeight="1">
      <c r="A960" s="1"/>
      <c r="D960" s="1"/>
      <c r="E960" s="1"/>
      <c r="F960" s="1"/>
      <c r="I960" s="1"/>
    </row>
    <row r="961" ht="12.75" customHeight="1">
      <c r="A961" s="1"/>
      <c r="D961" s="1"/>
      <c r="E961" s="1"/>
      <c r="F961" s="1"/>
      <c r="I961" s="1"/>
    </row>
    <row r="962" ht="12.75" customHeight="1">
      <c r="A962" s="1"/>
      <c r="D962" s="1"/>
      <c r="E962" s="1"/>
      <c r="F962" s="1"/>
      <c r="I962" s="1"/>
    </row>
    <row r="963" ht="12.75" customHeight="1">
      <c r="A963" s="1"/>
      <c r="D963" s="1"/>
      <c r="E963" s="1"/>
      <c r="F963" s="1"/>
      <c r="I963" s="1"/>
    </row>
    <row r="964" ht="12.75" customHeight="1">
      <c r="A964" s="1"/>
      <c r="D964" s="1"/>
      <c r="E964" s="1"/>
      <c r="F964" s="1"/>
      <c r="I964" s="1"/>
    </row>
    <row r="965" ht="12.75" customHeight="1">
      <c r="A965" s="1"/>
      <c r="D965" s="1"/>
      <c r="E965" s="1"/>
      <c r="F965" s="1"/>
      <c r="I965" s="1"/>
    </row>
    <row r="966" ht="12.75" customHeight="1">
      <c r="A966" s="1"/>
      <c r="D966" s="1"/>
      <c r="E966" s="1"/>
      <c r="F966" s="1"/>
      <c r="I966" s="1"/>
    </row>
    <row r="967" ht="12.75" customHeight="1">
      <c r="A967" s="1"/>
      <c r="D967" s="1"/>
      <c r="E967" s="1"/>
      <c r="F967" s="1"/>
      <c r="I967" s="1"/>
    </row>
    <row r="968" ht="12.75" customHeight="1">
      <c r="A968" s="1"/>
      <c r="D968" s="1"/>
      <c r="E968" s="1"/>
      <c r="F968" s="1"/>
      <c r="I968" s="1"/>
    </row>
    <row r="969" ht="12.75" customHeight="1">
      <c r="A969" s="1"/>
      <c r="D969" s="1"/>
      <c r="E969" s="1"/>
      <c r="F969" s="1"/>
      <c r="I969" s="1"/>
    </row>
    <row r="970" ht="12.75" customHeight="1">
      <c r="A970" s="1"/>
      <c r="D970" s="1"/>
      <c r="E970" s="1"/>
      <c r="F970" s="1"/>
      <c r="I970" s="1"/>
    </row>
    <row r="971" ht="12.75" customHeight="1">
      <c r="A971" s="1"/>
      <c r="D971" s="1"/>
      <c r="E971" s="1"/>
      <c r="F971" s="1"/>
      <c r="I971" s="1"/>
    </row>
    <row r="972" ht="12.75" customHeight="1">
      <c r="A972" s="1"/>
      <c r="D972" s="1"/>
      <c r="E972" s="1"/>
      <c r="F972" s="1"/>
      <c r="I972" s="1"/>
    </row>
    <row r="973" ht="12.75" customHeight="1">
      <c r="A973" s="1"/>
      <c r="D973" s="1"/>
      <c r="E973" s="1"/>
      <c r="F973" s="1"/>
      <c r="I973" s="1"/>
    </row>
    <row r="974" ht="12.75" customHeight="1">
      <c r="A974" s="1"/>
      <c r="D974" s="1"/>
      <c r="E974" s="1"/>
      <c r="F974" s="1"/>
      <c r="I974" s="1"/>
    </row>
    <row r="975" ht="12.75" customHeight="1">
      <c r="A975" s="1"/>
      <c r="D975" s="1"/>
      <c r="E975" s="1"/>
      <c r="F975" s="1"/>
      <c r="I975" s="1"/>
    </row>
    <row r="976" ht="12.75" customHeight="1">
      <c r="A976" s="1"/>
      <c r="D976" s="1"/>
      <c r="E976" s="1"/>
      <c r="F976" s="1"/>
      <c r="I976" s="1"/>
    </row>
    <row r="977" ht="12.75" customHeight="1">
      <c r="A977" s="1"/>
      <c r="D977" s="1"/>
      <c r="E977" s="1"/>
      <c r="F977" s="1"/>
      <c r="I977" s="1"/>
    </row>
    <row r="978" ht="12.75" customHeight="1">
      <c r="A978" s="1"/>
      <c r="D978" s="1"/>
      <c r="E978" s="1"/>
      <c r="F978" s="1"/>
      <c r="I978" s="1"/>
    </row>
    <row r="979" ht="12.75" customHeight="1">
      <c r="A979" s="1"/>
      <c r="D979" s="1"/>
      <c r="E979" s="1"/>
      <c r="F979" s="1"/>
      <c r="I979" s="1"/>
    </row>
    <row r="980" ht="12.75" customHeight="1">
      <c r="A980" s="1"/>
      <c r="D980" s="1"/>
      <c r="E980" s="1"/>
      <c r="F980" s="1"/>
      <c r="I980" s="1"/>
    </row>
    <row r="981" ht="12.75" customHeight="1">
      <c r="A981" s="1"/>
      <c r="D981" s="1"/>
      <c r="E981" s="1"/>
      <c r="F981" s="1"/>
      <c r="I981" s="1"/>
    </row>
    <row r="982" ht="12.75" customHeight="1">
      <c r="A982" s="1"/>
      <c r="D982" s="1"/>
      <c r="E982" s="1"/>
      <c r="F982" s="1"/>
      <c r="I982" s="1"/>
    </row>
    <row r="983" ht="12.75" customHeight="1">
      <c r="A983" s="1"/>
      <c r="D983" s="1"/>
      <c r="E983" s="1"/>
      <c r="F983" s="1"/>
      <c r="I983" s="1"/>
    </row>
    <row r="984" ht="12.75" customHeight="1">
      <c r="A984" s="1"/>
      <c r="D984" s="1"/>
      <c r="E984" s="1"/>
      <c r="F984" s="1"/>
      <c r="I984" s="1"/>
    </row>
    <row r="985" ht="12.75" customHeight="1">
      <c r="A985" s="1"/>
      <c r="D985" s="1"/>
      <c r="E985" s="1"/>
      <c r="F985" s="1"/>
      <c r="I985" s="1"/>
    </row>
    <row r="986" ht="12.75" customHeight="1">
      <c r="A986" s="1"/>
      <c r="D986" s="1"/>
      <c r="E986" s="1"/>
      <c r="F986" s="1"/>
      <c r="I986" s="1"/>
    </row>
    <row r="987" ht="12.75" customHeight="1">
      <c r="A987" s="1"/>
      <c r="D987" s="1"/>
      <c r="E987" s="1"/>
      <c r="F987" s="1"/>
      <c r="I987" s="1"/>
    </row>
    <row r="988" ht="12.75" customHeight="1">
      <c r="A988" s="1"/>
      <c r="D988" s="1"/>
      <c r="E988" s="1"/>
      <c r="F988" s="1"/>
      <c r="I988" s="1"/>
    </row>
    <row r="989" ht="12.75" customHeight="1">
      <c r="A989" s="1"/>
      <c r="D989" s="1"/>
      <c r="E989" s="1"/>
      <c r="F989" s="1"/>
      <c r="I989" s="1"/>
    </row>
    <row r="990" ht="12.75" customHeight="1">
      <c r="A990" s="1"/>
      <c r="D990" s="1"/>
      <c r="E990" s="1"/>
      <c r="F990" s="1"/>
      <c r="I990" s="1"/>
    </row>
    <row r="991" ht="12.75" customHeight="1">
      <c r="A991" s="1"/>
      <c r="D991" s="1"/>
      <c r="E991" s="1"/>
      <c r="F991" s="1"/>
      <c r="I991" s="1"/>
    </row>
    <row r="992" ht="12.75" customHeight="1">
      <c r="A992" s="1"/>
      <c r="D992" s="1"/>
      <c r="E992" s="1"/>
      <c r="F992" s="1"/>
      <c r="I992" s="1"/>
    </row>
    <row r="993" ht="12.75" customHeight="1">
      <c r="A993" s="1"/>
      <c r="D993" s="1"/>
      <c r="E993" s="1"/>
      <c r="F993" s="1"/>
      <c r="I993" s="1"/>
    </row>
    <row r="994" ht="12.75" customHeight="1">
      <c r="A994" s="1"/>
      <c r="D994" s="1"/>
      <c r="E994" s="1"/>
      <c r="F994" s="1"/>
      <c r="I994" s="1"/>
    </row>
    <row r="995" ht="12.75" customHeight="1">
      <c r="A995" s="1"/>
      <c r="D995" s="1"/>
      <c r="E995" s="1"/>
      <c r="F995" s="1"/>
      <c r="I995" s="1"/>
    </row>
    <row r="996" ht="12.75" customHeight="1">
      <c r="A996" s="1"/>
      <c r="D996" s="1"/>
      <c r="E996" s="1"/>
      <c r="F996" s="1"/>
      <c r="I996" s="1"/>
    </row>
    <row r="997" ht="12.75" customHeight="1">
      <c r="A997" s="1"/>
      <c r="D997" s="1"/>
      <c r="E997" s="1"/>
      <c r="F997" s="1"/>
      <c r="I997" s="1"/>
    </row>
    <row r="998" ht="12.75" customHeight="1">
      <c r="A998" s="1"/>
      <c r="D998" s="1"/>
      <c r="E998" s="1"/>
      <c r="F998" s="1"/>
      <c r="I998" s="1"/>
    </row>
    <row r="999" ht="12.75" customHeight="1">
      <c r="A999" s="1"/>
      <c r="D999" s="1"/>
      <c r="E999" s="1"/>
      <c r="F999" s="1"/>
      <c r="I999" s="1"/>
    </row>
    <row r="1000" ht="12.75" customHeight="1">
      <c r="A1000" s="1"/>
      <c r="D1000" s="1"/>
      <c r="E1000" s="1"/>
      <c r="F1000" s="1"/>
      <c r="I1000" s="1"/>
    </row>
  </sheetData>
  <mergeCells count="3">
    <mergeCell ref="F43:G43"/>
    <mergeCell ref="F44:G44"/>
    <mergeCell ref="F45:G45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10.86"/>
    <col customWidth="1" min="5" max="9" width="8.0"/>
    <col customWidth="1" min="10" max="10" width="7.0"/>
  </cols>
  <sheetData>
    <row r="1" ht="18.75" customHeight="1">
      <c r="A1" s="17" t="s">
        <v>339</v>
      </c>
      <c r="B1" s="17"/>
      <c r="C1" s="17"/>
      <c r="D1" s="17"/>
      <c r="E1" s="17"/>
      <c r="F1" s="17"/>
      <c r="J1" s="1"/>
    </row>
    <row r="2" ht="13.5" customHeight="1">
      <c r="A2" s="1"/>
      <c r="D2" s="1"/>
      <c r="J2" s="1"/>
    </row>
    <row r="3" ht="12.75" customHeight="1">
      <c r="A3" s="1"/>
      <c r="D3" s="4" t="s">
        <v>2472</v>
      </c>
      <c r="E3" s="4" t="s">
        <v>716</v>
      </c>
      <c r="J3" s="1"/>
    </row>
    <row r="4" ht="12.75" customHeight="1">
      <c r="A4" s="1"/>
      <c r="D4" s="5" t="s">
        <v>685</v>
      </c>
      <c r="E4" s="6" t="str">
        <f t="shared" ref="E4:E7" si="1">T(D4)</f>
        <v>Hello</v>
      </c>
      <c r="F4" s="47" t="s">
        <v>4008</v>
      </c>
      <c r="J4" s="1"/>
    </row>
    <row r="5" ht="12.75" customHeight="1">
      <c r="A5" s="1"/>
      <c r="D5" s="5">
        <v>10.0</v>
      </c>
      <c r="E5" s="6" t="str">
        <f t="shared" si="1"/>
        <v/>
      </c>
      <c r="F5" s="47" t="s">
        <v>4009</v>
      </c>
      <c r="J5" s="1"/>
    </row>
    <row r="6" ht="12.75" customHeight="1">
      <c r="A6" s="1"/>
      <c r="D6" s="193">
        <v>35796.0</v>
      </c>
      <c r="E6" s="6" t="str">
        <f t="shared" si="1"/>
        <v/>
      </c>
      <c r="F6" s="47" t="s">
        <v>4010</v>
      </c>
      <c r="J6" s="1"/>
    </row>
    <row r="7" ht="12.75" customHeight="1">
      <c r="A7" s="1"/>
      <c r="D7" s="193"/>
      <c r="E7" s="6" t="str">
        <f t="shared" si="1"/>
        <v/>
      </c>
      <c r="F7" s="47" t="s">
        <v>4011</v>
      </c>
      <c r="J7" s="1"/>
    </row>
    <row r="8" ht="12.75" customHeight="1">
      <c r="A8" s="1"/>
      <c r="D8" s="1"/>
      <c r="J8" s="1"/>
    </row>
    <row r="9" ht="13.5" customHeight="1">
      <c r="A9" s="1"/>
      <c r="B9" s="3" t="s">
        <v>698</v>
      </c>
      <c r="C9" s="3"/>
      <c r="D9" s="3"/>
      <c r="E9" s="3"/>
      <c r="F9" s="3"/>
      <c r="J9" s="1"/>
    </row>
    <row r="10" ht="12.75" customHeight="1">
      <c r="A10" s="1"/>
      <c r="B10" s="1" t="s">
        <v>4012</v>
      </c>
      <c r="D10" s="1"/>
      <c r="J10" s="1"/>
    </row>
    <row r="11" ht="12.75" customHeight="1">
      <c r="A11" s="1"/>
      <c r="B11" s="1" t="s">
        <v>4013</v>
      </c>
      <c r="D11" s="1"/>
      <c r="J11" s="1"/>
    </row>
    <row r="12" ht="12.75" customHeight="1">
      <c r="A12" s="1"/>
      <c r="B12" s="1" t="s">
        <v>4014</v>
      </c>
      <c r="D12" s="1"/>
      <c r="J12" s="1"/>
    </row>
    <row r="13" ht="12.75" customHeight="1">
      <c r="A13" s="1"/>
      <c r="B13" s="1" t="s">
        <v>4015</v>
      </c>
      <c r="D13" s="1"/>
      <c r="J13" s="1"/>
    </row>
    <row r="14" ht="12.75" customHeight="1">
      <c r="A14" s="1"/>
      <c r="B14" s="1" t="s">
        <v>4016</v>
      </c>
      <c r="D14" s="1"/>
      <c r="J14" s="1"/>
    </row>
    <row r="15" ht="12.75" customHeight="1">
      <c r="A15" s="1"/>
      <c r="D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4017</v>
      </c>
      <c r="D17" s="1"/>
      <c r="J17" s="1"/>
    </row>
    <row r="18" ht="12.75" customHeight="1">
      <c r="A18" s="1"/>
      <c r="D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J19" s="1"/>
    </row>
    <row r="20" ht="12.75" customHeight="1">
      <c r="A20" s="1"/>
      <c r="B20" s="1" t="s">
        <v>788</v>
      </c>
      <c r="D20" s="1"/>
      <c r="J20" s="1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1.71"/>
    <col customWidth="1" min="4" max="9" width="8.0"/>
    <col customWidth="1" min="10" max="10" width="6.0"/>
  </cols>
  <sheetData>
    <row r="1" ht="18.75" customHeight="1">
      <c r="A1" s="17" t="s">
        <v>341</v>
      </c>
      <c r="B1" s="17"/>
      <c r="C1" s="17"/>
      <c r="D1" s="17"/>
      <c r="E1" s="17"/>
      <c r="F1" s="17"/>
      <c r="J1" s="1"/>
    </row>
    <row r="2" ht="13.5" customHeight="1">
      <c r="A2" s="1"/>
      <c r="C2" s="1"/>
      <c r="J2" s="1"/>
    </row>
    <row r="3" ht="25.5" customHeight="1">
      <c r="A3" s="1"/>
      <c r="C3" s="99" t="s">
        <v>1739</v>
      </c>
      <c r="D3" s="99" t="s">
        <v>1740</v>
      </c>
      <c r="J3" s="1"/>
    </row>
    <row r="4" ht="12.75" customHeight="1">
      <c r="A4" s="1"/>
      <c r="C4" s="5">
        <v>10.0</v>
      </c>
      <c r="D4" s="6" t="str">
        <f>TEXT(C4,"0.00")</f>
        <v>10.00</v>
      </c>
      <c r="E4" s="47" t="s">
        <v>4018</v>
      </c>
      <c r="J4" s="1"/>
    </row>
    <row r="5" ht="12.75" customHeight="1">
      <c r="A5" s="1"/>
      <c r="C5" s="5">
        <v>10.0</v>
      </c>
      <c r="D5" s="6" t="str">
        <f>TEXT(C5,"£0.00")</f>
        <v>£10.00</v>
      </c>
      <c r="E5" s="47" t="s">
        <v>4019</v>
      </c>
      <c r="J5" s="1"/>
    </row>
    <row r="6" ht="12.75" customHeight="1">
      <c r="A6" s="1"/>
      <c r="C6" s="5">
        <v>10.0</v>
      </c>
      <c r="D6" s="6" t="str">
        <f>TEXT(C6,"0")</f>
        <v>10</v>
      </c>
      <c r="E6" s="47" t="s">
        <v>4020</v>
      </c>
      <c r="J6" s="1"/>
    </row>
    <row r="7" ht="12.75" customHeight="1">
      <c r="A7" s="1"/>
      <c r="C7" s="5">
        <v>10.0</v>
      </c>
      <c r="D7" s="6" t="str">
        <f>TEXT(C7,"£0")</f>
        <v>£10</v>
      </c>
      <c r="E7" s="47" t="s">
        <v>4021</v>
      </c>
      <c r="J7" s="1"/>
    </row>
    <row r="8" ht="12.75" customHeight="1">
      <c r="A8" s="1"/>
      <c r="C8" s="5">
        <v>10.25</v>
      </c>
      <c r="D8" s="6" t="str">
        <f>TEXT(C8,"0.0")</f>
        <v>10.3</v>
      </c>
      <c r="E8" s="47" t="s">
        <v>4022</v>
      </c>
      <c r="J8" s="1"/>
    </row>
    <row r="9" ht="12.75" customHeight="1">
      <c r="A9" s="1"/>
      <c r="C9" s="5">
        <v>10.25</v>
      </c>
      <c r="D9" s="6" t="str">
        <f>TEXT(C9,"£0.0")</f>
        <v>£10.3</v>
      </c>
      <c r="E9" s="47" t="s">
        <v>4023</v>
      </c>
      <c r="J9" s="1"/>
    </row>
    <row r="10" ht="12.75" customHeight="1">
      <c r="A10" s="1"/>
      <c r="C10" s="1"/>
      <c r="J10" s="1"/>
    </row>
    <row r="11" ht="13.5" customHeight="1">
      <c r="A11" s="1"/>
      <c r="B11" s="3" t="s">
        <v>698</v>
      </c>
      <c r="C11" s="3"/>
      <c r="D11" s="3"/>
      <c r="E11" s="3"/>
      <c r="F11" s="3"/>
      <c r="J11" s="1"/>
    </row>
    <row r="12" ht="12.75" customHeight="1">
      <c r="A12" s="1"/>
      <c r="B12" s="1" t="s">
        <v>4024</v>
      </c>
      <c r="C12" s="1"/>
      <c r="J12" s="1"/>
    </row>
    <row r="13" ht="12.75" customHeight="1">
      <c r="A13" s="1"/>
      <c r="B13" s="1" t="s">
        <v>4025</v>
      </c>
      <c r="C13" s="1"/>
      <c r="J13" s="1"/>
    </row>
    <row r="14" ht="12.75" customHeight="1">
      <c r="A14" s="1"/>
      <c r="C14" s="1"/>
      <c r="J14" s="1"/>
    </row>
    <row r="15" ht="13.5" customHeight="1">
      <c r="A15" s="1"/>
      <c r="B15" s="3" t="s">
        <v>653</v>
      </c>
      <c r="C15" s="3"/>
      <c r="D15" s="3"/>
      <c r="E15" s="3"/>
      <c r="F15" s="3"/>
      <c r="J15" s="1"/>
    </row>
    <row r="16" ht="12.75" customHeight="1">
      <c r="A16" s="1"/>
      <c r="B16" s="2" t="s">
        <v>4026</v>
      </c>
      <c r="C16" s="1"/>
      <c r="J16" s="1"/>
    </row>
    <row r="17" ht="12.75" customHeight="1">
      <c r="A17" s="1"/>
      <c r="C17" s="1"/>
      <c r="J17" s="1"/>
    </row>
    <row r="18" ht="13.5" customHeight="1">
      <c r="A18" s="1"/>
      <c r="B18" s="3" t="s">
        <v>4</v>
      </c>
      <c r="C18" s="3"/>
      <c r="D18" s="3"/>
      <c r="E18" s="3"/>
      <c r="F18" s="3"/>
      <c r="J18" s="1"/>
    </row>
    <row r="19" ht="12.75" customHeight="1">
      <c r="A19" s="1"/>
      <c r="B19" s="1" t="s">
        <v>979</v>
      </c>
      <c r="C19" s="1"/>
      <c r="J19" s="1"/>
    </row>
    <row r="20" ht="12.75" customHeight="1">
      <c r="A20" s="1"/>
      <c r="C20" s="1"/>
      <c r="J20" s="1"/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5" width="8.0"/>
    <col customWidth="1" min="6" max="6" width="12.57"/>
    <col customWidth="1" min="7" max="7" width="18.29"/>
  </cols>
  <sheetData>
    <row r="1" ht="18.75" customHeight="1">
      <c r="A1" s="17" t="s">
        <v>343</v>
      </c>
      <c r="B1" s="17"/>
      <c r="C1" s="17"/>
      <c r="D1" s="17"/>
      <c r="E1" s="17"/>
      <c r="F1" s="17"/>
      <c r="G1" s="17"/>
    </row>
    <row r="2" ht="13.5" customHeight="1">
      <c r="A2" s="1"/>
      <c r="F2" s="1"/>
      <c r="G2" s="1"/>
    </row>
    <row r="3" ht="12.75" customHeight="1">
      <c r="A3" s="1"/>
      <c r="C3" s="4" t="s">
        <v>1174</v>
      </c>
      <c r="D3" s="4" t="s">
        <v>1177</v>
      </c>
      <c r="E3" s="4" t="s">
        <v>1180</v>
      </c>
      <c r="F3" s="4" t="s">
        <v>986</v>
      </c>
      <c r="G3" s="1"/>
    </row>
    <row r="4" ht="12.75" customHeight="1">
      <c r="A4" s="1"/>
      <c r="C4" s="5">
        <v>14.0</v>
      </c>
      <c r="D4" s="5">
        <v>30.0</v>
      </c>
      <c r="E4" s="5">
        <v>59.0</v>
      </c>
      <c r="F4" s="453">
        <f t="shared" ref="F4:F6" si="1">TIME(C4,D4,E4)</f>
        <v>0.604849537</v>
      </c>
      <c r="G4" s="71" t="s">
        <v>4027</v>
      </c>
    </row>
    <row r="5" ht="12.75" customHeight="1">
      <c r="A5" s="1"/>
      <c r="C5" s="5">
        <v>14.0</v>
      </c>
      <c r="D5" s="5">
        <v>30.0</v>
      </c>
      <c r="E5" s="5">
        <v>59.0</v>
      </c>
      <c r="F5" s="454">
        <f t="shared" si="1"/>
        <v>0.604849537</v>
      </c>
      <c r="G5" s="71" t="s">
        <v>4028</v>
      </c>
    </row>
    <row r="6" ht="12.75" customHeight="1">
      <c r="A6" s="1"/>
      <c r="C6" s="5">
        <v>14.0</v>
      </c>
      <c r="D6" s="5">
        <v>30.0</v>
      </c>
      <c r="E6" s="5">
        <v>59.0</v>
      </c>
      <c r="F6" s="455">
        <f t="shared" si="1"/>
        <v>0.604849537</v>
      </c>
      <c r="G6" s="71" t="s">
        <v>4029</v>
      </c>
    </row>
    <row r="7" ht="12.75" customHeight="1">
      <c r="A7" s="1"/>
      <c r="F7" s="1"/>
      <c r="G7" s="1"/>
    </row>
    <row r="8" ht="13.5" customHeight="1">
      <c r="A8" s="1"/>
      <c r="B8" s="3" t="s">
        <v>721</v>
      </c>
      <c r="C8" s="3"/>
      <c r="D8" s="3"/>
      <c r="E8" s="3"/>
      <c r="F8" s="3"/>
      <c r="G8" s="3"/>
    </row>
    <row r="9" ht="12.75" customHeight="1">
      <c r="A9" s="1"/>
      <c r="B9" s="1" t="s">
        <v>4030</v>
      </c>
      <c r="F9" s="1"/>
      <c r="G9" s="1"/>
    </row>
    <row r="10" ht="12.75" customHeight="1">
      <c r="A10" s="1"/>
      <c r="F10" s="1"/>
      <c r="G10" s="1"/>
    </row>
    <row r="11" ht="13.5" customHeight="1">
      <c r="A11" s="1"/>
      <c r="B11" s="3" t="s">
        <v>653</v>
      </c>
      <c r="C11" s="3"/>
      <c r="D11" s="3"/>
      <c r="E11" s="3"/>
      <c r="F11" s="3"/>
      <c r="G11" s="3"/>
    </row>
    <row r="12" ht="12.75" customHeight="1">
      <c r="A12" s="1"/>
      <c r="B12" s="1" t="s">
        <v>4031</v>
      </c>
      <c r="F12" s="1"/>
      <c r="G12" s="1"/>
    </row>
    <row r="13" ht="12.75" customHeight="1">
      <c r="A13" s="1"/>
      <c r="F13" s="1"/>
      <c r="G13" s="1"/>
    </row>
    <row r="14" ht="13.5" customHeight="1">
      <c r="A14" s="1"/>
      <c r="B14" s="3" t="s">
        <v>4</v>
      </c>
      <c r="C14" s="3"/>
      <c r="D14" s="3"/>
      <c r="E14" s="3"/>
      <c r="F14" s="3"/>
      <c r="G14" s="3"/>
    </row>
    <row r="15" ht="12.75" customHeight="1">
      <c r="A15" s="1"/>
      <c r="B15" s="1" t="s">
        <v>4032</v>
      </c>
      <c r="F15" s="1"/>
      <c r="G15" s="1"/>
    </row>
    <row r="16" ht="12.75" customHeight="1">
      <c r="A16" s="1"/>
      <c r="B16" s="1" t="s">
        <v>4033</v>
      </c>
      <c r="F16" s="1"/>
      <c r="G16" s="1"/>
    </row>
    <row r="17" ht="12.75" customHeight="1">
      <c r="A17" s="1"/>
      <c r="B17" s="1" t="s">
        <v>4034</v>
      </c>
      <c r="F17" s="1"/>
      <c r="G17" s="1"/>
    </row>
    <row r="18" ht="12.75" customHeight="1">
      <c r="A18" s="1"/>
      <c r="F18" s="1"/>
      <c r="G18" s="1"/>
    </row>
    <row r="19" ht="12.75" customHeight="1">
      <c r="A19" s="1"/>
      <c r="F19" s="1"/>
      <c r="G19" s="1"/>
    </row>
    <row r="20" ht="12.75" customHeight="1">
      <c r="A20" s="1"/>
      <c r="F20" s="1"/>
      <c r="G20" s="1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3.29"/>
    <col customWidth="1" min="4" max="4" width="14.86"/>
    <col customWidth="1" min="5" max="5" width="18.86"/>
    <col customWidth="1" min="6" max="7" width="8.0"/>
    <col customWidth="1" min="8" max="8" width="7.0"/>
    <col customWidth="1" min="9" max="26" width="8.0"/>
  </cols>
  <sheetData>
    <row r="1" ht="18.75" customHeight="1">
      <c r="A1" s="17" t="s">
        <v>346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E2" s="1"/>
      <c r="H2" s="1"/>
    </row>
    <row r="3" ht="12.75" customHeight="1">
      <c r="A3" s="1"/>
      <c r="C3" s="136" t="s">
        <v>100</v>
      </c>
      <c r="D3" s="4" t="s">
        <v>986</v>
      </c>
      <c r="E3" s="1"/>
      <c r="H3" s="1"/>
    </row>
    <row r="4" ht="12.75" customHeight="1">
      <c r="A4" s="1"/>
      <c r="C4" s="456" t="s">
        <v>4035</v>
      </c>
      <c r="D4" s="6">
        <f t="shared" ref="D4:D6" si="1">TIMEVALUE(C4)</f>
        <v>0.604849537</v>
      </c>
      <c r="E4" s="71" t="s">
        <v>4036</v>
      </c>
      <c r="H4" s="1"/>
    </row>
    <row r="5" ht="12.75" customHeight="1">
      <c r="A5" s="1"/>
      <c r="C5" s="456" t="s">
        <v>4035</v>
      </c>
      <c r="D5" s="453">
        <f t="shared" si="1"/>
        <v>0.604849537</v>
      </c>
      <c r="E5" s="71" t="s">
        <v>4037</v>
      </c>
      <c r="H5" s="1"/>
    </row>
    <row r="6" ht="12.75" customHeight="1">
      <c r="A6" s="1"/>
      <c r="C6" s="456" t="s">
        <v>4035</v>
      </c>
      <c r="D6" s="454">
        <f t="shared" si="1"/>
        <v>0.604849537</v>
      </c>
      <c r="E6" s="71" t="s">
        <v>4038</v>
      </c>
      <c r="H6" s="1"/>
    </row>
    <row r="7" ht="12.75" customHeight="1">
      <c r="A7" s="1"/>
      <c r="C7" s="1"/>
      <c r="D7" s="1"/>
      <c r="E7" s="1"/>
      <c r="H7" s="1"/>
    </row>
    <row r="8" ht="13.5" customHeight="1">
      <c r="A8" s="1"/>
      <c r="B8" s="3" t="s">
        <v>721</v>
      </c>
      <c r="C8" s="3"/>
      <c r="D8" s="3"/>
      <c r="E8" s="3"/>
      <c r="F8" s="3"/>
      <c r="H8" s="1"/>
    </row>
    <row r="9" ht="12.75" customHeight="1">
      <c r="A9" s="1"/>
      <c r="B9" s="1" t="s">
        <v>4039</v>
      </c>
      <c r="C9" s="1"/>
      <c r="D9" s="1"/>
      <c r="E9" s="1"/>
      <c r="H9" s="1"/>
    </row>
    <row r="10" ht="12.75" customHeight="1">
      <c r="A10" s="1"/>
      <c r="B10" s="1" t="s">
        <v>4040</v>
      </c>
      <c r="C10" s="1"/>
      <c r="D10" s="1"/>
      <c r="E10" s="1"/>
      <c r="H10" s="1"/>
    </row>
    <row r="11" ht="12.75" customHeight="1">
      <c r="A11" s="1"/>
      <c r="B11" s="1" t="s">
        <v>4041</v>
      </c>
      <c r="C11" s="1"/>
      <c r="D11" s="1"/>
      <c r="E11" s="1"/>
      <c r="H11" s="1"/>
    </row>
    <row r="12" ht="12.75" customHeight="1">
      <c r="A12" s="1"/>
      <c r="C12" s="1"/>
      <c r="D12" s="1"/>
      <c r="E12" s="1"/>
      <c r="H12" s="1"/>
    </row>
    <row r="13" ht="13.5" customHeight="1">
      <c r="A13" s="1"/>
      <c r="B13" s="3" t="s">
        <v>653</v>
      </c>
      <c r="C13" s="3"/>
      <c r="D13" s="3"/>
      <c r="E13" s="3"/>
      <c r="F13" s="3"/>
      <c r="H13" s="1"/>
    </row>
    <row r="14" ht="12.75" customHeight="1">
      <c r="A14" s="1"/>
      <c r="B14" s="1" t="s">
        <v>4042</v>
      </c>
      <c r="C14" s="1"/>
      <c r="D14" s="1"/>
      <c r="E14" s="1"/>
      <c r="H14" s="1"/>
    </row>
    <row r="15" ht="12.75" customHeight="1">
      <c r="A15" s="1"/>
      <c r="C15" s="1"/>
      <c r="D15" s="1"/>
      <c r="E15" s="1"/>
      <c r="H15" s="1"/>
    </row>
    <row r="16" ht="13.5" customHeight="1">
      <c r="A16" s="1"/>
      <c r="B16" s="3" t="s">
        <v>4</v>
      </c>
      <c r="C16" s="3"/>
      <c r="D16" s="3"/>
      <c r="E16" s="3"/>
      <c r="F16" s="3"/>
      <c r="H16" s="1"/>
    </row>
    <row r="17" ht="12.75" customHeight="1">
      <c r="A17" s="1"/>
      <c r="B17" s="1" t="s">
        <v>4043</v>
      </c>
      <c r="C17" s="1"/>
      <c r="D17" s="1"/>
      <c r="E17" s="1"/>
      <c r="H17" s="1"/>
    </row>
    <row r="18" ht="12.75" customHeight="1">
      <c r="A18" s="1"/>
      <c r="B18" s="1" t="s">
        <v>4044</v>
      </c>
      <c r="C18" s="1"/>
      <c r="D18" s="1"/>
      <c r="E18" s="1"/>
      <c r="H18" s="1"/>
    </row>
    <row r="19" ht="12.75" customHeight="1">
      <c r="A19" s="1"/>
      <c r="C19" s="1"/>
      <c r="D19" s="1"/>
      <c r="E19" s="1"/>
      <c r="H19" s="1"/>
    </row>
    <row r="20" ht="12.75" customHeight="1">
      <c r="A20" s="1"/>
      <c r="C20" s="1"/>
      <c r="D20" s="1"/>
      <c r="E20" s="1"/>
      <c r="H20" s="1"/>
    </row>
    <row r="21" ht="12.75" customHeight="1">
      <c r="A21" s="1"/>
      <c r="C21" s="1"/>
      <c r="D21" s="1"/>
      <c r="E21" s="1"/>
      <c r="H21" s="1"/>
    </row>
    <row r="22" ht="12.75" customHeight="1">
      <c r="A22" s="1"/>
      <c r="C22" s="1"/>
      <c r="D22" s="1"/>
      <c r="E22" s="1"/>
      <c r="H22" s="1"/>
    </row>
    <row r="23" ht="12.75" customHeight="1">
      <c r="A23" s="1"/>
      <c r="C23" s="1"/>
      <c r="D23" s="1"/>
      <c r="E23" s="1"/>
      <c r="H23" s="1"/>
    </row>
    <row r="24" ht="12.75" customHeight="1">
      <c r="A24" s="1"/>
      <c r="C24" s="1"/>
      <c r="D24" s="1"/>
      <c r="E24" s="1"/>
      <c r="H24" s="1"/>
    </row>
    <row r="25" ht="12.75" customHeight="1">
      <c r="A25" s="1"/>
      <c r="C25" s="1"/>
      <c r="D25" s="1"/>
      <c r="E25" s="1"/>
      <c r="H25" s="1"/>
    </row>
    <row r="26" ht="12.75" customHeight="1">
      <c r="A26" s="1"/>
      <c r="C26" s="1"/>
      <c r="D26" s="1"/>
      <c r="E26" s="1"/>
      <c r="H26" s="1"/>
    </row>
    <row r="27" ht="12.75" customHeight="1">
      <c r="A27" s="1"/>
      <c r="C27" s="1"/>
      <c r="D27" s="1"/>
      <c r="E27" s="1"/>
      <c r="H27" s="1"/>
    </row>
    <row r="28" ht="12.75" customHeight="1">
      <c r="A28" s="1"/>
      <c r="C28" s="1"/>
      <c r="D28" s="1"/>
      <c r="E28" s="1"/>
      <c r="H28" s="1"/>
    </row>
    <row r="29" ht="12.75" customHeight="1">
      <c r="A29" s="1"/>
      <c r="C29" s="1"/>
      <c r="D29" s="1"/>
      <c r="E29" s="1"/>
      <c r="H29" s="1"/>
    </row>
    <row r="30" ht="12.75" customHeight="1">
      <c r="A30" s="1"/>
      <c r="C30" s="1"/>
      <c r="D30" s="1"/>
      <c r="E30" s="1"/>
      <c r="H30" s="1"/>
    </row>
    <row r="31" ht="12.75" customHeight="1">
      <c r="A31" s="1"/>
      <c r="C31" s="1"/>
      <c r="D31" s="1"/>
      <c r="E31" s="1"/>
      <c r="H31" s="1"/>
    </row>
    <row r="32" ht="12.75" customHeight="1">
      <c r="A32" s="1"/>
      <c r="C32" s="1"/>
      <c r="D32" s="1"/>
      <c r="E32" s="1"/>
      <c r="H32" s="1"/>
    </row>
    <row r="33" ht="12.75" customHeight="1">
      <c r="A33" s="1"/>
      <c r="C33" s="1"/>
      <c r="D33" s="1"/>
      <c r="E33" s="1"/>
      <c r="H33" s="1"/>
    </row>
    <row r="34" ht="12.75" customHeight="1">
      <c r="A34" s="1"/>
      <c r="C34" s="1"/>
      <c r="D34" s="1"/>
      <c r="E34" s="1"/>
      <c r="H34" s="1"/>
    </row>
    <row r="35" ht="12.75" customHeight="1">
      <c r="A35" s="1"/>
      <c r="C35" s="1"/>
      <c r="D35" s="1"/>
      <c r="E35" s="1"/>
      <c r="H35" s="1"/>
    </row>
    <row r="36" ht="12.75" customHeight="1">
      <c r="A36" s="1"/>
      <c r="C36" s="1"/>
      <c r="D36" s="1"/>
      <c r="E36" s="1"/>
      <c r="H36" s="1"/>
    </row>
    <row r="37" ht="12.75" customHeight="1">
      <c r="A37" s="1"/>
      <c r="C37" s="1"/>
      <c r="D37" s="1"/>
      <c r="E37" s="1"/>
      <c r="H37" s="1"/>
    </row>
    <row r="38" ht="12.75" customHeight="1">
      <c r="A38" s="1"/>
      <c r="C38" s="1"/>
      <c r="D38" s="1"/>
      <c r="E38" s="1"/>
      <c r="H38" s="1"/>
    </row>
    <row r="39" ht="12.75" customHeight="1">
      <c r="A39" s="1"/>
      <c r="C39" s="1"/>
      <c r="D39" s="1"/>
      <c r="E39" s="1"/>
      <c r="H39" s="1"/>
    </row>
    <row r="40" ht="12.75" customHeight="1">
      <c r="A40" s="1"/>
      <c r="C40" s="1"/>
      <c r="D40" s="1"/>
      <c r="E40" s="1"/>
      <c r="H40" s="1"/>
    </row>
    <row r="41" ht="12.75" customHeight="1">
      <c r="A41" s="1"/>
      <c r="C41" s="1"/>
      <c r="D41" s="1"/>
      <c r="E41" s="1"/>
      <c r="H41" s="1"/>
    </row>
    <row r="42" ht="12.75" customHeight="1">
      <c r="A42" s="1"/>
      <c r="C42" s="1"/>
      <c r="D42" s="1"/>
      <c r="E42" s="1"/>
      <c r="H42" s="1"/>
    </row>
    <row r="43" ht="12.75" customHeight="1">
      <c r="A43" s="1"/>
      <c r="C43" s="1"/>
      <c r="D43" s="1"/>
      <c r="E43" s="1"/>
      <c r="H43" s="1"/>
    </row>
    <row r="44" ht="12.75" customHeight="1">
      <c r="A44" s="1"/>
      <c r="C44" s="1"/>
      <c r="D44" s="1"/>
      <c r="E44" s="1"/>
      <c r="H44" s="1"/>
    </row>
    <row r="45" ht="12.75" customHeight="1">
      <c r="A45" s="1"/>
      <c r="C45" s="1"/>
      <c r="D45" s="1"/>
      <c r="E45" s="1"/>
      <c r="H45" s="1"/>
    </row>
    <row r="46" ht="12.75" customHeight="1">
      <c r="A46" s="1"/>
      <c r="C46" s="1"/>
      <c r="D46" s="1"/>
      <c r="E46" s="1"/>
      <c r="H46" s="1"/>
    </row>
    <row r="47" ht="12.75" customHeight="1">
      <c r="A47" s="1"/>
      <c r="C47" s="1"/>
      <c r="D47" s="1"/>
      <c r="E47" s="1"/>
      <c r="H47" s="1"/>
    </row>
    <row r="48" ht="12.75" customHeight="1">
      <c r="A48" s="1"/>
      <c r="C48" s="1"/>
      <c r="D48" s="1"/>
      <c r="E48" s="1"/>
      <c r="H48" s="1"/>
    </row>
    <row r="49" ht="12.75" customHeight="1">
      <c r="A49" s="1"/>
      <c r="C49" s="1"/>
      <c r="D49" s="1"/>
      <c r="E49" s="1"/>
      <c r="H49" s="1"/>
    </row>
    <row r="50" ht="12.75" customHeight="1">
      <c r="A50" s="1"/>
      <c r="C50" s="1"/>
      <c r="D50" s="1"/>
      <c r="E50" s="1"/>
      <c r="H50" s="1"/>
    </row>
    <row r="51" ht="12.75" customHeight="1">
      <c r="A51" s="1"/>
      <c r="C51" s="1"/>
      <c r="D51" s="1"/>
      <c r="E51" s="1"/>
      <c r="H51" s="1"/>
    </row>
    <row r="52" ht="12.75" customHeight="1">
      <c r="A52" s="1"/>
      <c r="C52" s="1"/>
      <c r="D52" s="1"/>
      <c r="E52" s="1"/>
      <c r="H52" s="1"/>
    </row>
    <row r="53" ht="12.75" customHeight="1">
      <c r="A53" s="1"/>
      <c r="C53" s="1"/>
      <c r="D53" s="1"/>
      <c r="E53" s="1"/>
      <c r="H53" s="1"/>
    </row>
    <row r="54" ht="12.75" customHeight="1">
      <c r="A54" s="1"/>
      <c r="C54" s="1"/>
      <c r="D54" s="1"/>
      <c r="E54" s="1"/>
      <c r="H54" s="1"/>
    </row>
    <row r="55" ht="12.75" customHeight="1">
      <c r="A55" s="1"/>
      <c r="C55" s="1"/>
      <c r="D55" s="1"/>
      <c r="E55" s="1"/>
      <c r="H55" s="1"/>
    </row>
    <row r="56" ht="12.75" customHeight="1">
      <c r="A56" s="1"/>
      <c r="C56" s="1"/>
      <c r="D56" s="1"/>
      <c r="E56" s="1"/>
      <c r="H56" s="1"/>
    </row>
    <row r="57" ht="12.75" customHeight="1">
      <c r="A57" s="1"/>
      <c r="C57" s="1"/>
      <c r="D57" s="1"/>
      <c r="E57" s="1"/>
      <c r="H57" s="1"/>
    </row>
    <row r="58" ht="12.75" customHeight="1">
      <c r="A58" s="1"/>
      <c r="C58" s="1"/>
      <c r="D58" s="1"/>
      <c r="E58" s="1"/>
      <c r="H58" s="1"/>
    </row>
    <row r="59" ht="12.75" customHeight="1">
      <c r="A59" s="1"/>
      <c r="C59" s="1"/>
      <c r="D59" s="1"/>
      <c r="E59" s="1"/>
      <c r="H59" s="1"/>
    </row>
    <row r="60" ht="12.75" customHeight="1">
      <c r="A60" s="1"/>
      <c r="C60" s="1"/>
      <c r="D60" s="1"/>
      <c r="E60" s="1"/>
      <c r="H60" s="1"/>
    </row>
    <row r="61" ht="12.75" customHeight="1">
      <c r="A61" s="1"/>
      <c r="C61" s="1"/>
      <c r="D61" s="1"/>
      <c r="E61" s="1"/>
      <c r="H61" s="1"/>
    </row>
    <row r="62" ht="12.75" customHeight="1">
      <c r="A62" s="1"/>
      <c r="C62" s="1"/>
      <c r="D62" s="1"/>
      <c r="E62" s="1"/>
      <c r="H62" s="1"/>
    </row>
    <row r="63" ht="12.75" customHeight="1">
      <c r="A63" s="1"/>
      <c r="C63" s="1"/>
      <c r="D63" s="1"/>
      <c r="E63" s="1"/>
      <c r="H63" s="1"/>
    </row>
    <row r="64" ht="12.75" customHeight="1">
      <c r="A64" s="1"/>
      <c r="C64" s="1"/>
      <c r="D64" s="1"/>
      <c r="E64" s="1"/>
      <c r="H64" s="1"/>
    </row>
    <row r="65" ht="12.75" customHeight="1">
      <c r="A65" s="1"/>
      <c r="C65" s="1"/>
      <c r="D65" s="1"/>
      <c r="E65" s="1"/>
      <c r="H65" s="1"/>
    </row>
    <row r="66" ht="12.75" customHeight="1">
      <c r="A66" s="1"/>
      <c r="C66" s="1"/>
      <c r="D66" s="1"/>
      <c r="E66" s="1"/>
      <c r="H66" s="1"/>
    </row>
    <row r="67" ht="12.75" customHeight="1">
      <c r="A67" s="1"/>
      <c r="C67" s="1"/>
      <c r="D67" s="1"/>
      <c r="E67" s="1"/>
      <c r="H67" s="1"/>
    </row>
    <row r="68" ht="12.75" customHeight="1">
      <c r="A68" s="1"/>
      <c r="C68" s="1"/>
      <c r="D68" s="1"/>
      <c r="E68" s="1"/>
      <c r="H68" s="1"/>
    </row>
    <row r="69" ht="12.75" customHeight="1">
      <c r="A69" s="1"/>
      <c r="C69" s="1"/>
      <c r="D69" s="1"/>
      <c r="E69" s="1"/>
      <c r="H69" s="1"/>
    </row>
    <row r="70" ht="12.75" customHeight="1">
      <c r="A70" s="1"/>
      <c r="C70" s="1"/>
      <c r="D70" s="1"/>
      <c r="E70" s="1"/>
      <c r="H70" s="1"/>
    </row>
    <row r="71" ht="12.75" customHeight="1">
      <c r="A71" s="1"/>
      <c r="C71" s="1"/>
      <c r="D71" s="1"/>
      <c r="E71" s="1"/>
      <c r="H71" s="1"/>
    </row>
    <row r="72" ht="12.75" customHeight="1">
      <c r="A72" s="1"/>
      <c r="C72" s="1"/>
      <c r="D72" s="1"/>
      <c r="E72" s="1"/>
      <c r="H72" s="1"/>
    </row>
    <row r="73" ht="12.75" customHeight="1">
      <c r="A73" s="1"/>
      <c r="C73" s="1"/>
      <c r="D73" s="1"/>
      <c r="E73" s="1"/>
      <c r="H73" s="1"/>
    </row>
    <row r="74" ht="12.75" customHeight="1">
      <c r="A74" s="1"/>
      <c r="C74" s="1"/>
      <c r="D74" s="1"/>
      <c r="E74" s="1"/>
      <c r="H74" s="1"/>
    </row>
    <row r="75" ht="12.75" customHeight="1">
      <c r="A75" s="1"/>
      <c r="C75" s="1"/>
      <c r="D75" s="1"/>
      <c r="E75" s="1"/>
      <c r="H75" s="1"/>
    </row>
    <row r="76" ht="12.75" customHeight="1">
      <c r="A76" s="1"/>
      <c r="C76" s="1"/>
      <c r="D76" s="1"/>
      <c r="E76" s="1"/>
      <c r="H76" s="1"/>
    </row>
    <row r="77" ht="12.75" customHeight="1">
      <c r="A77" s="1"/>
      <c r="C77" s="1"/>
      <c r="D77" s="1"/>
      <c r="E77" s="1"/>
      <c r="H77" s="1"/>
    </row>
    <row r="78" ht="12.75" customHeight="1">
      <c r="A78" s="1"/>
      <c r="C78" s="1"/>
      <c r="D78" s="1"/>
      <c r="E78" s="1"/>
      <c r="H78" s="1"/>
    </row>
    <row r="79" ht="12.75" customHeight="1">
      <c r="A79" s="1"/>
      <c r="C79" s="1"/>
      <c r="D79" s="1"/>
      <c r="E79" s="1"/>
      <c r="H79" s="1"/>
    </row>
    <row r="80" ht="12.75" customHeight="1">
      <c r="A80" s="1"/>
      <c r="C80" s="1"/>
      <c r="D80" s="1"/>
      <c r="E80" s="1"/>
      <c r="H80" s="1"/>
    </row>
    <row r="81" ht="12.75" customHeight="1">
      <c r="A81" s="1"/>
      <c r="C81" s="1"/>
      <c r="D81" s="1"/>
      <c r="E81" s="1"/>
      <c r="H81" s="1"/>
    </row>
    <row r="82" ht="12.75" customHeight="1">
      <c r="A82" s="1"/>
      <c r="C82" s="1"/>
      <c r="D82" s="1"/>
      <c r="E82" s="1"/>
      <c r="H82" s="1"/>
    </row>
    <row r="83" ht="12.75" customHeight="1">
      <c r="A83" s="1"/>
      <c r="C83" s="1"/>
      <c r="D83" s="1"/>
      <c r="E83" s="1"/>
      <c r="H83" s="1"/>
    </row>
    <row r="84" ht="12.75" customHeight="1">
      <c r="A84" s="1"/>
      <c r="C84" s="1"/>
      <c r="D84" s="1"/>
      <c r="E84" s="1"/>
      <c r="H84" s="1"/>
    </row>
    <row r="85" ht="12.75" customHeight="1">
      <c r="A85" s="1"/>
      <c r="C85" s="1"/>
      <c r="D85" s="1"/>
      <c r="E85" s="1"/>
      <c r="H85" s="1"/>
    </row>
    <row r="86" ht="12.75" customHeight="1">
      <c r="A86" s="1"/>
      <c r="C86" s="1"/>
      <c r="D86" s="1"/>
      <c r="E86" s="1"/>
      <c r="H86" s="1"/>
    </row>
    <row r="87" ht="12.75" customHeight="1">
      <c r="A87" s="1"/>
      <c r="C87" s="1"/>
      <c r="D87" s="1"/>
      <c r="E87" s="1"/>
      <c r="H87" s="1"/>
    </row>
    <row r="88" ht="12.75" customHeight="1">
      <c r="A88" s="1"/>
      <c r="C88" s="1"/>
      <c r="D88" s="1"/>
      <c r="E88" s="1"/>
      <c r="H88" s="1"/>
    </row>
    <row r="89" ht="12.75" customHeight="1">
      <c r="A89" s="1"/>
      <c r="C89" s="1"/>
      <c r="D89" s="1"/>
      <c r="E89" s="1"/>
      <c r="H89" s="1"/>
    </row>
    <row r="90" ht="12.75" customHeight="1">
      <c r="A90" s="1"/>
      <c r="C90" s="1"/>
      <c r="D90" s="1"/>
      <c r="E90" s="1"/>
      <c r="H90" s="1"/>
    </row>
    <row r="91" ht="12.75" customHeight="1">
      <c r="A91" s="1"/>
      <c r="C91" s="1"/>
      <c r="D91" s="1"/>
      <c r="E91" s="1"/>
      <c r="H91" s="1"/>
    </row>
    <row r="92" ht="12.75" customHeight="1">
      <c r="A92" s="1"/>
      <c r="C92" s="1"/>
      <c r="D92" s="1"/>
      <c r="E92" s="1"/>
      <c r="H92" s="1"/>
    </row>
    <row r="93" ht="12.75" customHeight="1">
      <c r="A93" s="1"/>
      <c r="C93" s="1"/>
      <c r="D93" s="1"/>
      <c r="E93" s="1"/>
      <c r="H93" s="1"/>
    </row>
    <row r="94" ht="12.75" customHeight="1">
      <c r="A94" s="1"/>
      <c r="C94" s="1"/>
      <c r="D94" s="1"/>
      <c r="E94" s="1"/>
      <c r="H94" s="1"/>
    </row>
    <row r="95" ht="12.75" customHeight="1">
      <c r="A95" s="1"/>
      <c r="C95" s="1"/>
      <c r="D95" s="1"/>
      <c r="E95" s="1"/>
      <c r="H95" s="1"/>
    </row>
    <row r="96" ht="12.75" customHeight="1">
      <c r="A96" s="1"/>
      <c r="C96" s="1"/>
      <c r="D96" s="1"/>
      <c r="E96" s="1"/>
      <c r="H96" s="1"/>
    </row>
    <row r="97" ht="12.75" customHeight="1">
      <c r="A97" s="1"/>
      <c r="C97" s="1"/>
      <c r="D97" s="1"/>
      <c r="E97" s="1"/>
      <c r="H97" s="1"/>
    </row>
    <row r="98" ht="12.75" customHeight="1">
      <c r="A98" s="1"/>
      <c r="C98" s="1"/>
      <c r="D98" s="1"/>
      <c r="E98" s="1"/>
      <c r="H98" s="1"/>
    </row>
    <row r="99" ht="12.75" customHeight="1">
      <c r="A99" s="1"/>
      <c r="C99" s="1"/>
      <c r="D99" s="1"/>
      <c r="E99" s="1"/>
      <c r="H99" s="1"/>
    </row>
    <row r="100" ht="12.75" customHeight="1">
      <c r="A100" s="1"/>
      <c r="C100" s="1"/>
      <c r="D100" s="1"/>
      <c r="E100" s="1"/>
      <c r="H100" s="1"/>
    </row>
    <row r="101" ht="12.75" customHeight="1">
      <c r="A101" s="1"/>
      <c r="C101" s="1"/>
      <c r="D101" s="1"/>
      <c r="E101" s="1"/>
      <c r="H101" s="1"/>
    </row>
    <row r="102" ht="12.75" customHeight="1">
      <c r="A102" s="1"/>
      <c r="C102" s="1"/>
      <c r="D102" s="1"/>
      <c r="E102" s="1"/>
      <c r="H102" s="1"/>
    </row>
    <row r="103" ht="12.75" customHeight="1">
      <c r="A103" s="1"/>
      <c r="C103" s="1"/>
      <c r="D103" s="1"/>
      <c r="E103" s="1"/>
      <c r="H103" s="1"/>
    </row>
    <row r="104" ht="12.75" customHeight="1">
      <c r="A104" s="1"/>
      <c r="C104" s="1"/>
      <c r="D104" s="1"/>
      <c r="E104" s="1"/>
      <c r="H104" s="1"/>
    </row>
    <row r="105" ht="12.75" customHeight="1">
      <c r="A105" s="1"/>
      <c r="C105" s="1"/>
      <c r="D105" s="1"/>
      <c r="E105" s="1"/>
      <c r="H105" s="1"/>
    </row>
    <row r="106" ht="12.75" customHeight="1">
      <c r="A106" s="1"/>
      <c r="C106" s="1"/>
      <c r="D106" s="1"/>
      <c r="E106" s="1"/>
      <c r="H106" s="1"/>
    </row>
    <row r="107" ht="12.75" customHeight="1">
      <c r="A107" s="1"/>
      <c r="C107" s="1"/>
      <c r="D107" s="1"/>
      <c r="E107" s="1"/>
      <c r="H107" s="1"/>
    </row>
    <row r="108" ht="12.75" customHeight="1">
      <c r="A108" s="1"/>
      <c r="C108" s="1"/>
      <c r="D108" s="1"/>
      <c r="E108" s="1"/>
      <c r="H108" s="1"/>
    </row>
    <row r="109" ht="12.75" customHeight="1">
      <c r="A109" s="1"/>
      <c r="C109" s="1"/>
      <c r="D109" s="1"/>
      <c r="E109" s="1"/>
      <c r="H109" s="1"/>
    </row>
    <row r="110" ht="12.75" customHeight="1">
      <c r="A110" s="1"/>
      <c r="C110" s="1"/>
      <c r="D110" s="1"/>
      <c r="E110" s="1"/>
      <c r="H110" s="1"/>
    </row>
    <row r="111" ht="12.75" customHeight="1">
      <c r="A111" s="1"/>
      <c r="C111" s="1"/>
      <c r="D111" s="1"/>
      <c r="E111" s="1"/>
      <c r="H111" s="1"/>
    </row>
    <row r="112" ht="12.75" customHeight="1">
      <c r="A112" s="1"/>
      <c r="C112" s="1"/>
      <c r="D112" s="1"/>
      <c r="E112" s="1"/>
      <c r="H112" s="1"/>
    </row>
    <row r="113" ht="12.75" customHeight="1">
      <c r="A113" s="1"/>
      <c r="C113" s="1"/>
      <c r="D113" s="1"/>
      <c r="E113" s="1"/>
      <c r="H113" s="1"/>
    </row>
    <row r="114" ht="12.75" customHeight="1">
      <c r="A114" s="1"/>
      <c r="C114" s="1"/>
      <c r="D114" s="1"/>
      <c r="E114" s="1"/>
      <c r="H114" s="1"/>
    </row>
    <row r="115" ht="12.75" customHeight="1">
      <c r="A115" s="1"/>
      <c r="C115" s="1"/>
      <c r="D115" s="1"/>
      <c r="E115" s="1"/>
      <c r="H115" s="1"/>
    </row>
    <row r="116" ht="12.75" customHeight="1">
      <c r="A116" s="1"/>
      <c r="C116" s="1"/>
      <c r="D116" s="1"/>
      <c r="E116" s="1"/>
      <c r="H116" s="1"/>
    </row>
    <row r="117" ht="12.75" customHeight="1">
      <c r="A117" s="1"/>
      <c r="C117" s="1"/>
      <c r="D117" s="1"/>
      <c r="E117" s="1"/>
      <c r="H117" s="1"/>
    </row>
    <row r="118" ht="12.75" customHeight="1">
      <c r="A118" s="1"/>
      <c r="C118" s="1"/>
      <c r="D118" s="1"/>
      <c r="E118" s="1"/>
      <c r="H118" s="1"/>
    </row>
    <row r="119" ht="12.75" customHeight="1">
      <c r="A119" s="1"/>
      <c r="C119" s="1"/>
      <c r="D119" s="1"/>
      <c r="E119" s="1"/>
      <c r="H119" s="1"/>
    </row>
    <row r="120" ht="12.75" customHeight="1">
      <c r="A120" s="1"/>
      <c r="C120" s="1"/>
      <c r="D120" s="1"/>
      <c r="E120" s="1"/>
      <c r="H120" s="1"/>
    </row>
    <row r="121" ht="12.75" customHeight="1">
      <c r="A121" s="1"/>
      <c r="C121" s="1"/>
      <c r="D121" s="1"/>
      <c r="E121" s="1"/>
      <c r="H121" s="1"/>
    </row>
    <row r="122" ht="12.75" customHeight="1">
      <c r="A122" s="1"/>
      <c r="C122" s="1"/>
      <c r="D122" s="1"/>
      <c r="E122" s="1"/>
      <c r="H122" s="1"/>
    </row>
    <row r="123" ht="12.75" customHeight="1">
      <c r="A123" s="1"/>
      <c r="C123" s="1"/>
      <c r="D123" s="1"/>
      <c r="E123" s="1"/>
      <c r="H123" s="1"/>
    </row>
    <row r="124" ht="12.75" customHeight="1">
      <c r="A124" s="1"/>
      <c r="C124" s="1"/>
      <c r="D124" s="1"/>
      <c r="E124" s="1"/>
      <c r="H124" s="1"/>
    </row>
    <row r="125" ht="12.75" customHeight="1">
      <c r="A125" s="1"/>
      <c r="C125" s="1"/>
      <c r="D125" s="1"/>
      <c r="E125" s="1"/>
      <c r="H125" s="1"/>
    </row>
    <row r="126" ht="12.75" customHeight="1">
      <c r="A126" s="1"/>
      <c r="C126" s="1"/>
      <c r="D126" s="1"/>
      <c r="E126" s="1"/>
      <c r="H126" s="1"/>
    </row>
    <row r="127" ht="12.75" customHeight="1">
      <c r="A127" s="1"/>
      <c r="C127" s="1"/>
      <c r="D127" s="1"/>
      <c r="E127" s="1"/>
      <c r="H127" s="1"/>
    </row>
    <row r="128" ht="12.75" customHeight="1">
      <c r="A128" s="1"/>
      <c r="C128" s="1"/>
      <c r="D128" s="1"/>
      <c r="E128" s="1"/>
      <c r="H128" s="1"/>
    </row>
    <row r="129" ht="12.75" customHeight="1">
      <c r="A129" s="1"/>
      <c r="C129" s="1"/>
      <c r="D129" s="1"/>
      <c r="E129" s="1"/>
      <c r="H129" s="1"/>
    </row>
    <row r="130" ht="12.75" customHeight="1">
      <c r="A130" s="1"/>
      <c r="C130" s="1"/>
      <c r="D130" s="1"/>
      <c r="E130" s="1"/>
      <c r="H130" s="1"/>
    </row>
    <row r="131" ht="12.75" customHeight="1">
      <c r="A131" s="1"/>
      <c r="C131" s="1"/>
      <c r="D131" s="1"/>
      <c r="E131" s="1"/>
      <c r="H131" s="1"/>
    </row>
    <row r="132" ht="12.75" customHeight="1">
      <c r="A132" s="1"/>
      <c r="C132" s="1"/>
      <c r="D132" s="1"/>
      <c r="E132" s="1"/>
      <c r="H132" s="1"/>
    </row>
    <row r="133" ht="12.75" customHeight="1">
      <c r="A133" s="1"/>
      <c r="C133" s="1"/>
      <c r="D133" s="1"/>
      <c r="E133" s="1"/>
      <c r="H133" s="1"/>
    </row>
    <row r="134" ht="12.75" customHeight="1">
      <c r="A134" s="1"/>
      <c r="C134" s="1"/>
      <c r="D134" s="1"/>
      <c r="E134" s="1"/>
      <c r="H134" s="1"/>
    </row>
    <row r="135" ht="12.75" customHeight="1">
      <c r="A135" s="1"/>
      <c r="C135" s="1"/>
      <c r="D135" s="1"/>
      <c r="E135" s="1"/>
      <c r="H135" s="1"/>
    </row>
    <row r="136" ht="12.75" customHeight="1">
      <c r="A136" s="1"/>
      <c r="C136" s="1"/>
      <c r="D136" s="1"/>
      <c r="E136" s="1"/>
      <c r="H136" s="1"/>
    </row>
    <row r="137" ht="12.75" customHeight="1">
      <c r="A137" s="1"/>
      <c r="C137" s="1"/>
      <c r="D137" s="1"/>
      <c r="E137" s="1"/>
      <c r="H137" s="1"/>
    </row>
    <row r="138" ht="12.75" customHeight="1">
      <c r="A138" s="1"/>
      <c r="C138" s="1"/>
      <c r="D138" s="1"/>
      <c r="E138" s="1"/>
      <c r="H138" s="1"/>
    </row>
    <row r="139" ht="12.75" customHeight="1">
      <c r="A139" s="1"/>
      <c r="C139" s="1"/>
      <c r="D139" s="1"/>
      <c r="E139" s="1"/>
      <c r="H139" s="1"/>
    </row>
    <row r="140" ht="12.75" customHeight="1">
      <c r="A140" s="1"/>
      <c r="C140" s="1"/>
      <c r="D140" s="1"/>
      <c r="E140" s="1"/>
      <c r="H140" s="1"/>
    </row>
    <row r="141" ht="12.75" customHeight="1">
      <c r="A141" s="1"/>
      <c r="C141" s="1"/>
      <c r="D141" s="1"/>
      <c r="E141" s="1"/>
      <c r="H141" s="1"/>
    </row>
    <row r="142" ht="12.75" customHeight="1">
      <c r="A142" s="1"/>
      <c r="C142" s="1"/>
      <c r="D142" s="1"/>
      <c r="E142" s="1"/>
      <c r="H142" s="1"/>
    </row>
    <row r="143" ht="12.75" customHeight="1">
      <c r="A143" s="1"/>
      <c r="C143" s="1"/>
      <c r="D143" s="1"/>
      <c r="E143" s="1"/>
      <c r="H143" s="1"/>
    </row>
    <row r="144" ht="12.75" customHeight="1">
      <c r="A144" s="1"/>
      <c r="C144" s="1"/>
      <c r="D144" s="1"/>
      <c r="E144" s="1"/>
      <c r="H144" s="1"/>
    </row>
    <row r="145" ht="12.75" customHeight="1">
      <c r="A145" s="1"/>
      <c r="C145" s="1"/>
      <c r="D145" s="1"/>
      <c r="E145" s="1"/>
      <c r="H145" s="1"/>
    </row>
    <row r="146" ht="12.75" customHeight="1">
      <c r="A146" s="1"/>
      <c r="C146" s="1"/>
      <c r="D146" s="1"/>
      <c r="E146" s="1"/>
      <c r="H146" s="1"/>
    </row>
    <row r="147" ht="12.75" customHeight="1">
      <c r="A147" s="1"/>
      <c r="C147" s="1"/>
      <c r="D147" s="1"/>
      <c r="E147" s="1"/>
      <c r="H147" s="1"/>
    </row>
    <row r="148" ht="12.75" customHeight="1">
      <c r="A148" s="1"/>
      <c r="C148" s="1"/>
      <c r="D148" s="1"/>
      <c r="E148" s="1"/>
      <c r="H148" s="1"/>
    </row>
    <row r="149" ht="12.75" customHeight="1">
      <c r="A149" s="1"/>
      <c r="C149" s="1"/>
      <c r="D149" s="1"/>
      <c r="E149" s="1"/>
      <c r="H149" s="1"/>
    </row>
    <row r="150" ht="12.75" customHeight="1">
      <c r="A150" s="1"/>
      <c r="C150" s="1"/>
      <c r="D150" s="1"/>
      <c r="E150" s="1"/>
      <c r="H150" s="1"/>
    </row>
    <row r="151" ht="12.75" customHeight="1">
      <c r="A151" s="1"/>
      <c r="C151" s="1"/>
      <c r="D151" s="1"/>
      <c r="E151" s="1"/>
      <c r="H151" s="1"/>
    </row>
    <row r="152" ht="12.75" customHeight="1">
      <c r="A152" s="1"/>
      <c r="C152" s="1"/>
      <c r="D152" s="1"/>
      <c r="E152" s="1"/>
      <c r="H152" s="1"/>
    </row>
    <row r="153" ht="12.75" customHeight="1">
      <c r="A153" s="1"/>
      <c r="C153" s="1"/>
      <c r="D153" s="1"/>
      <c r="E153" s="1"/>
      <c r="H153" s="1"/>
    </row>
    <row r="154" ht="12.75" customHeight="1">
      <c r="A154" s="1"/>
      <c r="C154" s="1"/>
      <c r="D154" s="1"/>
      <c r="E154" s="1"/>
      <c r="H154" s="1"/>
    </row>
    <row r="155" ht="12.75" customHeight="1">
      <c r="A155" s="1"/>
      <c r="C155" s="1"/>
      <c r="D155" s="1"/>
      <c r="E155" s="1"/>
      <c r="H155" s="1"/>
    </row>
    <row r="156" ht="12.75" customHeight="1">
      <c r="A156" s="1"/>
      <c r="C156" s="1"/>
      <c r="D156" s="1"/>
      <c r="E156" s="1"/>
      <c r="H156" s="1"/>
    </row>
    <row r="157" ht="12.75" customHeight="1">
      <c r="A157" s="1"/>
      <c r="C157" s="1"/>
      <c r="D157" s="1"/>
      <c r="E157" s="1"/>
      <c r="H157" s="1"/>
    </row>
    <row r="158" ht="12.75" customHeight="1">
      <c r="A158" s="1"/>
      <c r="C158" s="1"/>
      <c r="D158" s="1"/>
      <c r="E158" s="1"/>
      <c r="H158" s="1"/>
    </row>
    <row r="159" ht="12.75" customHeight="1">
      <c r="A159" s="1"/>
      <c r="C159" s="1"/>
      <c r="D159" s="1"/>
      <c r="E159" s="1"/>
      <c r="H159" s="1"/>
    </row>
    <row r="160" ht="12.75" customHeight="1">
      <c r="A160" s="1"/>
      <c r="C160" s="1"/>
      <c r="D160" s="1"/>
      <c r="E160" s="1"/>
      <c r="H160" s="1"/>
    </row>
    <row r="161" ht="12.75" customHeight="1">
      <c r="A161" s="1"/>
      <c r="C161" s="1"/>
      <c r="D161" s="1"/>
      <c r="E161" s="1"/>
      <c r="H161" s="1"/>
    </row>
    <row r="162" ht="12.75" customHeight="1">
      <c r="A162" s="1"/>
      <c r="C162" s="1"/>
      <c r="D162" s="1"/>
      <c r="E162" s="1"/>
      <c r="H162" s="1"/>
    </row>
    <row r="163" ht="12.75" customHeight="1">
      <c r="A163" s="1"/>
      <c r="C163" s="1"/>
      <c r="D163" s="1"/>
      <c r="E163" s="1"/>
      <c r="H163" s="1"/>
    </row>
    <row r="164" ht="12.75" customHeight="1">
      <c r="A164" s="1"/>
      <c r="C164" s="1"/>
      <c r="D164" s="1"/>
      <c r="E164" s="1"/>
      <c r="H164" s="1"/>
    </row>
    <row r="165" ht="12.75" customHeight="1">
      <c r="A165" s="1"/>
      <c r="C165" s="1"/>
      <c r="D165" s="1"/>
      <c r="E165" s="1"/>
      <c r="H165" s="1"/>
    </row>
    <row r="166" ht="12.75" customHeight="1">
      <c r="A166" s="1"/>
      <c r="C166" s="1"/>
      <c r="D166" s="1"/>
      <c r="E166" s="1"/>
      <c r="H166" s="1"/>
    </row>
    <row r="167" ht="12.75" customHeight="1">
      <c r="A167" s="1"/>
      <c r="C167" s="1"/>
      <c r="D167" s="1"/>
      <c r="E167" s="1"/>
      <c r="H167" s="1"/>
    </row>
    <row r="168" ht="12.75" customHeight="1">
      <c r="A168" s="1"/>
      <c r="C168" s="1"/>
      <c r="D168" s="1"/>
      <c r="E168" s="1"/>
      <c r="H168" s="1"/>
    </row>
    <row r="169" ht="12.75" customHeight="1">
      <c r="A169" s="1"/>
      <c r="C169" s="1"/>
      <c r="D169" s="1"/>
      <c r="E169" s="1"/>
      <c r="H169" s="1"/>
    </row>
    <row r="170" ht="12.75" customHeight="1">
      <c r="A170" s="1"/>
      <c r="C170" s="1"/>
      <c r="D170" s="1"/>
      <c r="E170" s="1"/>
      <c r="H170" s="1"/>
    </row>
    <row r="171" ht="12.75" customHeight="1">
      <c r="A171" s="1"/>
      <c r="C171" s="1"/>
      <c r="D171" s="1"/>
      <c r="E171" s="1"/>
      <c r="H171" s="1"/>
    </row>
    <row r="172" ht="12.75" customHeight="1">
      <c r="A172" s="1"/>
      <c r="C172" s="1"/>
      <c r="D172" s="1"/>
      <c r="E172" s="1"/>
      <c r="H172" s="1"/>
    </row>
    <row r="173" ht="12.75" customHeight="1">
      <c r="A173" s="1"/>
      <c r="C173" s="1"/>
      <c r="D173" s="1"/>
      <c r="E173" s="1"/>
      <c r="H173" s="1"/>
    </row>
    <row r="174" ht="12.75" customHeight="1">
      <c r="A174" s="1"/>
      <c r="C174" s="1"/>
      <c r="D174" s="1"/>
      <c r="E174" s="1"/>
      <c r="H174" s="1"/>
    </row>
    <row r="175" ht="12.75" customHeight="1">
      <c r="A175" s="1"/>
      <c r="C175" s="1"/>
      <c r="D175" s="1"/>
      <c r="E175" s="1"/>
      <c r="H175" s="1"/>
    </row>
    <row r="176" ht="12.75" customHeight="1">
      <c r="A176" s="1"/>
      <c r="C176" s="1"/>
      <c r="D176" s="1"/>
      <c r="E176" s="1"/>
      <c r="H176" s="1"/>
    </row>
    <row r="177" ht="12.75" customHeight="1">
      <c r="A177" s="1"/>
      <c r="C177" s="1"/>
      <c r="D177" s="1"/>
      <c r="E177" s="1"/>
      <c r="H177" s="1"/>
    </row>
    <row r="178" ht="12.75" customHeight="1">
      <c r="A178" s="1"/>
      <c r="C178" s="1"/>
      <c r="D178" s="1"/>
      <c r="E178" s="1"/>
      <c r="H178" s="1"/>
    </row>
    <row r="179" ht="12.75" customHeight="1">
      <c r="A179" s="1"/>
      <c r="C179" s="1"/>
      <c r="D179" s="1"/>
      <c r="E179" s="1"/>
      <c r="H179" s="1"/>
    </row>
    <row r="180" ht="12.75" customHeight="1">
      <c r="A180" s="1"/>
      <c r="C180" s="1"/>
      <c r="D180" s="1"/>
      <c r="E180" s="1"/>
      <c r="H180" s="1"/>
    </row>
    <row r="181" ht="12.75" customHeight="1">
      <c r="A181" s="1"/>
      <c r="C181" s="1"/>
      <c r="D181" s="1"/>
      <c r="E181" s="1"/>
      <c r="H181" s="1"/>
    </row>
    <row r="182" ht="12.75" customHeight="1">
      <c r="A182" s="1"/>
      <c r="C182" s="1"/>
      <c r="D182" s="1"/>
      <c r="E182" s="1"/>
      <c r="H182" s="1"/>
    </row>
    <row r="183" ht="12.75" customHeight="1">
      <c r="A183" s="1"/>
      <c r="C183" s="1"/>
      <c r="D183" s="1"/>
      <c r="E183" s="1"/>
      <c r="H183" s="1"/>
    </row>
    <row r="184" ht="12.75" customHeight="1">
      <c r="A184" s="1"/>
      <c r="C184" s="1"/>
      <c r="D184" s="1"/>
      <c r="E184" s="1"/>
      <c r="H184" s="1"/>
    </row>
    <row r="185" ht="12.75" customHeight="1">
      <c r="A185" s="1"/>
      <c r="C185" s="1"/>
      <c r="D185" s="1"/>
      <c r="E185" s="1"/>
      <c r="H185" s="1"/>
    </row>
    <row r="186" ht="12.75" customHeight="1">
      <c r="A186" s="1"/>
      <c r="C186" s="1"/>
      <c r="D186" s="1"/>
      <c r="E186" s="1"/>
      <c r="H186" s="1"/>
    </row>
    <row r="187" ht="12.75" customHeight="1">
      <c r="A187" s="1"/>
      <c r="C187" s="1"/>
      <c r="D187" s="1"/>
      <c r="E187" s="1"/>
      <c r="H187" s="1"/>
    </row>
    <row r="188" ht="12.75" customHeight="1">
      <c r="A188" s="1"/>
      <c r="C188" s="1"/>
      <c r="D188" s="1"/>
      <c r="E188" s="1"/>
      <c r="H188" s="1"/>
    </row>
    <row r="189" ht="12.75" customHeight="1">
      <c r="A189" s="1"/>
      <c r="C189" s="1"/>
      <c r="D189" s="1"/>
      <c r="E189" s="1"/>
      <c r="H189" s="1"/>
    </row>
    <row r="190" ht="12.75" customHeight="1">
      <c r="A190" s="1"/>
      <c r="C190" s="1"/>
      <c r="D190" s="1"/>
      <c r="E190" s="1"/>
      <c r="H190" s="1"/>
    </row>
    <row r="191" ht="12.75" customHeight="1">
      <c r="A191" s="1"/>
      <c r="C191" s="1"/>
      <c r="D191" s="1"/>
      <c r="E191" s="1"/>
      <c r="H191" s="1"/>
    </row>
    <row r="192" ht="12.75" customHeight="1">
      <c r="A192" s="1"/>
      <c r="C192" s="1"/>
      <c r="D192" s="1"/>
      <c r="E192" s="1"/>
      <c r="H192" s="1"/>
    </row>
    <row r="193" ht="12.75" customHeight="1">
      <c r="A193" s="1"/>
      <c r="C193" s="1"/>
      <c r="D193" s="1"/>
      <c r="E193" s="1"/>
      <c r="H193" s="1"/>
    </row>
    <row r="194" ht="12.75" customHeight="1">
      <c r="A194" s="1"/>
      <c r="C194" s="1"/>
      <c r="D194" s="1"/>
      <c r="E194" s="1"/>
      <c r="H194" s="1"/>
    </row>
    <row r="195" ht="12.75" customHeight="1">
      <c r="A195" s="1"/>
      <c r="C195" s="1"/>
      <c r="D195" s="1"/>
      <c r="E195" s="1"/>
      <c r="H195" s="1"/>
    </row>
    <row r="196" ht="12.75" customHeight="1">
      <c r="A196" s="1"/>
      <c r="C196" s="1"/>
      <c r="D196" s="1"/>
      <c r="E196" s="1"/>
      <c r="H196" s="1"/>
    </row>
    <row r="197" ht="12.75" customHeight="1">
      <c r="A197" s="1"/>
      <c r="C197" s="1"/>
      <c r="D197" s="1"/>
      <c r="E197" s="1"/>
      <c r="H197" s="1"/>
    </row>
    <row r="198" ht="12.75" customHeight="1">
      <c r="A198" s="1"/>
      <c r="C198" s="1"/>
      <c r="D198" s="1"/>
      <c r="E198" s="1"/>
      <c r="H198" s="1"/>
    </row>
    <row r="199" ht="12.75" customHeight="1">
      <c r="A199" s="1"/>
      <c r="C199" s="1"/>
      <c r="D199" s="1"/>
      <c r="E199" s="1"/>
      <c r="H199" s="1"/>
    </row>
    <row r="200" ht="12.75" customHeight="1">
      <c r="A200" s="1"/>
      <c r="C200" s="1"/>
      <c r="D200" s="1"/>
      <c r="E200" s="1"/>
      <c r="H200" s="1"/>
    </row>
    <row r="201" ht="12.75" customHeight="1">
      <c r="A201" s="1"/>
      <c r="C201" s="1"/>
      <c r="D201" s="1"/>
      <c r="E201" s="1"/>
      <c r="H201" s="1"/>
    </row>
    <row r="202" ht="12.75" customHeight="1">
      <c r="A202" s="1"/>
      <c r="C202" s="1"/>
      <c r="D202" s="1"/>
      <c r="E202" s="1"/>
      <c r="H202" s="1"/>
    </row>
    <row r="203" ht="12.75" customHeight="1">
      <c r="A203" s="1"/>
      <c r="C203" s="1"/>
      <c r="D203" s="1"/>
      <c r="E203" s="1"/>
      <c r="H203" s="1"/>
    </row>
    <row r="204" ht="12.75" customHeight="1">
      <c r="A204" s="1"/>
      <c r="C204" s="1"/>
      <c r="D204" s="1"/>
      <c r="E204" s="1"/>
      <c r="H204" s="1"/>
    </row>
    <row r="205" ht="12.75" customHeight="1">
      <c r="A205" s="1"/>
      <c r="C205" s="1"/>
      <c r="D205" s="1"/>
      <c r="E205" s="1"/>
      <c r="H205" s="1"/>
    </row>
    <row r="206" ht="12.75" customHeight="1">
      <c r="A206" s="1"/>
      <c r="C206" s="1"/>
      <c r="D206" s="1"/>
      <c r="E206" s="1"/>
      <c r="H206" s="1"/>
    </row>
    <row r="207" ht="12.75" customHeight="1">
      <c r="A207" s="1"/>
      <c r="C207" s="1"/>
      <c r="D207" s="1"/>
      <c r="E207" s="1"/>
      <c r="H207" s="1"/>
    </row>
    <row r="208" ht="12.75" customHeight="1">
      <c r="A208" s="1"/>
      <c r="C208" s="1"/>
      <c r="D208" s="1"/>
      <c r="E208" s="1"/>
      <c r="H208" s="1"/>
    </row>
    <row r="209" ht="12.75" customHeight="1">
      <c r="A209" s="1"/>
      <c r="C209" s="1"/>
      <c r="D209" s="1"/>
      <c r="E209" s="1"/>
      <c r="H209" s="1"/>
    </row>
    <row r="210" ht="12.75" customHeight="1">
      <c r="A210" s="1"/>
      <c r="C210" s="1"/>
      <c r="D210" s="1"/>
      <c r="E210" s="1"/>
      <c r="H210" s="1"/>
    </row>
    <row r="211" ht="12.75" customHeight="1">
      <c r="A211" s="1"/>
      <c r="C211" s="1"/>
      <c r="D211" s="1"/>
      <c r="E211" s="1"/>
      <c r="H211" s="1"/>
    </row>
    <row r="212" ht="12.75" customHeight="1">
      <c r="A212" s="1"/>
      <c r="C212" s="1"/>
      <c r="D212" s="1"/>
      <c r="E212" s="1"/>
      <c r="H212" s="1"/>
    </row>
    <row r="213" ht="12.75" customHeight="1">
      <c r="A213" s="1"/>
      <c r="C213" s="1"/>
      <c r="D213" s="1"/>
      <c r="E213" s="1"/>
      <c r="H213" s="1"/>
    </row>
    <row r="214" ht="12.75" customHeight="1">
      <c r="A214" s="1"/>
      <c r="C214" s="1"/>
      <c r="D214" s="1"/>
      <c r="E214" s="1"/>
      <c r="H214" s="1"/>
    </row>
    <row r="215" ht="12.75" customHeight="1">
      <c r="A215" s="1"/>
      <c r="C215" s="1"/>
      <c r="D215" s="1"/>
      <c r="E215" s="1"/>
      <c r="H215" s="1"/>
    </row>
    <row r="216" ht="12.75" customHeight="1">
      <c r="A216" s="1"/>
      <c r="C216" s="1"/>
      <c r="D216" s="1"/>
      <c r="E216" s="1"/>
      <c r="H216" s="1"/>
    </row>
    <row r="217" ht="12.75" customHeight="1">
      <c r="A217" s="1"/>
      <c r="C217" s="1"/>
      <c r="D217" s="1"/>
      <c r="E217" s="1"/>
      <c r="H217" s="1"/>
    </row>
    <row r="218" ht="12.75" customHeight="1">
      <c r="A218" s="1"/>
      <c r="C218" s="1"/>
      <c r="D218" s="1"/>
      <c r="E218" s="1"/>
      <c r="H218" s="1"/>
    </row>
    <row r="219" ht="12.75" customHeight="1">
      <c r="A219" s="1"/>
      <c r="C219" s="1"/>
      <c r="D219" s="1"/>
      <c r="E219" s="1"/>
      <c r="H219" s="1"/>
    </row>
    <row r="220" ht="12.75" customHeight="1">
      <c r="A220" s="1"/>
      <c r="C220" s="1"/>
      <c r="D220" s="1"/>
      <c r="E220" s="1"/>
      <c r="H220" s="1"/>
    </row>
    <row r="221" ht="12.75" customHeight="1">
      <c r="A221" s="1"/>
      <c r="C221" s="1"/>
      <c r="D221" s="1"/>
      <c r="E221" s="1"/>
      <c r="H221" s="1"/>
    </row>
    <row r="222" ht="12.75" customHeight="1">
      <c r="A222" s="1"/>
      <c r="C222" s="1"/>
      <c r="D222" s="1"/>
      <c r="E222" s="1"/>
      <c r="H222" s="1"/>
    </row>
    <row r="223" ht="12.75" customHeight="1">
      <c r="A223" s="1"/>
      <c r="C223" s="1"/>
      <c r="D223" s="1"/>
      <c r="E223" s="1"/>
      <c r="H223" s="1"/>
    </row>
    <row r="224" ht="12.75" customHeight="1">
      <c r="A224" s="1"/>
      <c r="C224" s="1"/>
      <c r="D224" s="1"/>
      <c r="E224" s="1"/>
      <c r="H224" s="1"/>
    </row>
    <row r="225" ht="12.75" customHeight="1">
      <c r="A225" s="1"/>
      <c r="C225" s="1"/>
      <c r="D225" s="1"/>
      <c r="E225" s="1"/>
      <c r="H225" s="1"/>
    </row>
    <row r="226" ht="12.75" customHeight="1">
      <c r="A226" s="1"/>
      <c r="C226" s="1"/>
      <c r="D226" s="1"/>
      <c r="E226" s="1"/>
      <c r="H226" s="1"/>
    </row>
    <row r="227" ht="12.75" customHeight="1">
      <c r="A227" s="1"/>
      <c r="C227" s="1"/>
      <c r="D227" s="1"/>
      <c r="E227" s="1"/>
      <c r="H227" s="1"/>
    </row>
    <row r="228" ht="12.75" customHeight="1">
      <c r="A228" s="1"/>
      <c r="C228" s="1"/>
      <c r="D228" s="1"/>
      <c r="E228" s="1"/>
      <c r="H228" s="1"/>
    </row>
    <row r="229" ht="12.75" customHeight="1">
      <c r="A229" s="1"/>
      <c r="C229" s="1"/>
      <c r="D229" s="1"/>
      <c r="E229" s="1"/>
      <c r="H229" s="1"/>
    </row>
    <row r="230" ht="12.75" customHeight="1">
      <c r="A230" s="1"/>
      <c r="C230" s="1"/>
      <c r="D230" s="1"/>
      <c r="E230" s="1"/>
      <c r="H230" s="1"/>
    </row>
    <row r="231" ht="12.75" customHeight="1">
      <c r="A231" s="1"/>
      <c r="C231" s="1"/>
      <c r="D231" s="1"/>
      <c r="E231" s="1"/>
      <c r="H231" s="1"/>
    </row>
    <row r="232" ht="12.75" customHeight="1">
      <c r="A232" s="1"/>
      <c r="C232" s="1"/>
      <c r="D232" s="1"/>
      <c r="E232" s="1"/>
      <c r="H232" s="1"/>
    </row>
    <row r="233" ht="12.75" customHeight="1">
      <c r="A233" s="1"/>
      <c r="C233" s="1"/>
      <c r="D233" s="1"/>
      <c r="E233" s="1"/>
      <c r="H233" s="1"/>
    </row>
    <row r="234" ht="12.75" customHeight="1">
      <c r="A234" s="1"/>
      <c r="C234" s="1"/>
      <c r="D234" s="1"/>
      <c r="E234" s="1"/>
      <c r="H234" s="1"/>
    </row>
    <row r="235" ht="12.75" customHeight="1">
      <c r="A235" s="1"/>
      <c r="C235" s="1"/>
      <c r="D235" s="1"/>
      <c r="E235" s="1"/>
      <c r="H235" s="1"/>
    </row>
    <row r="236" ht="12.75" customHeight="1">
      <c r="A236" s="1"/>
      <c r="C236" s="1"/>
      <c r="D236" s="1"/>
      <c r="E236" s="1"/>
      <c r="H236" s="1"/>
    </row>
    <row r="237" ht="12.75" customHeight="1">
      <c r="A237" s="1"/>
      <c r="C237" s="1"/>
      <c r="D237" s="1"/>
      <c r="E237" s="1"/>
      <c r="H237" s="1"/>
    </row>
    <row r="238" ht="12.75" customHeight="1">
      <c r="A238" s="1"/>
      <c r="C238" s="1"/>
      <c r="D238" s="1"/>
      <c r="E238" s="1"/>
      <c r="H238" s="1"/>
    </row>
    <row r="239" ht="12.75" customHeight="1">
      <c r="A239" s="1"/>
      <c r="C239" s="1"/>
      <c r="D239" s="1"/>
      <c r="E239" s="1"/>
      <c r="H239" s="1"/>
    </row>
    <row r="240" ht="12.75" customHeight="1">
      <c r="A240" s="1"/>
      <c r="C240" s="1"/>
      <c r="D240" s="1"/>
      <c r="E240" s="1"/>
      <c r="H240" s="1"/>
    </row>
    <row r="241" ht="12.75" customHeight="1">
      <c r="A241" s="1"/>
      <c r="C241" s="1"/>
      <c r="D241" s="1"/>
      <c r="E241" s="1"/>
      <c r="H241" s="1"/>
    </row>
    <row r="242" ht="12.75" customHeight="1">
      <c r="A242" s="1"/>
      <c r="C242" s="1"/>
      <c r="D242" s="1"/>
      <c r="E242" s="1"/>
      <c r="H242" s="1"/>
    </row>
    <row r="243" ht="12.75" customHeight="1">
      <c r="A243" s="1"/>
      <c r="C243" s="1"/>
      <c r="D243" s="1"/>
      <c r="E243" s="1"/>
      <c r="H243" s="1"/>
    </row>
    <row r="244" ht="12.75" customHeight="1">
      <c r="A244" s="1"/>
      <c r="C244" s="1"/>
      <c r="D244" s="1"/>
      <c r="E244" s="1"/>
      <c r="H244" s="1"/>
    </row>
    <row r="245" ht="12.75" customHeight="1">
      <c r="A245" s="1"/>
      <c r="C245" s="1"/>
      <c r="D245" s="1"/>
      <c r="E245" s="1"/>
      <c r="H245" s="1"/>
    </row>
    <row r="246" ht="12.75" customHeight="1">
      <c r="A246" s="1"/>
      <c r="C246" s="1"/>
      <c r="D246" s="1"/>
      <c r="E246" s="1"/>
      <c r="H246" s="1"/>
    </row>
    <row r="247" ht="12.75" customHeight="1">
      <c r="A247" s="1"/>
      <c r="C247" s="1"/>
      <c r="D247" s="1"/>
      <c r="E247" s="1"/>
      <c r="H247" s="1"/>
    </row>
    <row r="248" ht="12.75" customHeight="1">
      <c r="A248" s="1"/>
      <c r="C248" s="1"/>
      <c r="D248" s="1"/>
      <c r="E248" s="1"/>
      <c r="H248" s="1"/>
    </row>
    <row r="249" ht="12.75" customHeight="1">
      <c r="A249" s="1"/>
      <c r="C249" s="1"/>
      <c r="D249" s="1"/>
      <c r="E249" s="1"/>
      <c r="H249" s="1"/>
    </row>
    <row r="250" ht="12.75" customHeight="1">
      <c r="A250" s="1"/>
      <c r="C250" s="1"/>
      <c r="D250" s="1"/>
      <c r="E250" s="1"/>
      <c r="H250" s="1"/>
    </row>
    <row r="251" ht="12.75" customHeight="1">
      <c r="A251" s="1"/>
      <c r="C251" s="1"/>
      <c r="D251" s="1"/>
      <c r="E251" s="1"/>
      <c r="H251" s="1"/>
    </row>
    <row r="252" ht="12.75" customHeight="1">
      <c r="A252" s="1"/>
      <c r="C252" s="1"/>
      <c r="D252" s="1"/>
      <c r="E252" s="1"/>
      <c r="H252" s="1"/>
    </row>
    <row r="253" ht="12.75" customHeight="1">
      <c r="A253" s="1"/>
      <c r="C253" s="1"/>
      <c r="D253" s="1"/>
      <c r="E253" s="1"/>
      <c r="H253" s="1"/>
    </row>
    <row r="254" ht="12.75" customHeight="1">
      <c r="A254" s="1"/>
      <c r="C254" s="1"/>
      <c r="D254" s="1"/>
      <c r="E254" s="1"/>
      <c r="H254" s="1"/>
    </row>
    <row r="255" ht="12.75" customHeight="1">
      <c r="A255" s="1"/>
      <c r="C255" s="1"/>
      <c r="D255" s="1"/>
      <c r="E255" s="1"/>
      <c r="H255" s="1"/>
    </row>
    <row r="256" ht="12.75" customHeight="1">
      <c r="A256" s="1"/>
      <c r="C256" s="1"/>
      <c r="D256" s="1"/>
      <c r="E256" s="1"/>
      <c r="H256" s="1"/>
    </row>
    <row r="257" ht="12.75" customHeight="1">
      <c r="A257" s="1"/>
      <c r="C257" s="1"/>
      <c r="D257" s="1"/>
      <c r="E257" s="1"/>
      <c r="H257" s="1"/>
    </row>
    <row r="258" ht="12.75" customHeight="1">
      <c r="A258" s="1"/>
      <c r="C258" s="1"/>
      <c r="D258" s="1"/>
      <c r="E258" s="1"/>
      <c r="H258" s="1"/>
    </row>
    <row r="259" ht="12.75" customHeight="1">
      <c r="A259" s="1"/>
      <c r="C259" s="1"/>
      <c r="D259" s="1"/>
      <c r="E259" s="1"/>
      <c r="H259" s="1"/>
    </row>
    <row r="260" ht="12.75" customHeight="1">
      <c r="A260" s="1"/>
      <c r="C260" s="1"/>
      <c r="D260" s="1"/>
      <c r="E260" s="1"/>
      <c r="H260" s="1"/>
    </row>
    <row r="261" ht="12.75" customHeight="1">
      <c r="A261" s="1"/>
      <c r="C261" s="1"/>
      <c r="D261" s="1"/>
      <c r="E261" s="1"/>
      <c r="H261" s="1"/>
    </row>
    <row r="262" ht="12.75" customHeight="1">
      <c r="A262" s="1"/>
      <c r="C262" s="1"/>
      <c r="D262" s="1"/>
      <c r="E262" s="1"/>
      <c r="H262" s="1"/>
    </row>
    <row r="263" ht="12.75" customHeight="1">
      <c r="A263" s="1"/>
      <c r="C263" s="1"/>
      <c r="D263" s="1"/>
      <c r="E263" s="1"/>
      <c r="H263" s="1"/>
    </row>
    <row r="264" ht="12.75" customHeight="1">
      <c r="A264" s="1"/>
      <c r="C264" s="1"/>
      <c r="D264" s="1"/>
      <c r="E264" s="1"/>
      <c r="H264" s="1"/>
    </row>
    <row r="265" ht="12.75" customHeight="1">
      <c r="A265" s="1"/>
      <c r="C265" s="1"/>
      <c r="D265" s="1"/>
      <c r="E265" s="1"/>
      <c r="H265" s="1"/>
    </row>
    <row r="266" ht="12.75" customHeight="1">
      <c r="A266" s="1"/>
      <c r="C266" s="1"/>
      <c r="D266" s="1"/>
      <c r="E266" s="1"/>
      <c r="H266" s="1"/>
    </row>
    <row r="267" ht="12.75" customHeight="1">
      <c r="A267" s="1"/>
      <c r="C267" s="1"/>
      <c r="D267" s="1"/>
      <c r="E267" s="1"/>
      <c r="H267" s="1"/>
    </row>
    <row r="268" ht="12.75" customHeight="1">
      <c r="A268" s="1"/>
      <c r="C268" s="1"/>
      <c r="D268" s="1"/>
      <c r="E268" s="1"/>
      <c r="H268" s="1"/>
    </row>
    <row r="269" ht="12.75" customHeight="1">
      <c r="A269" s="1"/>
      <c r="C269" s="1"/>
      <c r="D269" s="1"/>
      <c r="E269" s="1"/>
      <c r="H269" s="1"/>
    </row>
    <row r="270" ht="12.75" customHeight="1">
      <c r="A270" s="1"/>
      <c r="C270" s="1"/>
      <c r="D270" s="1"/>
      <c r="E270" s="1"/>
      <c r="H270" s="1"/>
    </row>
    <row r="271" ht="12.75" customHeight="1">
      <c r="A271" s="1"/>
      <c r="C271" s="1"/>
      <c r="D271" s="1"/>
      <c r="E271" s="1"/>
      <c r="H271" s="1"/>
    </row>
    <row r="272" ht="12.75" customHeight="1">
      <c r="A272" s="1"/>
      <c r="C272" s="1"/>
      <c r="D272" s="1"/>
      <c r="E272" s="1"/>
      <c r="H272" s="1"/>
    </row>
    <row r="273" ht="12.75" customHeight="1">
      <c r="A273" s="1"/>
      <c r="C273" s="1"/>
      <c r="D273" s="1"/>
      <c r="E273" s="1"/>
      <c r="H273" s="1"/>
    </row>
    <row r="274" ht="12.75" customHeight="1">
      <c r="A274" s="1"/>
      <c r="C274" s="1"/>
      <c r="D274" s="1"/>
      <c r="E274" s="1"/>
      <c r="H274" s="1"/>
    </row>
    <row r="275" ht="12.75" customHeight="1">
      <c r="A275" s="1"/>
      <c r="C275" s="1"/>
      <c r="D275" s="1"/>
      <c r="E275" s="1"/>
      <c r="H275" s="1"/>
    </row>
    <row r="276" ht="12.75" customHeight="1">
      <c r="A276" s="1"/>
      <c r="C276" s="1"/>
      <c r="D276" s="1"/>
      <c r="E276" s="1"/>
      <c r="H276" s="1"/>
    </row>
    <row r="277" ht="12.75" customHeight="1">
      <c r="A277" s="1"/>
      <c r="C277" s="1"/>
      <c r="D277" s="1"/>
      <c r="E277" s="1"/>
      <c r="H277" s="1"/>
    </row>
    <row r="278" ht="12.75" customHeight="1">
      <c r="A278" s="1"/>
      <c r="C278" s="1"/>
      <c r="D278" s="1"/>
      <c r="E278" s="1"/>
      <c r="H278" s="1"/>
    </row>
    <row r="279" ht="12.75" customHeight="1">
      <c r="A279" s="1"/>
      <c r="C279" s="1"/>
      <c r="D279" s="1"/>
      <c r="E279" s="1"/>
      <c r="H279" s="1"/>
    </row>
    <row r="280" ht="12.75" customHeight="1">
      <c r="A280" s="1"/>
      <c r="C280" s="1"/>
      <c r="D280" s="1"/>
      <c r="E280" s="1"/>
      <c r="H280" s="1"/>
    </row>
    <row r="281" ht="12.75" customHeight="1">
      <c r="A281" s="1"/>
      <c r="C281" s="1"/>
      <c r="D281" s="1"/>
      <c r="E281" s="1"/>
      <c r="H281" s="1"/>
    </row>
    <row r="282" ht="12.75" customHeight="1">
      <c r="A282" s="1"/>
      <c r="C282" s="1"/>
      <c r="D282" s="1"/>
      <c r="E282" s="1"/>
      <c r="H282" s="1"/>
    </row>
    <row r="283" ht="12.75" customHeight="1">
      <c r="A283" s="1"/>
      <c r="C283" s="1"/>
      <c r="D283" s="1"/>
      <c r="E283" s="1"/>
      <c r="H283" s="1"/>
    </row>
    <row r="284" ht="12.75" customHeight="1">
      <c r="A284" s="1"/>
      <c r="C284" s="1"/>
      <c r="D284" s="1"/>
      <c r="E284" s="1"/>
      <c r="H284" s="1"/>
    </row>
    <row r="285" ht="12.75" customHeight="1">
      <c r="A285" s="1"/>
      <c r="C285" s="1"/>
      <c r="D285" s="1"/>
      <c r="E285" s="1"/>
      <c r="H285" s="1"/>
    </row>
    <row r="286" ht="12.75" customHeight="1">
      <c r="A286" s="1"/>
      <c r="C286" s="1"/>
      <c r="D286" s="1"/>
      <c r="E286" s="1"/>
      <c r="H286" s="1"/>
    </row>
    <row r="287" ht="12.75" customHeight="1">
      <c r="A287" s="1"/>
      <c r="C287" s="1"/>
      <c r="D287" s="1"/>
      <c r="E287" s="1"/>
      <c r="H287" s="1"/>
    </row>
    <row r="288" ht="12.75" customHeight="1">
      <c r="A288" s="1"/>
      <c r="C288" s="1"/>
      <c r="D288" s="1"/>
      <c r="E288" s="1"/>
      <c r="H288" s="1"/>
    </row>
    <row r="289" ht="12.75" customHeight="1">
      <c r="A289" s="1"/>
      <c r="C289" s="1"/>
      <c r="D289" s="1"/>
      <c r="E289" s="1"/>
      <c r="H289" s="1"/>
    </row>
    <row r="290" ht="12.75" customHeight="1">
      <c r="A290" s="1"/>
      <c r="C290" s="1"/>
      <c r="D290" s="1"/>
      <c r="E290" s="1"/>
      <c r="H290" s="1"/>
    </row>
    <row r="291" ht="12.75" customHeight="1">
      <c r="A291" s="1"/>
      <c r="C291" s="1"/>
      <c r="D291" s="1"/>
      <c r="E291" s="1"/>
      <c r="H291" s="1"/>
    </row>
    <row r="292" ht="12.75" customHeight="1">
      <c r="A292" s="1"/>
      <c r="C292" s="1"/>
      <c r="D292" s="1"/>
      <c r="E292" s="1"/>
      <c r="H292" s="1"/>
    </row>
    <row r="293" ht="12.75" customHeight="1">
      <c r="A293" s="1"/>
      <c r="C293" s="1"/>
      <c r="D293" s="1"/>
      <c r="E293" s="1"/>
      <c r="H293" s="1"/>
    </row>
    <row r="294" ht="12.75" customHeight="1">
      <c r="A294" s="1"/>
      <c r="C294" s="1"/>
      <c r="D294" s="1"/>
      <c r="E294" s="1"/>
      <c r="H294" s="1"/>
    </row>
    <row r="295" ht="12.75" customHeight="1">
      <c r="A295" s="1"/>
      <c r="C295" s="1"/>
      <c r="D295" s="1"/>
      <c r="E295" s="1"/>
      <c r="H295" s="1"/>
    </row>
    <row r="296" ht="12.75" customHeight="1">
      <c r="A296" s="1"/>
      <c r="C296" s="1"/>
      <c r="D296" s="1"/>
      <c r="E296" s="1"/>
      <c r="H296" s="1"/>
    </row>
    <row r="297" ht="12.75" customHeight="1">
      <c r="A297" s="1"/>
      <c r="C297" s="1"/>
      <c r="D297" s="1"/>
      <c r="E297" s="1"/>
      <c r="H297" s="1"/>
    </row>
    <row r="298" ht="12.75" customHeight="1">
      <c r="A298" s="1"/>
      <c r="C298" s="1"/>
      <c r="D298" s="1"/>
      <c r="E298" s="1"/>
      <c r="H298" s="1"/>
    </row>
    <row r="299" ht="12.75" customHeight="1">
      <c r="A299" s="1"/>
      <c r="C299" s="1"/>
      <c r="D299" s="1"/>
      <c r="E299" s="1"/>
      <c r="H299" s="1"/>
    </row>
    <row r="300" ht="12.75" customHeight="1">
      <c r="A300" s="1"/>
      <c r="C300" s="1"/>
      <c r="D300" s="1"/>
      <c r="E300" s="1"/>
      <c r="H300" s="1"/>
    </row>
    <row r="301" ht="12.75" customHeight="1">
      <c r="A301" s="1"/>
      <c r="C301" s="1"/>
      <c r="D301" s="1"/>
      <c r="E301" s="1"/>
      <c r="H301" s="1"/>
    </row>
    <row r="302" ht="12.75" customHeight="1">
      <c r="A302" s="1"/>
      <c r="C302" s="1"/>
      <c r="D302" s="1"/>
      <c r="E302" s="1"/>
      <c r="H302" s="1"/>
    </row>
    <row r="303" ht="12.75" customHeight="1">
      <c r="A303" s="1"/>
      <c r="C303" s="1"/>
      <c r="D303" s="1"/>
      <c r="E303" s="1"/>
      <c r="H303" s="1"/>
    </row>
    <row r="304" ht="12.75" customHeight="1">
      <c r="A304" s="1"/>
      <c r="C304" s="1"/>
      <c r="D304" s="1"/>
      <c r="E304" s="1"/>
      <c r="H304" s="1"/>
    </row>
    <row r="305" ht="12.75" customHeight="1">
      <c r="A305" s="1"/>
      <c r="C305" s="1"/>
      <c r="D305" s="1"/>
      <c r="E305" s="1"/>
      <c r="H305" s="1"/>
    </row>
    <row r="306" ht="12.75" customHeight="1">
      <c r="A306" s="1"/>
      <c r="C306" s="1"/>
      <c r="D306" s="1"/>
      <c r="E306" s="1"/>
      <c r="H306" s="1"/>
    </row>
    <row r="307" ht="12.75" customHeight="1">
      <c r="A307" s="1"/>
      <c r="C307" s="1"/>
      <c r="D307" s="1"/>
      <c r="E307" s="1"/>
      <c r="H307" s="1"/>
    </row>
    <row r="308" ht="12.75" customHeight="1">
      <c r="A308" s="1"/>
      <c r="C308" s="1"/>
      <c r="D308" s="1"/>
      <c r="E308" s="1"/>
      <c r="H308" s="1"/>
    </row>
    <row r="309" ht="12.75" customHeight="1">
      <c r="A309" s="1"/>
      <c r="C309" s="1"/>
      <c r="D309" s="1"/>
      <c r="E309" s="1"/>
      <c r="H309" s="1"/>
    </row>
    <row r="310" ht="12.75" customHeight="1">
      <c r="A310" s="1"/>
      <c r="C310" s="1"/>
      <c r="D310" s="1"/>
      <c r="E310" s="1"/>
      <c r="H310" s="1"/>
    </row>
    <row r="311" ht="12.75" customHeight="1">
      <c r="A311" s="1"/>
      <c r="C311" s="1"/>
      <c r="D311" s="1"/>
      <c r="E311" s="1"/>
      <c r="H311" s="1"/>
    </row>
    <row r="312" ht="12.75" customHeight="1">
      <c r="A312" s="1"/>
      <c r="C312" s="1"/>
      <c r="D312" s="1"/>
      <c r="E312" s="1"/>
      <c r="H312" s="1"/>
    </row>
    <row r="313" ht="12.75" customHeight="1">
      <c r="A313" s="1"/>
      <c r="C313" s="1"/>
      <c r="D313" s="1"/>
      <c r="E313" s="1"/>
      <c r="H313" s="1"/>
    </row>
    <row r="314" ht="12.75" customHeight="1">
      <c r="A314" s="1"/>
      <c r="C314" s="1"/>
      <c r="D314" s="1"/>
      <c r="E314" s="1"/>
      <c r="H314" s="1"/>
    </row>
    <row r="315" ht="12.75" customHeight="1">
      <c r="A315" s="1"/>
      <c r="C315" s="1"/>
      <c r="D315" s="1"/>
      <c r="E315" s="1"/>
      <c r="H315" s="1"/>
    </row>
    <row r="316" ht="12.75" customHeight="1">
      <c r="A316" s="1"/>
      <c r="C316" s="1"/>
      <c r="D316" s="1"/>
      <c r="E316" s="1"/>
      <c r="H316" s="1"/>
    </row>
    <row r="317" ht="12.75" customHeight="1">
      <c r="A317" s="1"/>
      <c r="C317" s="1"/>
      <c r="D317" s="1"/>
      <c r="E317" s="1"/>
      <c r="H317" s="1"/>
    </row>
    <row r="318" ht="12.75" customHeight="1">
      <c r="A318" s="1"/>
      <c r="C318" s="1"/>
      <c r="D318" s="1"/>
      <c r="E318" s="1"/>
      <c r="H318" s="1"/>
    </row>
    <row r="319" ht="12.75" customHeight="1">
      <c r="A319" s="1"/>
      <c r="C319" s="1"/>
      <c r="D319" s="1"/>
      <c r="E319" s="1"/>
      <c r="H319" s="1"/>
    </row>
    <row r="320" ht="12.75" customHeight="1">
      <c r="A320" s="1"/>
      <c r="C320" s="1"/>
      <c r="D320" s="1"/>
      <c r="E320" s="1"/>
      <c r="H320" s="1"/>
    </row>
    <row r="321" ht="12.75" customHeight="1">
      <c r="A321" s="1"/>
      <c r="C321" s="1"/>
      <c r="D321" s="1"/>
      <c r="E321" s="1"/>
      <c r="H321" s="1"/>
    </row>
    <row r="322" ht="12.75" customHeight="1">
      <c r="A322" s="1"/>
      <c r="C322" s="1"/>
      <c r="D322" s="1"/>
      <c r="E322" s="1"/>
      <c r="H322" s="1"/>
    </row>
    <row r="323" ht="12.75" customHeight="1">
      <c r="A323" s="1"/>
      <c r="C323" s="1"/>
      <c r="D323" s="1"/>
      <c r="E323" s="1"/>
      <c r="H323" s="1"/>
    </row>
    <row r="324" ht="12.75" customHeight="1">
      <c r="A324" s="1"/>
      <c r="C324" s="1"/>
      <c r="D324" s="1"/>
      <c r="E324" s="1"/>
      <c r="H324" s="1"/>
    </row>
    <row r="325" ht="12.75" customHeight="1">
      <c r="A325" s="1"/>
      <c r="C325" s="1"/>
      <c r="D325" s="1"/>
      <c r="E325" s="1"/>
      <c r="H325" s="1"/>
    </row>
    <row r="326" ht="12.75" customHeight="1">
      <c r="A326" s="1"/>
      <c r="C326" s="1"/>
      <c r="D326" s="1"/>
      <c r="E326" s="1"/>
      <c r="H326" s="1"/>
    </row>
    <row r="327" ht="12.75" customHeight="1">
      <c r="A327" s="1"/>
      <c r="C327" s="1"/>
      <c r="D327" s="1"/>
      <c r="E327" s="1"/>
      <c r="H327" s="1"/>
    </row>
    <row r="328" ht="12.75" customHeight="1">
      <c r="A328" s="1"/>
      <c r="C328" s="1"/>
      <c r="D328" s="1"/>
      <c r="E328" s="1"/>
      <c r="H328" s="1"/>
    </row>
    <row r="329" ht="12.75" customHeight="1">
      <c r="A329" s="1"/>
      <c r="C329" s="1"/>
      <c r="D329" s="1"/>
      <c r="E329" s="1"/>
      <c r="H329" s="1"/>
    </row>
    <row r="330" ht="12.75" customHeight="1">
      <c r="A330" s="1"/>
      <c r="C330" s="1"/>
      <c r="D330" s="1"/>
      <c r="E330" s="1"/>
      <c r="H330" s="1"/>
    </row>
    <row r="331" ht="12.75" customHeight="1">
      <c r="A331" s="1"/>
      <c r="C331" s="1"/>
      <c r="D331" s="1"/>
      <c r="E331" s="1"/>
      <c r="H331" s="1"/>
    </row>
    <row r="332" ht="12.75" customHeight="1">
      <c r="A332" s="1"/>
      <c r="C332" s="1"/>
      <c r="D332" s="1"/>
      <c r="E332" s="1"/>
      <c r="H332" s="1"/>
    </row>
    <row r="333" ht="12.75" customHeight="1">
      <c r="A333" s="1"/>
      <c r="C333" s="1"/>
      <c r="D333" s="1"/>
      <c r="E333" s="1"/>
      <c r="H333" s="1"/>
    </row>
    <row r="334" ht="12.75" customHeight="1">
      <c r="A334" s="1"/>
      <c r="C334" s="1"/>
      <c r="D334" s="1"/>
      <c r="E334" s="1"/>
      <c r="H334" s="1"/>
    </row>
    <row r="335" ht="12.75" customHeight="1">
      <c r="A335" s="1"/>
      <c r="C335" s="1"/>
      <c r="D335" s="1"/>
      <c r="E335" s="1"/>
      <c r="H335" s="1"/>
    </row>
    <row r="336" ht="12.75" customHeight="1">
      <c r="A336" s="1"/>
      <c r="C336" s="1"/>
      <c r="D336" s="1"/>
      <c r="E336" s="1"/>
      <c r="H336" s="1"/>
    </row>
    <row r="337" ht="12.75" customHeight="1">
      <c r="A337" s="1"/>
      <c r="C337" s="1"/>
      <c r="D337" s="1"/>
      <c r="E337" s="1"/>
      <c r="H337" s="1"/>
    </row>
    <row r="338" ht="12.75" customHeight="1">
      <c r="A338" s="1"/>
      <c r="C338" s="1"/>
      <c r="D338" s="1"/>
      <c r="E338" s="1"/>
      <c r="H338" s="1"/>
    </row>
    <row r="339" ht="12.75" customHeight="1">
      <c r="A339" s="1"/>
      <c r="C339" s="1"/>
      <c r="D339" s="1"/>
      <c r="E339" s="1"/>
      <c r="H339" s="1"/>
    </row>
    <row r="340" ht="12.75" customHeight="1">
      <c r="A340" s="1"/>
      <c r="C340" s="1"/>
      <c r="D340" s="1"/>
      <c r="E340" s="1"/>
      <c r="H340" s="1"/>
    </row>
    <row r="341" ht="12.75" customHeight="1">
      <c r="A341" s="1"/>
      <c r="C341" s="1"/>
      <c r="D341" s="1"/>
      <c r="E341" s="1"/>
      <c r="H341" s="1"/>
    </row>
    <row r="342" ht="12.75" customHeight="1">
      <c r="A342" s="1"/>
      <c r="C342" s="1"/>
      <c r="D342" s="1"/>
      <c r="E342" s="1"/>
      <c r="H342" s="1"/>
    </row>
    <row r="343" ht="12.75" customHeight="1">
      <c r="A343" s="1"/>
      <c r="C343" s="1"/>
      <c r="D343" s="1"/>
      <c r="E343" s="1"/>
      <c r="H343" s="1"/>
    </row>
    <row r="344" ht="12.75" customHeight="1">
      <c r="A344" s="1"/>
      <c r="C344" s="1"/>
      <c r="D344" s="1"/>
      <c r="E344" s="1"/>
      <c r="H344" s="1"/>
    </row>
    <row r="345" ht="12.75" customHeight="1">
      <c r="A345" s="1"/>
      <c r="C345" s="1"/>
      <c r="D345" s="1"/>
      <c r="E345" s="1"/>
      <c r="H345" s="1"/>
    </row>
    <row r="346" ht="12.75" customHeight="1">
      <c r="A346" s="1"/>
      <c r="C346" s="1"/>
      <c r="D346" s="1"/>
      <c r="E346" s="1"/>
      <c r="H346" s="1"/>
    </row>
    <row r="347" ht="12.75" customHeight="1">
      <c r="A347" s="1"/>
      <c r="C347" s="1"/>
      <c r="D347" s="1"/>
      <c r="E347" s="1"/>
      <c r="H347" s="1"/>
    </row>
    <row r="348" ht="12.75" customHeight="1">
      <c r="A348" s="1"/>
      <c r="C348" s="1"/>
      <c r="D348" s="1"/>
      <c r="E348" s="1"/>
      <c r="H348" s="1"/>
    </row>
    <row r="349" ht="12.75" customHeight="1">
      <c r="A349" s="1"/>
      <c r="C349" s="1"/>
      <c r="D349" s="1"/>
      <c r="E349" s="1"/>
      <c r="H349" s="1"/>
    </row>
    <row r="350" ht="12.75" customHeight="1">
      <c r="A350" s="1"/>
      <c r="C350" s="1"/>
      <c r="D350" s="1"/>
      <c r="E350" s="1"/>
      <c r="H350" s="1"/>
    </row>
    <row r="351" ht="12.75" customHeight="1">
      <c r="A351" s="1"/>
      <c r="C351" s="1"/>
      <c r="D351" s="1"/>
      <c r="E351" s="1"/>
      <c r="H351" s="1"/>
    </row>
    <row r="352" ht="12.75" customHeight="1">
      <c r="A352" s="1"/>
      <c r="C352" s="1"/>
      <c r="D352" s="1"/>
      <c r="E352" s="1"/>
      <c r="H352" s="1"/>
    </row>
    <row r="353" ht="12.75" customHeight="1">
      <c r="A353" s="1"/>
      <c r="C353" s="1"/>
      <c r="D353" s="1"/>
      <c r="E353" s="1"/>
      <c r="H353" s="1"/>
    </row>
    <row r="354" ht="12.75" customHeight="1">
      <c r="A354" s="1"/>
      <c r="C354" s="1"/>
      <c r="D354" s="1"/>
      <c r="E354" s="1"/>
      <c r="H354" s="1"/>
    </row>
    <row r="355" ht="12.75" customHeight="1">
      <c r="A355" s="1"/>
      <c r="C355" s="1"/>
      <c r="D355" s="1"/>
      <c r="E355" s="1"/>
      <c r="H355" s="1"/>
    </row>
    <row r="356" ht="12.75" customHeight="1">
      <c r="A356" s="1"/>
      <c r="C356" s="1"/>
      <c r="D356" s="1"/>
      <c r="E356" s="1"/>
      <c r="H356" s="1"/>
    </row>
    <row r="357" ht="12.75" customHeight="1">
      <c r="A357" s="1"/>
      <c r="C357" s="1"/>
      <c r="D357" s="1"/>
      <c r="E357" s="1"/>
      <c r="H357" s="1"/>
    </row>
    <row r="358" ht="12.75" customHeight="1">
      <c r="A358" s="1"/>
      <c r="C358" s="1"/>
      <c r="D358" s="1"/>
      <c r="E358" s="1"/>
      <c r="H358" s="1"/>
    </row>
    <row r="359" ht="12.75" customHeight="1">
      <c r="A359" s="1"/>
      <c r="C359" s="1"/>
      <c r="D359" s="1"/>
      <c r="E359" s="1"/>
      <c r="H359" s="1"/>
    </row>
    <row r="360" ht="12.75" customHeight="1">
      <c r="A360" s="1"/>
      <c r="C360" s="1"/>
      <c r="D360" s="1"/>
      <c r="E360" s="1"/>
      <c r="H360" s="1"/>
    </row>
    <row r="361" ht="12.75" customHeight="1">
      <c r="A361" s="1"/>
      <c r="C361" s="1"/>
      <c r="D361" s="1"/>
      <c r="E361" s="1"/>
      <c r="H361" s="1"/>
    </row>
    <row r="362" ht="12.75" customHeight="1">
      <c r="A362" s="1"/>
      <c r="C362" s="1"/>
      <c r="D362" s="1"/>
      <c r="E362" s="1"/>
      <c r="H362" s="1"/>
    </row>
    <row r="363" ht="12.75" customHeight="1">
      <c r="A363" s="1"/>
      <c r="C363" s="1"/>
      <c r="D363" s="1"/>
      <c r="E363" s="1"/>
      <c r="H363" s="1"/>
    </row>
    <row r="364" ht="12.75" customHeight="1">
      <c r="A364" s="1"/>
      <c r="C364" s="1"/>
      <c r="D364" s="1"/>
      <c r="E364" s="1"/>
      <c r="H364" s="1"/>
    </row>
    <row r="365" ht="12.75" customHeight="1">
      <c r="A365" s="1"/>
      <c r="C365" s="1"/>
      <c r="D365" s="1"/>
      <c r="E365" s="1"/>
      <c r="H365" s="1"/>
    </row>
    <row r="366" ht="12.75" customHeight="1">
      <c r="A366" s="1"/>
      <c r="C366" s="1"/>
      <c r="D366" s="1"/>
      <c r="E366" s="1"/>
      <c r="H366" s="1"/>
    </row>
    <row r="367" ht="12.75" customHeight="1">
      <c r="A367" s="1"/>
      <c r="C367" s="1"/>
      <c r="D367" s="1"/>
      <c r="E367" s="1"/>
      <c r="H367" s="1"/>
    </row>
    <row r="368" ht="12.75" customHeight="1">
      <c r="A368" s="1"/>
      <c r="C368" s="1"/>
      <c r="D368" s="1"/>
      <c r="E368" s="1"/>
      <c r="H368" s="1"/>
    </row>
    <row r="369" ht="12.75" customHeight="1">
      <c r="A369" s="1"/>
      <c r="C369" s="1"/>
      <c r="D369" s="1"/>
      <c r="E369" s="1"/>
      <c r="H369" s="1"/>
    </row>
    <row r="370" ht="12.75" customHeight="1">
      <c r="A370" s="1"/>
      <c r="C370" s="1"/>
      <c r="D370" s="1"/>
      <c r="E370" s="1"/>
      <c r="H370" s="1"/>
    </row>
    <row r="371" ht="12.75" customHeight="1">
      <c r="A371" s="1"/>
      <c r="C371" s="1"/>
      <c r="D371" s="1"/>
      <c r="E371" s="1"/>
      <c r="H371" s="1"/>
    </row>
    <row r="372" ht="12.75" customHeight="1">
      <c r="A372" s="1"/>
      <c r="C372" s="1"/>
      <c r="D372" s="1"/>
      <c r="E372" s="1"/>
      <c r="H372" s="1"/>
    </row>
    <row r="373" ht="12.75" customHeight="1">
      <c r="A373" s="1"/>
      <c r="C373" s="1"/>
      <c r="D373" s="1"/>
      <c r="E373" s="1"/>
      <c r="H373" s="1"/>
    </row>
    <row r="374" ht="12.75" customHeight="1">
      <c r="A374" s="1"/>
      <c r="C374" s="1"/>
      <c r="D374" s="1"/>
      <c r="E374" s="1"/>
      <c r="H374" s="1"/>
    </row>
    <row r="375" ht="12.75" customHeight="1">
      <c r="A375" s="1"/>
      <c r="C375" s="1"/>
      <c r="D375" s="1"/>
      <c r="E375" s="1"/>
      <c r="H375" s="1"/>
    </row>
    <row r="376" ht="12.75" customHeight="1">
      <c r="A376" s="1"/>
      <c r="C376" s="1"/>
      <c r="D376" s="1"/>
      <c r="E376" s="1"/>
      <c r="H376" s="1"/>
    </row>
    <row r="377" ht="12.75" customHeight="1">
      <c r="A377" s="1"/>
      <c r="C377" s="1"/>
      <c r="D377" s="1"/>
      <c r="E377" s="1"/>
      <c r="H377" s="1"/>
    </row>
    <row r="378" ht="12.75" customHeight="1">
      <c r="A378" s="1"/>
      <c r="C378" s="1"/>
      <c r="D378" s="1"/>
      <c r="E378" s="1"/>
      <c r="H378" s="1"/>
    </row>
    <row r="379" ht="12.75" customHeight="1">
      <c r="A379" s="1"/>
      <c r="C379" s="1"/>
      <c r="D379" s="1"/>
      <c r="E379" s="1"/>
      <c r="H379" s="1"/>
    </row>
    <row r="380" ht="12.75" customHeight="1">
      <c r="A380" s="1"/>
      <c r="C380" s="1"/>
      <c r="D380" s="1"/>
      <c r="E380" s="1"/>
      <c r="H380" s="1"/>
    </row>
    <row r="381" ht="12.75" customHeight="1">
      <c r="A381" s="1"/>
      <c r="C381" s="1"/>
      <c r="D381" s="1"/>
      <c r="E381" s="1"/>
      <c r="H381" s="1"/>
    </row>
    <row r="382" ht="12.75" customHeight="1">
      <c r="A382" s="1"/>
      <c r="C382" s="1"/>
      <c r="D382" s="1"/>
      <c r="E382" s="1"/>
      <c r="H382" s="1"/>
    </row>
    <row r="383" ht="12.75" customHeight="1">
      <c r="A383" s="1"/>
      <c r="C383" s="1"/>
      <c r="D383" s="1"/>
      <c r="E383" s="1"/>
      <c r="H383" s="1"/>
    </row>
    <row r="384" ht="12.75" customHeight="1">
      <c r="A384" s="1"/>
      <c r="C384" s="1"/>
      <c r="D384" s="1"/>
      <c r="E384" s="1"/>
      <c r="H384" s="1"/>
    </row>
    <row r="385" ht="12.75" customHeight="1">
      <c r="A385" s="1"/>
      <c r="C385" s="1"/>
      <c r="D385" s="1"/>
      <c r="E385" s="1"/>
      <c r="H385" s="1"/>
    </row>
    <row r="386" ht="12.75" customHeight="1">
      <c r="A386" s="1"/>
      <c r="C386" s="1"/>
      <c r="D386" s="1"/>
      <c r="E386" s="1"/>
      <c r="H386" s="1"/>
    </row>
    <row r="387" ht="12.75" customHeight="1">
      <c r="A387" s="1"/>
      <c r="C387" s="1"/>
      <c r="D387" s="1"/>
      <c r="E387" s="1"/>
      <c r="H387" s="1"/>
    </row>
    <row r="388" ht="12.75" customHeight="1">
      <c r="A388" s="1"/>
      <c r="C388" s="1"/>
      <c r="D388" s="1"/>
      <c r="E388" s="1"/>
      <c r="H388" s="1"/>
    </row>
    <row r="389" ht="12.75" customHeight="1">
      <c r="A389" s="1"/>
      <c r="C389" s="1"/>
      <c r="D389" s="1"/>
      <c r="E389" s="1"/>
      <c r="H389" s="1"/>
    </row>
    <row r="390" ht="12.75" customHeight="1">
      <c r="A390" s="1"/>
      <c r="C390" s="1"/>
      <c r="D390" s="1"/>
      <c r="E390" s="1"/>
      <c r="H390" s="1"/>
    </row>
    <row r="391" ht="12.75" customHeight="1">
      <c r="A391" s="1"/>
      <c r="C391" s="1"/>
      <c r="D391" s="1"/>
      <c r="E391" s="1"/>
      <c r="H391" s="1"/>
    </row>
    <row r="392" ht="12.75" customHeight="1">
      <c r="A392" s="1"/>
      <c r="C392" s="1"/>
      <c r="D392" s="1"/>
      <c r="E392" s="1"/>
      <c r="H392" s="1"/>
    </row>
    <row r="393" ht="12.75" customHeight="1">
      <c r="A393" s="1"/>
      <c r="C393" s="1"/>
      <c r="D393" s="1"/>
      <c r="E393" s="1"/>
      <c r="H393" s="1"/>
    </row>
    <row r="394" ht="12.75" customHeight="1">
      <c r="A394" s="1"/>
      <c r="C394" s="1"/>
      <c r="D394" s="1"/>
      <c r="E394" s="1"/>
      <c r="H394" s="1"/>
    </row>
    <row r="395" ht="12.75" customHeight="1">
      <c r="A395" s="1"/>
      <c r="C395" s="1"/>
      <c r="D395" s="1"/>
      <c r="E395" s="1"/>
      <c r="H395" s="1"/>
    </row>
    <row r="396" ht="12.75" customHeight="1">
      <c r="A396" s="1"/>
      <c r="C396" s="1"/>
      <c r="D396" s="1"/>
      <c r="E396" s="1"/>
      <c r="H396" s="1"/>
    </row>
    <row r="397" ht="12.75" customHeight="1">
      <c r="A397" s="1"/>
      <c r="C397" s="1"/>
      <c r="D397" s="1"/>
      <c r="E397" s="1"/>
      <c r="H397" s="1"/>
    </row>
    <row r="398" ht="12.75" customHeight="1">
      <c r="A398" s="1"/>
      <c r="C398" s="1"/>
      <c r="D398" s="1"/>
      <c r="E398" s="1"/>
      <c r="H398" s="1"/>
    </row>
    <row r="399" ht="12.75" customHeight="1">
      <c r="A399" s="1"/>
      <c r="C399" s="1"/>
      <c r="D399" s="1"/>
      <c r="E399" s="1"/>
      <c r="H399" s="1"/>
    </row>
    <row r="400" ht="12.75" customHeight="1">
      <c r="A400" s="1"/>
      <c r="C400" s="1"/>
      <c r="D400" s="1"/>
      <c r="E400" s="1"/>
      <c r="H400" s="1"/>
    </row>
    <row r="401" ht="12.75" customHeight="1">
      <c r="A401" s="1"/>
      <c r="C401" s="1"/>
      <c r="D401" s="1"/>
      <c r="E401" s="1"/>
      <c r="H401" s="1"/>
    </row>
    <row r="402" ht="12.75" customHeight="1">
      <c r="A402" s="1"/>
      <c r="C402" s="1"/>
      <c r="D402" s="1"/>
      <c r="E402" s="1"/>
      <c r="H402" s="1"/>
    </row>
    <row r="403" ht="12.75" customHeight="1">
      <c r="A403" s="1"/>
      <c r="C403" s="1"/>
      <c r="D403" s="1"/>
      <c r="E403" s="1"/>
      <c r="H403" s="1"/>
    </row>
    <row r="404" ht="12.75" customHeight="1">
      <c r="A404" s="1"/>
      <c r="C404" s="1"/>
      <c r="D404" s="1"/>
      <c r="E404" s="1"/>
      <c r="H404" s="1"/>
    </row>
    <row r="405" ht="12.75" customHeight="1">
      <c r="A405" s="1"/>
      <c r="C405" s="1"/>
      <c r="D405" s="1"/>
      <c r="E405" s="1"/>
      <c r="H405" s="1"/>
    </row>
    <row r="406" ht="12.75" customHeight="1">
      <c r="A406" s="1"/>
      <c r="C406" s="1"/>
      <c r="D406" s="1"/>
      <c r="E406" s="1"/>
      <c r="H406" s="1"/>
    </row>
    <row r="407" ht="12.75" customHeight="1">
      <c r="A407" s="1"/>
      <c r="C407" s="1"/>
      <c r="D407" s="1"/>
      <c r="E407" s="1"/>
      <c r="H407" s="1"/>
    </row>
    <row r="408" ht="12.75" customHeight="1">
      <c r="A408" s="1"/>
      <c r="C408" s="1"/>
      <c r="D408" s="1"/>
      <c r="E408" s="1"/>
      <c r="H408" s="1"/>
    </row>
    <row r="409" ht="12.75" customHeight="1">
      <c r="A409" s="1"/>
      <c r="C409" s="1"/>
      <c r="D409" s="1"/>
      <c r="E409" s="1"/>
      <c r="H409" s="1"/>
    </row>
    <row r="410" ht="12.75" customHeight="1">
      <c r="A410" s="1"/>
      <c r="C410" s="1"/>
      <c r="D410" s="1"/>
      <c r="E410" s="1"/>
      <c r="H410" s="1"/>
    </row>
    <row r="411" ht="12.75" customHeight="1">
      <c r="A411" s="1"/>
      <c r="C411" s="1"/>
      <c r="D411" s="1"/>
      <c r="E411" s="1"/>
      <c r="H411" s="1"/>
    </row>
    <row r="412" ht="12.75" customHeight="1">
      <c r="A412" s="1"/>
      <c r="C412" s="1"/>
      <c r="D412" s="1"/>
      <c r="E412" s="1"/>
      <c r="H412" s="1"/>
    </row>
    <row r="413" ht="12.75" customHeight="1">
      <c r="A413" s="1"/>
      <c r="C413" s="1"/>
      <c r="D413" s="1"/>
      <c r="E413" s="1"/>
      <c r="H413" s="1"/>
    </row>
    <row r="414" ht="12.75" customHeight="1">
      <c r="A414" s="1"/>
      <c r="C414" s="1"/>
      <c r="D414" s="1"/>
      <c r="E414" s="1"/>
      <c r="H414" s="1"/>
    </row>
    <row r="415" ht="12.75" customHeight="1">
      <c r="A415" s="1"/>
      <c r="C415" s="1"/>
      <c r="D415" s="1"/>
      <c r="E415" s="1"/>
      <c r="H415" s="1"/>
    </row>
    <row r="416" ht="12.75" customHeight="1">
      <c r="A416" s="1"/>
      <c r="C416" s="1"/>
      <c r="D416" s="1"/>
      <c r="E416" s="1"/>
      <c r="H416" s="1"/>
    </row>
    <row r="417" ht="12.75" customHeight="1">
      <c r="A417" s="1"/>
      <c r="C417" s="1"/>
      <c r="D417" s="1"/>
      <c r="E417" s="1"/>
      <c r="H417" s="1"/>
    </row>
    <row r="418" ht="12.75" customHeight="1">
      <c r="A418" s="1"/>
      <c r="C418" s="1"/>
      <c r="D418" s="1"/>
      <c r="E418" s="1"/>
      <c r="H418" s="1"/>
    </row>
    <row r="419" ht="12.75" customHeight="1">
      <c r="A419" s="1"/>
      <c r="C419" s="1"/>
      <c r="D419" s="1"/>
      <c r="E419" s="1"/>
      <c r="H419" s="1"/>
    </row>
    <row r="420" ht="12.75" customHeight="1">
      <c r="A420" s="1"/>
      <c r="C420" s="1"/>
      <c r="D420" s="1"/>
      <c r="E420" s="1"/>
      <c r="H420" s="1"/>
    </row>
    <row r="421" ht="12.75" customHeight="1">
      <c r="A421" s="1"/>
      <c r="C421" s="1"/>
      <c r="D421" s="1"/>
      <c r="E421" s="1"/>
      <c r="H421" s="1"/>
    </row>
    <row r="422" ht="12.75" customHeight="1">
      <c r="A422" s="1"/>
      <c r="C422" s="1"/>
      <c r="D422" s="1"/>
      <c r="E422" s="1"/>
      <c r="H422" s="1"/>
    </row>
    <row r="423" ht="12.75" customHeight="1">
      <c r="A423" s="1"/>
      <c r="C423" s="1"/>
      <c r="D423" s="1"/>
      <c r="E423" s="1"/>
      <c r="H423" s="1"/>
    </row>
    <row r="424" ht="12.75" customHeight="1">
      <c r="A424" s="1"/>
      <c r="C424" s="1"/>
      <c r="D424" s="1"/>
      <c r="E424" s="1"/>
      <c r="H424" s="1"/>
    </row>
    <row r="425" ht="12.75" customHeight="1">
      <c r="A425" s="1"/>
      <c r="C425" s="1"/>
      <c r="D425" s="1"/>
      <c r="E425" s="1"/>
      <c r="H425" s="1"/>
    </row>
    <row r="426" ht="12.75" customHeight="1">
      <c r="A426" s="1"/>
      <c r="C426" s="1"/>
      <c r="D426" s="1"/>
      <c r="E426" s="1"/>
      <c r="H426" s="1"/>
    </row>
    <row r="427" ht="12.75" customHeight="1">
      <c r="A427" s="1"/>
      <c r="C427" s="1"/>
      <c r="D427" s="1"/>
      <c r="E427" s="1"/>
      <c r="H427" s="1"/>
    </row>
    <row r="428" ht="12.75" customHeight="1">
      <c r="A428" s="1"/>
      <c r="C428" s="1"/>
      <c r="D428" s="1"/>
      <c r="E428" s="1"/>
      <c r="H428" s="1"/>
    </row>
    <row r="429" ht="12.75" customHeight="1">
      <c r="A429" s="1"/>
      <c r="C429" s="1"/>
      <c r="D429" s="1"/>
      <c r="E429" s="1"/>
      <c r="H429" s="1"/>
    </row>
    <row r="430" ht="12.75" customHeight="1">
      <c r="A430" s="1"/>
      <c r="C430" s="1"/>
      <c r="D430" s="1"/>
      <c r="E430" s="1"/>
      <c r="H430" s="1"/>
    </row>
    <row r="431" ht="12.75" customHeight="1">
      <c r="A431" s="1"/>
      <c r="C431" s="1"/>
      <c r="D431" s="1"/>
      <c r="E431" s="1"/>
      <c r="H431" s="1"/>
    </row>
    <row r="432" ht="12.75" customHeight="1">
      <c r="A432" s="1"/>
      <c r="C432" s="1"/>
      <c r="D432" s="1"/>
      <c r="E432" s="1"/>
      <c r="H432" s="1"/>
    </row>
    <row r="433" ht="12.75" customHeight="1">
      <c r="A433" s="1"/>
      <c r="C433" s="1"/>
      <c r="D433" s="1"/>
      <c r="E433" s="1"/>
      <c r="H433" s="1"/>
    </row>
    <row r="434" ht="12.75" customHeight="1">
      <c r="A434" s="1"/>
      <c r="C434" s="1"/>
      <c r="D434" s="1"/>
      <c r="E434" s="1"/>
      <c r="H434" s="1"/>
    </row>
    <row r="435" ht="12.75" customHeight="1">
      <c r="A435" s="1"/>
      <c r="C435" s="1"/>
      <c r="D435" s="1"/>
      <c r="E435" s="1"/>
      <c r="H435" s="1"/>
    </row>
    <row r="436" ht="12.75" customHeight="1">
      <c r="A436" s="1"/>
      <c r="C436" s="1"/>
      <c r="D436" s="1"/>
      <c r="E436" s="1"/>
      <c r="H436" s="1"/>
    </row>
    <row r="437" ht="12.75" customHeight="1">
      <c r="A437" s="1"/>
      <c r="C437" s="1"/>
      <c r="D437" s="1"/>
      <c r="E437" s="1"/>
      <c r="H437" s="1"/>
    </row>
    <row r="438" ht="12.75" customHeight="1">
      <c r="A438" s="1"/>
      <c r="C438" s="1"/>
      <c r="D438" s="1"/>
      <c r="E438" s="1"/>
      <c r="H438" s="1"/>
    </row>
    <row r="439" ht="12.75" customHeight="1">
      <c r="A439" s="1"/>
      <c r="C439" s="1"/>
      <c r="D439" s="1"/>
      <c r="E439" s="1"/>
      <c r="H439" s="1"/>
    </row>
    <row r="440" ht="12.75" customHeight="1">
      <c r="A440" s="1"/>
      <c r="C440" s="1"/>
      <c r="D440" s="1"/>
      <c r="E440" s="1"/>
      <c r="H440" s="1"/>
    </row>
    <row r="441" ht="12.75" customHeight="1">
      <c r="A441" s="1"/>
      <c r="C441" s="1"/>
      <c r="D441" s="1"/>
      <c r="E441" s="1"/>
      <c r="H441" s="1"/>
    </row>
    <row r="442" ht="12.75" customHeight="1">
      <c r="A442" s="1"/>
      <c r="C442" s="1"/>
      <c r="D442" s="1"/>
      <c r="E442" s="1"/>
      <c r="H442" s="1"/>
    </row>
    <row r="443" ht="12.75" customHeight="1">
      <c r="A443" s="1"/>
      <c r="C443" s="1"/>
      <c r="D443" s="1"/>
      <c r="E443" s="1"/>
      <c r="H443" s="1"/>
    </row>
    <row r="444" ht="12.75" customHeight="1">
      <c r="A444" s="1"/>
      <c r="C444" s="1"/>
      <c r="D444" s="1"/>
      <c r="E444" s="1"/>
      <c r="H444" s="1"/>
    </row>
    <row r="445" ht="12.75" customHeight="1">
      <c r="A445" s="1"/>
      <c r="C445" s="1"/>
      <c r="D445" s="1"/>
      <c r="E445" s="1"/>
      <c r="H445" s="1"/>
    </row>
    <row r="446" ht="12.75" customHeight="1">
      <c r="A446" s="1"/>
      <c r="C446" s="1"/>
      <c r="D446" s="1"/>
      <c r="E446" s="1"/>
      <c r="H446" s="1"/>
    </row>
    <row r="447" ht="12.75" customHeight="1">
      <c r="A447" s="1"/>
      <c r="C447" s="1"/>
      <c r="D447" s="1"/>
      <c r="E447" s="1"/>
      <c r="H447" s="1"/>
    </row>
    <row r="448" ht="12.75" customHeight="1">
      <c r="A448" s="1"/>
      <c r="C448" s="1"/>
      <c r="D448" s="1"/>
      <c r="E448" s="1"/>
      <c r="H448" s="1"/>
    </row>
    <row r="449" ht="12.75" customHeight="1">
      <c r="A449" s="1"/>
      <c r="C449" s="1"/>
      <c r="D449" s="1"/>
      <c r="E449" s="1"/>
      <c r="H449" s="1"/>
    </row>
    <row r="450" ht="12.75" customHeight="1">
      <c r="A450" s="1"/>
      <c r="C450" s="1"/>
      <c r="D450" s="1"/>
      <c r="E450" s="1"/>
      <c r="H450" s="1"/>
    </row>
    <row r="451" ht="12.75" customHeight="1">
      <c r="A451" s="1"/>
      <c r="C451" s="1"/>
      <c r="D451" s="1"/>
      <c r="E451" s="1"/>
      <c r="H451" s="1"/>
    </row>
    <row r="452" ht="12.75" customHeight="1">
      <c r="A452" s="1"/>
      <c r="C452" s="1"/>
      <c r="D452" s="1"/>
      <c r="E452" s="1"/>
      <c r="H452" s="1"/>
    </row>
    <row r="453" ht="12.75" customHeight="1">
      <c r="A453" s="1"/>
      <c r="C453" s="1"/>
      <c r="D453" s="1"/>
      <c r="E453" s="1"/>
      <c r="H453" s="1"/>
    </row>
    <row r="454" ht="12.75" customHeight="1">
      <c r="A454" s="1"/>
      <c r="C454" s="1"/>
      <c r="D454" s="1"/>
      <c r="E454" s="1"/>
      <c r="H454" s="1"/>
    </row>
    <row r="455" ht="12.75" customHeight="1">
      <c r="A455" s="1"/>
      <c r="C455" s="1"/>
      <c r="D455" s="1"/>
      <c r="E455" s="1"/>
      <c r="H455" s="1"/>
    </row>
    <row r="456" ht="12.75" customHeight="1">
      <c r="A456" s="1"/>
      <c r="C456" s="1"/>
      <c r="D456" s="1"/>
      <c r="E456" s="1"/>
      <c r="H456" s="1"/>
    </row>
    <row r="457" ht="12.75" customHeight="1">
      <c r="A457" s="1"/>
      <c r="C457" s="1"/>
      <c r="D457" s="1"/>
      <c r="E457" s="1"/>
      <c r="H457" s="1"/>
    </row>
    <row r="458" ht="12.75" customHeight="1">
      <c r="A458" s="1"/>
      <c r="C458" s="1"/>
      <c r="D458" s="1"/>
      <c r="E458" s="1"/>
      <c r="H458" s="1"/>
    </row>
    <row r="459" ht="12.75" customHeight="1">
      <c r="A459" s="1"/>
      <c r="C459" s="1"/>
      <c r="D459" s="1"/>
      <c r="E459" s="1"/>
      <c r="H459" s="1"/>
    </row>
    <row r="460" ht="12.75" customHeight="1">
      <c r="A460" s="1"/>
      <c r="C460" s="1"/>
      <c r="D460" s="1"/>
      <c r="E460" s="1"/>
      <c r="H460" s="1"/>
    </row>
    <row r="461" ht="12.75" customHeight="1">
      <c r="A461" s="1"/>
      <c r="C461" s="1"/>
      <c r="D461" s="1"/>
      <c r="E461" s="1"/>
      <c r="H461" s="1"/>
    </row>
    <row r="462" ht="12.75" customHeight="1">
      <c r="A462" s="1"/>
      <c r="C462" s="1"/>
      <c r="D462" s="1"/>
      <c r="E462" s="1"/>
      <c r="H462" s="1"/>
    </row>
    <row r="463" ht="12.75" customHeight="1">
      <c r="A463" s="1"/>
      <c r="C463" s="1"/>
      <c r="D463" s="1"/>
      <c r="E463" s="1"/>
      <c r="H463" s="1"/>
    </row>
    <row r="464" ht="12.75" customHeight="1">
      <c r="A464" s="1"/>
      <c r="C464" s="1"/>
      <c r="D464" s="1"/>
      <c r="E464" s="1"/>
      <c r="H464" s="1"/>
    </row>
    <row r="465" ht="12.75" customHeight="1">
      <c r="A465" s="1"/>
      <c r="C465" s="1"/>
      <c r="D465" s="1"/>
      <c r="E465" s="1"/>
      <c r="H465" s="1"/>
    </row>
    <row r="466" ht="12.75" customHeight="1">
      <c r="A466" s="1"/>
      <c r="C466" s="1"/>
      <c r="D466" s="1"/>
      <c r="E466" s="1"/>
      <c r="H466" s="1"/>
    </row>
    <row r="467" ht="12.75" customHeight="1">
      <c r="A467" s="1"/>
      <c r="C467" s="1"/>
      <c r="D467" s="1"/>
      <c r="E467" s="1"/>
      <c r="H467" s="1"/>
    </row>
    <row r="468" ht="12.75" customHeight="1">
      <c r="A468" s="1"/>
      <c r="C468" s="1"/>
      <c r="D468" s="1"/>
      <c r="E468" s="1"/>
      <c r="H468" s="1"/>
    </row>
    <row r="469" ht="12.75" customHeight="1">
      <c r="A469" s="1"/>
      <c r="C469" s="1"/>
      <c r="D469" s="1"/>
      <c r="E469" s="1"/>
      <c r="H469" s="1"/>
    </row>
    <row r="470" ht="12.75" customHeight="1">
      <c r="A470" s="1"/>
      <c r="C470" s="1"/>
      <c r="D470" s="1"/>
      <c r="E470" s="1"/>
      <c r="H470" s="1"/>
    </row>
    <row r="471" ht="12.75" customHeight="1">
      <c r="A471" s="1"/>
      <c r="C471" s="1"/>
      <c r="D471" s="1"/>
      <c r="E471" s="1"/>
      <c r="H471" s="1"/>
    </row>
    <row r="472" ht="12.75" customHeight="1">
      <c r="A472" s="1"/>
      <c r="C472" s="1"/>
      <c r="D472" s="1"/>
      <c r="E472" s="1"/>
      <c r="H472" s="1"/>
    </row>
    <row r="473" ht="12.75" customHeight="1">
      <c r="A473" s="1"/>
      <c r="C473" s="1"/>
      <c r="D473" s="1"/>
      <c r="E473" s="1"/>
      <c r="H473" s="1"/>
    </row>
    <row r="474" ht="12.75" customHeight="1">
      <c r="A474" s="1"/>
      <c r="C474" s="1"/>
      <c r="D474" s="1"/>
      <c r="E474" s="1"/>
      <c r="H474" s="1"/>
    </row>
    <row r="475" ht="12.75" customHeight="1">
      <c r="A475" s="1"/>
      <c r="C475" s="1"/>
      <c r="D475" s="1"/>
      <c r="E475" s="1"/>
      <c r="H475" s="1"/>
    </row>
    <row r="476" ht="12.75" customHeight="1">
      <c r="A476" s="1"/>
      <c r="C476" s="1"/>
      <c r="D476" s="1"/>
      <c r="E476" s="1"/>
      <c r="H476" s="1"/>
    </row>
    <row r="477" ht="12.75" customHeight="1">
      <c r="A477" s="1"/>
      <c r="C477" s="1"/>
      <c r="D477" s="1"/>
      <c r="E477" s="1"/>
      <c r="H477" s="1"/>
    </row>
    <row r="478" ht="12.75" customHeight="1">
      <c r="A478" s="1"/>
      <c r="C478" s="1"/>
      <c r="D478" s="1"/>
      <c r="E478" s="1"/>
      <c r="H478" s="1"/>
    </row>
    <row r="479" ht="12.75" customHeight="1">
      <c r="A479" s="1"/>
      <c r="C479" s="1"/>
      <c r="D479" s="1"/>
      <c r="E479" s="1"/>
      <c r="H479" s="1"/>
    </row>
    <row r="480" ht="12.75" customHeight="1">
      <c r="A480" s="1"/>
      <c r="C480" s="1"/>
      <c r="D480" s="1"/>
      <c r="E480" s="1"/>
      <c r="H480" s="1"/>
    </row>
    <row r="481" ht="12.75" customHeight="1">
      <c r="A481" s="1"/>
      <c r="C481" s="1"/>
      <c r="D481" s="1"/>
      <c r="E481" s="1"/>
      <c r="H481" s="1"/>
    </row>
    <row r="482" ht="12.75" customHeight="1">
      <c r="A482" s="1"/>
      <c r="C482" s="1"/>
      <c r="D482" s="1"/>
      <c r="E482" s="1"/>
      <c r="H482" s="1"/>
    </row>
    <row r="483" ht="12.75" customHeight="1">
      <c r="A483" s="1"/>
      <c r="C483" s="1"/>
      <c r="D483" s="1"/>
      <c r="E483" s="1"/>
      <c r="H483" s="1"/>
    </row>
    <row r="484" ht="12.75" customHeight="1">
      <c r="A484" s="1"/>
      <c r="C484" s="1"/>
      <c r="D484" s="1"/>
      <c r="E484" s="1"/>
      <c r="H484" s="1"/>
    </row>
    <row r="485" ht="12.75" customHeight="1">
      <c r="A485" s="1"/>
      <c r="C485" s="1"/>
      <c r="D485" s="1"/>
      <c r="E485" s="1"/>
      <c r="H485" s="1"/>
    </row>
    <row r="486" ht="12.75" customHeight="1">
      <c r="A486" s="1"/>
      <c r="C486" s="1"/>
      <c r="D486" s="1"/>
      <c r="E486" s="1"/>
      <c r="H486" s="1"/>
    </row>
    <row r="487" ht="12.75" customHeight="1">
      <c r="A487" s="1"/>
      <c r="C487" s="1"/>
      <c r="D487" s="1"/>
      <c r="E487" s="1"/>
      <c r="H487" s="1"/>
    </row>
    <row r="488" ht="12.75" customHeight="1">
      <c r="A488" s="1"/>
      <c r="C488" s="1"/>
      <c r="D488" s="1"/>
      <c r="E488" s="1"/>
      <c r="H488" s="1"/>
    </row>
    <row r="489" ht="12.75" customHeight="1">
      <c r="A489" s="1"/>
      <c r="C489" s="1"/>
      <c r="D489" s="1"/>
      <c r="E489" s="1"/>
      <c r="H489" s="1"/>
    </row>
    <row r="490" ht="12.75" customHeight="1">
      <c r="A490" s="1"/>
      <c r="C490" s="1"/>
      <c r="D490" s="1"/>
      <c r="E490" s="1"/>
      <c r="H490" s="1"/>
    </row>
    <row r="491" ht="12.75" customHeight="1">
      <c r="A491" s="1"/>
      <c r="C491" s="1"/>
      <c r="D491" s="1"/>
      <c r="E491" s="1"/>
      <c r="H491" s="1"/>
    </row>
    <row r="492" ht="12.75" customHeight="1">
      <c r="A492" s="1"/>
      <c r="C492" s="1"/>
      <c r="D492" s="1"/>
      <c r="E492" s="1"/>
      <c r="H492" s="1"/>
    </row>
    <row r="493" ht="12.75" customHeight="1">
      <c r="A493" s="1"/>
      <c r="C493" s="1"/>
      <c r="D493" s="1"/>
      <c r="E493" s="1"/>
      <c r="H493" s="1"/>
    </row>
    <row r="494" ht="12.75" customHeight="1">
      <c r="A494" s="1"/>
      <c r="C494" s="1"/>
      <c r="D494" s="1"/>
      <c r="E494" s="1"/>
      <c r="H494" s="1"/>
    </row>
    <row r="495" ht="12.75" customHeight="1">
      <c r="A495" s="1"/>
      <c r="C495" s="1"/>
      <c r="D495" s="1"/>
      <c r="E495" s="1"/>
      <c r="H495" s="1"/>
    </row>
    <row r="496" ht="12.75" customHeight="1">
      <c r="A496" s="1"/>
      <c r="C496" s="1"/>
      <c r="D496" s="1"/>
      <c r="E496" s="1"/>
      <c r="H496" s="1"/>
    </row>
    <row r="497" ht="12.75" customHeight="1">
      <c r="A497" s="1"/>
      <c r="C497" s="1"/>
      <c r="D497" s="1"/>
      <c r="E497" s="1"/>
      <c r="H497" s="1"/>
    </row>
    <row r="498" ht="12.75" customHeight="1">
      <c r="A498" s="1"/>
      <c r="C498" s="1"/>
      <c r="D498" s="1"/>
      <c r="E498" s="1"/>
      <c r="H498" s="1"/>
    </row>
    <row r="499" ht="12.75" customHeight="1">
      <c r="A499" s="1"/>
      <c r="C499" s="1"/>
      <c r="D499" s="1"/>
      <c r="E499" s="1"/>
      <c r="H499" s="1"/>
    </row>
    <row r="500" ht="12.75" customHeight="1">
      <c r="A500" s="1"/>
      <c r="C500" s="1"/>
      <c r="D500" s="1"/>
      <c r="E500" s="1"/>
      <c r="H500" s="1"/>
    </row>
    <row r="501" ht="12.75" customHeight="1">
      <c r="A501" s="1"/>
      <c r="C501" s="1"/>
      <c r="D501" s="1"/>
      <c r="E501" s="1"/>
      <c r="H501" s="1"/>
    </row>
    <row r="502" ht="12.75" customHeight="1">
      <c r="A502" s="1"/>
      <c r="C502" s="1"/>
      <c r="D502" s="1"/>
      <c r="E502" s="1"/>
      <c r="H502" s="1"/>
    </row>
    <row r="503" ht="12.75" customHeight="1">
      <c r="A503" s="1"/>
      <c r="C503" s="1"/>
      <c r="D503" s="1"/>
      <c r="E503" s="1"/>
      <c r="H503" s="1"/>
    </row>
    <row r="504" ht="12.75" customHeight="1">
      <c r="A504" s="1"/>
      <c r="C504" s="1"/>
      <c r="D504" s="1"/>
      <c r="E504" s="1"/>
      <c r="H504" s="1"/>
    </row>
    <row r="505" ht="12.75" customHeight="1">
      <c r="A505" s="1"/>
      <c r="C505" s="1"/>
      <c r="D505" s="1"/>
      <c r="E505" s="1"/>
      <c r="H505" s="1"/>
    </row>
    <row r="506" ht="12.75" customHeight="1">
      <c r="A506" s="1"/>
      <c r="C506" s="1"/>
      <c r="D506" s="1"/>
      <c r="E506" s="1"/>
      <c r="H506" s="1"/>
    </row>
    <row r="507" ht="12.75" customHeight="1">
      <c r="A507" s="1"/>
      <c r="C507" s="1"/>
      <c r="D507" s="1"/>
      <c r="E507" s="1"/>
      <c r="H507" s="1"/>
    </row>
    <row r="508" ht="12.75" customHeight="1">
      <c r="A508" s="1"/>
      <c r="C508" s="1"/>
      <c r="D508" s="1"/>
      <c r="E508" s="1"/>
      <c r="H508" s="1"/>
    </row>
    <row r="509" ht="12.75" customHeight="1">
      <c r="A509" s="1"/>
      <c r="C509" s="1"/>
      <c r="D509" s="1"/>
      <c r="E509" s="1"/>
      <c r="H509" s="1"/>
    </row>
    <row r="510" ht="12.75" customHeight="1">
      <c r="A510" s="1"/>
      <c r="C510" s="1"/>
      <c r="D510" s="1"/>
      <c r="E510" s="1"/>
      <c r="H510" s="1"/>
    </row>
    <row r="511" ht="12.75" customHeight="1">
      <c r="A511" s="1"/>
      <c r="C511" s="1"/>
      <c r="D511" s="1"/>
      <c r="E511" s="1"/>
      <c r="H511" s="1"/>
    </row>
    <row r="512" ht="12.75" customHeight="1">
      <c r="A512" s="1"/>
      <c r="C512" s="1"/>
      <c r="D512" s="1"/>
      <c r="E512" s="1"/>
      <c r="H512" s="1"/>
    </row>
    <row r="513" ht="12.75" customHeight="1">
      <c r="A513" s="1"/>
      <c r="C513" s="1"/>
      <c r="D513" s="1"/>
      <c r="E513" s="1"/>
      <c r="H513" s="1"/>
    </row>
    <row r="514" ht="12.75" customHeight="1">
      <c r="A514" s="1"/>
      <c r="C514" s="1"/>
      <c r="D514" s="1"/>
      <c r="E514" s="1"/>
      <c r="H514" s="1"/>
    </row>
    <row r="515" ht="12.75" customHeight="1">
      <c r="A515" s="1"/>
      <c r="C515" s="1"/>
      <c r="D515" s="1"/>
      <c r="E515" s="1"/>
      <c r="H515" s="1"/>
    </row>
    <row r="516" ht="12.75" customHeight="1">
      <c r="A516" s="1"/>
      <c r="C516" s="1"/>
      <c r="D516" s="1"/>
      <c r="E516" s="1"/>
      <c r="H516" s="1"/>
    </row>
    <row r="517" ht="12.75" customHeight="1">
      <c r="A517" s="1"/>
      <c r="C517" s="1"/>
      <c r="D517" s="1"/>
      <c r="E517" s="1"/>
      <c r="H517" s="1"/>
    </row>
    <row r="518" ht="12.75" customHeight="1">
      <c r="A518" s="1"/>
      <c r="C518" s="1"/>
      <c r="D518" s="1"/>
      <c r="E518" s="1"/>
      <c r="H518" s="1"/>
    </row>
    <row r="519" ht="12.75" customHeight="1">
      <c r="A519" s="1"/>
      <c r="C519" s="1"/>
      <c r="D519" s="1"/>
      <c r="E519" s="1"/>
      <c r="H519" s="1"/>
    </row>
    <row r="520" ht="12.75" customHeight="1">
      <c r="A520" s="1"/>
      <c r="C520" s="1"/>
      <c r="D520" s="1"/>
      <c r="E520" s="1"/>
      <c r="H520" s="1"/>
    </row>
    <row r="521" ht="12.75" customHeight="1">
      <c r="A521" s="1"/>
      <c r="C521" s="1"/>
      <c r="D521" s="1"/>
      <c r="E521" s="1"/>
      <c r="H521" s="1"/>
    </row>
    <row r="522" ht="12.75" customHeight="1">
      <c r="A522" s="1"/>
      <c r="C522" s="1"/>
      <c r="D522" s="1"/>
      <c r="E522" s="1"/>
      <c r="H522" s="1"/>
    </row>
    <row r="523" ht="12.75" customHeight="1">
      <c r="A523" s="1"/>
      <c r="C523" s="1"/>
      <c r="D523" s="1"/>
      <c r="E523" s="1"/>
      <c r="H523" s="1"/>
    </row>
    <row r="524" ht="12.75" customHeight="1">
      <c r="A524" s="1"/>
      <c r="C524" s="1"/>
      <c r="D524" s="1"/>
      <c r="E524" s="1"/>
      <c r="H524" s="1"/>
    </row>
    <row r="525" ht="12.75" customHeight="1">
      <c r="A525" s="1"/>
      <c r="C525" s="1"/>
      <c r="D525" s="1"/>
      <c r="E525" s="1"/>
      <c r="H525" s="1"/>
    </row>
    <row r="526" ht="12.75" customHeight="1">
      <c r="A526" s="1"/>
      <c r="C526" s="1"/>
      <c r="D526" s="1"/>
      <c r="E526" s="1"/>
      <c r="H526" s="1"/>
    </row>
    <row r="527" ht="12.75" customHeight="1">
      <c r="A527" s="1"/>
      <c r="C527" s="1"/>
      <c r="D527" s="1"/>
      <c r="E527" s="1"/>
      <c r="H527" s="1"/>
    </row>
    <row r="528" ht="12.75" customHeight="1">
      <c r="A528" s="1"/>
      <c r="C528" s="1"/>
      <c r="D528" s="1"/>
      <c r="E528" s="1"/>
      <c r="H528" s="1"/>
    </row>
    <row r="529" ht="12.75" customHeight="1">
      <c r="A529" s="1"/>
      <c r="C529" s="1"/>
      <c r="D529" s="1"/>
      <c r="E529" s="1"/>
      <c r="H529" s="1"/>
    </row>
    <row r="530" ht="12.75" customHeight="1">
      <c r="A530" s="1"/>
      <c r="C530" s="1"/>
      <c r="D530" s="1"/>
      <c r="E530" s="1"/>
      <c r="H530" s="1"/>
    </row>
    <row r="531" ht="12.75" customHeight="1">
      <c r="A531" s="1"/>
      <c r="C531" s="1"/>
      <c r="D531" s="1"/>
      <c r="E531" s="1"/>
      <c r="H531" s="1"/>
    </row>
    <row r="532" ht="12.75" customHeight="1">
      <c r="A532" s="1"/>
      <c r="C532" s="1"/>
      <c r="D532" s="1"/>
      <c r="E532" s="1"/>
      <c r="H532" s="1"/>
    </row>
    <row r="533" ht="12.75" customHeight="1">
      <c r="A533" s="1"/>
      <c r="C533" s="1"/>
      <c r="D533" s="1"/>
      <c r="E533" s="1"/>
      <c r="H533" s="1"/>
    </row>
    <row r="534" ht="12.75" customHeight="1">
      <c r="A534" s="1"/>
      <c r="C534" s="1"/>
      <c r="D534" s="1"/>
      <c r="E534" s="1"/>
      <c r="H534" s="1"/>
    </row>
    <row r="535" ht="12.75" customHeight="1">
      <c r="A535" s="1"/>
      <c r="C535" s="1"/>
      <c r="D535" s="1"/>
      <c r="E535" s="1"/>
      <c r="H535" s="1"/>
    </row>
    <row r="536" ht="12.75" customHeight="1">
      <c r="A536" s="1"/>
      <c r="C536" s="1"/>
      <c r="D536" s="1"/>
      <c r="E536" s="1"/>
      <c r="H536" s="1"/>
    </row>
    <row r="537" ht="12.75" customHeight="1">
      <c r="A537" s="1"/>
      <c r="C537" s="1"/>
      <c r="D537" s="1"/>
      <c r="E537" s="1"/>
      <c r="H537" s="1"/>
    </row>
    <row r="538" ht="12.75" customHeight="1">
      <c r="A538" s="1"/>
      <c r="C538" s="1"/>
      <c r="D538" s="1"/>
      <c r="E538" s="1"/>
      <c r="H538" s="1"/>
    </row>
    <row r="539" ht="12.75" customHeight="1">
      <c r="A539" s="1"/>
      <c r="C539" s="1"/>
      <c r="D539" s="1"/>
      <c r="E539" s="1"/>
      <c r="H539" s="1"/>
    </row>
    <row r="540" ht="12.75" customHeight="1">
      <c r="A540" s="1"/>
      <c r="C540" s="1"/>
      <c r="D540" s="1"/>
      <c r="E540" s="1"/>
      <c r="H540" s="1"/>
    </row>
    <row r="541" ht="12.75" customHeight="1">
      <c r="A541" s="1"/>
      <c r="C541" s="1"/>
      <c r="D541" s="1"/>
      <c r="E541" s="1"/>
      <c r="H541" s="1"/>
    </row>
    <row r="542" ht="12.75" customHeight="1">
      <c r="A542" s="1"/>
      <c r="C542" s="1"/>
      <c r="D542" s="1"/>
      <c r="E542" s="1"/>
      <c r="H542" s="1"/>
    </row>
    <row r="543" ht="12.75" customHeight="1">
      <c r="A543" s="1"/>
      <c r="C543" s="1"/>
      <c r="D543" s="1"/>
      <c r="E543" s="1"/>
      <c r="H543" s="1"/>
    </row>
    <row r="544" ht="12.75" customHeight="1">
      <c r="A544" s="1"/>
      <c r="C544" s="1"/>
      <c r="D544" s="1"/>
      <c r="E544" s="1"/>
      <c r="H544" s="1"/>
    </row>
    <row r="545" ht="12.75" customHeight="1">
      <c r="A545" s="1"/>
      <c r="C545" s="1"/>
      <c r="D545" s="1"/>
      <c r="E545" s="1"/>
      <c r="H545" s="1"/>
    </row>
    <row r="546" ht="12.75" customHeight="1">
      <c r="A546" s="1"/>
      <c r="C546" s="1"/>
      <c r="D546" s="1"/>
      <c r="E546" s="1"/>
      <c r="H546" s="1"/>
    </row>
    <row r="547" ht="12.75" customHeight="1">
      <c r="A547" s="1"/>
      <c r="C547" s="1"/>
      <c r="D547" s="1"/>
      <c r="E547" s="1"/>
      <c r="H547" s="1"/>
    </row>
    <row r="548" ht="12.75" customHeight="1">
      <c r="A548" s="1"/>
      <c r="C548" s="1"/>
      <c r="D548" s="1"/>
      <c r="E548" s="1"/>
      <c r="H548" s="1"/>
    </row>
    <row r="549" ht="12.75" customHeight="1">
      <c r="A549" s="1"/>
      <c r="C549" s="1"/>
      <c r="D549" s="1"/>
      <c r="E549" s="1"/>
      <c r="H549" s="1"/>
    </row>
    <row r="550" ht="12.75" customHeight="1">
      <c r="A550" s="1"/>
      <c r="C550" s="1"/>
      <c r="D550" s="1"/>
      <c r="E550" s="1"/>
      <c r="H550" s="1"/>
    </row>
    <row r="551" ht="12.75" customHeight="1">
      <c r="A551" s="1"/>
      <c r="C551" s="1"/>
      <c r="D551" s="1"/>
      <c r="E551" s="1"/>
      <c r="H551" s="1"/>
    </row>
    <row r="552" ht="12.75" customHeight="1">
      <c r="A552" s="1"/>
      <c r="C552" s="1"/>
      <c r="D552" s="1"/>
      <c r="E552" s="1"/>
      <c r="H552" s="1"/>
    </row>
    <row r="553" ht="12.75" customHeight="1">
      <c r="A553" s="1"/>
      <c r="C553" s="1"/>
      <c r="D553" s="1"/>
      <c r="E553" s="1"/>
      <c r="H553" s="1"/>
    </row>
    <row r="554" ht="12.75" customHeight="1">
      <c r="A554" s="1"/>
      <c r="C554" s="1"/>
      <c r="D554" s="1"/>
      <c r="E554" s="1"/>
      <c r="H554" s="1"/>
    </row>
    <row r="555" ht="12.75" customHeight="1">
      <c r="A555" s="1"/>
      <c r="C555" s="1"/>
      <c r="D555" s="1"/>
      <c r="E555" s="1"/>
      <c r="H555" s="1"/>
    </row>
    <row r="556" ht="12.75" customHeight="1">
      <c r="A556" s="1"/>
      <c r="C556" s="1"/>
      <c r="D556" s="1"/>
      <c r="E556" s="1"/>
      <c r="H556" s="1"/>
    </row>
    <row r="557" ht="12.75" customHeight="1">
      <c r="A557" s="1"/>
      <c r="C557" s="1"/>
      <c r="D557" s="1"/>
      <c r="E557" s="1"/>
      <c r="H557" s="1"/>
    </row>
    <row r="558" ht="12.75" customHeight="1">
      <c r="A558" s="1"/>
      <c r="C558" s="1"/>
      <c r="D558" s="1"/>
      <c r="E558" s="1"/>
      <c r="H558" s="1"/>
    </row>
    <row r="559" ht="12.75" customHeight="1">
      <c r="A559" s="1"/>
      <c r="C559" s="1"/>
      <c r="D559" s="1"/>
      <c r="E559" s="1"/>
      <c r="H559" s="1"/>
    </row>
    <row r="560" ht="12.75" customHeight="1">
      <c r="A560" s="1"/>
      <c r="C560" s="1"/>
      <c r="D560" s="1"/>
      <c r="E560" s="1"/>
      <c r="H560" s="1"/>
    </row>
    <row r="561" ht="12.75" customHeight="1">
      <c r="A561" s="1"/>
      <c r="C561" s="1"/>
      <c r="D561" s="1"/>
      <c r="E561" s="1"/>
      <c r="H561" s="1"/>
    </row>
    <row r="562" ht="12.75" customHeight="1">
      <c r="A562" s="1"/>
      <c r="C562" s="1"/>
      <c r="D562" s="1"/>
      <c r="E562" s="1"/>
      <c r="H562" s="1"/>
    </row>
    <row r="563" ht="12.75" customHeight="1">
      <c r="A563" s="1"/>
      <c r="C563" s="1"/>
      <c r="D563" s="1"/>
      <c r="E563" s="1"/>
      <c r="H563" s="1"/>
    </row>
    <row r="564" ht="12.75" customHeight="1">
      <c r="A564" s="1"/>
      <c r="C564" s="1"/>
      <c r="D564" s="1"/>
      <c r="E564" s="1"/>
      <c r="H564" s="1"/>
    </row>
    <row r="565" ht="12.75" customHeight="1">
      <c r="A565" s="1"/>
      <c r="C565" s="1"/>
      <c r="D565" s="1"/>
      <c r="E565" s="1"/>
      <c r="H565" s="1"/>
    </row>
    <row r="566" ht="12.75" customHeight="1">
      <c r="A566" s="1"/>
      <c r="C566" s="1"/>
      <c r="D566" s="1"/>
      <c r="E566" s="1"/>
      <c r="H566" s="1"/>
    </row>
    <row r="567" ht="12.75" customHeight="1">
      <c r="A567" s="1"/>
      <c r="C567" s="1"/>
      <c r="D567" s="1"/>
      <c r="E567" s="1"/>
      <c r="H567" s="1"/>
    </row>
    <row r="568" ht="12.75" customHeight="1">
      <c r="A568" s="1"/>
      <c r="C568" s="1"/>
      <c r="D568" s="1"/>
      <c r="E568" s="1"/>
      <c r="H568" s="1"/>
    </row>
    <row r="569" ht="12.75" customHeight="1">
      <c r="A569" s="1"/>
      <c r="C569" s="1"/>
      <c r="D569" s="1"/>
      <c r="E569" s="1"/>
      <c r="H569" s="1"/>
    </row>
    <row r="570" ht="12.75" customHeight="1">
      <c r="A570" s="1"/>
      <c r="C570" s="1"/>
      <c r="D570" s="1"/>
      <c r="E570" s="1"/>
      <c r="H570" s="1"/>
    </row>
    <row r="571" ht="12.75" customHeight="1">
      <c r="A571" s="1"/>
      <c r="C571" s="1"/>
      <c r="D571" s="1"/>
      <c r="E571" s="1"/>
      <c r="H571" s="1"/>
    </row>
    <row r="572" ht="12.75" customHeight="1">
      <c r="A572" s="1"/>
      <c r="C572" s="1"/>
      <c r="D572" s="1"/>
      <c r="E572" s="1"/>
      <c r="H572" s="1"/>
    </row>
    <row r="573" ht="12.75" customHeight="1">
      <c r="A573" s="1"/>
      <c r="C573" s="1"/>
      <c r="D573" s="1"/>
      <c r="E573" s="1"/>
      <c r="H573" s="1"/>
    </row>
    <row r="574" ht="12.75" customHeight="1">
      <c r="A574" s="1"/>
      <c r="C574" s="1"/>
      <c r="D574" s="1"/>
      <c r="E574" s="1"/>
      <c r="H574" s="1"/>
    </row>
    <row r="575" ht="12.75" customHeight="1">
      <c r="A575" s="1"/>
      <c r="C575" s="1"/>
      <c r="D575" s="1"/>
      <c r="E575" s="1"/>
      <c r="H575" s="1"/>
    </row>
    <row r="576" ht="12.75" customHeight="1">
      <c r="A576" s="1"/>
      <c r="C576" s="1"/>
      <c r="D576" s="1"/>
      <c r="E576" s="1"/>
      <c r="H576" s="1"/>
    </row>
    <row r="577" ht="12.75" customHeight="1">
      <c r="A577" s="1"/>
      <c r="C577" s="1"/>
      <c r="D577" s="1"/>
      <c r="E577" s="1"/>
      <c r="H577" s="1"/>
    </row>
    <row r="578" ht="12.75" customHeight="1">
      <c r="A578" s="1"/>
      <c r="C578" s="1"/>
      <c r="D578" s="1"/>
      <c r="E578" s="1"/>
      <c r="H578" s="1"/>
    </row>
    <row r="579" ht="12.75" customHeight="1">
      <c r="A579" s="1"/>
      <c r="C579" s="1"/>
      <c r="D579" s="1"/>
      <c r="E579" s="1"/>
      <c r="H579" s="1"/>
    </row>
    <row r="580" ht="12.75" customHeight="1">
      <c r="A580" s="1"/>
      <c r="C580" s="1"/>
      <c r="D580" s="1"/>
      <c r="E580" s="1"/>
      <c r="H580" s="1"/>
    </row>
    <row r="581" ht="12.75" customHeight="1">
      <c r="A581" s="1"/>
      <c r="C581" s="1"/>
      <c r="D581" s="1"/>
      <c r="E581" s="1"/>
      <c r="H581" s="1"/>
    </row>
    <row r="582" ht="12.75" customHeight="1">
      <c r="A582" s="1"/>
      <c r="C582" s="1"/>
      <c r="D582" s="1"/>
      <c r="E582" s="1"/>
      <c r="H582" s="1"/>
    </row>
    <row r="583" ht="12.75" customHeight="1">
      <c r="A583" s="1"/>
      <c r="C583" s="1"/>
      <c r="D583" s="1"/>
      <c r="E583" s="1"/>
      <c r="H583" s="1"/>
    </row>
    <row r="584" ht="12.75" customHeight="1">
      <c r="A584" s="1"/>
      <c r="C584" s="1"/>
      <c r="D584" s="1"/>
      <c r="E584" s="1"/>
      <c r="H584" s="1"/>
    </row>
    <row r="585" ht="12.75" customHeight="1">
      <c r="A585" s="1"/>
      <c r="C585" s="1"/>
      <c r="D585" s="1"/>
      <c r="E585" s="1"/>
      <c r="H585" s="1"/>
    </row>
    <row r="586" ht="12.75" customHeight="1">
      <c r="A586" s="1"/>
      <c r="C586" s="1"/>
      <c r="D586" s="1"/>
      <c r="E586" s="1"/>
      <c r="H586" s="1"/>
    </row>
    <row r="587" ht="12.75" customHeight="1">
      <c r="A587" s="1"/>
      <c r="C587" s="1"/>
      <c r="D587" s="1"/>
      <c r="E587" s="1"/>
      <c r="H587" s="1"/>
    </row>
    <row r="588" ht="12.75" customHeight="1">
      <c r="A588" s="1"/>
      <c r="C588" s="1"/>
      <c r="D588" s="1"/>
      <c r="E588" s="1"/>
      <c r="H588" s="1"/>
    </row>
    <row r="589" ht="12.75" customHeight="1">
      <c r="A589" s="1"/>
      <c r="C589" s="1"/>
      <c r="D589" s="1"/>
      <c r="E589" s="1"/>
      <c r="H589" s="1"/>
    </row>
    <row r="590" ht="12.75" customHeight="1">
      <c r="A590" s="1"/>
      <c r="C590" s="1"/>
      <c r="D590" s="1"/>
      <c r="E590" s="1"/>
      <c r="H590" s="1"/>
    </row>
    <row r="591" ht="12.75" customHeight="1">
      <c r="A591" s="1"/>
      <c r="C591" s="1"/>
      <c r="D591" s="1"/>
      <c r="E591" s="1"/>
      <c r="H591" s="1"/>
    </row>
    <row r="592" ht="12.75" customHeight="1">
      <c r="A592" s="1"/>
      <c r="C592" s="1"/>
      <c r="D592" s="1"/>
      <c r="E592" s="1"/>
      <c r="H592" s="1"/>
    </row>
    <row r="593" ht="12.75" customHeight="1">
      <c r="A593" s="1"/>
      <c r="C593" s="1"/>
      <c r="D593" s="1"/>
      <c r="E593" s="1"/>
      <c r="H593" s="1"/>
    </row>
    <row r="594" ht="12.75" customHeight="1">
      <c r="A594" s="1"/>
      <c r="C594" s="1"/>
      <c r="D594" s="1"/>
      <c r="E594" s="1"/>
      <c r="H594" s="1"/>
    </row>
    <row r="595" ht="12.75" customHeight="1">
      <c r="A595" s="1"/>
      <c r="C595" s="1"/>
      <c r="D595" s="1"/>
      <c r="E595" s="1"/>
      <c r="H595" s="1"/>
    </row>
    <row r="596" ht="12.75" customHeight="1">
      <c r="A596" s="1"/>
      <c r="C596" s="1"/>
      <c r="D596" s="1"/>
      <c r="E596" s="1"/>
      <c r="H596" s="1"/>
    </row>
    <row r="597" ht="12.75" customHeight="1">
      <c r="A597" s="1"/>
      <c r="C597" s="1"/>
      <c r="D597" s="1"/>
      <c r="E597" s="1"/>
      <c r="H597" s="1"/>
    </row>
    <row r="598" ht="12.75" customHeight="1">
      <c r="A598" s="1"/>
      <c r="C598" s="1"/>
      <c r="D598" s="1"/>
      <c r="E598" s="1"/>
      <c r="H598" s="1"/>
    </row>
    <row r="599" ht="12.75" customHeight="1">
      <c r="A599" s="1"/>
      <c r="C599" s="1"/>
      <c r="D599" s="1"/>
      <c r="E599" s="1"/>
      <c r="H599" s="1"/>
    </row>
    <row r="600" ht="12.75" customHeight="1">
      <c r="A600" s="1"/>
      <c r="C600" s="1"/>
      <c r="D600" s="1"/>
      <c r="E600" s="1"/>
      <c r="H600" s="1"/>
    </row>
    <row r="601" ht="12.75" customHeight="1">
      <c r="A601" s="1"/>
      <c r="C601" s="1"/>
      <c r="D601" s="1"/>
      <c r="E601" s="1"/>
      <c r="H601" s="1"/>
    </row>
    <row r="602" ht="12.75" customHeight="1">
      <c r="A602" s="1"/>
      <c r="C602" s="1"/>
      <c r="D602" s="1"/>
      <c r="E602" s="1"/>
      <c r="H602" s="1"/>
    </row>
    <row r="603" ht="12.75" customHeight="1">
      <c r="A603" s="1"/>
      <c r="C603" s="1"/>
      <c r="D603" s="1"/>
      <c r="E603" s="1"/>
      <c r="H603" s="1"/>
    </row>
    <row r="604" ht="12.75" customHeight="1">
      <c r="A604" s="1"/>
      <c r="C604" s="1"/>
      <c r="D604" s="1"/>
      <c r="E604" s="1"/>
      <c r="H604" s="1"/>
    </row>
    <row r="605" ht="12.75" customHeight="1">
      <c r="A605" s="1"/>
      <c r="C605" s="1"/>
      <c r="D605" s="1"/>
      <c r="E605" s="1"/>
      <c r="H605" s="1"/>
    </row>
    <row r="606" ht="12.75" customHeight="1">
      <c r="A606" s="1"/>
      <c r="C606" s="1"/>
      <c r="D606" s="1"/>
      <c r="E606" s="1"/>
      <c r="H606" s="1"/>
    </row>
    <row r="607" ht="12.75" customHeight="1">
      <c r="A607" s="1"/>
      <c r="C607" s="1"/>
      <c r="D607" s="1"/>
      <c r="E607" s="1"/>
      <c r="H607" s="1"/>
    </row>
    <row r="608" ht="12.75" customHeight="1">
      <c r="A608" s="1"/>
      <c r="C608" s="1"/>
      <c r="D608" s="1"/>
      <c r="E608" s="1"/>
      <c r="H608" s="1"/>
    </row>
    <row r="609" ht="12.75" customHeight="1">
      <c r="A609" s="1"/>
      <c r="C609" s="1"/>
      <c r="D609" s="1"/>
      <c r="E609" s="1"/>
      <c r="H609" s="1"/>
    </row>
    <row r="610" ht="12.75" customHeight="1">
      <c r="A610" s="1"/>
      <c r="C610" s="1"/>
      <c r="D610" s="1"/>
      <c r="E610" s="1"/>
      <c r="H610" s="1"/>
    </row>
    <row r="611" ht="12.75" customHeight="1">
      <c r="A611" s="1"/>
      <c r="C611" s="1"/>
      <c r="D611" s="1"/>
      <c r="E611" s="1"/>
      <c r="H611" s="1"/>
    </row>
    <row r="612" ht="12.75" customHeight="1">
      <c r="A612" s="1"/>
      <c r="C612" s="1"/>
      <c r="D612" s="1"/>
      <c r="E612" s="1"/>
      <c r="H612" s="1"/>
    </row>
    <row r="613" ht="12.75" customHeight="1">
      <c r="A613" s="1"/>
      <c r="C613" s="1"/>
      <c r="D613" s="1"/>
      <c r="E613" s="1"/>
      <c r="H613" s="1"/>
    </row>
    <row r="614" ht="12.75" customHeight="1">
      <c r="A614" s="1"/>
      <c r="C614" s="1"/>
      <c r="D614" s="1"/>
      <c r="E614" s="1"/>
      <c r="H614" s="1"/>
    </row>
    <row r="615" ht="12.75" customHeight="1">
      <c r="A615" s="1"/>
      <c r="C615" s="1"/>
      <c r="D615" s="1"/>
      <c r="E615" s="1"/>
      <c r="H615" s="1"/>
    </row>
    <row r="616" ht="12.75" customHeight="1">
      <c r="A616" s="1"/>
      <c r="C616" s="1"/>
      <c r="D616" s="1"/>
      <c r="E616" s="1"/>
      <c r="H616" s="1"/>
    </row>
    <row r="617" ht="12.75" customHeight="1">
      <c r="A617" s="1"/>
      <c r="C617" s="1"/>
      <c r="D617" s="1"/>
      <c r="E617" s="1"/>
      <c r="H617" s="1"/>
    </row>
    <row r="618" ht="12.75" customHeight="1">
      <c r="A618" s="1"/>
      <c r="C618" s="1"/>
      <c r="D618" s="1"/>
      <c r="E618" s="1"/>
      <c r="H618" s="1"/>
    </row>
    <row r="619" ht="12.75" customHeight="1">
      <c r="A619" s="1"/>
      <c r="C619" s="1"/>
      <c r="D619" s="1"/>
      <c r="E619" s="1"/>
      <c r="H619" s="1"/>
    </row>
    <row r="620" ht="12.75" customHeight="1">
      <c r="A620" s="1"/>
      <c r="C620" s="1"/>
      <c r="D620" s="1"/>
      <c r="E620" s="1"/>
      <c r="H620" s="1"/>
    </row>
    <row r="621" ht="12.75" customHeight="1">
      <c r="A621" s="1"/>
      <c r="C621" s="1"/>
      <c r="D621" s="1"/>
      <c r="E621" s="1"/>
      <c r="H621" s="1"/>
    </row>
    <row r="622" ht="12.75" customHeight="1">
      <c r="A622" s="1"/>
      <c r="C622" s="1"/>
      <c r="D622" s="1"/>
      <c r="E622" s="1"/>
      <c r="H622" s="1"/>
    </row>
    <row r="623" ht="12.75" customHeight="1">
      <c r="A623" s="1"/>
      <c r="C623" s="1"/>
      <c r="D623" s="1"/>
      <c r="E623" s="1"/>
      <c r="H623" s="1"/>
    </row>
    <row r="624" ht="12.75" customHeight="1">
      <c r="A624" s="1"/>
      <c r="C624" s="1"/>
      <c r="D624" s="1"/>
      <c r="E624" s="1"/>
      <c r="H624" s="1"/>
    </row>
    <row r="625" ht="12.75" customHeight="1">
      <c r="A625" s="1"/>
      <c r="C625" s="1"/>
      <c r="D625" s="1"/>
      <c r="E625" s="1"/>
      <c r="H625" s="1"/>
    </row>
    <row r="626" ht="12.75" customHeight="1">
      <c r="A626" s="1"/>
      <c r="C626" s="1"/>
      <c r="D626" s="1"/>
      <c r="E626" s="1"/>
      <c r="H626" s="1"/>
    </row>
    <row r="627" ht="12.75" customHeight="1">
      <c r="A627" s="1"/>
      <c r="C627" s="1"/>
      <c r="D627" s="1"/>
      <c r="E627" s="1"/>
      <c r="H627" s="1"/>
    </row>
    <row r="628" ht="12.75" customHeight="1">
      <c r="A628" s="1"/>
      <c r="C628" s="1"/>
      <c r="D628" s="1"/>
      <c r="E628" s="1"/>
      <c r="H628" s="1"/>
    </row>
    <row r="629" ht="12.75" customHeight="1">
      <c r="A629" s="1"/>
      <c r="C629" s="1"/>
      <c r="D629" s="1"/>
      <c r="E629" s="1"/>
      <c r="H629" s="1"/>
    </row>
    <row r="630" ht="12.75" customHeight="1">
      <c r="A630" s="1"/>
      <c r="C630" s="1"/>
      <c r="D630" s="1"/>
      <c r="E630" s="1"/>
      <c r="H630" s="1"/>
    </row>
    <row r="631" ht="12.75" customHeight="1">
      <c r="A631" s="1"/>
      <c r="C631" s="1"/>
      <c r="D631" s="1"/>
      <c r="E631" s="1"/>
      <c r="H631" s="1"/>
    </row>
    <row r="632" ht="12.75" customHeight="1">
      <c r="A632" s="1"/>
      <c r="C632" s="1"/>
      <c r="D632" s="1"/>
      <c r="E632" s="1"/>
      <c r="H632" s="1"/>
    </row>
    <row r="633" ht="12.75" customHeight="1">
      <c r="A633" s="1"/>
      <c r="C633" s="1"/>
      <c r="D633" s="1"/>
      <c r="E633" s="1"/>
      <c r="H633" s="1"/>
    </row>
    <row r="634" ht="12.75" customHeight="1">
      <c r="A634" s="1"/>
      <c r="C634" s="1"/>
      <c r="D634" s="1"/>
      <c r="E634" s="1"/>
      <c r="H634" s="1"/>
    </row>
    <row r="635" ht="12.75" customHeight="1">
      <c r="A635" s="1"/>
      <c r="C635" s="1"/>
      <c r="D635" s="1"/>
      <c r="E635" s="1"/>
      <c r="H635" s="1"/>
    </row>
    <row r="636" ht="12.75" customHeight="1">
      <c r="A636" s="1"/>
      <c r="C636" s="1"/>
      <c r="D636" s="1"/>
      <c r="E636" s="1"/>
      <c r="H636" s="1"/>
    </row>
    <row r="637" ht="12.75" customHeight="1">
      <c r="A637" s="1"/>
      <c r="C637" s="1"/>
      <c r="D637" s="1"/>
      <c r="E637" s="1"/>
      <c r="H637" s="1"/>
    </row>
    <row r="638" ht="12.75" customHeight="1">
      <c r="A638" s="1"/>
      <c r="C638" s="1"/>
      <c r="D638" s="1"/>
      <c r="E638" s="1"/>
      <c r="H638" s="1"/>
    </row>
    <row r="639" ht="12.75" customHeight="1">
      <c r="A639" s="1"/>
      <c r="C639" s="1"/>
      <c r="D639" s="1"/>
      <c r="E639" s="1"/>
      <c r="H639" s="1"/>
    </row>
    <row r="640" ht="12.75" customHeight="1">
      <c r="A640" s="1"/>
      <c r="C640" s="1"/>
      <c r="D640" s="1"/>
      <c r="E640" s="1"/>
      <c r="H640" s="1"/>
    </row>
    <row r="641" ht="12.75" customHeight="1">
      <c r="A641" s="1"/>
      <c r="C641" s="1"/>
      <c r="D641" s="1"/>
      <c r="E641" s="1"/>
      <c r="H641" s="1"/>
    </row>
    <row r="642" ht="12.75" customHeight="1">
      <c r="A642" s="1"/>
      <c r="C642" s="1"/>
      <c r="D642" s="1"/>
      <c r="E642" s="1"/>
      <c r="H642" s="1"/>
    </row>
    <row r="643" ht="12.75" customHeight="1">
      <c r="A643" s="1"/>
      <c r="C643" s="1"/>
      <c r="D643" s="1"/>
      <c r="E643" s="1"/>
      <c r="H643" s="1"/>
    </row>
    <row r="644" ht="12.75" customHeight="1">
      <c r="A644" s="1"/>
      <c r="C644" s="1"/>
      <c r="D644" s="1"/>
      <c r="E644" s="1"/>
      <c r="H644" s="1"/>
    </row>
    <row r="645" ht="12.75" customHeight="1">
      <c r="A645" s="1"/>
      <c r="C645" s="1"/>
      <c r="D645" s="1"/>
      <c r="E645" s="1"/>
      <c r="H645" s="1"/>
    </row>
    <row r="646" ht="12.75" customHeight="1">
      <c r="A646" s="1"/>
      <c r="C646" s="1"/>
      <c r="D646" s="1"/>
      <c r="E646" s="1"/>
      <c r="H646" s="1"/>
    </row>
    <row r="647" ht="12.75" customHeight="1">
      <c r="A647" s="1"/>
      <c r="C647" s="1"/>
      <c r="D647" s="1"/>
      <c r="E647" s="1"/>
      <c r="H647" s="1"/>
    </row>
    <row r="648" ht="12.75" customHeight="1">
      <c r="A648" s="1"/>
      <c r="C648" s="1"/>
      <c r="D648" s="1"/>
      <c r="E648" s="1"/>
      <c r="H648" s="1"/>
    </row>
    <row r="649" ht="12.75" customHeight="1">
      <c r="A649" s="1"/>
      <c r="C649" s="1"/>
      <c r="D649" s="1"/>
      <c r="E649" s="1"/>
      <c r="H649" s="1"/>
    </row>
    <row r="650" ht="12.75" customHeight="1">
      <c r="A650" s="1"/>
      <c r="C650" s="1"/>
      <c r="D650" s="1"/>
      <c r="E650" s="1"/>
      <c r="H650" s="1"/>
    </row>
    <row r="651" ht="12.75" customHeight="1">
      <c r="A651" s="1"/>
      <c r="C651" s="1"/>
      <c r="D651" s="1"/>
      <c r="E651" s="1"/>
      <c r="H651" s="1"/>
    </row>
    <row r="652" ht="12.75" customHeight="1">
      <c r="A652" s="1"/>
      <c r="C652" s="1"/>
      <c r="D652" s="1"/>
      <c r="E652" s="1"/>
      <c r="H652" s="1"/>
    </row>
    <row r="653" ht="12.75" customHeight="1">
      <c r="A653" s="1"/>
      <c r="C653" s="1"/>
      <c r="D653" s="1"/>
      <c r="E653" s="1"/>
      <c r="H653" s="1"/>
    </row>
    <row r="654" ht="12.75" customHeight="1">
      <c r="A654" s="1"/>
      <c r="C654" s="1"/>
      <c r="D654" s="1"/>
      <c r="E654" s="1"/>
      <c r="H654" s="1"/>
    </row>
    <row r="655" ht="12.75" customHeight="1">
      <c r="A655" s="1"/>
      <c r="C655" s="1"/>
      <c r="D655" s="1"/>
      <c r="E655" s="1"/>
      <c r="H655" s="1"/>
    </row>
    <row r="656" ht="12.75" customHeight="1">
      <c r="A656" s="1"/>
      <c r="C656" s="1"/>
      <c r="D656" s="1"/>
      <c r="E656" s="1"/>
      <c r="H656" s="1"/>
    </row>
    <row r="657" ht="12.75" customHeight="1">
      <c r="A657" s="1"/>
      <c r="C657" s="1"/>
      <c r="D657" s="1"/>
      <c r="E657" s="1"/>
      <c r="H657" s="1"/>
    </row>
    <row r="658" ht="12.75" customHeight="1">
      <c r="A658" s="1"/>
      <c r="C658" s="1"/>
      <c r="D658" s="1"/>
      <c r="E658" s="1"/>
      <c r="H658" s="1"/>
    </row>
    <row r="659" ht="12.75" customHeight="1">
      <c r="A659" s="1"/>
      <c r="C659" s="1"/>
      <c r="D659" s="1"/>
      <c r="E659" s="1"/>
      <c r="H659" s="1"/>
    </row>
    <row r="660" ht="12.75" customHeight="1">
      <c r="A660" s="1"/>
      <c r="C660" s="1"/>
      <c r="D660" s="1"/>
      <c r="E660" s="1"/>
      <c r="H660" s="1"/>
    </row>
    <row r="661" ht="12.75" customHeight="1">
      <c r="A661" s="1"/>
      <c r="C661" s="1"/>
      <c r="D661" s="1"/>
      <c r="E661" s="1"/>
      <c r="H661" s="1"/>
    </row>
    <row r="662" ht="12.75" customHeight="1">
      <c r="A662" s="1"/>
      <c r="C662" s="1"/>
      <c r="D662" s="1"/>
      <c r="E662" s="1"/>
      <c r="H662" s="1"/>
    </row>
    <row r="663" ht="12.75" customHeight="1">
      <c r="A663" s="1"/>
      <c r="C663" s="1"/>
      <c r="D663" s="1"/>
      <c r="E663" s="1"/>
      <c r="H663" s="1"/>
    </row>
    <row r="664" ht="12.75" customHeight="1">
      <c r="A664" s="1"/>
      <c r="C664" s="1"/>
      <c r="D664" s="1"/>
      <c r="E664" s="1"/>
      <c r="H664" s="1"/>
    </row>
    <row r="665" ht="12.75" customHeight="1">
      <c r="A665" s="1"/>
      <c r="C665" s="1"/>
      <c r="D665" s="1"/>
      <c r="E665" s="1"/>
      <c r="H665" s="1"/>
    </row>
    <row r="666" ht="12.75" customHeight="1">
      <c r="A666" s="1"/>
      <c r="C666" s="1"/>
      <c r="D666" s="1"/>
      <c r="E666" s="1"/>
      <c r="H666" s="1"/>
    </row>
    <row r="667" ht="12.75" customHeight="1">
      <c r="A667" s="1"/>
      <c r="C667" s="1"/>
      <c r="D667" s="1"/>
      <c r="E667" s="1"/>
      <c r="H667" s="1"/>
    </row>
    <row r="668" ht="12.75" customHeight="1">
      <c r="A668" s="1"/>
      <c r="C668" s="1"/>
      <c r="D668" s="1"/>
      <c r="E668" s="1"/>
      <c r="H668" s="1"/>
    </row>
    <row r="669" ht="12.75" customHeight="1">
      <c r="A669" s="1"/>
      <c r="C669" s="1"/>
      <c r="D669" s="1"/>
      <c r="E669" s="1"/>
      <c r="H669" s="1"/>
    </row>
    <row r="670" ht="12.75" customHeight="1">
      <c r="A670" s="1"/>
      <c r="C670" s="1"/>
      <c r="D670" s="1"/>
      <c r="E670" s="1"/>
      <c r="H670" s="1"/>
    </row>
    <row r="671" ht="12.75" customHeight="1">
      <c r="A671" s="1"/>
      <c r="C671" s="1"/>
      <c r="D671" s="1"/>
      <c r="E671" s="1"/>
      <c r="H671" s="1"/>
    </row>
    <row r="672" ht="12.75" customHeight="1">
      <c r="A672" s="1"/>
      <c r="C672" s="1"/>
      <c r="D672" s="1"/>
      <c r="E672" s="1"/>
      <c r="H672" s="1"/>
    </row>
    <row r="673" ht="12.75" customHeight="1">
      <c r="A673" s="1"/>
      <c r="C673" s="1"/>
      <c r="D673" s="1"/>
      <c r="E673" s="1"/>
      <c r="H673" s="1"/>
    </row>
    <row r="674" ht="12.75" customHeight="1">
      <c r="A674" s="1"/>
      <c r="C674" s="1"/>
      <c r="D674" s="1"/>
      <c r="E674" s="1"/>
      <c r="H674" s="1"/>
    </row>
    <row r="675" ht="12.75" customHeight="1">
      <c r="A675" s="1"/>
      <c r="C675" s="1"/>
      <c r="D675" s="1"/>
      <c r="E675" s="1"/>
      <c r="H675" s="1"/>
    </row>
    <row r="676" ht="12.75" customHeight="1">
      <c r="A676" s="1"/>
      <c r="C676" s="1"/>
      <c r="D676" s="1"/>
      <c r="E676" s="1"/>
      <c r="H676" s="1"/>
    </row>
    <row r="677" ht="12.75" customHeight="1">
      <c r="A677" s="1"/>
      <c r="C677" s="1"/>
      <c r="D677" s="1"/>
      <c r="E677" s="1"/>
      <c r="H677" s="1"/>
    </row>
    <row r="678" ht="12.75" customHeight="1">
      <c r="A678" s="1"/>
      <c r="C678" s="1"/>
      <c r="D678" s="1"/>
      <c r="E678" s="1"/>
      <c r="H678" s="1"/>
    </row>
    <row r="679" ht="12.75" customHeight="1">
      <c r="A679" s="1"/>
      <c r="C679" s="1"/>
      <c r="D679" s="1"/>
      <c r="E679" s="1"/>
      <c r="H679" s="1"/>
    </row>
    <row r="680" ht="12.75" customHeight="1">
      <c r="A680" s="1"/>
      <c r="C680" s="1"/>
      <c r="D680" s="1"/>
      <c r="E680" s="1"/>
      <c r="H680" s="1"/>
    </row>
    <row r="681" ht="12.75" customHeight="1">
      <c r="A681" s="1"/>
      <c r="C681" s="1"/>
      <c r="D681" s="1"/>
      <c r="E681" s="1"/>
      <c r="H681" s="1"/>
    </row>
    <row r="682" ht="12.75" customHeight="1">
      <c r="A682" s="1"/>
      <c r="C682" s="1"/>
      <c r="D682" s="1"/>
      <c r="E682" s="1"/>
      <c r="H682" s="1"/>
    </row>
    <row r="683" ht="12.75" customHeight="1">
      <c r="A683" s="1"/>
      <c r="C683" s="1"/>
      <c r="D683" s="1"/>
      <c r="E683" s="1"/>
      <c r="H683" s="1"/>
    </row>
    <row r="684" ht="12.75" customHeight="1">
      <c r="A684" s="1"/>
      <c r="C684" s="1"/>
      <c r="D684" s="1"/>
      <c r="E684" s="1"/>
      <c r="H684" s="1"/>
    </row>
    <row r="685" ht="12.75" customHeight="1">
      <c r="A685" s="1"/>
      <c r="C685" s="1"/>
      <c r="D685" s="1"/>
      <c r="E685" s="1"/>
      <c r="H685" s="1"/>
    </row>
    <row r="686" ht="12.75" customHeight="1">
      <c r="A686" s="1"/>
      <c r="C686" s="1"/>
      <c r="D686" s="1"/>
      <c r="E686" s="1"/>
      <c r="H686" s="1"/>
    </row>
    <row r="687" ht="12.75" customHeight="1">
      <c r="A687" s="1"/>
      <c r="C687" s="1"/>
      <c r="D687" s="1"/>
      <c r="E687" s="1"/>
      <c r="H687" s="1"/>
    </row>
    <row r="688" ht="12.75" customHeight="1">
      <c r="A688" s="1"/>
      <c r="C688" s="1"/>
      <c r="D688" s="1"/>
      <c r="E688" s="1"/>
      <c r="H688" s="1"/>
    </row>
    <row r="689" ht="12.75" customHeight="1">
      <c r="A689" s="1"/>
      <c r="C689" s="1"/>
      <c r="D689" s="1"/>
      <c r="E689" s="1"/>
      <c r="H689" s="1"/>
    </row>
    <row r="690" ht="12.75" customHeight="1">
      <c r="A690" s="1"/>
      <c r="C690" s="1"/>
      <c r="D690" s="1"/>
      <c r="E690" s="1"/>
      <c r="H690" s="1"/>
    </row>
    <row r="691" ht="12.75" customHeight="1">
      <c r="A691" s="1"/>
      <c r="C691" s="1"/>
      <c r="D691" s="1"/>
      <c r="E691" s="1"/>
      <c r="H691" s="1"/>
    </row>
    <row r="692" ht="12.75" customHeight="1">
      <c r="A692" s="1"/>
      <c r="C692" s="1"/>
      <c r="D692" s="1"/>
      <c r="E692" s="1"/>
      <c r="H692" s="1"/>
    </row>
    <row r="693" ht="12.75" customHeight="1">
      <c r="A693" s="1"/>
      <c r="C693" s="1"/>
      <c r="D693" s="1"/>
      <c r="E693" s="1"/>
      <c r="H693" s="1"/>
    </row>
    <row r="694" ht="12.75" customHeight="1">
      <c r="A694" s="1"/>
      <c r="C694" s="1"/>
      <c r="D694" s="1"/>
      <c r="E694" s="1"/>
      <c r="H694" s="1"/>
    </row>
    <row r="695" ht="12.75" customHeight="1">
      <c r="A695" s="1"/>
      <c r="C695" s="1"/>
      <c r="D695" s="1"/>
      <c r="E695" s="1"/>
      <c r="H695" s="1"/>
    </row>
    <row r="696" ht="12.75" customHeight="1">
      <c r="A696" s="1"/>
      <c r="C696" s="1"/>
      <c r="D696" s="1"/>
      <c r="E696" s="1"/>
      <c r="H696" s="1"/>
    </row>
    <row r="697" ht="12.75" customHeight="1">
      <c r="A697" s="1"/>
      <c r="C697" s="1"/>
      <c r="D697" s="1"/>
      <c r="E697" s="1"/>
      <c r="H697" s="1"/>
    </row>
    <row r="698" ht="12.75" customHeight="1">
      <c r="A698" s="1"/>
      <c r="C698" s="1"/>
      <c r="D698" s="1"/>
      <c r="E698" s="1"/>
      <c r="H698" s="1"/>
    </row>
    <row r="699" ht="12.75" customHeight="1">
      <c r="A699" s="1"/>
      <c r="C699" s="1"/>
      <c r="D699" s="1"/>
      <c r="E699" s="1"/>
      <c r="H699" s="1"/>
    </row>
    <row r="700" ht="12.75" customHeight="1">
      <c r="A700" s="1"/>
      <c r="C700" s="1"/>
      <c r="D700" s="1"/>
      <c r="E700" s="1"/>
      <c r="H700" s="1"/>
    </row>
    <row r="701" ht="12.75" customHeight="1">
      <c r="A701" s="1"/>
      <c r="C701" s="1"/>
      <c r="D701" s="1"/>
      <c r="E701" s="1"/>
      <c r="H701" s="1"/>
    </row>
    <row r="702" ht="12.75" customHeight="1">
      <c r="A702" s="1"/>
      <c r="C702" s="1"/>
      <c r="D702" s="1"/>
      <c r="E702" s="1"/>
      <c r="H702" s="1"/>
    </row>
    <row r="703" ht="12.75" customHeight="1">
      <c r="A703" s="1"/>
      <c r="C703" s="1"/>
      <c r="D703" s="1"/>
      <c r="E703" s="1"/>
      <c r="H703" s="1"/>
    </row>
    <row r="704" ht="12.75" customHeight="1">
      <c r="A704" s="1"/>
      <c r="C704" s="1"/>
      <c r="D704" s="1"/>
      <c r="E704" s="1"/>
      <c r="H704" s="1"/>
    </row>
    <row r="705" ht="12.75" customHeight="1">
      <c r="A705" s="1"/>
      <c r="C705" s="1"/>
      <c r="D705" s="1"/>
      <c r="E705" s="1"/>
      <c r="H705" s="1"/>
    </row>
    <row r="706" ht="12.75" customHeight="1">
      <c r="A706" s="1"/>
      <c r="C706" s="1"/>
      <c r="D706" s="1"/>
      <c r="E706" s="1"/>
      <c r="H706" s="1"/>
    </row>
    <row r="707" ht="12.75" customHeight="1">
      <c r="A707" s="1"/>
      <c r="C707" s="1"/>
      <c r="D707" s="1"/>
      <c r="E707" s="1"/>
      <c r="H707" s="1"/>
    </row>
    <row r="708" ht="12.75" customHeight="1">
      <c r="A708" s="1"/>
      <c r="C708" s="1"/>
      <c r="D708" s="1"/>
      <c r="E708" s="1"/>
      <c r="H708" s="1"/>
    </row>
    <row r="709" ht="12.75" customHeight="1">
      <c r="A709" s="1"/>
      <c r="C709" s="1"/>
      <c r="D709" s="1"/>
      <c r="E709" s="1"/>
      <c r="H709" s="1"/>
    </row>
    <row r="710" ht="12.75" customHeight="1">
      <c r="A710" s="1"/>
      <c r="C710" s="1"/>
      <c r="D710" s="1"/>
      <c r="E710" s="1"/>
      <c r="H710" s="1"/>
    </row>
    <row r="711" ht="12.75" customHeight="1">
      <c r="A711" s="1"/>
      <c r="C711" s="1"/>
      <c r="D711" s="1"/>
      <c r="E711" s="1"/>
      <c r="H711" s="1"/>
    </row>
    <row r="712" ht="12.75" customHeight="1">
      <c r="A712" s="1"/>
      <c r="C712" s="1"/>
      <c r="D712" s="1"/>
      <c r="E712" s="1"/>
      <c r="H712" s="1"/>
    </row>
    <row r="713" ht="12.75" customHeight="1">
      <c r="A713" s="1"/>
      <c r="C713" s="1"/>
      <c r="D713" s="1"/>
      <c r="E713" s="1"/>
      <c r="H713" s="1"/>
    </row>
    <row r="714" ht="12.75" customHeight="1">
      <c r="A714" s="1"/>
      <c r="C714" s="1"/>
      <c r="D714" s="1"/>
      <c r="E714" s="1"/>
      <c r="H714" s="1"/>
    </row>
    <row r="715" ht="12.75" customHeight="1">
      <c r="A715" s="1"/>
      <c r="C715" s="1"/>
      <c r="D715" s="1"/>
      <c r="E715" s="1"/>
      <c r="H715" s="1"/>
    </row>
    <row r="716" ht="12.75" customHeight="1">
      <c r="A716" s="1"/>
      <c r="C716" s="1"/>
      <c r="D716" s="1"/>
      <c r="E716" s="1"/>
      <c r="H716" s="1"/>
    </row>
    <row r="717" ht="12.75" customHeight="1">
      <c r="A717" s="1"/>
      <c r="C717" s="1"/>
      <c r="D717" s="1"/>
      <c r="E717" s="1"/>
      <c r="H717" s="1"/>
    </row>
    <row r="718" ht="12.75" customHeight="1">
      <c r="A718" s="1"/>
      <c r="C718" s="1"/>
      <c r="D718" s="1"/>
      <c r="E718" s="1"/>
      <c r="H718" s="1"/>
    </row>
    <row r="719" ht="12.75" customHeight="1">
      <c r="A719" s="1"/>
      <c r="C719" s="1"/>
      <c r="D719" s="1"/>
      <c r="E719" s="1"/>
      <c r="H719" s="1"/>
    </row>
    <row r="720" ht="12.75" customHeight="1">
      <c r="A720" s="1"/>
      <c r="C720" s="1"/>
      <c r="D720" s="1"/>
      <c r="E720" s="1"/>
      <c r="H720" s="1"/>
    </row>
    <row r="721" ht="12.75" customHeight="1">
      <c r="A721" s="1"/>
      <c r="C721" s="1"/>
      <c r="D721" s="1"/>
      <c r="E721" s="1"/>
      <c r="H721" s="1"/>
    </row>
    <row r="722" ht="12.75" customHeight="1">
      <c r="A722" s="1"/>
      <c r="C722" s="1"/>
      <c r="D722" s="1"/>
      <c r="E722" s="1"/>
      <c r="H722" s="1"/>
    </row>
    <row r="723" ht="12.75" customHeight="1">
      <c r="A723" s="1"/>
      <c r="C723" s="1"/>
      <c r="D723" s="1"/>
      <c r="E723" s="1"/>
      <c r="H723" s="1"/>
    </row>
    <row r="724" ht="12.75" customHeight="1">
      <c r="A724" s="1"/>
      <c r="C724" s="1"/>
      <c r="D724" s="1"/>
      <c r="E724" s="1"/>
      <c r="H724" s="1"/>
    </row>
    <row r="725" ht="12.75" customHeight="1">
      <c r="A725" s="1"/>
      <c r="C725" s="1"/>
      <c r="D725" s="1"/>
      <c r="E725" s="1"/>
      <c r="H725" s="1"/>
    </row>
    <row r="726" ht="12.75" customHeight="1">
      <c r="A726" s="1"/>
      <c r="C726" s="1"/>
      <c r="D726" s="1"/>
      <c r="E726" s="1"/>
      <c r="H726" s="1"/>
    </row>
    <row r="727" ht="12.75" customHeight="1">
      <c r="A727" s="1"/>
      <c r="C727" s="1"/>
      <c r="D727" s="1"/>
      <c r="E727" s="1"/>
      <c r="H727" s="1"/>
    </row>
    <row r="728" ht="12.75" customHeight="1">
      <c r="A728" s="1"/>
      <c r="C728" s="1"/>
      <c r="D728" s="1"/>
      <c r="E728" s="1"/>
      <c r="H728" s="1"/>
    </row>
    <row r="729" ht="12.75" customHeight="1">
      <c r="A729" s="1"/>
      <c r="C729" s="1"/>
      <c r="D729" s="1"/>
      <c r="E729" s="1"/>
      <c r="H729" s="1"/>
    </row>
    <row r="730" ht="12.75" customHeight="1">
      <c r="A730" s="1"/>
      <c r="C730" s="1"/>
      <c r="D730" s="1"/>
      <c r="E730" s="1"/>
      <c r="H730" s="1"/>
    </row>
    <row r="731" ht="12.75" customHeight="1">
      <c r="A731" s="1"/>
      <c r="C731" s="1"/>
      <c r="D731" s="1"/>
      <c r="E731" s="1"/>
      <c r="H731" s="1"/>
    </row>
    <row r="732" ht="12.75" customHeight="1">
      <c r="A732" s="1"/>
      <c r="C732" s="1"/>
      <c r="D732" s="1"/>
      <c r="E732" s="1"/>
      <c r="H732" s="1"/>
    </row>
    <row r="733" ht="12.75" customHeight="1">
      <c r="A733" s="1"/>
      <c r="C733" s="1"/>
      <c r="D733" s="1"/>
      <c r="E733" s="1"/>
      <c r="H733" s="1"/>
    </row>
    <row r="734" ht="12.75" customHeight="1">
      <c r="A734" s="1"/>
      <c r="C734" s="1"/>
      <c r="D734" s="1"/>
      <c r="E734" s="1"/>
      <c r="H734" s="1"/>
    </row>
    <row r="735" ht="12.75" customHeight="1">
      <c r="A735" s="1"/>
      <c r="C735" s="1"/>
      <c r="D735" s="1"/>
      <c r="E735" s="1"/>
      <c r="H735" s="1"/>
    </row>
    <row r="736" ht="12.75" customHeight="1">
      <c r="A736" s="1"/>
      <c r="C736" s="1"/>
      <c r="D736" s="1"/>
      <c r="E736" s="1"/>
      <c r="H736" s="1"/>
    </row>
    <row r="737" ht="12.75" customHeight="1">
      <c r="A737" s="1"/>
      <c r="C737" s="1"/>
      <c r="D737" s="1"/>
      <c r="E737" s="1"/>
      <c r="H737" s="1"/>
    </row>
    <row r="738" ht="12.75" customHeight="1">
      <c r="A738" s="1"/>
      <c r="C738" s="1"/>
      <c r="D738" s="1"/>
      <c r="E738" s="1"/>
      <c r="H738" s="1"/>
    </row>
    <row r="739" ht="12.75" customHeight="1">
      <c r="A739" s="1"/>
      <c r="C739" s="1"/>
      <c r="D739" s="1"/>
      <c r="E739" s="1"/>
      <c r="H739" s="1"/>
    </row>
    <row r="740" ht="12.75" customHeight="1">
      <c r="A740" s="1"/>
      <c r="C740" s="1"/>
      <c r="D740" s="1"/>
      <c r="E740" s="1"/>
      <c r="H740" s="1"/>
    </row>
    <row r="741" ht="12.75" customHeight="1">
      <c r="A741" s="1"/>
      <c r="C741" s="1"/>
      <c r="D741" s="1"/>
      <c r="E741" s="1"/>
      <c r="H741" s="1"/>
    </row>
    <row r="742" ht="12.75" customHeight="1">
      <c r="A742" s="1"/>
      <c r="C742" s="1"/>
      <c r="D742" s="1"/>
      <c r="E742" s="1"/>
      <c r="H742" s="1"/>
    </row>
    <row r="743" ht="12.75" customHeight="1">
      <c r="A743" s="1"/>
      <c r="C743" s="1"/>
      <c r="D743" s="1"/>
      <c r="E743" s="1"/>
      <c r="H743" s="1"/>
    </row>
    <row r="744" ht="12.75" customHeight="1">
      <c r="A744" s="1"/>
      <c r="C744" s="1"/>
      <c r="D744" s="1"/>
      <c r="E744" s="1"/>
      <c r="H744" s="1"/>
    </row>
    <row r="745" ht="12.75" customHeight="1">
      <c r="A745" s="1"/>
      <c r="C745" s="1"/>
      <c r="D745" s="1"/>
      <c r="E745" s="1"/>
      <c r="H745" s="1"/>
    </row>
    <row r="746" ht="12.75" customHeight="1">
      <c r="A746" s="1"/>
      <c r="C746" s="1"/>
      <c r="D746" s="1"/>
      <c r="E746" s="1"/>
      <c r="H746" s="1"/>
    </row>
    <row r="747" ht="12.75" customHeight="1">
      <c r="A747" s="1"/>
      <c r="C747" s="1"/>
      <c r="D747" s="1"/>
      <c r="E747" s="1"/>
      <c r="H747" s="1"/>
    </row>
    <row r="748" ht="12.75" customHeight="1">
      <c r="A748" s="1"/>
      <c r="C748" s="1"/>
      <c r="D748" s="1"/>
      <c r="E748" s="1"/>
      <c r="H748" s="1"/>
    </row>
    <row r="749" ht="12.75" customHeight="1">
      <c r="A749" s="1"/>
      <c r="C749" s="1"/>
      <c r="D749" s="1"/>
      <c r="E749" s="1"/>
      <c r="H749" s="1"/>
    </row>
    <row r="750" ht="12.75" customHeight="1">
      <c r="A750" s="1"/>
      <c r="C750" s="1"/>
      <c r="D750" s="1"/>
      <c r="E750" s="1"/>
      <c r="H750" s="1"/>
    </row>
    <row r="751" ht="12.75" customHeight="1">
      <c r="A751" s="1"/>
      <c r="C751" s="1"/>
      <c r="D751" s="1"/>
      <c r="E751" s="1"/>
      <c r="H751" s="1"/>
    </row>
    <row r="752" ht="12.75" customHeight="1">
      <c r="A752" s="1"/>
      <c r="C752" s="1"/>
      <c r="D752" s="1"/>
      <c r="E752" s="1"/>
      <c r="H752" s="1"/>
    </row>
    <row r="753" ht="12.75" customHeight="1">
      <c r="A753" s="1"/>
      <c r="C753" s="1"/>
      <c r="D753" s="1"/>
      <c r="E753" s="1"/>
      <c r="H753" s="1"/>
    </row>
    <row r="754" ht="12.75" customHeight="1">
      <c r="A754" s="1"/>
      <c r="C754" s="1"/>
      <c r="D754" s="1"/>
      <c r="E754" s="1"/>
      <c r="H754" s="1"/>
    </row>
    <row r="755" ht="12.75" customHeight="1">
      <c r="A755" s="1"/>
      <c r="C755" s="1"/>
      <c r="D755" s="1"/>
      <c r="E755" s="1"/>
      <c r="H755" s="1"/>
    </row>
    <row r="756" ht="12.75" customHeight="1">
      <c r="A756" s="1"/>
      <c r="C756" s="1"/>
      <c r="D756" s="1"/>
      <c r="E756" s="1"/>
      <c r="H756" s="1"/>
    </row>
    <row r="757" ht="12.75" customHeight="1">
      <c r="A757" s="1"/>
      <c r="C757" s="1"/>
      <c r="D757" s="1"/>
      <c r="E757" s="1"/>
      <c r="H757" s="1"/>
    </row>
    <row r="758" ht="12.75" customHeight="1">
      <c r="A758" s="1"/>
      <c r="C758" s="1"/>
      <c r="D758" s="1"/>
      <c r="E758" s="1"/>
      <c r="H758" s="1"/>
    </row>
    <row r="759" ht="12.75" customHeight="1">
      <c r="A759" s="1"/>
      <c r="C759" s="1"/>
      <c r="D759" s="1"/>
      <c r="E759" s="1"/>
      <c r="H759" s="1"/>
    </row>
    <row r="760" ht="12.75" customHeight="1">
      <c r="A760" s="1"/>
      <c r="C760" s="1"/>
      <c r="D760" s="1"/>
      <c r="E760" s="1"/>
      <c r="H760" s="1"/>
    </row>
    <row r="761" ht="12.75" customHeight="1">
      <c r="A761" s="1"/>
      <c r="C761" s="1"/>
      <c r="D761" s="1"/>
      <c r="E761" s="1"/>
      <c r="H761" s="1"/>
    </row>
    <row r="762" ht="12.75" customHeight="1">
      <c r="A762" s="1"/>
      <c r="C762" s="1"/>
      <c r="D762" s="1"/>
      <c r="E762" s="1"/>
      <c r="H762" s="1"/>
    </row>
    <row r="763" ht="12.75" customHeight="1">
      <c r="A763" s="1"/>
      <c r="C763" s="1"/>
      <c r="D763" s="1"/>
      <c r="E763" s="1"/>
      <c r="H763" s="1"/>
    </row>
    <row r="764" ht="12.75" customHeight="1">
      <c r="A764" s="1"/>
      <c r="C764" s="1"/>
      <c r="D764" s="1"/>
      <c r="E764" s="1"/>
      <c r="H764" s="1"/>
    </row>
    <row r="765" ht="12.75" customHeight="1">
      <c r="A765" s="1"/>
      <c r="C765" s="1"/>
      <c r="D765" s="1"/>
      <c r="E765" s="1"/>
      <c r="H765" s="1"/>
    </row>
    <row r="766" ht="12.75" customHeight="1">
      <c r="A766" s="1"/>
      <c r="C766" s="1"/>
      <c r="D766" s="1"/>
      <c r="E766" s="1"/>
      <c r="H766" s="1"/>
    </row>
    <row r="767" ht="12.75" customHeight="1">
      <c r="A767" s="1"/>
      <c r="C767" s="1"/>
      <c r="D767" s="1"/>
      <c r="E767" s="1"/>
      <c r="H767" s="1"/>
    </row>
    <row r="768" ht="12.75" customHeight="1">
      <c r="A768" s="1"/>
      <c r="C768" s="1"/>
      <c r="D768" s="1"/>
      <c r="E768" s="1"/>
      <c r="H768" s="1"/>
    </row>
    <row r="769" ht="12.75" customHeight="1">
      <c r="A769" s="1"/>
      <c r="C769" s="1"/>
      <c r="D769" s="1"/>
      <c r="E769" s="1"/>
      <c r="H769" s="1"/>
    </row>
    <row r="770" ht="12.75" customHeight="1">
      <c r="A770" s="1"/>
      <c r="C770" s="1"/>
      <c r="D770" s="1"/>
      <c r="E770" s="1"/>
      <c r="H770" s="1"/>
    </row>
    <row r="771" ht="12.75" customHeight="1">
      <c r="A771" s="1"/>
      <c r="C771" s="1"/>
      <c r="D771" s="1"/>
      <c r="E771" s="1"/>
      <c r="H771" s="1"/>
    </row>
    <row r="772" ht="12.75" customHeight="1">
      <c r="A772" s="1"/>
      <c r="C772" s="1"/>
      <c r="D772" s="1"/>
      <c r="E772" s="1"/>
      <c r="H772" s="1"/>
    </row>
    <row r="773" ht="12.75" customHeight="1">
      <c r="A773" s="1"/>
      <c r="C773" s="1"/>
      <c r="D773" s="1"/>
      <c r="E773" s="1"/>
      <c r="H773" s="1"/>
    </row>
    <row r="774" ht="12.75" customHeight="1">
      <c r="A774" s="1"/>
      <c r="C774" s="1"/>
      <c r="D774" s="1"/>
      <c r="E774" s="1"/>
      <c r="H774" s="1"/>
    </row>
    <row r="775" ht="12.75" customHeight="1">
      <c r="A775" s="1"/>
      <c r="C775" s="1"/>
      <c r="D775" s="1"/>
      <c r="E775" s="1"/>
      <c r="H775" s="1"/>
    </row>
    <row r="776" ht="12.75" customHeight="1">
      <c r="A776" s="1"/>
      <c r="C776" s="1"/>
      <c r="D776" s="1"/>
      <c r="E776" s="1"/>
      <c r="H776" s="1"/>
    </row>
    <row r="777" ht="12.75" customHeight="1">
      <c r="A777" s="1"/>
      <c r="C777" s="1"/>
      <c r="D777" s="1"/>
      <c r="E777" s="1"/>
      <c r="H777" s="1"/>
    </row>
    <row r="778" ht="12.75" customHeight="1">
      <c r="A778" s="1"/>
      <c r="C778" s="1"/>
      <c r="D778" s="1"/>
      <c r="E778" s="1"/>
      <c r="H778" s="1"/>
    </row>
    <row r="779" ht="12.75" customHeight="1">
      <c r="A779" s="1"/>
      <c r="C779" s="1"/>
      <c r="D779" s="1"/>
      <c r="E779" s="1"/>
      <c r="H779" s="1"/>
    </row>
    <row r="780" ht="12.75" customHeight="1">
      <c r="A780" s="1"/>
      <c r="C780" s="1"/>
      <c r="D780" s="1"/>
      <c r="E780" s="1"/>
      <c r="H780" s="1"/>
    </row>
    <row r="781" ht="12.75" customHeight="1">
      <c r="A781" s="1"/>
      <c r="C781" s="1"/>
      <c r="D781" s="1"/>
      <c r="E781" s="1"/>
      <c r="H781" s="1"/>
    </row>
    <row r="782" ht="12.75" customHeight="1">
      <c r="A782" s="1"/>
      <c r="C782" s="1"/>
      <c r="D782" s="1"/>
      <c r="E782" s="1"/>
      <c r="H782" s="1"/>
    </row>
    <row r="783" ht="12.75" customHeight="1">
      <c r="A783" s="1"/>
      <c r="C783" s="1"/>
      <c r="D783" s="1"/>
      <c r="E783" s="1"/>
      <c r="H783" s="1"/>
    </row>
    <row r="784" ht="12.75" customHeight="1">
      <c r="A784" s="1"/>
      <c r="C784" s="1"/>
      <c r="D784" s="1"/>
      <c r="E784" s="1"/>
      <c r="H784" s="1"/>
    </row>
    <row r="785" ht="12.75" customHeight="1">
      <c r="A785" s="1"/>
      <c r="C785" s="1"/>
      <c r="D785" s="1"/>
      <c r="E785" s="1"/>
      <c r="H785" s="1"/>
    </row>
    <row r="786" ht="12.75" customHeight="1">
      <c r="A786" s="1"/>
      <c r="C786" s="1"/>
      <c r="D786" s="1"/>
      <c r="E786" s="1"/>
      <c r="H786" s="1"/>
    </row>
    <row r="787" ht="12.75" customHeight="1">
      <c r="A787" s="1"/>
      <c r="C787" s="1"/>
      <c r="D787" s="1"/>
      <c r="E787" s="1"/>
      <c r="H787" s="1"/>
    </row>
    <row r="788" ht="12.75" customHeight="1">
      <c r="A788" s="1"/>
      <c r="C788" s="1"/>
      <c r="D788" s="1"/>
      <c r="E788" s="1"/>
      <c r="H788" s="1"/>
    </row>
    <row r="789" ht="12.75" customHeight="1">
      <c r="A789" s="1"/>
      <c r="C789" s="1"/>
      <c r="D789" s="1"/>
      <c r="E789" s="1"/>
      <c r="H789" s="1"/>
    </row>
    <row r="790" ht="12.75" customHeight="1">
      <c r="A790" s="1"/>
      <c r="C790" s="1"/>
      <c r="D790" s="1"/>
      <c r="E790" s="1"/>
      <c r="H790" s="1"/>
    </row>
    <row r="791" ht="12.75" customHeight="1">
      <c r="A791" s="1"/>
      <c r="C791" s="1"/>
      <c r="D791" s="1"/>
      <c r="E791" s="1"/>
      <c r="H791" s="1"/>
    </row>
    <row r="792" ht="12.75" customHeight="1">
      <c r="A792" s="1"/>
      <c r="C792" s="1"/>
      <c r="D792" s="1"/>
      <c r="E792" s="1"/>
      <c r="H792" s="1"/>
    </row>
    <row r="793" ht="12.75" customHeight="1">
      <c r="A793" s="1"/>
      <c r="C793" s="1"/>
      <c r="D793" s="1"/>
      <c r="E793" s="1"/>
      <c r="H793" s="1"/>
    </row>
    <row r="794" ht="12.75" customHeight="1">
      <c r="A794" s="1"/>
      <c r="C794" s="1"/>
      <c r="D794" s="1"/>
      <c r="E794" s="1"/>
      <c r="H794" s="1"/>
    </row>
    <row r="795" ht="12.75" customHeight="1">
      <c r="A795" s="1"/>
      <c r="C795" s="1"/>
      <c r="D795" s="1"/>
      <c r="E795" s="1"/>
      <c r="H795" s="1"/>
    </row>
    <row r="796" ht="12.75" customHeight="1">
      <c r="A796" s="1"/>
      <c r="C796" s="1"/>
      <c r="D796" s="1"/>
      <c r="E796" s="1"/>
      <c r="H796" s="1"/>
    </row>
    <row r="797" ht="12.75" customHeight="1">
      <c r="A797" s="1"/>
      <c r="C797" s="1"/>
      <c r="D797" s="1"/>
      <c r="E797" s="1"/>
      <c r="H797" s="1"/>
    </row>
    <row r="798" ht="12.75" customHeight="1">
      <c r="A798" s="1"/>
      <c r="C798" s="1"/>
      <c r="D798" s="1"/>
      <c r="E798" s="1"/>
      <c r="H798" s="1"/>
    </row>
    <row r="799" ht="12.75" customHeight="1">
      <c r="A799" s="1"/>
      <c r="C799" s="1"/>
      <c r="D799" s="1"/>
      <c r="E799" s="1"/>
      <c r="H799" s="1"/>
    </row>
    <row r="800" ht="12.75" customHeight="1">
      <c r="A800" s="1"/>
      <c r="C800" s="1"/>
      <c r="D800" s="1"/>
      <c r="E800" s="1"/>
      <c r="H800" s="1"/>
    </row>
    <row r="801" ht="12.75" customHeight="1">
      <c r="A801" s="1"/>
      <c r="C801" s="1"/>
      <c r="D801" s="1"/>
      <c r="E801" s="1"/>
      <c r="H801" s="1"/>
    </row>
    <row r="802" ht="12.75" customHeight="1">
      <c r="A802" s="1"/>
      <c r="C802" s="1"/>
      <c r="D802" s="1"/>
      <c r="E802" s="1"/>
      <c r="H802" s="1"/>
    </row>
    <row r="803" ht="12.75" customHeight="1">
      <c r="A803" s="1"/>
      <c r="C803" s="1"/>
      <c r="D803" s="1"/>
      <c r="E803" s="1"/>
      <c r="H803" s="1"/>
    </row>
    <row r="804" ht="12.75" customHeight="1">
      <c r="A804" s="1"/>
      <c r="C804" s="1"/>
      <c r="D804" s="1"/>
      <c r="E804" s="1"/>
      <c r="H804" s="1"/>
    </row>
    <row r="805" ht="12.75" customHeight="1">
      <c r="A805" s="1"/>
      <c r="C805" s="1"/>
      <c r="D805" s="1"/>
      <c r="E805" s="1"/>
      <c r="H805" s="1"/>
    </row>
    <row r="806" ht="12.75" customHeight="1">
      <c r="A806" s="1"/>
      <c r="C806" s="1"/>
      <c r="D806" s="1"/>
      <c r="E806" s="1"/>
      <c r="H806" s="1"/>
    </row>
    <row r="807" ht="12.75" customHeight="1">
      <c r="A807" s="1"/>
      <c r="C807" s="1"/>
      <c r="D807" s="1"/>
      <c r="E807" s="1"/>
      <c r="H807" s="1"/>
    </row>
    <row r="808" ht="12.75" customHeight="1">
      <c r="A808" s="1"/>
      <c r="C808" s="1"/>
      <c r="D808" s="1"/>
      <c r="E808" s="1"/>
      <c r="H808" s="1"/>
    </row>
    <row r="809" ht="12.75" customHeight="1">
      <c r="A809" s="1"/>
      <c r="C809" s="1"/>
      <c r="D809" s="1"/>
      <c r="E809" s="1"/>
      <c r="H809" s="1"/>
    </row>
    <row r="810" ht="12.75" customHeight="1">
      <c r="A810" s="1"/>
      <c r="C810" s="1"/>
      <c r="D810" s="1"/>
      <c r="E810" s="1"/>
      <c r="H810" s="1"/>
    </row>
    <row r="811" ht="12.75" customHeight="1">
      <c r="A811" s="1"/>
      <c r="C811" s="1"/>
      <c r="D811" s="1"/>
      <c r="E811" s="1"/>
      <c r="H811" s="1"/>
    </row>
    <row r="812" ht="12.75" customHeight="1">
      <c r="A812" s="1"/>
      <c r="C812" s="1"/>
      <c r="D812" s="1"/>
      <c r="E812" s="1"/>
      <c r="H812" s="1"/>
    </row>
    <row r="813" ht="12.75" customHeight="1">
      <c r="A813" s="1"/>
      <c r="C813" s="1"/>
      <c r="D813" s="1"/>
      <c r="E813" s="1"/>
      <c r="H813" s="1"/>
    </row>
    <row r="814" ht="12.75" customHeight="1">
      <c r="A814" s="1"/>
      <c r="C814" s="1"/>
      <c r="D814" s="1"/>
      <c r="E814" s="1"/>
      <c r="H814" s="1"/>
    </row>
    <row r="815" ht="12.75" customHeight="1">
      <c r="A815" s="1"/>
      <c r="C815" s="1"/>
      <c r="D815" s="1"/>
      <c r="E815" s="1"/>
      <c r="H815" s="1"/>
    </row>
    <row r="816" ht="12.75" customHeight="1">
      <c r="A816" s="1"/>
      <c r="C816" s="1"/>
      <c r="D816" s="1"/>
      <c r="E816" s="1"/>
      <c r="H816" s="1"/>
    </row>
    <row r="817" ht="12.75" customHeight="1">
      <c r="A817" s="1"/>
      <c r="C817" s="1"/>
      <c r="D817" s="1"/>
      <c r="E817" s="1"/>
      <c r="H817" s="1"/>
    </row>
    <row r="818" ht="12.75" customHeight="1">
      <c r="A818" s="1"/>
      <c r="C818" s="1"/>
      <c r="D818" s="1"/>
      <c r="E818" s="1"/>
      <c r="H818" s="1"/>
    </row>
    <row r="819" ht="12.75" customHeight="1">
      <c r="A819" s="1"/>
      <c r="C819" s="1"/>
      <c r="D819" s="1"/>
      <c r="E819" s="1"/>
      <c r="H819" s="1"/>
    </row>
    <row r="820" ht="12.75" customHeight="1">
      <c r="A820" s="1"/>
      <c r="C820" s="1"/>
      <c r="D820" s="1"/>
      <c r="E820" s="1"/>
      <c r="H820" s="1"/>
    </row>
    <row r="821" ht="12.75" customHeight="1">
      <c r="A821" s="1"/>
      <c r="C821" s="1"/>
      <c r="D821" s="1"/>
      <c r="E821" s="1"/>
      <c r="H821" s="1"/>
    </row>
    <row r="822" ht="12.75" customHeight="1">
      <c r="A822" s="1"/>
      <c r="C822" s="1"/>
      <c r="D822" s="1"/>
      <c r="E822" s="1"/>
      <c r="H822" s="1"/>
    </row>
    <row r="823" ht="12.75" customHeight="1">
      <c r="A823" s="1"/>
      <c r="C823" s="1"/>
      <c r="D823" s="1"/>
      <c r="E823" s="1"/>
      <c r="H823" s="1"/>
    </row>
    <row r="824" ht="12.75" customHeight="1">
      <c r="A824" s="1"/>
      <c r="C824" s="1"/>
      <c r="D824" s="1"/>
      <c r="E824" s="1"/>
      <c r="H824" s="1"/>
    </row>
    <row r="825" ht="12.75" customHeight="1">
      <c r="A825" s="1"/>
      <c r="C825" s="1"/>
      <c r="D825" s="1"/>
      <c r="E825" s="1"/>
      <c r="H825" s="1"/>
    </row>
    <row r="826" ht="12.75" customHeight="1">
      <c r="A826" s="1"/>
      <c r="C826" s="1"/>
      <c r="D826" s="1"/>
      <c r="E826" s="1"/>
      <c r="H826" s="1"/>
    </row>
    <row r="827" ht="12.75" customHeight="1">
      <c r="A827" s="1"/>
      <c r="C827" s="1"/>
      <c r="D827" s="1"/>
      <c r="E827" s="1"/>
      <c r="H827" s="1"/>
    </row>
    <row r="828" ht="12.75" customHeight="1">
      <c r="A828" s="1"/>
      <c r="C828" s="1"/>
      <c r="D828" s="1"/>
      <c r="E828" s="1"/>
      <c r="H828" s="1"/>
    </row>
    <row r="829" ht="12.75" customHeight="1">
      <c r="A829" s="1"/>
      <c r="C829" s="1"/>
      <c r="D829" s="1"/>
      <c r="E829" s="1"/>
      <c r="H829" s="1"/>
    </row>
    <row r="830" ht="12.75" customHeight="1">
      <c r="A830" s="1"/>
      <c r="C830" s="1"/>
      <c r="D830" s="1"/>
      <c r="E830" s="1"/>
      <c r="H830" s="1"/>
    </row>
    <row r="831" ht="12.75" customHeight="1">
      <c r="A831" s="1"/>
      <c r="C831" s="1"/>
      <c r="D831" s="1"/>
      <c r="E831" s="1"/>
      <c r="H831" s="1"/>
    </row>
    <row r="832" ht="12.75" customHeight="1">
      <c r="A832" s="1"/>
      <c r="C832" s="1"/>
      <c r="D832" s="1"/>
      <c r="E832" s="1"/>
      <c r="H832" s="1"/>
    </row>
    <row r="833" ht="12.75" customHeight="1">
      <c r="A833" s="1"/>
      <c r="C833" s="1"/>
      <c r="D833" s="1"/>
      <c r="E833" s="1"/>
      <c r="H833" s="1"/>
    </row>
    <row r="834" ht="12.75" customHeight="1">
      <c r="A834" s="1"/>
      <c r="C834" s="1"/>
      <c r="D834" s="1"/>
      <c r="E834" s="1"/>
      <c r="H834" s="1"/>
    </row>
    <row r="835" ht="12.75" customHeight="1">
      <c r="A835" s="1"/>
      <c r="C835" s="1"/>
      <c r="D835" s="1"/>
      <c r="E835" s="1"/>
      <c r="H835" s="1"/>
    </row>
    <row r="836" ht="12.75" customHeight="1">
      <c r="A836" s="1"/>
      <c r="C836" s="1"/>
      <c r="D836" s="1"/>
      <c r="E836" s="1"/>
      <c r="H836" s="1"/>
    </row>
    <row r="837" ht="12.75" customHeight="1">
      <c r="A837" s="1"/>
      <c r="C837" s="1"/>
      <c r="D837" s="1"/>
      <c r="E837" s="1"/>
      <c r="H837" s="1"/>
    </row>
    <row r="838" ht="12.75" customHeight="1">
      <c r="A838" s="1"/>
      <c r="C838" s="1"/>
      <c r="D838" s="1"/>
      <c r="E838" s="1"/>
      <c r="H838" s="1"/>
    </row>
    <row r="839" ht="12.75" customHeight="1">
      <c r="A839" s="1"/>
      <c r="C839" s="1"/>
      <c r="D839" s="1"/>
      <c r="E839" s="1"/>
      <c r="H839" s="1"/>
    </row>
    <row r="840" ht="12.75" customHeight="1">
      <c r="A840" s="1"/>
      <c r="C840" s="1"/>
      <c r="D840" s="1"/>
      <c r="E840" s="1"/>
      <c r="H840" s="1"/>
    </row>
    <row r="841" ht="12.75" customHeight="1">
      <c r="A841" s="1"/>
      <c r="C841" s="1"/>
      <c r="D841" s="1"/>
      <c r="E841" s="1"/>
      <c r="H841" s="1"/>
    </row>
    <row r="842" ht="12.75" customHeight="1">
      <c r="A842" s="1"/>
      <c r="C842" s="1"/>
      <c r="D842" s="1"/>
      <c r="E842" s="1"/>
      <c r="H842" s="1"/>
    </row>
    <row r="843" ht="12.75" customHeight="1">
      <c r="A843" s="1"/>
      <c r="C843" s="1"/>
      <c r="D843" s="1"/>
      <c r="E843" s="1"/>
      <c r="H843" s="1"/>
    </row>
    <row r="844" ht="12.75" customHeight="1">
      <c r="A844" s="1"/>
      <c r="C844" s="1"/>
      <c r="D844" s="1"/>
      <c r="E844" s="1"/>
      <c r="H844" s="1"/>
    </row>
    <row r="845" ht="12.75" customHeight="1">
      <c r="A845" s="1"/>
      <c r="C845" s="1"/>
      <c r="D845" s="1"/>
      <c r="E845" s="1"/>
      <c r="H845" s="1"/>
    </row>
    <row r="846" ht="12.75" customHeight="1">
      <c r="A846" s="1"/>
      <c r="C846" s="1"/>
      <c r="D846" s="1"/>
      <c r="E846" s="1"/>
      <c r="H846" s="1"/>
    </row>
    <row r="847" ht="12.75" customHeight="1">
      <c r="A847" s="1"/>
      <c r="C847" s="1"/>
      <c r="D847" s="1"/>
      <c r="E847" s="1"/>
      <c r="H847" s="1"/>
    </row>
    <row r="848" ht="12.75" customHeight="1">
      <c r="A848" s="1"/>
      <c r="C848" s="1"/>
      <c r="D848" s="1"/>
      <c r="E848" s="1"/>
      <c r="H848" s="1"/>
    </row>
    <row r="849" ht="12.75" customHeight="1">
      <c r="A849" s="1"/>
      <c r="C849" s="1"/>
      <c r="D849" s="1"/>
      <c r="E849" s="1"/>
      <c r="H849" s="1"/>
    </row>
    <row r="850" ht="12.75" customHeight="1">
      <c r="A850" s="1"/>
      <c r="C850" s="1"/>
      <c r="D850" s="1"/>
      <c r="E850" s="1"/>
      <c r="H850" s="1"/>
    </row>
    <row r="851" ht="12.75" customHeight="1">
      <c r="A851" s="1"/>
      <c r="C851" s="1"/>
      <c r="D851" s="1"/>
      <c r="E851" s="1"/>
      <c r="H851" s="1"/>
    </row>
    <row r="852" ht="12.75" customHeight="1">
      <c r="A852" s="1"/>
      <c r="C852" s="1"/>
      <c r="D852" s="1"/>
      <c r="E852" s="1"/>
      <c r="H852" s="1"/>
    </row>
    <row r="853" ht="12.75" customHeight="1">
      <c r="A853" s="1"/>
      <c r="C853" s="1"/>
      <c r="D853" s="1"/>
      <c r="E853" s="1"/>
      <c r="H853" s="1"/>
    </row>
    <row r="854" ht="12.75" customHeight="1">
      <c r="A854" s="1"/>
      <c r="C854" s="1"/>
      <c r="D854" s="1"/>
      <c r="E854" s="1"/>
      <c r="H854" s="1"/>
    </row>
    <row r="855" ht="12.75" customHeight="1">
      <c r="A855" s="1"/>
      <c r="C855" s="1"/>
      <c r="D855" s="1"/>
      <c r="E855" s="1"/>
      <c r="H855" s="1"/>
    </row>
    <row r="856" ht="12.75" customHeight="1">
      <c r="A856" s="1"/>
      <c r="C856" s="1"/>
      <c r="D856" s="1"/>
      <c r="E856" s="1"/>
      <c r="H856" s="1"/>
    </row>
    <row r="857" ht="12.75" customHeight="1">
      <c r="A857" s="1"/>
      <c r="C857" s="1"/>
      <c r="D857" s="1"/>
      <c r="E857" s="1"/>
      <c r="H857" s="1"/>
    </row>
    <row r="858" ht="12.75" customHeight="1">
      <c r="A858" s="1"/>
      <c r="C858" s="1"/>
      <c r="D858" s="1"/>
      <c r="E858" s="1"/>
      <c r="H858" s="1"/>
    </row>
    <row r="859" ht="12.75" customHeight="1">
      <c r="A859" s="1"/>
      <c r="C859" s="1"/>
      <c r="D859" s="1"/>
      <c r="E859" s="1"/>
      <c r="H859" s="1"/>
    </row>
    <row r="860" ht="12.75" customHeight="1">
      <c r="A860" s="1"/>
      <c r="C860" s="1"/>
      <c r="D860" s="1"/>
      <c r="E860" s="1"/>
      <c r="H860" s="1"/>
    </row>
    <row r="861" ht="12.75" customHeight="1">
      <c r="A861" s="1"/>
      <c r="C861" s="1"/>
      <c r="D861" s="1"/>
      <c r="E861" s="1"/>
      <c r="H861" s="1"/>
    </row>
    <row r="862" ht="12.75" customHeight="1">
      <c r="A862" s="1"/>
      <c r="C862" s="1"/>
      <c r="D862" s="1"/>
      <c r="E862" s="1"/>
      <c r="H862" s="1"/>
    </row>
    <row r="863" ht="12.75" customHeight="1">
      <c r="A863" s="1"/>
      <c r="C863" s="1"/>
      <c r="D863" s="1"/>
      <c r="E863" s="1"/>
      <c r="H863" s="1"/>
    </row>
    <row r="864" ht="12.75" customHeight="1">
      <c r="A864" s="1"/>
      <c r="C864" s="1"/>
      <c r="D864" s="1"/>
      <c r="E864" s="1"/>
      <c r="H864" s="1"/>
    </row>
    <row r="865" ht="12.75" customHeight="1">
      <c r="A865" s="1"/>
      <c r="C865" s="1"/>
      <c r="D865" s="1"/>
      <c r="E865" s="1"/>
      <c r="H865" s="1"/>
    </row>
    <row r="866" ht="12.75" customHeight="1">
      <c r="A866" s="1"/>
      <c r="C866" s="1"/>
      <c r="D866" s="1"/>
      <c r="E866" s="1"/>
      <c r="H866" s="1"/>
    </row>
    <row r="867" ht="12.75" customHeight="1">
      <c r="A867" s="1"/>
      <c r="C867" s="1"/>
      <c r="D867" s="1"/>
      <c r="E867" s="1"/>
      <c r="H867" s="1"/>
    </row>
    <row r="868" ht="12.75" customHeight="1">
      <c r="A868" s="1"/>
      <c r="C868" s="1"/>
      <c r="D868" s="1"/>
      <c r="E868" s="1"/>
      <c r="H868" s="1"/>
    </row>
    <row r="869" ht="12.75" customHeight="1">
      <c r="A869" s="1"/>
      <c r="C869" s="1"/>
      <c r="D869" s="1"/>
      <c r="E869" s="1"/>
      <c r="H869" s="1"/>
    </row>
    <row r="870" ht="12.75" customHeight="1">
      <c r="A870" s="1"/>
      <c r="C870" s="1"/>
      <c r="D870" s="1"/>
      <c r="E870" s="1"/>
      <c r="H870" s="1"/>
    </row>
    <row r="871" ht="12.75" customHeight="1">
      <c r="A871" s="1"/>
      <c r="C871" s="1"/>
      <c r="D871" s="1"/>
      <c r="E871" s="1"/>
      <c r="H871" s="1"/>
    </row>
    <row r="872" ht="12.75" customHeight="1">
      <c r="A872" s="1"/>
      <c r="C872" s="1"/>
      <c r="D872" s="1"/>
      <c r="E872" s="1"/>
      <c r="H872" s="1"/>
    </row>
    <row r="873" ht="12.75" customHeight="1">
      <c r="A873" s="1"/>
      <c r="C873" s="1"/>
      <c r="D873" s="1"/>
      <c r="E873" s="1"/>
      <c r="H873" s="1"/>
    </row>
    <row r="874" ht="12.75" customHeight="1">
      <c r="A874" s="1"/>
      <c r="C874" s="1"/>
      <c r="D874" s="1"/>
      <c r="E874" s="1"/>
      <c r="H874" s="1"/>
    </row>
    <row r="875" ht="12.75" customHeight="1">
      <c r="A875" s="1"/>
      <c r="C875" s="1"/>
      <c r="D875" s="1"/>
      <c r="E875" s="1"/>
      <c r="H875" s="1"/>
    </row>
    <row r="876" ht="12.75" customHeight="1">
      <c r="A876" s="1"/>
      <c r="C876" s="1"/>
      <c r="D876" s="1"/>
      <c r="E876" s="1"/>
      <c r="H876" s="1"/>
    </row>
    <row r="877" ht="12.75" customHeight="1">
      <c r="A877" s="1"/>
      <c r="C877" s="1"/>
      <c r="D877" s="1"/>
      <c r="E877" s="1"/>
      <c r="H877" s="1"/>
    </row>
    <row r="878" ht="12.75" customHeight="1">
      <c r="A878" s="1"/>
      <c r="C878" s="1"/>
      <c r="D878" s="1"/>
      <c r="E878" s="1"/>
      <c r="H878" s="1"/>
    </row>
    <row r="879" ht="12.75" customHeight="1">
      <c r="A879" s="1"/>
      <c r="C879" s="1"/>
      <c r="D879" s="1"/>
      <c r="E879" s="1"/>
      <c r="H879" s="1"/>
    </row>
    <row r="880" ht="12.75" customHeight="1">
      <c r="A880" s="1"/>
      <c r="C880" s="1"/>
      <c r="D880" s="1"/>
      <c r="E880" s="1"/>
      <c r="H880" s="1"/>
    </row>
    <row r="881" ht="12.75" customHeight="1">
      <c r="A881" s="1"/>
      <c r="C881" s="1"/>
      <c r="D881" s="1"/>
      <c r="E881" s="1"/>
      <c r="H881" s="1"/>
    </row>
    <row r="882" ht="12.75" customHeight="1">
      <c r="A882" s="1"/>
      <c r="C882" s="1"/>
      <c r="D882" s="1"/>
      <c r="E882" s="1"/>
      <c r="H882" s="1"/>
    </row>
    <row r="883" ht="12.75" customHeight="1">
      <c r="A883" s="1"/>
      <c r="C883" s="1"/>
      <c r="D883" s="1"/>
      <c r="E883" s="1"/>
      <c r="H883" s="1"/>
    </row>
    <row r="884" ht="12.75" customHeight="1">
      <c r="A884" s="1"/>
      <c r="C884" s="1"/>
      <c r="D884" s="1"/>
      <c r="E884" s="1"/>
      <c r="H884" s="1"/>
    </row>
    <row r="885" ht="12.75" customHeight="1">
      <c r="A885" s="1"/>
      <c r="C885" s="1"/>
      <c r="D885" s="1"/>
      <c r="E885" s="1"/>
      <c r="H885" s="1"/>
    </row>
    <row r="886" ht="12.75" customHeight="1">
      <c r="A886" s="1"/>
      <c r="C886" s="1"/>
      <c r="D886" s="1"/>
      <c r="E886" s="1"/>
      <c r="H886" s="1"/>
    </row>
    <row r="887" ht="12.75" customHeight="1">
      <c r="A887" s="1"/>
      <c r="C887" s="1"/>
      <c r="D887" s="1"/>
      <c r="E887" s="1"/>
      <c r="H887" s="1"/>
    </row>
    <row r="888" ht="12.75" customHeight="1">
      <c r="A888" s="1"/>
      <c r="C888" s="1"/>
      <c r="D888" s="1"/>
      <c r="E888" s="1"/>
      <c r="H888" s="1"/>
    </row>
    <row r="889" ht="12.75" customHeight="1">
      <c r="A889" s="1"/>
      <c r="C889" s="1"/>
      <c r="D889" s="1"/>
      <c r="E889" s="1"/>
      <c r="H889" s="1"/>
    </row>
    <row r="890" ht="12.75" customHeight="1">
      <c r="A890" s="1"/>
      <c r="C890" s="1"/>
      <c r="D890" s="1"/>
      <c r="E890" s="1"/>
      <c r="H890" s="1"/>
    </row>
    <row r="891" ht="12.75" customHeight="1">
      <c r="A891" s="1"/>
      <c r="C891" s="1"/>
      <c r="D891" s="1"/>
      <c r="E891" s="1"/>
      <c r="H891" s="1"/>
    </row>
    <row r="892" ht="12.75" customHeight="1">
      <c r="A892" s="1"/>
      <c r="C892" s="1"/>
      <c r="D892" s="1"/>
      <c r="E892" s="1"/>
      <c r="H892" s="1"/>
    </row>
    <row r="893" ht="12.75" customHeight="1">
      <c r="A893" s="1"/>
      <c r="C893" s="1"/>
      <c r="D893" s="1"/>
      <c r="E893" s="1"/>
      <c r="H893" s="1"/>
    </row>
    <row r="894" ht="12.75" customHeight="1">
      <c r="A894" s="1"/>
      <c r="C894" s="1"/>
      <c r="D894" s="1"/>
      <c r="E894" s="1"/>
      <c r="H894" s="1"/>
    </row>
    <row r="895" ht="12.75" customHeight="1">
      <c r="A895" s="1"/>
      <c r="C895" s="1"/>
      <c r="D895" s="1"/>
      <c r="E895" s="1"/>
      <c r="H895" s="1"/>
    </row>
    <row r="896" ht="12.75" customHeight="1">
      <c r="A896" s="1"/>
      <c r="C896" s="1"/>
      <c r="D896" s="1"/>
      <c r="E896" s="1"/>
      <c r="H896" s="1"/>
    </row>
    <row r="897" ht="12.75" customHeight="1">
      <c r="A897" s="1"/>
      <c r="C897" s="1"/>
      <c r="D897" s="1"/>
      <c r="E897" s="1"/>
      <c r="H897" s="1"/>
    </row>
    <row r="898" ht="12.75" customHeight="1">
      <c r="A898" s="1"/>
      <c r="C898" s="1"/>
      <c r="D898" s="1"/>
      <c r="E898" s="1"/>
      <c r="H898" s="1"/>
    </row>
    <row r="899" ht="12.75" customHeight="1">
      <c r="A899" s="1"/>
      <c r="C899" s="1"/>
      <c r="D899" s="1"/>
      <c r="E899" s="1"/>
      <c r="H899" s="1"/>
    </row>
    <row r="900" ht="12.75" customHeight="1">
      <c r="A900" s="1"/>
      <c r="C900" s="1"/>
      <c r="D900" s="1"/>
      <c r="E900" s="1"/>
      <c r="H900" s="1"/>
    </row>
    <row r="901" ht="12.75" customHeight="1">
      <c r="A901" s="1"/>
      <c r="C901" s="1"/>
      <c r="D901" s="1"/>
      <c r="E901" s="1"/>
      <c r="H901" s="1"/>
    </row>
    <row r="902" ht="12.75" customHeight="1">
      <c r="A902" s="1"/>
      <c r="C902" s="1"/>
      <c r="D902" s="1"/>
      <c r="E902" s="1"/>
      <c r="H902" s="1"/>
    </row>
    <row r="903" ht="12.75" customHeight="1">
      <c r="A903" s="1"/>
      <c r="C903" s="1"/>
      <c r="D903" s="1"/>
      <c r="E903" s="1"/>
      <c r="H903" s="1"/>
    </row>
    <row r="904" ht="12.75" customHeight="1">
      <c r="A904" s="1"/>
      <c r="C904" s="1"/>
      <c r="D904" s="1"/>
      <c r="E904" s="1"/>
      <c r="H904" s="1"/>
    </row>
    <row r="905" ht="12.75" customHeight="1">
      <c r="A905" s="1"/>
      <c r="C905" s="1"/>
      <c r="D905" s="1"/>
      <c r="E905" s="1"/>
      <c r="H905" s="1"/>
    </row>
    <row r="906" ht="12.75" customHeight="1">
      <c r="A906" s="1"/>
      <c r="C906" s="1"/>
      <c r="D906" s="1"/>
      <c r="E906" s="1"/>
      <c r="H906" s="1"/>
    </row>
    <row r="907" ht="12.75" customHeight="1">
      <c r="A907" s="1"/>
      <c r="C907" s="1"/>
      <c r="D907" s="1"/>
      <c r="E907" s="1"/>
      <c r="H907" s="1"/>
    </row>
    <row r="908" ht="12.75" customHeight="1">
      <c r="A908" s="1"/>
      <c r="C908" s="1"/>
      <c r="D908" s="1"/>
      <c r="E908" s="1"/>
      <c r="H908" s="1"/>
    </row>
    <row r="909" ht="12.75" customHeight="1">
      <c r="A909" s="1"/>
      <c r="C909" s="1"/>
      <c r="D909" s="1"/>
      <c r="E909" s="1"/>
      <c r="H909" s="1"/>
    </row>
    <row r="910" ht="12.75" customHeight="1">
      <c r="A910" s="1"/>
      <c r="C910" s="1"/>
      <c r="D910" s="1"/>
      <c r="E910" s="1"/>
      <c r="H910" s="1"/>
    </row>
    <row r="911" ht="12.75" customHeight="1">
      <c r="A911" s="1"/>
      <c r="C911" s="1"/>
      <c r="D911" s="1"/>
      <c r="E911" s="1"/>
      <c r="H911" s="1"/>
    </row>
    <row r="912" ht="12.75" customHeight="1">
      <c r="A912" s="1"/>
      <c r="C912" s="1"/>
      <c r="D912" s="1"/>
      <c r="E912" s="1"/>
      <c r="H912" s="1"/>
    </row>
    <row r="913" ht="12.75" customHeight="1">
      <c r="A913" s="1"/>
      <c r="C913" s="1"/>
      <c r="D913" s="1"/>
      <c r="E913" s="1"/>
      <c r="H913" s="1"/>
    </row>
    <row r="914" ht="12.75" customHeight="1">
      <c r="A914" s="1"/>
      <c r="C914" s="1"/>
      <c r="D914" s="1"/>
      <c r="E914" s="1"/>
      <c r="H914" s="1"/>
    </row>
    <row r="915" ht="12.75" customHeight="1">
      <c r="A915" s="1"/>
      <c r="C915" s="1"/>
      <c r="D915" s="1"/>
      <c r="E915" s="1"/>
      <c r="H915" s="1"/>
    </row>
    <row r="916" ht="12.75" customHeight="1">
      <c r="A916" s="1"/>
      <c r="C916" s="1"/>
      <c r="D916" s="1"/>
      <c r="E916" s="1"/>
      <c r="H916" s="1"/>
    </row>
    <row r="917" ht="12.75" customHeight="1">
      <c r="A917" s="1"/>
      <c r="C917" s="1"/>
      <c r="D917" s="1"/>
      <c r="E917" s="1"/>
      <c r="H917" s="1"/>
    </row>
    <row r="918" ht="12.75" customHeight="1">
      <c r="A918" s="1"/>
      <c r="C918" s="1"/>
      <c r="D918" s="1"/>
      <c r="E918" s="1"/>
      <c r="H918" s="1"/>
    </row>
    <row r="919" ht="12.75" customHeight="1">
      <c r="A919" s="1"/>
      <c r="C919" s="1"/>
      <c r="D919" s="1"/>
      <c r="E919" s="1"/>
      <c r="H919" s="1"/>
    </row>
    <row r="920" ht="12.75" customHeight="1">
      <c r="A920" s="1"/>
      <c r="C920" s="1"/>
      <c r="D920" s="1"/>
      <c r="E920" s="1"/>
      <c r="H920" s="1"/>
    </row>
    <row r="921" ht="12.75" customHeight="1">
      <c r="A921" s="1"/>
      <c r="C921" s="1"/>
      <c r="D921" s="1"/>
      <c r="E921" s="1"/>
      <c r="H921" s="1"/>
    </row>
    <row r="922" ht="12.75" customHeight="1">
      <c r="A922" s="1"/>
      <c r="C922" s="1"/>
      <c r="D922" s="1"/>
      <c r="E922" s="1"/>
      <c r="H922" s="1"/>
    </row>
    <row r="923" ht="12.75" customHeight="1">
      <c r="A923" s="1"/>
      <c r="C923" s="1"/>
      <c r="D923" s="1"/>
      <c r="E923" s="1"/>
      <c r="H923" s="1"/>
    </row>
    <row r="924" ht="12.75" customHeight="1">
      <c r="A924" s="1"/>
      <c r="C924" s="1"/>
      <c r="D924" s="1"/>
      <c r="E924" s="1"/>
      <c r="H924" s="1"/>
    </row>
    <row r="925" ht="12.75" customHeight="1">
      <c r="A925" s="1"/>
      <c r="C925" s="1"/>
      <c r="D925" s="1"/>
      <c r="E925" s="1"/>
      <c r="H925" s="1"/>
    </row>
    <row r="926" ht="12.75" customHeight="1">
      <c r="A926" s="1"/>
      <c r="C926" s="1"/>
      <c r="D926" s="1"/>
      <c r="E926" s="1"/>
      <c r="H926" s="1"/>
    </row>
    <row r="927" ht="12.75" customHeight="1">
      <c r="A927" s="1"/>
      <c r="C927" s="1"/>
      <c r="D927" s="1"/>
      <c r="E927" s="1"/>
      <c r="H927" s="1"/>
    </row>
    <row r="928" ht="12.75" customHeight="1">
      <c r="A928" s="1"/>
      <c r="C928" s="1"/>
      <c r="D928" s="1"/>
      <c r="E928" s="1"/>
      <c r="H928" s="1"/>
    </row>
    <row r="929" ht="12.75" customHeight="1">
      <c r="A929" s="1"/>
      <c r="C929" s="1"/>
      <c r="D929" s="1"/>
      <c r="E929" s="1"/>
      <c r="H929" s="1"/>
    </row>
    <row r="930" ht="12.75" customHeight="1">
      <c r="A930" s="1"/>
      <c r="C930" s="1"/>
      <c r="D930" s="1"/>
      <c r="E930" s="1"/>
      <c r="H930" s="1"/>
    </row>
    <row r="931" ht="12.75" customHeight="1">
      <c r="A931" s="1"/>
      <c r="C931" s="1"/>
      <c r="D931" s="1"/>
      <c r="E931" s="1"/>
      <c r="H931" s="1"/>
    </row>
    <row r="932" ht="12.75" customHeight="1">
      <c r="A932" s="1"/>
      <c r="C932" s="1"/>
      <c r="D932" s="1"/>
      <c r="E932" s="1"/>
      <c r="H932" s="1"/>
    </row>
    <row r="933" ht="12.75" customHeight="1">
      <c r="A933" s="1"/>
      <c r="C933" s="1"/>
      <c r="D933" s="1"/>
      <c r="E933" s="1"/>
      <c r="H933" s="1"/>
    </row>
    <row r="934" ht="12.75" customHeight="1">
      <c r="A934" s="1"/>
      <c r="C934" s="1"/>
      <c r="D934" s="1"/>
      <c r="E934" s="1"/>
      <c r="H934" s="1"/>
    </row>
    <row r="935" ht="12.75" customHeight="1">
      <c r="A935" s="1"/>
      <c r="C935" s="1"/>
      <c r="D935" s="1"/>
      <c r="E935" s="1"/>
      <c r="H935" s="1"/>
    </row>
    <row r="936" ht="12.75" customHeight="1">
      <c r="A936" s="1"/>
      <c r="C936" s="1"/>
      <c r="D936" s="1"/>
      <c r="E936" s="1"/>
      <c r="H936" s="1"/>
    </row>
    <row r="937" ht="12.75" customHeight="1">
      <c r="A937" s="1"/>
      <c r="C937" s="1"/>
      <c r="D937" s="1"/>
      <c r="E937" s="1"/>
      <c r="H937" s="1"/>
    </row>
    <row r="938" ht="12.75" customHeight="1">
      <c r="A938" s="1"/>
      <c r="C938" s="1"/>
      <c r="D938" s="1"/>
      <c r="E938" s="1"/>
      <c r="H938" s="1"/>
    </row>
    <row r="939" ht="12.75" customHeight="1">
      <c r="A939" s="1"/>
      <c r="C939" s="1"/>
      <c r="D939" s="1"/>
      <c r="E939" s="1"/>
      <c r="H939" s="1"/>
    </row>
    <row r="940" ht="12.75" customHeight="1">
      <c r="A940" s="1"/>
      <c r="C940" s="1"/>
      <c r="D940" s="1"/>
      <c r="E940" s="1"/>
      <c r="H940" s="1"/>
    </row>
    <row r="941" ht="12.75" customHeight="1">
      <c r="A941" s="1"/>
      <c r="C941" s="1"/>
      <c r="D941" s="1"/>
      <c r="E941" s="1"/>
      <c r="H941" s="1"/>
    </row>
    <row r="942" ht="12.75" customHeight="1">
      <c r="A942" s="1"/>
      <c r="C942" s="1"/>
      <c r="D942" s="1"/>
      <c r="E942" s="1"/>
      <c r="H942" s="1"/>
    </row>
    <row r="943" ht="12.75" customHeight="1">
      <c r="A943" s="1"/>
      <c r="C943" s="1"/>
      <c r="D943" s="1"/>
      <c r="E943" s="1"/>
      <c r="H943" s="1"/>
    </row>
    <row r="944" ht="12.75" customHeight="1">
      <c r="A944" s="1"/>
      <c r="C944" s="1"/>
      <c r="D944" s="1"/>
      <c r="E944" s="1"/>
      <c r="H944" s="1"/>
    </row>
    <row r="945" ht="12.75" customHeight="1">
      <c r="A945" s="1"/>
      <c r="C945" s="1"/>
      <c r="D945" s="1"/>
      <c r="E945" s="1"/>
      <c r="H945" s="1"/>
    </row>
    <row r="946" ht="12.75" customHeight="1">
      <c r="A946" s="1"/>
      <c r="C946" s="1"/>
      <c r="D946" s="1"/>
      <c r="E946" s="1"/>
      <c r="H946" s="1"/>
    </row>
    <row r="947" ht="12.75" customHeight="1">
      <c r="A947" s="1"/>
      <c r="C947" s="1"/>
      <c r="D947" s="1"/>
      <c r="E947" s="1"/>
      <c r="H947" s="1"/>
    </row>
    <row r="948" ht="12.75" customHeight="1">
      <c r="A948" s="1"/>
      <c r="C948" s="1"/>
      <c r="D948" s="1"/>
      <c r="E948" s="1"/>
      <c r="H948" s="1"/>
    </row>
    <row r="949" ht="12.75" customHeight="1">
      <c r="A949" s="1"/>
      <c r="C949" s="1"/>
      <c r="D949" s="1"/>
      <c r="E949" s="1"/>
      <c r="H949" s="1"/>
    </row>
    <row r="950" ht="12.75" customHeight="1">
      <c r="A950" s="1"/>
      <c r="C950" s="1"/>
      <c r="D950" s="1"/>
      <c r="E950" s="1"/>
      <c r="H950" s="1"/>
    </row>
    <row r="951" ht="12.75" customHeight="1">
      <c r="A951" s="1"/>
      <c r="C951" s="1"/>
      <c r="D951" s="1"/>
      <c r="E951" s="1"/>
      <c r="H951" s="1"/>
    </row>
    <row r="952" ht="12.75" customHeight="1">
      <c r="A952" s="1"/>
      <c r="C952" s="1"/>
      <c r="D952" s="1"/>
      <c r="E952" s="1"/>
      <c r="H952" s="1"/>
    </row>
    <row r="953" ht="12.75" customHeight="1">
      <c r="A953" s="1"/>
      <c r="C953" s="1"/>
      <c r="D953" s="1"/>
      <c r="E953" s="1"/>
      <c r="H953" s="1"/>
    </row>
    <row r="954" ht="12.75" customHeight="1">
      <c r="A954" s="1"/>
      <c r="C954" s="1"/>
      <c r="D954" s="1"/>
      <c r="E954" s="1"/>
      <c r="H954" s="1"/>
    </row>
    <row r="955" ht="12.75" customHeight="1">
      <c r="A955" s="1"/>
      <c r="C955" s="1"/>
      <c r="D955" s="1"/>
      <c r="E955" s="1"/>
      <c r="H955" s="1"/>
    </row>
    <row r="956" ht="12.75" customHeight="1">
      <c r="A956" s="1"/>
      <c r="C956" s="1"/>
      <c r="D956" s="1"/>
      <c r="E956" s="1"/>
      <c r="H956" s="1"/>
    </row>
    <row r="957" ht="12.75" customHeight="1">
      <c r="A957" s="1"/>
      <c r="C957" s="1"/>
      <c r="D957" s="1"/>
      <c r="E957" s="1"/>
      <c r="H957" s="1"/>
    </row>
    <row r="958" ht="12.75" customHeight="1">
      <c r="A958" s="1"/>
      <c r="C958" s="1"/>
      <c r="D958" s="1"/>
      <c r="E958" s="1"/>
      <c r="H958" s="1"/>
    </row>
    <row r="959" ht="12.75" customHeight="1">
      <c r="A959" s="1"/>
      <c r="C959" s="1"/>
      <c r="D959" s="1"/>
      <c r="E959" s="1"/>
      <c r="H959" s="1"/>
    </row>
    <row r="960" ht="12.75" customHeight="1">
      <c r="A960" s="1"/>
      <c r="C960" s="1"/>
      <c r="D960" s="1"/>
      <c r="E960" s="1"/>
      <c r="H960" s="1"/>
    </row>
    <row r="961" ht="12.75" customHeight="1">
      <c r="A961" s="1"/>
      <c r="C961" s="1"/>
      <c r="D961" s="1"/>
      <c r="E961" s="1"/>
      <c r="H961" s="1"/>
    </row>
    <row r="962" ht="12.75" customHeight="1">
      <c r="A962" s="1"/>
      <c r="C962" s="1"/>
      <c r="D962" s="1"/>
      <c r="E962" s="1"/>
      <c r="H962" s="1"/>
    </row>
    <row r="963" ht="12.75" customHeight="1">
      <c r="A963" s="1"/>
      <c r="C963" s="1"/>
      <c r="D963" s="1"/>
      <c r="E963" s="1"/>
      <c r="H963" s="1"/>
    </row>
    <row r="964" ht="12.75" customHeight="1">
      <c r="A964" s="1"/>
      <c r="C964" s="1"/>
      <c r="D964" s="1"/>
      <c r="E964" s="1"/>
      <c r="H964" s="1"/>
    </row>
    <row r="965" ht="12.75" customHeight="1">
      <c r="A965" s="1"/>
      <c r="C965" s="1"/>
      <c r="D965" s="1"/>
      <c r="E965" s="1"/>
      <c r="H965" s="1"/>
    </row>
    <row r="966" ht="12.75" customHeight="1">
      <c r="A966" s="1"/>
      <c r="C966" s="1"/>
      <c r="D966" s="1"/>
      <c r="E966" s="1"/>
      <c r="H966" s="1"/>
    </row>
    <row r="967" ht="12.75" customHeight="1">
      <c r="A967" s="1"/>
      <c r="C967" s="1"/>
      <c r="D967" s="1"/>
      <c r="E967" s="1"/>
      <c r="H967" s="1"/>
    </row>
    <row r="968" ht="12.75" customHeight="1">
      <c r="A968" s="1"/>
      <c r="C968" s="1"/>
      <c r="D968" s="1"/>
      <c r="E968" s="1"/>
      <c r="H968" s="1"/>
    </row>
    <row r="969" ht="12.75" customHeight="1">
      <c r="A969" s="1"/>
      <c r="C969" s="1"/>
      <c r="D969" s="1"/>
      <c r="E969" s="1"/>
      <c r="H969" s="1"/>
    </row>
    <row r="970" ht="12.75" customHeight="1">
      <c r="A970" s="1"/>
      <c r="C970" s="1"/>
      <c r="D970" s="1"/>
      <c r="E970" s="1"/>
      <c r="H970" s="1"/>
    </row>
    <row r="971" ht="12.75" customHeight="1">
      <c r="A971" s="1"/>
      <c r="C971" s="1"/>
      <c r="D971" s="1"/>
      <c r="E971" s="1"/>
      <c r="H971" s="1"/>
    </row>
    <row r="972" ht="12.75" customHeight="1">
      <c r="A972" s="1"/>
      <c r="C972" s="1"/>
      <c r="D972" s="1"/>
      <c r="E972" s="1"/>
      <c r="H972" s="1"/>
    </row>
    <row r="973" ht="12.75" customHeight="1">
      <c r="A973" s="1"/>
      <c r="C973" s="1"/>
      <c r="D973" s="1"/>
      <c r="E973" s="1"/>
      <c r="H973" s="1"/>
    </row>
    <row r="974" ht="12.75" customHeight="1">
      <c r="A974" s="1"/>
      <c r="C974" s="1"/>
      <c r="D974" s="1"/>
      <c r="E974" s="1"/>
      <c r="H974" s="1"/>
    </row>
    <row r="975" ht="12.75" customHeight="1">
      <c r="A975" s="1"/>
      <c r="C975" s="1"/>
      <c r="D975" s="1"/>
      <c r="E975" s="1"/>
      <c r="H975" s="1"/>
    </row>
    <row r="976" ht="12.75" customHeight="1">
      <c r="A976" s="1"/>
      <c r="C976" s="1"/>
      <c r="D976" s="1"/>
      <c r="E976" s="1"/>
      <c r="H976" s="1"/>
    </row>
    <row r="977" ht="12.75" customHeight="1">
      <c r="A977" s="1"/>
      <c r="C977" s="1"/>
      <c r="D977" s="1"/>
      <c r="E977" s="1"/>
      <c r="H977" s="1"/>
    </row>
    <row r="978" ht="12.75" customHeight="1">
      <c r="A978" s="1"/>
      <c r="C978" s="1"/>
      <c r="D978" s="1"/>
      <c r="E978" s="1"/>
      <c r="H978" s="1"/>
    </row>
    <row r="979" ht="12.75" customHeight="1">
      <c r="A979" s="1"/>
      <c r="C979" s="1"/>
      <c r="D979" s="1"/>
      <c r="E979" s="1"/>
      <c r="H979" s="1"/>
    </row>
    <row r="980" ht="12.75" customHeight="1">
      <c r="A980" s="1"/>
      <c r="C980" s="1"/>
      <c r="D980" s="1"/>
      <c r="E980" s="1"/>
      <c r="H980" s="1"/>
    </row>
    <row r="981" ht="12.75" customHeight="1">
      <c r="A981" s="1"/>
      <c r="C981" s="1"/>
      <c r="D981" s="1"/>
      <c r="E981" s="1"/>
      <c r="H981" s="1"/>
    </row>
    <row r="982" ht="12.75" customHeight="1">
      <c r="A982" s="1"/>
      <c r="C982" s="1"/>
      <c r="D982" s="1"/>
      <c r="E982" s="1"/>
      <c r="H982" s="1"/>
    </row>
    <row r="983" ht="12.75" customHeight="1">
      <c r="A983" s="1"/>
      <c r="C983" s="1"/>
      <c r="D983" s="1"/>
      <c r="E983" s="1"/>
      <c r="H983" s="1"/>
    </row>
    <row r="984" ht="12.75" customHeight="1">
      <c r="A984" s="1"/>
      <c r="C984" s="1"/>
      <c r="D984" s="1"/>
      <c r="E984" s="1"/>
      <c r="H984" s="1"/>
    </row>
    <row r="985" ht="12.75" customHeight="1">
      <c r="A985" s="1"/>
      <c r="C985" s="1"/>
      <c r="D985" s="1"/>
      <c r="E985" s="1"/>
      <c r="H985" s="1"/>
    </row>
    <row r="986" ht="12.75" customHeight="1">
      <c r="A986" s="1"/>
      <c r="C986" s="1"/>
      <c r="D986" s="1"/>
      <c r="E986" s="1"/>
      <c r="H986" s="1"/>
    </row>
    <row r="987" ht="12.75" customHeight="1">
      <c r="A987" s="1"/>
      <c r="C987" s="1"/>
      <c r="D987" s="1"/>
      <c r="E987" s="1"/>
      <c r="H987" s="1"/>
    </row>
    <row r="988" ht="12.75" customHeight="1">
      <c r="A988" s="1"/>
      <c r="C988" s="1"/>
      <c r="D988" s="1"/>
      <c r="E988" s="1"/>
      <c r="H988" s="1"/>
    </row>
    <row r="989" ht="12.75" customHeight="1">
      <c r="A989" s="1"/>
      <c r="C989" s="1"/>
      <c r="D989" s="1"/>
      <c r="E989" s="1"/>
      <c r="H989" s="1"/>
    </row>
    <row r="990" ht="12.75" customHeight="1">
      <c r="A990" s="1"/>
      <c r="C990" s="1"/>
      <c r="D990" s="1"/>
      <c r="E990" s="1"/>
      <c r="H990" s="1"/>
    </row>
    <row r="991" ht="12.75" customHeight="1">
      <c r="A991" s="1"/>
      <c r="C991" s="1"/>
      <c r="D991" s="1"/>
      <c r="E991" s="1"/>
      <c r="H991" s="1"/>
    </row>
    <row r="992" ht="12.75" customHeight="1">
      <c r="A992" s="1"/>
      <c r="C992" s="1"/>
      <c r="D992" s="1"/>
      <c r="E992" s="1"/>
      <c r="H992" s="1"/>
    </row>
    <row r="993" ht="12.75" customHeight="1">
      <c r="A993" s="1"/>
      <c r="C993" s="1"/>
      <c r="D993" s="1"/>
      <c r="E993" s="1"/>
      <c r="H993" s="1"/>
    </row>
    <row r="994" ht="12.75" customHeight="1">
      <c r="A994" s="1"/>
      <c r="C994" s="1"/>
      <c r="D994" s="1"/>
      <c r="E994" s="1"/>
      <c r="H994" s="1"/>
    </row>
    <row r="995" ht="12.75" customHeight="1">
      <c r="A995" s="1"/>
      <c r="C995" s="1"/>
      <c r="D995" s="1"/>
      <c r="E995" s="1"/>
      <c r="H995" s="1"/>
    </row>
    <row r="996" ht="12.75" customHeight="1">
      <c r="A996" s="1"/>
      <c r="C996" s="1"/>
      <c r="D996" s="1"/>
      <c r="E996" s="1"/>
      <c r="H996" s="1"/>
    </row>
    <row r="997" ht="12.75" customHeight="1">
      <c r="A997" s="1"/>
      <c r="C997" s="1"/>
      <c r="D997" s="1"/>
      <c r="E997" s="1"/>
      <c r="H997" s="1"/>
    </row>
    <row r="998" ht="12.75" customHeight="1">
      <c r="A998" s="1"/>
      <c r="C998" s="1"/>
      <c r="D998" s="1"/>
      <c r="E998" s="1"/>
      <c r="H998" s="1"/>
    </row>
    <row r="999" ht="12.75" customHeight="1">
      <c r="A999" s="1"/>
      <c r="C999" s="1"/>
      <c r="D999" s="1"/>
      <c r="E999" s="1"/>
      <c r="H999" s="1"/>
    </row>
    <row r="1000" ht="12.75" customHeight="1">
      <c r="A1000" s="1"/>
      <c r="C1000" s="1"/>
      <c r="D1000" s="1"/>
      <c r="E1000" s="1"/>
      <c r="H1000" s="1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9.57"/>
    <col customWidth="1" min="3" max="3" width="10.86"/>
    <col customWidth="1" min="4" max="4" width="11.86"/>
    <col customWidth="1" min="5" max="5" width="17.14"/>
    <col customWidth="1" min="6" max="6" width="8.0"/>
    <col customWidth="1" min="7" max="7" width="19.14"/>
    <col customWidth="1" min="8" max="26" width="8.0"/>
  </cols>
  <sheetData>
    <row r="1" ht="18.75" customHeight="1">
      <c r="A1" s="17" t="s">
        <v>348</v>
      </c>
      <c r="B1" s="17"/>
      <c r="C1" s="17"/>
      <c r="D1" s="17"/>
      <c r="E1" s="17"/>
      <c r="F1" s="17"/>
      <c r="G1" s="1"/>
    </row>
    <row r="2" ht="13.5" customHeight="1">
      <c r="A2" s="1"/>
      <c r="B2" s="1"/>
      <c r="C2" s="1"/>
      <c r="D2" s="1"/>
      <c r="E2" s="1"/>
      <c r="G2" s="1"/>
    </row>
    <row r="3" ht="12.75" customHeight="1">
      <c r="A3" s="1"/>
      <c r="B3" s="1"/>
      <c r="C3" s="4" t="s">
        <v>4045</v>
      </c>
      <c r="D3" s="1"/>
      <c r="E3" s="1"/>
      <c r="G3" s="1"/>
    </row>
    <row r="4" ht="12.75" customHeight="1">
      <c r="A4" s="1"/>
      <c r="B4" s="1"/>
      <c r="C4" s="267">
        <f>TODAY()</f>
        <v>44589</v>
      </c>
      <c r="D4" s="71" t="s">
        <v>4046</v>
      </c>
      <c r="E4" s="1"/>
      <c r="G4" s="1"/>
    </row>
    <row r="5" ht="12.75" customHeight="1">
      <c r="A5" s="1"/>
      <c r="B5" s="1"/>
      <c r="C5" s="1"/>
      <c r="D5" s="1"/>
      <c r="E5" s="1"/>
      <c r="G5" s="1"/>
    </row>
    <row r="6" ht="13.5" customHeight="1">
      <c r="A6" s="1"/>
      <c r="B6" s="3" t="s">
        <v>721</v>
      </c>
      <c r="C6" s="3"/>
      <c r="D6" s="3"/>
      <c r="E6" s="3"/>
      <c r="F6" s="3"/>
      <c r="G6" s="1"/>
    </row>
    <row r="7" ht="12.75" customHeight="1">
      <c r="A7" s="1"/>
      <c r="B7" s="1" t="s">
        <v>4047</v>
      </c>
      <c r="C7" s="1"/>
      <c r="D7" s="1"/>
      <c r="E7" s="1"/>
      <c r="G7" s="1"/>
    </row>
    <row r="8" ht="12.75" customHeight="1">
      <c r="A8" s="1"/>
      <c r="B8" s="1"/>
      <c r="C8" s="1"/>
      <c r="D8" s="1"/>
      <c r="E8" s="1"/>
      <c r="G8" s="1"/>
    </row>
    <row r="9" ht="13.5" customHeight="1">
      <c r="A9" s="1"/>
      <c r="B9" s="3" t="s">
        <v>653</v>
      </c>
      <c r="C9" s="3"/>
      <c r="D9" s="3"/>
      <c r="E9" s="3"/>
      <c r="F9" s="3"/>
      <c r="G9" s="1"/>
    </row>
    <row r="10" ht="12.75" customHeight="1">
      <c r="A10" s="1"/>
      <c r="B10" s="1" t="s">
        <v>4046</v>
      </c>
      <c r="C10" s="1"/>
      <c r="D10" s="1"/>
      <c r="E10" s="1"/>
      <c r="G10" s="1"/>
    </row>
    <row r="11" ht="12.75" customHeight="1">
      <c r="A11" s="1"/>
      <c r="B11" s="1"/>
      <c r="C11" s="1"/>
      <c r="D11" s="1"/>
      <c r="E11" s="1"/>
      <c r="G11" s="1"/>
    </row>
    <row r="12" ht="13.5" customHeight="1">
      <c r="A12" s="1"/>
      <c r="B12" s="3" t="s">
        <v>4</v>
      </c>
      <c r="C12" s="3"/>
      <c r="D12" s="3"/>
      <c r="E12" s="3"/>
      <c r="F12" s="3"/>
      <c r="G12" s="1"/>
    </row>
    <row r="13" ht="12.75" customHeight="1">
      <c r="A13" s="1"/>
      <c r="B13" s="1" t="s">
        <v>4048</v>
      </c>
      <c r="C13" s="1"/>
      <c r="D13" s="1"/>
      <c r="E13" s="1"/>
      <c r="G13" s="1"/>
    </row>
    <row r="14" ht="12.75" customHeight="1">
      <c r="A14" s="1"/>
      <c r="B14" s="1"/>
      <c r="C14" s="1"/>
      <c r="D14" s="1"/>
      <c r="E14" s="1"/>
      <c r="G14" s="1"/>
    </row>
    <row r="15" ht="13.5" customHeight="1">
      <c r="A15" s="1"/>
      <c r="B15" s="3" t="s">
        <v>656</v>
      </c>
      <c r="C15" s="3"/>
      <c r="D15" s="3"/>
      <c r="E15" s="3"/>
      <c r="F15" s="3"/>
      <c r="G15" s="1"/>
    </row>
    <row r="16" ht="12.75" customHeight="1">
      <c r="A16" s="1"/>
      <c r="B16" s="1" t="s">
        <v>4049</v>
      </c>
      <c r="C16" s="1"/>
      <c r="D16" s="1"/>
      <c r="E16" s="1"/>
      <c r="G16" s="1"/>
    </row>
    <row r="17" ht="12.75" customHeight="1">
      <c r="A17" s="1"/>
      <c r="B17" s="1" t="s">
        <v>4050</v>
      </c>
      <c r="C17" s="1"/>
      <c r="D17" s="1"/>
      <c r="E17" s="1"/>
      <c r="G17" s="1"/>
    </row>
    <row r="18" ht="12.75" customHeight="1">
      <c r="A18" s="1"/>
      <c r="B18" s="1"/>
      <c r="C18" s="1"/>
      <c r="D18" s="1"/>
      <c r="E18" s="1"/>
      <c r="G18" s="1"/>
    </row>
    <row r="19" ht="12.75" customHeight="1">
      <c r="A19" s="1"/>
      <c r="B19" s="1"/>
      <c r="C19" s="4" t="s">
        <v>126</v>
      </c>
      <c r="D19" s="4" t="s">
        <v>4051</v>
      </c>
      <c r="E19" s="1"/>
      <c r="G19" s="1"/>
    </row>
    <row r="20" ht="12.75" customHeight="1">
      <c r="A20" s="1"/>
      <c r="B20" s="1"/>
      <c r="C20" s="193">
        <v>35431.0</v>
      </c>
      <c r="D20" s="205">
        <f t="shared" ref="D20:D21" si="1">TODAY()-C20</f>
        <v>9158</v>
      </c>
      <c r="E20" s="71" t="s">
        <v>4052</v>
      </c>
      <c r="G20" s="1"/>
    </row>
    <row r="21" ht="12.75" customHeight="1">
      <c r="A21" s="1"/>
      <c r="B21" s="1"/>
      <c r="C21" s="193">
        <v>35652.0</v>
      </c>
      <c r="D21" s="205">
        <f t="shared" si="1"/>
        <v>8937</v>
      </c>
      <c r="E21" s="71" t="s">
        <v>4053</v>
      </c>
      <c r="G21" s="1"/>
    </row>
    <row r="22" ht="12.75" customHeight="1">
      <c r="A22" s="1"/>
      <c r="B22" s="1"/>
      <c r="C22" s="1"/>
      <c r="D22" s="1"/>
      <c r="E22" s="1"/>
      <c r="G22" s="1"/>
    </row>
    <row r="23" ht="12.75" customHeight="1">
      <c r="A23" s="1"/>
      <c r="B23" s="1"/>
      <c r="C23" s="1"/>
      <c r="D23" s="1"/>
      <c r="E23" s="1"/>
      <c r="G23" s="1"/>
    </row>
    <row r="24" ht="12.75" customHeight="1">
      <c r="A24" s="1"/>
      <c r="B24" s="1" t="s">
        <v>4054</v>
      </c>
      <c r="C24" s="1"/>
      <c r="D24" s="1"/>
      <c r="E24" s="1"/>
      <c r="G24" s="1"/>
    </row>
    <row r="25" ht="12.75" customHeight="1">
      <c r="A25" s="1"/>
      <c r="B25" s="1" t="s">
        <v>4055</v>
      </c>
      <c r="C25" s="1"/>
      <c r="D25" s="1"/>
      <c r="E25" s="1"/>
      <c r="G25" s="1"/>
    </row>
    <row r="26" ht="12.75" customHeight="1">
      <c r="A26" s="1"/>
      <c r="B26" s="1"/>
      <c r="C26" s="1"/>
      <c r="D26" s="1"/>
      <c r="E26" s="1"/>
      <c r="G26" s="1"/>
    </row>
    <row r="27" ht="12.75" customHeight="1">
      <c r="A27" s="1"/>
      <c r="B27" s="1"/>
      <c r="C27" s="4" t="s">
        <v>126</v>
      </c>
      <c r="D27" s="4" t="s">
        <v>4051</v>
      </c>
      <c r="E27" s="1"/>
      <c r="G27" s="1"/>
    </row>
    <row r="28" ht="12.75" customHeight="1">
      <c r="A28" s="1"/>
      <c r="B28" s="1"/>
      <c r="C28" s="193">
        <v>35431.0</v>
      </c>
      <c r="D28" s="205">
        <f t="shared" ref="D28:D29" si="2">TODAY()-C28+1</f>
        <v>9159</v>
      </c>
      <c r="E28" s="71" t="s">
        <v>4056</v>
      </c>
      <c r="G28" s="1"/>
    </row>
    <row r="29" ht="12.75" customHeight="1">
      <c r="A29" s="1"/>
      <c r="B29" s="1"/>
      <c r="C29" s="193">
        <v>35652.0</v>
      </c>
      <c r="D29" s="205">
        <f t="shared" si="2"/>
        <v>8938</v>
      </c>
      <c r="E29" s="71" t="s">
        <v>4057</v>
      </c>
      <c r="G29" s="1"/>
    </row>
    <row r="30" ht="12.75" customHeight="1">
      <c r="A30" s="1"/>
      <c r="B30" s="1"/>
      <c r="C30" s="1"/>
      <c r="D30" s="1"/>
      <c r="E30" s="1"/>
      <c r="G30" s="1"/>
    </row>
    <row r="31" ht="12.75" customHeight="1">
      <c r="A31" s="1"/>
      <c r="B31" s="1"/>
      <c r="C31" s="1"/>
      <c r="D31" s="1"/>
      <c r="E31" s="1"/>
      <c r="G31" s="1"/>
    </row>
    <row r="32" ht="13.5" customHeight="1">
      <c r="A32" s="1"/>
      <c r="B32" s="3" t="s">
        <v>656</v>
      </c>
      <c r="C32" s="3"/>
      <c r="D32" s="3"/>
      <c r="E32" s="3"/>
      <c r="F32" s="3"/>
      <c r="G32" s="1"/>
    </row>
    <row r="33" ht="12.75" customHeight="1">
      <c r="A33" s="1"/>
      <c r="B33" s="1" t="s">
        <v>4058</v>
      </c>
      <c r="C33" s="1"/>
      <c r="D33" s="1"/>
      <c r="E33" s="1"/>
      <c r="G33" s="1"/>
    </row>
    <row r="34" ht="12.75" customHeight="1">
      <c r="A34" s="1"/>
      <c r="B34" s="1"/>
      <c r="C34" s="1"/>
      <c r="D34" s="1"/>
      <c r="E34" s="1"/>
      <c r="G34" s="1"/>
    </row>
    <row r="35" ht="12.75" customHeight="1">
      <c r="A35" s="1"/>
      <c r="B35" s="1"/>
      <c r="C35" s="4" t="s">
        <v>4059</v>
      </c>
      <c r="D35" s="4" t="s">
        <v>4060</v>
      </c>
      <c r="E35" s="1"/>
      <c r="G35" s="1"/>
    </row>
    <row r="36" ht="12.75" customHeight="1">
      <c r="A36" s="1"/>
      <c r="B36" s="1"/>
      <c r="C36" s="457">
        <v>36526.0</v>
      </c>
      <c r="D36" s="458">
        <f>C36-TODAY()</f>
        <v>-8063</v>
      </c>
      <c r="E36" s="71" t="s">
        <v>4061</v>
      </c>
      <c r="G36" s="1"/>
    </row>
    <row r="37" ht="12.75" customHeight="1">
      <c r="A37" s="1"/>
      <c r="B37" s="1"/>
      <c r="C37" s="1"/>
      <c r="D37" s="1"/>
      <c r="E37" s="1"/>
      <c r="G37" s="1"/>
    </row>
    <row r="38" ht="12.75" customHeight="1">
      <c r="A38" s="1"/>
      <c r="B38" s="1"/>
      <c r="C38" s="1"/>
      <c r="D38" s="1"/>
      <c r="E38" s="1"/>
      <c r="G38" s="1"/>
    </row>
    <row r="39" ht="12.75" customHeight="1">
      <c r="A39" s="1"/>
      <c r="B39" s="1"/>
      <c r="C39" s="1"/>
      <c r="D39" s="1"/>
      <c r="E39" s="1"/>
      <c r="G39" s="1"/>
    </row>
    <row r="40" ht="12.75" customHeight="1">
      <c r="A40" s="1"/>
      <c r="B40" s="1"/>
      <c r="C40" s="1"/>
      <c r="D40" s="1"/>
      <c r="E40" s="1"/>
      <c r="G40" s="1"/>
    </row>
    <row r="41" ht="12.75" customHeight="1">
      <c r="A41" s="1"/>
      <c r="B41" s="1"/>
      <c r="C41" s="1"/>
      <c r="D41" s="1"/>
      <c r="E41" s="1"/>
      <c r="G41" s="1"/>
    </row>
    <row r="42" ht="12.75" customHeight="1">
      <c r="A42" s="1"/>
      <c r="B42" s="1"/>
      <c r="C42" s="1"/>
      <c r="D42" s="1"/>
      <c r="E42" s="1"/>
      <c r="G42" s="1"/>
    </row>
    <row r="43" ht="12.75" customHeight="1">
      <c r="A43" s="1"/>
      <c r="B43" s="1"/>
      <c r="C43" s="1"/>
      <c r="D43" s="1"/>
      <c r="E43" s="1"/>
      <c r="G43" s="1"/>
    </row>
    <row r="44" ht="12.75" customHeight="1">
      <c r="A44" s="1"/>
      <c r="B44" s="1"/>
      <c r="C44" s="1"/>
      <c r="D44" s="1"/>
      <c r="E44" s="1"/>
      <c r="G44" s="1"/>
    </row>
    <row r="45" ht="12.75" customHeight="1">
      <c r="A45" s="1"/>
      <c r="B45" s="1"/>
      <c r="C45" s="1"/>
      <c r="D45" s="1"/>
      <c r="E45" s="1"/>
      <c r="G45" s="1"/>
    </row>
    <row r="46" ht="12.75" customHeight="1">
      <c r="A46" s="1"/>
      <c r="B46" s="1"/>
      <c r="C46" s="1"/>
      <c r="D46" s="1"/>
      <c r="E46" s="1"/>
      <c r="G46" s="1"/>
    </row>
    <row r="47" ht="12.75" customHeight="1">
      <c r="A47" s="1"/>
      <c r="B47" s="1"/>
      <c r="C47" s="1"/>
      <c r="D47" s="1"/>
      <c r="E47" s="1"/>
      <c r="G47" s="1"/>
    </row>
    <row r="48" ht="12.75" customHeight="1">
      <c r="A48" s="1"/>
      <c r="B48" s="1"/>
      <c r="C48" s="1"/>
      <c r="D48" s="1"/>
      <c r="E48" s="1"/>
      <c r="G48" s="1"/>
    </row>
    <row r="49" ht="12.75" customHeight="1">
      <c r="A49" s="1"/>
      <c r="B49" s="1"/>
      <c r="C49" s="1"/>
      <c r="D49" s="1"/>
      <c r="E49" s="1"/>
      <c r="G49" s="1"/>
    </row>
    <row r="50" ht="12.75" customHeight="1">
      <c r="A50" s="1"/>
      <c r="B50" s="1"/>
      <c r="C50" s="1"/>
      <c r="D50" s="1"/>
      <c r="E50" s="1"/>
      <c r="G50" s="1"/>
    </row>
    <row r="51" ht="12.75" customHeight="1">
      <c r="A51" s="1"/>
      <c r="B51" s="1"/>
      <c r="C51" s="1"/>
      <c r="D51" s="1"/>
      <c r="E51" s="1"/>
      <c r="G51" s="1"/>
    </row>
    <row r="52" ht="12.75" customHeight="1">
      <c r="A52" s="1"/>
      <c r="B52" s="1"/>
      <c r="C52" s="1"/>
      <c r="D52" s="1"/>
      <c r="E52" s="1"/>
      <c r="G52" s="1"/>
    </row>
    <row r="53" ht="12.75" customHeight="1">
      <c r="A53" s="1"/>
      <c r="B53" s="1"/>
      <c r="C53" s="1"/>
      <c r="D53" s="1"/>
      <c r="E53" s="1"/>
      <c r="G53" s="1"/>
    </row>
    <row r="54" ht="12.75" customHeight="1">
      <c r="A54" s="1"/>
      <c r="B54" s="1"/>
      <c r="C54" s="1"/>
      <c r="D54" s="1"/>
      <c r="E54" s="1"/>
      <c r="G54" s="1"/>
    </row>
    <row r="55" ht="12.75" customHeight="1">
      <c r="A55" s="1"/>
      <c r="B55" s="1"/>
      <c r="C55" s="1"/>
      <c r="D55" s="1"/>
      <c r="E55" s="1"/>
      <c r="G55" s="1"/>
    </row>
    <row r="56" ht="12.75" customHeight="1">
      <c r="A56" s="1"/>
      <c r="B56" s="1"/>
      <c r="C56" s="1"/>
      <c r="D56" s="1"/>
      <c r="E56" s="1"/>
      <c r="G56" s="1"/>
    </row>
    <row r="57" ht="12.75" customHeight="1">
      <c r="A57" s="1"/>
      <c r="B57" s="1"/>
      <c r="C57" s="1"/>
      <c r="D57" s="1"/>
      <c r="E57" s="1"/>
      <c r="G57" s="1"/>
    </row>
    <row r="58" ht="12.75" customHeight="1">
      <c r="A58" s="1"/>
      <c r="B58" s="1"/>
      <c r="C58" s="1"/>
      <c r="D58" s="1"/>
      <c r="E58" s="1"/>
      <c r="G58" s="1"/>
    </row>
    <row r="59" ht="12.75" customHeight="1">
      <c r="A59" s="1"/>
      <c r="B59" s="1"/>
      <c r="C59" s="1"/>
      <c r="D59" s="1"/>
      <c r="E59" s="1"/>
      <c r="G59" s="1"/>
    </row>
    <row r="60" ht="12.75" customHeight="1">
      <c r="A60" s="1"/>
      <c r="B60" s="1"/>
      <c r="C60" s="1"/>
      <c r="D60" s="1"/>
      <c r="E60" s="1"/>
      <c r="G60" s="1"/>
    </row>
    <row r="61" ht="12.75" customHeight="1">
      <c r="A61" s="1"/>
      <c r="B61" s="1"/>
      <c r="C61" s="1"/>
      <c r="D61" s="1"/>
      <c r="E61" s="1"/>
      <c r="G61" s="1"/>
    </row>
    <row r="62" ht="12.75" customHeight="1">
      <c r="A62" s="1"/>
      <c r="B62" s="1"/>
      <c r="C62" s="1"/>
      <c r="D62" s="1"/>
      <c r="E62" s="1"/>
      <c r="G62" s="1"/>
    </row>
    <row r="63" ht="12.75" customHeight="1">
      <c r="A63" s="1"/>
      <c r="B63" s="1"/>
      <c r="C63" s="1"/>
      <c r="D63" s="1"/>
      <c r="E63" s="1"/>
      <c r="G63" s="1"/>
    </row>
    <row r="64" ht="12.75" customHeight="1">
      <c r="A64" s="1"/>
      <c r="B64" s="1"/>
      <c r="C64" s="1"/>
      <c r="D64" s="1"/>
      <c r="E64" s="1"/>
      <c r="G64" s="1"/>
    </row>
    <row r="65" ht="12.75" customHeight="1">
      <c r="A65" s="1"/>
      <c r="B65" s="1"/>
      <c r="C65" s="1"/>
      <c r="D65" s="1"/>
      <c r="E65" s="1"/>
      <c r="G65" s="1"/>
    </row>
    <row r="66" ht="12.75" customHeight="1">
      <c r="A66" s="1"/>
      <c r="B66" s="1"/>
      <c r="C66" s="1"/>
      <c r="D66" s="1"/>
      <c r="E66" s="1"/>
      <c r="G66" s="1"/>
    </row>
    <row r="67" ht="12.75" customHeight="1">
      <c r="A67" s="1"/>
      <c r="B67" s="1"/>
      <c r="C67" s="1"/>
      <c r="D67" s="1"/>
      <c r="E67" s="1"/>
      <c r="G67" s="1"/>
    </row>
    <row r="68" ht="12.75" customHeight="1">
      <c r="A68" s="1"/>
      <c r="B68" s="1"/>
      <c r="C68" s="1"/>
      <c r="D68" s="1"/>
      <c r="E68" s="1"/>
      <c r="G68" s="1"/>
    </row>
    <row r="69" ht="12.75" customHeight="1">
      <c r="A69" s="1"/>
      <c r="B69" s="1"/>
      <c r="C69" s="1"/>
      <c r="D69" s="1"/>
      <c r="E69" s="1"/>
      <c r="G69" s="1"/>
    </row>
    <row r="70" ht="12.75" customHeight="1">
      <c r="A70" s="1"/>
      <c r="B70" s="1"/>
      <c r="C70" s="1"/>
      <c r="D70" s="1"/>
      <c r="E70" s="1"/>
      <c r="G70" s="1"/>
    </row>
    <row r="71" ht="12.75" customHeight="1">
      <c r="A71" s="1"/>
      <c r="B71" s="1"/>
      <c r="C71" s="1"/>
      <c r="D71" s="1"/>
      <c r="E71" s="1"/>
      <c r="G71" s="1"/>
    </row>
    <row r="72" ht="12.75" customHeight="1">
      <c r="A72" s="1"/>
      <c r="B72" s="1"/>
      <c r="C72" s="1"/>
      <c r="D72" s="1"/>
      <c r="E72" s="1"/>
      <c r="G72" s="1"/>
    </row>
    <row r="73" ht="12.75" customHeight="1">
      <c r="A73" s="1"/>
      <c r="B73" s="1"/>
      <c r="C73" s="1"/>
      <c r="D73" s="1"/>
      <c r="E73" s="1"/>
      <c r="G73" s="1"/>
    </row>
    <row r="74" ht="12.75" customHeight="1">
      <c r="A74" s="1"/>
      <c r="B74" s="1"/>
      <c r="C74" s="1"/>
      <c r="D74" s="1"/>
      <c r="E74" s="1"/>
      <c r="G74" s="1"/>
    </row>
    <row r="75" ht="12.75" customHeight="1">
      <c r="A75" s="1"/>
      <c r="B75" s="1"/>
      <c r="C75" s="1"/>
      <c r="D75" s="1"/>
      <c r="E75" s="1"/>
      <c r="G75" s="1"/>
    </row>
    <row r="76" ht="12.75" customHeight="1">
      <c r="A76" s="1"/>
      <c r="B76" s="1"/>
      <c r="C76" s="1"/>
      <c r="D76" s="1"/>
      <c r="E76" s="1"/>
      <c r="G76" s="1"/>
    </row>
    <row r="77" ht="12.75" customHeight="1">
      <c r="A77" s="1"/>
      <c r="B77" s="1"/>
      <c r="C77" s="1"/>
      <c r="D77" s="1"/>
      <c r="E77" s="1"/>
      <c r="G77" s="1"/>
    </row>
    <row r="78" ht="12.75" customHeight="1">
      <c r="A78" s="1"/>
      <c r="B78" s="1"/>
      <c r="C78" s="1"/>
      <c r="D78" s="1"/>
      <c r="E78" s="1"/>
      <c r="G78" s="1"/>
    </row>
    <row r="79" ht="12.75" customHeight="1">
      <c r="A79" s="1"/>
      <c r="B79" s="1"/>
      <c r="C79" s="1"/>
      <c r="D79" s="1"/>
      <c r="E79" s="1"/>
      <c r="G79" s="1"/>
    </row>
    <row r="80" ht="12.75" customHeight="1">
      <c r="A80" s="1"/>
      <c r="B80" s="1"/>
      <c r="C80" s="1"/>
      <c r="D80" s="1"/>
      <c r="E80" s="1"/>
      <c r="G80" s="1"/>
    </row>
    <row r="81" ht="12.75" customHeight="1">
      <c r="A81" s="1"/>
      <c r="B81" s="1"/>
      <c r="C81" s="1"/>
      <c r="D81" s="1"/>
      <c r="E81" s="1"/>
      <c r="G81" s="1"/>
    </row>
    <row r="82" ht="12.75" customHeight="1">
      <c r="A82" s="1"/>
      <c r="B82" s="1"/>
      <c r="C82" s="1"/>
      <c r="D82" s="1"/>
      <c r="E82" s="1"/>
      <c r="G82" s="1"/>
    </row>
    <row r="83" ht="12.75" customHeight="1">
      <c r="A83" s="1"/>
      <c r="B83" s="1"/>
      <c r="C83" s="1"/>
      <c r="D83" s="1"/>
      <c r="E83" s="1"/>
      <c r="G83" s="1"/>
    </row>
    <row r="84" ht="12.75" customHeight="1">
      <c r="A84" s="1"/>
      <c r="B84" s="1"/>
      <c r="C84" s="1"/>
      <c r="D84" s="1"/>
      <c r="E84" s="1"/>
      <c r="G84" s="1"/>
    </row>
    <row r="85" ht="12.75" customHeight="1">
      <c r="A85" s="1"/>
      <c r="B85" s="1"/>
      <c r="C85" s="1"/>
      <c r="D85" s="1"/>
      <c r="E85" s="1"/>
      <c r="G85" s="1"/>
    </row>
    <row r="86" ht="12.75" customHeight="1">
      <c r="A86" s="1"/>
      <c r="B86" s="1"/>
      <c r="C86" s="1"/>
      <c r="D86" s="1"/>
      <c r="E86" s="1"/>
      <c r="G86" s="1"/>
    </row>
    <row r="87" ht="12.75" customHeight="1">
      <c r="A87" s="1"/>
      <c r="B87" s="1"/>
      <c r="C87" s="1"/>
      <c r="D87" s="1"/>
      <c r="E87" s="1"/>
      <c r="G87" s="1"/>
    </row>
    <row r="88" ht="12.75" customHeight="1">
      <c r="A88" s="1"/>
      <c r="B88" s="1"/>
      <c r="C88" s="1"/>
      <c r="D88" s="1"/>
      <c r="E88" s="1"/>
      <c r="G88" s="1"/>
    </row>
    <row r="89" ht="12.75" customHeight="1">
      <c r="A89" s="1"/>
      <c r="B89" s="1"/>
      <c r="C89" s="1"/>
      <c r="D89" s="1"/>
      <c r="E89" s="1"/>
      <c r="G89" s="1"/>
    </row>
    <row r="90" ht="12.75" customHeight="1">
      <c r="A90" s="1"/>
      <c r="B90" s="1"/>
      <c r="C90" s="1"/>
      <c r="D90" s="1"/>
      <c r="E90" s="1"/>
      <c r="G90" s="1"/>
    </row>
    <row r="91" ht="12.75" customHeight="1">
      <c r="A91" s="1"/>
      <c r="B91" s="1"/>
      <c r="C91" s="1"/>
      <c r="D91" s="1"/>
      <c r="E91" s="1"/>
      <c r="G91" s="1"/>
    </row>
    <row r="92" ht="12.75" customHeight="1">
      <c r="A92" s="1"/>
      <c r="B92" s="1"/>
      <c r="C92" s="1"/>
      <c r="D92" s="1"/>
      <c r="E92" s="1"/>
      <c r="G92" s="1"/>
    </row>
    <row r="93" ht="12.75" customHeight="1">
      <c r="A93" s="1"/>
      <c r="B93" s="1"/>
      <c r="C93" s="1"/>
      <c r="D93" s="1"/>
      <c r="E93" s="1"/>
      <c r="G93" s="1"/>
    </row>
    <row r="94" ht="12.75" customHeight="1">
      <c r="A94" s="1"/>
      <c r="B94" s="1"/>
      <c r="C94" s="1"/>
      <c r="D94" s="1"/>
      <c r="E94" s="1"/>
      <c r="G94" s="1"/>
    </row>
    <row r="95" ht="12.75" customHeight="1">
      <c r="A95" s="1"/>
      <c r="B95" s="1"/>
      <c r="C95" s="1"/>
      <c r="D95" s="1"/>
      <c r="E95" s="1"/>
      <c r="G95" s="1"/>
    </row>
    <row r="96" ht="12.75" customHeight="1">
      <c r="A96" s="1"/>
      <c r="B96" s="1"/>
      <c r="C96" s="1"/>
      <c r="D96" s="1"/>
      <c r="E96" s="1"/>
      <c r="G96" s="1"/>
    </row>
    <row r="97" ht="12.75" customHeight="1">
      <c r="A97" s="1"/>
      <c r="B97" s="1"/>
      <c r="C97" s="1"/>
      <c r="D97" s="1"/>
      <c r="E97" s="1"/>
      <c r="G97" s="1"/>
    </row>
    <row r="98" ht="12.75" customHeight="1">
      <c r="A98" s="1"/>
      <c r="B98" s="1"/>
      <c r="C98" s="1"/>
      <c r="D98" s="1"/>
      <c r="E98" s="1"/>
      <c r="G98" s="1"/>
    </row>
    <row r="99" ht="12.75" customHeight="1">
      <c r="A99" s="1"/>
      <c r="B99" s="1"/>
      <c r="C99" s="1"/>
      <c r="D99" s="1"/>
      <c r="E99" s="1"/>
      <c r="G99" s="1"/>
    </row>
    <row r="100" ht="12.75" customHeight="1">
      <c r="A100" s="1"/>
      <c r="B100" s="1"/>
      <c r="C100" s="1"/>
      <c r="D100" s="1"/>
      <c r="E100" s="1"/>
      <c r="G100" s="1"/>
    </row>
    <row r="101" ht="12.75" customHeight="1">
      <c r="A101" s="1"/>
      <c r="B101" s="1"/>
      <c r="C101" s="1"/>
      <c r="D101" s="1"/>
      <c r="E101" s="1"/>
      <c r="G101" s="1"/>
    </row>
    <row r="102" ht="12.75" customHeight="1">
      <c r="A102" s="1"/>
      <c r="B102" s="1"/>
      <c r="C102" s="1"/>
      <c r="D102" s="1"/>
      <c r="E102" s="1"/>
      <c r="G102" s="1"/>
    </row>
    <row r="103" ht="12.75" customHeight="1">
      <c r="A103" s="1"/>
      <c r="B103" s="1"/>
      <c r="C103" s="1"/>
      <c r="D103" s="1"/>
      <c r="E103" s="1"/>
      <c r="G103" s="1"/>
    </row>
    <row r="104" ht="12.75" customHeight="1">
      <c r="A104" s="1"/>
      <c r="B104" s="1"/>
      <c r="C104" s="1"/>
      <c r="D104" s="1"/>
      <c r="E104" s="1"/>
      <c r="G104" s="1"/>
    </row>
    <row r="105" ht="12.75" customHeight="1">
      <c r="A105" s="1"/>
      <c r="B105" s="1"/>
      <c r="C105" s="1"/>
      <c r="D105" s="1"/>
      <c r="E105" s="1"/>
      <c r="G105" s="1"/>
    </row>
    <row r="106" ht="12.75" customHeight="1">
      <c r="A106" s="1"/>
      <c r="B106" s="1"/>
      <c r="C106" s="1"/>
      <c r="D106" s="1"/>
      <c r="E106" s="1"/>
      <c r="G106" s="1"/>
    </row>
    <row r="107" ht="12.75" customHeight="1">
      <c r="A107" s="1"/>
      <c r="B107" s="1"/>
      <c r="C107" s="1"/>
      <c r="D107" s="1"/>
      <c r="E107" s="1"/>
      <c r="G107" s="1"/>
    </row>
    <row r="108" ht="12.75" customHeight="1">
      <c r="A108" s="1"/>
      <c r="B108" s="1"/>
      <c r="C108" s="1"/>
      <c r="D108" s="1"/>
      <c r="E108" s="1"/>
      <c r="G108" s="1"/>
    </row>
    <row r="109" ht="12.75" customHeight="1">
      <c r="A109" s="1"/>
      <c r="B109" s="1"/>
      <c r="C109" s="1"/>
      <c r="D109" s="1"/>
      <c r="E109" s="1"/>
      <c r="G109" s="1"/>
    </row>
    <row r="110" ht="12.75" customHeight="1">
      <c r="A110" s="1"/>
      <c r="B110" s="1"/>
      <c r="C110" s="1"/>
      <c r="D110" s="1"/>
      <c r="E110" s="1"/>
      <c r="G110" s="1"/>
    </row>
    <row r="111" ht="12.75" customHeight="1">
      <c r="A111" s="1"/>
      <c r="B111" s="1"/>
      <c r="C111" s="1"/>
      <c r="D111" s="1"/>
      <c r="E111" s="1"/>
      <c r="G111" s="1"/>
    </row>
    <row r="112" ht="12.75" customHeight="1">
      <c r="A112" s="1"/>
      <c r="B112" s="1"/>
      <c r="C112" s="1"/>
      <c r="D112" s="1"/>
      <c r="E112" s="1"/>
      <c r="G112" s="1"/>
    </row>
    <row r="113" ht="12.75" customHeight="1">
      <c r="A113" s="1"/>
      <c r="B113" s="1"/>
      <c r="C113" s="1"/>
      <c r="D113" s="1"/>
      <c r="E113" s="1"/>
      <c r="G113" s="1"/>
    </row>
    <row r="114" ht="12.75" customHeight="1">
      <c r="A114" s="1"/>
      <c r="B114" s="1"/>
      <c r="C114" s="1"/>
      <c r="D114" s="1"/>
      <c r="E114" s="1"/>
      <c r="G114" s="1"/>
    </row>
    <row r="115" ht="12.75" customHeight="1">
      <c r="A115" s="1"/>
      <c r="B115" s="1"/>
      <c r="C115" s="1"/>
      <c r="D115" s="1"/>
      <c r="E115" s="1"/>
      <c r="G115" s="1"/>
    </row>
    <row r="116" ht="12.75" customHeight="1">
      <c r="A116" s="1"/>
      <c r="B116" s="1"/>
      <c r="C116" s="1"/>
      <c r="D116" s="1"/>
      <c r="E116" s="1"/>
      <c r="G116" s="1"/>
    </row>
    <row r="117" ht="12.75" customHeight="1">
      <c r="A117" s="1"/>
      <c r="B117" s="1"/>
      <c r="C117" s="1"/>
      <c r="D117" s="1"/>
      <c r="E117" s="1"/>
      <c r="G117" s="1"/>
    </row>
    <row r="118" ht="12.75" customHeight="1">
      <c r="A118" s="1"/>
      <c r="B118" s="1"/>
      <c r="C118" s="1"/>
      <c r="D118" s="1"/>
      <c r="E118" s="1"/>
      <c r="G118" s="1"/>
    </row>
    <row r="119" ht="12.75" customHeight="1">
      <c r="A119" s="1"/>
      <c r="B119" s="1"/>
      <c r="C119" s="1"/>
      <c r="D119" s="1"/>
      <c r="E119" s="1"/>
      <c r="G119" s="1"/>
    </row>
    <row r="120" ht="12.75" customHeight="1">
      <c r="A120" s="1"/>
      <c r="B120" s="1"/>
      <c r="C120" s="1"/>
      <c r="D120" s="1"/>
      <c r="E120" s="1"/>
      <c r="G120" s="1"/>
    </row>
    <row r="121" ht="12.75" customHeight="1">
      <c r="A121" s="1"/>
      <c r="B121" s="1"/>
      <c r="C121" s="1"/>
      <c r="D121" s="1"/>
      <c r="E121" s="1"/>
      <c r="G121" s="1"/>
    </row>
    <row r="122" ht="12.75" customHeight="1">
      <c r="A122" s="1"/>
      <c r="B122" s="1"/>
      <c r="C122" s="1"/>
      <c r="D122" s="1"/>
      <c r="E122" s="1"/>
      <c r="G122" s="1"/>
    </row>
    <row r="123" ht="12.75" customHeight="1">
      <c r="A123" s="1"/>
      <c r="B123" s="1"/>
      <c r="C123" s="1"/>
      <c r="D123" s="1"/>
      <c r="E123" s="1"/>
      <c r="G123" s="1"/>
    </row>
    <row r="124" ht="12.75" customHeight="1">
      <c r="A124" s="1"/>
      <c r="B124" s="1"/>
      <c r="C124" s="1"/>
      <c r="D124" s="1"/>
      <c r="E124" s="1"/>
      <c r="G124" s="1"/>
    </row>
    <row r="125" ht="12.75" customHeight="1">
      <c r="A125" s="1"/>
      <c r="B125" s="1"/>
      <c r="C125" s="1"/>
      <c r="D125" s="1"/>
      <c r="E125" s="1"/>
      <c r="G125" s="1"/>
    </row>
    <row r="126" ht="12.75" customHeight="1">
      <c r="A126" s="1"/>
      <c r="B126" s="1"/>
      <c r="C126" s="1"/>
      <c r="D126" s="1"/>
      <c r="E126" s="1"/>
      <c r="G126" s="1"/>
    </row>
    <row r="127" ht="12.75" customHeight="1">
      <c r="A127" s="1"/>
      <c r="B127" s="1"/>
      <c r="C127" s="1"/>
      <c r="D127" s="1"/>
      <c r="E127" s="1"/>
      <c r="G127" s="1"/>
    </row>
    <row r="128" ht="12.75" customHeight="1">
      <c r="A128" s="1"/>
      <c r="B128" s="1"/>
      <c r="C128" s="1"/>
      <c r="D128" s="1"/>
      <c r="E128" s="1"/>
      <c r="G128" s="1"/>
    </row>
    <row r="129" ht="12.75" customHeight="1">
      <c r="A129" s="1"/>
      <c r="B129" s="1"/>
      <c r="C129" s="1"/>
      <c r="D129" s="1"/>
      <c r="E129" s="1"/>
      <c r="G129" s="1"/>
    </row>
    <row r="130" ht="12.75" customHeight="1">
      <c r="A130" s="1"/>
      <c r="B130" s="1"/>
      <c r="C130" s="1"/>
      <c r="D130" s="1"/>
      <c r="E130" s="1"/>
      <c r="G130" s="1"/>
    </row>
    <row r="131" ht="12.75" customHeight="1">
      <c r="A131" s="1"/>
      <c r="B131" s="1"/>
      <c r="C131" s="1"/>
      <c r="D131" s="1"/>
      <c r="E131" s="1"/>
      <c r="G131" s="1"/>
    </row>
    <row r="132" ht="12.75" customHeight="1">
      <c r="A132" s="1"/>
      <c r="B132" s="1"/>
      <c r="C132" s="1"/>
      <c r="D132" s="1"/>
      <c r="E132" s="1"/>
      <c r="G132" s="1"/>
    </row>
    <row r="133" ht="12.75" customHeight="1">
      <c r="A133" s="1"/>
      <c r="B133" s="1"/>
      <c r="C133" s="1"/>
      <c r="D133" s="1"/>
      <c r="E133" s="1"/>
      <c r="G133" s="1"/>
    </row>
    <row r="134" ht="12.75" customHeight="1">
      <c r="A134" s="1"/>
      <c r="B134" s="1"/>
      <c r="C134" s="1"/>
      <c r="D134" s="1"/>
      <c r="E134" s="1"/>
      <c r="G134" s="1"/>
    </row>
    <row r="135" ht="12.75" customHeight="1">
      <c r="A135" s="1"/>
      <c r="B135" s="1"/>
      <c r="C135" s="1"/>
      <c r="D135" s="1"/>
      <c r="E135" s="1"/>
      <c r="G135" s="1"/>
    </row>
    <row r="136" ht="12.75" customHeight="1">
      <c r="A136" s="1"/>
      <c r="B136" s="1"/>
      <c r="C136" s="1"/>
      <c r="D136" s="1"/>
      <c r="E136" s="1"/>
      <c r="G136" s="1"/>
    </row>
    <row r="137" ht="12.75" customHeight="1">
      <c r="A137" s="1"/>
      <c r="B137" s="1"/>
      <c r="C137" s="1"/>
      <c r="D137" s="1"/>
      <c r="E137" s="1"/>
      <c r="G137" s="1"/>
    </row>
    <row r="138" ht="12.75" customHeight="1">
      <c r="A138" s="1"/>
      <c r="B138" s="1"/>
      <c r="C138" s="1"/>
      <c r="D138" s="1"/>
      <c r="E138" s="1"/>
      <c r="G138" s="1"/>
    </row>
    <row r="139" ht="12.75" customHeight="1">
      <c r="A139" s="1"/>
      <c r="B139" s="1"/>
      <c r="C139" s="1"/>
      <c r="D139" s="1"/>
      <c r="E139" s="1"/>
      <c r="G139" s="1"/>
    </row>
    <row r="140" ht="12.75" customHeight="1">
      <c r="A140" s="1"/>
      <c r="B140" s="1"/>
      <c r="C140" s="1"/>
      <c r="D140" s="1"/>
      <c r="E140" s="1"/>
      <c r="G140" s="1"/>
    </row>
    <row r="141" ht="12.75" customHeight="1">
      <c r="A141" s="1"/>
      <c r="B141" s="1"/>
      <c r="C141" s="1"/>
      <c r="D141" s="1"/>
      <c r="E141" s="1"/>
      <c r="G141" s="1"/>
    </row>
    <row r="142" ht="12.75" customHeight="1">
      <c r="A142" s="1"/>
      <c r="B142" s="1"/>
      <c r="C142" s="1"/>
      <c r="D142" s="1"/>
      <c r="E142" s="1"/>
      <c r="G142" s="1"/>
    </row>
    <row r="143" ht="12.75" customHeight="1">
      <c r="A143" s="1"/>
      <c r="B143" s="1"/>
      <c r="C143" s="1"/>
      <c r="D143" s="1"/>
      <c r="E143" s="1"/>
      <c r="G143" s="1"/>
    </row>
    <row r="144" ht="12.75" customHeight="1">
      <c r="A144" s="1"/>
      <c r="B144" s="1"/>
      <c r="C144" s="1"/>
      <c r="D144" s="1"/>
      <c r="E144" s="1"/>
      <c r="G144" s="1"/>
    </row>
    <row r="145" ht="12.75" customHeight="1">
      <c r="A145" s="1"/>
      <c r="B145" s="1"/>
      <c r="C145" s="1"/>
      <c r="D145" s="1"/>
      <c r="E145" s="1"/>
      <c r="G145" s="1"/>
    </row>
    <row r="146" ht="12.75" customHeight="1">
      <c r="A146" s="1"/>
      <c r="B146" s="1"/>
      <c r="C146" s="1"/>
      <c r="D146" s="1"/>
      <c r="E146" s="1"/>
      <c r="G146" s="1"/>
    </row>
    <row r="147" ht="12.75" customHeight="1">
      <c r="A147" s="1"/>
      <c r="B147" s="1"/>
      <c r="C147" s="1"/>
      <c r="D147" s="1"/>
      <c r="E147" s="1"/>
      <c r="G147" s="1"/>
    </row>
    <row r="148" ht="12.75" customHeight="1">
      <c r="A148" s="1"/>
      <c r="B148" s="1"/>
      <c r="C148" s="1"/>
      <c r="D148" s="1"/>
      <c r="E148" s="1"/>
      <c r="G148" s="1"/>
    </row>
    <row r="149" ht="12.75" customHeight="1">
      <c r="A149" s="1"/>
      <c r="B149" s="1"/>
      <c r="C149" s="1"/>
      <c r="D149" s="1"/>
      <c r="E149" s="1"/>
      <c r="G149" s="1"/>
    </row>
    <row r="150" ht="12.75" customHeight="1">
      <c r="A150" s="1"/>
      <c r="B150" s="1"/>
      <c r="C150" s="1"/>
      <c r="D150" s="1"/>
      <c r="E150" s="1"/>
      <c r="G150" s="1"/>
    </row>
    <row r="151" ht="12.75" customHeight="1">
      <c r="A151" s="1"/>
      <c r="B151" s="1"/>
      <c r="C151" s="1"/>
      <c r="D151" s="1"/>
      <c r="E151" s="1"/>
      <c r="G151" s="1"/>
    </row>
    <row r="152" ht="12.75" customHeight="1">
      <c r="A152" s="1"/>
      <c r="B152" s="1"/>
      <c r="C152" s="1"/>
      <c r="D152" s="1"/>
      <c r="E152" s="1"/>
      <c r="G152" s="1"/>
    </row>
    <row r="153" ht="12.75" customHeight="1">
      <c r="A153" s="1"/>
      <c r="B153" s="1"/>
      <c r="C153" s="1"/>
      <c r="D153" s="1"/>
      <c r="E153" s="1"/>
      <c r="G153" s="1"/>
    </row>
    <row r="154" ht="12.75" customHeight="1">
      <c r="A154" s="1"/>
      <c r="B154" s="1"/>
      <c r="C154" s="1"/>
      <c r="D154" s="1"/>
      <c r="E154" s="1"/>
      <c r="G154" s="1"/>
    </row>
    <row r="155" ht="12.75" customHeight="1">
      <c r="A155" s="1"/>
      <c r="B155" s="1"/>
      <c r="C155" s="1"/>
      <c r="D155" s="1"/>
      <c r="E155" s="1"/>
      <c r="G155" s="1"/>
    </row>
    <row r="156" ht="12.75" customHeight="1">
      <c r="A156" s="1"/>
      <c r="B156" s="1"/>
      <c r="C156" s="1"/>
      <c r="D156" s="1"/>
      <c r="E156" s="1"/>
      <c r="G156" s="1"/>
    </row>
    <row r="157" ht="12.75" customHeight="1">
      <c r="A157" s="1"/>
      <c r="B157" s="1"/>
      <c r="C157" s="1"/>
      <c r="D157" s="1"/>
      <c r="E157" s="1"/>
      <c r="G157" s="1"/>
    </row>
    <row r="158" ht="12.75" customHeight="1">
      <c r="A158" s="1"/>
      <c r="B158" s="1"/>
      <c r="C158" s="1"/>
      <c r="D158" s="1"/>
      <c r="E158" s="1"/>
      <c r="G158" s="1"/>
    </row>
    <row r="159" ht="12.75" customHeight="1">
      <c r="A159" s="1"/>
      <c r="B159" s="1"/>
      <c r="C159" s="1"/>
      <c r="D159" s="1"/>
      <c r="E159" s="1"/>
      <c r="G159" s="1"/>
    </row>
    <row r="160" ht="12.75" customHeight="1">
      <c r="A160" s="1"/>
      <c r="B160" s="1"/>
      <c r="C160" s="1"/>
      <c r="D160" s="1"/>
      <c r="E160" s="1"/>
      <c r="G160" s="1"/>
    </row>
    <row r="161" ht="12.75" customHeight="1">
      <c r="A161" s="1"/>
      <c r="B161" s="1"/>
      <c r="C161" s="1"/>
      <c r="D161" s="1"/>
      <c r="E161" s="1"/>
      <c r="G161" s="1"/>
    </row>
    <row r="162" ht="12.75" customHeight="1">
      <c r="A162" s="1"/>
      <c r="B162" s="1"/>
      <c r="C162" s="1"/>
      <c r="D162" s="1"/>
      <c r="E162" s="1"/>
      <c r="G162" s="1"/>
    </row>
    <row r="163" ht="12.75" customHeight="1">
      <c r="A163" s="1"/>
      <c r="B163" s="1"/>
      <c r="C163" s="1"/>
      <c r="D163" s="1"/>
      <c r="E163" s="1"/>
      <c r="G163" s="1"/>
    </row>
    <row r="164" ht="12.75" customHeight="1">
      <c r="A164" s="1"/>
      <c r="B164" s="1"/>
      <c r="C164" s="1"/>
      <c r="D164" s="1"/>
      <c r="E164" s="1"/>
      <c r="G164" s="1"/>
    </row>
    <row r="165" ht="12.75" customHeight="1">
      <c r="A165" s="1"/>
      <c r="B165" s="1"/>
      <c r="C165" s="1"/>
      <c r="D165" s="1"/>
      <c r="E165" s="1"/>
      <c r="G165" s="1"/>
    </row>
    <row r="166" ht="12.75" customHeight="1">
      <c r="A166" s="1"/>
      <c r="B166" s="1"/>
      <c r="C166" s="1"/>
      <c r="D166" s="1"/>
      <c r="E166" s="1"/>
      <c r="G166" s="1"/>
    </row>
    <row r="167" ht="12.75" customHeight="1">
      <c r="A167" s="1"/>
      <c r="B167" s="1"/>
      <c r="C167" s="1"/>
      <c r="D167" s="1"/>
      <c r="E167" s="1"/>
      <c r="G167" s="1"/>
    </row>
    <row r="168" ht="12.75" customHeight="1">
      <c r="A168" s="1"/>
      <c r="B168" s="1"/>
      <c r="C168" s="1"/>
      <c r="D168" s="1"/>
      <c r="E168" s="1"/>
      <c r="G168" s="1"/>
    </row>
    <row r="169" ht="12.75" customHeight="1">
      <c r="A169" s="1"/>
      <c r="B169" s="1"/>
      <c r="C169" s="1"/>
      <c r="D169" s="1"/>
      <c r="E169" s="1"/>
      <c r="G169" s="1"/>
    </row>
    <row r="170" ht="12.75" customHeight="1">
      <c r="A170" s="1"/>
      <c r="B170" s="1"/>
      <c r="C170" s="1"/>
      <c r="D170" s="1"/>
      <c r="E170" s="1"/>
      <c r="G170" s="1"/>
    </row>
    <row r="171" ht="12.75" customHeight="1">
      <c r="A171" s="1"/>
      <c r="B171" s="1"/>
      <c r="C171" s="1"/>
      <c r="D171" s="1"/>
      <c r="E171" s="1"/>
      <c r="G171" s="1"/>
    </row>
    <row r="172" ht="12.75" customHeight="1">
      <c r="A172" s="1"/>
      <c r="B172" s="1"/>
      <c r="C172" s="1"/>
      <c r="D172" s="1"/>
      <c r="E172" s="1"/>
      <c r="G172" s="1"/>
    </row>
    <row r="173" ht="12.75" customHeight="1">
      <c r="A173" s="1"/>
      <c r="B173" s="1"/>
      <c r="C173" s="1"/>
      <c r="D173" s="1"/>
      <c r="E173" s="1"/>
      <c r="G173" s="1"/>
    </row>
    <row r="174" ht="12.75" customHeight="1">
      <c r="A174" s="1"/>
      <c r="B174" s="1"/>
      <c r="C174" s="1"/>
      <c r="D174" s="1"/>
      <c r="E174" s="1"/>
      <c r="G174" s="1"/>
    </row>
    <row r="175" ht="12.75" customHeight="1">
      <c r="A175" s="1"/>
      <c r="B175" s="1"/>
      <c r="C175" s="1"/>
      <c r="D175" s="1"/>
      <c r="E175" s="1"/>
      <c r="G175" s="1"/>
    </row>
    <row r="176" ht="12.75" customHeight="1">
      <c r="A176" s="1"/>
      <c r="B176" s="1"/>
      <c r="C176" s="1"/>
      <c r="D176" s="1"/>
      <c r="E176" s="1"/>
      <c r="G176" s="1"/>
    </row>
    <row r="177" ht="12.75" customHeight="1">
      <c r="A177" s="1"/>
      <c r="B177" s="1"/>
      <c r="C177" s="1"/>
      <c r="D177" s="1"/>
      <c r="E177" s="1"/>
      <c r="G177" s="1"/>
    </row>
    <row r="178" ht="12.75" customHeight="1">
      <c r="A178" s="1"/>
      <c r="B178" s="1"/>
      <c r="C178" s="1"/>
      <c r="D178" s="1"/>
      <c r="E178" s="1"/>
      <c r="G178" s="1"/>
    </row>
    <row r="179" ht="12.75" customHeight="1">
      <c r="A179" s="1"/>
      <c r="B179" s="1"/>
      <c r="C179" s="1"/>
      <c r="D179" s="1"/>
      <c r="E179" s="1"/>
      <c r="G179" s="1"/>
    </row>
    <row r="180" ht="12.75" customHeight="1">
      <c r="A180" s="1"/>
      <c r="B180" s="1"/>
      <c r="C180" s="1"/>
      <c r="D180" s="1"/>
      <c r="E180" s="1"/>
      <c r="G180" s="1"/>
    </row>
    <row r="181" ht="12.75" customHeight="1">
      <c r="A181" s="1"/>
      <c r="B181" s="1"/>
      <c r="C181" s="1"/>
      <c r="D181" s="1"/>
      <c r="E181" s="1"/>
      <c r="G181" s="1"/>
    </row>
    <row r="182" ht="12.75" customHeight="1">
      <c r="A182" s="1"/>
      <c r="B182" s="1"/>
      <c r="C182" s="1"/>
      <c r="D182" s="1"/>
      <c r="E182" s="1"/>
      <c r="G182" s="1"/>
    </row>
    <row r="183" ht="12.75" customHeight="1">
      <c r="A183" s="1"/>
      <c r="B183" s="1"/>
      <c r="C183" s="1"/>
      <c r="D183" s="1"/>
      <c r="E183" s="1"/>
      <c r="G183" s="1"/>
    </row>
    <row r="184" ht="12.75" customHeight="1">
      <c r="A184" s="1"/>
      <c r="B184" s="1"/>
      <c r="C184" s="1"/>
      <c r="D184" s="1"/>
      <c r="E184" s="1"/>
      <c r="G184" s="1"/>
    </row>
    <row r="185" ht="12.75" customHeight="1">
      <c r="A185" s="1"/>
      <c r="B185" s="1"/>
      <c r="C185" s="1"/>
      <c r="D185" s="1"/>
      <c r="E185" s="1"/>
      <c r="G185" s="1"/>
    </row>
    <row r="186" ht="12.75" customHeight="1">
      <c r="A186" s="1"/>
      <c r="B186" s="1"/>
      <c r="C186" s="1"/>
      <c r="D186" s="1"/>
      <c r="E186" s="1"/>
      <c r="G186" s="1"/>
    </row>
    <row r="187" ht="12.75" customHeight="1">
      <c r="A187" s="1"/>
      <c r="B187" s="1"/>
      <c r="C187" s="1"/>
      <c r="D187" s="1"/>
      <c r="E187" s="1"/>
      <c r="G187" s="1"/>
    </row>
    <row r="188" ht="12.75" customHeight="1">
      <c r="A188" s="1"/>
      <c r="B188" s="1"/>
      <c r="C188" s="1"/>
      <c r="D188" s="1"/>
      <c r="E188" s="1"/>
      <c r="G188" s="1"/>
    </row>
    <row r="189" ht="12.75" customHeight="1">
      <c r="A189" s="1"/>
      <c r="B189" s="1"/>
      <c r="C189" s="1"/>
      <c r="D189" s="1"/>
      <c r="E189" s="1"/>
      <c r="G189" s="1"/>
    </row>
    <row r="190" ht="12.75" customHeight="1">
      <c r="A190" s="1"/>
      <c r="B190" s="1"/>
      <c r="C190" s="1"/>
      <c r="D190" s="1"/>
      <c r="E190" s="1"/>
      <c r="G190" s="1"/>
    </row>
    <row r="191" ht="12.75" customHeight="1">
      <c r="A191" s="1"/>
      <c r="B191" s="1"/>
      <c r="C191" s="1"/>
      <c r="D191" s="1"/>
      <c r="E191" s="1"/>
      <c r="G191" s="1"/>
    </row>
    <row r="192" ht="12.75" customHeight="1">
      <c r="A192" s="1"/>
      <c r="B192" s="1"/>
      <c r="C192" s="1"/>
      <c r="D192" s="1"/>
      <c r="E192" s="1"/>
      <c r="G192" s="1"/>
    </row>
    <row r="193" ht="12.75" customHeight="1">
      <c r="A193" s="1"/>
      <c r="B193" s="1"/>
      <c r="C193" s="1"/>
      <c r="D193" s="1"/>
      <c r="E193" s="1"/>
      <c r="G193" s="1"/>
    </row>
    <row r="194" ht="12.75" customHeight="1">
      <c r="A194" s="1"/>
      <c r="B194" s="1"/>
      <c r="C194" s="1"/>
      <c r="D194" s="1"/>
      <c r="E194" s="1"/>
      <c r="G194" s="1"/>
    </row>
    <row r="195" ht="12.75" customHeight="1">
      <c r="A195" s="1"/>
      <c r="B195" s="1"/>
      <c r="C195" s="1"/>
      <c r="D195" s="1"/>
      <c r="E195" s="1"/>
      <c r="G195" s="1"/>
    </row>
    <row r="196" ht="12.75" customHeight="1">
      <c r="A196" s="1"/>
      <c r="B196" s="1"/>
      <c r="C196" s="1"/>
      <c r="D196" s="1"/>
      <c r="E196" s="1"/>
      <c r="G196" s="1"/>
    </row>
    <row r="197" ht="12.75" customHeight="1">
      <c r="A197" s="1"/>
      <c r="B197" s="1"/>
      <c r="C197" s="1"/>
      <c r="D197" s="1"/>
      <c r="E197" s="1"/>
      <c r="G197" s="1"/>
    </row>
    <row r="198" ht="12.75" customHeight="1">
      <c r="A198" s="1"/>
      <c r="B198" s="1"/>
      <c r="C198" s="1"/>
      <c r="D198" s="1"/>
      <c r="E198" s="1"/>
      <c r="G198" s="1"/>
    </row>
    <row r="199" ht="12.75" customHeight="1">
      <c r="A199" s="1"/>
      <c r="B199" s="1"/>
      <c r="C199" s="1"/>
      <c r="D199" s="1"/>
      <c r="E199" s="1"/>
      <c r="G199" s="1"/>
    </row>
    <row r="200" ht="12.75" customHeight="1">
      <c r="A200" s="1"/>
      <c r="B200" s="1"/>
      <c r="C200" s="1"/>
      <c r="D200" s="1"/>
      <c r="E200" s="1"/>
      <c r="G200" s="1"/>
    </row>
    <row r="201" ht="12.75" customHeight="1">
      <c r="A201" s="1"/>
      <c r="B201" s="1"/>
      <c r="C201" s="1"/>
      <c r="D201" s="1"/>
      <c r="E201" s="1"/>
      <c r="G201" s="1"/>
    </row>
    <row r="202" ht="12.75" customHeight="1">
      <c r="A202" s="1"/>
      <c r="B202" s="1"/>
      <c r="C202" s="1"/>
      <c r="D202" s="1"/>
      <c r="E202" s="1"/>
      <c r="G202" s="1"/>
    </row>
    <row r="203" ht="12.75" customHeight="1">
      <c r="A203" s="1"/>
      <c r="B203" s="1"/>
      <c r="C203" s="1"/>
      <c r="D203" s="1"/>
      <c r="E203" s="1"/>
      <c r="G203" s="1"/>
    </row>
    <row r="204" ht="12.75" customHeight="1">
      <c r="A204" s="1"/>
      <c r="B204" s="1"/>
      <c r="C204" s="1"/>
      <c r="D204" s="1"/>
      <c r="E204" s="1"/>
      <c r="G204" s="1"/>
    </row>
    <row r="205" ht="12.75" customHeight="1">
      <c r="A205" s="1"/>
      <c r="B205" s="1"/>
      <c r="C205" s="1"/>
      <c r="D205" s="1"/>
      <c r="E205" s="1"/>
      <c r="G205" s="1"/>
    </row>
    <row r="206" ht="12.75" customHeight="1">
      <c r="A206" s="1"/>
      <c r="B206" s="1"/>
      <c r="C206" s="1"/>
      <c r="D206" s="1"/>
      <c r="E206" s="1"/>
      <c r="G206" s="1"/>
    </row>
    <row r="207" ht="12.75" customHeight="1">
      <c r="A207" s="1"/>
      <c r="B207" s="1"/>
      <c r="C207" s="1"/>
      <c r="D207" s="1"/>
      <c r="E207" s="1"/>
      <c r="G207" s="1"/>
    </row>
    <row r="208" ht="12.75" customHeight="1">
      <c r="A208" s="1"/>
      <c r="B208" s="1"/>
      <c r="C208" s="1"/>
      <c r="D208" s="1"/>
      <c r="E208" s="1"/>
      <c r="G208" s="1"/>
    </row>
    <row r="209" ht="12.75" customHeight="1">
      <c r="A209" s="1"/>
      <c r="B209" s="1"/>
      <c r="C209" s="1"/>
      <c r="D209" s="1"/>
      <c r="E209" s="1"/>
      <c r="G209" s="1"/>
    </row>
    <row r="210" ht="12.75" customHeight="1">
      <c r="A210" s="1"/>
      <c r="B210" s="1"/>
      <c r="C210" s="1"/>
      <c r="D210" s="1"/>
      <c r="E210" s="1"/>
      <c r="G210" s="1"/>
    </row>
    <row r="211" ht="12.75" customHeight="1">
      <c r="A211" s="1"/>
      <c r="B211" s="1"/>
      <c r="C211" s="1"/>
      <c r="D211" s="1"/>
      <c r="E211" s="1"/>
      <c r="G211" s="1"/>
    </row>
    <row r="212" ht="12.75" customHeight="1">
      <c r="A212" s="1"/>
      <c r="B212" s="1"/>
      <c r="C212" s="1"/>
      <c r="D212" s="1"/>
      <c r="E212" s="1"/>
      <c r="G212" s="1"/>
    </row>
    <row r="213" ht="12.75" customHeight="1">
      <c r="A213" s="1"/>
      <c r="B213" s="1"/>
      <c r="C213" s="1"/>
      <c r="D213" s="1"/>
      <c r="E213" s="1"/>
      <c r="G213" s="1"/>
    </row>
    <row r="214" ht="12.75" customHeight="1">
      <c r="A214" s="1"/>
      <c r="B214" s="1"/>
      <c r="C214" s="1"/>
      <c r="D214" s="1"/>
      <c r="E214" s="1"/>
      <c r="G214" s="1"/>
    </row>
    <row r="215" ht="12.75" customHeight="1">
      <c r="A215" s="1"/>
      <c r="B215" s="1"/>
      <c r="C215" s="1"/>
      <c r="D215" s="1"/>
      <c r="E215" s="1"/>
      <c r="G215" s="1"/>
    </row>
    <row r="216" ht="12.75" customHeight="1">
      <c r="A216" s="1"/>
      <c r="B216" s="1"/>
      <c r="C216" s="1"/>
      <c r="D216" s="1"/>
      <c r="E216" s="1"/>
      <c r="G216" s="1"/>
    </row>
    <row r="217" ht="12.75" customHeight="1">
      <c r="A217" s="1"/>
      <c r="B217" s="1"/>
      <c r="C217" s="1"/>
      <c r="D217" s="1"/>
      <c r="E217" s="1"/>
      <c r="G217" s="1"/>
    </row>
    <row r="218" ht="12.75" customHeight="1">
      <c r="A218" s="1"/>
      <c r="B218" s="1"/>
      <c r="C218" s="1"/>
      <c r="D218" s="1"/>
      <c r="E218" s="1"/>
      <c r="G218" s="1"/>
    </row>
    <row r="219" ht="12.75" customHeight="1">
      <c r="A219" s="1"/>
      <c r="B219" s="1"/>
      <c r="C219" s="1"/>
      <c r="D219" s="1"/>
      <c r="E219" s="1"/>
      <c r="G219" s="1"/>
    </row>
    <row r="220" ht="12.75" customHeight="1">
      <c r="A220" s="1"/>
      <c r="B220" s="1"/>
      <c r="C220" s="1"/>
      <c r="D220" s="1"/>
      <c r="E220" s="1"/>
      <c r="G220" s="1"/>
    </row>
    <row r="221" ht="12.75" customHeight="1">
      <c r="A221" s="1"/>
      <c r="B221" s="1"/>
      <c r="C221" s="1"/>
      <c r="D221" s="1"/>
      <c r="E221" s="1"/>
      <c r="G221" s="1"/>
    </row>
    <row r="222" ht="12.75" customHeight="1">
      <c r="A222" s="1"/>
      <c r="B222" s="1"/>
      <c r="C222" s="1"/>
      <c r="D222" s="1"/>
      <c r="E222" s="1"/>
      <c r="G222" s="1"/>
    </row>
    <row r="223" ht="12.75" customHeight="1">
      <c r="A223" s="1"/>
      <c r="B223" s="1"/>
      <c r="C223" s="1"/>
      <c r="D223" s="1"/>
      <c r="E223" s="1"/>
      <c r="G223" s="1"/>
    </row>
    <row r="224" ht="12.75" customHeight="1">
      <c r="A224" s="1"/>
      <c r="B224" s="1"/>
      <c r="C224" s="1"/>
      <c r="D224" s="1"/>
      <c r="E224" s="1"/>
      <c r="G224" s="1"/>
    </row>
    <row r="225" ht="12.75" customHeight="1">
      <c r="A225" s="1"/>
      <c r="B225" s="1"/>
      <c r="C225" s="1"/>
      <c r="D225" s="1"/>
      <c r="E225" s="1"/>
      <c r="G225" s="1"/>
    </row>
    <row r="226" ht="12.75" customHeight="1">
      <c r="A226" s="1"/>
      <c r="B226" s="1"/>
      <c r="C226" s="1"/>
      <c r="D226" s="1"/>
      <c r="E226" s="1"/>
      <c r="G226" s="1"/>
    </row>
    <row r="227" ht="12.75" customHeight="1">
      <c r="A227" s="1"/>
      <c r="B227" s="1"/>
      <c r="C227" s="1"/>
      <c r="D227" s="1"/>
      <c r="E227" s="1"/>
      <c r="G227" s="1"/>
    </row>
    <row r="228" ht="12.75" customHeight="1">
      <c r="A228" s="1"/>
      <c r="B228" s="1"/>
      <c r="C228" s="1"/>
      <c r="D228" s="1"/>
      <c r="E228" s="1"/>
      <c r="G228" s="1"/>
    </row>
    <row r="229" ht="12.75" customHeight="1">
      <c r="A229" s="1"/>
      <c r="B229" s="1"/>
      <c r="C229" s="1"/>
      <c r="D229" s="1"/>
      <c r="E229" s="1"/>
      <c r="G229" s="1"/>
    </row>
    <row r="230" ht="12.75" customHeight="1">
      <c r="A230" s="1"/>
      <c r="B230" s="1"/>
      <c r="C230" s="1"/>
      <c r="D230" s="1"/>
      <c r="E230" s="1"/>
      <c r="G230" s="1"/>
    </row>
    <row r="231" ht="12.75" customHeight="1">
      <c r="A231" s="1"/>
      <c r="B231" s="1"/>
      <c r="C231" s="1"/>
      <c r="D231" s="1"/>
      <c r="E231" s="1"/>
      <c r="G231" s="1"/>
    </row>
    <row r="232" ht="12.75" customHeight="1">
      <c r="A232" s="1"/>
      <c r="B232" s="1"/>
      <c r="C232" s="1"/>
      <c r="D232" s="1"/>
      <c r="E232" s="1"/>
      <c r="G232" s="1"/>
    </row>
    <row r="233" ht="12.75" customHeight="1">
      <c r="A233" s="1"/>
      <c r="B233" s="1"/>
      <c r="C233" s="1"/>
      <c r="D233" s="1"/>
      <c r="E233" s="1"/>
      <c r="G233" s="1"/>
    </row>
    <row r="234" ht="12.75" customHeight="1">
      <c r="A234" s="1"/>
      <c r="B234" s="1"/>
      <c r="C234" s="1"/>
      <c r="D234" s="1"/>
      <c r="E234" s="1"/>
      <c r="G234" s="1"/>
    </row>
    <row r="235" ht="12.75" customHeight="1">
      <c r="A235" s="1"/>
      <c r="B235" s="1"/>
      <c r="C235" s="1"/>
      <c r="D235" s="1"/>
      <c r="E235" s="1"/>
      <c r="G235" s="1"/>
    </row>
    <row r="236" ht="12.75" customHeight="1">
      <c r="A236" s="1"/>
      <c r="B236" s="1"/>
      <c r="C236" s="1"/>
      <c r="D236" s="1"/>
      <c r="E236" s="1"/>
      <c r="G236" s="1"/>
    </row>
    <row r="237" ht="12.75" customHeight="1">
      <c r="A237" s="1"/>
      <c r="B237" s="1"/>
      <c r="C237" s="1"/>
      <c r="D237" s="1"/>
      <c r="E237" s="1"/>
      <c r="G237" s="1"/>
    </row>
    <row r="238" ht="12.75" customHeight="1">
      <c r="A238" s="1"/>
      <c r="B238" s="1"/>
      <c r="C238" s="1"/>
      <c r="D238" s="1"/>
      <c r="E238" s="1"/>
      <c r="G238" s="1"/>
    </row>
    <row r="239" ht="12.75" customHeight="1">
      <c r="A239" s="1"/>
      <c r="B239" s="1"/>
      <c r="C239" s="1"/>
      <c r="D239" s="1"/>
      <c r="E239" s="1"/>
      <c r="G239" s="1"/>
    </row>
    <row r="240" ht="12.75" customHeight="1">
      <c r="A240" s="1"/>
      <c r="B240" s="1"/>
      <c r="C240" s="1"/>
      <c r="D240" s="1"/>
      <c r="E240" s="1"/>
      <c r="G240" s="1"/>
    </row>
    <row r="241" ht="12.75" customHeight="1">
      <c r="A241" s="1"/>
      <c r="B241" s="1"/>
      <c r="C241" s="1"/>
      <c r="D241" s="1"/>
      <c r="E241" s="1"/>
      <c r="G241" s="1"/>
    </row>
    <row r="242" ht="12.75" customHeight="1">
      <c r="A242" s="1"/>
      <c r="B242" s="1"/>
      <c r="C242" s="1"/>
      <c r="D242" s="1"/>
      <c r="E242" s="1"/>
      <c r="G242" s="1"/>
    </row>
    <row r="243" ht="12.75" customHeight="1">
      <c r="A243" s="1"/>
      <c r="B243" s="1"/>
      <c r="C243" s="1"/>
      <c r="D243" s="1"/>
      <c r="E243" s="1"/>
      <c r="G243" s="1"/>
    </row>
    <row r="244" ht="12.75" customHeight="1">
      <c r="A244" s="1"/>
      <c r="B244" s="1"/>
      <c r="C244" s="1"/>
      <c r="D244" s="1"/>
      <c r="E244" s="1"/>
      <c r="G244" s="1"/>
    </row>
    <row r="245" ht="12.75" customHeight="1">
      <c r="A245" s="1"/>
      <c r="B245" s="1"/>
      <c r="C245" s="1"/>
      <c r="D245" s="1"/>
      <c r="E245" s="1"/>
      <c r="G245" s="1"/>
    </row>
    <row r="246" ht="12.75" customHeight="1">
      <c r="A246" s="1"/>
      <c r="B246" s="1"/>
      <c r="C246" s="1"/>
      <c r="D246" s="1"/>
      <c r="E246" s="1"/>
      <c r="G246" s="1"/>
    </row>
    <row r="247" ht="12.75" customHeight="1">
      <c r="A247" s="1"/>
      <c r="B247" s="1"/>
      <c r="C247" s="1"/>
      <c r="D247" s="1"/>
      <c r="E247" s="1"/>
      <c r="G247" s="1"/>
    </row>
    <row r="248" ht="12.75" customHeight="1">
      <c r="A248" s="1"/>
      <c r="B248" s="1"/>
      <c r="C248" s="1"/>
      <c r="D248" s="1"/>
      <c r="E248" s="1"/>
      <c r="G248" s="1"/>
    </row>
    <row r="249" ht="12.75" customHeight="1">
      <c r="A249" s="1"/>
      <c r="B249" s="1"/>
      <c r="C249" s="1"/>
      <c r="D249" s="1"/>
      <c r="E249" s="1"/>
      <c r="G249" s="1"/>
    </row>
    <row r="250" ht="12.75" customHeight="1">
      <c r="A250" s="1"/>
      <c r="B250" s="1"/>
      <c r="C250" s="1"/>
      <c r="D250" s="1"/>
      <c r="E250" s="1"/>
      <c r="G250" s="1"/>
    </row>
    <row r="251" ht="12.75" customHeight="1">
      <c r="A251" s="1"/>
      <c r="B251" s="1"/>
      <c r="C251" s="1"/>
      <c r="D251" s="1"/>
      <c r="E251" s="1"/>
      <c r="G251" s="1"/>
    </row>
    <row r="252" ht="12.75" customHeight="1">
      <c r="A252" s="1"/>
      <c r="B252" s="1"/>
      <c r="C252" s="1"/>
      <c r="D252" s="1"/>
      <c r="E252" s="1"/>
      <c r="G252" s="1"/>
    </row>
    <row r="253" ht="12.75" customHeight="1">
      <c r="A253" s="1"/>
      <c r="B253" s="1"/>
      <c r="C253" s="1"/>
      <c r="D253" s="1"/>
      <c r="E253" s="1"/>
      <c r="G253" s="1"/>
    </row>
    <row r="254" ht="12.75" customHeight="1">
      <c r="A254" s="1"/>
      <c r="B254" s="1"/>
      <c r="C254" s="1"/>
      <c r="D254" s="1"/>
      <c r="E254" s="1"/>
      <c r="G254" s="1"/>
    </row>
    <row r="255" ht="12.75" customHeight="1">
      <c r="A255" s="1"/>
      <c r="B255" s="1"/>
      <c r="C255" s="1"/>
      <c r="D255" s="1"/>
      <c r="E255" s="1"/>
      <c r="G255" s="1"/>
    </row>
    <row r="256" ht="12.75" customHeight="1">
      <c r="A256" s="1"/>
      <c r="B256" s="1"/>
      <c r="C256" s="1"/>
      <c r="D256" s="1"/>
      <c r="E256" s="1"/>
      <c r="G256" s="1"/>
    </row>
    <row r="257" ht="12.75" customHeight="1">
      <c r="A257" s="1"/>
      <c r="B257" s="1"/>
      <c r="C257" s="1"/>
      <c r="D257" s="1"/>
      <c r="E257" s="1"/>
      <c r="G257" s="1"/>
    </row>
    <row r="258" ht="12.75" customHeight="1">
      <c r="A258" s="1"/>
      <c r="B258" s="1"/>
      <c r="C258" s="1"/>
      <c r="D258" s="1"/>
      <c r="E258" s="1"/>
      <c r="G258" s="1"/>
    </row>
    <row r="259" ht="12.75" customHeight="1">
      <c r="A259" s="1"/>
      <c r="B259" s="1"/>
      <c r="C259" s="1"/>
      <c r="D259" s="1"/>
      <c r="E259" s="1"/>
      <c r="G259" s="1"/>
    </row>
    <row r="260" ht="12.75" customHeight="1">
      <c r="A260" s="1"/>
      <c r="B260" s="1"/>
      <c r="C260" s="1"/>
      <c r="D260" s="1"/>
      <c r="E260" s="1"/>
      <c r="G260" s="1"/>
    </row>
    <row r="261" ht="12.75" customHeight="1">
      <c r="A261" s="1"/>
      <c r="B261" s="1"/>
      <c r="C261" s="1"/>
      <c r="D261" s="1"/>
      <c r="E261" s="1"/>
      <c r="G261" s="1"/>
    </row>
    <row r="262" ht="12.75" customHeight="1">
      <c r="A262" s="1"/>
      <c r="B262" s="1"/>
      <c r="C262" s="1"/>
      <c r="D262" s="1"/>
      <c r="E262" s="1"/>
      <c r="G262" s="1"/>
    </row>
    <row r="263" ht="12.75" customHeight="1">
      <c r="A263" s="1"/>
      <c r="B263" s="1"/>
      <c r="C263" s="1"/>
      <c r="D263" s="1"/>
      <c r="E263" s="1"/>
      <c r="G263" s="1"/>
    </row>
    <row r="264" ht="12.75" customHeight="1">
      <c r="A264" s="1"/>
      <c r="B264" s="1"/>
      <c r="C264" s="1"/>
      <c r="D264" s="1"/>
      <c r="E264" s="1"/>
      <c r="G264" s="1"/>
    </row>
    <row r="265" ht="12.75" customHeight="1">
      <c r="A265" s="1"/>
      <c r="B265" s="1"/>
      <c r="C265" s="1"/>
      <c r="D265" s="1"/>
      <c r="E265" s="1"/>
      <c r="G265" s="1"/>
    </row>
    <row r="266" ht="12.75" customHeight="1">
      <c r="A266" s="1"/>
      <c r="B266" s="1"/>
      <c r="C266" s="1"/>
      <c r="D266" s="1"/>
      <c r="E266" s="1"/>
      <c r="G266" s="1"/>
    </row>
    <row r="267" ht="12.75" customHeight="1">
      <c r="A267" s="1"/>
      <c r="B267" s="1"/>
      <c r="C267" s="1"/>
      <c r="D267" s="1"/>
      <c r="E267" s="1"/>
      <c r="G267" s="1"/>
    </row>
    <row r="268" ht="12.75" customHeight="1">
      <c r="A268" s="1"/>
      <c r="B268" s="1"/>
      <c r="C268" s="1"/>
      <c r="D268" s="1"/>
      <c r="E268" s="1"/>
      <c r="G268" s="1"/>
    </row>
    <row r="269" ht="12.75" customHeight="1">
      <c r="A269" s="1"/>
      <c r="B269" s="1"/>
      <c r="C269" s="1"/>
      <c r="D269" s="1"/>
      <c r="E269" s="1"/>
      <c r="G269" s="1"/>
    </row>
    <row r="270" ht="12.75" customHeight="1">
      <c r="A270" s="1"/>
      <c r="B270" s="1"/>
      <c r="C270" s="1"/>
      <c r="D270" s="1"/>
      <c r="E270" s="1"/>
      <c r="G270" s="1"/>
    </row>
    <row r="271" ht="12.75" customHeight="1">
      <c r="A271" s="1"/>
      <c r="B271" s="1"/>
      <c r="C271" s="1"/>
      <c r="D271" s="1"/>
      <c r="E271" s="1"/>
      <c r="G271" s="1"/>
    </row>
    <row r="272" ht="12.75" customHeight="1">
      <c r="A272" s="1"/>
      <c r="B272" s="1"/>
      <c r="C272" s="1"/>
      <c r="D272" s="1"/>
      <c r="E272" s="1"/>
      <c r="G272" s="1"/>
    </row>
    <row r="273" ht="12.75" customHeight="1">
      <c r="A273" s="1"/>
      <c r="B273" s="1"/>
      <c r="C273" s="1"/>
      <c r="D273" s="1"/>
      <c r="E273" s="1"/>
      <c r="G273" s="1"/>
    </row>
    <row r="274" ht="12.75" customHeight="1">
      <c r="A274" s="1"/>
      <c r="B274" s="1"/>
      <c r="C274" s="1"/>
      <c r="D274" s="1"/>
      <c r="E274" s="1"/>
      <c r="G274" s="1"/>
    </row>
    <row r="275" ht="12.75" customHeight="1">
      <c r="A275" s="1"/>
      <c r="B275" s="1"/>
      <c r="C275" s="1"/>
      <c r="D275" s="1"/>
      <c r="E275" s="1"/>
      <c r="G275" s="1"/>
    </row>
    <row r="276" ht="12.75" customHeight="1">
      <c r="A276" s="1"/>
      <c r="B276" s="1"/>
      <c r="C276" s="1"/>
      <c r="D276" s="1"/>
      <c r="E276" s="1"/>
      <c r="G276" s="1"/>
    </row>
    <row r="277" ht="12.75" customHeight="1">
      <c r="A277" s="1"/>
      <c r="B277" s="1"/>
      <c r="C277" s="1"/>
      <c r="D277" s="1"/>
      <c r="E277" s="1"/>
      <c r="G277" s="1"/>
    </row>
    <row r="278" ht="12.75" customHeight="1">
      <c r="A278" s="1"/>
      <c r="B278" s="1"/>
      <c r="C278" s="1"/>
      <c r="D278" s="1"/>
      <c r="E278" s="1"/>
      <c r="G278" s="1"/>
    </row>
    <row r="279" ht="12.75" customHeight="1">
      <c r="A279" s="1"/>
      <c r="B279" s="1"/>
      <c r="C279" s="1"/>
      <c r="D279" s="1"/>
      <c r="E279" s="1"/>
      <c r="G279" s="1"/>
    </row>
    <row r="280" ht="12.75" customHeight="1">
      <c r="A280" s="1"/>
      <c r="B280" s="1"/>
      <c r="C280" s="1"/>
      <c r="D280" s="1"/>
      <c r="E280" s="1"/>
      <c r="G280" s="1"/>
    </row>
    <row r="281" ht="12.75" customHeight="1">
      <c r="A281" s="1"/>
      <c r="B281" s="1"/>
      <c r="C281" s="1"/>
      <c r="D281" s="1"/>
      <c r="E281" s="1"/>
      <c r="G281" s="1"/>
    </row>
    <row r="282" ht="12.75" customHeight="1">
      <c r="A282" s="1"/>
      <c r="B282" s="1"/>
      <c r="C282" s="1"/>
      <c r="D282" s="1"/>
      <c r="E282" s="1"/>
      <c r="G282" s="1"/>
    </row>
    <row r="283" ht="12.75" customHeight="1">
      <c r="A283" s="1"/>
      <c r="B283" s="1"/>
      <c r="C283" s="1"/>
      <c r="D283" s="1"/>
      <c r="E283" s="1"/>
      <c r="G283" s="1"/>
    </row>
    <row r="284" ht="12.75" customHeight="1">
      <c r="A284" s="1"/>
      <c r="B284" s="1"/>
      <c r="C284" s="1"/>
      <c r="D284" s="1"/>
      <c r="E284" s="1"/>
      <c r="G284" s="1"/>
    </row>
    <row r="285" ht="12.75" customHeight="1">
      <c r="A285" s="1"/>
      <c r="B285" s="1"/>
      <c r="C285" s="1"/>
      <c r="D285" s="1"/>
      <c r="E285" s="1"/>
      <c r="G285" s="1"/>
    </row>
    <row r="286" ht="12.75" customHeight="1">
      <c r="A286" s="1"/>
      <c r="B286" s="1"/>
      <c r="C286" s="1"/>
      <c r="D286" s="1"/>
      <c r="E286" s="1"/>
      <c r="G286" s="1"/>
    </row>
    <row r="287" ht="12.75" customHeight="1">
      <c r="A287" s="1"/>
      <c r="B287" s="1"/>
      <c r="C287" s="1"/>
      <c r="D287" s="1"/>
      <c r="E287" s="1"/>
      <c r="G287" s="1"/>
    </row>
    <row r="288" ht="12.75" customHeight="1">
      <c r="A288" s="1"/>
      <c r="B288" s="1"/>
      <c r="C288" s="1"/>
      <c r="D288" s="1"/>
      <c r="E288" s="1"/>
      <c r="G288" s="1"/>
    </row>
    <row r="289" ht="12.75" customHeight="1">
      <c r="A289" s="1"/>
      <c r="B289" s="1"/>
      <c r="C289" s="1"/>
      <c r="D289" s="1"/>
      <c r="E289" s="1"/>
      <c r="G289" s="1"/>
    </row>
    <row r="290" ht="12.75" customHeight="1">
      <c r="A290" s="1"/>
      <c r="B290" s="1"/>
      <c r="C290" s="1"/>
      <c r="D290" s="1"/>
      <c r="E290" s="1"/>
      <c r="G290" s="1"/>
    </row>
    <row r="291" ht="12.75" customHeight="1">
      <c r="A291" s="1"/>
      <c r="B291" s="1"/>
      <c r="C291" s="1"/>
      <c r="D291" s="1"/>
      <c r="E291" s="1"/>
      <c r="G291" s="1"/>
    </row>
    <row r="292" ht="12.75" customHeight="1">
      <c r="A292" s="1"/>
      <c r="B292" s="1"/>
      <c r="C292" s="1"/>
      <c r="D292" s="1"/>
      <c r="E292" s="1"/>
      <c r="G292" s="1"/>
    </row>
    <row r="293" ht="12.75" customHeight="1">
      <c r="A293" s="1"/>
      <c r="B293" s="1"/>
      <c r="C293" s="1"/>
      <c r="D293" s="1"/>
      <c r="E293" s="1"/>
      <c r="G293" s="1"/>
    </row>
    <row r="294" ht="12.75" customHeight="1">
      <c r="A294" s="1"/>
      <c r="B294" s="1"/>
      <c r="C294" s="1"/>
      <c r="D294" s="1"/>
      <c r="E294" s="1"/>
      <c r="G294" s="1"/>
    </row>
    <row r="295" ht="12.75" customHeight="1">
      <c r="A295" s="1"/>
      <c r="B295" s="1"/>
      <c r="C295" s="1"/>
      <c r="D295" s="1"/>
      <c r="E295" s="1"/>
      <c r="G295" s="1"/>
    </row>
    <row r="296" ht="12.75" customHeight="1">
      <c r="A296" s="1"/>
      <c r="B296" s="1"/>
      <c r="C296" s="1"/>
      <c r="D296" s="1"/>
      <c r="E296" s="1"/>
      <c r="G296" s="1"/>
    </row>
    <row r="297" ht="12.75" customHeight="1">
      <c r="A297" s="1"/>
      <c r="B297" s="1"/>
      <c r="C297" s="1"/>
      <c r="D297" s="1"/>
      <c r="E297" s="1"/>
      <c r="G297" s="1"/>
    </row>
    <row r="298" ht="12.75" customHeight="1">
      <c r="A298" s="1"/>
      <c r="B298" s="1"/>
      <c r="C298" s="1"/>
      <c r="D298" s="1"/>
      <c r="E298" s="1"/>
      <c r="G298" s="1"/>
    </row>
    <row r="299" ht="12.75" customHeight="1">
      <c r="A299" s="1"/>
      <c r="B299" s="1"/>
      <c r="C299" s="1"/>
      <c r="D299" s="1"/>
      <c r="E299" s="1"/>
      <c r="G299" s="1"/>
    </row>
    <row r="300" ht="12.75" customHeight="1">
      <c r="A300" s="1"/>
      <c r="B300" s="1"/>
      <c r="C300" s="1"/>
      <c r="D300" s="1"/>
      <c r="E300" s="1"/>
      <c r="G300" s="1"/>
    </row>
    <row r="301" ht="12.75" customHeight="1">
      <c r="A301" s="1"/>
      <c r="B301" s="1"/>
      <c r="C301" s="1"/>
      <c r="D301" s="1"/>
      <c r="E301" s="1"/>
      <c r="G301" s="1"/>
    </row>
    <row r="302" ht="12.75" customHeight="1">
      <c r="A302" s="1"/>
      <c r="B302" s="1"/>
      <c r="C302" s="1"/>
      <c r="D302" s="1"/>
      <c r="E302" s="1"/>
      <c r="G302" s="1"/>
    </row>
    <row r="303" ht="12.75" customHeight="1">
      <c r="A303" s="1"/>
      <c r="B303" s="1"/>
      <c r="C303" s="1"/>
      <c r="D303" s="1"/>
      <c r="E303" s="1"/>
      <c r="G303" s="1"/>
    </row>
    <row r="304" ht="12.75" customHeight="1">
      <c r="A304" s="1"/>
      <c r="B304" s="1"/>
      <c r="C304" s="1"/>
      <c r="D304" s="1"/>
      <c r="E304" s="1"/>
      <c r="G304" s="1"/>
    </row>
    <row r="305" ht="12.75" customHeight="1">
      <c r="A305" s="1"/>
      <c r="B305" s="1"/>
      <c r="C305" s="1"/>
      <c r="D305" s="1"/>
      <c r="E305" s="1"/>
      <c r="G305" s="1"/>
    </row>
    <row r="306" ht="12.75" customHeight="1">
      <c r="A306" s="1"/>
      <c r="B306" s="1"/>
      <c r="C306" s="1"/>
      <c r="D306" s="1"/>
      <c r="E306" s="1"/>
      <c r="G306" s="1"/>
    </row>
    <row r="307" ht="12.75" customHeight="1">
      <c r="A307" s="1"/>
      <c r="B307" s="1"/>
      <c r="C307" s="1"/>
      <c r="D307" s="1"/>
      <c r="E307" s="1"/>
      <c r="G307" s="1"/>
    </row>
    <row r="308" ht="12.75" customHeight="1">
      <c r="A308" s="1"/>
      <c r="B308" s="1"/>
      <c r="C308" s="1"/>
      <c r="D308" s="1"/>
      <c r="E308" s="1"/>
      <c r="G308" s="1"/>
    </row>
    <row r="309" ht="12.75" customHeight="1">
      <c r="A309" s="1"/>
      <c r="B309" s="1"/>
      <c r="C309" s="1"/>
      <c r="D309" s="1"/>
      <c r="E309" s="1"/>
      <c r="G309" s="1"/>
    </row>
    <row r="310" ht="12.75" customHeight="1">
      <c r="A310" s="1"/>
      <c r="B310" s="1"/>
      <c r="C310" s="1"/>
      <c r="D310" s="1"/>
      <c r="E310" s="1"/>
      <c r="G310" s="1"/>
    </row>
    <row r="311" ht="12.75" customHeight="1">
      <c r="A311" s="1"/>
      <c r="B311" s="1"/>
      <c r="C311" s="1"/>
      <c r="D311" s="1"/>
      <c r="E311" s="1"/>
      <c r="G311" s="1"/>
    </row>
    <row r="312" ht="12.75" customHeight="1">
      <c r="A312" s="1"/>
      <c r="B312" s="1"/>
      <c r="C312" s="1"/>
      <c r="D312" s="1"/>
      <c r="E312" s="1"/>
      <c r="G312" s="1"/>
    </row>
    <row r="313" ht="12.75" customHeight="1">
      <c r="A313" s="1"/>
      <c r="B313" s="1"/>
      <c r="C313" s="1"/>
      <c r="D313" s="1"/>
      <c r="E313" s="1"/>
      <c r="G313" s="1"/>
    </row>
    <row r="314" ht="12.75" customHeight="1">
      <c r="A314" s="1"/>
      <c r="B314" s="1"/>
      <c r="C314" s="1"/>
      <c r="D314" s="1"/>
      <c r="E314" s="1"/>
      <c r="G314" s="1"/>
    </row>
    <row r="315" ht="12.75" customHeight="1">
      <c r="A315" s="1"/>
      <c r="B315" s="1"/>
      <c r="C315" s="1"/>
      <c r="D315" s="1"/>
      <c r="E315" s="1"/>
      <c r="G315" s="1"/>
    </row>
    <row r="316" ht="12.75" customHeight="1">
      <c r="A316" s="1"/>
      <c r="B316" s="1"/>
      <c r="C316" s="1"/>
      <c r="D316" s="1"/>
      <c r="E316" s="1"/>
      <c r="G316" s="1"/>
    </row>
    <row r="317" ht="12.75" customHeight="1">
      <c r="A317" s="1"/>
      <c r="B317" s="1"/>
      <c r="C317" s="1"/>
      <c r="D317" s="1"/>
      <c r="E317" s="1"/>
      <c r="G317" s="1"/>
    </row>
    <row r="318" ht="12.75" customHeight="1">
      <c r="A318" s="1"/>
      <c r="B318" s="1"/>
      <c r="C318" s="1"/>
      <c r="D318" s="1"/>
      <c r="E318" s="1"/>
      <c r="G318" s="1"/>
    </row>
    <row r="319" ht="12.75" customHeight="1">
      <c r="A319" s="1"/>
      <c r="B319" s="1"/>
      <c r="C319" s="1"/>
      <c r="D319" s="1"/>
      <c r="E319" s="1"/>
      <c r="G319" s="1"/>
    </row>
    <row r="320" ht="12.75" customHeight="1">
      <c r="A320" s="1"/>
      <c r="B320" s="1"/>
      <c r="C320" s="1"/>
      <c r="D320" s="1"/>
      <c r="E320" s="1"/>
      <c r="G320" s="1"/>
    </row>
    <row r="321" ht="12.75" customHeight="1">
      <c r="A321" s="1"/>
      <c r="B321" s="1"/>
      <c r="C321" s="1"/>
      <c r="D321" s="1"/>
      <c r="E321" s="1"/>
      <c r="G321" s="1"/>
    </row>
    <row r="322" ht="12.75" customHeight="1">
      <c r="A322" s="1"/>
      <c r="B322" s="1"/>
      <c r="C322" s="1"/>
      <c r="D322" s="1"/>
      <c r="E322" s="1"/>
      <c r="G322" s="1"/>
    </row>
    <row r="323" ht="12.75" customHeight="1">
      <c r="A323" s="1"/>
      <c r="B323" s="1"/>
      <c r="C323" s="1"/>
      <c r="D323" s="1"/>
      <c r="E323" s="1"/>
      <c r="G323" s="1"/>
    </row>
    <row r="324" ht="12.75" customHeight="1">
      <c r="A324" s="1"/>
      <c r="B324" s="1"/>
      <c r="C324" s="1"/>
      <c r="D324" s="1"/>
      <c r="E324" s="1"/>
      <c r="G324" s="1"/>
    </row>
    <row r="325" ht="12.75" customHeight="1">
      <c r="A325" s="1"/>
      <c r="B325" s="1"/>
      <c r="C325" s="1"/>
      <c r="D325" s="1"/>
      <c r="E325" s="1"/>
      <c r="G325" s="1"/>
    </row>
    <row r="326" ht="12.75" customHeight="1">
      <c r="A326" s="1"/>
      <c r="B326" s="1"/>
      <c r="C326" s="1"/>
      <c r="D326" s="1"/>
      <c r="E326" s="1"/>
      <c r="G326" s="1"/>
    </row>
    <row r="327" ht="12.75" customHeight="1">
      <c r="A327" s="1"/>
      <c r="B327" s="1"/>
      <c r="C327" s="1"/>
      <c r="D327" s="1"/>
      <c r="E327" s="1"/>
      <c r="G327" s="1"/>
    </row>
    <row r="328" ht="12.75" customHeight="1">
      <c r="A328" s="1"/>
      <c r="B328" s="1"/>
      <c r="C328" s="1"/>
      <c r="D328" s="1"/>
      <c r="E328" s="1"/>
      <c r="G328" s="1"/>
    </row>
    <row r="329" ht="12.75" customHeight="1">
      <c r="A329" s="1"/>
      <c r="B329" s="1"/>
      <c r="C329" s="1"/>
      <c r="D329" s="1"/>
      <c r="E329" s="1"/>
      <c r="G329" s="1"/>
    </row>
    <row r="330" ht="12.75" customHeight="1">
      <c r="A330" s="1"/>
      <c r="B330" s="1"/>
      <c r="C330" s="1"/>
      <c r="D330" s="1"/>
      <c r="E330" s="1"/>
      <c r="G330" s="1"/>
    </row>
    <row r="331" ht="12.75" customHeight="1">
      <c r="A331" s="1"/>
      <c r="B331" s="1"/>
      <c r="C331" s="1"/>
      <c r="D331" s="1"/>
      <c r="E331" s="1"/>
      <c r="G331" s="1"/>
    </row>
    <row r="332" ht="12.75" customHeight="1">
      <c r="A332" s="1"/>
      <c r="B332" s="1"/>
      <c r="C332" s="1"/>
      <c r="D332" s="1"/>
      <c r="E332" s="1"/>
      <c r="G332" s="1"/>
    </row>
    <row r="333" ht="12.75" customHeight="1">
      <c r="A333" s="1"/>
      <c r="B333" s="1"/>
      <c r="C333" s="1"/>
      <c r="D333" s="1"/>
      <c r="E333" s="1"/>
      <c r="G333" s="1"/>
    </row>
    <row r="334" ht="12.75" customHeight="1">
      <c r="A334" s="1"/>
      <c r="B334" s="1"/>
      <c r="C334" s="1"/>
      <c r="D334" s="1"/>
      <c r="E334" s="1"/>
      <c r="G334" s="1"/>
    </row>
    <row r="335" ht="12.75" customHeight="1">
      <c r="A335" s="1"/>
      <c r="B335" s="1"/>
      <c r="C335" s="1"/>
      <c r="D335" s="1"/>
      <c r="E335" s="1"/>
      <c r="G335" s="1"/>
    </row>
    <row r="336" ht="12.75" customHeight="1">
      <c r="A336" s="1"/>
      <c r="B336" s="1"/>
      <c r="C336" s="1"/>
      <c r="D336" s="1"/>
      <c r="E336" s="1"/>
      <c r="G336" s="1"/>
    </row>
    <row r="337" ht="12.75" customHeight="1">
      <c r="A337" s="1"/>
      <c r="B337" s="1"/>
      <c r="C337" s="1"/>
      <c r="D337" s="1"/>
      <c r="E337" s="1"/>
      <c r="G337" s="1"/>
    </row>
    <row r="338" ht="12.75" customHeight="1">
      <c r="A338" s="1"/>
      <c r="B338" s="1"/>
      <c r="C338" s="1"/>
      <c r="D338" s="1"/>
      <c r="E338" s="1"/>
      <c r="G338" s="1"/>
    </row>
    <row r="339" ht="12.75" customHeight="1">
      <c r="A339" s="1"/>
      <c r="B339" s="1"/>
      <c r="C339" s="1"/>
      <c r="D339" s="1"/>
      <c r="E339" s="1"/>
      <c r="G339" s="1"/>
    </row>
    <row r="340" ht="12.75" customHeight="1">
      <c r="A340" s="1"/>
      <c r="B340" s="1"/>
      <c r="C340" s="1"/>
      <c r="D340" s="1"/>
      <c r="E340" s="1"/>
      <c r="G340" s="1"/>
    </row>
    <row r="341" ht="12.75" customHeight="1">
      <c r="A341" s="1"/>
      <c r="B341" s="1"/>
      <c r="C341" s="1"/>
      <c r="D341" s="1"/>
      <c r="E341" s="1"/>
      <c r="G341" s="1"/>
    </row>
    <row r="342" ht="12.75" customHeight="1">
      <c r="A342" s="1"/>
      <c r="B342" s="1"/>
      <c r="C342" s="1"/>
      <c r="D342" s="1"/>
      <c r="E342" s="1"/>
      <c r="G342" s="1"/>
    </row>
    <row r="343" ht="12.75" customHeight="1">
      <c r="A343" s="1"/>
      <c r="B343" s="1"/>
      <c r="C343" s="1"/>
      <c r="D343" s="1"/>
      <c r="E343" s="1"/>
      <c r="G343" s="1"/>
    </row>
    <row r="344" ht="12.75" customHeight="1">
      <c r="A344" s="1"/>
      <c r="B344" s="1"/>
      <c r="C344" s="1"/>
      <c r="D344" s="1"/>
      <c r="E344" s="1"/>
      <c r="G344" s="1"/>
    </row>
    <row r="345" ht="12.75" customHeight="1">
      <c r="A345" s="1"/>
      <c r="B345" s="1"/>
      <c r="C345" s="1"/>
      <c r="D345" s="1"/>
      <c r="E345" s="1"/>
      <c r="G345" s="1"/>
    </row>
    <row r="346" ht="12.75" customHeight="1">
      <c r="A346" s="1"/>
      <c r="B346" s="1"/>
      <c r="C346" s="1"/>
      <c r="D346" s="1"/>
      <c r="E346" s="1"/>
      <c r="G346" s="1"/>
    </row>
    <row r="347" ht="12.75" customHeight="1">
      <c r="A347" s="1"/>
      <c r="B347" s="1"/>
      <c r="C347" s="1"/>
      <c r="D347" s="1"/>
      <c r="E347" s="1"/>
      <c r="G347" s="1"/>
    </row>
    <row r="348" ht="12.75" customHeight="1">
      <c r="A348" s="1"/>
      <c r="B348" s="1"/>
      <c r="C348" s="1"/>
      <c r="D348" s="1"/>
      <c r="E348" s="1"/>
      <c r="G348" s="1"/>
    </row>
    <row r="349" ht="12.75" customHeight="1">
      <c r="A349" s="1"/>
      <c r="B349" s="1"/>
      <c r="C349" s="1"/>
      <c r="D349" s="1"/>
      <c r="E349" s="1"/>
      <c r="G349" s="1"/>
    </row>
    <row r="350" ht="12.75" customHeight="1">
      <c r="A350" s="1"/>
      <c r="B350" s="1"/>
      <c r="C350" s="1"/>
      <c r="D350" s="1"/>
      <c r="E350" s="1"/>
      <c r="G350" s="1"/>
    </row>
    <row r="351" ht="12.75" customHeight="1">
      <c r="A351" s="1"/>
      <c r="B351" s="1"/>
      <c r="C351" s="1"/>
      <c r="D351" s="1"/>
      <c r="E351" s="1"/>
      <c r="G351" s="1"/>
    </row>
    <row r="352" ht="12.75" customHeight="1">
      <c r="A352" s="1"/>
      <c r="B352" s="1"/>
      <c r="C352" s="1"/>
      <c r="D352" s="1"/>
      <c r="E352" s="1"/>
      <c r="G352" s="1"/>
    </row>
    <row r="353" ht="12.75" customHeight="1">
      <c r="A353" s="1"/>
      <c r="B353" s="1"/>
      <c r="C353" s="1"/>
      <c r="D353" s="1"/>
      <c r="E353" s="1"/>
      <c r="G353" s="1"/>
    </row>
    <row r="354" ht="12.75" customHeight="1">
      <c r="A354" s="1"/>
      <c r="B354" s="1"/>
      <c r="C354" s="1"/>
      <c r="D354" s="1"/>
      <c r="E354" s="1"/>
      <c r="G354" s="1"/>
    </row>
    <row r="355" ht="12.75" customHeight="1">
      <c r="A355" s="1"/>
      <c r="B355" s="1"/>
      <c r="C355" s="1"/>
      <c r="D355" s="1"/>
      <c r="E355" s="1"/>
      <c r="G355" s="1"/>
    </row>
    <row r="356" ht="12.75" customHeight="1">
      <c r="A356" s="1"/>
      <c r="B356" s="1"/>
      <c r="C356" s="1"/>
      <c r="D356" s="1"/>
      <c r="E356" s="1"/>
      <c r="G356" s="1"/>
    </row>
    <row r="357" ht="12.75" customHeight="1">
      <c r="A357" s="1"/>
      <c r="B357" s="1"/>
      <c r="C357" s="1"/>
      <c r="D357" s="1"/>
      <c r="E357" s="1"/>
      <c r="G357" s="1"/>
    </row>
    <row r="358" ht="12.75" customHeight="1">
      <c r="A358" s="1"/>
      <c r="B358" s="1"/>
      <c r="C358" s="1"/>
      <c r="D358" s="1"/>
      <c r="E358" s="1"/>
      <c r="G358" s="1"/>
    </row>
    <row r="359" ht="12.75" customHeight="1">
      <c r="A359" s="1"/>
      <c r="B359" s="1"/>
      <c r="C359" s="1"/>
      <c r="D359" s="1"/>
      <c r="E359" s="1"/>
      <c r="G359" s="1"/>
    </row>
    <row r="360" ht="12.75" customHeight="1">
      <c r="A360" s="1"/>
      <c r="B360" s="1"/>
      <c r="C360" s="1"/>
      <c r="D360" s="1"/>
      <c r="E360" s="1"/>
      <c r="G360" s="1"/>
    </row>
    <row r="361" ht="12.75" customHeight="1">
      <c r="A361" s="1"/>
      <c r="B361" s="1"/>
      <c r="C361" s="1"/>
      <c r="D361" s="1"/>
      <c r="E361" s="1"/>
      <c r="G361" s="1"/>
    </row>
    <row r="362" ht="12.75" customHeight="1">
      <c r="A362" s="1"/>
      <c r="B362" s="1"/>
      <c r="C362" s="1"/>
      <c r="D362" s="1"/>
      <c r="E362" s="1"/>
      <c r="G362" s="1"/>
    </row>
    <row r="363" ht="12.75" customHeight="1">
      <c r="A363" s="1"/>
      <c r="B363" s="1"/>
      <c r="C363" s="1"/>
      <c r="D363" s="1"/>
      <c r="E363" s="1"/>
      <c r="G363" s="1"/>
    </row>
    <row r="364" ht="12.75" customHeight="1">
      <c r="A364" s="1"/>
      <c r="B364" s="1"/>
      <c r="C364" s="1"/>
      <c r="D364" s="1"/>
      <c r="E364" s="1"/>
      <c r="G364" s="1"/>
    </row>
    <row r="365" ht="12.75" customHeight="1">
      <c r="A365" s="1"/>
      <c r="B365" s="1"/>
      <c r="C365" s="1"/>
      <c r="D365" s="1"/>
      <c r="E365" s="1"/>
      <c r="G365" s="1"/>
    </row>
    <row r="366" ht="12.75" customHeight="1">
      <c r="A366" s="1"/>
      <c r="B366" s="1"/>
      <c r="C366" s="1"/>
      <c r="D366" s="1"/>
      <c r="E366" s="1"/>
      <c r="G366" s="1"/>
    </row>
    <row r="367" ht="12.75" customHeight="1">
      <c r="A367" s="1"/>
      <c r="B367" s="1"/>
      <c r="C367" s="1"/>
      <c r="D367" s="1"/>
      <c r="E367" s="1"/>
      <c r="G367" s="1"/>
    </row>
    <row r="368" ht="12.75" customHeight="1">
      <c r="A368" s="1"/>
      <c r="B368" s="1"/>
      <c r="C368" s="1"/>
      <c r="D368" s="1"/>
      <c r="E368" s="1"/>
      <c r="G368" s="1"/>
    </row>
    <row r="369" ht="12.75" customHeight="1">
      <c r="A369" s="1"/>
      <c r="B369" s="1"/>
      <c r="C369" s="1"/>
      <c r="D369" s="1"/>
      <c r="E369" s="1"/>
      <c r="G369" s="1"/>
    </row>
    <row r="370" ht="12.75" customHeight="1">
      <c r="A370" s="1"/>
      <c r="B370" s="1"/>
      <c r="C370" s="1"/>
      <c r="D370" s="1"/>
      <c r="E370" s="1"/>
      <c r="G370" s="1"/>
    </row>
    <row r="371" ht="12.75" customHeight="1">
      <c r="A371" s="1"/>
      <c r="B371" s="1"/>
      <c r="C371" s="1"/>
      <c r="D371" s="1"/>
      <c r="E371" s="1"/>
      <c r="G371" s="1"/>
    </row>
    <row r="372" ht="12.75" customHeight="1">
      <c r="A372" s="1"/>
      <c r="B372" s="1"/>
      <c r="C372" s="1"/>
      <c r="D372" s="1"/>
      <c r="E372" s="1"/>
      <c r="G372" s="1"/>
    </row>
    <row r="373" ht="12.75" customHeight="1">
      <c r="A373" s="1"/>
      <c r="B373" s="1"/>
      <c r="C373" s="1"/>
      <c r="D373" s="1"/>
      <c r="E373" s="1"/>
      <c r="G373" s="1"/>
    </row>
    <row r="374" ht="12.75" customHeight="1">
      <c r="A374" s="1"/>
      <c r="B374" s="1"/>
      <c r="C374" s="1"/>
      <c r="D374" s="1"/>
      <c r="E374" s="1"/>
      <c r="G374" s="1"/>
    </row>
    <row r="375" ht="12.75" customHeight="1">
      <c r="A375" s="1"/>
      <c r="B375" s="1"/>
      <c r="C375" s="1"/>
      <c r="D375" s="1"/>
      <c r="E375" s="1"/>
      <c r="G375" s="1"/>
    </row>
    <row r="376" ht="12.75" customHeight="1">
      <c r="A376" s="1"/>
      <c r="B376" s="1"/>
      <c r="C376" s="1"/>
      <c r="D376" s="1"/>
      <c r="E376" s="1"/>
      <c r="G376" s="1"/>
    </row>
    <row r="377" ht="12.75" customHeight="1">
      <c r="A377" s="1"/>
      <c r="B377" s="1"/>
      <c r="C377" s="1"/>
      <c r="D377" s="1"/>
      <c r="E377" s="1"/>
      <c r="G377" s="1"/>
    </row>
    <row r="378" ht="12.75" customHeight="1">
      <c r="A378" s="1"/>
      <c r="B378" s="1"/>
      <c r="C378" s="1"/>
      <c r="D378" s="1"/>
      <c r="E378" s="1"/>
      <c r="G378" s="1"/>
    </row>
    <row r="379" ht="12.75" customHeight="1">
      <c r="A379" s="1"/>
      <c r="B379" s="1"/>
      <c r="C379" s="1"/>
      <c r="D379" s="1"/>
      <c r="E379" s="1"/>
      <c r="G379" s="1"/>
    </row>
    <row r="380" ht="12.75" customHeight="1">
      <c r="A380" s="1"/>
      <c r="B380" s="1"/>
      <c r="C380" s="1"/>
      <c r="D380" s="1"/>
      <c r="E380" s="1"/>
      <c r="G380" s="1"/>
    </row>
    <row r="381" ht="12.75" customHeight="1">
      <c r="A381" s="1"/>
      <c r="B381" s="1"/>
      <c r="C381" s="1"/>
      <c r="D381" s="1"/>
      <c r="E381" s="1"/>
      <c r="G381" s="1"/>
    </row>
    <row r="382" ht="12.75" customHeight="1">
      <c r="A382" s="1"/>
      <c r="B382" s="1"/>
      <c r="C382" s="1"/>
      <c r="D382" s="1"/>
      <c r="E382" s="1"/>
      <c r="G382" s="1"/>
    </row>
    <row r="383" ht="12.75" customHeight="1">
      <c r="A383" s="1"/>
      <c r="B383" s="1"/>
      <c r="C383" s="1"/>
      <c r="D383" s="1"/>
      <c r="E383" s="1"/>
      <c r="G383" s="1"/>
    </row>
    <row r="384" ht="12.75" customHeight="1">
      <c r="A384" s="1"/>
      <c r="B384" s="1"/>
      <c r="C384" s="1"/>
      <c r="D384" s="1"/>
      <c r="E384" s="1"/>
      <c r="G384" s="1"/>
    </row>
    <row r="385" ht="12.75" customHeight="1">
      <c r="A385" s="1"/>
      <c r="B385" s="1"/>
      <c r="C385" s="1"/>
      <c r="D385" s="1"/>
      <c r="E385" s="1"/>
      <c r="G385" s="1"/>
    </row>
    <row r="386" ht="12.75" customHeight="1">
      <c r="A386" s="1"/>
      <c r="B386" s="1"/>
      <c r="C386" s="1"/>
      <c r="D386" s="1"/>
      <c r="E386" s="1"/>
      <c r="G386" s="1"/>
    </row>
    <row r="387" ht="12.75" customHeight="1">
      <c r="A387" s="1"/>
      <c r="B387" s="1"/>
      <c r="C387" s="1"/>
      <c r="D387" s="1"/>
      <c r="E387" s="1"/>
      <c r="G387" s="1"/>
    </row>
    <row r="388" ht="12.75" customHeight="1">
      <c r="A388" s="1"/>
      <c r="B388" s="1"/>
      <c r="C388" s="1"/>
      <c r="D388" s="1"/>
      <c r="E388" s="1"/>
      <c r="G388" s="1"/>
    </row>
    <row r="389" ht="12.75" customHeight="1">
      <c r="A389" s="1"/>
      <c r="B389" s="1"/>
      <c r="C389" s="1"/>
      <c r="D389" s="1"/>
      <c r="E389" s="1"/>
      <c r="G389" s="1"/>
    </row>
    <row r="390" ht="12.75" customHeight="1">
      <c r="A390" s="1"/>
      <c r="B390" s="1"/>
      <c r="C390" s="1"/>
      <c r="D390" s="1"/>
      <c r="E390" s="1"/>
      <c r="G390" s="1"/>
    </row>
    <row r="391" ht="12.75" customHeight="1">
      <c r="A391" s="1"/>
      <c r="B391" s="1"/>
      <c r="C391" s="1"/>
      <c r="D391" s="1"/>
      <c r="E391" s="1"/>
      <c r="G391" s="1"/>
    </row>
    <row r="392" ht="12.75" customHeight="1">
      <c r="A392" s="1"/>
      <c r="B392" s="1"/>
      <c r="C392" s="1"/>
      <c r="D392" s="1"/>
      <c r="E392" s="1"/>
      <c r="G392" s="1"/>
    </row>
    <row r="393" ht="12.75" customHeight="1">
      <c r="A393" s="1"/>
      <c r="B393" s="1"/>
      <c r="C393" s="1"/>
      <c r="D393" s="1"/>
      <c r="E393" s="1"/>
      <c r="G393" s="1"/>
    </row>
    <row r="394" ht="12.75" customHeight="1">
      <c r="A394" s="1"/>
      <c r="B394" s="1"/>
      <c r="C394" s="1"/>
      <c r="D394" s="1"/>
      <c r="E394" s="1"/>
      <c r="G394" s="1"/>
    </row>
    <row r="395" ht="12.75" customHeight="1">
      <c r="A395" s="1"/>
      <c r="B395" s="1"/>
      <c r="C395" s="1"/>
      <c r="D395" s="1"/>
      <c r="E395" s="1"/>
      <c r="G395" s="1"/>
    </row>
    <row r="396" ht="12.75" customHeight="1">
      <c r="A396" s="1"/>
      <c r="B396" s="1"/>
      <c r="C396" s="1"/>
      <c r="D396" s="1"/>
      <c r="E396" s="1"/>
      <c r="G396" s="1"/>
    </row>
    <row r="397" ht="12.75" customHeight="1">
      <c r="A397" s="1"/>
      <c r="B397" s="1"/>
      <c r="C397" s="1"/>
      <c r="D397" s="1"/>
      <c r="E397" s="1"/>
      <c r="G397" s="1"/>
    </row>
    <row r="398" ht="12.75" customHeight="1">
      <c r="A398" s="1"/>
      <c r="B398" s="1"/>
      <c r="C398" s="1"/>
      <c r="D398" s="1"/>
      <c r="E398" s="1"/>
      <c r="G398" s="1"/>
    </row>
    <row r="399" ht="12.75" customHeight="1">
      <c r="A399" s="1"/>
      <c r="B399" s="1"/>
      <c r="C399" s="1"/>
      <c r="D399" s="1"/>
      <c r="E399" s="1"/>
      <c r="G399" s="1"/>
    </row>
    <row r="400" ht="12.75" customHeight="1">
      <c r="A400" s="1"/>
      <c r="B400" s="1"/>
      <c r="C400" s="1"/>
      <c r="D400" s="1"/>
      <c r="E400" s="1"/>
      <c r="G400" s="1"/>
    </row>
    <row r="401" ht="12.75" customHeight="1">
      <c r="A401" s="1"/>
      <c r="B401" s="1"/>
      <c r="C401" s="1"/>
      <c r="D401" s="1"/>
      <c r="E401" s="1"/>
      <c r="G401" s="1"/>
    </row>
    <row r="402" ht="12.75" customHeight="1">
      <c r="A402" s="1"/>
      <c r="B402" s="1"/>
      <c r="C402" s="1"/>
      <c r="D402" s="1"/>
      <c r="E402" s="1"/>
      <c r="G402" s="1"/>
    </row>
    <row r="403" ht="12.75" customHeight="1">
      <c r="A403" s="1"/>
      <c r="B403" s="1"/>
      <c r="C403" s="1"/>
      <c r="D403" s="1"/>
      <c r="E403" s="1"/>
      <c r="G403" s="1"/>
    </row>
    <row r="404" ht="12.75" customHeight="1">
      <c r="A404" s="1"/>
      <c r="B404" s="1"/>
      <c r="C404" s="1"/>
      <c r="D404" s="1"/>
      <c r="E404" s="1"/>
      <c r="G404" s="1"/>
    </row>
    <row r="405" ht="12.75" customHeight="1">
      <c r="A405" s="1"/>
      <c r="B405" s="1"/>
      <c r="C405" s="1"/>
      <c r="D405" s="1"/>
      <c r="E405" s="1"/>
      <c r="G405" s="1"/>
    </row>
    <row r="406" ht="12.75" customHeight="1">
      <c r="A406" s="1"/>
      <c r="B406" s="1"/>
      <c r="C406" s="1"/>
      <c r="D406" s="1"/>
      <c r="E406" s="1"/>
      <c r="G406" s="1"/>
    </row>
    <row r="407" ht="12.75" customHeight="1">
      <c r="A407" s="1"/>
      <c r="B407" s="1"/>
      <c r="C407" s="1"/>
      <c r="D407" s="1"/>
      <c r="E407" s="1"/>
      <c r="G407" s="1"/>
    </row>
    <row r="408" ht="12.75" customHeight="1">
      <c r="A408" s="1"/>
      <c r="B408" s="1"/>
      <c r="C408" s="1"/>
      <c r="D408" s="1"/>
      <c r="E408" s="1"/>
      <c r="G408" s="1"/>
    </row>
    <row r="409" ht="12.75" customHeight="1">
      <c r="A409" s="1"/>
      <c r="B409" s="1"/>
      <c r="C409" s="1"/>
      <c r="D409" s="1"/>
      <c r="E409" s="1"/>
      <c r="G409" s="1"/>
    </row>
    <row r="410" ht="12.75" customHeight="1">
      <c r="A410" s="1"/>
      <c r="B410" s="1"/>
      <c r="C410" s="1"/>
      <c r="D410" s="1"/>
      <c r="E410" s="1"/>
      <c r="G410" s="1"/>
    </row>
    <row r="411" ht="12.75" customHeight="1">
      <c r="A411" s="1"/>
      <c r="B411" s="1"/>
      <c r="C411" s="1"/>
      <c r="D411" s="1"/>
      <c r="E411" s="1"/>
      <c r="G411" s="1"/>
    </row>
    <row r="412" ht="12.75" customHeight="1">
      <c r="A412" s="1"/>
      <c r="B412" s="1"/>
      <c r="C412" s="1"/>
      <c r="D412" s="1"/>
      <c r="E412" s="1"/>
      <c r="G412" s="1"/>
    </row>
    <row r="413" ht="12.75" customHeight="1">
      <c r="A413" s="1"/>
      <c r="B413" s="1"/>
      <c r="C413" s="1"/>
      <c r="D413" s="1"/>
      <c r="E413" s="1"/>
      <c r="G413" s="1"/>
    </row>
    <row r="414" ht="12.75" customHeight="1">
      <c r="A414" s="1"/>
      <c r="B414" s="1"/>
      <c r="C414" s="1"/>
      <c r="D414" s="1"/>
      <c r="E414" s="1"/>
      <c r="G414" s="1"/>
    </row>
    <row r="415" ht="12.75" customHeight="1">
      <c r="A415" s="1"/>
      <c r="B415" s="1"/>
      <c r="C415" s="1"/>
      <c r="D415" s="1"/>
      <c r="E415" s="1"/>
      <c r="G415" s="1"/>
    </row>
    <row r="416" ht="12.75" customHeight="1">
      <c r="A416" s="1"/>
      <c r="B416" s="1"/>
      <c r="C416" s="1"/>
      <c r="D416" s="1"/>
      <c r="E416" s="1"/>
      <c r="G416" s="1"/>
    </row>
    <row r="417" ht="12.75" customHeight="1">
      <c r="A417" s="1"/>
      <c r="B417" s="1"/>
      <c r="C417" s="1"/>
      <c r="D417" s="1"/>
      <c r="E417" s="1"/>
      <c r="G417" s="1"/>
    </row>
    <row r="418" ht="12.75" customHeight="1">
      <c r="A418" s="1"/>
      <c r="B418" s="1"/>
      <c r="C418" s="1"/>
      <c r="D418" s="1"/>
      <c r="E418" s="1"/>
      <c r="G418" s="1"/>
    </row>
    <row r="419" ht="12.75" customHeight="1">
      <c r="A419" s="1"/>
      <c r="B419" s="1"/>
      <c r="C419" s="1"/>
      <c r="D419" s="1"/>
      <c r="E419" s="1"/>
      <c r="G419" s="1"/>
    </row>
    <row r="420" ht="12.75" customHeight="1">
      <c r="A420" s="1"/>
      <c r="B420" s="1"/>
      <c r="C420" s="1"/>
      <c r="D420" s="1"/>
      <c r="E420" s="1"/>
      <c r="G420" s="1"/>
    </row>
    <row r="421" ht="12.75" customHeight="1">
      <c r="A421" s="1"/>
      <c r="B421" s="1"/>
      <c r="C421" s="1"/>
      <c r="D421" s="1"/>
      <c r="E421" s="1"/>
      <c r="G421" s="1"/>
    </row>
    <row r="422" ht="12.75" customHeight="1">
      <c r="A422" s="1"/>
      <c r="B422" s="1"/>
      <c r="C422" s="1"/>
      <c r="D422" s="1"/>
      <c r="E422" s="1"/>
      <c r="G422" s="1"/>
    </row>
    <row r="423" ht="12.75" customHeight="1">
      <c r="A423" s="1"/>
      <c r="B423" s="1"/>
      <c r="C423" s="1"/>
      <c r="D423" s="1"/>
      <c r="E423" s="1"/>
      <c r="G423" s="1"/>
    </row>
    <row r="424" ht="12.75" customHeight="1">
      <c r="A424" s="1"/>
      <c r="B424" s="1"/>
      <c r="C424" s="1"/>
      <c r="D424" s="1"/>
      <c r="E424" s="1"/>
      <c r="G424" s="1"/>
    </row>
    <row r="425" ht="12.75" customHeight="1">
      <c r="A425" s="1"/>
      <c r="B425" s="1"/>
      <c r="C425" s="1"/>
      <c r="D425" s="1"/>
      <c r="E425" s="1"/>
      <c r="G425" s="1"/>
    </row>
    <row r="426" ht="12.75" customHeight="1">
      <c r="A426" s="1"/>
      <c r="B426" s="1"/>
      <c r="C426" s="1"/>
      <c r="D426" s="1"/>
      <c r="E426" s="1"/>
      <c r="G426" s="1"/>
    </row>
    <row r="427" ht="12.75" customHeight="1">
      <c r="A427" s="1"/>
      <c r="B427" s="1"/>
      <c r="C427" s="1"/>
      <c r="D427" s="1"/>
      <c r="E427" s="1"/>
      <c r="G427" s="1"/>
    </row>
    <row r="428" ht="12.75" customHeight="1">
      <c r="A428" s="1"/>
      <c r="B428" s="1"/>
      <c r="C428" s="1"/>
      <c r="D428" s="1"/>
      <c r="E428" s="1"/>
      <c r="G428" s="1"/>
    </row>
    <row r="429" ht="12.75" customHeight="1">
      <c r="A429" s="1"/>
      <c r="B429" s="1"/>
      <c r="C429" s="1"/>
      <c r="D429" s="1"/>
      <c r="E429" s="1"/>
      <c r="G429" s="1"/>
    </row>
    <row r="430" ht="12.75" customHeight="1">
      <c r="A430" s="1"/>
      <c r="B430" s="1"/>
      <c r="C430" s="1"/>
      <c r="D430" s="1"/>
      <c r="E430" s="1"/>
      <c r="G430" s="1"/>
    </row>
    <row r="431" ht="12.75" customHeight="1">
      <c r="A431" s="1"/>
      <c r="B431" s="1"/>
      <c r="C431" s="1"/>
      <c r="D431" s="1"/>
      <c r="E431" s="1"/>
      <c r="G431" s="1"/>
    </row>
    <row r="432" ht="12.75" customHeight="1">
      <c r="A432" s="1"/>
      <c r="B432" s="1"/>
      <c r="C432" s="1"/>
      <c r="D432" s="1"/>
      <c r="E432" s="1"/>
      <c r="G432" s="1"/>
    </row>
    <row r="433" ht="12.75" customHeight="1">
      <c r="A433" s="1"/>
      <c r="B433" s="1"/>
      <c r="C433" s="1"/>
      <c r="D433" s="1"/>
      <c r="E433" s="1"/>
      <c r="G433" s="1"/>
    </row>
    <row r="434" ht="12.75" customHeight="1">
      <c r="A434" s="1"/>
      <c r="B434" s="1"/>
      <c r="C434" s="1"/>
      <c r="D434" s="1"/>
      <c r="E434" s="1"/>
      <c r="G434" s="1"/>
    </row>
    <row r="435" ht="12.75" customHeight="1">
      <c r="A435" s="1"/>
      <c r="B435" s="1"/>
      <c r="C435" s="1"/>
      <c r="D435" s="1"/>
      <c r="E435" s="1"/>
      <c r="G435" s="1"/>
    </row>
    <row r="436" ht="12.75" customHeight="1">
      <c r="A436" s="1"/>
      <c r="B436" s="1"/>
      <c r="C436" s="1"/>
      <c r="D436" s="1"/>
      <c r="E436" s="1"/>
      <c r="G436" s="1"/>
    </row>
    <row r="437" ht="12.75" customHeight="1">
      <c r="A437" s="1"/>
      <c r="B437" s="1"/>
      <c r="C437" s="1"/>
      <c r="D437" s="1"/>
      <c r="E437" s="1"/>
      <c r="G437" s="1"/>
    </row>
    <row r="438" ht="12.75" customHeight="1">
      <c r="A438" s="1"/>
      <c r="B438" s="1"/>
      <c r="C438" s="1"/>
      <c r="D438" s="1"/>
      <c r="E438" s="1"/>
      <c r="G438" s="1"/>
    </row>
    <row r="439" ht="12.75" customHeight="1">
      <c r="A439" s="1"/>
      <c r="B439" s="1"/>
      <c r="C439" s="1"/>
      <c r="D439" s="1"/>
      <c r="E439" s="1"/>
      <c r="G439" s="1"/>
    </row>
    <row r="440" ht="12.75" customHeight="1">
      <c r="A440" s="1"/>
      <c r="B440" s="1"/>
      <c r="C440" s="1"/>
      <c r="D440" s="1"/>
      <c r="E440" s="1"/>
      <c r="G440" s="1"/>
    </row>
    <row r="441" ht="12.75" customHeight="1">
      <c r="A441" s="1"/>
      <c r="B441" s="1"/>
      <c r="C441" s="1"/>
      <c r="D441" s="1"/>
      <c r="E441" s="1"/>
      <c r="G441" s="1"/>
    </row>
    <row r="442" ht="12.75" customHeight="1">
      <c r="A442" s="1"/>
      <c r="B442" s="1"/>
      <c r="C442" s="1"/>
      <c r="D442" s="1"/>
      <c r="E442" s="1"/>
      <c r="G442" s="1"/>
    </row>
    <row r="443" ht="12.75" customHeight="1">
      <c r="A443" s="1"/>
      <c r="B443" s="1"/>
      <c r="C443" s="1"/>
      <c r="D443" s="1"/>
      <c r="E443" s="1"/>
      <c r="G443" s="1"/>
    </row>
    <row r="444" ht="12.75" customHeight="1">
      <c r="A444" s="1"/>
      <c r="B444" s="1"/>
      <c r="C444" s="1"/>
      <c r="D444" s="1"/>
      <c r="E444" s="1"/>
      <c r="G444" s="1"/>
    </row>
    <row r="445" ht="12.75" customHeight="1">
      <c r="A445" s="1"/>
      <c r="B445" s="1"/>
      <c r="C445" s="1"/>
      <c r="D445" s="1"/>
      <c r="E445" s="1"/>
      <c r="G445" s="1"/>
    </row>
    <row r="446" ht="12.75" customHeight="1">
      <c r="A446" s="1"/>
      <c r="B446" s="1"/>
      <c r="C446" s="1"/>
      <c r="D446" s="1"/>
      <c r="E446" s="1"/>
      <c r="G446" s="1"/>
    </row>
    <row r="447" ht="12.75" customHeight="1">
      <c r="A447" s="1"/>
      <c r="B447" s="1"/>
      <c r="C447" s="1"/>
      <c r="D447" s="1"/>
      <c r="E447" s="1"/>
      <c r="G447" s="1"/>
    </row>
    <row r="448" ht="12.75" customHeight="1">
      <c r="A448" s="1"/>
      <c r="B448" s="1"/>
      <c r="C448" s="1"/>
      <c r="D448" s="1"/>
      <c r="E448" s="1"/>
      <c r="G448" s="1"/>
    </row>
    <row r="449" ht="12.75" customHeight="1">
      <c r="A449" s="1"/>
      <c r="B449" s="1"/>
      <c r="C449" s="1"/>
      <c r="D449" s="1"/>
      <c r="E449" s="1"/>
      <c r="G449" s="1"/>
    </row>
    <row r="450" ht="12.75" customHeight="1">
      <c r="A450" s="1"/>
      <c r="B450" s="1"/>
      <c r="C450" s="1"/>
      <c r="D450" s="1"/>
      <c r="E450" s="1"/>
      <c r="G450" s="1"/>
    </row>
    <row r="451" ht="12.75" customHeight="1">
      <c r="A451" s="1"/>
      <c r="B451" s="1"/>
      <c r="C451" s="1"/>
      <c r="D451" s="1"/>
      <c r="E451" s="1"/>
      <c r="G451" s="1"/>
    </row>
    <row r="452" ht="12.75" customHeight="1">
      <c r="A452" s="1"/>
      <c r="B452" s="1"/>
      <c r="C452" s="1"/>
      <c r="D452" s="1"/>
      <c r="E452" s="1"/>
      <c r="G452" s="1"/>
    </row>
    <row r="453" ht="12.75" customHeight="1">
      <c r="A453" s="1"/>
      <c r="B453" s="1"/>
      <c r="C453" s="1"/>
      <c r="D453" s="1"/>
      <c r="E453" s="1"/>
      <c r="G453" s="1"/>
    </row>
    <row r="454" ht="12.75" customHeight="1">
      <c r="A454" s="1"/>
      <c r="B454" s="1"/>
      <c r="C454" s="1"/>
      <c r="D454" s="1"/>
      <c r="E454" s="1"/>
      <c r="G454" s="1"/>
    </row>
    <row r="455" ht="12.75" customHeight="1">
      <c r="A455" s="1"/>
      <c r="B455" s="1"/>
      <c r="C455" s="1"/>
      <c r="D455" s="1"/>
      <c r="E455" s="1"/>
      <c r="G455" s="1"/>
    </row>
    <row r="456" ht="12.75" customHeight="1">
      <c r="A456" s="1"/>
      <c r="B456" s="1"/>
      <c r="C456" s="1"/>
      <c r="D456" s="1"/>
      <c r="E456" s="1"/>
      <c r="G456" s="1"/>
    </row>
    <row r="457" ht="12.75" customHeight="1">
      <c r="A457" s="1"/>
      <c r="B457" s="1"/>
      <c r="C457" s="1"/>
      <c r="D457" s="1"/>
      <c r="E457" s="1"/>
      <c r="G457" s="1"/>
    </row>
    <row r="458" ht="12.75" customHeight="1">
      <c r="A458" s="1"/>
      <c r="B458" s="1"/>
      <c r="C458" s="1"/>
      <c r="D458" s="1"/>
      <c r="E458" s="1"/>
      <c r="G458" s="1"/>
    </row>
    <row r="459" ht="12.75" customHeight="1">
      <c r="A459" s="1"/>
      <c r="B459" s="1"/>
      <c r="C459" s="1"/>
      <c r="D459" s="1"/>
      <c r="E459" s="1"/>
      <c r="G459" s="1"/>
    </row>
    <row r="460" ht="12.75" customHeight="1">
      <c r="A460" s="1"/>
      <c r="B460" s="1"/>
      <c r="C460" s="1"/>
      <c r="D460" s="1"/>
      <c r="E460" s="1"/>
      <c r="G460" s="1"/>
    </row>
    <row r="461" ht="12.75" customHeight="1">
      <c r="A461" s="1"/>
      <c r="B461" s="1"/>
      <c r="C461" s="1"/>
      <c r="D461" s="1"/>
      <c r="E461" s="1"/>
      <c r="G461" s="1"/>
    </row>
    <row r="462" ht="12.75" customHeight="1">
      <c r="A462" s="1"/>
      <c r="B462" s="1"/>
      <c r="C462" s="1"/>
      <c r="D462" s="1"/>
      <c r="E462" s="1"/>
      <c r="G462" s="1"/>
    </row>
    <row r="463" ht="12.75" customHeight="1">
      <c r="A463" s="1"/>
      <c r="B463" s="1"/>
      <c r="C463" s="1"/>
      <c r="D463" s="1"/>
      <c r="E463" s="1"/>
      <c r="G463" s="1"/>
    </row>
    <row r="464" ht="12.75" customHeight="1">
      <c r="A464" s="1"/>
      <c r="B464" s="1"/>
      <c r="C464" s="1"/>
      <c r="D464" s="1"/>
      <c r="E464" s="1"/>
      <c r="G464" s="1"/>
    </row>
    <row r="465" ht="12.75" customHeight="1">
      <c r="A465" s="1"/>
      <c r="B465" s="1"/>
      <c r="C465" s="1"/>
      <c r="D465" s="1"/>
      <c r="E465" s="1"/>
      <c r="G465" s="1"/>
    </row>
    <row r="466" ht="12.75" customHeight="1">
      <c r="A466" s="1"/>
      <c r="B466" s="1"/>
      <c r="C466" s="1"/>
      <c r="D466" s="1"/>
      <c r="E466" s="1"/>
      <c r="G466" s="1"/>
    </row>
    <row r="467" ht="12.75" customHeight="1">
      <c r="A467" s="1"/>
      <c r="B467" s="1"/>
      <c r="C467" s="1"/>
      <c r="D467" s="1"/>
      <c r="E467" s="1"/>
      <c r="G467" s="1"/>
    </row>
    <row r="468" ht="12.75" customHeight="1">
      <c r="A468" s="1"/>
      <c r="B468" s="1"/>
      <c r="C468" s="1"/>
      <c r="D468" s="1"/>
      <c r="E468" s="1"/>
      <c r="G468" s="1"/>
    </row>
    <row r="469" ht="12.75" customHeight="1">
      <c r="A469" s="1"/>
      <c r="B469" s="1"/>
      <c r="C469" s="1"/>
      <c r="D469" s="1"/>
      <c r="E469" s="1"/>
      <c r="G469" s="1"/>
    </row>
    <row r="470" ht="12.75" customHeight="1">
      <c r="A470" s="1"/>
      <c r="B470" s="1"/>
      <c r="C470" s="1"/>
      <c r="D470" s="1"/>
      <c r="E470" s="1"/>
      <c r="G470" s="1"/>
    </row>
    <row r="471" ht="12.75" customHeight="1">
      <c r="A471" s="1"/>
      <c r="B471" s="1"/>
      <c r="C471" s="1"/>
      <c r="D471" s="1"/>
      <c r="E471" s="1"/>
      <c r="G471" s="1"/>
    </row>
    <row r="472" ht="12.75" customHeight="1">
      <c r="A472" s="1"/>
      <c r="B472" s="1"/>
      <c r="C472" s="1"/>
      <c r="D472" s="1"/>
      <c r="E472" s="1"/>
      <c r="G472" s="1"/>
    </row>
    <row r="473" ht="12.75" customHeight="1">
      <c r="A473" s="1"/>
      <c r="B473" s="1"/>
      <c r="C473" s="1"/>
      <c r="D473" s="1"/>
      <c r="E473" s="1"/>
      <c r="G473" s="1"/>
    </row>
    <row r="474" ht="12.75" customHeight="1">
      <c r="A474" s="1"/>
      <c r="B474" s="1"/>
      <c r="C474" s="1"/>
      <c r="D474" s="1"/>
      <c r="E474" s="1"/>
      <c r="G474" s="1"/>
    </row>
    <row r="475" ht="12.75" customHeight="1">
      <c r="A475" s="1"/>
      <c r="B475" s="1"/>
      <c r="C475" s="1"/>
      <c r="D475" s="1"/>
      <c r="E475" s="1"/>
      <c r="G475" s="1"/>
    </row>
    <row r="476" ht="12.75" customHeight="1">
      <c r="A476" s="1"/>
      <c r="B476" s="1"/>
      <c r="C476" s="1"/>
      <c r="D476" s="1"/>
      <c r="E476" s="1"/>
      <c r="G476" s="1"/>
    </row>
    <row r="477" ht="12.75" customHeight="1">
      <c r="A477" s="1"/>
      <c r="B477" s="1"/>
      <c r="C477" s="1"/>
      <c r="D477" s="1"/>
      <c r="E477" s="1"/>
      <c r="G477" s="1"/>
    </row>
    <row r="478" ht="12.75" customHeight="1">
      <c r="A478" s="1"/>
      <c r="B478" s="1"/>
      <c r="C478" s="1"/>
      <c r="D478" s="1"/>
      <c r="E478" s="1"/>
      <c r="G478" s="1"/>
    </row>
    <row r="479" ht="12.75" customHeight="1">
      <c r="A479" s="1"/>
      <c r="B479" s="1"/>
      <c r="C479" s="1"/>
      <c r="D479" s="1"/>
      <c r="E479" s="1"/>
      <c r="G479" s="1"/>
    </row>
    <row r="480" ht="12.75" customHeight="1">
      <c r="A480" s="1"/>
      <c r="B480" s="1"/>
      <c r="C480" s="1"/>
      <c r="D480" s="1"/>
      <c r="E480" s="1"/>
      <c r="G480" s="1"/>
    </row>
    <row r="481" ht="12.75" customHeight="1">
      <c r="A481" s="1"/>
      <c r="B481" s="1"/>
      <c r="C481" s="1"/>
      <c r="D481" s="1"/>
      <c r="E481" s="1"/>
      <c r="G481" s="1"/>
    </row>
    <row r="482" ht="12.75" customHeight="1">
      <c r="A482" s="1"/>
      <c r="B482" s="1"/>
      <c r="C482" s="1"/>
      <c r="D482" s="1"/>
      <c r="E482" s="1"/>
      <c r="G482" s="1"/>
    </row>
    <row r="483" ht="12.75" customHeight="1">
      <c r="A483" s="1"/>
      <c r="B483" s="1"/>
      <c r="C483" s="1"/>
      <c r="D483" s="1"/>
      <c r="E483" s="1"/>
      <c r="G483" s="1"/>
    </row>
    <row r="484" ht="12.75" customHeight="1">
      <c r="A484" s="1"/>
      <c r="B484" s="1"/>
      <c r="C484" s="1"/>
      <c r="D484" s="1"/>
      <c r="E484" s="1"/>
      <c r="G484" s="1"/>
    </row>
    <row r="485" ht="12.75" customHeight="1">
      <c r="A485" s="1"/>
      <c r="B485" s="1"/>
      <c r="C485" s="1"/>
      <c r="D485" s="1"/>
      <c r="E485" s="1"/>
      <c r="G485" s="1"/>
    </row>
    <row r="486" ht="12.75" customHeight="1">
      <c r="A486" s="1"/>
      <c r="B486" s="1"/>
      <c r="C486" s="1"/>
      <c r="D486" s="1"/>
      <c r="E486" s="1"/>
      <c r="G486" s="1"/>
    </row>
    <row r="487" ht="12.75" customHeight="1">
      <c r="A487" s="1"/>
      <c r="B487" s="1"/>
      <c r="C487" s="1"/>
      <c r="D487" s="1"/>
      <c r="E487" s="1"/>
      <c r="G487" s="1"/>
    </row>
    <row r="488" ht="12.75" customHeight="1">
      <c r="A488" s="1"/>
      <c r="B488" s="1"/>
      <c r="C488" s="1"/>
      <c r="D488" s="1"/>
      <c r="E488" s="1"/>
      <c r="G488" s="1"/>
    </row>
    <row r="489" ht="12.75" customHeight="1">
      <c r="A489" s="1"/>
      <c r="B489" s="1"/>
      <c r="C489" s="1"/>
      <c r="D489" s="1"/>
      <c r="E489" s="1"/>
      <c r="G489" s="1"/>
    </row>
    <row r="490" ht="12.75" customHeight="1">
      <c r="A490" s="1"/>
      <c r="B490" s="1"/>
      <c r="C490" s="1"/>
      <c r="D490" s="1"/>
      <c r="E490" s="1"/>
      <c r="G490" s="1"/>
    </row>
    <row r="491" ht="12.75" customHeight="1">
      <c r="A491" s="1"/>
      <c r="B491" s="1"/>
      <c r="C491" s="1"/>
      <c r="D491" s="1"/>
      <c r="E491" s="1"/>
      <c r="G491" s="1"/>
    </row>
    <row r="492" ht="12.75" customHeight="1">
      <c r="A492" s="1"/>
      <c r="B492" s="1"/>
      <c r="C492" s="1"/>
      <c r="D492" s="1"/>
      <c r="E492" s="1"/>
      <c r="G492" s="1"/>
    </row>
    <row r="493" ht="12.75" customHeight="1">
      <c r="A493" s="1"/>
      <c r="B493" s="1"/>
      <c r="C493" s="1"/>
      <c r="D493" s="1"/>
      <c r="E493" s="1"/>
      <c r="G493" s="1"/>
    </row>
    <row r="494" ht="12.75" customHeight="1">
      <c r="A494" s="1"/>
      <c r="B494" s="1"/>
      <c r="C494" s="1"/>
      <c r="D494" s="1"/>
      <c r="E494" s="1"/>
      <c r="G494" s="1"/>
    </row>
    <row r="495" ht="12.75" customHeight="1">
      <c r="A495" s="1"/>
      <c r="B495" s="1"/>
      <c r="C495" s="1"/>
      <c r="D495" s="1"/>
      <c r="E495" s="1"/>
      <c r="G495" s="1"/>
    </row>
    <row r="496" ht="12.75" customHeight="1">
      <c r="A496" s="1"/>
      <c r="B496" s="1"/>
      <c r="C496" s="1"/>
      <c r="D496" s="1"/>
      <c r="E496" s="1"/>
      <c r="G496" s="1"/>
    </row>
    <row r="497" ht="12.75" customHeight="1">
      <c r="A497" s="1"/>
      <c r="B497" s="1"/>
      <c r="C497" s="1"/>
      <c r="D497" s="1"/>
      <c r="E497" s="1"/>
      <c r="G497" s="1"/>
    </row>
    <row r="498" ht="12.75" customHeight="1">
      <c r="A498" s="1"/>
      <c r="B498" s="1"/>
      <c r="C498" s="1"/>
      <c r="D498" s="1"/>
      <c r="E498" s="1"/>
      <c r="G498" s="1"/>
    </row>
    <row r="499" ht="12.75" customHeight="1">
      <c r="A499" s="1"/>
      <c r="B499" s="1"/>
      <c r="C499" s="1"/>
      <c r="D499" s="1"/>
      <c r="E499" s="1"/>
      <c r="G499" s="1"/>
    </row>
    <row r="500" ht="12.75" customHeight="1">
      <c r="A500" s="1"/>
      <c r="B500" s="1"/>
      <c r="C500" s="1"/>
      <c r="D500" s="1"/>
      <c r="E500" s="1"/>
      <c r="G500" s="1"/>
    </row>
    <row r="501" ht="12.75" customHeight="1">
      <c r="A501" s="1"/>
      <c r="B501" s="1"/>
      <c r="C501" s="1"/>
      <c r="D501" s="1"/>
      <c r="E501" s="1"/>
      <c r="G501" s="1"/>
    </row>
    <row r="502" ht="12.75" customHeight="1">
      <c r="A502" s="1"/>
      <c r="B502" s="1"/>
      <c r="C502" s="1"/>
      <c r="D502" s="1"/>
      <c r="E502" s="1"/>
      <c r="G502" s="1"/>
    </row>
    <row r="503" ht="12.75" customHeight="1">
      <c r="A503" s="1"/>
      <c r="B503" s="1"/>
      <c r="C503" s="1"/>
      <c r="D503" s="1"/>
      <c r="E503" s="1"/>
      <c r="G503" s="1"/>
    </row>
    <row r="504" ht="12.75" customHeight="1">
      <c r="A504" s="1"/>
      <c r="B504" s="1"/>
      <c r="C504" s="1"/>
      <c r="D504" s="1"/>
      <c r="E504" s="1"/>
      <c r="G504" s="1"/>
    </row>
    <row r="505" ht="12.75" customHeight="1">
      <c r="A505" s="1"/>
      <c r="B505" s="1"/>
      <c r="C505" s="1"/>
      <c r="D505" s="1"/>
      <c r="E505" s="1"/>
      <c r="G505" s="1"/>
    </row>
    <row r="506" ht="12.75" customHeight="1">
      <c r="A506" s="1"/>
      <c r="B506" s="1"/>
      <c r="C506" s="1"/>
      <c r="D506" s="1"/>
      <c r="E506" s="1"/>
      <c r="G506" s="1"/>
    </row>
    <row r="507" ht="12.75" customHeight="1">
      <c r="A507" s="1"/>
      <c r="B507" s="1"/>
      <c r="C507" s="1"/>
      <c r="D507" s="1"/>
      <c r="E507" s="1"/>
      <c r="G507" s="1"/>
    </row>
    <row r="508" ht="12.75" customHeight="1">
      <c r="A508" s="1"/>
      <c r="B508" s="1"/>
      <c r="C508" s="1"/>
      <c r="D508" s="1"/>
      <c r="E508" s="1"/>
      <c r="G508" s="1"/>
    </row>
    <row r="509" ht="12.75" customHeight="1">
      <c r="A509" s="1"/>
      <c r="B509" s="1"/>
      <c r="C509" s="1"/>
      <c r="D509" s="1"/>
      <c r="E509" s="1"/>
      <c r="G509" s="1"/>
    </row>
    <row r="510" ht="12.75" customHeight="1">
      <c r="A510" s="1"/>
      <c r="B510" s="1"/>
      <c r="C510" s="1"/>
      <c r="D510" s="1"/>
      <c r="E510" s="1"/>
      <c r="G510" s="1"/>
    </row>
    <row r="511" ht="12.75" customHeight="1">
      <c r="A511" s="1"/>
      <c r="B511" s="1"/>
      <c r="C511" s="1"/>
      <c r="D511" s="1"/>
      <c r="E511" s="1"/>
      <c r="G511" s="1"/>
    </row>
    <row r="512" ht="12.75" customHeight="1">
      <c r="A512" s="1"/>
      <c r="B512" s="1"/>
      <c r="C512" s="1"/>
      <c r="D512" s="1"/>
      <c r="E512" s="1"/>
      <c r="G512" s="1"/>
    </row>
    <row r="513" ht="12.75" customHeight="1">
      <c r="A513" s="1"/>
      <c r="B513" s="1"/>
      <c r="C513" s="1"/>
      <c r="D513" s="1"/>
      <c r="E513" s="1"/>
      <c r="G513" s="1"/>
    </row>
    <row r="514" ht="12.75" customHeight="1">
      <c r="A514" s="1"/>
      <c r="B514" s="1"/>
      <c r="C514" s="1"/>
      <c r="D514" s="1"/>
      <c r="E514" s="1"/>
      <c r="G514" s="1"/>
    </row>
    <row r="515" ht="12.75" customHeight="1">
      <c r="A515" s="1"/>
      <c r="B515" s="1"/>
      <c r="C515" s="1"/>
      <c r="D515" s="1"/>
      <c r="E515" s="1"/>
      <c r="G515" s="1"/>
    </row>
    <row r="516" ht="12.75" customHeight="1">
      <c r="A516" s="1"/>
      <c r="B516" s="1"/>
      <c r="C516" s="1"/>
      <c r="D516" s="1"/>
      <c r="E516" s="1"/>
      <c r="G516" s="1"/>
    </row>
    <row r="517" ht="12.75" customHeight="1">
      <c r="A517" s="1"/>
      <c r="B517" s="1"/>
      <c r="C517" s="1"/>
      <c r="D517" s="1"/>
      <c r="E517" s="1"/>
      <c r="G517" s="1"/>
    </row>
    <row r="518" ht="12.75" customHeight="1">
      <c r="A518" s="1"/>
      <c r="B518" s="1"/>
      <c r="C518" s="1"/>
      <c r="D518" s="1"/>
      <c r="E518" s="1"/>
      <c r="G518" s="1"/>
    </row>
    <row r="519" ht="12.75" customHeight="1">
      <c r="A519" s="1"/>
      <c r="B519" s="1"/>
      <c r="C519" s="1"/>
      <c r="D519" s="1"/>
      <c r="E519" s="1"/>
      <c r="G519" s="1"/>
    </row>
    <row r="520" ht="12.75" customHeight="1">
      <c r="A520" s="1"/>
      <c r="B520" s="1"/>
      <c r="C520" s="1"/>
      <c r="D520" s="1"/>
      <c r="E520" s="1"/>
      <c r="G520" s="1"/>
    </row>
    <row r="521" ht="12.75" customHeight="1">
      <c r="A521" s="1"/>
      <c r="B521" s="1"/>
      <c r="C521" s="1"/>
      <c r="D521" s="1"/>
      <c r="E521" s="1"/>
      <c r="G521" s="1"/>
    </row>
    <row r="522" ht="12.75" customHeight="1">
      <c r="A522" s="1"/>
      <c r="B522" s="1"/>
      <c r="C522" s="1"/>
      <c r="D522" s="1"/>
      <c r="E522" s="1"/>
      <c r="G522" s="1"/>
    </row>
    <row r="523" ht="12.75" customHeight="1">
      <c r="A523" s="1"/>
      <c r="B523" s="1"/>
      <c r="C523" s="1"/>
      <c r="D523" s="1"/>
      <c r="E523" s="1"/>
      <c r="G523" s="1"/>
    </row>
    <row r="524" ht="12.75" customHeight="1">
      <c r="A524" s="1"/>
      <c r="B524" s="1"/>
      <c r="C524" s="1"/>
      <c r="D524" s="1"/>
      <c r="E524" s="1"/>
      <c r="G524" s="1"/>
    </row>
    <row r="525" ht="12.75" customHeight="1">
      <c r="A525" s="1"/>
      <c r="B525" s="1"/>
      <c r="C525" s="1"/>
      <c r="D525" s="1"/>
      <c r="E525" s="1"/>
      <c r="G525" s="1"/>
    </row>
    <row r="526" ht="12.75" customHeight="1">
      <c r="A526" s="1"/>
      <c r="B526" s="1"/>
      <c r="C526" s="1"/>
      <c r="D526" s="1"/>
      <c r="E526" s="1"/>
      <c r="G526" s="1"/>
    </row>
    <row r="527" ht="12.75" customHeight="1">
      <c r="A527" s="1"/>
      <c r="B527" s="1"/>
      <c r="C527" s="1"/>
      <c r="D527" s="1"/>
      <c r="E527" s="1"/>
      <c r="G527" s="1"/>
    </row>
    <row r="528" ht="12.75" customHeight="1">
      <c r="A528" s="1"/>
      <c r="B528" s="1"/>
      <c r="C528" s="1"/>
      <c r="D528" s="1"/>
      <c r="E528" s="1"/>
      <c r="G528" s="1"/>
    </row>
    <row r="529" ht="12.75" customHeight="1">
      <c r="A529" s="1"/>
      <c r="B529" s="1"/>
      <c r="C529" s="1"/>
      <c r="D529" s="1"/>
      <c r="E529" s="1"/>
      <c r="G529" s="1"/>
    </row>
    <row r="530" ht="12.75" customHeight="1">
      <c r="A530" s="1"/>
      <c r="B530" s="1"/>
      <c r="C530" s="1"/>
      <c r="D530" s="1"/>
      <c r="E530" s="1"/>
      <c r="G530" s="1"/>
    </row>
    <row r="531" ht="12.75" customHeight="1">
      <c r="A531" s="1"/>
      <c r="B531" s="1"/>
      <c r="C531" s="1"/>
      <c r="D531" s="1"/>
      <c r="E531" s="1"/>
      <c r="G531" s="1"/>
    </row>
    <row r="532" ht="12.75" customHeight="1">
      <c r="A532" s="1"/>
      <c r="B532" s="1"/>
      <c r="C532" s="1"/>
      <c r="D532" s="1"/>
      <c r="E532" s="1"/>
      <c r="G532" s="1"/>
    </row>
    <row r="533" ht="12.75" customHeight="1">
      <c r="A533" s="1"/>
      <c r="B533" s="1"/>
      <c r="C533" s="1"/>
      <c r="D533" s="1"/>
      <c r="E533" s="1"/>
      <c r="G533" s="1"/>
    </row>
    <row r="534" ht="12.75" customHeight="1">
      <c r="A534" s="1"/>
      <c r="B534" s="1"/>
      <c r="C534" s="1"/>
      <c r="D534" s="1"/>
      <c r="E534" s="1"/>
      <c r="G534" s="1"/>
    </row>
    <row r="535" ht="12.75" customHeight="1">
      <c r="A535" s="1"/>
      <c r="B535" s="1"/>
      <c r="C535" s="1"/>
      <c r="D535" s="1"/>
      <c r="E535" s="1"/>
      <c r="G535" s="1"/>
    </row>
    <row r="536" ht="12.75" customHeight="1">
      <c r="A536" s="1"/>
      <c r="B536" s="1"/>
      <c r="C536" s="1"/>
      <c r="D536" s="1"/>
      <c r="E536" s="1"/>
      <c r="G536" s="1"/>
    </row>
    <row r="537" ht="12.75" customHeight="1">
      <c r="A537" s="1"/>
      <c r="B537" s="1"/>
      <c r="C537" s="1"/>
      <c r="D537" s="1"/>
      <c r="E537" s="1"/>
      <c r="G537" s="1"/>
    </row>
    <row r="538" ht="12.75" customHeight="1">
      <c r="A538" s="1"/>
      <c r="B538" s="1"/>
      <c r="C538" s="1"/>
      <c r="D538" s="1"/>
      <c r="E538" s="1"/>
      <c r="G538" s="1"/>
    </row>
    <row r="539" ht="12.75" customHeight="1">
      <c r="A539" s="1"/>
      <c r="B539" s="1"/>
      <c r="C539" s="1"/>
      <c r="D539" s="1"/>
      <c r="E539" s="1"/>
      <c r="G539" s="1"/>
    </row>
    <row r="540" ht="12.75" customHeight="1">
      <c r="A540" s="1"/>
      <c r="B540" s="1"/>
      <c r="C540" s="1"/>
      <c r="D540" s="1"/>
      <c r="E540" s="1"/>
      <c r="G540" s="1"/>
    </row>
    <row r="541" ht="12.75" customHeight="1">
      <c r="A541" s="1"/>
      <c r="B541" s="1"/>
      <c r="C541" s="1"/>
      <c r="D541" s="1"/>
      <c r="E541" s="1"/>
      <c r="G541" s="1"/>
    </row>
    <row r="542" ht="12.75" customHeight="1">
      <c r="A542" s="1"/>
      <c r="B542" s="1"/>
      <c r="C542" s="1"/>
      <c r="D542" s="1"/>
      <c r="E542" s="1"/>
      <c r="G542" s="1"/>
    </row>
    <row r="543" ht="12.75" customHeight="1">
      <c r="A543" s="1"/>
      <c r="B543" s="1"/>
      <c r="C543" s="1"/>
      <c r="D543" s="1"/>
      <c r="E543" s="1"/>
      <c r="G543" s="1"/>
    </row>
    <row r="544" ht="12.75" customHeight="1">
      <c r="A544" s="1"/>
      <c r="B544" s="1"/>
      <c r="C544" s="1"/>
      <c r="D544" s="1"/>
      <c r="E544" s="1"/>
      <c r="G544" s="1"/>
    </row>
    <row r="545" ht="12.75" customHeight="1">
      <c r="A545" s="1"/>
      <c r="B545" s="1"/>
      <c r="C545" s="1"/>
      <c r="D545" s="1"/>
      <c r="E545" s="1"/>
      <c r="G545" s="1"/>
    </row>
    <row r="546" ht="12.75" customHeight="1">
      <c r="A546" s="1"/>
      <c r="B546" s="1"/>
      <c r="C546" s="1"/>
      <c r="D546" s="1"/>
      <c r="E546" s="1"/>
      <c r="G546" s="1"/>
    </row>
    <row r="547" ht="12.75" customHeight="1">
      <c r="A547" s="1"/>
      <c r="B547" s="1"/>
      <c r="C547" s="1"/>
      <c r="D547" s="1"/>
      <c r="E547" s="1"/>
      <c r="G547" s="1"/>
    </row>
    <row r="548" ht="12.75" customHeight="1">
      <c r="A548" s="1"/>
      <c r="B548" s="1"/>
      <c r="C548" s="1"/>
      <c r="D548" s="1"/>
      <c r="E548" s="1"/>
      <c r="G548" s="1"/>
    </row>
    <row r="549" ht="12.75" customHeight="1">
      <c r="A549" s="1"/>
      <c r="B549" s="1"/>
      <c r="C549" s="1"/>
      <c r="D549" s="1"/>
      <c r="E549" s="1"/>
      <c r="G549" s="1"/>
    </row>
    <row r="550" ht="12.75" customHeight="1">
      <c r="A550" s="1"/>
      <c r="B550" s="1"/>
      <c r="C550" s="1"/>
      <c r="D550" s="1"/>
      <c r="E550" s="1"/>
      <c r="G550" s="1"/>
    </row>
    <row r="551" ht="12.75" customHeight="1">
      <c r="A551" s="1"/>
      <c r="B551" s="1"/>
      <c r="C551" s="1"/>
      <c r="D551" s="1"/>
      <c r="E551" s="1"/>
      <c r="G551" s="1"/>
    </row>
    <row r="552" ht="12.75" customHeight="1">
      <c r="A552" s="1"/>
      <c r="B552" s="1"/>
      <c r="C552" s="1"/>
      <c r="D552" s="1"/>
      <c r="E552" s="1"/>
      <c r="G552" s="1"/>
    </row>
    <row r="553" ht="12.75" customHeight="1">
      <c r="A553" s="1"/>
      <c r="B553" s="1"/>
      <c r="C553" s="1"/>
      <c r="D553" s="1"/>
      <c r="E553" s="1"/>
      <c r="G553" s="1"/>
    </row>
    <row r="554" ht="12.75" customHeight="1">
      <c r="A554" s="1"/>
      <c r="B554" s="1"/>
      <c r="C554" s="1"/>
      <c r="D554" s="1"/>
      <c r="E554" s="1"/>
      <c r="G554" s="1"/>
    </row>
    <row r="555" ht="12.75" customHeight="1">
      <c r="A555" s="1"/>
      <c r="B555" s="1"/>
      <c r="C555" s="1"/>
      <c r="D555" s="1"/>
      <c r="E555" s="1"/>
      <c r="G555" s="1"/>
    </row>
    <row r="556" ht="12.75" customHeight="1">
      <c r="A556" s="1"/>
      <c r="B556" s="1"/>
      <c r="C556" s="1"/>
      <c r="D556" s="1"/>
      <c r="E556" s="1"/>
      <c r="G556" s="1"/>
    </row>
    <row r="557" ht="12.75" customHeight="1">
      <c r="A557" s="1"/>
      <c r="B557" s="1"/>
      <c r="C557" s="1"/>
      <c r="D557" s="1"/>
      <c r="E557" s="1"/>
      <c r="G557" s="1"/>
    </row>
    <row r="558" ht="12.75" customHeight="1">
      <c r="A558" s="1"/>
      <c r="B558" s="1"/>
      <c r="C558" s="1"/>
      <c r="D558" s="1"/>
      <c r="E558" s="1"/>
      <c r="G558" s="1"/>
    </row>
    <row r="559" ht="12.75" customHeight="1">
      <c r="A559" s="1"/>
      <c r="B559" s="1"/>
      <c r="C559" s="1"/>
      <c r="D559" s="1"/>
      <c r="E559" s="1"/>
      <c r="G559" s="1"/>
    </row>
    <row r="560" ht="12.75" customHeight="1">
      <c r="A560" s="1"/>
      <c r="B560" s="1"/>
      <c r="C560" s="1"/>
      <c r="D560" s="1"/>
      <c r="E560" s="1"/>
      <c r="G560" s="1"/>
    </row>
    <row r="561" ht="12.75" customHeight="1">
      <c r="A561" s="1"/>
      <c r="B561" s="1"/>
      <c r="C561" s="1"/>
      <c r="D561" s="1"/>
      <c r="E561" s="1"/>
      <c r="G561" s="1"/>
    </row>
    <row r="562" ht="12.75" customHeight="1">
      <c r="A562" s="1"/>
      <c r="B562" s="1"/>
      <c r="C562" s="1"/>
      <c r="D562" s="1"/>
      <c r="E562" s="1"/>
      <c r="G562" s="1"/>
    </row>
    <row r="563" ht="12.75" customHeight="1">
      <c r="A563" s="1"/>
      <c r="B563" s="1"/>
      <c r="C563" s="1"/>
      <c r="D563" s="1"/>
      <c r="E563" s="1"/>
      <c r="G563" s="1"/>
    </row>
    <row r="564" ht="12.75" customHeight="1">
      <c r="A564" s="1"/>
      <c r="B564" s="1"/>
      <c r="C564" s="1"/>
      <c r="D564" s="1"/>
      <c r="E564" s="1"/>
      <c r="G564" s="1"/>
    </row>
    <row r="565" ht="12.75" customHeight="1">
      <c r="A565" s="1"/>
      <c r="B565" s="1"/>
      <c r="C565" s="1"/>
      <c r="D565" s="1"/>
      <c r="E565" s="1"/>
      <c r="G565" s="1"/>
    </row>
    <row r="566" ht="12.75" customHeight="1">
      <c r="A566" s="1"/>
      <c r="B566" s="1"/>
      <c r="C566" s="1"/>
      <c r="D566" s="1"/>
      <c r="E566" s="1"/>
      <c r="G566" s="1"/>
    </row>
    <row r="567" ht="12.75" customHeight="1">
      <c r="A567" s="1"/>
      <c r="B567" s="1"/>
      <c r="C567" s="1"/>
      <c r="D567" s="1"/>
      <c r="E567" s="1"/>
      <c r="G567" s="1"/>
    </row>
    <row r="568" ht="12.75" customHeight="1">
      <c r="A568" s="1"/>
      <c r="B568" s="1"/>
      <c r="C568" s="1"/>
      <c r="D568" s="1"/>
      <c r="E568" s="1"/>
      <c r="G568" s="1"/>
    </row>
    <row r="569" ht="12.75" customHeight="1">
      <c r="A569" s="1"/>
      <c r="B569" s="1"/>
      <c r="C569" s="1"/>
      <c r="D569" s="1"/>
      <c r="E569" s="1"/>
      <c r="G569" s="1"/>
    </row>
    <row r="570" ht="12.75" customHeight="1">
      <c r="A570" s="1"/>
      <c r="B570" s="1"/>
      <c r="C570" s="1"/>
      <c r="D570" s="1"/>
      <c r="E570" s="1"/>
      <c r="G570" s="1"/>
    </row>
    <row r="571" ht="12.75" customHeight="1">
      <c r="A571" s="1"/>
      <c r="B571" s="1"/>
      <c r="C571" s="1"/>
      <c r="D571" s="1"/>
      <c r="E571" s="1"/>
      <c r="G571" s="1"/>
    </row>
    <row r="572" ht="12.75" customHeight="1">
      <c r="A572" s="1"/>
      <c r="B572" s="1"/>
      <c r="C572" s="1"/>
      <c r="D572" s="1"/>
      <c r="E572" s="1"/>
      <c r="G572" s="1"/>
    </row>
    <row r="573" ht="12.75" customHeight="1">
      <c r="A573" s="1"/>
      <c r="B573" s="1"/>
      <c r="C573" s="1"/>
      <c r="D573" s="1"/>
      <c r="E573" s="1"/>
      <c r="G573" s="1"/>
    </row>
    <row r="574" ht="12.75" customHeight="1">
      <c r="A574" s="1"/>
      <c r="B574" s="1"/>
      <c r="C574" s="1"/>
      <c r="D574" s="1"/>
      <c r="E574" s="1"/>
      <c r="G574" s="1"/>
    </row>
    <row r="575" ht="12.75" customHeight="1">
      <c r="A575" s="1"/>
      <c r="B575" s="1"/>
      <c r="C575" s="1"/>
      <c r="D575" s="1"/>
      <c r="E575" s="1"/>
      <c r="G575" s="1"/>
    </row>
    <row r="576" ht="12.75" customHeight="1">
      <c r="A576" s="1"/>
      <c r="B576" s="1"/>
      <c r="C576" s="1"/>
      <c r="D576" s="1"/>
      <c r="E576" s="1"/>
      <c r="G576" s="1"/>
    </row>
    <row r="577" ht="12.75" customHeight="1">
      <c r="A577" s="1"/>
      <c r="B577" s="1"/>
      <c r="C577" s="1"/>
      <c r="D577" s="1"/>
      <c r="E577" s="1"/>
      <c r="G577" s="1"/>
    </row>
    <row r="578" ht="12.75" customHeight="1">
      <c r="A578" s="1"/>
      <c r="B578" s="1"/>
      <c r="C578" s="1"/>
      <c r="D578" s="1"/>
      <c r="E578" s="1"/>
      <c r="G578" s="1"/>
    </row>
    <row r="579" ht="12.75" customHeight="1">
      <c r="A579" s="1"/>
      <c r="B579" s="1"/>
      <c r="C579" s="1"/>
      <c r="D579" s="1"/>
      <c r="E579" s="1"/>
      <c r="G579" s="1"/>
    </row>
    <row r="580" ht="12.75" customHeight="1">
      <c r="A580" s="1"/>
      <c r="B580" s="1"/>
      <c r="C580" s="1"/>
      <c r="D580" s="1"/>
      <c r="E580" s="1"/>
      <c r="G580" s="1"/>
    </row>
    <row r="581" ht="12.75" customHeight="1">
      <c r="A581" s="1"/>
      <c r="B581" s="1"/>
      <c r="C581" s="1"/>
      <c r="D581" s="1"/>
      <c r="E581" s="1"/>
      <c r="G581" s="1"/>
    </row>
    <row r="582" ht="12.75" customHeight="1">
      <c r="A582" s="1"/>
      <c r="B582" s="1"/>
      <c r="C582" s="1"/>
      <c r="D582" s="1"/>
      <c r="E582" s="1"/>
      <c r="G582" s="1"/>
    </row>
    <row r="583" ht="12.75" customHeight="1">
      <c r="A583" s="1"/>
      <c r="B583" s="1"/>
      <c r="C583" s="1"/>
      <c r="D583" s="1"/>
      <c r="E583" s="1"/>
      <c r="G583" s="1"/>
    </row>
    <row r="584" ht="12.75" customHeight="1">
      <c r="A584" s="1"/>
      <c r="B584" s="1"/>
      <c r="C584" s="1"/>
      <c r="D584" s="1"/>
      <c r="E584" s="1"/>
      <c r="G584" s="1"/>
    </row>
    <row r="585" ht="12.75" customHeight="1">
      <c r="A585" s="1"/>
      <c r="B585" s="1"/>
      <c r="C585" s="1"/>
      <c r="D585" s="1"/>
      <c r="E585" s="1"/>
      <c r="G585" s="1"/>
    </row>
    <row r="586" ht="12.75" customHeight="1">
      <c r="A586" s="1"/>
      <c r="B586" s="1"/>
      <c r="C586" s="1"/>
      <c r="D586" s="1"/>
      <c r="E586" s="1"/>
      <c r="G586" s="1"/>
    </row>
    <row r="587" ht="12.75" customHeight="1">
      <c r="A587" s="1"/>
      <c r="B587" s="1"/>
      <c r="C587" s="1"/>
      <c r="D587" s="1"/>
      <c r="E587" s="1"/>
      <c r="G587" s="1"/>
    </row>
    <row r="588" ht="12.75" customHeight="1">
      <c r="A588" s="1"/>
      <c r="B588" s="1"/>
      <c r="C588" s="1"/>
      <c r="D588" s="1"/>
      <c r="E588" s="1"/>
      <c r="G588" s="1"/>
    </row>
    <row r="589" ht="12.75" customHeight="1">
      <c r="A589" s="1"/>
      <c r="B589" s="1"/>
      <c r="C589" s="1"/>
      <c r="D589" s="1"/>
      <c r="E589" s="1"/>
      <c r="G589" s="1"/>
    </row>
    <row r="590" ht="12.75" customHeight="1">
      <c r="A590" s="1"/>
      <c r="B590" s="1"/>
      <c r="C590" s="1"/>
      <c r="D590" s="1"/>
      <c r="E590" s="1"/>
      <c r="G590" s="1"/>
    </row>
    <row r="591" ht="12.75" customHeight="1">
      <c r="A591" s="1"/>
      <c r="B591" s="1"/>
      <c r="C591" s="1"/>
      <c r="D591" s="1"/>
      <c r="E591" s="1"/>
      <c r="G591" s="1"/>
    </row>
    <row r="592" ht="12.75" customHeight="1">
      <c r="A592" s="1"/>
      <c r="B592" s="1"/>
      <c r="C592" s="1"/>
      <c r="D592" s="1"/>
      <c r="E592" s="1"/>
      <c r="G592" s="1"/>
    </row>
    <row r="593" ht="12.75" customHeight="1">
      <c r="A593" s="1"/>
      <c r="B593" s="1"/>
      <c r="C593" s="1"/>
      <c r="D593" s="1"/>
      <c r="E593" s="1"/>
      <c r="G593" s="1"/>
    </row>
    <row r="594" ht="12.75" customHeight="1">
      <c r="A594" s="1"/>
      <c r="B594" s="1"/>
      <c r="C594" s="1"/>
      <c r="D594" s="1"/>
      <c r="E594" s="1"/>
      <c r="G594" s="1"/>
    </row>
    <row r="595" ht="12.75" customHeight="1">
      <c r="A595" s="1"/>
      <c r="B595" s="1"/>
      <c r="C595" s="1"/>
      <c r="D595" s="1"/>
      <c r="E595" s="1"/>
      <c r="G595" s="1"/>
    </row>
    <row r="596" ht="12.75" customHeight="1">
      <c r="A596" s="1"/>
      <c r="B596" s="1"/>
      <c r="C596" s="1"/>
      <c r="D596" s="1"/>
      <c r="E596" s="1"/>
      <c r="G596" s="1"/>
    </row>
    <row r="597" ht="12.75" customHeight="1">
      <c r="A597" s="1"/>
      <c r="B597" s="1"/>
      <c r="C597" s="1"/>
      <c r="D597" s="1"/>
      <c r="E597" s="1"/>
      <c r="G597" s="1"/>
    </row>
    <row r="598" ht="12.75" customHeight="1">
      <c r="A598" s="1"/>
      <c r="B598" s="1"/>
      <c r="C598" s="1"/>
      <c r="D598" s="1"/>
      <c r="E598" s="1"/>
      <c r="G598" s="1"/>
    </row>
    <row r="599" ht="12.75" customHeight="1">
      <c r="A599" s="1"/>
      <c r="B599" s="1"/>
      <c r="C599" s="1"/>
      <c r="D599" s="1"/>
      <c r="E599" s="1"/>
      <c r="G599" s="1"/>
    </row>
    <row r="600" ht="12.75" customHeight="1">
      <c r="A600" s="1"/>
      <c r="B600" s="1"/>
      <c r="C600" s="1"/>
      <c r="D600" s="1"/>
      <c r="E600" s="1"/>
      <c r="G600" s="1"/>
    </row>
    <row r="601" ht="12.75" customHeight="1">
      <c r="A601" s="1"/>
      <c r="B601" s="1"/>
      <c r="C601" s="1"/>
      <c r="D601" s="1"/>
      <c r="E601" s="1"/>
      <c r="G601" s="1"/>
    </row>
    <row r="602" ht="12.75" customHeight="1">
      <c r="A602" s="1"/>
      <c r="B602" s="1"/>
      <c r="C602" s="1"/>
      <c r="D602" s="1"/>
      <c r="E602" s="1"/>
      <c r="G602" s="1"/>
    </row>
    <row r="603" ht="12.75" customHeight="1">
      <c r="A603" s="1"/>
      <c r="B603" s="1"/>
      <c r="C603" s="1"/>
      <c r="D603" s="1"/>
      <c r="E603" s="1"/>
      <c r="G603" s="1"/>
    </row>
    <row r="604" ht="12.75" customHeight="1">
      <c r="A604" s="1"/>
      <c r="B604" s="1"/>
      <c r="C604" s="1"/>
      <c r="D604" s="1"/>
      <c r="E604" s="1"/>
      <c r="G604" s="1"/>
    </row>
    <row r="605" ht="12.75" customHeight="1">
      <c r="A605" s="1"/>
      <c r="B605" s="1"/>
      <c r="C605" s="1"/>
      <c r="D605" s="1"/>
      <c r="E605" s="1"/>
      <c r="G605" s="1"/>
    </row>
    <row r="606" ht="12.75" customHeight="1">
      <c r="A606" s="1"/>
      <c r="B606" s="1"/>
      <c r="C606" s="1"/>
      <c r="D606" s="1"/>
      <c r="E606" s="1"/>
      <c r="G606" s="1"/>
    </row>
    <row r="607" ht="12.75" customHeight="1">
      <c r="A607" s="1"/>
      <c r="B607" s="1"/>
      <c r="C607" s="1"/>
      <c r="D607" s="1"/>
      <c r="E607" s="1"/>
      <c r="G607" s="1"/>
    </row>
    <row r="608" ht="12.75" customHeight="1">
      <c r="A608" s="1"/>
      <c r="B608" s="1"/>
      <c r="C608" s="1"/>
      <c r="D608" s="1"/>
      <c r="E608" s="1"/>
      <c r="G608" s="1"/>
    </row>
    <row r="609" ht="12.75" customHeight="1">
      <c r="A609" s="1"/>
      <c r="B609" s="1"/>
      <c r="C609" s="1"/>
      <c r="D609" s="1"/>
      <c r="E609" s="1"/>
      <c r="G609" s="1"/>
    </row>
    <row r="610" ht="12.75" customHeight="1">
      <c r="A610" s="1"/>
      <c r="B610" s="1"/>
      <c r="C610" s="1"/>
      <c r="D610" s="1"/>
      <c r="E610" s="1"/>
      <c r="G610" s="1"/>
    </row>
    <row r="611" ht="12.75" customHeight="1">
      <c r="A611" s="1"/>
      <c r="B611" s="1"/>
      <c r="C611" s="1"/>
      <c r="D611" s="1"/>
      <c r="E611" s="1"/>
      <c r="G611" s="1"/>
    </row>
    <row r="612" ht="12.75" customHeight="1">
      <c r="A612" s="1"/>
      <c r="B612" s="1"/>
      <c r="C612" s="1"/>
      <c r="D612" s="1"/>
      <c r="E612" s="1"/>
      <c r="G612" s="1"/>
    </row>
    <row r="613" ht="12.75" customHeight="1">
      <c r="A613" s="1"/>
      <c r="B613" s="1"/>
      <c r="C613" s="1"/>
      <c r="D613" s="1"/>
      <c r="E613" s="1"/>
      <c r="G613" s="1"/>
    </row>
    <row r="614" ht="12.75" customHeight="1">
      <c r="A614" s="1"/>
      <c r="B614" s="1"/>
      <c r="C614" s="1"/>
      <c r="D614" s="1"/>
      <c r="E614" s="1"/>
      <c r="G614" s="1"/>
    </row>
    <row r="615" ht="12.75" customHeight="1">
      <c r="A615" s="1"/>
      <c r="B615" s="1"/>
      <c r="C615" s="1"/>
      <c r="D615" s="1"/>
      <c r="E615" s="1"/>
      <c r="G615" s="1"/>
    </row>
    <row r="616" ht="12.75" customHeight="1">
      <c r="A616" s="1"/>
      <c r="B616" s="1"/>
      <c r="C616" s="1"/>
      <c r="D616" s="1"/>
      <c r="E616" s="1"/>
      <c r="G616" s="1"/>
    </row>
    <row r="617" ht="12.75" customHeight="1">
      <c r="A617" s="1"/>
      <c r="B617" s="1"/>
      <c r="C617" s="1"/>
      <c r="D617" s="1"/>
      <c r="E617" s="1"/>
      <c r="G617" s="1"/>
    </row>
    <row r="618" ht="12.75" customHeight="1">
      <c r="A618" s="1"/>
      <c r="B618" s="1"/>
      <c r="C618" s="1"/>
      <c r="D618" s="1"/>
      <c r="E618" s="1"/>
      <c r="G618" s="1"/>
    </row>
    <row r="619" ht="12.75" customHeight="1">
      <c r="A619" s="1"/>
      <c r="B619" s="1"/>
      <c r="C619" s="1"/>
      <c r="D619" s="1"/>
      <c r="E619" s="1"/>
      <c r="G619" s="1"/>
    </row>
    <row r="620" ht="12.75" customHeight="1">
      <c r="A620" s="1"/>
      <c r="B620" s="1"/>
      <c r="C620" s="1"/>
      <c r="D620" s="1"/>
      <c r="E620" s="1"/>
      <c r="G620" s="1"/>
    </row>
    <row r="621" ht="12.75" customHeight="1">
      <c r="A621" s="1"/>
      <c r="B621" s="1"/>
      <c r="C621" s="1"/>
      <c r="D621" s="1"/>
      <c r="E621" s="1"/>
      <c r="G621" s="1"/>
    </row>
    <row r="622" ht="12.75" customHeight="1">
      <c r="A622" s="1"/>
      <c r="B622" s="1"/>
      <c r="C622" s="1"/>
      <c r="D622" s="1"/>
      <c r="E622" s="1"/>
      <c r="G622" s="1"/>
    </row>
    <row r="623" ht="12.75" customHeight="1">
      <c r="A623" s="1"/>
      <c r="B623" s="1"/>
      <c r="C623" s="1"/>
      <c r="D623" s="1"/>
      <c r="E623" s="1"/>
      <c r="G623" s="1"/>
    </row>
    <row r="624" ht="12.75" customHeight="1">
      <c r="A624" s="1"/>
      <c r="B624" s="1"/>
      <c r="C624" s="1"/>
      <c r="D624" s="1"/>
      <c r="E624" s="1"/>
      <c r="G624" s="1"/>
    </row>
    <row r="625" ht="12.75" customHeight="1">
      <c r="A625" s="1"/>
      <c r="B625" s="1"/>
      <c r="C625" s="1"/>
      <c r="D625" s="1"/>
      <c r="E625" s="1"/>
      <c r="G625" s="1"/>
    </row>
    <row r="626" ht="12.75" customHeight="1">
      <c r="A626" s="1"/>
      <c r="B626" s="1"/>
      <c r="C626" s="1"/>
      <c r="D626" s="1"/>
      <c r="E626" s="1"/>
      <c r="G626" s="1"/>
    </row>
    <row r="627" ht="12.75" customHeight="1">
      <c r="A627" s="1"/>
      <c r="B627" s="1"/>
      <c r="C627" s="1"/>
      <c r="D627" s="1"/>
      <c r="E627" s="1"/>
      <c r="G627" s="1"/>
    </row>
    <row r="628" ht="12.75" customHeight="1">
      <c r="A628" s="1"/>
      <c r="B628" s="1"/>
      <c r="C628" s="1"/>
      <c r="D628" s="1"/>
      <c r="E628" s="1"/>
      <c r="G628" s="1"/>
    </row>
    <row r="629" ht="12.75" customHeight="1">
      <c r="A629" s="1"/>
      <c r="B629" s="1"/>
      <c r="C629" s="1"/>
      <c r="D629" s="1"/>
      <c r="E629" s="1"/>
      <c r="G629" s="1"/>
    </row>
    <row r="630" ht="12.75" customHeight="1">
      <c r="A630" s="1"/>
      <c r="B630" s="1"/>
      <c r="C630" s="1"/>
      <c r="D630" s="1"/>
      <c r="E630" s="1"/>
      <c r="G630" s="1"/>
    </row>
    <row r="631" ht="12.75" customHeight="1">
      <c r="A631" s="1"/>
      <c r="B631" s="1"/>
      <c r="C631" s="1"/>
      <c r="D631" s="1"/>
      <c r="E631" s="1"/>
      <c r="G631" s="1"/>
    </row>
    <row r="632" ht="12.75" customHeight="1">
      <c r="A632" s="1"/>
      <c r="B632" s="1"/>
      <c r="C632" s="1"/>
      <c r="D632" s="1"/>
      <c r="E632" s="1"/>
      <c r="G632" s="1"/>
    </row>
    <row r="633" ht="12.75" customHeight="1">
      <c r="A633" s="1"/>
      <c r="B633" s="1"/>
      <c r="C633" s="1"/>
      <c r="D633" s="1"/>
      <c r="E633" s="1"/>
      <c r="G633" s="1"/>
    </row>
    <row r="634" ht="12.75" customHeight="1">
      <c r="A634" s="1"/>
      <c r="B634" s="1"/>
      <c r="C634" s="1"/>
      <c r="D634" s="1"/>
      <c r="E634" s="1"/>
      <c r="G634" s="1"/>
    </row>
    <row r="635" ht="12.75" customHeight="1">
      <c r="A635" s="1"/>
      <c r="B635" s="1"/>
      <c r="C635" s="1"/>
      <c r="D635" s="1"/>
      <c r="E635" s="1"/>
      <c r="G635" s="1"/>
    </row>
    <row r="636" ht="12.75" customHeight="1">
      <c r="A636" s="1"/>
      <c r="B636" s="1"/>
      <c r="C636" s="1"/>
      <c r="D636" s="1"/>
      <c r="E636" s="1"/>
      <c r="G636" s="1"/>
    </row>
    <row r="637" ht="12.75" customHeight="1">
      <c r="A637" s="1"/>
      <c r="B637" s="1"/>
      <c r="C637" s="1"/>
      <c r="D637" s="1"/>
      <c r="E637" s="1"/>
      <c r="G637" s="1"/>
    </row>
    <row r="638" ht="12.75" customHeight="1">
      <c r="A638" s="1"/>
      <c r="B638" s="1"/>
      <c r="C638" s="1"/>
      <c r="D638" s="1"/>
      <c r="E638" s="1"/>
      <c r="G638" s="1"/>
    </row>
    <row r="639" ht="12.75" customHeight="1">
      <c r="A639" s="1"/>
      <c r="B639" s="1"/>
      <c r="C639" s="1"/>
      <c r="D639" s="1"/>
      <c r="E639" s="1"/>
      <c r="G639" s="1"/>
    </row>
    <row r="640" ht="12.75" customHeight="1">
      <c r="A640" s="1"/>
      <c r="B640" s="1"/>
      <c r="C640" s="1"/>
      <c r="D640" s="1"/>
      <c r="E640" s="1"/>
      <c r="G640" s="1"/>
    </row>
    <row r="641" ht="12.75" customHeight="1">
      <c r="A641" s="1"/>
      <c r="B641" s="1"/>
      <c r="C641" s="1"/>
      <c r="D641" s="1"/>
      <c r="E641" s="1"/>
      <c r="G641" s="1"/>
    </row>
    <row r="642" ht="12.75" customHeight="1">
      <c r="A642" s="1"/>
      <c r="B642" s="1"/>
      <c r="C642" s="1"/>
      <c r="D642" s="1"/>
      <c r="E642" s="1"/>
      <c r="G642" s="1"/>
    </row>
    <row r="643" ht="12.75" customHeight="1">
      <c r="A643" s="1"/>
      <c r="B643" s="1"/>
      <c r="C643" s="1"/>
      <c r="D643" s="1"/>
      <c r="E643" s="1"/>
      <c r="G643" s="1"/>
    </row>
    <row r="644" ht="12.75" customHeight="1">
      <c r="A644" s="1"/>
      <c r="B644" s="1"/>
      <c r="C644" s="1"/>
      <c r="D644" s="1"/>
      <c r="E644" s="1"/>
      <c r="G644" s="1"/>
    </row>
    <row r="645" ht="12.75" customHeight="1">
      <c r="A645" s="1"/>
      <c r="B645" s="1"/>
      <c r="C645" s="1"/>
      <c r="D645" s="1"/>
      <c r="E645" s="1"/>
      <c r="G645" s="1"/>
    </row>
    <row r="646" ht="12.75" customHeight="1">
      <c r="A646" s="1"/>
      <c r="B646" s="1"/>
      <c r="C646" s="1"/>
      <c r="D646" s="1"/>
      <c r="E646" s="1"/>
      <c r="G646" s="1"/>
    </row>
    <row r="647" ht="12.75" customHeight="1">
      <c r="A647" s="1"/>
      <c r="B647" s="1"/>
      <c r="C647" s="1"/>
      <c r="D647" s="1"/>
      <c r="E647" s="1"/>
      <c r="G647" s="1"/>
    </row>
    <row r="648" ht="12.75" customHeight="1">
      <c r="A648" s="1"/>
      <c r="B648" s="1"/>
      <c r="C648" s="1"/>
      <c r="D648" s="1"/>
      <c r="E648" s="1"/>
      <c r="G648" s="1"/>
    </row>
    <row r="649" ht="12.75" customHeight="1">
      <c r="A649" s="1"/>
      <c r="B649" s="1"/>
      <c r="C649" s="1"/>
      <c r="D649" s="1"/>
      <c r="E649" s="1"/>
      <c r="G649" s="1"/>
    </row>
    <row r="650" ht="12.75" customHeight="1">
      <c r="A650" s="1"/>
      <c r="B650" s="1"/>
      <c r="C650" s="1"/>
      <c r="D650" s="1"/>
      <c r="E650" s="1"/>
      <c r="G650" s="1"/>
    </row>
    <row r="651" ht="12.75" customHeight="1">
      <c r="A651" s="1"/>
      <c r="B651" s="1"/>
      <c r="C651" s="1"/>
      <c r="D651" s="1"/>
      <c r="E651" s="1"/>
      <c r="G651" s="1"/>
    </row>
    <row r="652" ht="12.75" customHeight="1">
      <c r="A652" s="1"/>
      <c r="B652" s="1"/>
      <c r="C652" s="1"/>
      <c r="D652" s="1"/>
      <c r="E652" s="1"/>
      <c r="G652" s="1"/>
    </row>
    <row r="653" ht="12.75" customHeight="1">
      <c r="A653" s="1"/>
      <c r="B653" s="1"/>
      <c r="C653" s="1"/>
      <c r="D653" s="1"/>
      <c r="E653" s="1"/>
      <c r="G653" s="1"/>
    </row>
    <row r="654" ht="12.75" customHeight="1">
      <c r="A654" s="1"/>
      <c r="B654" s="1"/>
      <c r="C654" s="1"/>
      <c r="D654" s="1"/>
      <c r="E654" s="1"/>
      <c r="G654" s="1"/>
    </row>
    <row r="655" ht="12.75" customHeight="1">
      <c r="A655" s="1"/>
      <c r="B655" s="1"/>
      <c r="C655" s="1"/>
      <c r="D655" s="1"/>
      <c r="E655" s="1"/>
      <c r="G655" s="1"/>
    </row>
    <row r="656" ht="12.75" customHeight="1">
      <c r="A656" s="1"/>
      <c r="B656" s="1"/>
      <c r="C656" s="1"/>
      <c r="D656" s="1"/>
      <c r="E656" s="1"/>
      <c r="G656" s="1"/>
    </row>
    <row r="657" ht="12.75" customHeight="1">
      <c r="A657" s="1"/>
      <c r="B657" s="1"/>
      <c r="C657" s="1"/>
      <c r="D657" s="1"/>
      <c r="E657" s="1"/>
      <c r="G657" s="1"/>
    </row>
    <row r="658" ht="12.75" customHeight="1">
      <c r="A658" s="1"/>
      <c r="B658" s="1"/>
      <c r="C658" s="1"/>
      <c r="D658" s="1"/>
      <c r="E658" s="1"/>
      <c r="G658" s="1"/>
    </row>
    <row r="659" ht="12.75" customHeight="1">
      <c r="A659" s="1"/>
      <c r="B659" s="1"/>
      <c r="C659" s="1"/>
      <c r="D659" s="1"/>
      <c r="E659" s="1"/>
      <c r="G659" s="1"/>
    </row>
    <row r="660" ht="12.75" customHeight="1">
      <c r="A660" s="1"/>
      <c r="B660" s="1"/>
      <c r="C660" s="1"/>
      <c r="D660" s="1"/>
      <c r="E660" s="1"/>
      <c r="G660" s="1"/>
    </row>
    <row r="661" ht="12.75" customHeight="1">
      <c r="A661" s="1"/>
      <c r="B661" s="1"/>
      <c r="C661" s="1"/>
      <c r="D661" s="1"/>
      <c r="E661" s="1"/>
      <c r="G661" s="1"/>
    </row>
    <row r="662" ht="12.75" customHeight="1">
      <c r="A662" s="1"/>
      <c r="B662" s="1"/>
      <c r="C662" s="1"/>
      <c r="D662" s="1"/>
      <c r="E662" s="1"/>
      <c r="G662" s="1"/>
    </row>
    <row r="663" ht="12.75" customHeight="1">
      <c r="A663" s="1"/>
      <c r="B663" s="1"/>
      <c r="C663" s="1"/>
      <c r="D663" s="1"/>
      <c r="E663" s="1"/>
      <c r="G663" s="1"/>
    </row>
    <row r="664" ht="12.75" customHeight="1">
      <c r="A664" s="1"/>
      <c r="B664" s="1"/>
      <c r="C664" s="1"/>
      <c r="D664" s="1"/>
      <c r="E664" s="1"/>
      <c r="G664" s="1"/>
    </row>
    <row r="665" ht="12.75" customHeight="1">
      <c r="A665" s="1"/>
      <c r="B665" s="1"/>
      <c r="C665" s="1"/>
      <c r="D665" s="1"/>
      <c r="E665" s="1"/>
      <c r="G665" s="1"/>
    </row>
    <row r="666" ht="12.75" customHeight="1">
      <c r="A666" s="1"/>
      <c r="B666" s="1"/>
      <c r="C666" s="1"/>
      <c r="D666" s="1"/>
      <c r="E666" s="1"/>
      <c r="G666" s="1"/>
    </row>
    <row r="667" ht="12.75" customHeight="1">
      <c r="A667" s="1"/>
      <c r="B667" s="1"/>
      <c r="C667" s="1"/>
      <c r="D667" s="1"/>
      <c r="E667" s="1"/>
      <c r="G667" s="1"/>
    </row>
    <row r="668" ht="12.75" customHeight="1">
      <c r="A668" s="1"/>
      <c r="B668" s="1"/>
      <c r="C668" s="1"/>
      <c r="D668" s="1"/>
      <c r="E668" s="1"/>
      <c r="G668" s="1"/>
    </row>
    <row r="669" ht="12.75" customHeight="1">
      <c r="A669" s="1"/>
      <c r="B669" s="1"/>
      <c r="C669" s="1"/>
      <c r="D669" s="1"/>
      <c r="E669" s="1"/>
      <c r="G669" s="1"/>
    </row>
    <row r="670" ht="12.75" customHeight="1">
      <c r="A670" s="1"/>
      <c r="B670" s="1"/>
      <c r="C670" s="1"/>
      <c r="D670" s="1"/>
      <c r="E670" s="1"/>
      <c r="G670" s="1"/>
    </row>
    <row r="671" ht="12.75" customHeight="1">
      <c r="A671" s="1"/>
      <c r="B671" s="1"/>
      <c r="C671" s="1"/>
      <c r="D671" s="1"/>
      <c r="E671" s="1"/>
      <c r="G671" s="1"/>
    </row>
    <row r="672" ht="12.75" customHeight="1">
      <c r="A672" s="1"/>
      <c r="B672" s="1"/>
      <c r="C672" s="1"/>
      <c r="D672" s="1"/>
      <c r="E672" s="1"/>
      <c r="G672" s="1"/>
    </row>
    <row r="673" ht="12.75" customHeight="1">
      <c r="A673" s="1"/>
      <c r="B673" s="1"/>
      <c r="C673" s="1"/>
      <c r="D673" s="1"/>
      <c r="E673" s="1"/>
      <c r="G673" s="1"/>
    </row>
    <row r="674" ht="12.75" customHeight="1">
      <c r="A674" s="1"/>
      <c r="B674" s="1"/>
      <c r="C674" s="1"/>
      <c r="D674" s="1"/>
      <c r="E674" s="1"/>
      <c r="G674" s="1"/>
    </row>
    <row r="675" ht="12.75" customHeight="1">
      <c r="A675" s="1"/>
      <c r="B675" s="1"/>
      <c r="C675" s="1"/>
      <c r="D675" s="1"/>
      <c r="E675" s="1"/>
      <c r="G675" s="1"/>
    </row>
    <row r="676" ht="12.75" customHeight="1">
      <c r="A676" s="1"/>
      <c r="B676" s="1"/>
      <c r="C676" s="1"/>
      <c r="D676" s="1"/>
      <c r="E676" s="1"/>
      <c r="G676" s="1"/>
    </row>
    <row r="677" ht="12.75" customHeight="1">
      <c r="A677" s="1"/>
      <c r="B677" s="1"/>
      <c r="C677" s="1"/>
      <c r="D677" s="1"/>
      <c r="E677" s="1"/>
      <c r="G677" s="1"/>
    </row>
    <row r="678" ht="12.75" customHeight="1">
      <c r="A678" s="1"/>
      <c r="B678" s="1"/>
      <c r="C678" s="1"/>
      <c r="D678" s="1"/>
      <c r="E678" s="1"/>
      <c r="G678" s="1"/>
    </row>
    <row r="679" ht="12.75" customHeight="1">
      <c r="A679" s="1"/>
      <c r="B679" s="1"/>
      <c r="C679" s="1"/>
      <c r="D679" s="1"/>
      <c r="E679" s="1"/>
      <c r="G679" s="1"/>
    </row>
    <row r="680" ht="12.75" customHeight="1">
      <c r="A680" s="1"/>
      <c r="B680" s="1"/>
      <c r="C680" s="1"/>
      <c r="D680" s="1"/>
      <c r="E680" s="1"/>
      <c r="G680" s="1"/>
    </row>
    <row r="681" ht="12.75" customHeight="1">
      <c r="A681" s="1"/>
      <c r="B681" s="1"/>
      <c r="C681" s="1"/>
      <c r="D681" s="1"/>
      <c r="E681" s="1"/>
      <c r="G681" s="1"/>
    </row>
    <row r="682" ht="12.75" customHeight="1">
      <c r="A682" s="1"/>
      <c r="B682" s="1"/>
      <c r="C682" s="1"/>
      <c r="D682" s="1"/>
      <c r="E682" s="1"/>
      <c r="G682" s="1"/>
    </row>
    <row r="683" ht="12.75" customHeight="1">
      <c r="A683" s="1"/>
      <c r="B683" s="1"/>
      <c r="C683" s="1"/>
      <c r="D683" s="1"/>
      <c r="E683" s="1"/>
      <c r="G683" s="1"/>
    </row>
    <row r="684" ht="12.75" customHeight="1">
      <c r="A684" s="1"/>
      <c r="B684" s="1"/>
      <c r="C684" s="1"/>
      <c r="D684" s="1"/>
      <c r="E684" s="1"/>
      <c r="G684" s="1"/>
    </row>
    <row r="685" ht="12.75" customHeight="1">
      <c r="A685" s="1"/>
      <c r="B685" s="1"/>
      <c r="C685" s="1"/>
      <c r="D685" s="1"/>
      <c r="E685" s="1"/>
      <c r="G685" s="1"/>
    </row>
    <row r="686" ht="12.75" customHeight="1">
      <c r="A686" s="1"/>
      <c r="B686" s="1"/>
      <c r="C686" s="1"/>
      <c r="D686" s="1"/>
      <c r="E686" s="1"/>
      <c r="G686" s="1"/>
    </row>
    <row r="687" ht="12.75" customHeight="1">
      <c r="A687" s="1"/>
      <c r="B687" s="1"/>
      <c r="C687" s="1"/>
      <c r="D687" s="1"/>
      <c r="E687" s="1"/>
      <c r="G687" s="1"/>
    </row>
    <row r="688" ht="12.75" customHeight="1">
      <c r="A688" s="1"/>
      <c r="B688" s="1"/>
      <c r="C688" s="1"/>
      <c r="D688" s="1"/>
      <c r="E688" s="1"/>
      <c r="G688" s="1"/>
    </row>
    <row r="689" ht="12.75" customHeight="1">
      <c r="A689" s="1"/>
      <c r="B689" s="1"/>
      <c r="C689" s="1"/>
      <c r="D689" s="1"/>
      <c r="E689" s="1"/>
      <c r="G689" s="1"/>
    </row>
    <row r="690" ht="12.75" customHeight="1">
      <c r="A690" s="1"/>
      <c r="B690" s="1"/>
      <c r="C690" s="1"/>
      <c r="D690" s="1"/>
      <c r="E690" s="1"/>
      <c r="G690" s="1"/>
    </row>
    <row r="691" ht="12.75" customHeight="1">
      <c r="A691" s="1"/>
      <c r="B691" s="1"/>
      <c r="C691" s="1"/>
      <c r="D691" s="1"/>
      <c r="E691" s="1"/>
      <c r="G691" s="1"/>
    </row>
    <row r="692" ht="12.75" customHeight="1">
      <c r="A692" s="1"/>
      <c r="B692" s="1"/>
      <c r="C692" s="1"/>
      <c r="D692" s="1"/>
      <c r="E692" s="1"/>
      <c r="G692" s="1"/>
    </row>
    <row r="693" ht="12.75" customHeight="1">
      <c r="A693" s="1"/>
      <c r="B693" s="1"/>
      <c r="C693" s="1"/>
      <c r="D693" s="1"/>
      <c r="E693" s="1"/>
      <c r="G693" s="1"/>
    </row>
    <row r="694" ht="12.75" customHeight="1">
      <c r="A694" s="1"/>
      <c r="B694" s="1"/>
      <c r="C694" s="1"/>
      <c r="D694" s="1"/>
      <c r="E694" s="1"/>
      <c r="G694" s="1"/>
    </row>
    <row r="695" ht="12.75" customHeight="1">
      <c r="A695" s="1"/>
      <c r="B695" s="1"/>
      <c r="C695" s="1"/>
      <c r="D695" s="1"/>
      <c r="E695" s="1"/>
      <c r="G695" s="1"/>
    </row>
    <row r="696" ht="12.75" customHeight="1">
      <c r="A696" s="1"/>
      <c r="B696" s="1"/>
      <c r="C696" s="1"/>
      <c r="D696" s="1"/>
      <c r="E696" s="1"/>
      <c r="G696" s="1"/>
    </row>
    <row r="697" ht="12.75" customHeight="1">
      <c r="A697" s="1"/>
      <c r="B697" s="1"/>
      <c r="C697" s="1"/>
      <c r="D697" s="1"/>
      <c r="E697" s="1"/>
      <c r="G697" s="1"/>
    </row>
    <row r="698" ht="12.75" customHeight="1">
      <c r="A698" s="1"/>
      <c r="B698" s="1"/>
      <c r="C698" s="1"/>
      <c r="D698" s="1"/>
      <c r="E698" s="1"/>
      <c r="G698" s="1"/>
    </row>
    <row r="699" ht="12.75" customHeight="1">
      <c r="A699" s="1"/>
      <c r="B699" s="1"/>
      <c r="C699" s="1"/>
      <c r="D699" s="1"/>
      <c r="E699" s="1"/>
      <c r="G699" s="1"/>
    </row>
    <row r="700" ht="12.75" customHeight="1">
      <c r="A700" s="1"/>
      <c r="B700" s="1"/>
      <c r="C700" s="1"/>
      <c r="D700" s="1"/>
      <c r="E700" s="1"/>
      <c r="G700" s="1"/>
    </row>
    <row r="701" ht="12.75" customHeight="1">
      <c r="A701" s="1"/>
      <c r="B701" s="1"/>
      <c r="C701" s="1"/>
      <c r="D701" s="1"/>
      <c r="E701" s="1"/>
      <c r="G701" s="1"/>
    </row>
    <row r="702" ht="12.75" customHeight="1">
      <c r="A702" s="1"/>
      <c r="B702" s="1"/>
      <c r="C702" s="1"/>
      <c r="D702" s="1"/>
      <c r="E702" s="1"/>
      <c r="G702" s="1"/>
    </row>
    <row r="703" ht="12.75" customHeight="1">
      <c r="A703" s="1"/>
      <c r="B703" s="1"/>
      <c r="C703" s="1"/>
      <c r="D703" s="1"/>
      <c r="E703" s="1"/>
      <c r="G703" s="1"/>
    </row>
    <row r="704" ht="12.75" customHeight="1">
      <c r="A704" s="1"/>
      <c r="B704" s="1"/>
      <c r="C704" s="1"/>
      <c r="D704" s="1"/>
      <c r="E704" s="1"/>
      <c r="G704" s="1"/>
    </row>
    <row r="705" ht="12.75" customHeight="1">
      <c r="A705" s="1"/>
      <c r="B705" s="1"/>
      <c r="C705" s="1"/>
      <c r="D705" s="1"/>
      <c r="E705" s="1"/>
      <c r="G705" s="1"/>
    </row>
    <row r="706" ht="12.75" customHeight="1">
      <c r="A706" s="1"/>
      <c r="B706" s="1"/>
      <c r="C706" s="1"/>
      <c r="D706" s="1"/>
      <c r="E706" s="1"/>
      <c r="G706" s="1"/>
    </row>
    <row r="707" ht="12.75" customHeight="1">
      <c r="A707" s="1"/>
      <c r="B707" s="1"/>
      <c r="C707" s="1"/>
      <c r="D707" s="1"/>
      <c r="E707" s="1"/>
      <c r="G707" s="1"/>
    </row>
    <row r="708" ht="12.75" customHeight="1">
      <c r="A708" s="1"/>
      <c r="B708" s="1"/>
      <c r="C708" s="1"/>
      <c r="D708" s="1"/>
      <c r="E708" s="1"/>
      <c r="G708" s="1"/>
    </row>
    <row r="709" ht="12.75" customHeight="1">
      <c r="A709" s="1"/>
      <c r="B709" s="1"/>
      <c r="C709" s="1"/>
      <c r="D709" s="1"/>
      <c r="E709" s="1"/>
      <c r="G709" s="1"/>
    </row>
    <row r="710" ht="12.75" customHeight="1">
      <c r="A710" s="1"/>
      <c r="B710" s="1"/>
      <c r="C710" s="1"/>
      <c r="D710" s="1"/>
      <c r="E710" s="1"/>
      <c r="G710" s="1"/>
    </row>
    <row r="711" ht="12.75" customHeight="1">
      <c r="A711" s="1"/>
      <c r="B711" s="1"/>
      <c r="C711" s="1"/>
      <c r="D711" s="1"/>
      <c r="E711" s="1"/>
      <c r="G711" s="1"/>
    </row>
    <row r="712" ht="12.75" customHeight="1">
      <c r="A712" s="1"/>
      <c r="B712" s="1"/>
      <c r="C712" s="1"/>
      <c r="D712" s="1"/>
      <c r="E712" s="1"/>
      <c r="G712" s="1"/>
    </row>
    <row r="713" ht="12.75" customHeight="1">
      <c r="A713" s="1"/>
      <c r="B713" s="1"/>
      <c r="C713" s="1"/>
      <c r="D713" s="1"/>
      <c r="E713" s="1"/>
      <c r="G713" s="1"/>
    </row>
    <row r="714" ht="12.75" customHeight="1">
      <c r="A714" s="1"/>
      <c r="B714" s="1"/>
      <c r="C714" s="1"/>
      <c r="D714" s="1"/>
      <c r="E714" s="1"/>
      <c r="G714" s="1"/>
    </row>
    <row r="715" ht="12.75" customHeight="1">
      <c r="A715" s="1"/>
      <c r="B715" s="1"/>
      <c r="C715" s="1"/>
      <c r="D715" s="1"/>
      <c r="E715" s="1"/>
      <c r="G715" s="1"/>
    </row>
    <row r="716" ht="12.75" customHeight="1">
      <c r="A716" s="1"/>
      <c r="B716" s="1"/>
      <c r="C716" s="1"/>
      <c r="D716" s="1"/>
      <c r="E716" s="1"/>
      <c r="G716" s="1"/>
    </row>
    <row r="717" ht="12.75" customHeight="1">
      <c r="A717" s="1"/>
      <c r="B717" s="1"/>
      <c r="C717" s="1"/>
      <c r="D717" s="1"/>
      <c r="E717" s="1"/>
      <c r="G717" s="1"/>
    </row>
    <row r="718" ht="12.75" customHeight="1">
      <c r="A718" s="1"/>
      <c r="B718" s="1"/>
      <c r="C718" s="1"/>
      <c r="D718" s="1"/>
      <c r="E718" s="1"/>
      <c r="G718" s="1"/>
    </row>
    <row r="719" ht="12.75" customHeight="1">
      <c r="A719" s="1"/>
      <c r="B719" s="1"/>
      <c r="C719" s="1"/>
      <c r="D719" s="1"/>
      <c r="E719" s="1"/>
      <c r="G719" s="1"/>
    </row>
    <row r="720" ht="12.75" customHeight="1">
      <c r="A720" s="1"/>
      <c r="B720" s="1"/>
      <c r="C720" s="1"/>
      <c r="D720" s="1"/>
      <c r="E720" s="1"/>
      <c r="G720" s="1"/>
    </row>
    <row r="721" ht="12.75" customHeight="1">
      <c r="A721" s="1"/>
      <c r="B721" s="1"/>
      <c r="C721" s="1"/>
      <c r="D721" s="1"/>
      <c r="E721" s="1"/>
      <c r="G721" s="1"/>
    </row>
    <row r="722" ht="12.75" customHeight="1">
      <c r="A722" s="1"/>
      <c r="B722" s="1"/>
      <c r="C722" s="1"/>
      <c r="D722" s="1"/>
      <c r="E722" s="1"/>
      <c r="G722" s="1"/>
    </row>
    <row r="723" ht="12.75" customHeight="1">
      <c r="A723" s="1"/>
      <c r="B723" s="1"/>
      <c r="C723" s="1"/>
      <c r="D723" s="1"/>
      <c r="E723" s="1"/>
      <c r="G723" s="1"/>
    </row>
    <row r="724" ht="12.75" customHeight="1">
      <c r="A724" s="1"/>
      <c r="B724" s="1"/>
      <c r="C724" s="1"/>
      <c r="D724" s="1"/>
      <c r="E724" s="1"/>
      <c r="G724" s="1"/>
    </row>
    <row r="725" ht="12.75" customHeight="1">
      <c r="A725" s="1"/>
      <c r="B725" s="1"/>
      <c r="C725" s="1"/>
      <c r="D725" s="1"/>
      <c r="E725" s="1"/>
      <c r="G725" s="1"/>
    </row>
    <row r="726" ht="12.75" customHeight="1">
      <c r="A726" s="1"/>
      <c r="B726" s="1"/>
      <c r="C726" s="1"/>
      <c r="D726" s="1"/>
      <c r="E726" s="1"/>
      <c r="G726" s="1"/>
    </row>
    <row r="727" ht="12.75" customHeight="1">
      <c r="A727" s="1"/>
      <c r="B727" s="1"/>
      <c r="C727" s="1"/>
      <c r="D727" s="1"/>
      <c r="E727" s="1"/>
      <c r="G727" s="1"/>
    </row>
    <row r="728" ht="12.75" customHeight="1">
      <c r="A728" s="1"/>
      <c r="B728" s="1"/>
      <c r="C728" s="1"/>
      <c r="D728" s="1"/>
      <c r="E728" s="1"/>
      <c r="G728" s="1"/>
    </row>
    <row r="729" ht="12.75" customHeight="1">
      <c r="A729" s="1"/>
      <c r="B729" s="1"/>
      <c r="C729" s="1"/>
      <c r="D729" s="1"/>
      <c r="E729" s="1"/>
      <c r="G729" s="1"/>
    </row>
    <row r="730" ht="12.75" customHeight="1">
      <c r="A730" s="1"/>
      <c r="B730" s="1"/>
      <c r="C730" s="1"/>
      <c r="D730" s="1"/>
      <c r="E730" s="1"/>
      <c r="G730" s="1"/>
    </row>
    <row r="731" ht="12.75" customHeight="1">
      <c r="A731" s="1"/>
      <c r="B731" s="1"/>
      <c r="C731" s="1"/>
      <c r="D731" s="1"/>
      <c r="E731" s="1"/>
      <c r="G731" s="1"/>
    </row>
    <row r="732" ht="12.75" customHeight="1">
      <c r="A732" s="1"/>
      <c r="B732" s="1"/>
      <c r="C732" s="1"/>
      <c r="D732" s="1"/>
      <c r="E732" s="1"/>
      <c r="G732" s="1"/>
    </row>
    <row r="733" ht="12.75" customHeight="1">
      <c r="A733" s="1"/>
      <c r="B733" s="1"/>
      <c r="C733" s="1"/>
      <c r="D733" s="1"/>
      <c r="E733" s="1"/>
      <c r="G733" s="1"/>
    </row>
    <row r="734" ht="12.75" customHeight="1">
      <c r="A734" s="1"/>
      <c r="B734" s="1"/>
      <c r="C734" s="1"/>
      <c r="D734" s="1"/>
      <c r="E734" s="1"/>
      <c r="G734" s="1"/>
    </row>
    <row r="735" ht="12.75" customHeight="1">
      <c r="A735" s="1"/>
      <c r="B735" s="1"/>
      <c r="C735" s="1"/>
      <c r="D735" s="1"/>
      <c r="E735" s="1"/>
      <c r="G735" s="1"/>
    </row>
    <row r="736" ht="12.75" customHeight="1">
      <c r="A736" s="1"/>
      <c r="B736" s="1"/>
      <c r="C736" s="1"/>
      <c r="D736" s="1"/>
      <c r="E736" s="1"/>
      <c r="G736" s="1"/>
    </row>
    <row r="737" ht="12.75" customHeight="1">
      <c r="A737" s="1"/>
      <c r="B737" s="1"/>
      <c r="C737" s="1"/>
      <c r="D737" s="1"/>
      <c r="E737" s="1"/>
      <c r="G737" s="1"/>
    </row>
    <row r="738" ht="12.75" customHeight="1">
      <c r="A738" s="1"/>
      <c r="B738" s="1"/>
      <c r="C738" s="1"/>
      <c r="D738" s="1"/>
      <c r="E738" s="1"/>
      <c r="G738" s="1"/>
    </row>
    <row r="739" ht="12.75" customHeight="1">
      <c r="A739" s="1"/>
      <c r="B739" s="1"/>
      <c r="C739" s="1"/>
      <c r="D739" s="1"/>
      <c r="E739" s="1"/>
      <c r="G739" s="1"/>
    </row>
    <row r="740" ht="12.75" customHeight="1">
      <c r="A740" s="1"/>
      <c r="B740" s="1"/>
      <c r="C740" s="1"/>
      <c r="D740" s="1"/>
      <c r="E740" s="1"/>
      <c r="G740" s="1"/>
    </row>
    <row r="741" ht="12.75" customHeight="1">
      <c r="A741" s="1"/>
      <c r="B741" s="1"/>
      <c r="C741" s="1"/>
      <c r="D741" s="1"/>
      <c r="E741" s="1"/>
      <c r="G741" s="1"/>
    </row>
    <row r="742" ht="12.75" customHeight="1">
      <c r="A742" s="1"/>
      <c r="B742" s="1"/>
      <c r="C742" s="1"/>
      <c r="D742" s="1"/>
      <c r="E742" s="1"/>
      <c r="G742" s="1"/>
    </row>
    <row r="743" ht="12.75" customHeight="1">
      <c r="A743" s="1"/>
      <c r="B743" s="1"/>
      <c r="C743" s="1"/>
      <c r="D743" s="1"/>
      <c r="E743" s="1"/>
      <c r="G743" s="1"/>
    </row>
    <row r="744" ht="12.75" customHeight="1">
      <c r="A744" s="1"/>
      <c r="B744" s="1"/>
      <c r="C744" s="1"/>
      <c r="D744" s="1"/>
      <c r="E744" s="1"/>
      <c r="G744" s="1"/>
    </row>
    <row r="745" ht="12.75" customHeight="1">
      <c r="A745" s="1"/>
      <c r="B745" s="1"/>
      <c r="C745" s="1"/>
      <c r="D745" s="1"/>
      <c r="E745" s="1"/>
      <c r="G745" s="1"/>
    </row>
    <row r="746" ht="12.75" customHeight="1">
      <c r="A746" s="1"/>
      <c r="B746" s="1"/>
      <c r="C746" s="1"/>
      <c r="D746" s="1"/>
      <c r="E746" s="1"/>
      <c r="G746" s="1"/>
    </row>
    <row r="747" ht="12.75" customHeight="1">
      <c r="A747" s="1"/>
      <c r="B747" s="1"/>
      <c r="C747" s="1"/>
      <c r="D747" s="1"/>
      <c r="E747" s="1"/>
      <c r="G747" s="1"/>
    </row>
    <row r="748" ht="12.75" customHeight="1">
      <c r="A748" s="1"/>
      <c r="B748" s="1"/>
      <c r="C748" s="1"/>
      <c r="D748" s="1"/>
      <c r="E748" s="1"/>
      <c r="G748" s="1"/>
    </row>
    <row r="749" ht="12.75" customHeight="1">
      <c r="A749" s="1"/>
      <c r="B749" s="1"/>
      <c r="C749" s="1"/>
      <c r="D749" s="1"/>
      <c r="E749" s="1"/>
      <c r="G749" s="1"/>
    </row>
    <row r="750" ht="12.75" customHeight="1">
      <c r="A750" s="1"/>
      <c r="B750" s="1"/>
      <c r="C750" s="1"/>
      <c r="D750" s="1"/>
      <c r="E750" s="1"/>
      <c r="G750" s="1"/>
    </row>
    <row r="751" ht="12.75" customHeight="1">
      <c r="A751" s="1"/>
      <c r="B751" s="1"/>
      <c r="C751" s="1"/>
      <c r="D751" s="1"/>
      <c r="E751" s="1"/>
      <c r="G751" s="1"/>
    </row>
    <row r="752" ht="12.75" customHeight="1">
      <c r="A752" s="1"/>
      <c r="B752" s="1"/>
      <c r="C752" s="1"/>
      <c r="D752" s="1"/>
      <c r="E752" s="1"/>
      <c r="G752" s="1"/>
    </row>
    <row r="753" ht="12.75" customHeight="1">
      <c r="A753" s="1"/>
      <c r="B753" s="1"/>
      <c r="C753" s="1"/>
      <c r="D753" s="1"/>
      <c r="E753" s="1"/>
      <c r="G753" s="1"/>
    </row>
    <row r="754" ht="12.75" customHeight="1">
      <c r="A754" s="1"/>
      <c r="B754" s="1"/>
      <c r="C754" s="1"/>
      <c r="D754" s="1"/>
      <c r="E754" s="1"/>
      <c r="G754" s="1"/>
    </row>
    <row r="755" ht="12.75" customHeight="1">
      <c r="A755" s="1"/>
      <c r="B755" s="1"/>
      <c r="C755" s="1"/>
      <c r="D755" s="1"/>
      <c r="E755" s="1"/>
      <c r="G755" s="1"/>
    </row>
    <row r="756" ht="12.75" customHeight="1">
      <c r="A756" s="1"/>
      <c r="B756" s="1"/>
      <c r="C756" s="1"/>
      <c r="D756" s="1"/>
      <c r="E756" s="1"/>
      <c r="G756" s="1"/>
    </row>
    <row r="757" ht="12.75" customHeight="1">
      <c r="A757" s="1"/>
      <c r="B757" s="1"/>
      <c r="C757" s="1"/>
      <c r="D757" s="1"/>
      <c r="E757" s="1"/>
      <c r="G757" s="1"/>
    </row>
    <row r="758" ht="12.75" customHeight="1">
      <c r="A758" s="1"/>
      <c r="B758" s="1"/>
      <c r="C758" s="1"/>
      <c r="D758" s="1"/>
      <c r="E758" s="1"/>
      <c r="G758" s="1"/>
    </row>
    <row r="759" ht="12.75" customHeight="1">
      <c r="A759" s="1"/>
      <c r="B759" s="1"/>
      <c r="C759" s="1"/>
      <c r="D759" s="1"/>
      <c r="E759" s="1"/>
      <c r="G759" s="1"/>
    </row>
    <row r="760" ht="12.75" customHeight="1">
      <c r="A760" s="1"/>
      <c r="B760" s="1"/>
      <c r="C760" s="1"/>
      <c r="D760" s="1"/>
      <c r="E760" s="1"/>
      <c r="G760" s="1"/>
    </row>
    <row r="761" ht="12.75" customHeight="1">
      <c r="A761" s="1"/>
      <c r="B761" s="1"/>
      <c r="C761" s="1"/>
      <c r="D761" s="1"/>
      <c r="E761" s="1"/>
      <c r="G761" s="1"/>
    </row>
    <row r="762" ht="12.75" customHeight="1">
      <c r="A762" s="1"/>
      <c r="B762" s="1"/>
      <c r="C762" s="1"/>
      <c r="D762" s="1"/>
      <c r="E762" s="1"/>
      <c r="G762" s="1"/>
    </row>
    <row r="763" ht="12.75" customHeight="1">
      <c r="A763" s="1"/>
      <c r="B763" s="1"/>
      <c r="C763" s="1"/>
      <c r="D763" s="1"/>
      <c r="E763" s="1"/>
      <c r="G763" s="1"/>
    </row>
    <row r="764" ht="12.75" customHeight="1">
      <c r="A764" s="1"/>
      <c r="B764" s="1"/>
      <c r="C764" s="1"/>
      <c r="D764" s="1"/>
      <c r="E764" s="1"/>
      <c r="G764" s="1"/>
    </row>
    <row r="765" ht="12.75" customHeight="1">
      <c r="A765" s="1"/>
      <c r="B765" s="1"/>
      <c r="C765" s="1"/>
      <c r="D765" s="1"/>
      <c r="E765" s="1"/>
      <c r="G765" s="1"/>
    </row>
    <row r="766" ht="12.75" customHeight="1">
      <c r="A766" s="1"/>
      <c r="B766" s="1"/>
      <c r="C766" s="1"/>
      <c r="D766" s="1"/>
      <c r="E766" s="1"/>
      <c r="G766" s="1"/>
    </row>
    <row r="767" ht="12.75" customHeight="1">
      <c r="A767" s="1"/>
      <c r="B767" s="1"/>
      <c r="C767" s="1"/>
      <c r="D767" s="1"/>
      <c r="E767" s="1"/>
      <c r="G767" s="1"/>
    </row>
    <row r="768" ht="12.75" customHeight="1">
      <c r="A768" s="1"/>
      <c r="B768" s="1"/>
      <c r="C768" s="1"/>
      <c r="D768" s="1"/>
      <c r="E768" s="1"/>
      <c r="G768" s="1"/>
    </row>
    <row r="769" ht="12.75" customHeight="1">
      <c r="A769" s="1"/>
      <c r="B769" s="1"/>
      <c r="C769" s="1"/>
      <c r="D769" s="1"/>
      <c r="E769" s="1"/>
      <c r="G769" s="1"/>
    </row>
    <row r="770" ht="12.75" customHeight="1">
      <c r="A770" s="1"/>
      <c r="B770" s="1"/>
      <c r="C770" s="1"/>
      <c r="D770" s="1"/>
      <c r="E770" s="1"/>
      <c r="G770" s="1"/>
    </row>
    <row r="771" ht="12.75" customHeight="1">
      <c r="A771" s="1"/>
      <c r="B771" s="1"/>
      <c r="C771" s="1"/>
      <c r="D771" s="1"/>
      <c r="E771" s="1"/>
      <c r="G771" s="1"/>
    </row>
    <row r="772" ht="12.75" customHeight="1">
      <c r="A772" s="1"/>
      <c r="B772" s="1"/>
      <c r="C772" s="1"/>
      <c r="D772" s="1"/>
      <c r="E772" s="1"/>
      <c r="G772" s="1"/>
    </row>
    <row r="773" ht="12.75" customHeight="1">
      <c r="A773" s="1"/>
      <c r="B773" s="1"/>
      <c r="C773" s="1"/>
      <c r="D773" s="1"/>
      <c r="E773" s="1"/>
      <c r="G773" s="1"/>
    </row>
    <row r="774" ht="12.75" customHeight="1">
      <c r="A774" s="1"/>
      <c r="B774" s="1"/>
      <c r="C774" s="1"/>
      <c r="D774" s="1"/>
      <c r="E774" s="1"/>
      <c r="G774" s="1"/>
    </row>
    <row r="775" ht="12.75" customHeight="1">
      <c r="A775" s="1"/>
      <c r="B775" s="1"/>
      <c r="C775" s="1"/>
      <c r="D775" s="1"/>
      <c r="E775" s="1"/>
      <c r="G775" s="1"/>
    </row>
    <row r="776" ht="12.75" customHeight="1">
      <c r="A776" s="1"/>
      <c r="B776" s="1"/>
      <c r="C776" s="1"/>
      <c r="D776" s="1"/>
      <c r="E776" s="1"/>
      <c r="G776" s="1"/>
    </row>
    <row r="777" ht="12.75" customHeight="1">
      <c r="A777" s="1"/>
      <c r="B777" s="1"/>
      <c r="C777" s="1"/>
      <c r="D777" s="1"/>
      <c r="E777" s="1"/>
      <c r="G777" s="1"/>
    </row>
    <row r="778" ht="12.75" customHeight="1">
      <c r="A778" s="1"/>
      <c r="B778" s="1"/>
      <c r="C778" s="1"/>
      <c r="D778" s="1"/>
      <c r="E778" s="1"/>
      <c r="G778" s="1"/>
    </row>
    <row r="779" ht="12.75" customHeight="1">
      <c r="A779" s="1"/>
      <c r="B779" s="1"/>
      <c r="C779" s="1"/>
      <c r="D779" s="1"/>
      <c r="E779" s="1"/>
      <c r="G779" s="1"/>
    </row>
    <row r="780" ht="12.75" customHeight="1">
      <c r="A780" s="1"/>
      <c r="B780" s="1"/>
      <c r="C780" s="1"/>
      <c r="D780" s="1"/>
      <c r="E780" s="1"/>
      <c r="G780" s="1"/>
    </row>
    <row r="781" ht="12.75" customHeight="1">
      <c r="A781" s="1"/>
      <c r="B781" s="1"/>
      <c r="C781" s="1"/>
      <c r="D781" s="1"/>
      <c r="E781" s="1"/>
      <c r="G781" s="1"/>
    </row>
    <row r="782" ht="12.75" customHeight="1">
      <c r="A782" s="1"/>
      <c r="B782" s="1"/>
      <c r="C782" s="1"/>
      <c r="D782" s="1"/>
      <c r="E782" s="1"/>
      <c r="G782" s="1"/>
    </row>
    <row r="783" ht="12.75" customHeight="1">
      <c r="A783" s="1"/>
      <c r="B783" s="1"/>
      <c r="C783" s="1"/>
      <c r="D783" s="1"/>
      <c r="E783" s="1"/>
      <c r="G783" s="1"/>
    </row>
    <row r="784" ht="12.75" customHeight="1">
      <c r="A784" s="1"/>
      <c r="B784" s="1"/>
      <c r="C784" s="1"/>
      <c r="D784" s="1"/>
      <c r="E784" s="1"/>
      <c r="G784" s="1"/>
    </row>
    <row r="785" ht="12.75" customHeight="1">
      <c r="A785" s="1"/>
      <c r="B785" s="1"/>
      <c r="C785" s="1"/>
      <c r="D785" s="1"/>
      <c r="E785" s="1"/>
      <c r="G785" s="1"/>
    </row>
    <row r="786" ht="12.75" customHeight="1">
      <c r="A786" s="1"/>
      <c r="B786" s="1"/>
      <c r="C786" s="1"/>
      <c r="D786" s="1"/>
      <c r="E786" s="1"/>
      <c r="G786" s="1"/>
    </row>
    <row r="787" ht="12.75" customHeight="1">
      <c r="A787" s="1"/>
      <c r="B787" s="1"/>
      <c r="C787" s="1"/>
      <c r="D787" s="1"/>
      <c r="E787" s="1"/>
      <c r="G787" s="1"/>
    </row>
    <row r="788" ht="12.75" customHeight="1">
      <c r="A788" s="1"/>
      <c r="B788" s="1"/>
      <c r="C788" s="1"/>
      <c r="D788" s="1"/>
      <c r="E788" s="1"/>
      <c r="G788" s="1"/>
    </row>
    <row r="789" ht="12.75" customHeight="1">
      <c r="A789" s="1"/>
      <c r="B789" s="1"/>
      <c r="C789" s="1"/>
      <c r="D789" s="1"/>
      <c r="E789" s="1"/>
      <c r="G789" s="1"/>
    </row>
    <row r="790" ht="12.75" customHeight="1">
      <c r="A790" s="1"/>
      <c r="B790" s="1"/>
      <c r="C790" s="1"/>
      <c r="D790" s="1"/>
      <c r="E790" s="1"/>
      <c r="G790" s="1"/>
    </row>
    <row r="791" ht="12.75" customHeight="1">
      <c r="A791" s="1"/>
      <c r="B791" s="1"/>
      <c r="C791" s="1"/>
      <c r="D791" s="1"/>
      <c r="E791" s="1"/>
      <c r="G791" s="1"/>
    </row>
    <row r="792" ht="12.75" customHeight="1">
      <c r="A792" s="1"/>
      <c r="B792" s="1"/>
      <c r="C792" s="1"/>
      <c r="D792" s="1"/>
      <c r="E792" s="1"/>
      <c r="G792" s="1"/>
    </row>
    <row r="793" ht="12.75" customHeight="1">
      <c r="A793" s="1"/>
      <c r="B793" s="1"/>
      <c r="C793" s="1"/>
      <c r="D793" s="1"/>
      <c r="E793" s="1"/>
      <c r="G793" s="1"/>
    </row>
    <row r="794" ht="12.75" customHeight="1">
      <c r="A794" s="1"/>
      <c r="B794" s="1"/>
      <c r="C794" s="1"/>
      <c r="D794" s="1"/>
      <c r="E794" s="1"/>
      <c r="G794" s="1"/>
    </row>
    <row r="795" ht="12.75" customHeight="1">
      <c r="A795" s="1"/>
      <c r="B795" s="1"/>
      <c r="C795" s="1"/>
      <c r="D795" s="1"/>
      <c r="E795" s="1"/>
      <c r="G795" s="1"/>
    </row>
    <row r="796" ht="12.75" customHeight="1">
      <c r="A796" s="1"/>
      <c r="B796" s="1"/>
      <c r="C796" s="1"/>
      <c r="D796" s="1"/>
      <c r="E796" s="1"/>
      <c r="G796" s="1"/>
    </row>
    <row r="797" ht="12.75" customHeight="1">
      <c r="A797" s="1"/>
      <c r="B797" s="1"/>
      <c r="C797" s="1"/>
      <c r="D797" s="1"/>
      <c r="E797" s="1"/>
      <c r="G797" s="1"/>
    </row>
    <row r="798" ht="12.75" customHeight="1">
      <c r="A798" s="1"/>
      <c r="B798" s="1"/>
      <c r="C798" s="1"/>
      <c r="D798" s="1"/>
      <c r="E798" s="1"/>
      <c r="G798" s="1"/>
    </row>
    <row r="799" ht="12.75" customHeight="1">
      <c r="A799" s="1"/>
      <c r="B799" s="1"/>
      <c r="C799" s="1"/>
      <c r="D799" s="1"/>
      <c r="E799" s="1"/>
      <c r="G799" s="1"/>
    </row>
    <row r="800" ht="12.75" customHeight="1">
      <c r="A800" s="1"/>
      <c r="B800" s="1"/>
      <c r="C800" s="1"/>
      <c r="D800" s="1"/>
      <c r="E800" s="1"/>
      <c r="G800" s="1"/>
    </row>
    <row r="801" ht="12.75" customHeight="1">
      <c r="A801" s="1"/>
      <c r="B801" s="1"/>
      <c r="C801" s="1"/>
      <c r="D801" s="1"/>
      <c r="E801" s="1"/>
      <c r="G801" s="1"/>
    </row>
    <row r="802" ht="12.75" customHeight="1">
      <c r="A802" s="1"/>
      <c r="B802" s="1"/>
      <c r="C802" s="1"/>
      <c r="D802" s="1"/>
      <c r="E802" s="1"/>
      <c r="G802" s="1"/>
    </row>
    <row r="803" ht="12.75" customHeight="1">
      <c r="A803" s="1"/>
      <c r="B803" s="1"/>
      <c r="C803" s="1"/>
      <c r="D803" s="1"/>
      <c r="E803" s="1"/>
      <c r="G803" s="1"/>
    </row>
    <row r="804" ht="12.75" customHeight="1">
      <c r="A804" s="1"/>
      <c r="B804" s="1"/>
      <c r="C804" s="1"/>
      <c r="D804" s="1"/>
      <c r="E804" s="1"/>
      <c r="G804" s="1"/>
    </row>
    <row r="805" ht="12.75" customHeight="1">
      <c r="A805" s="1"/>
      <c r="B805" s="1"/>
      <c r="C805" s="1"/>
      <c r="D805" s="1"/>
      <c r="E805" s="1"/>
      <c r="G805" s="1"/>
    </row>
    <row r="806" ht="12.75" customHeight="1">
      <c r="A806" s="1"/>
      <c r="B806" s="1"/>
      <c r="C806" s="1"/>
      <c r="D806" s="1"/>
      <c r="E806" s="1"/>
      <c r="G806" s="1"/>
    </row>
    <row r="807" ht="12.75" customHeight="1">
      <c r="A807" s="1"/>
      <c r="B807" s="1"/>
      <c r="C807" s="1"/>
      <c r="D807" s="1"/>
      <c r="E807" s="1"/>
      <c r="G807" s="1"/>
    </row>
    <row r="808" ht="12.75" customHeight="1">
      <c r="A808" s="1"/>
      <c r="B808" s="1"/>
      <c r="C808" s="1"/>
      <c r="D808" s="1"/>
      <c r="E808" s="1"/>
      <c r="G808" s="1"/>
    </row>
    <row r="809" ht="12.75" customHeight="1">
      <c r="A809" s="1"/>
      <c r="B809" s="1"/>
      <c r="C809" s="1"/>
      <c r="D809" s="1"/>
      <c r="E809" s="1"/>
      <c r="G809" s="1"/>
    </row>
    <row r="810" ht="12.75" customHeight="1">
      <c r="A810" s="1"/>
      <c r="B810" s="1"/>
      <c r="C810" s="1"/>
      <c r="D810" s="1"/>
      <c r="E810" s="1"/>
      <c r="G810" s="1"/>
    </row>
    <row r="811" ht="12.75" customHeight="1">
      <c r="A811" s="1"/>
      <c r="B811" s="1"/>
      <c r="C811" s="1"/>
      <c r="D811" s="1"/>
      <c r="E811" s="1"/>
      <c r="G811" s="1"/>
    </row>
    <row r="812" ht="12.75" customHeight="1">
      <c r="A812" s="1"/>
      <c r="B812" s="1"/>
      <c r="C812" s="1"/>
      <c r="D812" s="1"/>
      <c r="E812" s="1"/>
      <c r="G812" s="1"/>
    </row>
    <row r="813" ht="12.75" customHeight="1">
      <c r="A813" s="1"/>
      <c r="B813" s="1"/>
      <c r="C813" s="1"/>
      <c r="D813" s="1"/>
      <c r="E813" s="1"/>
      <c r="G813" s="1"/>
    </row>
    <row r="814" ht="12.75" customHeight="1">
      <c r="A814" s="1"/>
      <c r="B814" s="1"/>
      <c r="C814" s="1"/>
      <c r="D814" s="1"/>
      <c r="E814" s="1"/>
      <c r="G814" s="1"/>
    </row>
    <row r="815" ht="12.75" customHeight="1">
      <c r="A815" s="1"/>
      <c r="B815" s="1"/>
      <c r="C815" s="1"/>
      <c r="D815" s="1"/>
      <c r="E815" s="1"/>
      <c r="G815" s="1"/>
    </row>
    <row r="816" ht="12.75" customHeight="1">
      <c r="A816" s="1"/>
      <c r="B816" s="1"/>
      <c r="C816" s="1"/>
      <c r="D816" s="1"/>
      <c r="E816" s="1"/>
      <c r="G816" s="1"/>
    </row>
    <row r="817" ht="12.75" customHeight="1">
      <c r="A817" s="1"/>
      <c r="B817" s="1"/>
      <c r="C817" s="1"/>
      <c r="D817" s="1"/>
      <c r="E817" s="1"/>
      <c r="G817" s="1"/>
    </row>
    <row r="818" ht="12.75" customHeight="1">
      <c r="A818" s="1"/>
      <c r="B818" s="1"/>
      <c r="C818" s="1"/>
      <c r="D818" s="1"/>
      <c r="E818" s="1"/>
      <c r="G818" s="1"/>
    </row>
    <row r="819" ht="12.75" customHeight="1">
      <c r="A819" s="1"/>
      <c r="B819" s="1"/>
      <c r="C819" s="1"/>
      <c r="D819" s="1"/>
      <c r="E819" s="1"/>
      <c r="G819" s="1"/>
    </row>
    <row r="820" ht="12.75" customHeight="1">
      <c r="A820" s="1"/>
      <c r="B820" s="1"/>
      <c r="C820" s="1"/>
      <c r="D820" s="1"/>
      <c r="E820" s="1"/>
      <c r="G820" s="1"/>
    </row>
    <row r="821" ht="12.75" customHeight="1">
      <c r="A821" s="1"/>
      <c r="B821" s="1"/>
      <c r="C821" s="1"/>
      <c r="D821" s="1"/>
      <c r="E821" s="1"/>
      <c r="G821" s="1"/>
    </row>
    <row r="822" ht="12.75" customHeight="1">
      <c r="A822" s="1"/>
      <c r="B822" s="1"/>
      <c r="C822" s="1"/>
      <c r="D822" s="1"/>
      <c r="E822" s="1"/>
      <c r="G822" s="1"/>
    </row>
    <row r="823" ht="12.75" customHeight="1">
      <c r="A823" s="1"/>
      <c r="B823" s="1"/>
      <c r="C823" s="1"/>
      <c r="D823" s="1"/>
      <c r="E823" s="1"/>
      <c r="G823" s="1"/>
    </row>
    <row r="824" ht="12.75" customHeight="1">
      <c r="A824" s="1"/>
      <c r="B824" s="1"/>
      <c r="C824" s="1"/>
      <c r="D824" s="1"/>
      <c r="E824" s="1"/>
      <c r="G824" s="1"/>
    </row>
    <row r="825" ht="12.75" customHeight="1">
      <c r="A825" s="1"/>
      <c r="B825" s="1"/>
      <c r="C825" s="1"/>
      <c r="D825" s="1"/>
      <c r="E825" s="1"/>
      <c r="G825" s="1"/>
    </row>
    <row r="826" ht="12.75" customHeight="1">
      <c r="A826" s="1"/>
      <c r="B826" s="1"/>
      <c r="C826" s="1"/>
      <c r="D826" s="1"/>
      <c r="E826" s="1"/>
      <c r="G826" s="1"/>
    </row>
    <row r="827" ht="12.75" customHeight="1">
      <c r="A827" s="1"/>
      <c r="B827" s="1"/>
      <c r="C827" s="1"/>
      <c r="D827" s="1"/>
      <c r="E827" s="1"/>
      <c r="G827" s="1"/>
    </row>
    <row r="828" ht="12.75" customHeight="1">
      <c r="A828" s="1"/>
      <c r="B828" s="1"/>
      <c r="C828" s="1"/>
      <c r="D828" s="1"/>
      <c r="E828" s="1"/>
      <c r="G828" s="1"/>
    </row>
    <row r="829" ht="12.75" customHeight="1">
      <c r="A829" s="1"/>
      <c r="B829" s="1"/>
      <c r="C829" s="1"/>
      <c r="D829" s="1"/>
      <c r="E829" s="1"/>
      <c r="G829" s="1"/>
    </row>
    <row r="830" ht="12.75" customHeight="1">
      <c r="A830" s="1"/>
      <c r="B830" s="1"/>
      <c r="C830" s="1"/>
      <c r="D830" s="1"/>
      <c r="E830" s="1"/>
      <c r="G830" s="1"/>
    </row>
    <row r="831" ht="12.75" customHeight="1">
      <c r="A831" s="1"/>
      <c r="B831" s="1"/>
      <c r="C831" s="1"/>
      <c r="D831" s="1"/>
      <c r="E831" s="1"/>
      <c r="G831" s="1"/>
    </row>
    <row r="832" ht="12.75" customHeight="1">
      <c r="A832" s="1"/>
      <c r="B832" s="1"/>
      <c r="C832" s="1"/>
      <c r="D832" s="1"/>
      <c r="E832" s="1"/>
      <c r="G832" s="1"/>
    </row>
    <row r="833" ht="12.75" customHeight="1">
      <c r="A833" s="1"/>
      <c r="B833" s="1"/>
      <c r="C833" s="1"/>
      <c r="D833" s="1"/>
      <c r="E833" s="1"/>
      <c r="G833" s="1"/>
    </row>
    <row r="834" ht="12.75" customHeight="1">
      <c r="A834" s="1"/>
      <c r="B834" s="1"/>
      <c r="C834" s="1"/>
      <c r="D834" s="1"/>
      <c r="E834" s="1"/>
      <c r="G834" s="1"/>
    </row>
    <row r="835" ht="12.75" customHeight="1">
      <c r="A835" s="1"/>
      <c r="B835" s="1"/>
      <c r="C835" s="1"/>
      <c r="D835" s="1"/>
      <c r="E835" s="1"/>
      <c r="G835" s="1"/>
    </row>
    <row r="836" ht="12.75" customHeight="1">
      <c r="A836" s="1"/>
      <c r="B836" s="1"/>
      <c r="C836" s="1"/>
      <c r="D836" s="1"/>
      <c r="E836" s="1"/>
      <c r="G836" s="1"/>
    </row>
    <row r="837" ht="12.75" customHeight="1">
      <c r="A837" s="1"/>
      <c r="B837" s="1"/>
      <c r="C837" s="1"/>
      <c r="D837" s="1"/>
      <c r="E837" s="1"/>
      <c r="G837" s="1"/>
    </row>
    <row r="838" ht="12.75" customHeight="1">
      <c r="A838" s="1"/>
      <c r="B838" s="1"/>
      <c r="C838" s="1"/>
      <c r="D838" s="1"/>
      <c r="E838" s="1"/>
      <c r="G838" s="1"/>
    </row>
    <row r="839" ht="12.75" customHeight="1">
      <c r="A839" s="1"/>
      <c r="B839" s="1"/>
      <c r="C839" s="1"/>
      <c r="D839" s="1"/>
      <c r="E839" s="1"/>
      <c r="G839" s="1"/>
    </row>
    <row r="840" ht="12.75" customHeight="1">
      <c r="A840" s="1"/>
      <c r="B840" s="1"/>
      <c r="C840" s="1"/>
      <c r="D840" s="1"/>
      <c r="E840" s="1"/>
      <c r="G840" s="1"/>
    </row>
    <row r="841" ht="12.75" customHeight="1">
      <c r="A841" s="1"/>
      <c r="B841" s="1"/>
      <c r="C841" s="1"/>
      <c r="D841" s="1"/>
      <c r="E841" s="1"/>
      <c r="G841" s="1"/>
    </row>
    <row r="842" ht="12.75" customHeight="1">
      <c r="A842" s="1"/>
      <c r="B842" s="1"/>
      <c r="C842" s="1"/>
      <c r="D842" s="1"/>
      <c r="E842" s="1"/>
      <c r="G842" s="1"/>
    </row>
    <row r="843" ht="12.75" customHeight="1">
      <c r="A843" s="1"/>
      <c r="B843" s="1"/>
      <c r="C843" s="1"/>
      <c r="D843" s="1"/>
      <c r="E843" s="1"/>
      <c r="G843" s="1"/>
    </row>
    <row r="844" ht="12.75" customHeight="1">
      <c r="A844" s="1"/>
      <c r="B844" s="1"/>
      <c r="C844" s="1"/>
      <c r="D844" s="1"/>
      <c r="E844" s="1"/>
      <c r="G844" s="1"/>
    </row>
    <row r="845" ht="12.75" customHeight="1">
      <c r="A845" s="1"/>
      <c r="B845" s="1"/>
      <c r="C845" s="1"/>
      <c r="D845" s="1"/>
      <c r="E845" s="1"/>
      <c r="G845" s="1"/>
    </row>
    <row r="846" ht="12.75" customHeight="1">
      <c r="A846" s="1"/>
      <c r="B846" s="1"/>
      <c r="C846" s="1"/>
      <c r="D846" s="1"/>
      <c r="E846" s="1"/>
      <c r="G846" s="1"/>
    </row>
    <row r="847" ht="12.75" customHeight="1">
      <c r="A847" s="1"/>
      <c r="B847" s="1"/>
      <c r="C847" s="1"/>
      <c r="D847" s="1"/>
      <c r="E847" s="1"/>
      <c r="G847" s="1"/>
    </row>
    <row r="848" ht="12.75" customHeight="1">
      <c r="A848" s="1"/>
      <c r="B848" s="1"/>
      <c r="C848" s="1"/>
      <c r="D848" s="1"/>
      <c r="E848" s="1"/>
      <c r="G848" s="1"/>
    </row>
    <row r="849" ht="12.75" customHeight="1">
      <c r="A849" s="1"/>
      <c r="B849" s="1"/>
      <c r="C849" s="1"/>
      <c r="D849" s="1"/>
      <c r="E849" s="1"/>
      <c r="G849" s="1"/>
    </row>
    <row r="850" ht="12.75" customHeight="1">
      <c r="A850" s="1"/>
      <c r="B850" s="1"/>
      <c r="C850" s="1"/>
      <c r="D850" s="1"/>
      <c r="E850" s="1"/>
      <c r="G850" s="1"/>
    </row>
    <row r="851" ht="12.75" customHeight="1">
      <c r="A851" s="1"/>
      <c r="B851" s="1"/>
      <c r="C851" s="1"/>
      <c r="D851" s="1"/>
      <c r="E851" s="1"/>
      <c r="G851" s="1"/>
    </row>
    <row r="852" ht="12.75" customHeight="1">
      <c r="A852" s="1"/>
      <c r="B852" s="1"/>
      <c r="C852" s="1"/>
      <c r="D852" s="1"/>
      <c r="E852" s="1"/>
      <c r="G852" s="1"/>
    </row>
    <row r="853" ht="12.75" customHeight="1">
      <c r="A853" s="1"/>
      <c r="B853" s="1"/>
      <c r="C853" s="1"/>
      <c r="D853" s="1"/>
      <c r="E853" s="1"/>
      <c r="G853" s="1"/>
    </row>
    <row r="854" ht="12.75" customHeight="1">
      <c r="A854" s="1"/>
      <c r="B854" s="1"/>
      <c r="C854" s="1"/>
      <c r="D854" s="1"/>
      <c r="E854" s="1"/>
      <c r="G854" s="1"/>
    </row>
    <row r="855" ht="12.75" customHeight="1">
      <c r="A855" s="1"/>
      <c r="B855" s="1"/>
      <c r="C855" s="1"/>
      <c r="D855" s="1"/>
      <c r="E855" s="1"/>
      <c r="G855" s="1"/>
    </row>
    <row r="856" ht="12.75" customHeight="1">
      <c r="A856" s="1"/>
      <c r="B856" s="1"/>
      <c r="C856" s="1"/>
      <c r="D856" s="1"/>
      <c r="E856" s="1"/>
      <c r="G856" s="1"/>
    </row>
    <row r="857" ht="12.75" customHeight="1">
      <c r="A857" s="1"/>
      <c r="B857" s="1"/>
      <c r="C857" s="1"/>
      <c r="D857" s="1"/>
      <c r="E857" s="1"/>
      <c r="G857" s="1"/>
    </row>
    <row r="858" ht="12.75" customHeight="1">
      <c r="A858" s="1"/>
      <c r="B858" s="1"/>
      <c r="C858" s="1"/>
      <c r="D858" s="1"/>
      <c r="E858" s="1"/>
      <c r="G858" s="1"/>
    </row>
    <row r="859" ht="12.75" customHeight="1">
      <c r="A859" s="1"/>
      <c r="B859" s="1"/>
      <c r="C859" s="1"/>
      <c r="D859" s="1"/>
      <c r="E859" s="1"/>
      <c r="G859" s="1"/>
    </row>
    <row r="860" ht="12.75" customHeight="1">
      <c r="A860" s="1"/>
      <c r="B860" s="1"/>
      <c r="C860" s="1"/>
      <c r="D860" s="1"/>
      <c r="E860" s="1"/>
      <c r="G860" s="1"/>
    </row>
    <row r="861" ht="12.75" customHeight="1">
      <c r="A861" s="1"/>
      <c r="B861" s="1"/>
      <c r="C861" s="1"/>
      <c r="D861" s="1"/>
      <c r="E861" s="1"/>
      <c r="G861" s="1"/>
    </row>
    <row r="862" ht="12.75" customHeight="1">
      <c r="A862" s="1"/>
      <c r="B862" s="1"/>
      <c r="C862" s="1"/>
      <c r="D862" s="1"/>
      <c r="E862" s="1"/>
      <c r="G862" s="1"/>
    </row>
    <row r="863" ht="12.75" customHeight="1">
      <c r="A863" s="1"/>
      <c r="B863" s="1"/>
      <c r="C863" s="1"/>
      <c r="D863" s="1"/>
      <c r="E863" s="1"/>
      <c r="G863" s="1"/>
    </row>
    <row r="864" ht="12.75" customHeight="1">
      <c r="A864" s="1"/>
      <c r="B864" s="1"/>
      <c r="C864" s="1"/>
      <c r="D864" s="1"/>
      <c r="E864" s="1"/>
      <c r="G864" s="1"/>
    </row>
    <row r="865" ht="12.75" customHeight="1">
      <c r="A865" s="1"/>
      <c r="B865" s="1"/>
      <c r="C865" s="1"/>
      <c r="D865" s="1"/>
      <c r="E865" s="1"/>
      <c r="G865" s="1"/>
    </row>
    <row r="866" ht="12.75" customHeight="1">
      <c r="A866" s="1"/>
      <c r="B866" s="1"/>
      <c r="C866" s="1"/>
      <c r="D866" s="1"/>
      <c r="E866" s="1"/>
      <c r="G866" s="1"/>
    </row>
    <row r="867" ht="12.75" customHeight="1">
      <c r="A867" s="1"/>
      <c r="B867" s="1"/>
      <c r="C867" s="1"/>
      <c r="D867" s="1"/>
      <c r="E867" s="1"/>
      <c r="G867" s="1"/>
    </row>
    <row r="868" ht="12.75" customHeight="1">
      <c r="A868" s="1"/>
      <c r="B868" s="1"/>
      <c r="C868" s="1"/>
      <c r="D868" s="1"/>
      <c r="E868" s="1"/>
      <c r="G868" s="1"/>
    </row>
    <row r="869" ht="12.75" customHeight="1">
      <c r="A869" s="1"/>
      <c r="B869" s="1"/>
      <c r="C869" s="1"/>
      <c r="D869" s="1"/>
      <c r="E869" s="1"/>
      <c r="G869" s="1"/>
    </row>
    <row r="870" ht="12.75" customHeight="1">
      <c r="A870" s="1"/>
      <c r="B870" s="1"/>
      <c r="C870" s="1"/>
      <c r="D870" s="1"/>
      <c r="E870" s="1"/>
      <c r="G870" s="1"/>
    </row>
    <row r="871" ht="12.75" customHeight="1">
      <c r="A871" s="1"/>
      <c r="B871" s="1"/>
      <c r="C871" s="1"/>
      <c r="D871" s="1"/>
      <c r="E871" s="1"/>
      <c r="G871" s="1"/>
    </row>
    <row r="872" ht="12.75" customHeight="1">
      <c r="A872" s="1"/>
      <c r="B872" s="1"/>
      <c r="C872" s="1"/>
      <c r="D872" s="1"/>
      <c r="E872" s="1"/>
      <c r="G872" s="1"/>
    </row>
    <row r="873" ht="12.75" customHeight="1">
      <c r="A873" s="1"/>
      <c r="B873" s="1"/>
      <c r="C873" s="1"/>
      <c r="D873" s="1"/>
      <c r="E873" s="1"/>
      <c r="G873" s="1"/>
    </row>
    <row r="874" ht="12.75" customHeight="1">
      <c r="A874" s="1"/>
      <c r="B874" s="1"/>
      <c r="C874" s="1"/>
      <c r="D874" s="1"/>
      <c r="E874" s="1"/>
      <c r="G874" s="1"/>
    </row>
    <row r="875" ht="12.75" customHeight="1">
      <c r="A875" s="1"/>
      <c r="B875" s="1"/>
      <c r="C875" s="1"/>
      <c r="D875" s="1"/>
      <c r="E875" s="1"/>
      <c r="G875" s="1"/>
    </row>
    <row r="876" ht="12.75" customHeight="1">
      <c r="A876" s="1"/>
      <c r="B876" s="1"/>
      <c r="C876" s="1"/>
      <c r="D876" s="1"/>
      <c r="E876" s="1"/>
      <c r="G876" s="1"/>
    </row>
    <row r="877" ht="12.75" customHeight="1">
      <c r="A877" s="1"/>
      <c r="B877" s="1"/>
      <c r="C877" s="1"/>
      <c r="D877" s="1"/>
      <c r="E877" s="1"/>
      <c r="G877" s="1"/>
    </row>
    <row r="878" ht="12.75" customHeight="1">
      <c r="A878" s="1"/>
      <c r="B878" s="1"/>
      <c r="C878" s="1"/>
      <c r="D878" s="1"/>
      <c r="E878" s="1"/>
      <c r="G878" s="1"/>
    </row>
    <row r="879" ht="12.75" customHeight="1">
      <c r="A879" s="1"/>
      <c r="B879" s="1"/>
      <c r="C879" s="1"/>
      <c r="D879" s="1"/>
      <c r="E879" s="1"/>
      <c r="G879" s="1"/>
    </row>
    <row r="880" ht="12.75" customHeight="1">
      <c r="A880" s="1"/>
      <c r="B880" s="1"/>
      <c r="C880" s="1"/>
      <c r="D880" s="1"/>
      <c r="E880" s="1"/>
      <c r="G880" s="1"/>
    </row>
    <row r="881" ht="12.75" customHeight="1">
      <c r="A881" s="1"/>
      <c r="B881" s="1"/>
      <c r="C881" s="1"/>
      <c r="D881" s="1"/>
      <c r="E881" s="1"/>
      <c r="G881" s="1"/>
    </row>
    <row r="882" ht="12.75" customHeight="1">
      <c r="A882" s="1"/>
      <c r="B882" s="1"/>
      <c r="C882" s="1"/>
      <c r="D882" s="1"/>
      <c r="E882" s="1"/>
      <c r="G882" s="1"/>
    </row>
    <row r="883" ht="12.75" customHeight="1">
      <c r="A883" s="1"/>
      <c r="B883" s="1"/>
      <c r="C883" s="1"/>
      <c r="D883" s="1"/>
      <c r="E883" s="1"/>
      <c r="G883" s="1"/>
    </row>
    <row r="884" ht="12.75" customHeight="1">
      <c r="A884" s="1"/>
      <c r="B884" s="1"/>
      <c r="C884" s="1"/>
      <c r="D884" s="1"/>
      <c r="E884" s="1"/>
      <c r="G884" s="1"/>
    </row>
    <row r="885" ht="12.75" customHeight="1">
      <c r="A885" s="1"/>
      <c r="B885" s="1"/>
      <c r="C885" s="1"/>
      <c r="D885" s="1"/>
      <c r="E885" s="1"/>
      <c r="G885" s="1"/>
    </row>
    <row r="886" ht="12.75" customHeight="1">
      <c r="A886" s="1"/>
      <c r="B886" s="1"/>
      <c r="C886" s="1"/>
      <c r="D886" s="1"/>
      <c r="E886" s="1"/>
      <c r="G886" s="1"/>
    </row>
    <row r="887" ht="12.75" customHeight="1">
      <c r="A887" s="1"/>
      <c r="B887" s="1"/>
      <c r="C887" s="1"/>
      <c r="D887" s="1"/>
      <c r="E887" s="1"/>
      <c r="G887" s="1"/>
    </row>
    <row r="888" ht="12.75" customHeight="1">
      <c r="A888" s="1"/>
      <c r="B888" s="1"/>
      <c r="C888" s="1"/>
      <c r="D888" s="1"/>
      <c r="E888" s="1"/>
      <c r="G888" s="1"/>
    </row>
    <row r="889" ht="12.75" customHeight="1">
      <c r="A889" s="1"/>
      <c r="B889" s="1"/>
      <c r="C889" s="1"/>
      <c r="D889" s="1"/>
      <c r="E889" s="1"/>
      <c r="G889" s="1"/>
    </row>
    <row r="890" ht="12.75" customHeight="1">
      <c r="A890" s="1"/>
      <c r="B890" s="1"/>
      <c r="C890" s="1"/>
      <c r="D890" s="1"/>
      <c r="E890" s="1"/>
      <c r="G890" s="1"/>
    </row>
    <row r="891" ht="12.75" customHeight="1">
      <c r="A891" s="1"/>
      <c r="B891" s="1"/>
      <c r="C891" s="1"/>
      <c r="D891" s="1"/>
      <c r="E891" s="1"/>
      <c r="G891" s="1"/>
    </row>
    <row r="892" ht="12.75" customHeight="1">
      <c r="A892" s="1"/>
      <c r="B892" s="1"/>
      <c r="C892" s="1"/>
      <c r="D892" s="1"/>
      <c r="E892" s="1"/>
      <c r="G892" s="1"/>
    </row>
    <row r="893" ht="12.75" customHeight="1">
      <c r="A893" s="1"/>
      <c r="B893" s="1"/>
      <c r="C893" s="1"/>
      <c r="D893" s="1"/>
      <c r="E893" s="1"/>
      <c r="G893" s="1"/>
    </row>
    <row r="894" ht="12.75" customHeight="1">
      <c r="A894" s="1"/>
      <c r="B894" s="1"/>
      <c r="C894" s="1"/>
      <c r="D894" s="1"/>
      <c r="E894" s="1"/>
      <c r="G894" s="1"/>
    </row>
    <row r="895" ht="12.75" customHeight="1">
      <c r="A895" s="1"/>
      <c r="B895" s="1"/>
      <c r="C895" s="1"/>
      <c r="D895" s="1"/>
      <c r="E895" s="1"/>
      <c r="G895" s="1"/>
    </row>
    <row r="896" ht="12.75" customHeight="1">
      <c r="A896" s="1"/>
      <c r="B896" s="1"/>
      <c r="C896" s="1"/>
      <c r="D896" s="1"/>
      <c r="E896" s="1"/>
      <c r="G896" s="1"/>
    </row>
    <row r="897" ht="12.75" customHeight="1">
      <c r="A897" s="1"/>
      <c r="B897" s="1"/>
      <c r="C897" s="1"/>
      <c r="D897" s="1"/>
      <c r="E897" s="1"/>
      <c r="G897" s="1"/>
    </row>
    <row r="898" ht="12.75" customHeight="1">
      <c r="A898" s="1"/>
      <c r="B898" s="1"/>
      <c r="C898" s="1"/>
      <c r="D898" s="1"/>
      <c r="E898" s="1"/>
      <c r="G898" s="1"/>
    </row>
    <row r="899" ht="12.75" customHeight="1">
      <c r="A899" s="1"/>
      <c r="B899" s="1"/>
      <c r="C899" s="1"/>
      <c r="D899" s="1"/>
      <c r="E899" s="1"/>
      <c r="G899" s="1"/>
    </row>
    <row r="900" ht="12.75" customHeight="1">
      <c r="A900" s="1"/>
      <c r="B900" s="1"/>
      <c r="C900" s="1"/>
      <c r="D900" s="1"/>
      <c r="E900" s="1"/>
      <c r="G900" s="1"/>
    </row>
    <row r="901" ht="12.75" customHeight="1">
      <c r="A901" s="1"/>
      <c r="B901" s="1"/>
      <c r="C901" s="1"/>
      <c r="D901" s="1"/>
      <c r="E901" s="1"/>
      <c r="G901" s="1"/>
    </row>
    <row r="902" ht="12.75" customHeight="1">
      <c r="A902" s="1"/>
      <c r="B902" s="1"/>
      <c r="C902" s="1"/>
      <c r="D902" s="1"/>
      <c r="E902" s="1"/>
      <c r="G902" s="1"/>
    </row>
    <row r="903" ht="12.75" customHeight="1">
      <c r="A903" s="1"/>
      <c r="B903" s="1"/>
      <c r="C903" s="1"/>
      <c r="D903" s="1"/>
      <c r="E903" s="1"/>
      <c r="G903" s="1"/>
    </row>
    <row r="904" ht="12.75" customHeight="1">
      <c r="A904" s="1"/>
      <c r="B904" s="1"/>
      <c r="C904" s="1"/>
      <c r="D904" s="1"/>
      <c r="E904" s="1"/>
      <c r="G904" s="1"/>
    </row>
    <row r="905" ht="12.75" customHeight="1">
      <c r="A905" s="1"/>
      <c r="B905" s="1"/>
      <c r="C905" s="1"/>
      <c r="D905" s="1"/>
      <c r="E905" s="1"/>
      <c r="G905" s="1"/>
    </row>
    <row r="906" ht="12.75" customHeight="1">
      <c r="A906" s="1"/>
      <c r="B906" s="1"/>
      <c r="C906" s="1"/>
      <c r="D906" s="1"/>
      <c r="E906" s="1"/>
      <c r="G906" s="1"/>
    </row>
    <row r="907" ht="12.75" customHeight="1">
      <c r="A907" s="1"/>
      <c r="B907" s="1"/>
      <c r="C907" s="1"/>
      <c r="D907" s="1"/>
      <c r="E907" s="1"/>
      <c r="G907" s="1"/>
    </row>
    <row r="908" ht="12.75" customHeight="1">
      <c r="A908" s="1"/>
      <c r="B908" s="1"/>
      <c r="C908" s="1"/>
      <c r="D908" s="1"/>
      <c r="E908" s="1"/>
      <c r="G908" s="1"/>
    </row>
    <row r="909" ht="12.75" customHeight="1">
      <c r="A909" s="1"/>
      <c r="B909" s="1"/>
      <c r="C909" s="1"/>
      <c r="D909" s="1"/>
      <c r="E909" s="1"/>
      <c r="G909" s="1"/>
    </row>
    <row r="910" ht="12.75" customHeight="1">
      <c r="A910" s="1"/>
      <c r="B910" s="1"/>
      <c r="C910" s="1"/>
      <c r="D910" s="1"/>
      <c r="E910" s="1"/>
      <c r="G910" s="1"/>
    </row>
    <row r="911" ht="12.75" customHeight="1">
      <c r="A911" s="1"/>
      <c r="B911" s="1"/>
      <c r="C911" s="1"/>
      <c r="D911" s="1"/>
      <c r="E911" s="1"/>
      <c r="G911" s="1"/>
    </row>
    <row r="912" ht="12.75" customHeight="1">
      <c r="A912" s="1"/>
      <c r="B912" s="1"/>
      <c r="C912" s="1"/>
      <c r="D912" s="1"/>
      <c r="E912" s="1"/>
      <c r="G912" s="1"/>
    </row>
    <row r="913" ht="12.75" customHeight="1">
      <c r="A913" s="1"/>
      <c r="B913" s="1"/>
      <c r="C913" s="1"/>
      <c r="D913" s="1"/>
      <c r="E913" s="1"/>
      <c r="G913" s="1"/>
    </row>
    <row r="914" ht="12.75" customHeight="1">
      <c r="A914" s="1"/>
      <c r="B914" s="1"/>
      <c r="C914" s="1"/>
      <c r="D914" s="1"/>
      <c r="E914" s="1"/>
      <c r="G914" s="1"/>
    </row>
    <row r="915" ht="12.75" customHeight="1">
      <c r="A915" s="1"/>
      <c r="B915" s="1"/>
      <c r="C915" s="1"/>
      <c r="D915" s="1"/>
      <c r="E915" s="1"/>
      <c r="G915" s="1"/>
    </row>
    <row r="916" ht="12.75" customHeight="1">
      <c r="A916" s="1"/>
      <c r="B916" s="1"/>
      <c r="C916" s="1"/>
      <c r="D916" s="1"/>
      <c r="E916" s="1"/>
      <c r="G916" s="1"/>
    </row>
    <row r="917" ht="12.75" customHeight="1">
      <c r="A917" s="1"/>
      <c r="B917" s="1"/>
      <c r="C917" s="1"/>
      <c r="D917" s="1"/>
      <c r="E917" s="1"/>
      <c r="G917" s="1"/>
    </row>
    <row r="918" ht="12.75" customHeight="1">
      <c r="A918" s="1"/>
      <c r="B918" s="1"/>
      <c r="C918" s="1"/>
      <c r="D918" s="1"/>
      <c r="E918" s="1"/>
      <c r="G918" s="1"/>
    </row>
    <row r="919" ht="12.75" customHeight="1">
      <c r="A919" s="1"/>
      <c r="B919" s="1"/>
      <c r="C919" s="1"/>
      <c r="D919" s="1"/>
      <c r="E919" s="1"/>
      <c r="G919" s="1"/>
    </row>
    <row r="920" ht="12.75" customHeight="1">
      <c r="A920" s="1"/>
      <c r="B920" s="1"/>
      <c r="C920" s="1"/>
      <c r="D920" s="1"/>
      <c r="E920" s="1"/>
      <c r="G920" s="1"/>
    </row>
    <row r="921" ht="12.75" customHeight="1">
      <c r="A921" s="1"/>
      <c r="B921" s="1"/>
      <c r="C921" s="1"/>
      <c r="D921" s="1"/>
      <c r="E921" s="1"/>
      <c r="G921" s="1"/>
    </row>
    <row r="922" ht="12.75" customHeight="1">
      <c r="A922" s="1"/>
      <c r="B922" s="1"/>
      <c r="C922" s="1"/>
      <c r="D922" s="1"/>
      <c r="E922" s="1"/>
      <c r="G922" s="1"/>
    </row>
    <row r="923" ht="12.75" customHeight="1">
      <c r="A923" s="1"/>
      <c r="B923" s="1"/>
      <c r="C923" s="1"/>
      <c r="D923" s="1"/>
      <c r="E923" s="1"/>
      <c r="G923" s="1"/>
    </row>
    <row r="924" ht="12.75" customHeight="1">
      <c r="A924" s="1"/>
      <c r="B924" s="1"/>
      <c r="C924" s="1"/>
      <c r="D924" s="1"/>
      <c r="E924" s="1"/>
      <c r="G924" s="1"/>
    </row>
    <row r="925" ht="12.75" customHeight="1">
      <c r="A925" s="1"/>
      <c r="B925" s="1"/>
      <c r="C925" s="1"/>
      <c r="D925" s="1"/>
      <c r="E925" s="1"/>
      <c r="G925" s="1"/>
    </row>
    <row r="926" ht="12.75" customHeight="1">
      <c r="A926" s="1"/>
      <c r="B926" s="1"/>
      <c r="C926" s="1"/>
      <c r="D926" s="1"/>
      <c r="E926" s="1"/>
      <c r="G926" s="1"/>
    </row>
    <row r="927" ht="12.75" customHeight="1">
      <c r="A927" s="1"/>
      <c r="B927" s="1"/>
      <c r="C927" s="1"/>
      <c r="D927" s="1"/>
      <c r="E927" s="1"/>
      <c r="G927" s="1"/>
    </row>
    <row r="928" ht="12.75" customHeight="1">
      <c r="A928" s="1"/>
      <c r="B928" s="1"/>
      <c r="C928" s="1"/>
      <c r="D928" s="1"/>
      <c r="E928" s="1"/>
      <c r="G928" s="1"/>
    </row>
    <row r="929" ht="12.75" customHeight="1">
      <c r="A929" s="1"/>
      <c r="B929" s="1"/>
      <c r="C929" s="1"/>
      <c r="D929" s="1"/>
      <c r="E929" s="1"/>
      <c r="G929" s="1"/>
    </row>
    <row r="930" ht="12.75" customHeight="1">
      <c r="A930" s="1"/>
      <c r="B930" s="1"/>
      <c r="C930" s="1"/>
      <c r="D930" s="1"/>
      <c r="E930" s="1"/>
      <c r="G930" s="1"/>
    </row>
    <row r="931" ht="12.75" customHeight="1">
      <c r="A931" s="1"/>
      <c r="B931" s="1"/>
      <c r="C931" s="1"/>
      <c r="D931" s="1"/>
      <c r="E931" s="1"/>
      <c r="G931" s="1"/>
    </row>
    <row r="932" ht="12.75" customHeight="1">
      <c r="A932" s="1"/>
      <c r="B932" s="1"/>
      <c r="C932" s="1"/>
      <c r="D932" s="1"/>
      <c r="E932" s="1"/>
      <c r="G932" s="1"/>
    </row>
    <row r="933" ht="12.75" customHeight="1">
      <c r="A933" s="1"/>
      <c r="B933" s="1"/>
      <c r="C933" s="1"/>
      <c r="D933" s="1"/>
      <c r="E933" s="1"/>
      <c r="G933" s="1"/>
    </row>
    <row r="934" ht="12.75" customHeight="1">
      <c r="A934" s="1"/>
      <c r="B934" s="1"/>
      <c r="C934" s="1"/>
      <c r="D934" s="1"/>
      <c r="E934" s="1"/>
      <c r="G934" s="1"/>
    </row>
    <row r="935" ht="12.75" customHeight="1">
      <c r="A935" s="1"/>
      <c r="B935" s="1"/>
      <c r="C935" s="1"/>
      <c r="D935" s="1"/>
      <c r="E935" s="1"/>
      <c r="G935" s="1"/>
    </row>
    <row r="936" ht="12.75" customHeight="1">
      <c r="A936" s="1"/>
      <c r="B936" s="1"/>
      <c r="C936" s="1"/>
      <c r="D936" s="1"/>
      <c r="E936" s="1"/>
      <c r="G936" s="1"/>
    </row>
    <row r="937" ht="12.75" customHeight="1">
      <c r="A937" s="1"/>
      <c r="B937" s="1"/>
      <c r="C937" s="1"/>
      <c r="D937" s="1"/>
      <c r="E937" s="1"/>
      <c r="G937" s="1"/>
    </row>
    <row r="938" ht="12.75" customHeight="1">
      <c r="A938" s="1"/>
      <c r="B938" s="1"/>
      <c r="C938" s="1"/>
      <c r="D938" s="1"/>
      <c r="E938" s="1"/>
      <c r="G938" s="1"/>
    </row>
    <row r="939" ht="12.75" customHeight="1">
      <c r="A939" s="1"/>
      <c r="B939" s="1"/>
      <c r="C939" s="1"/>
      <c r="D939" s="1"/>
      <c r="E939" s="1"/>
      <c r="G939" s="1"/>
    </row>
    <row r="940" ht="12.75" customHeight="1">
      <c r="A940" s="1"/>
      <c r="B940" s="1"/>
      <c r="C940" s="1"/>
      <c r="D940" s="1"/>
      <c r="E940" s="1"/>
      <c r="G940" s="1"/>
    </row>
    <row r="941" ht="12.75" customHeight="1">
      <c r="A941" s="1"/>
      <c r="B941" s="1"/>
      <c r="C941" s="1"/>
      <c r="D941" s="1"/>
      <c r="E941" s="1"/>
      <c r="G941" s="1"/>
    </row>
    <row r="942" ht="12.75" customHeight="1">
      <c r="A942" s="1"/>
      <c r="B942" s="1"/>
      <c r="C942" s="1"/>
      <c r="D942" s="1"/>
      <c r="E942" s="1"/>
      <c r="G942" s="1"/>
    </row>
    <row r="943" ht="12.75" customHeight="1">
      <c r="A943" s="1"/>
      <c r="B943" s="1"/>
      <c r="C943" s="1"/>
      <c r="D943" s="1"/>
      <c r="E943" s="1"/>
      <c r="G943" s="1"/>
    </row>
    <row r="944" ht="12.75" customHeight="1">
      <c r="A944" s="1"/>
      <c r="B944" s="1"/>
      <c r="C944" s="1"/>
      <c r="D944" s="1"/>
      <c r="E944" s="1"/>
      <c r="G944" s="1"/>
    </row>
    <row r="945" ht="12.75" customHeight="1">
      <c r="A945" s="1"/>
      <c r="B945" s="1"/>
      <c r="C945" s="1"/>
      <c r="D945" s="1"/>
      <c r="E945" s="1"/>
      <c r="G945" s="1"/>
    </row>
    <row r="946" ht="12.75" customHeight="1">
      <c r="A946" s="1"/>
      <c r="B946" s="1"/>
      <c r="C946" s="1"/>
      <c r="D946" s="1"/>
      <c r="E946" s="1"/>
      <c r="G946" s="1"/>
    </row>
    <row r="947" ht="12.75" customHeight="1">
      <c r="A947" s="1"/>
      <c r="B947" s="1"/>
      <c r="C947" s="1"/>
      <c r="D947" s="1"/>
      <c r="E947" s="1"/>
      <c r="G947" s="1"/>
    </row>
    <row r="948" ht="12.75" customHeight="1">
      <c r="A948" s="1"/>
      <c r="B948" s="1"/>
      <c r="C948" s="1"/>
      <c r="D948" s="1"/>
      <c r="E948" s="1"/>
      <c r="G948" s="1"/>
    </row>
    <row r="949" ht="12.75" customHeight="1">
      <c r="A949" s="1"/>
      <c r="B949" s="1"/>
      <c r="C949" s="1"/>
      <c r="D949" s="1"/>
      <c r="E949" s="1"/>
      <c r="G949" s="1"/>
    </row>
    <row r="950" ht="12.75" customHeight="1">
      <c r="A950" s="1"/>
      <c r="B950" s="1"/>
      <c r="C950" s="1"/>
      <c r="D950" s="1"/>
      <c r="E950" s="1"/>
      <c r="G950" s="1"/>
    </row>
    <row r="951" ht="12.75" customHeight="1">
      <c r="A951" s="1"/>
      <c r="B951" s="1"/>
      <c r="C951" s="1"/>
      <c r="D951" s="1"/>
      <c r="E951" s="1"/>
      <c r="G951" s="1"/>
    </row>
    <row r="952" ht="12.75" customHeight="1">
      <c r="A952" s="1"/>
      <c r="B952" s="1"/>
      <c r="C952" s="1"/>
      <c r="D952" s="1"/>
      <c r="E952" s="1"/>
      <c r="G952" s="1"/>
    </row>
    <row r="953" ht="12.75" customHeight="1">
      <c r="A953" s="1"/>
      <c r="B953" s="1"/>
      <c r="C953" s="1"/>
      <c r="D953" s="1"/>
      <c r="E953" s="1"/>
      <c r="G953" s="1"/>
    </row>
    <row r="954" ht="12.75" customHeight="1">
      <c r="A954" s="1"/>
      <c r="B954" s="1"/>
      <c r="C954" s="1"/>
      <c r="D954" s="1"/>
      <c r="E954" s="1"/>
      <c r="G954" s="1"/>
    </row>
    <row r="955" ht="12.75" customHeight="1">
      <c r="A955" s="1"/>
      <c r="B955" s="1"/>
      <c r="C955" s="1"/>
      <c r="D955" s="1"/>
      <c r="E955" s="1"/>
      <c r="G955" s="1"/>
    </row>
    <row r="956" ht="12.75" customHeight="1">
      <c r="A956" s="1"/>
      <c r="B956" s="1"/>
      <c r="C956" s="1"/>
      <c r="D956" s="1"/>
      <c r="E956" s="1"/>
      <c r="G956" s="1"/>
    </row>
    <row r="957" ht="12.75" customHeight="1">
      <c r="A957" s="1"/>
      <c r="B957" s="1"/>
      <c r="C957" s="1"/>
      <c r="D957" s="1"/>
      <c r="E957" s="1"/>
      <c r="G957" s="1"/>
    </row>
    <row r="958" ht="12.75" customHeight="1">
      <c r="A958" s="1"/>
      <c r="B958" s="1"/>
      <c r="C958" s="1"/>
      <c r="D958" s="1"/>
      <c r="E958" s="1"/>
      <c r="G958" s="1"/>
    </row>
    <row r="959" ht="12.75" customHeight="1">
      <c r="A959" s="1"/>
      <c r="B959" s="1"/>
      <c r="C959" s="1"/>
      <c r="D959" s="1"/>
      <c r="E959" s="1"/>
      <c r="G959" s="1"/>
    </row>
    <row r="960" ht="12.75" customHeight="1">
      <c r="A960" s="1"/>
      <c r="B960" s="1"/>
      <c r="C960" s="1"/>
      <c r="D960" s="1"/>
      <c r="E960" s="1"/>
      <c r="G960" s="1"/>
    </row>
    <row r="961" ht="12.75" customHeight="1">
      <c r="A961" s="1"/>
      <c r="B961" s="1"/>
      <c r="C961" s="1"/>
      <c r="D961" s="1"/>
      <c r="E961" s="1"/>
      <c r="G961" s="1"/>
    </row>
    <row r="962" ht="12.75" customHeight="1">
      <c r="A962" s="1"/>
      <c r="B962" s="1"/>
      <c r="C962" s="1"/>
      <c r="D962" s="1"/>
      <c r="E962" s="1"/>
      <c r="G962" s="1"/>
    </row>
    <row r="963" ht="12.75" customHeight="1">
      <c r="A963" s="1"/>
      <c r="B963" s="1"/>
      <c r="C963" s="1"/>
      <c r="D963" s="1"/>
      <c r="E963" s="1"/>
      <c r="G963" s="1"/>
    </row>
    <row r="964" ht="12.75" customHeight="1">
      <c r="A964" s="1"/>
      <c r="B964" s="1"/>
      <c r="C964" s="1"/>
      <c r="D964" s="1"/>
      <c r="E964" s="1"/>
      <c r="G964" s="1"/>
    </row>
    <row r="965" ht="12.75" customHeight="1">
      <c r="A965" s="1"/>
      <c r="B965" s="1"/>
      <c r="C965" s="1"/>
      <c r="D965" s="1"/>
      <c r="E965" s="1"/>
      <c r="G965" s="1"/>
    </row>
    <row r="966" ht="12.75" customHeight="1">
      <c r="A966" s="1"/>
      <c r="B966" s="1"/>
      <c r="C966" s="1"/>
      <c r="D966" s="1"/>
      <c r="E966" s="1"/>
      <c r="G966" s="1"/>
    </row>
    <row r="967" ht="12.75" customHeight="1">
      <c r="A967" s="1"/>
      <c r="B967" s="1"/>
      <c r="C967" s="1"/>
      <c r="D967" s="1"/>
      <c r="E967" s="1"/>
      <c r="G967" s="1"/>
    </row>
    <row r="968" ht="12.75" customHeight="1">
      <c r="A968" s="1"/>
      <c r="B968" s="1"/>
      <c r="C968" s="1"/>
      <c r="D968" s="1"/>
      <c r="E968" s="1"/>
      <c r="G968" s="1"/>
    </row>
    <row r="969" ht="12.75" customHeight="1">
      <c r="A969" s="1"/>
      <c r="B969" s="1"/>
      <c r="C969" s="1"/>
      <c r="D969" s="1"/>
      <c r="E969" s="1"/>
      <c r="G969" s="1"/>
    </row>
    <row r="970" ht="12.75" customHeight="1">
      <c r="A970" s="1"/>
      <c r="B970" s="1"/>
      <c r="C970" s="1"/>
      <c r="D970" s="1"/>
      <c r="E970" s="1"/>
      <c r="G970" s="1"/>
    </row>
    <row r="971" ht="12.75" customHeight="1">
      <c r="A971" s="1"/>
      <c r="B971" s="1"/>
      <c r="C971" s="1"/>
      <c r="D971" s="1"/>
      <c r="E971" s="1"/>
      <c r="G971" s="1"/>
    </row>
    <row r="972" ht="12.75" customHeight="1">
      <c r="A972" s="1"/>
      <c r="B972" s="1"/>
      <c r="C972" s="1"/>
      <c r="D972" s="1"/>
      <c r="E972" s="1"/>
      <c r="G972" s="1"/>
    </row>
    <row r="973" ht="12.75" customHeight="1">
      <c r="A973" s="1"/>
      <c r="B973" s="1"/>
      <c r="C973" s="1"/>
      <c r="D973" s="1"/>
      <c r="E973" s="1"/>
      <c r="G973" s="1"/>
    </row>
    <row r="974" ht="12.75" customHeight="1">
      <c r="A974" s="1"/>
      <c r="B974" s="1"/>
      <c r="C974" s="1"/>
      <c r="D974" s="1"/>
      <c r="E974" s="1"/>
      <c r="G974" s="1"/>
    </row>
    <row r="975" ht="12.75" customHeight="1">
      <c r="A975" s="1"/>
      <c r="B975" s="1"/>
      <c r="C975" s="1"/>
      <c r="D975" s="1"/>
      <c r="E975" s="1"/>
      <c r="G975" s="1"/>
    </row>
    <row r="976" ht="12.75" customHeight="1">
      <c r="A976" s="1"/>
      <c r="B976" s="1"/>
      <c r="C976" s="1"/>
      <c r="D976" s="1"/>
      <c r="E976" s="1"/>
      <c r="G976" s="1"/>
    </row>
    <row r="977" ht="12.75" customHeight="1">
      <c r="A977" s="1"/>
      <c r="B977" s="1"/>
      <c r="C977" s="1"/>
      <c r="D977" s="1"/>
      <c r="E977" s="1"/>
      <c r="G977" s="1"/>
    </row>
    <row r="978" ht="12.75" customHeight="1">
      <c r="A978" s="1"/>
      <c r="B978" s="1"/>
      <c r="C978" s="1"/>
      <c r="D978" s="1"/>
      <c r="E978" s="1"/>
      <c r="G978" s="1"/>
    </row>
    <row r="979" ht="12.75" customHeight="1">
      <c r="A979" s="1"/>
      <c r="B979" s="1"/>
      <c r="C979" s="1"/>
      <c r="D979" s="1"/>
      <c r="E979" s="1"/>
      <c r="G979" s="1"/>
    </row>
    <row r="980" ht="12.75" customHeight="1">
      <c r="A980" s="1"/>
      <c r="B980" s="1"/>
      <c r="C980" s="1"/>
      <c r="D980" s="1"/>
      <c r="E980" s="1"/>
      <c r="G980" s="1"/>
    </row>
    <row r="981" ht="12.75" customHeight="1">
      <c r="A981" s="1"/>
      <c r="B981" s="1"/>
      <c r="C981" s="1"/>
      <c r="D981" s="1"/>
      <c r="E981" s="1"/>
      <c r="G981" s="1"/>
    </row>
    <row r="982" ht="12.75" customHeight="1">
      <c r="A982" s="1"/>
      <c r="B982" s="1"/>
      <c r="C982" s="1"/>
      <c r="D982" s="1"/>
      <c r="E982" s="1"/>
      <c r="G982" s="1"/>
    </row>
    <row r="983" ht="12.75" customHeight="1">
      <c r="A983" s="1"/>
      <c r="B983" s="1"/>
      <c r="C983" s="1"/>
      <c r="D983" s="1"/>
      <c r="E983" s="1"/>
      <c r="G983" s="1"/>
    </row>
    <row r="984" ht="12.75" customHeight="1">
      <c r="A984" s="1"/>
      <c r="B984" s="1"/>
      <c r="C984" s="1"/>
      <c r="D984" s="1"/>
      <c r="E984" s="1"/>
      <c r="G984" s="1"/>
    </row>
    <row r="985" ht="12.75" customHeight="1">
      <c r="A985" s="1"/>
      <c r="B985" s="1"/>
      <c r="C985" s="1"/>
      <c r="D985" s="1"/>
      <c r="E985" s="1"/>
      <c r="G985" s="1"/>
    </row>
    <row r="986" ht="12.75" customHeight="1">
      <c r="A986" s="1"/>
      <c r="B986" s="1"/>
      <c r="C986" s="1"/>
      <c r="D986" s="1"/>
      <c r="E986" s="1"/>
      <c r="G986" s="1"/>
    </row>
    <row r="987" ht="12.75" customHeight="1">
      <c r="A987" s="1"/>
      <c r="B987" s="1"/>
      <c r="C987" s="1"/>
      <c r="D987" s="1"/>
      <c r="E987" s="1"/>
      <c r="G987" s="1"/>
    </row>
    <row r="988" ht="12.75" customHeight="1">
      <c r="A988" s="1"/>
      <c r="B988" s="1"/>
      <c r="C988" s="1"/>
      <c r="D988" s="1"/>
      <c r="E988" s="1"/>
      <c r="G988" s="1"/>
    </row>
    <row r="989" ht="12.75" customHeight="1">
      <c r="A989" s="1"/>
      <c r="B989" s="1"/>
      <c r="C989" s="1"/>
      <c r="D989" s="1"/>
      <c r="E989" s="1"/>
      <c r="G989" s="1"/>
    </row>
    <row r="990" ht="12.75" customHeight="1">
      <c r="A990" s="1"/>
      <c r="B990" s="1"/>
      <c r="C990" s="1"/>
      <c r="D990" s="1"/>
      <c r="E990" s="1"/>
      <c r="G990" s="1"/>
    </row>
    <row r="991" ht="12.75" customHeight="1">
      <c r="A991" s="1"/>
      <c r="B991" s="1"/>
      <c r="C991" s="1"/>
      <c r="D991" s="1"/>
      <c r="E991" s="1"/>
      <c r="G991" s="1"/>
    </row>
    <row r="992" ht="12.75" customHeight="1">
      <c r="A992" s="1"/>
      <c r="B992" s="1"/>
      <c r="C992" s="1"/>
      <c r="D992" s="1"/>
      <c r="E992" s="1"/>
      <c r="G992" s="1"/>
    </row>
    <row r="993" ht="12.75" customHeight="1">
      <c r="A993" s="1"/>
      <c r="B993" s="1"/>
      <c r="C993" s="1"/>
      <c r="D993" s="1"/>
      <c r="E993" s="1"/>
      <c r="G993" s="1"/>
    </row>
    <row r="994" ht="12.75" customHeight="1">
      <c r="A994" s="1"/>
      <c r="B994" s="1"/>
      <c r="C994" s="1"/>
      <c r="D994" s="1"/>
      <c r="E994" s="1"/>
      <c r="G994" s="1"/>
    </row>
    <row r="995" ht="12.75" customHeight="1">
      <c r="A995" s="1"/>
      <c r="B995" s="1"/>
      <c r="C995" s="1"/>
      <c r="D995" s="1"/>
      <c r="E995" s="1"/>
      <c r="G995" s="1"/>
    </row>
    <row r="996" ht="12.75" customHeight="1">
      <c r="A996" s="1"/>
      <c r="B996" s="1"/>
      <c r="C996" s="1"/>
      <c r="D996" s="1"/>
      <c r="E996" s="1"/>
      <c r="G996" s="1"/>
    </row>
    <row r="997" ht="12.75" customHeight="1">
      <c r="A997" s="1"/>
      <c r="B997" s="1"/>
      <c r="C997" s="1"/>
      <c r="D997" s="1"/>
      <c r="E997" s="1"/>
      <c r="G997" s="1"/>
    </row>
    <row r="998" ht="12.75" customHeight="1">
      <c r="A998" s="1"/>
      <c r="B998" s="1"/>
      <c r="C998" s="1"/>
      <c r="D998" s="1"/>
      <c r="E998" s="1"/>
      <c r="G998" s="1"/>
    </row>
    <row r="999" ht="12.75" customHeight="1">
      <c r="A999" s="1"/>
      <c r="B999" s="1"/>
      <c r="C999" s="1"/>
      <c r="D999" s="1"/>
      <c r="E999" s="1"/>
      <c r="G999" s="1"/>
    </row>
    <row r="1000" ht="12.75" customHeight="1">
      <c r="A1000" s="1"/>
      <c r="B1000" s="1"/>
      <c r="C1000" s="1"/>
      <c r="D1000" s="1"/>
      <c r="E1000" s="1"/>
      <c r="G1000" s="1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71"/>
  </cols>
  <sheetData>
    <row r="1" ht="18.75" customHeight="1">
      <c r="A1" s="17" t="s">
        <v>350</v>
      </c>
      <c r="B1" s="17"/>
      <c r="C1" s="17"/>
      <c r="D1" s="17"/>
      <c r="E1" s="17"/>
      <c r="F1" s="17"/>
      <c r="G1" s="17"/>
      <c r="J1" s="1"/>
    </row>
    <row r="2" ht="13.5" customHeight="1">
      <c r="A2" s="1"/>
      <c r="J2" s="1"/>
    </row>
    <row r="3" ht="12.75" customHeight="1">
      <c r="A3" s="1"/>
      <c r="D3" s="4" t="s">
        <v>584</v>
      </c>
      <c r="E3" s="4" t="s">
        <v>585</v>
      </c>
      <c r="J3" s="1"/>
    </row>
    <row r="4" ht="12.75" customHeight="1">
      <c r="A4" s="1"/>
      <c r="C4" s="4" t="s">
        <v>45</v>
      </c>
      <c r="D4" s="5">
        <v>10.0</v>
      </c>
      <c r="E4" s="5">
        <v>30.0</v>
      </c>
      <c r="J4" s="1"/>
    </row>
    <row r="5" ht="12.75" customHeight="1">
      <c r="A5" s="1"/>
      <c r="C5" s="4" t="s">
        <v>46</v>
      </c>
      <c r="D5" s="5">
        <v>40.0</v>
      </c>
      <c r="E5" s="5">
        <v>50.0</v>
      </c>
      <c r="J5" s="1"/>
    </row>
    <row r="6" ht="12.75" customHeight="1">
      <c r="A6" s="1"/>
      <c r="C6" s="4" t="s">
        <v>47</v>
      </c>
      <c r="D6" s="5">
        <v>70.0</v>
      </c>
      <c r="E6" s="5">
        <v>80.0</v>
      </c>
      <c r="J6" s="1"/>
    </row>
    <row r="7" ht="12.75" customHeight="1">
      <c r="A7" s="1"/>
      <c r="C7" s="4" t="s">
        <v>44</v>
      </c>
      <c r="D7" s="6">
        <f t="shared" ref="D7:E7" si="1">SUM(D4:D6)</f>
        <v>120</v>
      </c>
      <c r="E7" s="6">
        <f t="shared" si="1"/>
        <v>160</v>
      </c>
      <c r="J7" s="1"/>
    </row>
    <row r="8" ht="12.75" customHeight="1">
      <c r="A8" s="1"/>
      <c r="J8" s="1"/>
    </row>
    <row r="9" ht="12.75" customHeight="1">
      <c r="A9" s="1"/>
      <c r="C9" s="6" t="str">
        <f t="array" ref="C9:G11">TRANSPOSE(C3:E7)</f>
        <v/>
      </c>
      <c r="D9" s="6" t="s">
        <v>45</v>
      </c>
      <c r="E9" s="6" t="s">
        <v>46</v>
      </c>
      <c r="F9" s="6" t="s">
        <v>47</v>
      </c>
      <c r="G9" s="6" t="s">
        <v>44</v>
      </c>
      <c r="J9" s="1"/>
    </row>
    <row r="10" ht="12.75" customHeight="1">
      <c r="A10" s="1"/>
      <c r="C10" s="6" t="s">
        <v>584</v>
      </c>
      <c r="D10" s="6">
        <v>10.0</v>
      </c>
      <c r="E10" s="6">
        <v>40.0</v>
      </c>
      <c r="F10" s="6">
        <v>70.0</v>
      </c>
      <c r="G10" s="6">
        <v>120.0</v>
      </c>
      <c r="J10" s="1"/>
    </row>
    <row r="11" ht="12.75" customHeight="1">
      <c r="A11" s="1"/>
      <c r="C11" s="6" t="s">
        <v>585</v>
      </c>
      <c r="D11" s="6">
        <v>30.0</v>
      </c>
      <c r="E11" s="6">
        <v>50.0</v>
      </c>
      <c r="F11" s="6">
        <v>80.0</v>
      </c>
      <c r="G11" s="6">
        <v>160.0</v>
      </c>
      <c r="J11" s="1"/>
    </row>
    <row r="12" ht="12.75" customHeight="1">
      <c r="A12" s="1"/>
      <c r="J12" s="1"/>
    </row>
    <row r="13" ht="12.75" customHeight="1">
      <c r="A13" s="1"/>
      <c r="C13" s="459" t="s">
        <v>4062</v>
      </c>
      <c r="D13" s="460"/>
      <c r="E13" s="460"/>
      <c r="F13" s="460"/>
      <c r="G13" s="460"/>
      <c r="J13" s="1"/>
    </row>
    <row r="14" ht="12.75" customHeight="1">
      <c r="A14" s="1"/>
      <c r="C14" s="460"/>
      <c r="D14" s="460"/>
      <c r="F14" s="460"/>
      <c r="G14" s="460"/>
      <c r="J14" s="1"/>
    </row>
    <row r="15" ht="12.75" customHeight="1">
      <c r="A15" s="1"/>
      <c r="C15" s="460"/>
      <c r="D15" s="460"/>
      <c r="E15" s="460"/>
      <c r="F15" s="460"/>
      <c r="G15" s="460"/>
      <c r="J15" s="1"/>
    </row>
    <row r="16" ht="12.75" customHeight="1">
      <c r="A16" s="1"/>
      <c r="E16" s="16" t="s">
        <v>4063</v>
      </c>
      <c r="J16" s="1"/>
    </row>
    <row r="17" ht="12.75" customHeight="1">
      <c r="A17" s="1"/>
      <c r="J17" s="1"/>
    </row>
    <row r="18" ht="13.5" customHeight="1">
      <c r="A18" s="1"/>
      <c r="B18" s="3" t="s">
        <v>698</v>
      </c>
      <c r="C18" s="3"/>
      <c r="D18" s="3"/>
      <c r="E18" s="3"/>
      <c r="F18" s="3"/>
      <c r="G18" s="3"/>
      <c r="J18" s="1"/>
    </row>
    <row r="19" ht="12.75" customHeight="1">
      <c r="A19" s="1"/>
      <c r="B19" s="1" t="s">
        <v>4064</v>
      </c>
      <c r="J19" s="1"/>
    </row>
    <row r="20" ht="12.75" customHeight="1">
      <c r="A20" s="1"/>
      <c r="B20" s="1" t="s">
        <v>4065</v>
      </c>
      <c r="J20" s="1"/>
    </row>
    <row r="21" ht="12.75" customHeight="1">
      <c r="A21" s="1"/>
      <c r="B21" s="1" t="s">
        <v>4066</v>
      </c>
      <c r="J21" s="1"/>
    </row>
    <row r="22" ht="12.75" customHeight="1">
      <c r="A22" s="1"/>
      <c r="B22" s="1" t="s">
        <v>4067</v>
      </c>
      <c r="J22" s="1"/>
    </row>
    <row r="23" ht="18.75" customHeight="1">
      <c r="A23" s="1"/>
      <c r="B23" s="1" t="s">
        <v>4068</v>
      </c>
      <c r="J23" s="1"/>
    </row>
    <row r="24" ht="18.75" customHeight="1">
      <c r="A24" s="1"/>
      <c r="B24" s="1" t="s">
        <v>4069</v>
      </c>
      <c r="J24" s="1"/>
    </row>
    <row r="25" ht="12.75" customHeight="1">
      <c r="A25" s="1"/>
      <c r="B25" s="1" t="s">
        <v>4070</v>
      </c>
      <c r="J25" s="1"/>
    </row>
    <row r="26" ht="12.75" customHeight="1">
      <c r="A26" s="1"/>
      <c r="B26" s="1" t="s">
        <v>4071</v>
      </c>
      <c r="J26" s="1"/>
    </row>
    <row r="27" ht="18.75" customHeight="1">
      <c r="A27" s="1"/>
      <c r="B27" s="1" t="s">
        <v>4072</v>
      </c>
      <c r="J27" s="1"/>
    </row>
    <row r="28" ht="12.75" customHeight="1">
      <c r="A28" s="1"/>
      <c r="B28" s="1" t="s">
        <v>4073</v>
      </c>
      <c r="J28" s="1"/>
    </row>
    <row r="29" ht="12.75" customHeight="1">
      <c r="A29" s="1"/>
      <c r="J29" s="1"/>
    </row>
    <row r="30" ht="13.5" customHeight="1">
      <c r="A30" s="1"/>
      <c r="B30" s="3" t="s">
        <v>653</v>
      </c>
      <c r="C30" s="3"/>
      <c r="D30" s="3"/>
      <c r="E30" s="3"/>
      <c r="F30" s="3"/>
      <c r="G30" s="3"/>
      <c r="J30" s="1"/>
    </row>
    <row r="31" ht="12.75" customHeight="1">
      <c r="A31" s="1"/>
      <c r="B31" s="2" t="s">
        <v>4074</v>
      </c>
      <c r="J31" s="1"/>
    </row>
    <row r="32" ht="12.75" customHeight="1">
      <c r="A32" s="1"/>
      <c r="J32" s="1"/>
    </row>
    <row r="33" ht="13.5" customHeight="1">
      <c r="A33" s="1"/>
      <c r="B33" s="3" t="s">
        <v>4</v>
      </c>
      <c r="C33" s="3"/>
      <c r="D33" s="3"/>
      <c r="E33" s="3"/>
      <c r="F33" s="3"/>
      <c r="G33" s="3"/>
      <c r="J33" s="1"/>
    </row>
    <row r="34" ht="12.75" customHeight="1">
      <c r="A34" s="1"/>
      <c r="B34" s="1" t="s">
        <v>788</v>
      </c>
      <c r="J34" s="1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71"/>
  </cols>
  <sheetData>
    <row r="1" ht="18.75" customHeight="1">
      <c r="A1" s="17" t="s">
        <v>352</v>
      </c>
      <c r="B1" s="17"/>
      <c r="C1" s="17" t="s">
        <v>4075</v>
      </c>
      <c r="D1" s="17"/>
      <c r="E1" s="17"/>
      <c r="F1" s="17"/>
      <c r="G1" s="17"/>
      <c r="J1" s="1"/>
    </row>
    <row r="2" ht="13.5" customHeight="1">
      <c r="A2" s="1"/>
      <c r="J2" s="1"/>
    </row>
    <row r="3" ht="12.75" customHeight="1">
      <c r="A3" s="1"/>
      <c r="B3" s="103" t="s">
        <v>4076</v>
      </c>
      <c r="C3" s="104"/>
      <c r="E3" s="103" t="s">
        <v>4077</v>
      </c>
      <c r="F3" s="104"/>
      <c r="J3" s="1"/>
    </row>
    <row r="4" ht="12.75" customHeight="1">
      <c r="A4" s="1"/>
      <c r="B4" s="4" t="s">
        <v>1268</v>
      </c>
      <c r="C4" s="4" t="s">
        <v>1272</v>
      </c>
      <c r="E4" s="4" t="s">
        <v>1268</v>
      </c>
      <c r="F4" s="4" t="s">
        <v>1272</v>
      </c>
      <c r="J4" s="1"/>
    </row>
    <row r="5" ht="12.75" customHeight="1">
      <c r="A5" s="1"/>
      <c r="B5" s="5">
        <v>1.0</v>
      </c>
      <c r="C5" s="125">
        <v>1000.0</v>
      </c>
      <c r="E5" s="5">
        <v>7.0</v>
      </c>
      <c r="F5" s="276">
        <f t="array" ref="F5:F10">TREND(C5:C10,B5:B10,E5:E10)</f>
        <v>4940</v>
      </c>
      <c r="G5" s="47" t="s">
        <v>4078</v>
      </c>
      <c r="J5" s="1"/>
    </row>
    <row r="6" ht="12.75" customHeight="1">
      <c r="A6" s="1"/>
      <c r="B6" s="5">
        <v>2.0</v>
      </c>
      <c r="C6" s="125">
        <v>2000.0</v>
      </c>
      <c r="E6" s="5">
        <v>8.0</v>
      </c>
      <c r="F6" s="276">
        <v>5551.4285714285725</v>
      </c>
      <c r="G6" s="47" t="s">
        <v>4079</v>
      </c>
      <c r="J6" s="1"/>
    </row>
    <row r="7" ht="12.75" customHeight="1">
      <c r="A7" s="1"/>
      <c r="B7" s="5">
        <v>3.0</v>
      </c>
      <c r="C7" s="125">
        <v>2500.0</v>
      </c>
      <c r="E7" s="5">
        <v>9.0</v>
      </c>
      <c r="F7" s="276">
        <v>6162.857142857143</v>
      </c>
      <c r="G7" s="47" t="s">
        <v>4079</v>
      </c>
      <c r="J7" s="1"/>
    </row>
    <row r="8" ht="12.75" customHeight="1">
      <c r="A8" s="1"/>
      <c r="B8" s="5">
        <v>4.0</v>
      </c>
      <c r="C8" s="125">
        <v>3500.0</v>
      </c>
      <c r="E8" s="5">
        <v>10.0</v>
      </c>
      <c r="F8" s="276">
        <v>6774.285714285716</v>
      </c>
      <c r="G8" s="47" t="s">
        <v>4079</v>
      </c>
      <c r="J8" s="1"/>
    </row>
    <row r="9" ht="12.75" customHeight="1">
      <c r="A9" s="1"/>
      <c r="B9" s="5">
        <v>5.0</v>
      </c>
      <c r="C9" s="125">
        <v>3800.0</v>
      </c>
      <c r="E9" s="5">
        <v>11.0</v>
      </c>
      <c r="F9" s="276">
        <v>7385.714285714286</v>
      </c>
      <c r="G9" s="47" t="s">
        <v>4079</v>
      </c>
      <c r="J9" s="1"/>
    </row>
    <row r="10" ht="12.75" customHeight="1">
      <c r="A10" s="1"/>
      <c r="B10" s="5">
        <v>6.0</v>
      </c>
      <c r="C10" s="125">
        <v>4000.0</v>
      </c>
      <c r="E10" s="5">
        <v>12.0</v>
      </c>
      <c r="F10" s="276">
        <v>7997.142857142859</v>
      </c>
      <c r="G10" s="47" t="s">
        <v>4079</v>
      </c>
      <c r="J10" s="1"/>
    </row>
    <row r="11" ht="12.75" customHeight="1">
      <c r="A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J12" s="1"/>
    </row>
    <row r="13" ht="12.75" customHeight="1">
      <c r="A13" s="1"/>
      <c r="B13" s="1" t="s">
        <v>4080</v>
      </c>
      <c r="J13" s="1"/>
    </row>
    <row r="14" ht="12.75" customHeight="1">
      <c r="A14" s="1"/>
      <c r="B14" s="1" t="s">
        <v>4081</v>
      </c>
      <c r="J14" s="1"/>
    </row>
    <row r="15" ht="12.75" customHeight="1">
      <c r="A15" s="1"/>
      <c r="B15" s="1" t="s">
        <v>4082</v>
      </c>
      <c r="J15" s="1"/>
    </row>
    <row r="16" ht="12.75" customHeight="1">
      <c r="A16" s="1"/>
      <c r="J16" s="1"/>
    </row>
    <row r="17" ht="13.5" customHeight="1">
      <c r="A17" s="1"/>
      <c r="B17" s="3" t="s">
        <v>653</v>
      </c>
      <c r="C17" s="3"/>
      <c r="D17" s="3"/>
      <c r="E17" s="3"/>
      <c r="F17" s="3"/>
      <c r="G17" s="3"/>
      <c r="J17" s="1"/>
    </row>
    <row r="18" ht="12.75" customHeight="1">
      <c r="A18" s="1"/>
      <c r="B18" s="2" t="s">
        <v>4083</v>
      </c>
      <c r="J18" s="1"/>
    </row>
    <row r="19" ht="12.75" customHeight="1">
      <c r="A19" s="1"/>
      <c r="B19" s="1" t="s">
        <v>4084</v>
      </c>
      <c r="J19" s="1"/>
    </row>
    <row r="20" ht="12.75" customHeight="1">
      <c r="A20" s="1"/>
      <c r="B20" s="1" t="s">
        <v>4085</v>
      </c>
      <c r="J20" s="1"/>
    </row>
    <row r="21" ht="12.75" customHeight="1">
      <c r="A21" s="1"/>
      <c r="B21" s="1" t="s">
        <v>4086</v>
      </c>
      <c r="J21" s="1"/>
    </row>
    <row r="22" ht="12.75" customHeight="1">
      <c r="A22" s="1"/>
      <c r="J22" s="1"/>
    </row>
    <row r="23" ht="12.75" customHeight="1">
      <c r="A23" s="1"/>
      <c r="J23" s="1"/>
    </row>
    <row r="24" ht="13.5" customHeight="1">
      <c r="A24" s="1"/>
      <c r="B24" s="3" t="s">
        <v>4</v>
      </c>
      <c r="C24" s="3"/>
      <c r="D24" s="3"/>
      <c r="E24" s="3"/>
      <c r="F24" s="3"/>
      <c r="G24" s="3"/>
      <c r="J24" s="1"/>
    </row>
    <row r="25" ht="12.75" customHeight="1">
      <c r="A25" s="1"/>
      <c r="B25" s="1" t="s">
        <v>788</v>
      </c>
      <c r="J25" s="1"/>
    </row>
    <row r="26" ht="12.75" customHeight="1">
      <c r="A26" s="1"/>
      <c r="J26" s="1"/>
    </row>
    <row r="27" ht="13.5" customHeight="1">
      <c r="A27" s="1"/>
      <c r="B27" s="3" t="s">
        <v>656</v>
      </c>
      <c r="C27" s="3"/>
      <c r="D27" s="3"/>
      <c r="E27" s="3"/>
      <c r="F27" s="3"/>
      <c r="G27" s="3"/>
      <c r="J27" s="1"/>
    </row>
    <row r="28" ht="12.75" customHeight="1">
      <c r="A28" s="1"/>
      <c r="B28" s="1" t="s">
        <v>4087</v>
      </c>
      <c r="J28" s="1"/>
    </row>
    <row r="29" ht="12.75" customHeight="1">
      <c r="A29" s="1"/>
      <c r="B29" s="1" t="s">
        <v>4088</v>
      </c>
      <c r="J29" s="1"/>
    </row>
    <row r="30" ht="12.75" customHeight="1">
      <c r="A30" s="1"/>
      <c r="B30" s="1" t="s">
        <v>4089</v>
      </c>
      <c r="J30" s="1"/>
    </row>
    <row r="31" ht="12.75" customHeight="1">
      <c r="A31" s="1"/>
      <c r="B31" s="1" t="s">
        <v>4090</v>
      </c>
      <c r="J31" s="1"/>
    </row>
    <row r="32" ht="12.75" customHeight="1">
      <c r="A32" s="1"/>
      <c r="B32" s="1" t="s">
        <v>4091</v>
      </c>
      <c r="J32" s="1"/>
    </row>
    <row r="33" ht="12.75" customHeight="1">
      <c r="A33" s="1"/>
      <c r="B33" s="1" t="s">
        <v>4092</v>
      </c>
      <c r="J33" s="1"/>
    </row>
    <row r="34" ht="12.75" customHeight="1">
      <c r="A34" s="1"/>
      <c r="B34" s="1" t="s">
        <v>4093</v>
      </c>
      <c r="J34" s="1"/>
    </row>
    <row r="35" ht="12.75" customHeight="1">
      <c r="A35" s="1"/>
      <c r="B35" s="1" t="s">
        <v>4094</v>
      </c>
      <c r="J35" s="1"/>
    </row>
    <row r="36" ht="12.75" customHeight="1">
      <c r="A36" s="1"/>
      <c r="B36" s="1" t="s">
        <v>4095</v>
      </c>
      <c r="J36" s="1"/>
    </row>
    <row r="37" ht="12.75" customHeight="1">
      <c r="A37" s="1"/>
      <c r="J37" s="1"/>
    </row>
    <row r="38" ht="12.75" customHeight="1">
      <c r="A38" s="1"/>
      <c r="J38" s="1"/>
    </row>
    <row r="39" ht="12.75" customHeight="1">
      <c r="A39" s="1"/>
      <c r="B39" s="103" t="s">
        <v>4076</v>
      </c>
      <c r="C39" s="104"/>
      <c r="E39" s="103" t="s">
        <v>4077</v>
      </c>
      <c r="F39" s="104"/>
      <c r="J39" s="1"/>
    </row>
    <row r="40" ht="12.75" customHeight="1">
      <c r="A40" s="1"/>
      <c r="B40" s="4" t="s">
        <v>1268</v>
      </c>
      <c r="C40" s="4" t="s">
        <v>2516</v>
      </c>
      <c r="E40" s="4" t="s">
        <v>1268</v>
      </c>
      <c r="F40" s="4" t="s">
        <v>2516</v>
      </c>
      <c r="J40" s="1"/>
    </row>
    <row r="41" ht="12.75" customHeight="1">
      <c r="A41" s="1"/>
      <c r="B41" s="5">
        <v>1.0</v>
      </c>
      <c r="C41" s="461">
        <v>-5000.0</v>
      </c>
      <c r="E41" s="5">
        <v>13.0</v>
      </c>
      <c r="F41" s="462">
        <f t="array" ref="F41:F52">TREND(C41:C52,B41:B52,E41:E52)</f>
        <v>-2225.757576</v>
      </c>
      <c r="G41" s="459" t="s">
        <v>4096</v>
      </c>
      <c r="J41" s="1"/>
    </row>
    <row r="42" ht="12.75" customHeight="1">
      <c r="A42" s="1"/>
      <c r="B42" s="5">
        <v>2.0</v>
      </c>
      <c r="C42" s="461">
        <v>-4800.0</v>
      </c>
      <c r="E42" s="5">
        <v>14.0</v>
      </c>
      <c r="F42" s="462">
        <v>-1967.5407925407917</v>
      </c>
      <c r="G42" s="463" t="s">
        <v>4097</v>
      </c>
      <c r="J42" s="1"/>
    </row>
    <row r="43" ht="12.75" customHeight="1">
      <c r="A43" s="1"/>
      <c r="B43" s="5">
        <v>3.0</v>
      </c>
      <c r="C43" s="461">
        <v>-4600.0</v>
      </c>
      <c r="E43" s="5">
        <v>15.0</v>
      </c>
      <c r="F43" s="462">
        <v>-1709.3240093240083</v>
      </c>
      <c r="G43" s="463" t="s">
        <v>4098</v>
      </c>
      <c r="J43" s="1"/>
    </row>
    <row r="44" ht="12.75" customHeight="1">
      <c r="A44" s="1"/>
      <c r="B44" s="5">
        <v>4.0</v>
      </c>
      <c r="C44" s="461">
        <v>-4750.0</v>
      </c>
      <c r="E44" s="5">
        <v>16.0</v>
      </c>
      <c r="F44" s="462">
        <v>-1451.107226107225</v>
      </c>
      <c r="G44" s="463" t="s">
        <v>4099</v>
      </c>
      <c r="J44" s="1"/>
    </row>
    <row r="45" ht="12.75" customHeight="1">
      <c r="A45" s="1"/>
      <c r="B45" s="5">
        <v>5.0</v>
      </c>
      <c r="C45" s="461">
        <v>-4800.0</v>
      </c>
      <c r="E45" s="5">
        <v>17.0</v>
      </c>
      <c r="F45" s="462">
        <v>-1192.8904428904416</v>
      </c>
      <c r="G45" s="463" t="s">
        <v>4100</v>
      </c>
      <c r="J45" s="1"/>
    </row>
    <row r="46" ht="12.75" customHeight="1">
      <c r="A46" s="1"/>
      <c r="B46" s="5">
        <v>6.0</v>
      </c>
      <c r="C46" s="461">
        <v>-4500.0</v>
      </c>
      <c r="E46" s="5">
        <v>18.0</v>
      </c>
      <c r="F46" s="462">
        <v>-934.6736596736582</v>
      </c>
      <c r="G46" s="463" t="s">
        <v>1110</v>
      </c>
      <c r="J46" s="1"/>
    </row>
    <row r="47" ht="12.75" customHeight="1">
      <c r="A47" s="1"/>
      <c r="B47" s="5">
        <v>7.0</v>
      </c>
      <c r="C47" s="461">
        <v>-4000.0</v>
      </c>
      <c r="E47" s="5">
        <v>19.0</v>
      </c>
      <c r="F47" s="462">
        <v>-676.4568764568749</v>
      </c>
      <c r="G47" s="463" t="s">
        <v>4101</v>
      </c>
      <c r="J47" s="1"/>
    </row>
    <row r="48" ht="12.75" customHeight="1">
      <c r="A48" s="1"/>
      <c r="B48" s="5">
        <v>8.0</v>
      </c>
      <c r="C48" s="461">
        <v>-3800.0</v>
      </c>
      <c r="E48" s="5">
        <v>20.0</v>
      </c>
      <c r="F48" s="462">
        <v>-418.2400932400915</v>
      </c>
      <c r="G48" s="463" t="s">
        <v>4102</v>
      </c>
      <c r="J48" s="1"/>
    </row>
    <row r="49" ht="12.75" customHeight="1">
      <c r="A49" s="1"/>
      <c r="B49" s="5">
        <v>9.0</v>
      </c>
      <c r="C49" s="461">
        <v>-3300.0</v>
      </c>
      <c r="E49" s="5">
        <v>21.0</v>
      </c>
      <c r="F49" s="462">
        <v>-160.0233100233081</v>
      </c>
      <c r="G49" s="463" t="s">
        <v>4103</v>
      </c>
      <c r="J49" s="1"/>
    </row>
    <row r="50" ht="12.75" customHeight="1">
      <c r="A50" s="1"/>
      <c r="B50" s="5">
        <v>10.0</v>
      </c>
      <c r="C50" s="461">
        <v>-2000.0</v>
      </c>
      <c r="E50" s="5">
        <v>22.0</v>
      </c>
      <c r="F50" s="462">
        <v>98.19347319347526</v>
      </c>
      <c r="G50" s="463" t="s">
        <v>4104</v>
      </c>
      <c r="J50" s="1"/>
    </row>
    <row r="51" ht="12.75" customHeight="1">
      <c r="A51" s="1"/>
      <c r="B51" s="5">
        <v>11.0</v>
      </c>
      <c r="C51" s="461">
        <v>-2500.0</v>
      </c>
      <c r="E51" s="5">
        <v>23.0</v>
      </c>
      <c r="F51" s="462">
        <v>356.4102564102586</v>
      </c>
      <c r="G51" s="463" t="s">
        <v>4105</v>
      </c>
      <c r="J51" s="1"/>
    </row>
    <row r="52" ht="12.75" customHeight="1">
      <c r="A52" s="1"/>
      <c r="B52" s="5">
        <v>12.0</v>
      </c>
      <c r="C52" s="461">
        <v>-2800.0</v>
      </c>
      <c r="E52" s="5">
        <v>24.0</v>
      </c>
      <c r="F52" s="462">
        <v>614.6270396270411</v>
      </c>
      <c r="G52" s="463" t="s">
        <v>4106</v>
      </c>
      <c r="J52" s="1"/>
    </row>
    <row r="53" ht="12.75" customHeight="1">
      <c r="A53" s="1"/>
      <c r="J53" s="1"/>
    </row>
    <row r="54" ht="13.5" customHeight="1">
      <c r="A54" s="1"/>
      <c r="B54" s="3" t="s">
        <v>4107</v>
      </c>
      <c r="C54" s="3"/>
      <c r="D54" s="3"/>
      <c r="E54" s="3"/>
      <c r="F54" s="3"/>
      <c r="G54" s="3"/>
      <c r="J54" s="1"/>
    </row>
    <row r="55" ht="12.75" customHeight="1">
      <c r="A55" s="1"/>
      <c r="B55" s="1" t="s">
        <v>4108</v>
      </c>
      <c r="J55" s="1"/>
    </row>
    <row r="56" ht="12.75" customHeight="1">
      <c r="A56" s="1"/>
      <c r="B56" s="1" t="s">
        <v>4109</v>
      </c>
      <c r="J56" s="1"/>
    </row>
    <row r="57" ht="12.75" customHeight="1">
      <c r="A57" s="1"/>
      <c r="B57" s="1" t="s">
        <v>4110</v>
      </c>
      <c r="J57" s="1"/>
    </row>
    <row r="58" ht="12.75" customHeight="1">
      <c r="A58" s="1"/>
      <c r="B58" s="1" t="s">
        <v>4111</v>
      </c>
      <c r="J58" s="1"/>
    </row>
  </sheetData>
  <mergeCells count="4">
    <mergeCell ref="B3:C3"/>
    <mergeCell ref="E3:F3"/>
    <mergeCell ref="B39:C39"/>
    <mergeCell ref="E39:F39"/>
  </mergeCells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6.29"/>
    <col customWidth="1" min="4" max="4" width="12.29"/>
    <col customWidth="1" min="5" max="8" width="8.0"/>
    <col customWidth="1" min="9" max="9" width="7.43"/>
  </cols>
  <sheetData>
    <row r="1" ht="18.75" customHeight="1">
      <c r="A1" s="17" t="s">
        <v>354</v>
      </c>
      <c r="B1" s="17"/>
      <c r="C1" s="17"/>
      <c r="D1" s="17"/>
      <c r="E1" s="17"/>
      <c r="F1" s="17"/>
      <c r="I1" s="1"/>
    </row>
    <row r="2" ht="13.5" customHeight="1">
      <c r="A2" s="1"/>
      <c r="C2" s="1"/>
      <c r="D2" s="1"/>
      <c r="I2" s="1"/>
    </row>
    <row r="3" ht="12.75" customHeight="1">
      <c r="A3" s="1"/>
      <c r="C3" s="74" t="s">
        <v>2642</v>
      </c>
      <c r="D3" s="74" t="s">
        <v>4112</v>
      </c>
      <c r="I3" s="1"/>
    </row>
    <row r="4" ht="12.75" customHeight="1">
      <c r="A4" s="1"/>
      <c r="C4" s="456" t="s">
        <v>4113</v>
      </c>
      <c r="D4" s="76" t="str">
        <f t="shared" ref="D4:D7" si="1">TRIM(C4)</f>
        <v>ABCD</v>
      </c>
      <c r="E4" s="47" t="s">
        <v>4114</v>
      </c>
      <c r="I4" s="1"/>
    </row>
    <row r="5" ht="12.75" customHeight="1">
      <c r="A5" s="1"/>
      <c r="C5" s="456" t="s">
        <v>4115</v>
      </c>
      <c r="D5" s="76" t="str">
        <f t="shared" si="1"/>
        <v>A B C D</v>
      </c>
      <c r="E5" s="47" t="s">
        <v>4116</v>
      </c>
      <c r="I5" s="1"/>
    </row>
    <row r="6" ht="12.75" customHeight="1">
      <c r="A6" s="1"/>
      <c r="C6" s="456" t="s">
        <v>4117</v>
      </c>
      <c r="D6" s="76" t="str">
        <f t="shared" si="1"/>
        <v>Alan Jones</v>
      </c>
      <c r="E6" s="47" t="s">
        <v>4118</v>
      </c>
      <c r="I6" s="1"/>
    </row>
    <row r="7" ht="12.75" customHeight="1">
      <c r="A7" s="1"/>
      <c r="C7" s="456" t="s">
        <v>1047</v>
      </c>
      <c r="D7" s="76" t="str">
        <f t="shared" si="1"/>
        <v>ABCD</v>
      </c>
      <c r="E7" s="47" t="s">
        <v>4119</v>
      </c>
      <c r="I7" s="1"/>
    </row>
    <row r="8" ht="12.75" customHeight="1">
      <c r="A8" s="1"/>
      <c r="C8" s="1"/>
      <c r="D8" s="1"/>
      <c r="I8" s="1"/>
    </row>
    <row r="9" ht="13.5" customHeight="1">
      <c r="A9" s="1"/>
      <c r="B9" s="3" t="s">
        <v>698</v>
      </c>
      <c r="C9" s="3"/>
      <c r="D9" s="3"/>
      <c r="E9" s="3"/>
      <c r="F9" s="3"/>
      <c r="I9" s="1"/>
    </row>
    <row r="10" ht="12.75" customHeight="1">
      <c r="A10" s="1"/>
      <c r="B10" s="1" t="s">
        <v>4120</v>
      </c>
      <c r="C10" s="1"/>
      <c r="D10" s="1"/>
      <c r="I10" s="1"/>
    </row>
    <row r="11" ht="12.75" customHeight="1">
      <c r="A11" s="1"/>
      <c r="B11" s="1" t="s">
        <v>4121</v>
      </c>
      <c r="C11" s="1"/>
      <c r="D11" s="1"/>
      <c r="I11" s="1"/>
    </row>
    <row r="12" ht="12.75" customHeight="1">
      <c r="A12" s="1"/>
      <c r="B12" s="1" t="s">
        <v>4122</v>
      </c>
      <c r="C12" s="1"/>
      <c r="D12" s="1"/>
      <c r="I12" s="1"/>
    </row>
    <row r="13" ht="12.75" customHeight="1">
      <c r="A13" s="1"/>
      <c r="C13" s="1"/>
      <c r="D13" s="1"/>
      <c r="I13" s="1"/>
    </row>
    <row r="14" ht="13.5" customHeight="1">
      <c r="A14" s="1"/>
      <c r="B14" s="3" t="s">
        <v>653</v>
      </c>
      <c r="C14" s="3"/>
      <c r="D14" s="3"/>
      <c r="E14" s="3"/>
      <c r="F14" s="3"/>
      <c r="I14" s="1"/>
    </row>
    <row r="15" ht="12.75" customHeight="1">
      <c r="A15" s="1"/>
      <c r="B15" s="2" t="s">
        <v>4123</v>
      </c>
      <c r="C15" s="1"/>
      <c r="D15" s="1"/>
      <c r="I15" s="1"/>
    </row>
    <row r="16" ht="12.75" customHeight="1">
      <c r="A16" s="1"/>
      <c r="C16" s="1"/>
      <c r="D16" s="1"/>
      <c r="I16" s="1"/>
    </row>
    <row r="17" ht="13.5" customHeight="1">
      <c r="A17" s="1"/>
      <c r="B17" s="3" t="s">
        <v>4</v>
      </c>
      <c r="C17" s="3"/>
      <c r="D17" s="3"/>
      <c r="E17" s="3"/>
      <c r="F17" s="3"/>
      <c r="I17" s="1"/>
    </row>
    <row r="18" ht="12.75" customHeight="1">
      <c r="A18" s="1"/>
      <c r="B18" s="1" t="s">
        <v>788</v>
      </c>
      <c r="C18" s="1"/>
      <c r="D18" s="1"/>
      <c r="I18" s="1"/>
    </row>
    <row r="19" ht="12.75" customHeight="1">
      <c r="A19" s="1"/>
      <c r="C19" s="1"/>
      <c r="D19" s="1"/>
      <c r="I19" s="1"/>
    </row>
    <row r="20" ht="12.75" customHeight="1">
      <c r="A20" s="1"/>
      <c r="C20" s="1"/>
      <c r="D20" s="1"/>
      <c r="I20" s="1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3" width="8.0"/>
    <col customWidth="1" min="4" max="4" width="9.86"/>
    <col customWidth="1" min="5" max="9" width="8.0"/>
    <col customWidth="1" min="10" max="10" width="8.71"/>
  </cols>
  <sheetData>
    <row r="1" ht="18.75" customHeight="1">
      <c r="A1" s="17" t="s">
        <v>356</v>
      </c>
      <c r="B1" s="17"/>
      <c r="C1" s="17"/>
      <c r="D1" s="17"/>
      <c r="E1" s="17"/>
      <c r="F1" s="17"/>
      <c r="J1" s="1"/>
    </row>
    <row r="2" ht="13.5" customHeight="1">
      <c r="A2" s="1"/>
      <c r="D2" s="1"/>
      <c r="J2" s="1"/>
    </row>
    <row r="3" ht="38.25" customHeight="1">
      <c r="A3" s="1"/>
      <c r="C3" s="4" t="s">
        <v>645</v>
      </c>
      <c r="D3" s="99" t="s">
        <v>4124</v>
      </c>
      <c r="E3" s="99" t="s">
        <v>4125</v>
      </c>
      <c r="J3" s="1"/>
    </row>
    <row r="4" ht="12.75" customHeight="1">
      <c r="A4" s="1"/>
      <c r="C4" s="75">
        <v>1.47589</v>
      </c>
      <c r="D4" s="5">
        <v>0.0</v>
      </c>
      <c r="E4" s="76">
        <f t="shared" ref="E4:E11" si="1">TRUNC(C4,D4)</f>
        <v>1</v>
      </c>
      <c r="F4" s="47" t="s">
        <v>4126</v>
      </c>
      <c r="J4" s="1"/>
    </row>
    <row r="5" ht="12.75" customHeight="1">
      <c r="A5" s="1"/>
      <c r="C5" s="75">
        <v>1.47589</v>
      </c>
      <c r="D5" s="5">
        <v>1.0</v>
      </c>
      <c r="E5" s="76">
        <f t="shared" si="1"/>
        <v>1.4</v>
      </c>
      <c r="F5" s="47" t="s">
        <v>4127</v>
      </c>
      <c r="J5" s="1"/>
    </row>
    <row r="6" ht="12.75" customHeight="1">
      <c r="A6" s="1"/>
      <c r="C6" s="75">
        <v>1.47589</v>
      </c>
      <c r="D6" s="5">
        <v>2.0</v>
      </c>
      <c r="E6" s="76">
        <f t="shared" si="1"/>
        <v>1.47</v>
      </c>
      <c r="F6" s="47" t="s">
        <v>4128</v>
      </c>
      <c r="J6" s="1"/>
    </row>
    <row r="7" ht="12.75" customHeight="1">
      <c r="A7" s="1"/>
      <c r="C7" s="75">
        <v>-1.47589</v>
      </c>
      <c r="D7" s="5">
        <v>1.0</v>
      </c>
      <c r="E7" s="76">
        <f t="shared" si="1"/>
        <v>-1.4</v>
      </c>
      <c r="F7" s="47" t="s">
        <v>4129</v>
      </c>
      <c r="J7" s="1"/>
    </row>
    <row r="8" ht="12.75" customHeight="1">
      <c r="A8" s="1"/>
      <c r="C8" s="75">
        <v>-1.47589</v>
      </c>
      <c r="D8" s="5">
        <v>2.0</v>
      </c>
      <c r="E8" s="76">
        <f t="shared" si="1"/>
        <v>-1.47</v>
      </c>
      <c r="F8" s="47" t="s">
        <v>4130</v>
      </c>
      <c r="J8" s="1"/>
    </row>
    <row r="9" ht="12.75" customHeight="1">
      <c r="A9" s="1"/>
      <c r="C9" s="75">
        <v>13643.47589</v>
      </c>
      <c r="D9" s="5">
        <v>-1.0</v>
      </c>
      <c r="E9" s="76">
        <f t="shared" si="1"/>
        <v>13640</v>
      </c>
      <c r="F9" s="47" t="s">
        <v>4131</v>
      </c>
      <c r="J9" s="1"/>
    </row>
    <row r="10" ht="12.75" customHeight="1">
      <c r="A10" s="1"/>
      <c r="C10" s="75">
        <v>13643.47589</v>
      </c>
      <c r="D10" s="5">
        <v>-2.0</v>
      </c>
      <c r="E10" s="76">
        <f t="shared" si="1"/>
        <v>13600</v>
      </c>
      <c r="F10" s="47" t="s">
        <v>4132</v>
      </c>
      <c r="J10" s="1"/>
    </row>
    <row r="11" ht="12.75" customHeight="1">
      <c r="A11" s="1"/>
      <c r="C11" s="75">
        <v>13643.47589</v>
      </c>
      <c r="D11" s="5">
        <v>-3.0</v>
      </c>
      <c r="E11" s="76">
        <f t="shared" si="1"/>
        <v>13000</v>
      </c>
      <c r="F11" s="47" t="s">
        <v>4133</v>
      </c>
      <c r="J11" s="1"/>
    </row>
    <row r="12" ht="12.75" customHeight="1">
      <c r="A12" s="1"/>
      <c r="D12" s="1"/>
      <c r="J12" s="1"/>
    </row>
    <row r="13" ht="13.5" customHeight="1">
      <c r="A13" s="1"/>
      <c r="B13" s="3" t="s">
        <v>698</v>
      </c>
      <c r="C13" s="3"/>
      <c r="D13" s="3"/>
      <c r="E13" s="3"/>
      <c r="F13" s="3"/>
      <c r="J13" s="1"/>
    </row>
    <row r="14" ht="12.75" customHeight="1">
      <c r="A14" s="1"/>
      <c r="B14" s="1" t="s">
        <v>4134</v>
      </c>
      <c r="D14" s="1"/>
      <c r="J14" s="1"/>
    </row>
    <row r="15" ht="12.75" customHeight="1">
      <c r="A15" s="1"/>
      <c r="D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J16" s="1"/>
    </row>
    <row r="17" ht="12.75" customHeight="1">
      <c r="A17" s="1"/>
      <c r="B17" s="2" t="s">
        <v>4135</v>
      </c>
      <c r="D17" s="1"/>
      <c r="J17" s="1"/>
    </row>
    <row r="18" ht="12.75" customHeight="1">
      <c r="A18" s="1"/>
      <c r="D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J19" s="1"/>
    </row>
    <row r="20" ht="12.75" customHeight="1">
      <c r="A20" s="1"/>
      <c r="B20" s="1" t="s">
        <v>788</v>
      </c>
      <c r="D20" s="1"/>
      <c r="J20" s="1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4" width="16.71"/>
    <col customWidth="1" min="5" max="7" width="8.0"/>
    <col customWidth="1" min="8" max="8" width="14.43"/>
    <col customWidth="1" min="9" max="26" width="8.0"/>
  </cols>
  <sheetData>
    <row r="1" ht="18.75" customHeight="1">
      <c r="A1" s="17" t="s">
        <v>360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H2" s="1"/>
    </row>
    <row r="3" ht="12.75" customHeight="1">
      <c r="A3" s="1"/>
      <c r="C3" s="4" t="s">
        <v>2642</v>
      </c>
      <c r="D3" s="4" t="s">
        <v>4136</v>
      </c>
      <c r="H3" s="1"/>
    </row>
    <row r="4" ht="12.75" customHeight="1">
      <c r="A4" s="1"/>
      <c r="C4" s="5" t="s">
        <v>3338</v>
      </c>
      <c r="D4" s="6" t="str">
        <f t="shared" ref="D4:D8" si="1">UPPER(C4)</f>
        <v>ALAN JONES</v>
      </c>
      <c r="E4" s="47" t="s">
        <v>4137</v>
      </c>
      <c r="H4" s="1"/>
    </row>
    <row r="5" ht="12.75" customHeight="1">
      <c r="A5" s="1"/>
      <c r="C5" s="5" t="s">
        <v>3340</v>
      </c>
      <c r="D5" s="6" t="str">
        <f t="shared" si="1"/>
        <v>BOB SMITH</v>
      </c>
      <c r="E5" s="47" t="s">
        <v>4138</v>
      </c>
      <c r="H5" s="1"/>
    </row>
    <row r="6" ht="12.75" customHeight="1">
      <c r="A6" s="1"/>
      <c r="C6" s="5" t="s">
        <v>4139</v>
      </c>
      <c r="D6" s="6" t="str">
        <f t="shared" si="1"/>
        <v>CAROL WILLIAMS</v>
      </c>
      <c r="E6" s="47" t="s">
        <v>4140</v>
      </c>
      <c r="H6" s="1"/>
    </row>
    <row r="7" ht="12.75" customHeight="1">
      <c r="A7" s="1"/>
      <c r="C7" s="5" t="s">
        <v>3344</v>
      </c>
      <c r="D7" s="6" t="str">
        <f t="shared" si="1"/>
        <v>CARDIFF</v>
      </c>
      <c r="E7" s="47" t="s">
        <v>4141</v>
      </c>
      <c r="H7" s="1"/>
    </row>
    <row r="8" ht="12.75" customHeight="1">
      <c r="A8" s="1"/>
      <c r="C8" s="5" t="s">
        <v>4142</v>
      </c>
      <c r="D8" s="6" t="str">
        <f t="shared" si="1"/>
        <v>ABC123</v>
      </c>
      <c r="E8" s="47" t="s">
        <v>4143</v>
      </c>
      <c r="H8" s="1"/>
    </row>
    <row r="9" ht="12.75" customHeight="1">
      <c r="A9" s="1"/>
      <c r="C9" s="1"/>
      <c r="D9" s="1"/>
      <c r="H9" s="1"/>
    </row>
    <row r="10" ht="13.5" customHeight="1">
      <c r="A10" s="1"/>
      <c r="B10" s="3" t="s">
        <v>698</v>
      </c>
      <c r="C10" s="3"/>
      <c r="D10" s="3"/>
      <c r="E10" s="3"/>
      <c r="F10" s="3"/>
      <c r="H10" s="1"/>
    </row>
    <row r="11" ht="12.75" customHeight="1">
      <c r="A11" s="1"/>
      <c r="B11" s="1" t="s">
        <v>4144</v>
      </c>
      <c r="C11" s="1"/>
      <c r="D11" s="1"/>
      <c r="H11" s="1"/>
    </row>
    <row r="12" ht="12.75" customHeight="1">
      <c r="A12" s="1"/>
      <c r="C12" s="1"/>
      <c r="D12" s="1"/>
      <c r="H12" s="1"/>
    </row>
    <row r="13" ht="13.5" customHeight="1">
      <c r="A13" s="1"/>
      <c r="B13" s="3" t="s">
        <v>653</v>
      </c>
      <c r="C13" s="3"/>
      <c r="D13" s="3"/>
      <c r="E13" s="3"/>
      <c r="F13" s="3"/>
      <c r="H13" s="1"/>
    </row>
    <row r="14" ht="12.75" customHeight="1">
      <c r="A14" s="1"/>
      <c r="B14" s="2" t="s">
        <v>4145</v>
      </c>
      <c r="C14" s="1"/>
      <c r="D14" s="1"/>
      <c r="H14" s="1"/>
    </row>
    <row r="15" ht="12.75" customHeight="1">
      <c r="A15" s="1"/>
      <c r="C15" s="1"/>
      <c r="D15" s="1"/>
      <c r="H15" s="1"/>
    </row>
    <row r="16" ht="13.5" customHeight="1">
      <c r="A16" s="1"/>
      <c r="B16" s="3" t="s">
        <v>4</v>
      </c>
      <c r="C16" s="3"/>
      <c r="D16" s="3"/>
      <c r="E16" s="3"/>
      <c r="F16" s="3"/>
      <c r="H16" s="1"/>
    </row>
    <row r="17" ht="12.75" customHeight="1">
      <c r="A17" s="1"/>
      <c r="B17" s="1" t="s">
        <v>788</v>
      </c>
      <c r="C17" s="1"/>
      <c r="D17" s="1"/>
      <c r="H17" s="1"/>
    </row>
    <row r="18" ht="12.75" customHeight="1">
      <c r="A18" s="1"/>
      <c r="C18" s="1"/>
      <c r="D18" s="1"/>
      <c r="H18" s="1"/>
    </row>
    <row r="19" ht="13.5" customHeight="1">
      <c r="A19" s="1"/>
      <c r="B19" s="3" t="s">
        <v>656</v>
      </c>
      <c r="C19" s="3"/>
      <c r="D19" s="3"/>
      <c r="E19" s="3"/>
      <c r="F19" s="3"/>
      <c r="H19" s="1"/>
    </row>
    <row r="20" ht="12.75" customHeight="1">
      <c r="A20" s="1"/>
      <c r="B20" s="1" t="s">
        <v>1028</v>
      </c>
      <c r="C20" s="1"/>
      <c r="D20" s="1"/>
      <c r="H20" s="1"/>
    </row>
    <row r="21" ht="12.75" customHeight="1">
      <c r="A21" s="1"/>
      <c r="C21" s="1"/>
      <c r="D21" s="1"/>
      <c r="H21" s="1"/>
    </row>
    <row r="22" ht="12.75" customHeight="1">
      <c r="A22" s="1"/>
      <c r="C22" s="1"/>
      <c r="D22" s="1"/>
      <c r="H22" s="1"/>
    </row>
    <row r="23" ht="12.75" customHeight="1">
      <c r="A23" s="1"/>
      <c r="C23" s="1"/>
      <c r="D23" s="1"/>
      <c r="H23" s="1"/>
    </row>
    <row r="24" ht="12.75" customHeight="1">
      <c r="A24" s="1"/>
      <c r="C24" s="1"/>
      <c r="D24" s="1"/>
      <c r="H24" s="1"/>
    </row>
    <row r="25" ht="12.75" customHeight="1">
      <c r="A25" s="1"/>
      <c r="C25" s="1"/>
      <c r="D25" s="1"/>
      <c r="H25" s="1"/>
    </row>
    <row r="26" ht="12.75" customHeight="1">
      <c r="A26" s="1"/>
      <c r="C26" s="1"/>
      <c r="D26" s="1"/>
      <c r="H26" s="1"/>
    </row>
    <row r="27" ht="12.75" customHeight="1">
      <c r="A27" s="1"/>
      <c r="C27" s="1"/>
      <c r="D27" s="1"/>
      <c r="H27" s="1"/>
    </row>
    <row r="28" ht="12.75" customHeight="1">
      <c r="A28" s="1"/>
      <c r="C28" s="1"/>
      <c r="D28" s="1"/>
      <c r="H28" s="1"/>
    </row>
    <row r="29" ht="12.75" customHeight="1">
      <c r="A29" s="1"/>
      <c r="C29" s="1"/>
      <c r="D29" s="1"/>
      <c r="H29" s="1"/>
    </row>
    <row r="30" ht="12.75" customHeight="1">
      <c r="A30" s="1"/>
      <c r="C30" s="1"/>
      <c r="D30" s="1"/>
      <c r="H30" s="1"/>
    </row>
    <row r="31" ht="12.75" customHeight="1">
      <c r="A31" s="1"/>
      <c r="C31" s="1"/>
      <c r="D31" s="1"/>
      <c r="H31" s="1"/>
    </row>
    <row r="32" ht="12.75" customHeight="1">
      <c r="A32" s="1"/>
      <c r="C32" s="1"/>
      <c r="D32" s="1"/>
      <c r="H32" s="1"/>
    </row>
    <row r="33" ht="12.75" customHeight="1">
      <c r="A33" s="1"/>
      <c r="C33" s="1"/>
      <c r="D33" s="1"/>
      <c r="H33" s="1"/>
    </row>
    <row r="34" ht="12.75" customHeight="1">
      <c r="A34" s="1"/>
      <c r="C34" s="1"/>
      <c r="D34" s="1"/>
      <c r="H34" s="1"/>
    </row>
    <row r="35" ht="12.75" customHeight="1">
      <c r="A35" s="1"/>
      <c r="C35" s="1"/>
      <c r="D35" s="1"/>
      <c r="H35" s="1"/>
    </row>
    <row r="36" ht="12.75" customHeight="1">
      <c r="A36" s="1"/>
      <c r="C36" s="1"/>
      <c r="D36" s="1"/>
      <c r="H36" s="1"/>
    </row>
    <row r="37" ht="12.75" customHeight="1">
      <c r="A37" s="1"/>
      <c r="C37" s="1"/>
      <c r="D37" s="1"/>
      <c r="H37" s="1"/>
    </row>
    <row r="38" ht="12.75" customHeight="1">
      <c r="A38" s="1"/>
      <c r="C38" s="1"/>
      <c r="D38" s="1"/>
      <c r="H38" s="1"/>
    </row>
    <row r="39" ht="12.75" customHeight="1">
      <c r="A39" s="1"/>
      <c r="C39" s="1"/>
      <c r="D39" s="1"/>
      <c r="H39" s="1"/>
    </row>
    <row r="40" ht="12.75" customHeight="1">
      <c r="A40" s="1"/>
      <c r="C40" s="1"/>
      <c r="D40" s="1"/>
      <c r="H40" s="1"/>
    </row>
    <row r="41" ht="12.75" customHeight="1">
      <c r="A41" s="1"/>
      <c r="C41" s="1"/>
      <c r="D41" s="1"/>
      <c r="H41" s="1"/>
    </row>
    <row r="42" ht="12.75" customHeight="1">
      <c r="A42" s="1"/>
      <c r="C42" s="1"/>
      <c r="D42" s="1"/>
      <c r="H42" s="1"/>
    </row>
    <row r="43" ht="12.75" customHeight="1">
      <c r="A43" s="1"/>
      <c r="C43" s="1"/>
      <c r="D43" s="1"/>
      <c r="H43" s="1"/>
    </row>
    <row r="44" ht="12.75" customHeight="1">
      <c r="A44" s="1"/>
      <c r="C44" s="1"/>
      <c r="D44" s="1"/>
      <c r="H44" s="1"/>
    </row>
    <row r="45" ht="12.75" customHeight="1">
      <c r="A45" s="1"/>
      <c r="C45" s="1"/>
      <c r="D45" s="1"/>
      <c r="H45" s="1"/>
    </row>
    <row r="46" ht="12.75" customHeight="1">
      <c r="A46" s="1"/>
      <c r="C46" s="1"/>
      <c r="D46" s="1"/>
      <c r="H46" s="1"/>
    </row>
    <row r="47" ht="12.75" customHeight="1">
      <c r="A47" s="1"/>
      <c r="C47" s="1"/>
      <c r="D47" s="1"/>
      <c r="H47" s="1"/>
    </row>
    <row r="48" ht="12.75" customHeight="1">
      <c r="A48" s="1"/>
      <c r="C48" s="1"/>
      <c r="D48" s="1"/>
      <c r="H48" s="1"/>
    </row>
    <row r="49" ht="12.75" customHeight="1">
      <c r="A49" s="1"/>
      <c r="C49" s="1"/>
      <c r="D49" s="1"/>
      <c r="H49" s="1"/>
    </row>
    <row r="50" ht="12.75" customHeight="1">
      <c r="A50" s="1"/>
      <c r="C50" s="1"/>
      <c r="D50" s="1"/>
      <c r="H50" s="1"/>
    </row>
    <row r="51" ht="12.75" customHeight="1">
      <c r="A51" s="1"/>
      <c r="C51" s="1"/>
      <c r="D51" s="1"/>
      <c r="H51" s="1"/>
    </row>
    <row r="52" ht="12.75" customHeight="1">
      <c r="A52" s="1"/>
      <c r="C52" s="1"/>
      <c r="D52" s="1"/>
      <c r="H52" s="1"/>
    </row>
    <row r="53" ht="12.75" customHeight="1">
      <c r="A53" s="1"/>
      <c r="C53" s="1"/>
      <c r="D53" s="1"/>
      <c r="H53" s="1"/>
    </row>
    <row r="54" ht="12.75" customHeight="1">
      <c r="A54" s="1"/>
      <c r="C54" s="1"/>
      <c r="D54" s="1"/>
      <c r="H54" s="1"/>
    </row>
    <row r="55" ht="12.75" customHeight="1">
      <c r="A55" s="1"/>
      <c r="C55" s="1"/>
      <c r="D55" s="1"/>
      <c r="H55" s="1"/>
    </row>
    <row r="56" ht="12.75" customHeight="1">
      <c r="A56" s="1"/>
      <c r="C56" s="1"/>
      <c r="D56" s="1"/>
      <c r="H56" s="1"/>
    </row>
    <row r="57" ht="12.75" customHeight="1">
      <c r="A57" s="1"/>
      <c r="C57" s="1"/>
      <c r="D57" s="1"/>
      <c r="H57" s="1"/>
    </row>
    <row r="58" ht="12.75" customHeight="1">
      <c r="A58" s="1"/>
      <c r="C58" s="1"/>
      <c r="D58" s="1"/>
      <c r="H58" s="1"/>
    </row>
    <row r="59" ht="12.75" customHeight="1">
      <c r="A59" s="1"/>
      <c r="C59" s="1"/>
      <c r="D59" s="1"/>
      <c r="H59" s="1"/>
    </row>
    <row r="60" ht="12.75" customHeight="1">
      <c r="A60" s="1"/>
      <c r="C60" s="1"/>
      <c r="D60" s="1"/>
      <c r="H60" s="1"/>
    </row>
    <row r="61" ht="12.75" customHeight="1">
      <c r="A61" s="1"/>
      <c r="C61" s="1"/>
      <c r="D61" s="1"/>
      <c r="H61" s="1"/>
    </row>
    <row r="62" ht="12.75" customHeight="1">
      <c r="A62" s="1"/>
      <c r="C62" s="1"/>
      <c r="D62" s="1"/>
      <c r="H62" s="1"/>
    </row>
    <row r="63" ht="12.75" customHeight="1">
      <c r="A63" s="1"/>
      <c r="C63" s="1"/>
      <c r="D63" s="1"/>
      <c r="H63" s="1"/>
    </row>
    <row r="64" ht="12.75" customHeight="1">
      <c r="A64" s="1"/>
      <c r="C64" s="1"/>
      <c r="D64" s="1"/>
      <c r="H64" s="1"/>
    </row>
    <row r="65" ht="12.75" customHeight="1">
      <c r="A65" s="1"/>
      <c r="C65" s="1"/>
      <c r="D65" s="1"/>
      <c r="H65" s="1"/>
    </row>
    <row r="66" ht="12.75" customHeight="1">
      <c r="A66" s="1"/>
      <c r="C66" s="1"/>
      <c r="D66" s="1"/>
      <c r="H66" s="1"/>
    </row>
    <row r="67" ht="12.75" customHeight="1">
      <c r="A67" s="1"/>
      <c r="C67" s="1"/>
      <c r="D67" s="1"/>
      <c r="H67" s="1"/>
    </row>
    <row r="68" ht="12.75" customHeight="1">
      <c r="A68" s="1"/>
      <c r="C68" s="1"/>
      <c r="D68" s="1"/>
      <c r="H68" s="1"/>
    </row>
    <row r="69" ht="12.75" customHeight="1">
      <c r="A69" s="1"/>
      <c r="C69" s="1"/>
      <c r="D69" s="1"/>
      <c r="H69" s="1"/>
    </row>
    <row r="70" ht="12.75" customHeight="1">
      <c r="A70" s="1"/>
      <c r="C70" s="1"/>
      <c r="D70" s="1"/>
      <c r="H70" s="1"/>
    </row>
    <row r="71" ht="12.75" customHeight="1">
      <c r="A71" s="1"/>
      <c r="C71" s="1"/>
      <c r="D71" s="1"/>
      <c r="H71" s="1"/>
    </row>
    <row r="72" ht="12.75" customHeight="1">
      <c r="A72" s="1"/>
      <c r="C72" s="1"/>
      <c r="D72" s="1"/>
      <c r="H72" s="1"/>
    </row>
    <row r="73" ht="12.75" customHeight="1">
      <c r="A73" s="1"/>
      <c r="C73" s="1"/>
      <c r="D73" s="1"/>
      <c r="H73" s="1"/>
    </row>
    <row r="74" ht="12.75" customHeight="1">
      <c r="A74" s="1"/>
      <c r="C74" s="1"/>
      <c r="D74" s="1"/>
      <c r="H74" s="1"/>
    </row>
    <row r="75" ht="12.75" customHeight="1">
      <c r="A75" s="1"/>
      <c r="C75" s="1"/>
      <c r="D75" s="1"/>
      <c r="H75" s="1"/>
    </row>
    <row r="76" ht="12.75" customHeight="1">
      <c r="A76" s="1"/>
      <c r="C76" s="1"/>
      <c r="D76" s="1"/>
      <c r="H76" s="1"/>
    </row>
    <row r="77" ht="12.75" customHeight="1">
      <c r="A77" s="1"/>
      <c r="C77" s="1"/>
      <c r="D77" s="1"/>
      <c r="H77" s="1"/>
    </row>
    <row r="78" ht="12.75" customHeight="1">
      <c r="A78" s="1"/>
      <c r="C78" s="1"/>
      <c r="D78" s="1"/>
      <c r="H78" s="1"/>
    </row>
    <row r="79" ht="12.75" customHeight="1">
      <c r="A79" s="1"/>
      <c r="C79" s="1"/>
      <c r="D79" s="1"/>
      <c r="H79" s="1"/>
    </row>
    <row r="80" ht="12.75" customHeight="1">
      <c r="A80" s="1"/>
      <c r="C80" s="1"/>
      <c r="D80" s="1"/>
      <c r="H80" s="1"/>
    </row>
    <row r="81" ht="12.75" customHeight="1">
      <c r="A81" s="1"/>
      <c r="C81" s="1"/>
      <c r="D81" s="1"/>
      <c r="H81" s="1"/>
    </row>
    <row r="82" ht="12.75" customHeight="1">
      <c r="A82" s="1"/>
      <c r="C82" s="1"/>
      <c r="D82" s="1"/>
      <c r="H82" s="1"/>
    </row>
    <row r="83" ht="12.75" customHeight="1">
      <c r="A83" s="1"/>
      <c r="C83" s="1"/>
      <c r="D83" s="1"/>
      <c r="H83" s="1"/>
    </row>
    <row r="84" ht="12.75" customHeight="1">
      <c r="A84" s="1"/>
      <c r="C84" s="1"/>
      <c r="D84" s="1"/>
      <c r="H84" s="1"/>
    </row>
    <row r="85" ht="12.75" customHeight="1">
      <c r="A85" s="1"/>
      <c r="C85" s="1"/>
      <c r="D85" s="1"/>
      <c r="H85" s="1"/>
    </row>
    <row r="86" ht="12.75" customHeight="1">
      <c r="A86" s="1"/>
      <c r="C86" s="1"/>
      <c r="D86" s="1"/>
      <c r="H86" s="1"/>
    </row>
    <row r="87" ht="12.75" customHeight="1">
      <c r="A87" s="1"/>
      <c r="C87" s="1"/>
      <c r="D87" s="1"/>
      <c r="H87" s="1"/>
    </row>
    <row r="88" ht="12.75" customHeight="1">
      <c r="A88" s="1"/>
      <c r="C88" s="1"/>
      <c r="D88" s="1"/>
      <c r="H88" s="1"/>
    </row>
    <row r="89" ht="12.75" customHeight="1">
      <c r="A89" s="1"/>
      <c r="C89" s="1"/>
      <c r="D89" s="1"/>
      <c r="H89" s="1"/>
    </row>
    <row r="90" ht="12.75" customHeight="1">
      <c r="A90" s="1"/>
      <c r="C90" s="1"/>
      <c r="D90" s="1"/>
      <c r="H90" s="1"/>
    </row>
    <row r="91" ht="12.75" customHeight="1">
      <c r="A91" s="1"/>
      <c r="C91" s="1"/>
      <c r="D91" s="1"/>
      <c r="H91" s="1"/>
    </row>
    <row r="92" ht="12.75" customHeight="1">
      <c r="A92" s="1"/>
      <c r="C92" s="1"/>
      <c r="D92" s="1"/>
      <c r="H92" s="1"/>
    </row>
    <row r="93" ht="12.75" customHeight="1">
      <c r="A93" s="1"/>
      <c r="C93" s="1"/>
      <c r="D93" s="1"/>
      <c r="H93" s="1"/>
    </row>
    <row r="94" ht="12.75" customHeight="1">
      <c r="A94" s="1"/>
      <c r="C94" s="1"/>
      <c r="D94" s="1"/>
      <c r="H94" s="1"/>
    </row>
    <row r="95" ht="12.75" customHeight="1">
      <c r="A95" s="1"/>
      <c r="C95" s="1"/>
      <c r="D95" s="1"/>
      <c r="H95" s="1"/>
    </row>
    <row r="96" ht="12.75" customHeight="1">
      <c r="A96" s="1"/>
      <c r="C96" s="1"/>
      <c r="D96" s="1"/>
      <c r="H96" s="1"/>
    </row>
    <row r="97" ht="12.75" customHeight="1">
      <c r="A97" s="1"/>
      <c r="C97" s="1"/>
      <c r="D97" s="1"/>
      <c r="H97" s="1"/>
    </row>
    <row r="98" ht="12.75" customHeight="1">
      <c r="A98" s="1"/>
      <c r="C98" s="1"/>
      <c r="D98" s="1"/>
      <c r="H98" s="1"/>
    </row>
    <row r="99" ht="12.75" customHeight="1">
      <c r="A99" s="1"/>
      <c r="C99" s="1"/>
      <c r="D99" s="1"/>
      <c r="H99" s="1"/>
    </row>
    <row r="100" ht="12.75" customHeight="1">
      <c r="A100" s="1"/>
      <c r="C100" s="1"/>
      <c r="D100" s="1"/>
      <c r="H100" s="1"/>
    </row>
    <row r="101" ht="12.75" customHeight="1">
      <c r="A101" s="1"/>
      <c r="C101" s="1"/>
      <c r="D101" s="1"/>
      <c r="H101" s="1"/>
    </row>
    <row r="102" ht="12.75" customHeight="1">
      <c r="A102" s="1"/>
      <c r="C102" s="1"/>
      <c r="D102" s="1"/>
      <c r="H102" s="1"/>
    </row>
    <row r="103" ht="12.75" customHeight="1">
      <c r="A103" s="1"/>
      <c r="C103" s="1"/>
      <c r="D103" s="1"/>
      <c r="H103" s="1"/>
    </row>
    <row r="104" ht="12.75" customHeight="1">
      <c r="A104" s="1"/>
      <c r="C104" s="1"/>
      <c r="D104" s="1"/>
      <c r="H104" s="1"/>
    </row>
    <row r="105" ht="12.75" customHeight="1">
      <c r="A105" s="1"/>
      <c r="C105" s="1"/>
      <c r="D105" s="1"/>
      <c r="H105" s="1"/>
    </row>
    <row r="106" ht="12.75" customHeight="1">
      <c r="A106" s="1"/>
      <c r="C106" s="1"/>
      <c r="D106" s="1"/>
      <c r="H106" s="1"/>
    </row>
    <row r="107" ht="12.75" customHeight="1">
      <c r="A107" s="1"/>
      <c r="C107" s="1"/>
      <c r="D107" s="1"/>
      <c r="H107" s="1"/>
    </row>
    <row r="108" ht="12.75" customHeight="1">
      <c r="A108" s="1"/>
      <c r="C108" s="1"/>
      <c r="D108" s="1"/>
      <c r="H108" s="1"/>
    </row>
    <row r="109" ht="12.75" customHeight="1">
      <c r="A109" s="1"/>
      <c r="C109" s="1"/>
      <c r="D109" s="1"/>
      <c r="H109" s="1"/>
    </row>
    <row r="110" ht="12.75" customHeight="1">
      <c r="A110" s="1"/>
      <c r="C110" s="1"/>
      <c r="D110" s="1"/>
      <c r="H110" s="1"/>
    </row>
    <row r="111" ht="12.75" customHeight="1">
      <c r="A111" s="1"/>
      <c r="C111" s="1"/>
      <c r="D111" s="1"/>
      <c r="H111" s="1"/>
    </row>
    <row r="112" ht="12.75" customHeight="1">
      <c r="A112" s="1"/>
      <c r="C112" s="1"/>
      <c r="D112" s="1"/>
      <c r="H112" s="1"/>
    </row>
    <row r="113" ht="12.75" customHeight="1">
      <c r="A113" s="1"/>
      <c r="C113" s="1"/>
      <c r="D113" s="1"/>
      <c r="H113" s="1"/>
    </row>
    <row r="114" ht="12.75" customHeight="1">
      <c r="A114" s="1"/>
      <c r="C114" s="1"/>
      <c r="D114" s="1"/>
      <c r="H114" s="1"/>
    </row>
    <row r="115" ht="12.75" customHeight="1">
      <c r="A115" s="1"/>
      <c r="C115" s="1"/>
      <c r="D115" s="1"/>
      <c r="H115" s="1"/>
    </row>
    <row r="116" ht="12.75" customHeight="1">
      <c r="A116" s="1"/>
      <c r="C116" s="1"/>
      <c r="D116" s="1"/>
      <c r="H116" s="1"/>
    </row>
    <row r="117" ht="12.75" customHeight="1">
      <c r="A117" s="1"/>
      <c r="C117" s="1"/>
      <c r="D117" s="1"/>
      <c r="H117" s="1"/>
    </row>
    <row r="118" ht="12.75" customHeight="1">
      <c r="A118" s="1"/>
      <c r="C118" s="1"/>
      <c r="D118" s="1"/>
      <c r="H118" s="1"/>
    </row>
    <row r="119" ht="12.75" customHeight="1">
      <c r="A119" s="1"/>
      <c r="C119" s="1"/>
      <c r="D119" s="1"/>
      <c r="H119" s="1"/>
    </row>
    <row r="120" ht="12.75" customHeight="1">
      <c r="A120" s="1"/>
      <c r="C120" s="1"/>
      <c r="D120" s="1"/>
      <c r="H120" s="1"/>
    </row>
    <row r="121" ht="12.75" customHeight="1">
      <c r="A121" s="1"/>
      <c r="C121" s="1"/>
      <c r="D121" s="1"/>
      <c r="H121" s="1"/>
    </row>
    <row r="122" ht="12.75" customHeight="1">
      <c r="A122" s="1"/>
      <c r="C122" s="1"/>
      <c r="D122" s="1"/>
      <c r="H122" s="1"/>
    </row>
    <row r="123" ht="12.75" customHeight="1">
      <c r="A123" s="1"/>
      <c r="C123" s="1"/>
      <c r="D123" s="1"/>
      <c r="H123" s="1"/>
    </row>
    <row r="124" ht="12.75" customHeight="1">
      <c r="A124" s="1"/>
      <c r="C124" s="1"/>
      <c r="D124" s="1"/>
      <c r="H124" s="1"/>
    </row>
    <row r="125" ht="12.75" customHeight="1">
      <c r="A125" s="1"/>
      <c r="C125" s="1"/>
      <c r="D125" s="1"/>
      <c r="H125" s="1"/>
    </row>
    <row r="126" ht="12.75" customHeight="1">
      <c r="A126" s="1"/>
      <c r="C126" s="1"/>
      <c r="D126" s="1"/>
      <c r="H126" s="1"/>
    </row>
    <row r="127" ht="12.75" customHeight="1">
      <c r="A127" s="1"/>
      <c r="C127" s="1"/>
      <c r="D127" s="1"/>
      <c r="H127" s="1"/>
    </row>
    <row r="128" ht="12.75" customHeight="1">
      <c r="A128" s="1"/>
      <c r="C128" s="1"/>
      <c r="D128" s="1"/>
      <c r="H128" s="1"/>
    </row>
    <row r="129" ht="12.75" customHeight="1">
      <c r="A129" s="1"/>
      <c r="C129" s="1"/>
      <c r="D129" s="1"/>
      <c r="H129" s="1"/>
    </row>
    <row r="130" ht="12.75" customHeight="1">
      <c r="A130" s="1"/>
      <c r="C130" s="1"/>
      <c r="D130" s="1"/>
      <c r="H130" s="1"/>
    </row>
    <row r="131" ht="12.75" customHeight="1">
      <c r="A131" s="1"/>
      <c r="C131" s="1"/>
      <c r="D131" s="1"/>
      <c r="H131" s="1"/>
    </row>
    <row r="132" ht="12.75" customHeight="1">
      <c r="A132" s="1"/>
      <c r="C132" s="1"/>
      <c r="D132" s="1"/>
      <c r="H132" s="1"/>
    </row>
    <row r="133" ht="12.75" customHeight="1">
      <c r="A133" s="1"/>
      <c r="C133" s="1"/>
      <c r="D133" s="1"/>
      <c r="H133" s="1"/>
    </row>
    <row r="134" ht="12.75" customHeight="1">
      <c r="A134" s="1"/>
      <c r="C134" s="1"/>
      <c r="D134" s="1"/>
      <c r="H134" s="1"/>
    </row>
    <row r="135" ht="12.75" customHeight="1">
      <c r="A135" s="1"/>
      <c r="C135" s="1"/>
      <c r="D135" s="1"/>
      <c r="H135" s="1"/>
    </row>
    <row r="136" ht="12.75" customHeight="1">
      <c r="A136" s="1"/>
      <c r="C136" s="1"/>
      <c r="D136" s="1"/>
      <c r="H136" s="1"/>
    </row>
    <row r="137" ht="12.75" customHeight="1">
      <c r="A137" s="1"/>
      <c r="C137" s="1"/>
      <c r="D137" s="1"/>
      <c r="H137" s="1"/>
    </row>
    <row r="138" ht="12.75" customHeight="1">
      <c r="A138" s="1"/>
      <c r="C138" s="1"/>
      <c r="D138" s="1"/>
      <c r="H138" s="1"/>
    </row>
    <row r="139" ht="12.75" customHeight="1">
      <c r="A139" s="1"/>
      <c r="C139" s="1"/>
      <c r="D139" s="1"/>
      <c r="H139" s="1"/>
    </row>
    <row r="140" ht="12.75" customHeight="1">
      <c r="A140" s="1"/>
      <c r="C140" s="1"/>
      <c r="D140" s="1"/>
      <c r="H140" s="1"/>
    </row>
    <row r="141" ht="12.75" customHeight="1">
      <c r="A141" s="1"/>
      <c r="C141" s="1"/>
      <c r="D141" s="1"/>
      <c r="H141" s="1"/>
    </row>
    <row r="142" ht="12.75" customHeight="1">
      <c r="A142" s="1"/>
      <c r="C142" s="1"/>
      <c r="D142" s="1"/>
      <c r="H142" s="1"/>
    </row>
    <row r="143" ht="12.75" customHeight="1">
      <c r="A143" s="1"/>
      <c r="C143" s="1"/>
      <c r="D143" s="1"/>
      <c r="H143" s="1"/>
    </row>
    <row r="144" ht="12.75" customHeight="1">
      <c r="A144" s="1"/>
      <c r="C144" s="1"/>
      <c r="D144" s="1"/>
      <c r="H144" s="1"/>
    </row>
    <row r="145" ht="12.75" customHeight="1">
      <c r="A145" s="1"/>
      <c r="C145" s="1"/>
      <c r="D145" s="1"/>
      <c r="H145" s="1"/>
    </row>
    <row r="146" ht="12.75" customHeight="1">
      <c r="A146" s="1"/>
      <c r="C146" s="1"/>
      <c r="D146" s="1"/>
      <c r="H146" s="1"/>
    </row>
    <row r="147" ht="12.75" customHeight="1">
      <c r="A147" s="1"/>
      <c r="C147" s="1"/>
      <c r="D147" s="1"/>
      <c r="H147" s="1"/>
    </row>
    <row r="148" ht="12.75" customHeight="1">
      <c r="A148" s="1"/>
      <c r="C148" s="1"/>
      <c r="D148" s="1"/>
      <c r="H148" s="1"/>
    </row>
    <row r="149" ht="12.75" customHeight="1">
      <c r="A149" s="1"/>
      <c r="C149" s="1"/>
      <c r="D149" s="1"/>
      <c r="H149" s="1"/>
    </row>
    <row r="150" ht="12.75" customHeight="1">
      <c r="A150" s="1"/>
      <c r="C150" s="1"/>
      <c r="D150" s="1"/>
      <c r="H150" s="1"/>
    </row>
    <row r="151" ht="12.75" customHeight="1">
      <c r="A151" s="1"/>
      <c r="C151" s="1"/>
      <c r="D151" s="1"/>
      <c r="H151" s="1"/>
    </row>
    <row r="152" ht="12.75" customHeight="1">
      <c r="A152" s="1"/>
      <c r="C152" s="1"/>
      <c r="D152" s="1"/>
      <c r="H152" s="1"/>
    </row>
    <row r="153" ht="12.75" customHeight="1">
      <c r="A153" s="1"/>
      <c r="C153" s="1"/>
      <c r="D153" s="1"/>
      <c r="H153" s="1"/>
    </row>
    <row r="154" ht="12.75" customHeight="1">
      <c r="A154" s="1"/>
      <c r="C154" s="1"/>
      <c r="D154" s="1"/>
      <c r="H154" s="1"/>
    </row>
    <row r="155" ht="12.75" customHeight="1">
      <c r="A155" s="1"/>
      <c r="C155" s="1"/>
      <c r="D155" s="1"/>
      <c r="H155" s="1"/>
    </row>
    <row r="156" ht="12.75" customHeight="1">
      <c r="A156" s="1"/>
      <c r="C156" s="1"/>
      <c r="D156" s="1"/>
      <c r="H156" s="1"/>
    </row>
    <row r="157" ht="12.75" customHeight="1">
      <c r="A157" s="1"/>
      <c r="C157" s="1"/>
      <c r="D157" s="1"/>
      <c r="H157" s="1"/>
    </row>
    <row r="158" ht="12.75" customHeight="1">
      <c r="A158" s="1"/>
      <c r="C158" s="1"/>
      <c r="D158" s="1"/>
      <c r="H158" s="1"/>
    </row>
    <row r="159" ht="12.75" customHeight="1">
      <c r="A159" s="1"/>
      <c r="C159" s="1"/>
      <c r="D159" s="1"/>
      <c r="H159" s="1"/>
    </row>
    <row r="160" ht="12.75" customHeight="1">
      <c r="A160" s="1"/>
      <c r="C160" s="1"/>
      <c r="D160" s="1"/>
      <c r="H160" s="1"/>
    </row>
    <row r="161" ht="12.75" customHeight="1">
      <c r="A161" s="1"/>
      <c r="C161" s="1"/>
      <c r="D161" s="1"/>
      <c r="H161" s="1"/>
    </row>
    <row r="162" ht="12.75" customHeight="1">
      <c r="A162" s="1"/>
      <c r="C162" s="1"/>
      <c r="D162" s="1"/>
      <c r="H162" s="1"/>
    </row>
    <row r="163" ht="12.75" customHeight="1">
      <c r="A163" s="1"/>
      <c r="C163" s="1"/>
      <c r="D163" s="1"/>
      <c r="H163" s="1"/>
    </row>
    <row r="164" ht="12.75" customHeight="1">
      <c r="A164" s="1"/>
      <c r="C164" s="1"/>
      <c r="D164" s="1"/>
      <c r="H164" s="1"/>
    </row>
    <row r="165" ht="12.75" customHeight="1">
      <c r="A165" s="1"/>
      <c r="C165" s="1"/>
      <c r="D165" s="1"/>
      <c r="H165" s="1"/>
    </row>
    <row r="166" ht="12.75" customHeight="1">
      <c r="A166" s="1"/>
      <c r="C166" s="1"/>
      <c r="D166" s="1"/>
      <c r="H166" s="1"/>
    </row>
    <row r="167" ht="12.75" customHeight="1">
      <c r="A167" s="1"/>
      <c r="C167" s="1"/>
      <c r="D167" s="1"/>
      <c r="H167" s="1"/>
    </row>
    <row r="168" ht="12.75" customHeight="1">
      <c r="A168" s="1"/>
      <c r="C168" s="1"/>
      <c r="D168" s="1"/>
      <c r="H168" s="1"/>
    </row>
    <row r="169" ht="12.75" customHeight="1">
      <c r="A169" s="1"/>
      <c r="C169" s="1"/>
      <c r="D169" s="1"/>
      <c r="H169" s="1"/>
    </row>
    <row r="170" ht="12.75" customHeight="1">
      <c r="A170" s="1"/>
      <c r="C170" s="1"/>
      <c r="D170" s="1"/>
      <c r="H170" s="1"/>
    </row>
    <row r="171" ht="12.75" customHeight="1">
      <c r="A171" s="1"/>
      <c r="C171" s="1"/>
      <c r="D171" s="1"/>
      <c r="H171" s="1"/>
    </row>
    <row r="172" ht="12.75" customHeight="1">
      <c r="A172" s="1"/>
      <c r="C172" s="1"/>
      <c r="D172" s="1"/>
      <c r="H172" s="1"/>
    </row>
    <row r="173" ht="12.75" customHeight="1">
      <c r="A173" s="1"/>
      <c r="C173" s="1"/>
      <c r="D173" s="1"/>
      <c r="H173" s="1"/>
    </row>
    <row r="174" ht="12.75" customHeight="1">
      <c r="A174" s="1"/>
      <c r="C174" s="1"/>
      <c r="D174" s="1"/>
      <c r="H174" s="1"/>
    </row>
    <row r="175" ht="12.75" customHeight="1">
      <c r="A175" s="1"/>
      <c r="C175" s="1"/>
      <c r="D175" s="1"/>
      <c r="H175" s="1"/>
    </row>
    <row r="176" ht="12.75" customHeight="1">
      <c r="A176" s="1"/>
      <c r="C176" s="1"/>
      <c r="D176" s="1"/>
      <c r="H176" s="1"/>
    </row>
    <row r="177" ht="12.75" customHeight="1">
      <c r="A177" s="1"/>
      <c r="C177" s="1"/>
      <c r="D177" s="1"/>
      <c r="H177" s="1"/>
    </row>
    <row r="178" ht="12.75" customHeight="1">
      <c r="A178" s="1"/>
      <c r="C178" s="1"/>
      <c r="D178" s="1"/>
      <c r="H178" s="1"/>
    </row>
    <row r="179" ht="12.75" customHeight="1">
      <c r="A179" s="1"/>
      <c r="C179" s="1"/>
      <c r="D179" s="1"/>
      <c r="H179" s="1"/>
    </row>
    <row r="180" ht="12.75" customHeight="1">
      <c r="A180" s="1"/>
      <c r="C180" s="1"/>
      <c r="D180" s="1"/>
      <c r="H180" s="1"/>
    </row>
    <row r="181" ht="12.75" customHeight="1">
      <c r="A181" s="1"/>
      <c r="C181" s="1"/>
      <c r="D181" s="1"/>
      <c r="H181" s="1"/>
    </row>
    <row r="182" ht="12.75" customHeight="1">
      <c r="A182" s="1"/>
      <c r="C182" s="1"/>
      <c r="D182" s="1"/>
      <c r="H182" s="1"/>
    </row>
    <row r="183" ht="12.75" customHeight="1">
      <c r="A183" s="1"/>
      <c r="C183" s="1"/>
      <c r="D183" s="1"/>
      <c r="H183" s="1"/>
    </row>
    <row r="184" ht="12.75" customHeight="1">
      <c r="A184" s="1"/>
      <c r="C184" s="1"/>
      <c r="D184" s="1"/>
      <c r="H184" s="1"/>
    </row>
    <row r="185" ht="12.75" customHeight="1">
      <c r="A185" s="1"/>
      <c r="C185" s="1"/>
      <c r="D185" s="1"/>
      <c r="H185" s="1"/>
    </row>
    <row r="186" ht="12.75" customHeight="1">
      <c r="A186" s="1"/>
      <c r="C186" s="1"/>
      <c r="D186" s="1"/>
      <c r="H186" s="1"/>
    </row>
    <row r="187" ht="12.75" customHeight="1">
      <c r="A187" s="1"/>
      <c r="C187" s="1"/>
      <c r="D187" s="1"/>
      <c r="H187" s="1"/>
    </row>
    <row r="188" ht="12.75" customHeight="1">
      <c r="A188" s="1"/>
      <c r="C188" s="1"/>
      <c r="D188" s="1"/>
      <c r="H188" s="1"/>
    </row>
    <row r="189" ht="12.75" customHeight="1">
      <c r="A189" s="1"/>
      <c r="C189" s="1"/>
      <c r="D189" s="1"/>
      <c r="H189" s="1"/>
    </row>
    <row r="190" ht="12.75" customHeight="1">
      <c r="A190" s="1"/>
      <c r="C190" s="1"/>
      <c r="D190" s="1"/>
      <c r="H190" s="1"/>
    </row>
    <row r="191" ht="12.75" customHeight="1">
      <c r="A191" s="1"/>
      <c r="C191" s="1"/>
      <c r="D191" s="1"/>
      <c r="H191" s="1"/>
    </row>
    <row r="192" ht="12.75" customHeight="1">
      <c r="A192" s="1"/>
      <c r="C192" s="1"/>
      <c r="D192" s="1"/>
      <c r="H192" s="1"/>
    </row>
    <row r="193" ht="12.75" customHeight="1">
      <c r="A193" s="1"/>
      <c r="C193" s="1"/>
      <c r="D193" s="1"/>
      <c r="H193" s="1"/>
    </row>
    <row r="194" ht="12.75" customHeight="1">
      <c r="A194" s="1"/>
      <c r="C194" s="1"/>
      <c r="D194" s="1"/>
      <c r="H194" s="1"/>
    </row>
    <row r="195" ht="12.75" customHeight="1">
      <c r="A195" s="1"/>
      <c r="C195" s="1"/>
      <c r="D195" s="1"/>
      <c r="H195" s="1"/>
    </row>
    <row r="196" ht="12.75" customHeight="1">
      <c r="A196" s="1"/>
      <c r="C196" s="1"/>
      <c r="D196" s="1"/>
      <c r="H196" s="1"/>
    </row>
    <row r="197" ht="12.75" customHeight="1">
      <c r="A197" s="1"/>
      <c r="C197" s="1"/>
      <c r="D197" s="1"/>
      <c r="H197" s="1"/>
    </row>
    <row r="198" ht="12.75" customHeight="1">
      <c r="A198" s="1"/>
      <c r="C198" s="1"/>
      <c r="D198" s="1"/>
      <c r="H198" s="1"/>
    </row>
    <row r="199" ht="12.75" customHeight="1">
      <c r="A199" s="1"/>
      <c r="C199" s="1"/>
      <c r="D199" s="1"/>
      <c r="H199" s="1"/>
    </row>
    <row r="200" ht="12.75" customHeight="1">
      <c r="A200" s="1"/>
      <c r="C200" s="1"/>
      <c r="D200" s="1"/>
      <c r="H200" s="1"/>
    </row>
    <row r="201" ht="12.75" customHeight="1">
      <c r="A201" s="1"/>
      <c r="C201" s="1"/>
      <c r="D201" s="1"/>
      <c r="H201" s="1"/>
    </row>
    <row r="202" ht="12.75" customHeight="1">
      <c r="A202" s="1"/>
      <c r="C202" s="1"/>
      <c r="D202" s="1"/>
      <c r="H202" s="1"/>
    </row>
    <row r="203" ht="12.75" customHeight="1">
      <c r="A203" s="1"/>
      <c r="C203" s="1"/>
      <c r="D203" s="1"/>
      <c r="H203" s="1"/>
    </row>
    <row r="204" ht="12.75" customHeight="1">
      <c r="A204" s="1"/>
      <c r="C204" s="1"/>
      <c r="D204" s="1"/>
      <c r="H204" s="1"/>
    </row>
    <row r="205" ht="12.75" customHeight="1">
      <c r="A205" s="1"/>
      <c r="C205" s="1"/>
      <c r="D205" s="1"/>
      <c r="H205" s="1"/>
    </row>
    <row r="206" ht="12.75" customHeight="1">
      <c r="A206" s="1"/>
      <c r="C206" s="1"/>
      <c r="D206" s="1"/>
      <c r="H206" s="1"/>
    </row>
    <row r="207" ht="12.75" customHeight="1">
      <c r="A207" s="1"/>
      <c r="C207" s="1"/>
      <c r="D207" s="1"/>
      <c r="H207" s="1"/>
    </row>
    <row r="208" ht="12.75" customHeight="1">
      <c r="A208" s="1"/>
      <c r="C208" s="1"/>
      <c r="D208" s="1"/>
      <c r="H208" s="1"/>
    </row>
    <row r="209" ht="12.75" customHeight="1">
      <c r="A209" s="1"/>
      <c r="C209" s="1"/>
      <c r="D209" s="1"/>
      <c r="H209" s="1"/>
    </row>
    <row r="210" ht="12.75" customHeight="1">
      <c r="A210" s="1"/>
      <c r="C210" s="1"/>
      <c r="D210" s="1"/>
      <c r="H210" s="1"/>
    </row>
    <row r="211" ht="12.75" customHeight="1">
      <c r="A211" s="1"/>
      <c r="C211" s="1"/>
      <c r="D211" s="1"/>
      <c r="H211" s="1"/>
    </row>
    <row r="212" ht="12.75" customHeight="1">
      <c r="A212" s="1"/>
      <c r="C212" s="1"/>
      <c r="D212" s="1"/>
      <c r="H212" s="1"/>
    </row>
    <row r="213" ht="12.75" customHeight="1">
      <c r="A213" s="1"/>
      <c r="C213" s="1"/>
      <c r="D213" s="1"/>
      <c r="H213" s="1"/>
    </row>
    <row r="214" ht="12.75" customHeight="1">
      <c r="A214" s="1"/>
      <c r="C214" s="1"/>
      <c r="D214" s="1"/>
      <c r="H214" s="1"/>
    </row>
    <row r="215" ht="12.75" customHeight="1">
      <c r="A215" s="1"/>
      <c r="C215" s="1"/>
      <c r="D215" s="1"/>
      <c r="H215" s="1"/>
    </row>
    <row r="216" ht="12.75" customHeight="1">
      <c r="A216" s="1"/>
      <c r="C216" s="1"/>
      <c r="D216" s="1"/>
      <c r="H216" s="1"/>
    </row>
    <row r="217" ht="12.75" customHeight="1">
      <c r="A217" s="1"/>
      <c r="C217" s="1"/>
      <c r="D217" s="1"/>
      <c r="H217" s="1"/>
    </row>
    <row r="218" ht="12.75" customHeight="1">
      <c r="A218" s="1"/>
      <c r="C218" s="1"/>
      <c r="D218" s="1"/>
      <c r="H218" s="1"/>
    </row>
    <row r="219" ht="12.75" customHeight="1">
      <c r="A219" s="1"/>
      <c r="C219" s="1"/>
      <c r="D219" s="1"/>
      <c r="H219" s="1"/>
    </row>
    <row r="220" ht="12.75" customHeight="1">
      <c r="A220" s="1"/>
      <c r="C220" s="1"/>
      <c r="D220" s="1"/>
      <c r="H220" s="1"/>
    </row>
    <row r="221" ht="12.75" customHeight="1">
      <c r="A221" s="1"/>
      <c r="C221" s="1"/>
      <c r="D221" s="1"/>
      <c r="H221" s="1"/>
    </row>
    <row r="222" ht="12.75" customHeight="1">
      <c r="A222" s="1"/>
      <c r="C222" s="1"/>
      <c r="D222" s="1"/>
      <c r="H222" s="1"/>
    </row>
    <row r="223" ht="12.75" customHeight="1">
      <c r="A223" s="1"/>
      <c r="C223" s="1"/>
      <c r="D223" s="1"/>
      <c r="H223" s="1"/>
    </row>
    <row r="224" ht="12.75" customHeight="1">
      <c r="A224" s="1"/>
      <c r="C224" s="1"/>
      <c r="D224" s="1"/>
      <c r="H224" s="1"/>
    </row>
    <row r="225" ht="12.75" customHeight="1">
      <c r="A225" s="1"/>
      <c r="C225" s="1"/>
      <c r="D225" s="1"/>
      <c r="H225" s="1"/>
    </row>
    <row r="226" ht="12.75" customHeight="1">
      <c r="A226" s="1"/>
      <c r="C226" s="1"/>
      <c r="D226" s="1"/>
      <c r="H226" s="1"/>
    </row>
    <row r="227" ht="12.75" customHeight="1">
      <c r="A227" s="1"/>
      <c r="C227" s="1"/>
      <c r="D227" s="1"/>
      <c r="H227" s="1"/>
    </row>
    <row r="228" ht="12.75" customHeight="1">
      <c r="A228" s="1"/>
      <c r="C228" s="1"/>
      <c r="D228" s="1"/>
      <c r="H228" s="1"/>
    </row>
    <row r="229" ht="12.75" customHeight="1">
      <c r="A229" s="1"/>
      <c r="C229" s="1"/>
      <c r="D229" s="1"/>
      <c r="H229" s="1"/>
    </row>
    <row r="230" ht="12.75" customHeight="1">
      <c r="A230" s="1"/>
      <c r="C230" s="1"/>
      <c r="D230" s="1"/>
      <c r="H230" s="1"/>
    </row>
    <row r="231" ht="12.75" customHeight="1">
      <c r="A231" s="1"/>
      <c r="C231" s="1"/>
      <c r="D231" s="1"/>
      <c r="H231" s="1"/>
    </row>
    <row r="232" ht="12.75" customHeight="1">
      <c r="A232" s="1"/>
      <c r="C232" s="1"/>
      <c r="D232" s="1"/>
      <c r="H232" s="1"/>
    </row>
    <row r="233" ht="12.75" customHeight="1">
      <c r="A233" s="1"/>
      <c r="C233" s="1"/>
      <c r="D233" s="1"/>
      <c r="H233" s="1"/>
    </row>
    <row r="234" ht="12.75" customHeight="1">
      <c r="A234" s="1"/>
      <c r="C234" s="1"/>
      <c r="D234" s="1"/>
      <c r="H234" s="1"/>
    </row>
    <row r="235" ht="12.75" customHeight="1">
      <c r="A235" s="1"/>
      <c r="C235" s="1"/>
      <c r="D235" s="1"/>
      <c r="H235" s="1"/>
    </row>
    <row r="236" ht="12.75" customHeight="1">
      <c r="A236" s="1"/>
      <c r="C236" s="1"/>
      <c r="D236" s="1"/>
      <c r="H236" s="1"/>
    </row>
    <row r="237" ht="12.75" customHeight="1">
      <c r="A237" s="1"/>
      <c r="C237" s="1"/>
      <c r="D237" s="1"/>
      <c r="H237" s="1"/>
    </row>
    <row r="238" ht="12.75" customHeight="1">
      <c r="A238" s="1"/>
      <c r="C238" s="1"/>
      <c r="D238" s="1"/>
      <c r="H238" s="1"/>
    </row>
    <row r="239" ht="12.75" customHeight="1">
      <c r="A239" s="1"/>
      <c r="C239" s="1"/>
      <c r="D239" s="1"/>
      <c r="H239" s="1"/>
    </row>
    <row r="240" ht="12.75" customHeight="1">
      <c r="A240" s="1"/>
      <c r="C240" s="1"/>
      <c r="D240" s="1"/>
      <c r="H240" s="1"/>
    </row>
    <row r="241" ht="12.75" customHeight="1">
      <c r="A241" s="1"/>
      <c r="C241" s="1"/>
      <c r="D241" s="1"/>
      <c r="H241" s="1"/>
    </row>
    <row r="242" ht="12.75" customHeight="1">
      <c r="A242" s="1"/>
      <c r="C242" s="1"/>
      <c r="D242" s="1"/>
      <c r="H242" s="1"/>
    </row>
    <row r="243" ht="12.75" customHeight="1">
      <c r="A243" s="1"/>
      <c r="C243" s="1"/>
      <c r="D243" s="1"/>
      <c r="H243" s="1"/>
    </row>
    <row r="244" ht="12.75" customHeight="1">
      <c r="A244" s="1"/>
      <c r="C244" s="1"/>
      <c r="D244" s="1"/>
      <c r="H244" s="1"/>
    </row>
    <row r="245" ht="12.75" customHeight="1">
      <c r="A245" s="1"/>
      <c r="C245" s="1"/>
      <c r="D245" s="1"/>
      <c r="H245" s="1"/>
    </row>
    <row r="246" ht="12.75" customHeight="1">
      <c r="A246" s="1"/>
      <c r="C246" s="1"/>
      <c r="D246" s="1"/>
      <c r="H246" s="1"/>
    </row>
    <row r="247" ht="12.75" customHeight="1">
      <c r="A247" s="1"/>
      <c r="C247" s="1"/>
      <c r="D247" s="1"/>
      <c r="H247" s="1"/>
    </row>
    <row r="248" ht="12.75" customHeight="1">
      <c r="A248" s="1"/>
      <c r="C248" s="1"/>
      <c r="D248" s="1"/>
      <c r="H248" s="1"/>
    </row>
    <row r="249" ht="12.75" customHeight="1">
      <c r="A249" s="1"/>
      <c r="C249" s="1"/>
      <c r="D249" s="1"/>
      <c r="H249" s="1"/>
    </row>
    <row r="250" ht="12.75" customHeight="1">
      <c r="A250" s="1"/>
      <c r="C250" s="1"/>
      <c r="D250" s="1"/>
      <c r="H250" s="1"/>
    </row>
    <row r="251" ht="12.75" customHeight="1">
      <c r="A251" s="1"/>
      <c r="C251" s="1"/>
      <c r="D251" s="1"/>
      <c r="H251" s="1"/>
    </row>
    <row r="252" ht="12.75" customHeight="1">
      <c r="A252" s="1"/>
      <c r="C252" s="1"/>
      <c r="D252" s="1"/>
      <c r="H252" s="1"/>
    </row>
    <row r="253" ht="12.75" customHeight="1">
      <c r="A253" s="1"/>
      <c r="C253" s="1"/>
      <c r="D253" s="1"/>
      <c r="H253" s="1"/>
    </row>
    <row r="254" ht="12.75" customHeight="1">
      <c r="A254" s="1"/>
      <c r="C254" s="1"/>
      <c r="D254" s="1"/>
      <c r="H254" s="1"/>
    </row>
    <row r="255" ht="12.75" customHeight="1">
      <c r="A255" s="1"/>
      <c r="C255" s="1"/>
      <c r="D255" s="1"/>
      <c r="H255" s="1"/>
    </row>
    <row r="256" ht="12.75" customHeight="1">
      <c r="A256" s="1"/>
      <c r="C256" s="1"/>
      <c r="D256" s="1"/>
      <c r="H256" s="1"/>
    </row>
    <row r="257" ht="12.75" customHeight="1">
      <c r="A257" s="1"/>
      <c r="C257" s="1"/>
      <c r="D257" s="1"/>
      <c r="H257" s="1"/>
    </row>
    <row r="258" ht="12.75" customHeight="1">
      <c r="A258" s="1"/>
      <c r="C258" s="1"/>
      <c r="D258" s="1"/>
      <c r="H258" s="1"/>
    </row>
    <row r="259" ht="12.75" customHeight="1">
      <c r="A259" s="1"/>
      <c r="C259" s="1"/>
      <c r="D259" s="1"/>
      <c r="H259" s="1"/>
    </row>
    <row r="260" ht="12.75" customHeight="1">
      <c r="A260" s="1"/>
      <c r="C260" s="1"/>
      <c r="D260" s="1"/>
      <c r="H260" s="1"/>
    </row>
    <row r="261" ht="12.75" customHeight="1">
      <c r="A261" s="1"/>
      <c r="C261" s="1"/>
      <c r="D261" s="1"/>
      <c r="H261" s="1"/>
    </row>
    <row r="262" ht="12.75" customHeight="1">
      <c r="A262" s="1"/>
      <c r="C262" s="1"/>
      <c r="D262" s="1"/>
      <c r="H262" s="1"/>
    </row>
    <row r="263" ht="12.75" customHeight="1">
      <c r="A263" s="1"/>
      <c r="C263" s="1"/>
      <c r="D263" s="1"/>
      <c r="H263" s="1"/>
    </row>
    <row r="264" ht="12.75" customHeight="1">
      <c r="A264" s="1"/>
      <c r="C264" s="1"/>
      <c r="D264" s="1"/>
      <c r="H264" s="1"/>
    </row>
    <row r="265" ht="12.75" customHeight="1">
      <c r="A265" s="1"/>
      <c r="C265" s="1"/>
      <c r="D265" s="1"/>
      <c r="H265" s="1"/>
    </row>
    <row r="266" ht="12.75" customHeight="1">
      <c r="A266" s="1"/>
      <c r="C266" s="1"/>
      <c r="D266" s="1"/>
      <c r="H266" s="1"/>
    </row>
    <row r="267" ht="12.75" customHeight="1">
      <c r="A267" s="1"/>
      <c r="C267" s="1"/>
      <c r="D267" s="1"/>
      <c r="H267" s="1"/>
    </row>
    <row r="268" ht="12.75" customHeight="1">
      <c r="A268" s="1"/>
      <c r="C268" s="1"/>
      <c r="D268" s="1"/>
      <c r="H268" s="1"/>
    </row>
    <row r="269" ht="12.75" customHeight="1">
      <c r="A269" s="1"/>
      <c r="C269" s="1"/>
      <c r="D269" s="1"/>
      <c r="H269" s="1"/>
    </row>
    <row r="270" ht="12.75" customHeight="1">
      <c r="A270" s="1"/>
      <c r="C270" s="1"/>
      <c r="D270" s="1"/>
      <c r="H270" s="1"/>
    </row>
    <row r="271" ht="12.75" customHeight="1">
      <c r="A271" s="1"/>
      <c r="C271" s="1"/>
      <c r="D271" s="1"/>
      <c r="H271" s="1"/>
    </row>
    <row r="272" ht="12.75" customHeight="1">
      <c r="A272" s="1"/>
      <c r="C272" s="1"/>
      <c r="D272" s="1"/>
      <c r="H272" s="1"/>
    </row>
    <row r="273" ht="12.75" customHeight="1">
      <c r="A273" s="1"/>
      <c r="C273" s="1"/>
      <c r="D273" s="1"/>
      <c r="H273" s="1"/>
    </row>
    <row r="274" ht="12.75" customHeight="1">
      <c r="A274" s="1"/>
      <c r="C274" s="1"/>
      <c r="D274" s="1"/>
      <c r="H274" s="1"/>
    </row>
    <row r="275" ht="12.75" customHeight="1">
      <c r="A275" s="1"/>
      <c r="C275" s="1"/>
      <c r="D275" s="1"/>
      <c r="H275" s="1"/>
    </row>
    <row r="276" ht="12.75" customHeight="1">
      <c r="A276" s="1"/>
      <c r="C276" s="1"/>
      <c r="D276" s="1"/>
      <c r="H276" s="1"/>
    </row>
    <row r="277" ht="12.75" customHeight="1">
      <c r="A277" s="1"/>
      <c r="C277" s="1"/>
      <c r="D277" s="1"/>
      <c r="H277" s="1"/>
    </row>
    <row r="278" ht="12.75" customHeight="1">
      <c r="A278" s="1"/>
      <c r="C278" s="1"/>
      <c r="D278" s="1"/>
      <c r="H278" s="1"/>
    </row>
    <row r="279" ht="12.75" customHeight="1">
      <c r="A279" s="1"/>
      <c r="C279" s="1"/>
      <c r="D279" s="1"/>
      <c r="H279" s="1"/>
    </row>
    <row r="280" ht="12.75" customHeight="1">
      <c r="A280" s="1"/>
      <c r="C280" s="1"/>
      <c r="D280" s="1"/>
      <c r="H280" s="1"/>
    </row>
    <row r="281" ht="12.75" customHeight="1">
      <c r="A281" s="1"/>
      <c r="C281" s="1"/>
      <c r="D281" s="1"/>
      <c r="H281" s="1"/>
    </row>
    <row r="282" ht="12.75" customHeight="1">
      <c r="A282" s="1"/>
      <c r="C282" s="1"/>
      <c r="D282" s="1"/>
      <c r="H282" s="1"/>
    </row>
    <row r="283" ht="12.75" customHeight="1">
      <c r="A283" s="1"/>
      <c r="C283" s="1"/>
      <c r="D283" s="1"/>
      <c r="H283" s="1"/>
    </row>
    <row r="284" ht="12.75" customHeight="1">
      <c r="A284" s="1"/>
      <c r="C284" s="1"/>
      <c r="D284" s="1"/>
      <c r="H284" s="1"/>
    </row>
    <row r="285" ht="12.75" customHeight="1">
      <c r="A285" s="1"/>
      <c r="C285" s="1"/>
      <c r="D285" s="1"/>
      <c r="H285" s="1"/>
    </row>
    <row r="286" ht="12.75" customHeight="1">
      <c r="A286" s="1"/>
      <c r="C286" s="1"/>
      <c r="D286" s="1"/>
      <c r="H286" s="1"/>
    </row>
    <row r="287" ht="12.75" customHeight="1">
      <c r="A287" s="1"/>
      <c r="C287" s="1"/>
      <c r="D287" s="1"/>
      <c r="H287" s="1"/>
    </row>
    <row r="288" ht="12.75" customHeight="1">
      <c r="A288" s="1"/>
      <c r="C288" s="1"/>
      <c r="D288" s="1"/>
      <c r="H288" s="1"/>
    </row>
    <row r="289" ht="12.75" customHeight="1">
      <c r="A289" s="1"/>
      <c r="C289" s="1"/>
      <c r="D289" s="1"/>
      <c r="H289" s="1"/>
    </row>
    <row r="290" ht="12.75" customHeight="1">
      <c r="A290" s="1"/>
      <c r="C290" s="1"/>
      <c r="D290" s="1"/>
      <c r="H290" s="1"/>
    </row>
    <row r="291" ht="12.75" customHeight="1">
      <c r="A291" s="1"/>
      <c r="C291" s="1"/>
      <c r="D291" s="1"/>
      <c r="H291" s="1"/>
    </row>
    <row r="292" ht="12.75" customHeight="1">
      <c r="A292" s="1"/>
      <c r="C292" s="1"/>
      <c r="D292" s="1"/>
      <c r="H292" s="1"/>
    </row>
    <row r="293" ht="12.75" customHeight="1">
      <c r="A293" s="1"/>
      <c r="C293" s="1"/>
      <c r="D293" s="1"/>
      <c r="H293" s="1"/>
    </row>
    <row r="294" ht="12.75" customHeight="1">
      <c r="A294" s="1"/>
      <c r="C294" s="1"/>
      <c r="D294" s="1"/>
      <c r="H294" s="1"/>
    </row>
    <row r="295" ht="12.75" customHeight="1">
      <c r="A295" s="1"/>
      <c r="C295" s="1"/>
      <c r="D295" s="1"/>
      <c r="H295" s="1"/>
    </row>
    <row r="296" ht="12.75" customHeight="1">
      <c r="A296" s="1"/>
      <c r="C296" s="1"/>
      <c r="D296" s="1"/>
      <c r="H296" s="1"/>
    </row>
    <row r="297" ht="12.75" customHeight="1">
      <c r="A297" s="1"/>
      <c r="C297" s="1"/>
      <c r="D297" s="1"/>
      <c r="H297" s="1"/>
    </row>
    <row r="298" ht="12.75" customHeight="1">
      <c r="A298" s="1"/>
      <c r="C298" s="1"/>
      <c r="D298" s="1"/>
      <c r="H298" s="1"/>
    </row>
    <row r="299" ht="12.75" customHeight="1">
      <c r="A299" s="1"/>
      <c r="C299" s="1"/>
      <c r="D299" s="1"/>
      <c r="H299" s="1"/>
    </row>
    <row r="300" ht="12.75" customHeight="1">
      <c r="A300" s="1"/>
      <c r="C300" s="1"/>
      <c r="D300" s="1"/>
      <c r="H300" s="1"/>
    </row>
    <row r="301" ht="12.75" customHeight="1">
      <c r="A301" s="1"/>
      <c r="C301" s="1"/>
      <c r="D301" s="1"/>
      <c r="H301" s="1"/>
    </row>
    <row r="302" ht="12.75" customHeight="1">
      <c r="A302" s="1"/>
      <c r="C302" s="1"/>
      <c r="D302" s="1"/>
      <c r="H302" s="1"/>
    </row>
    <row r="303" ht="12.75" customHeight="1">
      <c r="A303" s="1"/>
      <c r="C303" s="1"/>
      <c r="D303" s="1"/>
      <c r="H303" s="1"/>
    </row>
    <row r="304" ht="12.75" customHeight="1">
      <c r="A304" s="1"/>
      <c r="C304" s="1"/>
      <c r="D304" s="1"/>
      <c r="H304" s="1"/>
    </row>
    <row r="305" ht="12.75" customHeight="1">
      <c r="A305" s="1"/>
      <c r="C305" s="1"/>
      <c r="D305" s="1"/>
      <c r="H305" s="1"/>
    </row>
    <row r="306" ht="12.75" customHeight="1">
      <c r="A306" s="1"/>
      <c r="C306" s="1"/>
      <c r="D306" s="1"/>
      <c r="H306" s="1"/>
    </row>
    <row r="307" ht="12.75" customHeight="1">
      <c r="A307" s="1"/>
      <c r="C307" s="1"/>
      <c r="D307" s="1"/>
      <c r="H307" s="1"/>
    </row>
    <row r="308" ht="12.75" customHeight="1">
      <c r="A308" s="1"/>
      <c r="C308" s="1"/>
      <c r="D308" s="1"/>
      <c r="H308" s="1"/>
    </row>
    <row r="309" ht="12.75" customHeight="1">
      <c r="A309" s="1"/>
      <c r="C309" s="1"/>
      <c r="D309" s="1"/>
      <c r="H309" s="1"/>
    </row>
    <row r="310" ht="12.75" customHeight="1">
      <c r="A310" s="1"/>
      <c r="C310" s="1"/>
      <c r="D310" s="1"/>
      <c r="H310" s="1"/>
    </row>
    <row r="311" ht="12.75" customHeight="1">
      <c r="A311" s="1"/>
      <c r="C311" s="1"/>
      <c r="D311" s="1"/>
      <c r="H311" s="1"/>
    </row>
    <row r="312" ht="12.75" customHeight="1">
      <c r="A312" s="1"/>
      <c r="C312" s="1"/>
      <c r="D312" s="1"/>
      <c r="H312" s="1"/>
    </row>
    <row r="313" ht="12.75" customHeight="1">
      <c r="A313" s="1"/>
      <c r="C313" s="1"/>
      <c r="D313" s="1"/>
      <c r="H313" s="1"/>
    </row>
    <row r="314" ht="12.75" customHeight="1">
      <c r="A314" s="1"/>
      <c r="C314" s="1"/>
      <c r="D314" s="1"/>
      <c r="H314" s="1"/>
    </row>
    <row r="315" ht="12.75" customHeight="1">
      <c r="A315" s="1"/>
      <c r="C315" s="1"/>
      <c r="D315" s="1"/>
      <c r="H315" s="1"/>
    </row>
    <row r="316" ht="12.75" customHeight="1">
      <c r="A316" s="1"/>
      <c r="C316" s="1"/>
      <c r="D316" s="1"/>
      <c r="H316" s="1"/>
    </row>
    <row r="317" ht="12.75" customHeight="1">
      <c r="A317" s="1"/>
      <c r="C317" s="1"/>
      <c r="D317" s="1"/>
      <c r="H317" s="1"/>
    </row>
    <row r="318" ht="12.75" customHeight="1">
      <c r="A318" s="1"/>
      <c r="C318" s="1"/>
      <c r="D318" s="1"/>
      <c r="H318" s="1"/>
    </row>
    <row r="319" ht="12.75" customHeight="1">
      <c r="A319" s="1"/>
      <c r="C319" s="1"/>
      <c r="D319" s="1"/>
      <c r="H319" s="1"/>
    </row>
    <row r="320" ht="12.75" customHeight="1">
      <c r="A320" s="1"/>
      <c r="C320" s="1"/>
      <c r="D320" s="1"/>
      <c r="H320" s="1"/>
    </row>
    <row r="321" ht="12.75" customHeight="1">
      <c r="A321" s="1"/>
      <c r="C321" s="1"/>
      <c r="D321" s="1"/>
      <c r="H321" s="1"/>
    </row>
    <row r="322" ht="12.75" customHeight="1">
      <c r="A322" s="1"/>
      <c r="C322" s="1"/>
      <c r="D322" s="1"/>
      <c r="H322" s="1"/>
    </row>
    <row r="323" ht="12.75" customHeight="1">
      <c r="A323" s="1"/>
      <c r="C323" s="1"/>
      <c r="D323" s="1"/>
      <c r="H323" s="1"/>
    </row>
    <row r="324" ht="12.75" customHeight="1">
      <c r="A324" s="1"/>
      <c r="C324" s="1"/>
      <c r="D324" s="1"/>
      <c r="H324" s="1"/>
    </row>
    <row r="325" ht="12.75" customHeight="1">
      <c r="A325" s="1"/>
      <c r="C325" s="1"/>
      <c r="D325" s="1"/>
      <c r="H325" s="1"/>
    </row>
    <row r="326" ht="12.75" customHeight="1">
      <c r="A326" s="1"/>
      <c r="C326" s="1"/>
      <c r="D326" s="1"/>
      <c r="H326" s="1"/>
    </row>
    <row r="327" ht="12.75" customHeight="1">
      <c r="A327" s="1"/>
      <c r="C327" s="1"/>
      <c r="D327" s="1"/>
      <c r="H327" s="1"/>
    </row>
    <row r="328" ht="12.75" customHeight="1">
      <c r="A328" s="1"/>
      <c r="C328" s="1"/>
      <c r="D328" s="1"/>
      <c r="H328" s="1"/>
    </row>
    <row r="329" ht="12.75" customHeight="1">
      <c r="A329" s="1"/>
      <c r="C329" s="1"/>
      <c r="D329" s="1"/>
      <c r="H329" s="1"/>
    </row>
    <row r="330" ht="12.75" customHeight="1">
      <c r="A330" s="1"/>
      <c r="C330" s="1"/>
      <c r="D330" s="1"/>
      <c r="H330" s="1"/>
    </row>
    <row r="331" ht="12.75" customHeight="1">
      <c r="A331" s="1"/>
      <c r="C331" s="1"/>
      <c r="D331" s="1"/>
      <c r="H331" s="1"/>
    </row>
    <row r="332" ht="12.75" customHeight="1">
      <c r="A332" s="1"/>
      <c r="C332" s="1"/>
      <c r="D332" s="1"/>
      <c r="H332" s="1"/>
    </row>
    <row r="333" ht="12.75" customHeight="1">
      <c r="A333" s="1"/>
      <c r="C333" s="1"/>
      <c r="D333" s="1"/>
      <c r="H333" s="1"/>
    </row>
    <row r="334" ht="12.75" customHeight="1">
      <c r="A334" s="1"/>
      <c r="C334" s="1"/>
      <c r="D334" s="1"/>
      <c r="H334" s="1"/>
    </row>
    <row r="335" ht="12.75" customHeight="1">
      <c r="A335" s="1"/>
      <c r="C335" s="1"/>
      <c r="D335" s="1"/>
      <c r="H335" s="1"/>
    </row>
    <row r="336" ht="12.75" customHeight="1">
      <c r="A336" s="1"/>
      <c r="C336" s="1"/>
      <c r="D336" s="1"/>
      <c r="H336" s="1"/>
    </row>
    <row r="337" ht="12.75" customHeight="1">
      <c r="A337" s="1"/>
      <c r="C337" s="1"/>
      <c r="D337" s="1"/>
      <c r="H337" s="1"/>
    </row>
    <row r="338" ht="12.75" customHeight="1">
      <c r="A338" s="1"/>
      <c r="C338" s="1"/>
      <c r="D338" s="1"/>
      <c r="H338" s="1"/>
    </row>
    <row r="339" ht="12.75" customHeight="1">
      <c r="A339" s="1"/>
      <c r="C339" s="1"/>
      <c r="D339" s="1"/>
      <c r="H339" s="1"/>
    </row>
    <row r="340" ht="12.75" customHeight="1">
      <c r="A340" s="1"/>
      <c r="C340" s="1"/>
      <c r="D340" s="1"/>
      <c r="H340" s="1"/>
    </row>
    <row r="341" ht="12.75" customHeight="1">
      <c r="A341" s="1"/>
      <c r="C341" s="1"/>
      <c r="D341" s="1"/>
      <c r="H341" s="1"/>
    </row>
    <row r="342" ht="12.75" customHeight="1">
      <c r="A342" s="1"/>
      <c r="C342" s="1"/>
      <c r="D342" s="1"/>
      <c r="H342" s="1"/>
    </row>
    <row r="343" ht="12.75" customHeight="1">
      <c r="A343" s="1"/>
      <c r="C343" s="1"/>
      <c r="D343" s="1"/>
      <c r="H343" s="1"/>
    </row>
    <row r="344" ht="12.75" customHeight="1">
      <c r="A344" s="1"/>
      <c r="C344" s="1"/>
      <c r="D344" s="1"/>
      <c r="H344" s="1"/>
    </row>
    <row r="345" ht="12.75" customHeight="1">
      <c r="A345" s="1"/>
      <c r="C345" s="1"/>
      <c r="D345" s="1"/>
      <c r="H345" s="1"/>
    </row>
    <row r="346" ht="12.75" customHeight="1">
      <c r="A346" s="1"/>
      <c r="C346" s="1"/>
      <c r="D346" s="1"/>
      <c r="H346" s="1"/>
    </row>
    <row r="347" ht="12.75" customHeight="1">
      <c r="A347" s="1"/>
      <c r="C347" s="1"/>
      <c r="D347" s="1"/>
      <c r="H347" s="1"/>
    </row>
    <row r="348" ht="12.75" customHeight="1">
      <c r="A348" s="1"/>
      <c r="C348" s="1"/>
      <c r="D348" s="1"/>
      <c r="H348" s="1"/>
    </row>
    <row r="349" ht="12.75" customHeight="1">
      <c r="A349" s="1"/>
      <c r="C349" s="1"/>
      <c r="D349" s="1"/>
      <c r="H349" s="1"/>
    </row>
    <row r="350" ht="12.75" customHeight="1">
      <c r="A350" s="1"/>
      <c r="C350" s="1"/>
      <c r="D350" s="1"/>
      <c r="H350" s="1"/>
    </row>
    <row r="351" ht="12.75" customHeight="1">
      <c r="A351" s="1"/>
      <c r="C351" s="1"/>
      <c r="D351" s="1"/>
      <c r="H351" s="1"/>
    </row>
    <row r="352" ht="12.75" customHeight="1">
      <c r="A352" s="1"/>
      <c r="C352" s="1"/>
      <c r="D352" s="1"/>
      <c r="H352" s="1"/>
    </row>
    <row r="353" ht="12.75" customHeight="1">
      <c r="A353" s="1"/>
      <c r="C353" s="1"/>
      <c r="D353" s="1"/>
      <c r="H353" s="1"/>
    </row>
    <row r="354" ht="12.75" customHeight="1">
      <c r="A354" s="1"/>
      <c r="C354" s="1"/>
      <c r="D354" s="1"/>
      <c r="H354" s="1"/>
    </row>
    <row r="355" ht="12.75" customHeight="1">
      <c r="A355" s="1"/>
      <c r="C355" s="1"/>
      <c r="D355" s="1"/>
      <c r="H355" s="1"/>
    </row>
    <row r="356" ht="12.75" customHeight="1">
      <c r="A356" s="1"/>
      <c r="C356" s="1"/>
      <c r="D356" s="1"/>
      <c r="H356" s="1"/>
    </row>
    <row r="357" ht="12.75" customHeight="1">
      <c r="A357" s="1"/>
      <c r="C357" s="1"/>
      <c r="D357" s="1"/>
      <c r="H357" s="1"/>
    </row>
    <row r="358" ht="12.75" customHeight="1">
      <c r="A358" s="1"/>
      <c r="C358" s="1"/>
      <c r="D358" s="1"/>
      <c r="H358" s="1"/>
    </row>
    <row r="359" ht="12.75" customHeight="1">
      <c r="A359" s="1"/>
      <c r="C359" s="1"/>
      <c r="D359" s="1"/>
      <c r="H359" s="1"/>
    </row>
    <row r="360" ht="12.75" customHeight="1">
      <c r="A360" s="1"/>
      <c r="C360" s="1"/>
      <c r="D360" s="1"/>
      <c r="H360" s="1"/>
    </row>
    <row r="361" ht="12.75" customHeight="1">
      <c r="A361" s="1"/>
      <c r="C361" s="1"/>
      <c r="D361" s="1"/>
      <c r="H361" s="1"/>
    </row>
    <row r="362" ht="12.75" customHeight="1">
      <c r="A362" s="1"/>
      <c r="C362" s="1"/>
      <c r="D362" s="1"/>
      <c r="H362" s="1"/>
    </row>
    <row r="363" ht="12.75" customHeight="1">
      <c r="A363" s="1"/>
      <c r="C363" s="1"/>
      <c r="D363" s="1"/>
      <c r="H363" s="1"/>
    </row>
    <row r="364" ht="12.75" customHeight="1">
      <c r="A364" s="1"/>
      <c r="C364" s="1"/>
      <c r="D364" s="1"/>
      <c r="H364" s="1"/>
    </row>
    <row r="365" ht="12.75" customHeight="1">
      <c r="A365" s="1"/>
      <c r="C365" s="1"/>
      <c r="D365" s="1"/>
      <c r="H365" s="1"/>
    </row>
    <row r="366" ht="12.75" customHeight="1">
      <c r="A366" s="1"/>
      <c r="C366" s="1"/>
      <c r="D366" s="1"/>
      <c r="H366" s="1"/>
    </row>
    <row r="367" ht="12.75" customHeight="1">
      <c r="A367" s="1"/>
      <c r="C367" s="1"/>
      <c r="D367" s="1"/>
      <c r="H367" s="1"/>
    </row>
    <row r="368" ht="12.75" customHeight="1">
      <c r="A368" s="1"/>
      <c r="C368" s="1"/>
      <c r="D368" s="1"/>
      <c r="H368" s="1"/>
    </row>
    <row r="369" ht="12.75" customHeight="1">
      <c r="A369" s="1"/>
      <c r="C369" s="1"/>
      <c r="D369" s="1"/>
      <c r="H369" s="1"/>
    </row>
    <row r="370" ht="12.75" customHeight="1">
      <c r="A370" s="1"/>
      <c r="C370" s="1"/>
      <c r="D370" s="1"/>
      <c r="H370" s="1"/>
    </row>
    <row r="371" ht="12.75" customHeight="1">
      <c r="A371" s="1"/>
      <c r="C371" s="1"/>
      <c r="D371" s="1"/>
      <c r="H371" s="1"/>
    </row>
    <row r="372" ht="12.75" customHeight="1">
      <c r="A372" s="1"/>
      <c r="C372" s="1"/>
      <c r="D372" s="1"/>
      <c r="H372" s="1"/>
    </row>
    <row r="373" ht="12.75" customHeight="1">
      <c r="A373" s="1"/>
      <c r="C373" s="1"/>
      <c r="D373" s="1"/>
      <c r="H373" s="1"/>
    </row>
    <row r="374" ht="12.75" customHeight="1">
      <c r="A374" s="1"/>
      <c r="C374" s="1"/>
      <c r="D374" s="1"/>
      <c r="H374" s="1"/>
    </row>
    <row r="375" ht="12.75" customHeight="1">
      <c r="A375" s="1"/>
      <c r="C375" s="1"/>
      <c r="D375" s="1"/>
      <c r="H375" s="1"/>
    </row>
    <row r="376" ht="12.75" customHeight="1">
      <c r="A376" s="1"/>
      <c r="C376" s="1"/>
      <c r="D376" s="1"/>
      <c r="H376" s="1"/>
    </row>
    <row r="377" ht="12.75" customHeight="1">
      <c r="A377" s="1"/>
      <c r="C377" s="1"/>
      <c r="D377" s="1"/>
      <c r="H377" s="1"/>
    </row>
    <row r="378" ht="12.75" customHeight="1">
      <c r="A378" s="1"/>
      <c r="C378" s="1"/>
      <c r="D378" s="1"/>
      <c r="H378" s="1"/>
    </row>
    <row r="379" ht="12.75" customHeight="1">
      <c r="A379" s="1"/>
      <c r="C379" s="1"/>
      <c r="D379" s="1"/>
      <c r="H379" s="1"/>
    </row>
    <row r="380" ht="12.75" customHeight="1">
      <c r="A380" s="1"/>
      <c r="C380" s="1"/>
      <c r="D380" s="1"/>
      <c r="H380" s="1"/>
    </row>
    <row r="381" ht="12.75" customHeight="1">
      <c r="A381" s="1"/>
      <c r="C381" s="1"/>
      <c r="D381" s="1"/>
      <c r="H381" s="1"/>
    </row>
    <row r="382" ht="12.75" customHeight="1">
      <c r="A382" s="1"/>
      <c r="C382" s="1"/>
      <c r="D382" s="1"/>
      <c r="H382" s="1"/>
    </row>
    <row r="383" ht="12.75" customHeight="1">
      <c r="A383" s="1"/>
      <c r="C383" s="1"/>
      <c r="D383" s="1"/>
      <c r="H383" s="1"/>
    </row>
    <row r="384" ht="12.75" customHeight="1">
      <c r="A384" s="1"/>
      <c r="C384" s="1"/>
      <c r="D384" s="1"/>
      <c r="H384" s="1"/>
    </row>
    <row r="385" ht="12.75" customHeight="1">
      <c r="A385" s="1"/>
      <c r="C385" s="1"/>
      <c r="D385" s="1"/>
      <c r="H385" s="1"/>
    </row>
    <row r="386" ht="12.75" customHeight="1">
      <c r="A386" s="1"/>
      <c r="C386" s="1"/>
      <c r="D386" s="1"/>
      <c r="H386" s="1"/>
    </row>
    <row r="387" ht="12.75" customHeight="1">
      <c r="A387" s="1"/>
      <c r="C387" s="1"/>
      <c r="D387" s="1"/>
      <c r="H387" s="1"/>
    </row>
    <row r="388" ht="12.75" customHeight="1">
      <c r="A388" s="1"/>
      <c r="C388" s="1"/>
      <c r="D388" s="1"/>
      <c r="H388" s="1"/>
    </row>
    <row r="389" ht="12.75" customHeight="1">
      <c r="A389" s="1"/>
      <c r="C389" s="1"/>
      <c r="D389" s="1"/>
      <c r="H389" s="1"/>
    </row>
    <row r="390" ht="12.75" customHeight="1">
      <c r="A390" s="1"/>
      <c r="C390" s="1"/>
      <c r="D390" s="1"/>
      <c r="H390" s="1"/>
    </row>
    <row r="391" ht="12.75" customHeight="1">
      <c r="A391" s="1"/>
      <c r="C391" s="1"/>
      <c r="D391" s="1"/>
      <c r="H391" s="1"/>
    </row>
    <row r="392" ht="12.75" customHeight="1">
      <c r="A392" s="1"/>
      <c r="C392" s="1"/>
      <c r="D392" s="1"/>
      <c r="H392" s="1"/>
    </row>
    <row r="393" ht="12.75" customHeight="1">
      <c r="A393" s="1"/>
      <c r="C393" s="1"/>
      <c r="D393" s="1"/>
      <c r="H393" s="1"/>
    </row>
    <row r="394" ht="12.75" customHeight="1">
      <c r="A394" s="1"/>
      <c r="C394" s="1"/>
      <c r="D394" s="1"/>
      <c r="H394" s="1"/>
    </row>
    <row r="395" ht="12.75" customHeight="1">
      <c r="A395" s="1"/>
      <c r="C395" s="1"/>
      <c r="D395" s="1"/>
      <c r="H395" s="1"/>
    </row>
    <row r="396" ht="12.75" customHeight="1">
      <c r="A396" s="1"/>
      <c r="C396" s="1"/>
      <c r="D396" s="1"/>
      <c r="H396" s="1"/>
    </row>
    <row r="397" ht="12.75" customHeight="1">
      <c r="A397" s="1"/>
      <c r="C397" s="1"/>
      <c r="D397" s="1"/>
      <c r="H397" s="1"/>
    </row>
    <row r="398" ht="12.75" customHeight="1">
      <c r="A398" s="1"/>
      <c r="C398" s="1"/>
      <c r="D398" s="1"/>
      <c r="H398" s="1"/>
    </row>
    <row r="399" ht="12.75" customHeight="1">
      <c r="A399" s="1"/>
      <c r="C399" s="1"/>
      <c r="D399" s="1"/>
      <c r="H399" s="1"/>
    </row>
    <row r="400" ht="12.75" customHeight="1">
      <c r="A400" s="1"/>
      <c r="C400" s="1"/>
      <c r="D400" s="1"/>
      <c r="H400" s="1"/>
    </row>
    <row r="401" ht="12.75" customHeight="1">
      <c r="A401" s="1"/>
      <c r="C401" s="1"/>
      <c r="D401" s="1"/>
      <c r="H401" s="1"/>
    </row>
    <row r="402" ht="12.75" customHeight="1">
      <c r="A402" s="1"/>
      <c r="C402" s="1"/>
      <c r="D402" s="1"/>
      <c r="H402" s="1"/>
    </row>
    <row r="403" ht="12.75" customHeight="1">
      <c r="A403" s="1"/>
      <c r="C403" s="1"/>
      <c r="D403" s="1"/>
      <c r="H403" s="1"/>
    </row>
    <row r="404" ht="12.75" customHeight="1">
      <c r="A404" s="1"/>
      <c r="C404" s="1"/>
      <c r="D404" s="1"/>
      <c r="H404" s="1"/>
    </row>
    <row r="405" ht="12.75" customHeight="1">
      <c r="A405" s="1"/>
      <c r="C405" s="1"/>
      <c r="D405" s="1"/>
      <c r="H405" s="1"/>
    </row>
    <row r="406" ht="12.75" customHeight="1">
      <c r="A406" s="1"/>
      <c r="C406" s="1"/>
      <c r="D406" s="1"/>
      <c r="H406" s="1"/>
    </row>
    <row r="407" ht="12.75" customHeight="1">
      <c r="A407" s="1"/>
      <c r="C407" s="1"/>
      <c r="D407" s="1"/>
      <c r="H407" s="1"/>
    </row>
    <row r="408" ht="12.75" customHeight="1">
      <c r="A408" s="1"/>
      <c r="C408" s="1"/>
      <c r="D408" s="1"/>
      <c r="H408" s="1"/>
    </row>
    <row r="409" ht="12.75" customHeight="1">
      <c r="A409" s="1"/>
      <c r="C409" s="1"/>
      <c r="D409" s="1"/>
      <c r="H409" s="1"/>
    </row>
    <row r="410" ht="12.75" customHeight="1">
      <c r="A410" s="1"/>
      <c r="C410" s="1"/>
      <c r="D410" s="1"/>
      <c r="H410" s="1"/>
    </row>
    <row r="411" ht="12.75" customHeight="1">
      <c r="A411" s="1"/>
      <c r="C411" s="1"/>
      <c r="D411" s="1"/>
      <c r="H411" s="1"/>
    </row>
    <row r="412" ht="12.75" customHeight="1">
      <c r="A412" s="1"/>
      <c r="C412" s="1"/>
      <c r="D412" s="1"/>
      <c r="H412" s="1"/>
    </row>
    <row r="413" ht="12.75" customHeight="1">
      <c r="A413" s="1"/>
      <c r="C413" s="1"/>
      <c r="D413" s="1"/>
      <c r="H413" s="1"/>
    </row>
    <row r="414" ht="12.75" customHeight="1">
      <c r="A414" s="1"/>
      <c r="C414" s="1"/>
      <c r="D414" s="1"/>
      <c r="H414" s="1"/>
    </row>
    <row r="415" ht="12.75" customHeight="1">
      <c r="A415" s="1"/>
      <c r="C415" s="1"/>
      <c r="D415" s="1"/>
      <c r="H415" s="1"/>
    </row>
    <row r="416" ht="12.75" customHeight="1">
      <c r="A416" s="1"/>
      <c r="C416" s="1"/>
      <c r="D416" s="1"/>
      <c r="H416" s="1"/>
    </row>
    <row r="417" ht="12.75" customHeight="1">
      <c r="A417" s="1"/>
      <c r="C417" s="1"/>
      <c r="D417" s="1"/>
      <c r="H417" s="1"/>
    </row>
    <row r="418" ht="12.75" customHeight="1">
      <c r="A418" s="1"/>
      <c r="C418" s="1"/>
      <c r="D418" s="1"/>
      <c r="H418" s="1"/>
    </row>
    <row r="419" ht="12.75" customHeight="1">
      <c r="A419" s="1"/>
      <c r="C419" s="1"/>
      <c r="D419" s="1"/>
      <c r="H419" s="1"/>
    </row>
    <row r="420" ht="12.75" customHeight="1">
      <c r="A420" s="1"/>
      <c r="C420" s="1"/>
      <c r="D420" s="1"/>
      <c r="H420" s="1"/>
    </row>
    <row r="421" ht="12.75" customHeight="1">
      <c r="A421" s="1"/>
      <c r="C421" s="1"/>
      <c r="D421" s="1"/>
      <c r="H421" s="1"/>
    </row>
    <row r="422" ht="12.75" customHeight="1">
      <c r="A422" s="1"/>
      <c r="C422" s="1"/>
      <c r="D422" s="1"/>
      <c r="H422" s="1"/>
    </row>
    <row r="423" ht="12.75" customHeight="1">
      <c r="A423" s="1"/>
      <c r="C423" s="1"/>
      <c r="D423" s="1"/>
      <c r="H423" s="1"/>
    </row>
    <row r="424" ht="12.75" customHeight="1">
      <c r="A424" s="1"/>
      <c r="C424" s="1"/>
      <c r="D424" s="1"/>
      <c r="H424" s="1"/>
    </row>
    <row r="425" ht="12.75" customHeight="1">
      <c r="A425" s="1"/>
      <c r="C425" s="1"/>
      <c r="D425" s="1"/>
      <c r="H425" s="1"/>
    </row>
    <row r="426" ht="12.75" customHeight="1">
      <c r="A426" s="1"/>
      <c r="C426" s="1"/>
      <c r="D426" s="1"/>
      <c r="H426" s="1"/>
    </row>
    <row r="427" ht="12.75" customHeight="1">
      <c r="A427" s="1"/>
      <c r="C427" s="1"/>
      <c r="D427" s="1"/>
      <c r="H427" s="1"/>
    </row>
    <row r="428" ht="12.75" customHeight="1">
      <c r="A428" s="1"/>
      <c r="C428" s="1"/>
      <c r="D428" s="1"/>
      <c r="H428" s="1"/>
    </row>
    <row r="429" ht="12.75" customHeight="1">
      <c r="A429" s="1"/>
      <c r="C429" s="1"/>
      <c r="D429" s="1"/>
      <c r="H429" s="1"/>
    </row>
    <row r="430" ht="12.75" customHeight="1">
      <c r="A430" s="1"/>
      <c r="C430" s="1"/>
      <c r="D430" s="1"/>
      <c r="H430" s="1"/>
    </row>
    <row r="431" ht="12.75" customHeight="1">
      <c r="A431" s="1"/>
      <c r="C431" s="1"/>
      <c r="D431" s="1"/>
      <c r="H431" s="1"/>
    </row>
    <row r="432" ht="12.75" customHeight="1">
      <c r="A432" s="1"/>
      <c r="C432" s="1"/>
      <c r="D432" s="1"/>
      <c r="H432" s="1"/>
    </row>
    <row r="433" ht="12.75" customHeight="1">
      <c r="A433" s="1"/>
      <c r="C433" s="1"/>
      <c r="D433" s="1"/>
      <c r="H433" s="1"/>
    </row>
    <row r="434" ht="12.75" customHeight="1">
      <c r="A434" s="1"/>
      <c r="C434" s="1"/>
      <c r="D434" s="1"/>
      <c r="H434" s="1"/>
    </row>
    <row r="435" ht="12.75" customHeight="1">
      <c r="A435" s="1"/>
      <c r="C435" s="1"/>
      <c r="D435" s="1"/>
      <c r="H435" s="1"/>
    </row>
    <row r="436" ht="12.75" customHeight="1">
      <c r="A436" s="1"/>
      <c r="C436" s="1"/>
      <c r="D436" s="1"/>
      <c r="H436" s="1"/>
    </row>
    <row r="437" ht="12.75" customHeight="1">
      <c r="A437" s="1"/>
      <c r="C437" s="1"/>
      <c r="D437" s="1"/>
      <c r="H437" s="1"/>
    </row>
    <row r="438" ht="12.75" customHeight="1">
      <c r="A438" s="1"/>
      <c r="C438" s="1"/>
      <c r="D438" s="1"/>
      <c r="H438" s="1"/>
    </row>
    <row r="439" ht="12.75" customHeight="1">
      <c r="A439" s="1"/>
      <c r="C439" s="1"/>
      <c r="D439" s="1"/>
      <c r="H439" s="1"/>
    </row>
    <row r="440" ht="12.75" customHeight="1">
      <c r="A440" s="1"/>
      <c r="C440" s="1"/>
      <c r="D440" s="1"/>
      <c r="H440" s="1"/>
    </row>
    <row r="441" ht="12.75" customHeight="1">
      <c r="A441" s="1"/>
      <c r="C441" s="1"/>
      <c r="D441" s="1"/>
      <c r="H441" s="1"/>
    </row>
    <row r="442" ht="12.75" customHeight="1">
      <c r="A442" s="1"/>
      <c r="C442" s="1"/>
      <c r="D442" s="1"/>
      <c r="H442" s="1"/>
    </row>
    <row r="443" ht="12.75" customHeight="1">
      <c r="A443" s="1"/>
      <c r="C443" s="1"/>
      <c r="D443" s="1"/>
      <c r="H443" s="1"/>
    </row>
    <row r="444" ht="12.75" customHeight="1">
      <c r="A444" s="1"/>
      <c r="C444" s="1"/>
      <c r="D444" s="1"/>
      <c r="H444" s="1"/>
    </row>
    <row r="445" ht="12.75" customHeight="1">
      <c r="A445" s="1"/>
      <c r="C445" s="1"/>
      <c r="D445" s="1"/>
      <c r="H445" s="1"/>
    </row>
    <row r="446" ht="12.75" customHeight="1">
      <c r="A446" s="1"/>
      <c r="C446" s="1"/>
      <c r="D446" s="1"/>
      <c r="H446" s="1"/>
    </row>
    <row r="447" ht="12.75" customHeight="1">
      <c r="A447" s="1"/>
      <c r="C447" s="1"/>
      <c r="D447" s="1"/>
      <c r="H447" s="1"/>
    </row>
    <row r="448" ht="12.75" customHeight="1">
      <c r="A448" s="1"/>
      <c r="C448" s="1"/>
      <c r="D448" s="1"/>
      <c r="H448" s="1"/>
    </row>
    <row r="449" ht="12.75" customHeight="1">
      <c r="A449" s="1"/>
      <c r="C449" s="1"/>
      <c r="D449" s="1"/>
      <c r="H449" s="1"/>
    </row>
    <row r="450" ht="12.75" customHeight="1">
      <c r="A450" s="1"/>
      <c r="C450" s="1"/>
      <c r="D450" s="1"/>
      <c r="H450" s="1"/>
    </row>
    <row r="451" ht="12.75" customHeight="1">
      <c r="A451" s="1"/>
      <c r="C451" s="1"/>
      <c r="D451" s="1"/>
      <c r="H451" s="1"/>
    </row>
    <row r="452" ht="12.75" customHeight="1">
      <c r="A452" s="1"/>
      <c r="C452" s="1"/>
      <c r="D452" s="1"/>
      <c r="H452" s="1"/>
    </row>
    <row r="453" ht="12.75" customHeight="1">
      <c r="A453" s="1"/>
      <c r="C453" s="1"/>
      <c r="D453" s="1"/>
      <c r="H453" s="1"/>
    </row>
    <row r="454" ht="12.75" customHeight="1">
      <c r="A454" s="1"/>
      <c r="C454" s="1"/>
      <c r="D454" s="1"/>
      <c r="H454" s="1"/>
    </row>
    <row r="455" ht="12.75" customHeight="1">
      <c r="A455" s="1"/>
      <c r="C455" s="1"/>
      <c r="D455" s="1"/>
      <c r="H455" s="1"/>
    </row>
    <row r="456" ht="12.75" customHeight="1">
      <c r="A456" s="1"/>
      <c r="C456" s="1"/>
      <c r="D456" s="1"/>
      <c r="H456" s="1"/>
    </row>
    <row r="457" ht="12.75" customHeight="1">
      <c r="A457" s="1"/>
      <c r="C457" s="1"/>
      <c r="D457" s="1"/>
      <c r="H457" s="1"/>
    </row>
    <row r="458" ht="12.75" customHeight="1">
      <c r="A458" s="1"/>
      <c r="C458" s="1"/>
      <c r="D458" s="1"/>
      <c r="H458" s="1"/>
    </row>
    <row r="459" ht="12.75" customHeight="1">
      <c r="A459" s="1"/>
      <c r="C459" s="1"/>
      <c r="D459" s="1"/>
      <c r="H459" s="1"/>
    </row>
    <row r="460" ht="12.75" customHeight="1">
      <c r="A460" s="1"/>
      <c r="C460" s="1"/>
      <c r="D460" s="1"/>
      <c r="H460" s="1"/>
    </row>
    <row r="461" ht="12.75" customHeight="1">
      <c r="A461" s="1"/>
      <c r="C461" s="1"/>
      <c r="D461" s="1"/>
      <c r="H461" s="1"/>
    </row>
    <row r="462" ht="12.75" customHeight="1">
      <c r="A462" s="1"/>
      <c r="C462" s="1"/>
      <c r="D462" s="1"/>
      <c r="H462" s="1"/>
    </row>
    <row r="463" ht="12.75" customHeight="1">
      <c r="A463" s="1"/>
      <c r="C463" s="1"/>
      <c r="D463" s="1"/>
      <c r="H463" s="1"/>
    </row>
    <row r="464" ht="12.75" customHeight="1">
      <c r="A464" s="1"/>
      <c r="C464" s="1"/>
      <c r="D464" s="1"/>
      <c r="H464" s="1"/>
    </row>
    <row r="465" ht="12.75" customHeight="1">
      <c r="A465" s="1"/>
      <c r="C465" s="1"/>
      <c r="D465" s="1"/>
      <c r="H465" s="1"/>
    </row>
    <row r="466" ht="12.75" customHeight="1">
      <c r="A466" s="1"/>
      <c r="C466" s="1"/>
      <c r="D466" s="1"/>
      <c r="H466" s="1"/>
    </row>
    <row r="467" ht="12.75" customHeight="1">
      <c r="A467" s="1"/>
      <c r="C467" s="1"/>
      <c r="D467" s="1"/>
      <c r="H467" s="1"/>
    </row>
    <row r="468" ht="12.75" customHeight="1">
      <c r="A468" s="1"/>
      <c r="C468" s="1"/>
      <c r="D468" s="1"/>
      <c r="H468" s="1"/>
    </row>
    <row r="469" ht="12.75" customHeight="1">
      <c r="A469" s="1"/>
      <c r="C469" s="1"/>
      <c r="D469" s="1"/>
      <c r="H469" s="1"/>
    </row>
    <row r="470" ht="12.75" customHeight="1">
      <c r="A470" s="1"/>
      <c r="C470" s="1"/>
      <c r="D470" s="1"/>
      <c r="H470" s="1"/>
    </row>
    <row r="471" ht="12.75" customHeight="1">
      <c r="A471" s="1"/>
      <c r="C471" s="1"/>
      <c r="D471" s="1"/>
      <c r="H471" s="1"/>
    </row>
    <row r="472" ht="12.75" customHeight="1">
      <c r="A472" s="1"/>
      <c r="C472" s="1"/>
      <c r="D472" s="1"/>
      <c r="H472" s="1"/>
    </row>
    <row r="473" ht="12.75" customHeight="1">
      <c r="A473" s="1"/>
      <c r="C473" s="1"/>
      <c r="D473" s="1"/>
      <c r="H473" s="1"/>
    </row>
    <row r="474" ht="12.75" customHeight="1">
      <c r="A474" s="1"/>
      <c r="C474" s="1"/>
      <c r="D474" s="1"/>
      <c r="H474" s="1"/>
    </row>
    <row r="475" ht="12.75" customHeight="1">
      <c r="A475" s="1"/>
      <c r="C475" s="1"/>
      <c r="D475" s="1"/>
      <c r="H475" s="1"/>
    </row>
    <row r="476" ht="12.75" customHeight="1">
      <c r="A476" s="1"/>
      <c r="C476" s="1"/>
      <c r="D476" s="1"/>
      <c r="H476" s="1"/>
    </row>
    <row r="477" ht="12.75" customHeight="1">
      <c r="A477" s="1"/>
      <c r="C477" s="1"/>
      <c r="D477" s="1"/>
      <c r="H477" s="1"/>
    </row>
    <row r="478" ht="12.75" customHeight="1">
      <c r="A478" s="1"/>
      <c r="C478" s="1"/>
      <c r="D478" s="1"/>
      <c r="H478" s="1"/>
    </row>
    <row r="479" ht="12.75" customHeight="1">
      <c r="A479" s="1"/>
      <c r="C479" s="1"/>
      <c r="D479" s="1"/>
      <c r="H479" s="1"/>
    </row>
    <row r="480" ht="12.75" customHeight="1">
      <c r="A480" s="1"/>
      <c r="C480" s="1"/>
      <c r="D480" s="1"/>
      <c r="H480" s="1"/>
    </row>
    <row r="481" ht="12.75" customHeight="1">
      <c r="A481" s="1"/>
      <c r="C481" s="1"/>
      <c r="D481" s="1"/>
      <c r="H481" s="1"/>
    </row>
    <row r="482" ht="12.75" customHeight="1">
      <c r="A482" s="1"/>
      <c r="C482" s="1"/>
      <c r="D482" s="1"/>
      <c r="H482" s="1"/>
    </row>
    <row r="483" ht="12.75" customHeight="1">
      <c r="A483" s="1"/>
      <c r="C483" s="1"/>
      <c r="D483" s="1"/>
      <c r="H483" s="1"/>
    </row>
    <row r="484" ht="12.75" customHeight="1">
      <c r="A484" s="1"/>
      <c r="C484" s="1"/>
      <c r="D484" s="1"/>
      <c r="H484" s="1"/>
    </row>
    <row r="485" ht="12.75" customHeight="1">
      <c r="A485" s="1"/>
      <c r="C485" s="1"/>
      <c r="D485" s="1"/>
      <c r="H485" s="1"/>
    </row>
    <row r="486" ht="12.75" customHeight="1">
      <c r="A486" s="1"/>
      <c r="C486" s="1"/>
      <c r="D486" s="1"/>
      <c r="H486" s="1"/>
    </row>
    <row r="487" ht="12.75" customHeight="1">
      <c r="A487" s="1"/>
      <c r="C487" s="1"/>
      <c r="D487" s="1"/>
      <c r="H487" s="1"/>
    </row>
    <row r="488" ht="12.75" customHeight="1">
      <c r="A488" s="1"/>
      <c r="C488" s="1"/>
      <c r="D488" s="1"/>
      <c r="H488" s="1"/>
    </row>
    <row r="489" ht="12.75" customHeight="1">
      <c r="A489" s="1"/>
      <c r="C489" s="1"/>
      <c r="D489" s="1"/>
      <c r="H489" s="1"/>
    </row>
    <row r="490" ht="12.75" customHeight="1">
      <c r="A490" s="1"/>
      <c r="C490" s="1"/>
      <c r="D490" s="1"/>
      <c r="H490" s="1"/>
    </row>
    <row r="491" ht="12.75" customHeight="1">
      <c r="A491" s="1"/>
      <c r="C491" s="1"/>
      <c r="D491" s="1"/>
      <c r="H491" s="1"/>
    </row>
    <row r="492" ht="12.75" customHeight="1">
      <c r="A492" s="1"/>
      <c r="C492" s="1"/>
      <c r="D492" s="1"/>
      <c r="H492" s="1"/>
    </row>
    <row r="493" ht="12.75" customHeight="1">
      <c r="A493" s="1"/>
      <c r="C493" s="1"/>
      <c r="D493" s="1"/>
      <c r="H493" s="1"/>
    </row>
    <row r="494" ht="12.75" customHeight="1">
      <c r="A494" s="1"/>
      <c r="C494" s="1"/>
      <c r="D494" s="1"/>
      <c r="H494" s="1"/>
    </row>
    <row r="495" ht="12.75" customHeight="1">
      <c r="A495" s="1"/>
      <c r="C495" s="1"/>
      <c r="D495" s="1"/>
      <c r="H495" s="1"/>
    </row>
    <row r="496" ht="12.75" customHeight="1">
      <c r="A496" s="1"/>
      <c r="C496" s="1"/>
      <c r="D496" s="1"/>
      <c r="H496" s="1"/>
    </row>
    <row r="497" ht="12.75" customHeight="1">
      <c r="A497" s="1"/>
      <c r="C497" s="1"/>
      <c r="D497" s="1"/>
      <c r="H497" s="1"/>
    </row>
    <row r="498" ht="12.75" customHeight="1">
      <c r="A498" s="1"/>
      <c r="C498" s="1"/>
      <c r="D498" s="1"/>
      <c r="H498" s="1"/>
    </row>
    <row r="499" ht="12.75" customHeight="1">
      <c r="A499" s="1"/>
      <c r="C499" s="1"/>
      <c r="D499" s="1"/>
      <c r="H499" s="1"/>
    </row>
    <row r="500" ht="12.75" customHeight="1">
      <c r="A500" s="1"/>
      <c r="C500" s="1"/>
      <c r="D500" s="1"/>
      <c r="H500" s="1"/>
    </row>
    <row r="501" ht="12.75" customHeight="1">
      <c r="A501" s="1"/>
      <c r="C501" s="1"/>
      <c r="D501" s="1"/>
      <c r="H501" s="1"/>
    </row>
    <row r="502" ht="12.75" customHeight="1">
      <c r="A502" s="1"/>
      <c r="C502" s="1"/>
      <c r="D502" s="1"/>
      <c r="H502" s="1"/>
    </row>
    <row r="503" ht="12.75" customHeight="1">
      <c r="A503" s="1"/>
      <c r="C503" s="1"/>
      <c r="D503" s="1"/>
      <c r="H503" s="1"/>
    </row>
    <row r="504" ht="12.75" customHeight="1">
      <c r="A504" s="1"/>
      <c r="C504" s="1"/>
      <c r="D504" s="1"/>
      <c r="H504" s="1"/>
    </row>
    <row r="505" ht="12.75" customHeight="1">
      <c r="A505" s="1"/>
      <c r="C505" s="1"/>
      <c r="D505" s="1"/>
      <c r="H505" s="1"/>
    </row>
    <row r="506" ht="12.75" customHeight="1">
      <c r="A506" s="1"/>
      <c r="C506" s="1"/>
      <c r="D506" s="1"/>
      <c r="H506" s="1"/>
    </row>
    <row r="507" ht="12.75" customHeight="1">
      <c r="A507" s="1"/>
      <c r="C507" s="1"/>
      <c r="D507" s="1"/>
      <c r="H507" s="1"/>
    </row>
    <row r="508" ht="12.75" customHeight="1">
      <c r="A508" s="1"/>
      <c r="C508" s="1"/>
      <c r="D508" s="1"/>
      <c r="H508" s="1"/>
    </row>
    <row r="509" ht="12.75" customHeight="1">
      <c r="A509" s="1"/>
      <c r="C509" s="1"/>
      <c r="D509" s="1"/>
      <c r="H509" s="1"/>
    </row>
    <row r="510" ht="12.75" customHeight="1">
      <c r="A510" s="1"/>
      <c r="C510" s="1"/>
      <c r="D510" s="1"/>
      <c r="H510" s="1"/>
    </row>
    <row r="511" ht="12.75" customHeight="1">
      <c r="A511" s="1"/>
      <c r="C511" s="1"/>
      <c r="D511" s="1"/>
      <c r="H511" s="1"/>
    </row>
    <row r="512" ht="12.75" customHeight="1">
      <c r="A512" s="1"/>
      <c r="C512" s="1"/>
      <c r="D512" s="1"/>
      <c r="H512" s="1"/>
    </row>
    <row r="513" ht="12.75" customHeight="1">
      <c r="A513" s="1"/>
      <c r="C513" s="1"/>
      <c r="D513" s="1"/>
      <c r="H513" s="1"/>
    </row>
    <row r="514" ht="12.75" customHeight="1">
      <c r="A514" s="1"/>
      <c r="C514" s="1"/>
      <c r="D514" s="1"/>
      <c r="H514" s="1"/>
    </row>
    <row r="515" ht="12.75" customHeight="1">
      <c r="A515" s="1"/>
      <c r="C515" s="1"/>
      <c r="D515" s="1"/>
      <c r="H515" s="1"/>
    </row>
    <row r="516" ht="12.75" customHeight="1">
      <c r="A516" s="1"/>
      <c r="C516" s="1"/>
      <c r="D516" s="1"/>
      <c r="H516" s="1"/>
    </row>
    <row r="517" ht="12.75" customHeight="1">
      <c r="A517" s="1"/>
      <c r="C517" s="1"/>
      <c r="D517" s="1"/>
      <c r="H517" s="1"/>
    </row>
    <row r="518" ht="12.75" customHeight="1">
      <c r="A518" s="1"/>
      <c r="C518" s="1"/>
      <c r="D518" s="1"/>
      <c r="H518" s="1"/>
    </row>
    <row r="519" ht="12.75" customHeight="1">
      <c r="A519" s="1"/>
      <c r="C519" s="1"/>
      <c r="D519" s="1"/>
      <c r="H519" s="1"/>
    </row>
    <row r="520" ht="12.75" customHeight="1">
      <c r="A520" s="1"/>
      <c r="C520" s="1"/>
      <c r="D520" s="1"/>
      <c r="H520" s="1"/>
    </row>
    <row r="521" ht="12.75" customHeight="1">
      <c r="A521" s="1"/>
      <c r="C521" s="1"/>
      <c r="D521" s="1"/>
      <c r="H521" s="1"/>
    </row>
    <row r="522" ht="12.75" customHeight="1">
      <c r="A522" s="1"/>
      <c r="C522" s="1"/>
      <c r="D522" s="1"/>
      <c r="H522" s="1"/>
    </row>
    <row r="523" ht="12.75" customHeight="1">
      <c r="A523" s="1"/>
      <c r="C523" s="1"/>
      <c r="D523" s="1"/>
      <c r="H523" s="1"/>
    </row>
    <row r="524" ht="12.75" customHeight="1">
      <c r="A524" s="1"/>
      <c r="C524" s="1"/>
      <c r="D524" s="1"/>
      <c r="H524" s="1"/>
    </row>
    <row r="525" ht="12.75" customHeight="1">
      <c r="A525" s="1"/>
      <c r="C525" s="1"/>
      <c r="D525" s="1"/>
      <c r="H525" s="1"/>
    </row>
    <row r="526" ht="12.75" customHeight="1">
      <c r="A526" s="1"/>
      <c r="C526" s="1"/>
      <c r="D526" s="1"/>
      <c r="H526" s="1"/>
    </row>
    <row r="527" ht="12.75" customHeight="1">
      <c r="A527" s="1"/>
      <c r="C527" s="1"/>
      <c r="D527" s="1"/>
      <c r="H527" s="1"/>
    </row>
    <row r="528" ht="12.75" customHeight="1">
      <c r="A528" s="1"/>
      <c r="C528" s="1"/>
      <c r="D528" s="1"/>
      <c r="H528" s="1"/>
    </row>
    <row r="529" ht="12.75" customHeight="1">
      <c r="A529" s="1"/>
      <c r="C529" s="1"/>
      <c r="D529" s="1"/>
      <c r="H529" s="1"/>
    </row>
    <row r="530" ht="12.75" customHeight="1">
      <c r="A530" s="1"/>
      <c r="C530" s="1"/>
      <c r="D530" s="1"/>
      <c r="H530" s="1"/>
    </row>
    <row r="531" ht="12.75" customHeight="1">
      <c r="A531" s="1"/>
      <c r="C531" s="1"/>
      <c r="D531" s="1"/>
      <c r="H531" s="1"/>
    </row>
    <row r="532" ht="12.75" customHeight="1">
      <c r="A532" s="1"/>
      <c r="C532" s="1"/>
      <c r="D532" s="1"/>
      <c r="H532" s="1"/>
    </row>
    <row r="533" ht="12.75" customHeight="1">
      <c r="A533" s="1"/>
      <c r="C533" s="1"/>
      <c r="D533" s="1"/>
      <c r="H533" s="1"/>
    </row>
    <row r="534" ht="12.75" customHeight="1">
      <c r="A534" s="1"/>
      <c r="C534" s="1"/>
      <c r="D534" s="1"/>
      <c r="H534" s="1"/>
    </row>
    <row r="535" ht="12.75" customHeight="1">
      <c r="A535" s="1"/>
      <c r="C535" s="1"/>
      <c r="D535" s="1"/>
      <c r="H535" s="1"/>
    </row>
    <row r="536" ht="12.75" customHeight="1">
      <c r="A536" s="1"/>
      <c r="C536" s="1"/>
      <c r="D536" s="1"/>
      <c r="H536" s="1"/>
    </row>
    <row r="537" ht="12.75" customHeight="1">
      <c r="A537" s="1"/>
      <c r="C537" s="1"/>
      <c r="D537" s="1"/>
      <c r="H537" s="1"/>
    </row>
    <row r="538" ht="12.75" customHeight="1">
      <c r="A538" s="1"/>
      <c r="C538" s="1"/>
      <c r="D538" s="1"/>
      <c r="H538" s="1"/>
    </row>
    <row r="539" ht="12.75" customHeight="1">
      <c r="A539" s="1"/>
      <c r="C539" s="1"/>
      <c r="D539" s="1"/>
      <c r="H539" s="1"/>
    </row>
    <row r="540" ht="12.75" customHeight="1">
      <c r="A540" s="1"/>
      <c r="C540" s="1"/>
      <c r="D540" s="1"/>
      <c r="H540" s="1"/>
    </row>
    <row r="541" ht="12.75" customHeight="1">
      <c r="A541" s="1"/>
      <c r="C541" s="1"/>
      <c r="D541" s="1"/>
      <c r="H541" s="1"/>
    </row>
    <row r="542" ht="12.75" customHeight="1">
      <c r="A542" s="1"/>
      <c r="C542" s="1"/>
      <c r="D542" s="1"/>
      <c r="H542" s="1"/>
    </row>
    <row r="543" ht="12.75" customHeight="1">
      <c r="A543" s="1"/>
      <c r="C543" s="1"/>
      <c r="D543" s="1"/>
      <c r="H543" s="1"/>
    </row>
    <row r="544" ht="12.75" customHeight="1">
      <c r="A544" s="1"/>
      <c r="C544" s="1"/>
      <c r="D544" s="1"/>
      <c r="H544" s="1"/>
    </row>
    <row r="545" ht="12.75" customHeight="1">
      <c r="A545" s="1"/>
      <c r="C545" s="1"/>
      <c r="D545" s="1"/>
      <c r="H545" s="1"/>
    </row>
    <row r="546" ht="12.75" customHeight="1">
      <c r="A546" s="1"/>
      <c r="C546" s="1"/>
      <c r="D546" s="1"/>
      <c r="H546" s="1"/>
    </row>
    <row r="547" ht="12.75" customHeight="1">
      <c r="A547" s="1"/>
      <c r="C547" s="1"/>
      <c r="D547" s="1"/>
      <c r="H547" s="1"/>
    </row>
    <row r="548" ht="12.75" customHeight="1">
      <c r="A548" s="1"/>
      <c r="C548" s="1"/>
      <c r="D548" s="1"/>
      <c r="H548" s="1"/>
    </row>
    <row r="549" ht="12.75" customHeight="1">
      <c r="A549" s="1"/>
      <c r="C549" s="1"/>
      <c r="D549" s="1"/>
      <c r="H549" s="1"/>
    </row>
    <row r="550" ht="12.75" customHeight="1">
      <c r="A550" s="1"/>
      <c r="C550" s="1"/>
      <c r="D550" s="1"/>
      <c r="H550" s="1"/>
    </row>
    <row r="551" ht="12.75" customHeight="1">
      <c r="A551" s="1"/>
      <c r="C551" s="1"/>
      <c r="D551" s="1"/>
      <c r="H551" s="1"/>
    </row>
    <row r="552" ht="12.75" customHeight="1">
      <c r="A552" s="1"/>
      <c r="C552" s="1"/>
      <c r="D552" s="1"/>
      <c r="H552" s="1"/>
    </row>
    <row r="553" ht="12.75" customHeight="1">
      <c r="A553" s="1"/>
      <c r="C553" s="1"/>
      <c r="D553" s="1"/>
      <c r="H553" s="1"/>
    </row>
    <row r="554" ht="12.75" customHeight="1">
      <c r="A554" s="1"/>
      <c r="C554" s="1"/>
      <c r="D554" s="1"/>
      <c r="H554" s="1"/>
    </row>
    <row r="555" ht="12.75" customHeight="1">
      <c r="A555" s="1"/>
      <c r="C555" s="1"/>
      <c r="D555" s="1"/>
      <c r="H555" s="1"/>
    </row>
    <row r="556" ht="12.75" customHeight="1">
      <c r="A556" s="1"/>
      <c r="C556" s="1"/>
      <c r="D556" s="1"/>
      <c r="H556" s="1"/>
    </row>
    <row r="557" ht="12.75" customHeight="1">
      <c r="A557" s="1"/>
      <c r="C557" s="1"/>
      <c r="D557" s="1"/>
      <c r="H557" s="1"/>
    </row>
    <row r="558" ht="12.75" customHeight="1">
      <c r="A558" s="1"/>
      <c r="C558" s="1"/>
      <c r="D558" s="1"/>
      <c r="H558" s="1"/>
    </row>
    <row r="559" ht="12.75" customHeight="1">
      <c r="A559" s="1"/>
      <c r="C559" s="1"/>
      <c r="D559" s="1"/>
      <c r="H559" s="1"/>
    </row>
    <row r="560" ht="12.75" customHeight="1">
      <c r="A560" s="1"/>
      <c r="C560" s="1"/>
      <c r="D560" s="1"/>
      <c r="H560" s="1"/>
    </row>
    <row r="561" ht="12.75" customHeight="1">
      <c r="A561" s="1"/>
      <c r="C561" s="1"/>
      <c r="D561" s="1"/>
      <c r="H561" s="1"/>
    </row>
    <row r="562" ht="12.75" customHeight="1">
      <c r="A562" s="1"/>
      <c r="C562" s="1"/>
      <c r="D562" s="1"/>
      <c r="H562" s="1"/>
    </row>
    <row r="563" ht="12.75" customHeight="1">
      <c r="A563" s="1"/>
      <c r="C563" s="1"/>
      <c r="D563" s="1"/>
      <c r="H563" s="1"/>
    </row>
    <row r="564" ht="12.75" customHeight="1">
      <c r="A564" s="1"/>
      <c r="C564" s="1"/>
      <c r="D564" s="1"/>
      <c r="H564" s="1"/>
    </row>
    <row r="565" ht="12.75" customHeight="1">
      <c r="A565" s="1"/>
      <c r="C565" s="1"/>
      <c r="D565" s="1"/>
      <c r="H565" s="1"/>
    </row>
    <row r="566" ht="12.75" customHeight="1">
      <c r="A566" s="1"/>
      <c r="C566" s="1"/>
      <c r="D566" s="1"/>
      <c r="H566" s="1"/>
    </row>
    <row r="567" ht="12.75" customHeight="1">
      <c r="A567" s="1"/>
      <c r="C567" s="1"/>
      <c r="D567" s="1"/>
      <c r="H567" s="1"/>
    </row>
    <row r="568" ht="12.75" customHeight="1">
      <c r="A568" s="1"/>
      <c r="C568" s="1"/>
      <c r="D568" s="1"/>
      <c r="H568" s="1"/>
    </row>
    <row r="569" ht="12.75" customHeight="1">
      <c r="A569" s="1"/>
      <c r="C569" s="1"/>
      <c r="D569" s="1"/>
      <c r="H569" s="1"/>
    </row>
    <row r="570" ht="12.75" customHeight="1">
      <c r="A570" s="1"/>
      <c r="C570" s="1"/>
      <c r="D570" s="1"/>
      <c r="H570" s="1"/>
    </row>
    <row r="571" ht="12.75" customHeight="1">
      <c r="A571" s="1"/>
      <c r="C571" s="1"/>
      <c r="D571" s="1"/>
      <c r="H571" s="1"/>
    </row>
    <row r="572" ht="12.75" customHeight="1">
      <c r="A572" s="1"/>
      <c r="C572" s="1"/>
      <c r="D572" s="1"/>
      <c r="H572" s="1"/>
    </row>
    <row r="573" ht="12.75" customHeight="1">
      <c r="A573" s="1"/>
      <c r="C573" s="1"/>
      <c r="D573" s="1"/>
      <c r="H573" s="1"/>
    </row>
    <row r="574" ht="12.75" customHeight="1">
      <c r="A574" s="1"/>
      <c r="C574" s="1"/>
      <c r="D574" s="1"/>
      <c r="H574" s="1"/>
    </row>
    <row r="575" ht="12.75" customHeight="1">
      <c r="A575" s="1"/>
      <c r="C575" s="1"/>
      <c r="D575" s="1"/>
      <c r="H575" s="1"/>
    </row>
    <row r="576" ht="12.75" customHeight="1">
      <c r="A576" s="1"/>
      <c r="C576" s="1"/>
      <c r="D576" s="1"/>
      <c r="H576" s="1"/>
    </row>
    <row r="577" ht="12.75" customHeight="1">
      <c r="A577" s="1"/>
      <c r="C577" s="1"/>
      <c r="D577" s="1"/>
      <c r="H577" s="1"/>
    </row>
    <row r="578" ht="12.75" customHeight="1">
      <c r="A578" s="1"/>
      <c r="C578" s="1"/>
      <c r="D578" s="1"/>
      <c r="H578" s="1"/>
    </row>
    <row r="579" ht="12.75" customHeight="1">
      <c r="A579" s="1"/>
      <c r="C579" s="1"/>
      <c r="D579" s="1"/>
      <c r="H579" s="1"/>
    </row>
    <row r="580" ht="12.75" customHeight="1">
      <c r="A580" s="1"/>
      <c r="C580" s="1"/>
      <c r="D580" s="1"/>
      <c r="H580" s="1"/>
    </row>
    <row r="581" ht="12.75" customHeight="1">
      <c r="A581" s="1"/>
      <c r="C581" s="1"/>
      <c r="D581" s="1"/>
      <c r="H581" s="1"/>
    </row>
    <row r="582" ht="12.75" customHeight="1">
      <c r="A582" s="1"/>
      <c r="C582" s="1"/>
      <c r="D582" s="1"/>
      <c r="H582" s="1"/>
    </row>
    <row r="583" ht="12.75" customHeight="1">
      <c r="A583" s="1"/>
      <c r="C583" s="1"/>
      <c r="D583" s="1"/>
      <c r="H583" s="1"/>
    </row>
    <row r="584" ht="12.75" customHeight="1">
      <c r="A584" s="1"/>
      <c r="C584" s="1"/>
      <c r="D584" s="1"/>
      <c r="H584" s="1"/>
    </row>
    <row r="585" ht="12.75" customHeight="1">
      <c r="A585" s="1"/>
      <c r="C585" s="1"/>
      <c r="D585" s="1"/>
      <c r="H585" s="1"/>
    </row>
    <row r="586" ht="12.75" customHeight="1">
      <c r="A586" s="1"/>
      <c r="C586" s="1"/>
      <c r="D586" s="1"/>
      <c r="H586" s="1"/>
    </row>
    <row r="587" ht="12.75" customHeight="1">
      <c r="A587" s="1"/>
      <c r="C587" s="1"/>
      <c r="D587" s="1"/>
      <c r="H587" s="1"/>
    </row>
    <row r="588" ht="12.75" customHeight="1">
      <c r="A588" s="1"/>
      <c r="C588" s="1"/>
      <c r="D588" s="1"/>
      <c r="H588" s="1"/>
    </row>
    <row r="589" ht="12.75" customHeight="1">
      <c r="A589" s="1"/>
      <c r="C589" s="1"/>
      <c r="D589" s="1"/>
      <c r="H589" s="1"/>
    </row>
    <row r="590" ht="12.75" customHeight="1">
      <c r="A590" s="1"/>
      <c r="C590" s="1"/>
      <c r="D590" s="1"/>
      <c r="H590" s="1"/>
    </row>
    <row r="591" ht="12.75" customHeight="1">
      <c r="A591" s="1"/>
      <c r="C591" s="1"/>
      <c r="D591" s="1"/>
      <c r="H591" s="1"/>
    </row>
    <row r="592" ht="12.75" customHeight="1">
      <c r="A592" s="1"/>
      <c r="C592" s="1"/>
      <c r="D592" s="1"/>
      <c r="H592" s="1"/>
    </row>
    <row r="593" ht="12.75" customHeight="1">
      <c r="A593" s="1"/>
      <c r="C593" s="1"/>
      <c r="D593" s="1"/>
      <c r="H593" s="1"/>
    </row>
    <row r="594" ht="12.75" customHeight="1">
      <c r="A594" s="1"/>
      <c r="C594" s="1"/>
      <c r="D594" s="1"/>
      <c r="H594" s="1"/>
    </row>
    <row r="595" ht="12.75" customHeight="1">
      <c r="A595" s="1"/>
      <c r="C595" s="1"/>
      <c r="D595" s="1"/>
      <c r="H595" s="1"/>
    </row>
    <row r="596" ht="12.75" customHeight="1">
      <c r="A596" s="1"/>
      <c r="C596" s="1"/>
      <c r="D596" s="1"/>
      <c r="H596" s="1"/>
    </row>
    <row r="597" ht="12.75" customHeight="1">
      <c r="A597" s="1"/>
      <c r="C597" s="1"/>
      <c r="D597" s="1"/>
      <c r="H597" s="1"/>
    </row>
    <row r="598" ht="12.75" customHeight="1">
      <c r="A598" s="1"/>
      <c r="C598" s="1"/>
      <c r="D598" s="1"/>
      <c r="H598" s="1"/>
    </row>
    <row r="599" ht="12.75" customHeight="1">
      <c r="A599" s="1"/>
      <c r="C599" s="1"/>
      <c r="D599" s="1"/>
      <c r="H599" s="1"/>
    </row>
    <row r="600" ht="12.75" customHeight="1">
      <c r="A600" s="1"/>
      <c r="C600" s="1"/>
      <c r="D600" s="1"/>
      <c r="H600" s="1"/>
    </row>
    <row r="601" ht="12.75" customHeight="1">
      <c r="A601" s="1"/>
      <c r="C601" s="1"/>
      <c r="D601" s="1"/>
      <c r="H601" s="1"/>
    </row>
    <row r="602" ht="12.75" customHeight="1">
      <c r="A602" s="1"/>
      <c r="C602" s="1"/>
      <c r="D602" s="1"/>
      <c r="H602" s="1"/>
    </row>
    <row r="603" ht="12.75" customHeight="1">
      <c r="A603" s="1"/>
      <c r="C603" s="1"/>
      <c r="D603" s="1"/>
      <c r="H603" s="1"/>
    </row>
    <row r="604" ht="12.75" customHeight="1">
      <c r="A604" s="1"/>
      <c r="C604" s="1"/>
      <c r="D604" s="1"/>
      <c r="H604" s="1"/>
    </row>
    <row r="605" ht="12.75" customHeight="1">
      <c r="A605" s="1"/>
      <c r="C605" s="1"/>
      <c r="D605" s="1"/>
      <c r="H605" s="1"/>
    </row>
    <row r="606" ht="12.75" customHeight="1">
      <c r="A606" s="1"/>
      <c r="C606" s="1"/>
      <c r="D606" s="1"/>
      <c r="H606" s="1"/>
    </row>
    <row r="607" ht="12.75" customHeight="1">
      <c r="A607" s="1"/>
      <c r="C607" s="1"/>
      <c r="D607" s="1"/>
      <c r="H607" s="1"/>
    </row>
    <row r="608" ht="12.75" customHeight="1">
      <c r="A608" s="1"/>
      <c r="C608" s="1"/>
      <c r="D608" s="1"/>
      <c r="H608" s="1"/>
    </row>
    <row r="609" ht="12.75" customHeight="1">
      <c r="A609" s="1"/>
      <c r="C609" s="1"/>
      <c r="D609" s="1"/>
      <c r="H609" s="1"/>
    </row>
    <row r="610" ht="12.75" customHeight="1">
      <c r="A610" s="1"/>
      <c r="C610" s="1"/>
      <c r="D610" s="1"/>
      <c r="H610" s="1"/>
    </row>
    <row r="611" ht="12.75" customHeight="1">
      <c r="A611" s="1"/>
      <c r="C611" s="1"/>
      <c r="D611" s="1"/>
      <c r="H611" s="1"/>
    </row>
    <row r="612" ht="12.75" customHeight="1">
      <c r="A612" s="1"/>
      <c r="C612" s="1"/>
      <c r="D612" s="1"/>
      <c r="H612" s="1"/>
    </row>
    <row r="613" ht="12.75" customHeight="1">
      <c r="A613" s="1"/>
      <c r="C613" s="1"/>
      <c r="D613" s="1"/>
      <c r="H613" s="1"/>
    </row>
    <row r="614" ht="12.75" customHeight="1">
      <c r="A614" s="1"/>
      <c r="C614" s="1"/>
      <c r="D614" s="1"/>
      <c r="H614" s="1"/>
    </row>
    <row r="615" ht="12.75" customHeight="1">
      <c r="A615" s="1"/>
      <c r="C615" s="1"/>
      <c r="D615" s="1"/>
      <c r="H615" s="1"/>
    </row>
    <row r="616" ht="12.75" customHeight="1">
      <c r="A616" s="1"/>
      <c r="C616" s="1"/>
      <c r="D616" s="1"/>
      <c r="H616" s="1"/>
    </row>
    <row r="617" ht="12.75" customHeight="1">
      <c r="A617" s="1"/>
      <c r="C617" s="1"/>
      <c r="D617" s="1"/>
      <c r="H617" s="1"/>
    </row>
    <row r="618" ht="12.75" customHeight="1">
      <c r="A618" s="1"/>
      <c r="C618" s="1"/>
      <c r="D618" s="1"/>
      <c r="H618" s="1"/>
    </row>
    <row r="619" ht="12.75" customHeight="1">
      <c r="A619" s="1"/>
      <c r="C619" s="1"/>
      <c r="D619" s="1"/>
      <c r="H619" s="1"/>
    </row>
    <row r="620" ht="12.75" customHeight="1">
      <c r="A620" s="1"/>
      <c r="C620" s="1"/>
      <c r="D620" s="1"/>
      <c r="H620" s="1"/>
    </row>
    <row r="621" ht="12.75" customHeight="1">
      <c r="A621" s="1"/>
      <c r="C621" s="1"/>
      <c r="D621" s="1"/>
      <c r="H621" s="1"/>
    </row>
    <row r="622" ht="12.75" customHeight="1">
      <c r="A622" s="1"/>
      <c r="C622" s="1"/>
      <c r="D622" s="1"/>
      <c r="H622" s="1"/>
    </row>
    <row r="623" ht="12.75" customHeight="1">
      <c r="A623" s="1"/>
      <c r="C623" s="1"/>
      <c r="D623" s="1"/>
      <c r="H623" s="1"/>
    </row>
    <row r="624" ht="12.75" customHeight="1">
      <c r="A624" s="1"/>
      <c r="C624" s="1"/>
      <c r="D624" s="1"/>
      <c r="H624" s="1"/>
    </row>
    <row r="625" ht="12.75" customHeight="1">
      <c r="A625" s="1"/>
      <c r="C625" s="1"/>
      <c r="D625" s="1"/>
      <c r="H625" s="1"/>
    </row>
    <row r="626" ht="12.75" customHeight="1">
      <c r="A626" s="1"/>
      <c r="C626" s="1"/>
      <c r="D626" s="1"/>
      <c r="H626" s="1"/>
    </row>
    <row r="627" ht="12.75" customHeight="1">
      <c r="A627" s="1"/>
      <c r="C627" s="1"/>
      <c r="D627" s="1"/>
      <c r="H627" s="1"/>
    </row>
    <row r="628" ht="12.75" customHeight="1">
      <c r="A628" s="1"/>
      <c r="C628" s="1"/>
      <c r="D628" s="1"/>
      <c r="H628" s="1"/>
    </row>
    <row r="629" ht="12.75" customHeight="1">
      <c r="A629" s="1"/>
      <c r="C629" s="1"/>
      <c r="D629" s="1"/>
      <c r="H629" s="1"/>
    </row>
    <row r="630" ht="12.75" customHeight="1">
      <c r="A630" s="1"/>
      <c r="C630" s="1"/>
      <c r="D630" s="1"/>
      <c r="H630" s="1"/>
    </row>
    <row r="631" ht="12.75" customHeight="1">
      <c r="A631" s="1"/>
      <c r="C631" s="1"/>
      <c r="D631" s="1"/>
      <c r="H631" s="1"/>
    </row>
    <row r="632" ht="12.75" customHeight="1">
      <c r="A632" s="1"/>
      <c r="C632" s="1"/>
      <c r="D632" s="1"/>
      <c r="H632" s="1"/>
    </row>
    <row r="633" ht="12.75" customHeight="1">
      <c r="A633" s="1"/>
      <c r="C633" s="1"/>
      <c r="D633" s="1"/>
      <c r="H633" s="1"/>
    </row>
    <row r="634" ht="12.75" customHeight="1">
      <c r="A634" s="1"/>
      <c r="C634" s="1"/>
      <c r="D634" s="1"/>
      <c r="H634" s="1"/>
    </row>
    <row r="635" ht="12.75" customHeight="1">
      <c r="A635" s="1"/>
      <c r="C635" s="1"/>
      <c r="D635" s="1"/>
      <c r="H635" s="1"/>
    </row>
    <row r="636" ht="12.75" customHeight="1">
      <c r="A636" s="1"/>
      <c r="C636" s="1"/>
      <c r="D636" s="1"/>
      <c r="H636" s="1"/>
    </row>
    <row r="637" ht="12.75" customHeight="1">
      <c r="A637" s="1"/>
      <c r="C637" s="1"/>
      <c r="D637" s="1"/>
      <c r="H637" s="1"/>
    </row>
    <row r="638" ht="12.75" customHeight="1">
      <c r="A638" s="1"/>
      <c r="C638" s="1"/>
      <c r="D638" s="1"/>
      <c r="H638" s="1"/>
    </row>
    <row r="639" ht="12.75" customHeight="1">
      <c r="A639" s="1"/>
      <c r="C639" s="1"/>
      <c r="D639" s="1"/>
      <c r="H639" s="1"/>
    </row>
    <row r="640" ht="12.75" customHeight="1">
      <c r="A640" s="1"/>
      <c r="C640" s="1"/>
      <c r="D640" s="1"/>
      <c r="H640" s="1"/>
    </row>
    <row r="641" ht="12.75" customHeight="1">
      <c r="A641" s="1"/>
      <c r="C641" s="1"/>
      <c r="D641" s="1"/>
      <c r="H641" s="1"/>
    </row>
    <row r="642" ht="12.75" customHeight="1">
      <c r="A642" s="1"/>
      <c r="C642" s="1"/>
      <c r="D642" s="1"/>
      <c r="H642" s="1"/>
    </row>
    <row r="643" ht="12.75" customHeight="1">
      <c r="A643" s="1"/>
      <c r="C643" s="1"/>
      <c r="D643" s="1"/>
      <c r="H643" s="1"/>
    </row>
    <row r="644" ht="12.75" customHeight="1">
      <c r="A644" s="1"/>
      <c r="C644" s="1"/>
      <c r="D644" s="1"/>
      <c r="H644" s="1"/>
    </row>
    <row r="645" ht="12.75" customHeight="1">
      <c r="A645" s="1"/>
      <c r="C645" s="1"/>
      <c r="D645" s="1"/>
      <c r="H645" s="1"/>
    </row>
    <row r="646" ht="12.75" customHeight="1">
      <c r="A646" s="1"/>
      <c r="C646" s="1"/>
      <c r="D646" s="1"/>
      <c r="H646" s="1"/>
    </row>
    <row r="647" ht="12.75" customHeight="1">
      <c r="A647" s="1"/>
      <c r="C647" s="1"/>
      <c r="D647" s="1"/>
      <c r="H647" s="1"/>
    </row>
    <row r="648" ht="12.75" customHeight="1">
      <c r="A648" s="1"/>
      <c r="C648" s="1"/>
      <c r="D648" s="1"/>
      <c r="H648" s="1"/>
    </row>
    <row r="649" ht="12.75" customHeight="1">
      <c r="A649" s="1"/>
      <c r="C649" s="1"/>
      <c r="D649" s="1"/>
      <c r="H649" s="1"/>
    </row>
    <row r="650" ht="12.75" customHeight="1">
      <c r="A650" s="1"/>
      <c r="C650" s="1"/>
      <c r="D650" s="1"/>
      <c r="H650" s="1"/>
    </row>
    <row r="651" ht="12.75" customHeight="1">
      <c r="A651" s="1"/>
      <c r="C651" s="1"/>
      <c r="D651" s="1"/>
      <c r="H651" s="1"/>
    </row>
    <row r="652" ht="12.75" customHeight="1">
      <c r="A652" s="1"/>
      <c r="C652" s="1"/>
      <c r="D652" s="1"/>
      <c r="H652" s="1"/>
    </row>
    <row r="653" ht="12.75" customHeight="1">
      <c r="A653" s="1"/>
      <c r="C653" s="1"/>
      <c r="D653" s="1"/>
      <c r="H653" s="1"/>
    </row>
    <row r="654" ht="12.75" customHeight="1">
      <c r="A654" s="1"/>
      <c r="C654" s="1"/>
      <c r="D654" s="1"/>
      <c r="H654" s="1"/>
    </row>
    <row r="655" ht="12.75" customHeight="1">
      <c r="A655" s="1"/>
      <c r="C655" s="1"/>
      <c r="D655" s="1"/>
      <c r="H655" s="1"/>
    </row>
    <row r="656" ht="12.75" customHeight="1">
      <c r="A656" s="1"/>
      <c r="C656" s="1"/>
      <c r="D656" s="1"/>
      <c r="H656" s="1"/>
    </row>
    <row r="657" ht="12.75" customHeight="1">
      <c r="A657" s="1"/>
      <c r="C657" s="1"/>
      <c r="D657" s="1"/>
      <c r="H657" s="1"/>
    </row>
    <row r="658" ht="12.75" customHeight="1">
      <c r="A658" s="1"/>
      <c r="C658" s="1"/>
      <c r="D658" s="1"/>
      <c r="H658" s="1"/>
    </row>
    <row r="659" ht="12.75" customHeight="1">
      <c r="A659" s="1"/>
      <c r="C659" s="1"/>
      <c r="D659" s="1"/>
      <c r="H659" s="1"/>
    </row>
    <row r="660" ht="12.75" customHeight="1">
      <c r="A660" s="1"/>
      <c r="C660" s="1"/>
      <c r="D660" s="1"/>
      <c r="H660" s="1"/>
    </row>
    <row r="661" ht="12.75" customHeight="1">
      <c r="A661" s="1"/>
      <c r="C661" s="1"/>
      <c r="D661" s="1"/>
      <c r="H661" s="1"/>
    </row>
    <row r="662" ht="12.75" customHeight="1">
      <c r="A662" s="1"/>
      <c r="C662" s="1"/>
      <c r="D662" s="1"/>
      <c r="H662" s="1"/>
    </row>
    <row r="663" ht="12.75" customHeight="1">
      <c r="A663" s="1"/>
      <c r="C663" s="1"/>
      <c r="D663" s="1"/>
      <c r="H663" s="1"/>
    </row>
    <row r="664" ht="12.75" customHeight="1">
      <c r="A664" s="1"/>
      <c r="C664" s="1"/>
      <c r="D664" s="1"/>
      <c r="H664" s="1"/>
    </row>
    <row r="665" ht="12.75" customHeight="1">
      <c r="A665" s="1"/>
      <c r="C665" s="1"/>
      <c r="D665" s="1"/>
      <c r="H665" s="1"/>
    </row>
    <row r="666" ht="12.75" customHeight="1">
      <c r="A666" s="1"/>
      <c r="C666" s="1"/>
      <c r="D666" s="1"/>
      <c r="H666" s="1"/>
    </row>
    <row r="667" ht="12.75" customHeight="1">
      <c r="A667" s="1"/>
      <c r="C667" s="1"/>
      <c r="D667" s="1"/>
      <c r="H667" s="1"/>
    </row>
    <row r="668" ht="12.75" customHeight="1">
      <c r="A668" s="1"/>
      <c r="C668" s="1"/>
      <c r="D668" s="1"/>
      <c r="H668" s="1"/>
    </row>
    <row r="669" ht="12.75" customHeight="1">
      <c r="A669" s="1"/>
      <c r="C669" s="1"/>
      <c r="D669" s="1"/>
      <c r="H669" s="1"/>
    </row>
    <row r="670" ht="12.75" customHeight="1">
      <c r="A670" s="1"/>
      <c r="C670" s="1"/>
      <c r="D670" s="1"/>
      <c r="H670" s="1"/>
    </row>
    <row r="671" ht="12.75" customHeight="1">
      <c r="A671" s="1"/>
      <c r="C671" s="1"/>
      <c r="D671" s="1"/>
      <c r="H671" s="1"/>
    </row>
    <row r="672" ht="12.75" customHeight="1">
      <c r="A672" s="1"/>
      <c r="C672" s="1"/>
      <c r="D672" s="1"/>
      <c r="H672" s="1"/>
    </row>
    <row r="673" ht="12.75" customHeight="1">
      <c r="A673" s="1"/>
      <c r="C673" s="1"/>
      <c r="D673" s="1"/>
      <c r="H673" s="1"/>
    </row>
    <row r="674" ht="12.75" customHeight="1">
      <c r="A674" s="1"/>
      <c r="C674" s="1"/>
      <c r="D674" s="1"/>
      <c r="H674" s="1"/>
    </row>
    <row r="675" ht="12.75" customHeight="1">
      <c r="A675" s="1"/>
      <c r="C675" s="1"/>
      <c r="D675" s="1"/>
      <c r="H675" s="1"/>
    </row>
    <row r="676" ht="12.75" customHeight="1">
      <c r="A676" s="1"/>
      <c r="C676" s="1"/>
      <c r="D676" s="1"/>
      <c r="H676" s="1"/>
    </row>
    <row r="677" ht="12.75" customHeight="1">
      <c r="A677" s="1"/>
      <c r="C677" s="1"/>
      <c r="D677" s="1"/>
      <c r="H677" s="1"/>
    </row>
    <row r="678" ht="12.75" customHeight="1">
      <c r="A678" s="1"/>
      <c r="C678" s="1"/>
      <c r="D678" s="1"/>
      <c r="H678" s="1"/>
    </row>
    <row r="679" ht="12.75" customHeight="1">
      <c r="A679" s="1"/>
      <c r="C679" s="1"/>
      <c r="D679" s="1"/>
      <c r="H679" s="1"/>
    </row>
    <row r="680" ht="12.75" customHeight="1">
      <c r="A680" s="1"/>
      <c r="C680" s="1"/>
      <c r="D680" s="1"/>
      <c r="H680" s="1"/>
    </row>
    <row r="681" ht="12.75" customHeight="1">
      <c r="A681" s="1"/>
      <c r="C681" s="1"/>
      <c r="D681" s="1"/>
      <c r="H681" s="1"/>
    </row>
    <row r="682" ht="12.75" customHeight="1">
      <c r="A682" s="1"/>
      <c r="C682" s="1"/>
      <c r="D682" s="1"/>
      <c r="H682" s="1"/>
    </row>
    <row r="683" ht="12.75" customHeight="1">
      <c r="A683" s="1"/>
      <c r="C683" s="1"/>
      <c r="D683" s="1"/>
      <c r="H683" s="1"/>
    </row>
    <row r="684" ht="12.75" customHeight="1">
      <c r="A684" s="1"/>
      <c r="C684" s="1"/>
      <c r="D684" s="1"/>
      <c r="H684" s="1"/>
    </row>
    <row r="685" ht="12.75" customHeight="1">
      <c r="A685" s="1"/>
      <c r="C685" s="1"/>
      <c r="D685" s="1"/>
      <c r="H685" s="1"/>
    </row>
    <row r="686" ht="12.75" customHeight="1">
      <c r="A686" s="1"/>
      <c r="C686" s="1"/>
      <c r="D686" s="1"/>
      <c r="H686" s="1"/>
    </row>
    <row r="687" ht="12.75" customHeight="1">
      <c r="A687" s="1"/>
      <c r="C687" s="1"/>
      <c r="D687" s="1"/>
      <c r="H687" s="1"/>
    </row>
    <row r="688" ht="12.75" customHeight="1">
      <c r="A688" s="1"/>
      <c r="C688" s="1"/>
      <c r="D688" s="1"/>
      <c r="H688" s="1"/>
    </row>
    <row r="689" ht="12.75" customHeight="1">
      <c r="A689" s="1"/>
      <c r="C689" s="1"/>
      <c r="D689" s="1"/>
      <c r="H689" s="1"/>
    </row>
    <row r="690" ht="12.75" customHeight="1">
      <c r="A690" s="1"/>
      <c r="C690" s="1"/>
      <c r="D690" s="1"/>
      <c r="H690" s="1"/>
    </row>
    <row r="691" ht="12.75" customHeight="1">
      <c r="A691" s="1"/>
      <c r="C691" s="1"/>
      <c r="D691" s="1"/>
      <c r="H691" s="1"/>
    </row>
    <row r="692" ht="12.75" customHeight="1">
      <c r="A692" s="1"/>
      <c r="C692" s="1"/>
      <c r="D692" s="1"/>
      <c r="H692" s="1"/>
    </row>
    <row r="693" ht="12.75" customHeight="1">
      <c r="A693" s="1"/>
      <c r="C693" s="1"/>
      <c r="D693" s="1"/>
      <c r="H693" s="1"/>
    </row>
    <row r="694" ht="12.75" customHeight="1">
      <c r="A694" s="1"/>
      <c r="C694" s="1"/>
      <c r="D694" s="1"/>
      <c r="H694" s="1"/>
    </row>
    <row r="695" ht="12.75" customHeight="1">
      <c r="A695" s="1"/>
      <c r="C695" s="1"/>
      <c r="D695" s="1"/>
      <c r="H695" s="1"/>
    </row>
    <row r="696" ht="12.75" customHeight="1">
      <c r="A696" s="1"/>
      <c r="C696" s="1"/>
      <c r="D696" s="1"/>
      <c r="H696" s="1"/>
    </row>
    <row r="697" ht="12.75" customHeight="1">
      <c r="A697" s="1"/>
      <c r="C697" s="1"/>
      <c r="D697" s="1"/>
      <c r="H697" s="1"/>
    </row>
    <row r="698" ht="12.75" customHeight="1">
      <c r="A698" s="1"/>
      <c r="C698" s="1"/>
      <c r="D698" s="1"/>
      <c r="H698" s="1"/>
    </row>
    <row r="699" ht="12.75" customHeight="1">
      <c r="A699" s="1"/>
      <c r="C699" s="1"/>
      <c r="D699" s="1"/>
      <c r="H699" s="1"/>
    </row>
    <row r="700" ht="12.75" customHeight="1">
      <c r="A700" s="1"/>
      <c r="C700" s="1"/>
      <c r="D700" s="1"/>
      <c r="H700" s="1"/>
    </row>
    <row r="701" ht="12.75" customHeight="1">
      <c r="A701" s="1"/>
      <c r="C701" s="1"/>
      <c r="D701" s="1"/>
      <c r="H701" s="1"/>
    </row>
    <row r="702" ht="12.75" customHeight="1">
      <c r="A702" s="1"/>
      <c r="C702" s="1"/>
      <c r="D702" s="1"/>
      <c r="H702" s="1"/>
    </row>
    <row r="703" ht="12.75" customHeight="1">
      <c r="A703" s="1"/>
      <c r="C703" s="1"/>
      <c r="D703" s="1"/>
      <c r="H703" s="1"/>
    </row>
    <row r="704" ht="12.75" customHeight="1">
      <c r="A704" s="1"/>
      <c r="C704" s="1"/>
      <c r="D704" s="1"/>
      <c r="H704" s="1"/>
    </row>
    <row r="705" ht="12.75" customHeight="1">
      <c r="A705" s="1"/>
      <c r="C705" s="1"/>
      <c r="D705" s="1"/>
      <c r="H705" s="1"/>
    </row>
    <row r="706" ht="12.75" customHeight="1">
      <c r="A706" s="1"/>
      <c r="C706" s="1"/>
      <c r="D706" s="1"/>
      <c r="H706" s="1"/>
    </row>
    <row r="707" ht="12.75" customHeight="1">
      <c r="A707" s="1"/>
      <c r="C707" s="1"/>
      <c r="D707" s="1"/>
      <c r="H707" s="1"/>
    </row>
    <row r="708" ht="12.75" customHeight="1">
      <c r="A708" s="1"/>
      <c r="C708" s="1"/>
      <c r="D708" s="1"/>
      <c r="H708" s="1"/>
    </row>
    <row r="709" ht="12.75" customHeight="1">
      <c r="A709" s="1"/>
      <c r="C709" s="1"/>
      <c r="D709" s="1"/>
      <c r="H709" s="1"/>
    </row>
    <row r="710" ht="12.75" customHeight="1">
      <c r="A710" s="1"/>
      <c r="C710" s="1"/>
      <c r="D710" s="1"/>
      <c r="H710" s="1"/>
    </row>
    <row r="711" ht="12.75" customHeight="1">
      <c r="A711" s="1"/>
      <c r="C711" s="1"/>
      <c r="D711" s="1"/>
      <c r="H711" s="1"/>
    </row>
    <row r="712" ht="12.75" customHeight="1">
      <c r="A712" s="1"/>
      <c r="C712" s="1"/>
      <c r="D712" s="1"/>
      <c r="H712" s="1"/>
    </row>
    <row r="713" ht="12.75" customHeight="1">
      <c r="A713" s="1"/>
      <c r="C713" s="1"/>
      <c r="D713" s="1"/>
      <c r="H713" s="1"/>
    </row>
    <row r="714" ht="12.75" customHeight="1">
      <c r="A714" s="1"/>
      <c r="C714" s="1"/>
      <c r="D714" s="1"/>
      <c r="H714" s="1"/>
    </row>
    <row r="715" ht="12.75" customHeight="1">
      <c r="A715" s="1"/>
      <c r="C715" s="1"/>
      <c r="D715" s="1"/>
      <c r="H715" s="1"/>
    </row>
    <row r="716" ht="12.75" customHeight="1">
      <c r="A716" s="1"/>
      <c r="C716" s="1"/>
      <c r="D716" s="1"/>
      <c r="H716" s="1"/>
    </row>
    <row r="717" ht="12.75" customHeight="1">
      <c r="A717" s="1"/>
      <c r="C717" s="1"/>
      <c r="D717" s="1"/>
      <c r="H717" s="1"/>
    </row>
    <row r="718" ht="12.75" customHeight="1">
      <c r="A718" s="1"/>
      <c r="C718" s="1"/>
      <c r="D718" s="1"/>
      <c r="H718" s="1"/>
    </row>
    <row r="719" ht="12.75" customHeight="1">
      <c r="A719" s="1"/>
      <c r="C719" s="1"/>
      <c r="D719" s="1"/>
      <c r="H719" s="1"/>
    </row>
    <row r="720" ht="12.75" customHeight="1">
      <c r="A720" s="1"/>
      <c r="C720" s="1"/>
      <c r="D720" s="1"/>
      <c r="H720" s="1"/>
    </row>
    <row r="721" ht="12.75" customHeight="1">
      <c r="A721" s="1"/>
      <c r="C721" s="1"/>
      <c r="D721" s="1"/>
      <c r="H721" s="1"/>
    </row>
    <row r="722" ht="12.75" customHeight="1">
      <c r="A722" s="1"/>
      <c r="C722" s="1"/>
      <c r="D722" s="1"/>
      <c r="H722" s="1"/>
    </row>
    <row r="723" ht="12.75" customHeight="1">
      <c r="A723" s="1"/>
      <c r="C723" s="1"/>
      <c r="D723" s="1"/>
      <c r="H723" s="1"/>
    </row>
    <row r="724" ht="12.75" customHeight="1">
      <c r="A724" s="1"/>
      <c r="C724" s="1"/>
      <c r="D724" s="1"/>
      <c r="H724" s="1"/>
    </row>
    <row r="725" ht="12.75" customHeight="1">
      <c r="A725" s="1"/>
      <c r="C725" s="1"/>
      <c r="D725" s="1"/>
      <c r="H725" s="1"/>
    </row>
    <row r="726" ht="12.75" customHeight="1">
      <c r="A726" s="1"/>
      <c r="C726" s="1"/>
      <c r="D726" s="1"/>
      <c r="H726" s="1"/>
    </row>
    <row r="727" ht="12.75" customHeight="1">
      <c r="A727" s="1"/>
      <c r="C727" s="1"/>
      <c r="D727" s="1"/>
      <c r="H727" s="1"/>
    </row>
    <row r="728" ht="12.75" customHeight="1">
      <c r="A728" s="1"/>
      <c r="C728" s="1"/>
      <c r="D728" s="1"/>
      <c r="H728" s="1"/>
    </row>
    <row r="729" ht="12.75" customHeight="1">
      <c r="A729" s="1"/>
      <c r="C729" s="1"/>
      <c r="D729" s="1"/>
      <c r="H729" s="1"/>
    </row>
    <row r="730" ht="12.75" customHeight="1">
      <c r="A730" s="1"/>
      <c r="C730" s="1"/>
      <c r="D730" s="1"/>
      <c r="H730" s="1"/>
    </row>
    <row r="731" ht="12.75" customHeight="1">
      <c r="A731" s="1"/>
      <c r="C731" s="1"/>
      <c r="D731" s="1"/>
      <c r="H731" s="1"/>
    </row>
    <row r="732" ht="12.75" customHeight="1">
      <c r="A732" s="1"/>
      <c r="C732" s="1"/>
      <c r="D732" s="1"/>
      <c r="H732" s="1"/>
    </row>
    <row r="733" ht="12.75" customHeight="1">
      <c r="A733" s="1"/>
      <c r="C733" s="1"/>
      <c r="D733" s="1"/>
      <c r="H733" s="1"/>
    </row>
    <row r="734" ht="12.75" customHeight="1">
      <c r="A734" s="1"/>
      <c r="C734" s="1"/>
      <c r="D734" s="1"/>
      <c r="H734" s="1"/>
    </row>
    <row r="735" ht="12.75" customHeight="1">
      <c r="A735" s="1"/>
      <c r="C735" s="1"/>
      <c r="D735" s="1"/>
      <c r="H735" s="1"/>
    </row>
    <row r="736" ht="12.75" customHeight="1">
      <c r="A736" s="1"/>
      <c r="C736" s="1"/>
      <c r="D736" s="1"/>
      <c r="H736" s="1"/>
    </row>
    <row r="737" ht="12.75" customHeight="1">
      <c r="A737" s="1"/>
      <c r="C737" s="1"/>
      <c r="D737" s="1"/>
      <c r="H737" s="1"/>
    </row>
    <row r="738" ht="12.75" customHeight="1">
      <c r="A738" s="1"/>
      <c r="C738" s="1"/>
      <c r="D738" s="1"/>
      <c r="H738" s="1"/>
    </row>
    <row r="739" ht="12.75" customHeight="1">
      <c r="A739" s="1"/>
      <c r="C739" s="1"/>
      <c r="D739" s="1"/>
      <c r="H739" s="1"/>
    </row>
    <row r="740" ht="12.75" customHeight="1">
      <c r="A740" s="1"/>
      <c r="C740" s="1"/>
      <c r="D740" s="1"/>
      <c r="H740" s="1"/>
    </row>
    <row r="741" ht="12.75" customHeight="1">
      <c r="A741" s="1"/>
      <c r="C741" s="1"/>
      <c r="D741" s="1"/>
      <c r="H741" s="1"/>
    </row>
    <row r="742" ht="12.75" customHeight="1">
      <c r="A742" s="1"/>
      <c r="C742" s="1"/>
      <c r="D742" s="1"/>
      <c r="H742" s="1"/>
    </row>
    <row r="743" ht="12.75" customHeight="1">
      <c r="A743" s="1"/>
      <c r="C743" s="1"/>
      <c r="D743" s="1"/>
      <c r="H743" s="1"/>
    </row>
    <row r="744" ht="12.75" customHeight="1">
      <c r="A744" s="1"/>
      <c r="C744" s="1"/>
      <c r="D744" s="1"/>
      <c r="H744" s="1"/>
    </row>
    <row r="745" ht="12.75" customHeight="1">
      <c r="A745" s="1"/>
      <c r="C745" s="1"/>
      <c r="D745" s="1"/>
      <c r="H745" s="1"/>
    </row>
    <row r="746" ht="12.75" customHeight="1">
      <c r="A746" s="1"/>
      <c r="C746" s="1"/>
      <c r="D746" s="1"/>
      <c r="H746" s="1"/>
    </row>
    <row r="747" ht="12.75" customHeight="1">
      <c r="A747" s="1"/>
      <c r="C747" s="1"/>
      <c r="D747" s="1"/>
      <c r="H747" s="1"/>
    </row>
    <row r="748" ht="12.75" customHeight="1">
      <c r="A748" s="1"/>
      <c r="C748" s="1"/>
      <c r="D748" s="1"/>
      <c r="H748" s="1"/>
    </row>
    <row r="749" ht="12.75" customHeight="1">
      <c r="A749" s="1"/>
      <c r="C749" s="1"/>
      <c r="D749" s="1"/>
      <c r="H749" s="1"/>
    </row>
    <row r="750" ht="12.75" customHeight="1">
      <c r="A750" s="1"/>
      <c r="C750" s="1"/>
      <c r="D750" s="1"/>
      <c r="H750" s="1"/>
    </row>
    <row r="751" ht="12.75" customHeight="1">
      <c r="A751" s="1"/>
      <c r="C751" s="1"/>
      <c r="D751" s="1"/>
      <c r="H751" s="1"/>
    </row>
    <row r="752" ht="12.75" customHeight="1">
      <c r="A752" s="1"/>
      <c r="C752" s="1"/>
      <c r="D752" s="1"/>
      <c r="H752" s="1"/>
    </row>
    <row r="753" ht="12.75" customHeight="1">
      <c r="A753" s="1"/>
      <c r="C753" s="1"/>
      <c r="D753" s="1"/>
      <c r="H753" s="1"/>
    </row>
    <row r="754" ht="12.75" customHeight="1">
      <c r="A754" s="1"/>
      <c r="C754" s="1"/>
      <c r="D754" s="1"/>
      <c r="H754" s="1"/>
    </row>
    <row r="755" ht="12.75" customHeight="1">
      <c r="A755" s="1"/>
      <c r="C755" s="1"/>
      <c r="D755" s="1"/>
      <c r="H755" s="1"/>
    </row>
    <row r="756" ht="12.75" customHeight="1">
      <c r="A756" s="1"/>
      <c r="C756" s="1"/>
      <c r="D756" s="1"/>
      <c r="H756" s="1"/>
    </row>
    <row r="757" ht="12.75" customHeight="1">
      <c r="A757" s="1"/>
      <c r="C757" s="1"/>
      <c r="D757" s="1"/>
      <c r="H757" s="1"/>
    </row>
    <row r="758" ht="12.75" customHeight="1">
      <c r="A758" s="1"/>
      <c r="C758" s="1"/>
      <c r="D758" s="1"/>
      <c r="H758" s="1"/>
    </row>
    <row r="759" ht="12.75" customHeight="1">
      <c r="A759" s="1"/>
      <c r="C759" s="1"/>
      <c r="D759" s="1"/>
      <c r="H759" s="1"/>
    </row>
    <row r="760" ht="12.75" customHeight="1">
      <c r="A760" s="1"/>
      <c r="C760" s="1"/>
      <c r="D760" s="1"/>
      <c r="H760" s="1"/>
    </row>
    <row r="761" ht="12.75" customHeight="1">
      <c r="A761" s="1"/>
      <c r="C761" s="1"/>
      <c r="D761" s="1"/>
      <c r="H761" s="1"/>
    </row>
    <row r="762" ht="12.75" customHeight="1">
      <c r="A762" s="1"/>
      <c r="C762" s="1"/>
      <c r="D762" s="1"/>
      <c r="H762" s="1"/>
    </row>
    <row r="763" ht="12.75" customHeight="1">
      <c r="A763" s="1"/>
      <c r="C763" s="1"/>
      <c r="D763" s="1"/>
      <c r="H763" s="1"/>
    </row>
    <row r="764" ht="12.75" customHeight="1">
      <c r="A764" s="1"/>
      <c r="C764" s="1"/>
      <c r="D764" s="1"/>
      <c r="H764" s="1"/>
    </row>
    <row r="765" ht="12.75" customHeight="1">
      <c r="A765" s="1"/>
      <c r="C765" s="1"/>
      <c r="D765" s="1"/>
      <c r="H765" s="1"/>
    </row>
    <row r="766" ht="12.75" customHeight="1">
      <c r="A766" s="1"/>
      <c r="C766" s="1"/>
      <c r="D766" s="1"/>
      <c r="H766" s="1"/>
    </row>
    <row r="767" ht="12.75" customHeight="1">
      <c r="A767" s="1"/>
      <c r="C767" s="1"/>
      <c r="D767" s="1"/>
      <c r="H767" s="1"/>
    </row>
    <row r="768" ht="12.75" customHeight="1">
      <c r="A768" s="1"/>
      <c r="C768" s="1"/>
      <c r="D768" s="1"/>
      <c r="H768" s="1"/>
    </row>
    <row r="769" ht="12.75" customHeight="1">
      <c r="A769" s="1"/>
      <c r="C769" s="1"/>
      <c r="D769" s="1"/>
      <c r="H769" s="1"/>
    </row>
    <row r="770" ht="12.75" customHeight="1">
      <c r="A770" s="1"/>
      <c r="C770" s="1"/>
      <c r="D770" s="1"/>
      <c r="H770" s="1"/>
    </row>
    <row r="771" ht="12.75" customHeight="1">
      <c r="A771" s="1"/>
      <c r="C771" s="1"/>
      <c r="D771" s="1"/>
      <c r="H771" s="1"/>
    </row>
    <row r="772" ht="12.75" customHeight="1">
      <c r="A772" s="1"/>
      <c r="C772" s="1"/>
      <c r="D772" s="1"/>
      <c r="H772" s="1"/>
    </row>
    <row r="773" ht="12.75" customHeight="1">
      <c r="A773" s="1"/>
      <c r="C773" s="1"/>
      <c r="D773" s="1"/>
      <c r="H773" s="1"/>
    </row>
    <row r="774" ht="12.75" customHeight="1">
      <c r="A774" s="1"/>
      <c r="C774" s="1"/>
      <c r="D774" s="1"/>
      <c r="H774" s="1"/>
    </row>
    <row r="775" ht="12.75" customHeight="1">
      <c r="A775" s="1"/>
      <c r="C775" s="1"/>
      <c r="D775" s="1"/>
      <c r="H775" s="1"/>
    </row>
    <row r="776" ht="12.75" customHeight="1">
      <c r="A776" s="1"/>
      <c r="C776" s="1"/>
      <c r="D776" s="1"/>
      <c r="H776" s="1"/>
    </row>
    <row r="777" ht="12.75" customHeight="1">
      <c r="A777" s="1"/>
      <c r="C777" s="1"/>
      <c r="D777" s="1"/>
      <c r="H777" s="1"/>
    </row>
    <row r="778" ht="12.75" customHeight="1">
      <c r="A778" s="1"/>
      <c r="C778" s="1"/>
      <c r="D778" s="1"/>
      <c r="H778" s="1"/>
    </row>
    <row r="779" ht="12.75" customHeight="1">
      <c r="A779" s="1"/>
      <c r="C779" s="1"/>
      <c r="D779" s="1"/>
      <c r="H779" s="1"/>
    </row>
    <row r="780" ht="12.75" customHeight="1">
      <c r="A780" s="1"/>
      <c r="C780" s="1"/>
      <c r="D780" s="1"/>
      <c r="H780" s="1"/>
    </row>
    <row r="781" ht="12.75" customHeight="1">
      <c r="A781" s="1"/>
      <c r="C781" s="1"/>
      <c r="D781" s="1"/>
      <c r="H781" s="1"/>
    </row>
    <row r="782" ht="12.75" customHeight="1">
      <c r="A782" s="1"/>
      <c r="C782" s="1"/>
      <c r="D782" s="1"/>
      <c r="H782" s="1"/>
    </row>
    <row r="783" ht="12.75" customHeight="1">
      <c r="A783" s="1"/>
      <c r="C783" s="1"/>
      <c r="D783" s="1"/>
      <c r="H783" s="1"/>
    </row>
    <row r="784" ht="12.75" customHeight="1">
      <c r="A784" s="1"/>
      <c r="C784" s="1"/>
      <c r="D784" s="1"/>
      <c r="H784" s="1"/>
    </row>
    <row r="785" ht="12.75" customHeight="1">
      <c r="A785" s="1"/>
      <c r="C785" s="1"/>
      <c r="D785" s="1"/>
      <c r="H785" s="1"/>
    </row>
    <row r="786" ht="12.75" customHeight="1">
      <c r="A786" s="1"/>
      <c r="C786" s="1"/>
      <c r="D786" s="1"/>
      <c r="H786" s="1"/>
    </row>
    <row r="787" ht="12.75" customHeight="1">
      <c r="A787" s="1"/>
      <c r="C787" s="1"/>
      <c r="D787" s="1"/>
      <c r="H787" s="1"/>
    </row>
    <row r="788" ht="12.75" customHeight="1">
      <c r="A788" s="1"/>
      <c r="C788" s="1"/>
      <c r="D788" s="1"/>
      <c r="H788" s="1"/>
    </row>
    <row r="789" ht="12.75" customHeight="1">
      <c r="A789" s="1"/>
      <c r="C789" s="1"/>
      <c r="D789" s="1"/>
      <c r="H789" s="1"/>
    </row>
    <row r="790" ht="12.75" customHeight="1">
      <c r="A790" s="1"/>
      <c r="C790" s="1"/>
      <c r="D790" s="1"/>
      <c r="H790" s="1"/>
    </row>
    <row r="791" ht="12.75" customHeight="1">
      <c r="A791" s="1"/>
      <c r="C791" s="1"/>
      <c r="D791" s="1"/>
      <c r="H791" s="1"/>
    </row>
    <row r="792" ht="12.75" customHeight="1">
      <c r="A792" s="1"/>
      <c r="C792" s="1"/>
      <c r="D792" s="1"/>
      <c r="H792" s="1"/>
    </row>
    <row r="793" ht="12.75" customHeight="1">
      <c r="A793" s="1"/>
      <c r="C793" s="1"/>
      <c r="D793" s="1"/>
      <c r="H793" s="1"/>
    </row>
    <row r="794" ht="12.75" customHeight="1">
      <c r="A794" s="1"/>
      <c r="C794" s="1"/>
      <c r="D794" s="1"/>
      <c r="H794" s="1"/>
    </row>
    <row r="795" ht="12.75" customHeight="1">
      <c r="A795" s="1"/>
      <c r="C795" s="1"/>
      <c r="D795" s="1"/>
      <c r="H795" s="1"/>
    </row>
    <row r="796" ht="12.75" customHeight="1">
      <c r="A796" s="1"/>
      <c r="C796" s="1"/>
      <c r="D796" s="1"/>
      <c r="H796" s="1"/>
    </row>
    <row r="797" ht="12.75" customHeight="1">
      <c r="A797" s="1"/>
      <c r="C797" s="1"/>
      <c r="D797" s="1"/>
      <c r="H797" s="1"/>
    </row>
    <row r="798" ht="12.75" customHeight="1">
      <c r="A798" s="1"/>
      <c r="C798" s="1"/>
      <c r="D798" s="1"/>
      <c r="H798" s="1"/>
    </row>
    <row r="799" ht="12.75" customHeight="1">
      <c r="A799" s="1"/>
      <c r="C799" s="1"/>
      <c r="D799" s="1"/>
      <c r="H799" s="1"/>
    </row>
    <row r="800" ht="12.75" customHeight="1">
      <c r="A800" s="1"/>
      <c r="C800" s="1"/>
      <c r="D800" s="1"/>
      <c r="H800" s="1"/>
    </row>
    <row r="801" ht="12.75" customHeight="1">
      <c r="A801" s="1"/>
      <c r="C801" s="1"/>
      <c r="D801" s="1"/>
      <c r="H801" s="1"/>
    </row>
    <row r="802" ht="12.75" customHeight="1">
      <c r="A802" s="1"/>
      <c r="C802" s="1"/>
      <c r="D802" s="1"/>
      <c r="H802" s="1"/>
    </row>
    <row r="803" ht="12.75" customHeight="1">
      <c r="A803" s="1"/>
      <c r="C803" s="1"/>
      <c r="D803" s="1"/>
      <c r="H803" s="1"/>
    </row>
    <row r="804" ht="12.75" customHeight="1">
      <c r="A804" s="1"/>
      <c r="C804" s="1"/>
      <c r="D804" s="1"/>
      <c r="H804" s="1"/>
    </row>
    <row r="805" ht="12.75" customHeight="1">
      <c r="A805" s="1"/>
      <c r="C805" s="1"/>
      <c r="D805" s="1"/>
      <c r="H805" s="1"/>
    </row>
    <row r="806" ht="12.75" customHeight="1">
      <c r="A806" s="1"/>
      <c r="C806" s="1"/>
      <c r="D806" s="1"/>
      <c r="H806" s="1"/>
    </row>
    <row r="807" ht="12.75" customHeight="1">
      <c r="A807" s="1"/>
      <c r="C807" s="1"/>
      <c r="D807" s="1"/>
      <c r="H807" s="1"/>
    </row>
    <row r="808" ht="12.75" customHeight="1">
      <c r="A808" s="1"/>
      <c r="C808" s="1"/>
      <c r="D808" s="1"/>
      <c r="H808" s="1"/>
    </row>
    <row r="809" ht="12.75" customHeight="1">
      <c r="A809" s="1"/>
      <c r="C809" s="1"/>
      <c r="D809" s="1"/>
      <c r="H809" s="1"/>
    </row>
    <row r="810" ht="12.75" customHeight="1">
      <c r="A810" s="1"/>
      <c r="C810" s="1"/>
      <c r="D810" s="1"/>
      <c r="H810" s="1"/>
    </row>
    <row r="811" ht="12.75" customHeight="1">
      <c r="A811" s="1"/>
      <c r="C811" s="1"/>
      <c r="D811" s="1"/>
      <c r="H811" s="1"/>
    </row>
    <row r="812" ht="12.75" customHeight="1">
      <c r="A812" s="1"/>
      <c r="C812" s="1"/>
      <c r="D812" s="1"/>
      <c r="H812" s="1"/>
    </row>
    <row r="813" ht="12.75" customHeight="1">
      <c r="A813" s="1"/>
      <c r="C813" s="1"/>
      <c r="D813" s="1"/>
      <c r="H813" s="1"/>
    </row>
    <row r="814" ht="12.75" customHeight="1">
      <c r="A814" s="1"/>
      <c r="C814" s="1"/>
      <c r="D814" s="1"/>
      <c r="H814" s="1"/>
    </row>
    <row r="815" ht="12.75" customHeight="1">
      <c r="A815" s="1"/>
      <c r="C815" s="1"/>
      <c r="D815" s="1"/>
      <c r="H815" s="1"/>
    </row>
    <row r="816" ht="12.75" customHeight="1">
      <c r="A816" s="1"/>
      <c r="C816" s="1"/>
      <c r="D816" s="1"/>
      <c r="H816" s="1"/>
    </row>
    <row r="817" ht="12.75" customHeight="1">
      <c r="A817" s="1"/>
      <c r="C817" s="1"/>
      <c r="D817" s="1"/>
      <c r="H817" s="1"/>
    </row>
    <row r="818" ht="12.75" customHeight="1">
      <c r="A818" s="1"/>
      <c r="C818" s="1"/>
      <c r="D818" s="1"/>
      <c r="H818" s="1"/>
    </row>
    <row r="819" ht="12.75" customHeight="1">
      <c r="A819" s="1"/>
      <c r="C819" s="1"/>
      <c r="D819" s="1"/>
      <c r="H819" s="1"/>
    </row>
    <row r="820" ht="12.75" customHeight="1">
      <c r="A820" s="1"/>
      <c r="C820" s="1"/>
      <c r="D820" s="1"/>
      <c r="H820" s="1"/>
    </row>
    <row r="821" ht="12.75" customHeight="1">
      <c r="A821" s="1"/>
      <c r="C821" s="1"/>
      <c r="D821" s="1"/>
      <c r="H821" s="1"/>
    </row>
    <row r="822" ht="12.75" customHeight="1">
      <c r="A822" s="1"/>
      <c r="C822" s="1"/>
      <c r="D822" s="1"/>
      <c r="H822" s="1"/>
    </row>
    <row r="823" ht="12.75" customHeight="1">
      <c r="A823" s="1"/>
      <c r="C823" s="1"/>
      <c r="D823" s="1"/>
      <c r="H823" s="1"/>
    </row>
    <row r="824" ht="12.75" customHeight="1">
      <c r="A824" s="1"/>
      <c r="C824" s="1"/>
      <c r="D824" s="1"/>
      <c r="H824" s="1"/>
    </row>
    <row r="825" ht="12.75" customHeight="1">
      <c r="A825" s="1"/>
      <c r="C825" s="1"/>
      <c r="D825" s="1"/>
      <c r="H825" s="1"/>
    </row>
    <row r="826" ht="12.75" customHeight="1">
      <c r="A826" s="1"/>
      <c r="C826" s="1"/>
      <c r="D826" s="1"/>
      <c r="H826" s="1"/>
    </row>
    <row r="827" ht="12.75" customHeight="1">
      <c r="A827" s="1"/>
      <c r="C827" s="1"/>
      <c r="D827" s="1"/>
      <c r="H827" s="1"/>
    </row>
    <row r="828" ht="12.75" customHeight="1">
      <c r="A828" s="1"/>
      <c r="C828" s="1"/>
      <c r="D828" s="1"/>
      <c r="H828" s="1"/>
    </row>
    <row r="829" ht="12.75" customHeight="1">
      <c r="A829" s="1"/>
      <c r="C829" s="1"/>
      <c r="D829" s="1"/>
      <c r="H829" s="1"/>
    </row>
    <row r="830" ht="12.75" customHeight="1">
      <c r="A830" s="1"/>
      <c r="C830" s="1"/>
      <c r="D830" s="1"/>
      <c r="H830" s="1"/>
    </row>
    <row r="831" ht="12.75" customHeight="1">
      <c r="A831" s="1"/>
      <c r="C831" s="1"/>
      <c r="D831" s="1"/>
      <c r="H831" s="1"/>
    </row>
    <row r="832" ht="12.75" customHeight="1">
      <c r="A832" s="1"/>
      <c r="C832" s="1"/>
      <c r="D832" s="1"/>
      <c r="H832" s="1"/>
    </row>
    <row r="833" ht="12.75" customHeight="1">
      <c r="A833" s="1"/>
      <c r="C833" s="1"/>
      <c r="D833" s="1"/>
      <c r="H833" s="1"/>
    </row>
    <row r="834" ht="12.75" customHeight="1">
      <c r="A834" s="1"/>
      <c r="C834" s="1"/>
      <c r="D834" s="1"/>
      <c r="H834" s="1"/>
    </row>
    <row r="835" ht="12.75" customHeight="1">
      <c r="A835" s="1"/>
      <c r="C835" s="1"/>
      <c r="D835" s="1"/>
      <c r="H835" s="1"/>
    </row>
    <row r="836" ht="12.75" customHeight="1">
      <c r="A836" s="1"/>
      <c r="C836" s="1"/>
      <c r="D836" s="1"/>
      <c r="H836" s="1"/>
    </row>
    <row r="837" ht="12.75" customHeight="1">
      <c r="A837" s="1"/>
      <c r="C837" s="1"/>
      <c r="D837" s="1"/>
      <c r="H837" s="1"/>
    </row>
    <row r="838" ht="12.75" customHeight="1">
      <c r="A838" s="1"/>
      <c r="C838" s="1"/>
      <c r="D838" s="1"/>
      <c r="H838" s="1"/>
    </row>
    <row r="839" ht="12.75" customHeight="1">
      <c r="A839" s="1"/>
      <c r="C839" s="1"/>
      <c r="D839" s="1"/>
      <c r="H839" s="1"/>
    </row>
    <row r="840" ht="12.75" customHeight="1">
      <c r="A840" s="1"/>
      <c r="C840" s="1"/>
      <c r="D840" s="1"/>
      <c r="H840" s="1"/>
    </row>
    <row r="841" ht="12.75" customHeight="1">
      <c r="A841" s="1"/>
      <c r="C841" s="1"/>
      <c r="D841" s="1"/>
      <c r="H841" s="1"/>
    </row>
    <row r="842" ht="12.75" customHeight="1">
      <c r="A842" s="1"/>
      <c r="C842" s="1"/>
      <c r="D842" s="1"/>
      <c r="H842" s="1"/>
    </row>
    <row r="843" ht="12.75" customHeight="1">
      <c r="A843" s="1"/>
      <c r="C843" s="1"/>
      <c r="D843" s="1"/>
      <c r="H843" s="1"/>
    </row>
    <row r="844" ht="12.75" customHeight="1">
      <c r="A844" s="1"/>
      <c r="C844" s="1"/>
      <c r="D844" s="1"/>
      <c r="H844" s="1"/>
    </row>
    <row r="845" ht="12.75" customHeight="1">
      <c r="A845" s="1"/>
      <c r="C845" s="1"/>
      <c r="D845" s="1"/>
      <c r="H845" s="1"/>
    </row>
    <row r="846" ht="12.75" customHeight="1">
      <c r="A846" s="1"/>
      <c r="C846" s="1"/>
      <c r="D846" s="1"/>
      <c r="H846" s="1"/>
    </row>
    <row r="847" ht="12.75" customHeight="1">
      <c r="A847" s="1"/>
      <c r="C847" s="1"/>
      <c r="D847" s="1"/>
      <c r="H847" s="1"/>
    </row>
    <row r="848" ht="12.75" customHeight="1">
      <c r="A848" s="1"/>
      <c r="C848" s="1"/>
      <c r="D848" s="1"/>
      <c r="H848" s="1"/>
    </row>
    <row r="849" ht="12.75" customHeight="1">
      <c r="A849" s="1"/>
      <c r="C849" s="1"/>
      <c r="D849" s="1"/>
      <c r="H849" s="1"/>
    </row>
    <row r="850" ht="12.75" customHeight="1">
      <c r="A850" s="1"/>
      <c r="C850" s="1"/>
      <c r="D850" s="1"/>
      <c r="H850" s="1"/>
    </row>
    <row r="851" ht="12.75" customHeight="1">
      <c r="A851" s="1"/>
      <c r="C851" s="1"/>
      <c r="D851" s="1"/>
      <c r="H851" s="1"/>
    </row>
    <row r="852" ht="12.75" customHeight="1">
      <c r="A852" s="1"/>
      <c r="C852" s="1"/>
      <c r="D852" s="1"/>
      <c r="H852" s="1"/>
    </row>
    <row r="853" ht="12.75" customHeight="1">
      <c r="A853" s="1"/>
      <c r="C853" s="1"/>
      <c r="D853" s="1"/>
      <c r="H853" s="1"/>
    </row>
    <row r="854" ht="12.75" customHeight="1">
      <c r="A854" s="1"/>
      <c r="C854" s="1"/>
      <c r="D854" s="1"/>
      <c r="H854" s="1"/>
    </row>
    <row r="855" ht="12.75" customHeight="1">
      <c r="A855" s="1"/>
      <c r="C855" s="1"/>
      <c r="D855" s="1"/>
      <c r="H855" s="1"/>
    </row>
    <row r="856" ht="12.75" customHeight="1">
      <c r="A856" s="1"/>
      <c r="C856" s="1"/>
      <c r="D856" s="1"/>
      <c r="H856" s="1"/>
    </row>
    <row r="857" ht="12.75" customHeight="1">
      <c r="A857" s="1"/>
      <c r="C857" s="1"/>
      <c r="D857" s="1"/>
      <c r="H857" s="1"/>
    </row>
    <row r="858" ht="12.75" customHeight="1">
      <c r="A858" s="1"/>
      <c r="C858" s="1"/>
      <c r="D858" s="1"/>
      <c r="H858" s="1"/>
    </row>
    <row r="859" ht="12.75" customHeight="1">
      <c r="A859" s="1"/>
      <c r="C859" s="1"/>
      <c r="D859" s="1"/>
      <c r="H859" s="1"/>
    </row>
    <row r="860" ht="12.75" customHeight="1">
      <c r="A860" s="1"/>
      <c r="C860" s="1"/>
      <c r="D860" s="1"/>
      <c r="H860" s="1"/>
    </row>
    <row r="861" ht="12.75" customHeight="1">
      <c r="A861" s="1"/>
      <c r="C861" s="1"/>
      <c r="D861" s="1"/>
      <c r="H861" s="1"/>
    </row>
    <row r="862" ht="12.75" customHeight="1">
      <c r="A862" s="1"/>
      <c r="C862" s="1"/>
      <c r="D862" s="1"/>
      <c r="H862" s="1"/>
    </row>
    <row r="863" ht="12.75" customHeight="1">
      <c r="A863" s="1"/>
      <c r="C863" s="1"/>
      <c r="D863" s="1"/>
      <c r="H863" s="1"/>
    </row>
    <row r="864" ht="12.75" customHeight="1">
      <c r="A864" s="1"/>
      <c r="C864" s="1"/>
      <c r="D864" s="1"/>
      <c r="H864" s="1"/>
    </row>
    <row r="865" ht="12.75" customHeight="1">
      <c r="A865" s="1"/>
      <c r="C865" s="1"/>
      <c r="D865" s="1"/>
      <c r="H865" s="1"/>
    </row>
    <row r="866" ht="12.75" customHeight="1">
      <c r="A866" s="1"/>
      <c r="C866" s="1"/>
      <c r="D866" s="1"/>
      <c r="H866" s="1"/>
    </row>
    <row r="867" ht="12.75" customHeight="1">
      <c r="A867" s="1"/>
      <c r="C867" s="1"/>
      <c r="D867" s="1"/>
      <c r="H867" s="1"/>
    </row>
    <row r="868" ht="12.75" customHeight="1">
      <c r="A868" s="1"/>
      <c r="C868" s="1"/>
      <c r="D868" s="1"/>
      <c r="H868" s="1"/>
    </row>
    <row r="869" ht="12.75" customHeight="1">
      <c r="A869" s="1"/>
      <c r="C869" s="1"/>
      <c r="D869" s="1"/>
      <c r="H869" s="1"/>
    </row>
    <row r="870" ht="12.75" customHeight="1">
      <c r="A870" s="1"/>
      <c r="C870" s="1"/>
      <c r="D870" s="1"/>
      <c r="H870" s="1"/>
    </row>
    <row r="871" ht="12.75" customHeight="1">
      <c r="A871" s="1"/>
      <c r="C871" s="1"/>
      <c r="D871" s="1"/>
      <c r="H871" s="1"/>
    </row>
    <row r="872" ht="12.75" customHeight="1">
      <c r="A872" s="1"/>
      <c r="C872" s="1"/>
      <c r="D872" s="1"/>
      <c r="H872" s="1"/>
    </row>
    <row r="873" ht="12.75" customHeight="1">
      <c r="A873" s="1"/>
      <c r="C873" s="1"/>
      <c r="D873" s="1"/>
      <c r="H873" s="1"/>
    </row>
    <row r="874" ht="12.75" customHeight="1">
      <c r="A874" s="1"/>
      <c r="C874" s="1"/>
      <c r="D874" s="1"/>
      <c r="H874" s="1"/>
    </row>
    <row r="875" ht="12.75" customHeight="1">
      <c r="A875" s="1"/>
      <c r="C875" s="1"/>
      <c r="D875" s="1"/>
      <c r="H875" s="1"/>
    </row>
    <row r="876" ht="12.75" customHeight="1">
      <c r="A876" s="1"/>
      <c r="C876" s="1"/>
      <c r="D876" s="1"/>
      <c r="H876" s="1"/>
    </row>
    <row r="877" ht="12.75" customHeight="1">
      <c r="A877" s="1"/>
      <c r="C877" s="1"/>
      <c r="D877" s="1"/>
      <c r="H877" s="1"/>
    </row>
    <row r="878" ht="12.75" customHeight="1">
      <c r="A878" s="1"/>
      <c r="C878" s="1"/>
      <c r="D878" s="1"/>
      <c r="H878" s="1"/>
    </row>
    <row r="879" ht="12.75" customHeight="1">
      <c r="A879" s="1"/>
      <c r="C879" s="1"/>
      <c r="D879" s="1"/>
      <c r="H879" s="1"/>
    </row>
    <row r="880" ht="12.75" customHeight="1">
      <c r="A880" s="1"/>
      <c r="C880" s="1"/>
      <c r="D880" s="1"/>
      <c r="H880" s="1"/>
    </row>
    <row r="881" ht="12.75" customHeight="1">
      <c r="A881" s="1"/>
      <c r="C881" s="1"/>
      <c r="D881" s="1"/>
      <c r="H881" s="1"/>
    </row>
    <row r="882" ht="12.75" customHeight="1">
      <c r="A882" s="1"/>
      <c r="C882" s="1"/>
      <c r="D882" s="1"/>
      <c r="H882" s="1"/>
    </row>
    <row r="883" ht="12.75" customHeight="1">
      <c r="A883" s="1"/>
      <c r="C883" s="1"/>
      <c r="D883" s="1"/>
      <c r="H883" s="1"/>
    </row>
    <row r="884" ht="12.75" customHeight="1">
      <c r="A884" s="1"/>
      <c r="C884" s="1"/>
      <c r="D884" s="1"/>
      <c r="H884" s="1"/>
    </row>
    <row r="885" ht="12.75" customHeight="1">
      <c r="A885" s="1"/>
      <c r="C885" s="1"/>
      <c r="D885" s="1"/>
      <c r="H885" s="1"/>
    </row>
    <row r="886" ht="12.75" customHeight="1">
      <c r="A886" s="1"/>
      <c r="C886" s="1"/>
      <c r="D886" s="1"/>
      <c r="H886" s="1"/>
    </row>
    <row r="887" ht="12.75" customHeight="1">
      <c r="A887" s="1"/>
      <c r="C887" s="1"/>
      <c r="D887" s="1"/>
      <c r="H887" s="1"/>
    </row>
    <row r="888" ht="12.75" customHeight="1">
      <c r="A888" s="1"/>
      <c r="C888" s="1"/>
      <c r="D888" s="1"/>
      <c r="H888" s="1"/>
    </row>
    <row r="889" ht="12.75" customHeight="1">
      <c r="A889" s="1"/>
      <c r="C889" s="1"/>
      <c r="D889" s="1"/>
      <c r="H889" s="1"/>
    </row>
    <row r="890" ht="12.75" customHeight="1">
      <c r="A890" s="1"/>
      <c r="C890" s="1"/>
      <c r="D890" s="1"/>
      <c r="H890" s="1"/>
    </row>
    <row r="891" ht="12.75" customHeight="1">
      <c r="A891" s="1"/>
      <c r="C891" s="1"/>
      <c r="D891" s="1"/>
      <c r="H891" s="1"/>
    </row>
    <row r="892" ht="12.75" customHeight="1">
      <c r="A892" s="1"/>
      <c r="C892" s="1"/>
      <c r="D892" s="1"/>
      <c r="H892" s="1"/>
    </row>
    <row r="893" ht="12.75" customHeight="1">
      <c r="A893" s="1"/>
      <c r="C893" s="1"/>
      <c r="D893" s="1"/>
      <c r="H893" s="1"/>
    </row>
    <row r="894" ht="12.75" customHeight="1">
      <c r="A894" s="1"/>
      <c r="C894" s="1"/>
      <c r="D894" s="1"/>
      <c r="H894" s="1"/>
    </row>
    <row r="895" ht="12.75" customHeight="1">
      <c r="A895" s="1"/>
      <c r="C895" s="1"/>
      <c r="D895" s="1"/>
      <c r="H895" s="1"/>
    </row>
    <row r="896" ht="12.75" customHeight="1">
      <c r="A896" s="1"/>
      <c r="C896" s="1"/>
      <c r="D896" s="1"/>
      <c r="H896" s="1"/>
    </row>
    <row r="897" ht="12.75" customHeight="1">
      <c r="A897" s="1"/>
      <c r="C897" s="1"/>
      <c r="D897" s="1"/>
      <c r="H897" s="1"/>
    </row>
    <row r="898" ht="12.75" customHeight="1">
      <c r="A898" s="1"/>
      <c r="C898" s="1"/>
      <c r="D898" s="1"/>
      <c r="H898" s="1"/>
    </row>
    <row r="899" ht="12.75" customHeight="1">
      <c r="A899" s="1"/>
      <c r="C899" s="1"/>
      <c r="D899" s="1"/>
      <c r="H899" s="1"/>
    </row>
    <row r="900" ht="12.75" customHeight="1">
      <c r="A900" s="1"/>
      <c r="C900" s="1"/>
      <c r="D900" s="1"/>
      <c r="H900" s="1"/>
    </row>
    <row r="901" ht="12.75" customHeight="1">
      <c r="A901" s="1"/>
      <c r="C901" s="1"/>
      <c r="D901" s="1"/>
      <c r="H901" s="1"/>
    </row>
    <row r="902" ht="12.75" customHeight="1">
      <c r="A902" s="1"/>
      <c r="C902" s="1"/>
      <c r="D902" s="1"/>
      <c r="H902" s="1"/>
    </row>
    <row r="903" ht="12.75" customHeight="1">
      <c r="A903" s="1"/>
      <c r="C903" s="1"/>
      <c r="D903" s="1"/>
      <c r="H903" s="1"/>
    </row>
    <row r="904" ht="12.75" customHeight="1">
      <c r="A904" s="1"/>
      <c r="C904" s="1"/>
      <c r="D904" s="1"/>
      <c r="H904" s="1"/>
    </row>
    <row r="905" ht="12.75" customHeight="1">
      <c r="A905" s="1"/>
      <c r="C905" s="1"/>
      <c r="D905" s="1"/>
      <c r="H905" s="1"/>
    </row>
    <row r="906" ht="12.75" customHeight="1">
      <c r="A906" s="1"/>
      <c r="C906" s="1"/>
      <c r="D906" s="1"/>
      <c r="H906" s="1"/>
    </row>
    <row r="907" ht="12.75" customHeight="1">
      <c r="A907" s="1"/>
      <c r="C907" s="1"/>
      <c r="D907" s="1"/>
      <c r="H907" s="1"/>
    </row>
    <row r="908" ht="12.75" customHeight="1">
      <c r="A908" s="1"/>
      <c r="C908" s="1"/>
      <c r="D908" s="1"/>
      <c r="H908" s="1"/>
    </row>
    <row r="909" ht="12.75" customHeight="1">
      <c r="A909" s="1"/>
      <c r="C909" s="1"/>
      <c r="D909" s="1"/>
      <c r="H909" s="1"/>
    </row>
    <row r="910" ht="12.75" customHeight="1">
      <c r="A910" s="1"/>
      <c r="C910" s="1"/>
      <c r="D910" s="1"/>
      <c r="H910" s="1"/>
    </row>
    <row r="911" ht="12.75" customHeight="1">
      <c r="A911" s="1"/>
      <c r="C911" s="1"/>
      <c r="D911" s="1"/>
      <c r="H911" s="1"/>
    </row>
    <row r="912" ht="12.75" customHeight="1">
      <c r="A912" s="1"/>
      <c r="C912" s="1"/>
      <c r="D912" s="1"/>
      <c r="H912" s="1"/>
    </row>
    <row r="913" ht="12.75" customHeight="1">
      <c r="A913" s="1"/>
      <c r="C913" s="1"/>
      <c r="D913" s="1"/>
      <c r="H913" s="1"/>
    </row>
    <row r="914" ht="12.75" customHeight="1">
      <c r="A914" s="1"/>
      <c r="C914" s="1"/>
      <c r="D914" s="1"/>
      <c r="H914" s="1"/>
    </row>
    <row r="915" ht="12.75" customHeight="1">
      <c r="A915" s="1"/>
      <c r="C915" s="1"/>
      <c r="D915" s="1"/>
      <c r="H915" s="1"/>
    </row>
    <row r="916" ht="12.75" customHeight="1">
      <c r="A916" s="1"/>
      <c r="C916" s="1"/>
      <c r="D916" s="1"/>
      <c r="H916" s="1"/>
    </row>
    <row r="917" ht="12.75" customHeight="1">
      <c r="A917" s="1"/>
      <c r="C917" s="1"/>
      <c r="D917" s="1"/>
      <c r="H917" s="1"/>
    </row>
    <row r="918" ht="12.75" customHeight="1">
      <c r="A918" s="1"/>
      <c r="C918" s="1"/>
      <c r="D918" s="1"/>
      <c r="H918" s="1"/>
    </row>
    <row r="919" ht="12.75" customHeight="1">
      <c r="A919" s="1"/>
      <c r="C919" s="1"/>
      <c r="D919" s="1"/>
      <c r="H919" s="1"/>
    </row>
    <row r="920" ht="12.75" customHeight="1">
      <c r="A920" s="1"/>
      <c r="C920" s="1"/>
      <c r="D920" s="1"/>
      <c r="H920" s="1"/>
    </row>
    <row r="921" ht="12.75" customHeight="1">
      <c r="A921" s="1"/>
      <c r="C921" s="1"/>
      <c r="D921" s="1"/>
      <c r="H921" s="1"/>
    </row>
    <row r="922" ht="12.75" customHeight="1">
      <c r="A922" s="1"/>
      <c r="C922" s="1"/>
      <c r="D922" s="1"/>
      <c r="H922" s="1"/>
    </row>
    <row r="923" ht="12.75" customHeight="1">
      <c r="A923" s="1"/>
      <c r="C923" s="1"/>
      <c r="D923" s="1"/>
      <c r="H923" s="1"/>
    </row>
    <row r="924" ht="12.75" customHeight="1">
      <c r="A924" s="1"/>
      <c r="C924" s="1"/>
      <c r="D924" s="1"/>
      <c r="H924" s="1"/>
    </row>
    <row r="925" ht="12.75" customHeight="1">
      <c r="A925" s="1"/>
      <c r="C925" s="1"/>
      <c r="D925" s="1"/>
      <c r="H925" s="1"/>
    </row>
    <row r="926" ht="12.75" customHeight="1">
      <c r="A926" s="1"/>
      <c r="C926" s="1"/>
      <c r="D926" s="1"/>
      <c r="H926" s="1"/>
    </row>
    <row r="927" ht="12.75" customHeight="1">
      <c r="A927" s="1"/>
      <c r="C927" s="1"/>
      <c r="D927" s="1"/>
      <c r="H927" s="1"/>
    </row>
    <row r="928" ht="12.75" customHeight="1">
      <c r="A928" s="1"/>
      <c r="C928" s="1"/>
      <c r="D928" s="1"/>
      <c r="H928" s="1"/>
    </row>
    <row r="929" ht="12.75" customHeight="1">
      <c r="A929" s="1"/>
      <c r="C929" s="1"/>
      <c r="D929" s="1"/>
      <c r="H929" s="1"/>
    </row>
    <row r="930" ht="12.75" customHeight="1">
      <c r="A930" s="1"/>
      <c r="C930" s="1"/>
      <c r="D930" s="1"/>
      <c r="H930" s="1"/>
    </row>
    <row r="931" ht="12.75" customHeight="1">
      <c r="A931" s="1"/>
      <c r="C931" s="1"/>
      <c r="D931" s="1"/>
      <c r="H931" s="1"/>
    </row>
    <row r="932" ht="12.75" customHeight="1">
      <c r="A932" s="1"/>
      <c r="C932" s="1"/>
      <c r="D932" s="1"/>
      <c r="H932" s="1"/>
    </row>
    <row r="933" ht="12.75" customHeight="1">
      <c r="A933" s="1"/>
      <c r="C933" s="1"/>
      <c r="D933" s="1"/>
      <c r="H933" s="1"/>
    </row>
    <row r="934" ht="12.75" customHeight="1">
      <c r="A934" s="1"/>
      <c r="C934" s="1"/>
      <c r="D934" s="1"/>
      <c r="H934" s="1"/>
    </row>
    <row r="935" ht="12.75" customHeight="1">
      <c r="A935" s="1"/>
      <c r="C935" s="1"/>
      <c r="D935" s="1"/>
      <c r="H935" s="1"/>
    </row>
    <row r="936" ht="12.75" customHeight="1">
      <c r="A936" s="1"/>
      <c r="C936" s="1"/>
      <c r="D936" s="1"/>
      <c r="H936" s="1"/>
    </row>
    <row r="937" ht="12.75" customHeight="1">
      <c r="A937" s="1"/>
      <c r="C937" s="1"/>
      <c r="D937" s="1"/>
      <c r="H937" s="1"/>
    </row>
    <row r="938" ht="12.75" customHeight="1">
      <c r="A938" s="1"/>
      <c r="C938" s="1"/>
      <c r="D938" s="1"/>
      <c r="H938" s="1"/>
    </row>
    <row r="939" ht="12.75" customHeight="1">
      <c r="A939" s="1"/>
      <c r="C939" s="1"/>
      <c r="D939" s="1"/>
      <c r="H939" s="1"/>
    </row>
    <row r="940" ht="12.75" customHeight="1">
      <c r="A940" s="1"/>
      <c r="C940" s="1"/>
      <c r="D940" s="1"/>
      <c r="H940" s="1"/>
    </row>
    <row r="941" ht="12.75" customHeight="1">
      <c r="A941" s="1"/>
      <c r="C941" s="1"/>
      <c r="D941" s="1"/>
      <c r="H941" s="1"/>
    </row>
    <row r="942" ht="12.75" customHeight="1">
      <c r="A942" s="1"/>
      <c r="C942" s="1"/>
      <c r="D942" s="1"/>
      <c r="H942" s="1"/>
    </row>
    <row r="943" ht="12.75" customHeight="1">
      <c r="A943" s="1"/>
      <c r="C943" s="1"/>
      <c r="D943" s="1"/>
      <c r="H943" s="1"/>
    </row>
    <row r="944" ht="12.75" customHeight="1">
      <c r="A944" s="1"/>
      <c r="C944" s="1"/>
      <c r="D944" s="1"/>
      <c r="H944" s="1"/>
    </row>
    <row r="945" ht="12.75" customHeight="1">
      <c r="A945" s="1"/>
      <c r="C945" s="1"/>
      <c r="D945" s="1"/>
      <c r="H945" s="1"/>
    </row>
    <row r="946" ht="12.75" customHeight="1">
      <c r="A946" s="1"/>
      <c r="C946" s="1"/>
      <c r="D946" s="1"/>
      <c r="H946" s="1"/>
    </row>
    <row r="947" ht="12.75" customHeight="1">
      <c r="A947" s="1"/>
      <c r="C947" s="1"/>
      <c r="D947" s="1"/>
      <c r="H947" s="1"/>
    </row>
    <row r="948" ht="12.75" customHeight="1">
      <c r="A948" s="1"/>
      <c r="C948" s="1"/>
      <c r="D948" s="1"/>
      <c r="H948" s="1"/>
    </row>
    <row r="949" ht="12.75" customHeight="1">
      <c r="A949" s="1"/>
      <c r="C949" s="1"/>
      <c r="D949" s="1"/>
      <c r="H949" s="1"/>
    </row>
    <row r="950" ht="12.75" customHeight="1">
      <c r="A950" s="1"/>
      <c r="C950" s="1"/>
      <c r="D950" s="1"/>
      <c r="H950" s="1"/>
    </row>
    <row r="951" ht="12.75" customHeight="1">
      <c r="A951" s="1"/>
      <c r="C951" s="1"/>
      <c r="D951" s="1"/>
      <c r="H951" s="1"/>
    </row>
    <row r="952" ht="12.75" customHeight="1">
      <c r="A952" s="1"/>
      <c r="C952" s="1"/>
      <c r="D952" s="1"/>
      <c r="H952" s="1"/>
    </row>
    <row r="953" ht="12.75" customHeight="1">
      <c r="A953" s="1"/>
      <c r="C953" s="1"/>
      <c r="D953" s="1"/>
      <c r="H953" s="1"/>
    </row>
    <row r="954" ht="12.75" customHeight="1">
      <c r="A954" s="1"/>
      <c r="C954" s="1"/>
      <c r="D954" s="1"/>
      <c r="H954" s="1"/>
    </row>
    <row r="955" ht="12.75" customHeight="1">
      <c r="A955" s="1"/>
      <c r="C955" s="1"/>
      <c r="D955" s="1"/>
      <c r="H955" s="1"/>
    </row>
    <row r="956" ht="12.75" customHeight="1">
      <c r="A956" s="1"/>
      <c r="C956" s="1"/>
      <c r="D956" s="1"/>
      <c r="H956" s="1"/>
    </row>
    <row r="957" ht="12.75" customHeight="1">
      <c r="A957" s="1"/>
      <c r="C957" s="1"/>
      <c r="D957" s="1"/>
      <c r="H957" s="1"/>
    </row>
    <row r="958" ht="12.75" customHeight="1">
      <c r="A958" s="1"/>
      <c r="C958" s="1"/>
      <c r="D958" s="1"/>
      <c r="H958" s="1"/>
    </row>
    <row r="959" ht="12.75" customHeight="1">
      <c r="A959" s="1"/>
      <c r="C959" s="1"/>
      <c r="D959" s="1"/>
      <c r="H959" s="1"/>
    </row>
    <row r="960" ht="12.75" customHeight="1">
      <c r="A960" s="1"/>
      <c r="C960" s="1"/>
      <c r="D960" s="1"/>
      <c r="H960" s="1"/>
    </row>
    <row r="961" ht="12.75" customHeight="1">
      <c r="A961" s="1"/>
      <c r="C961" s="1"/>
      <c r="D961" s="1"/>
      <c r="H961" s="1"/>
    </row>
    <row r="962" ht="12.75" customHeight="1">
      <c r="A962" s="1"/>
      <c r="C962" s="1"/>
      <c r="D962" s="1"/>
      <c r="H962" s="1"/>
    </row>
    <row r="963" ht="12.75" customHeight="1">
      <c r="A963" s="1"/>
      <c r="C963" s="1"/>
      <c r="D963" s="1"/>
      <c r="H963" s="1"/>
    </row>
    <row r="964" ht="12.75" customHeight="1">
      <c r="A964" s="1"/>
      <c r="C964" s="1"/>
      <c r="D964" s="1"/>
      <c r="H964" s="1"/>
    </row>
    <row r="965" ht="12.75" customHeight="1">
      <c r="A965" s="1"/>
      <c r="C965" s="1"/>
      <c r="D965" s="1"/>
      <c r="H965" s="1"/>
    </row>
    <row r="966" ht="12.75" customHeight="1">
      <c r="A966" s="1"/>
      <c r="C966" s="1"/>
      <c r="D966" s="1"/>
      <c r="H966" s="1"/>
    </row>
    <row r="967" ht="12.75" customHeight="1">
      <c r="A967" s="1"/>
      <c r="C967" s="1"/>
      <c r="D967" s="1"/>
      <c r="H967" s="1"/>
    </row>
    <row r="968" ht="12.75" customHeight="1">
      <c r="A968" s="1"/>
      <c r="C968" s="1"/>
      <c r="D968" s="1"/>
      <c r="H968" s="1"/>
    </row>
    <row r="969" ht="12.75" customHeight="1">
      <c r="A969" s="1"/>
      <c r="C969" s="1"/>
      <c r="D969" s="1"/>
      <c r="H969" s="1"/>
    </row>
    <row r="970" ht="12.75" customHeight="1">
      <c r="A970" s="1"/>
      <c r="C970" s="1"/>
      <c r="D970" s="1"/>
      <c r="H970" s="1"/>
    </row>
    <row r="971" ht="12.75" customHeight="1">
      <c r="A971" s="1"/>
      <c r="C971" s="1"/>
      <c r="D971" s="1"/>
      <c r="H971" s="1"/>
    </row>
    <row r="972" ht="12.75" customHeight="1">
      <c r="A972" s="1"/>
      <c r="C972" s="1"/>
      <c r="D972" s="1"/>
      <c r="H972" s="1"/>
    </row>
    <row r="973" ht="12.75" customHeight="1">
      <c r="A973" s="1"/>
      <c r="C973" s="1"/>
      <c r="D973" s="1"/>
      <c r="H973" s="1"/>
    </row>
    <row r="974" ht="12.75" customHeight="1">
      <c r="A974" s="1"/>
      <c r="C974" s="1"/>
      <c r="D974" s="1"/>
      <c r="H974" s="1"/>
    </row>
    <row r="975" ht="12.75" customHeight="1">
      <c r="A975" s="1"/>
      <c r="C975" s="1"/>
      <c r="D975" s="1"/>
      <c r="H975" s="1"/>
    </row>
    <row r="976" ht="12.75" customHeight="1">
      <c r="A976" s="1"/>
      <c r="C976" s="1"/>
      <c r="D976" s="1"/>
      <c r="H976" s="1"/>
    </row>
    <row r="977" ht="12.75" customHeight="1">
      <c r="A977" s="1"/>
      <c r="C977" s="1"/>
      <c r="D977" s="1"/>
      <c r="H977" s="1"/>
    </row>
    <row r="978" ht="12.75" customHeight="1">
      <c r="A978" s="1"/>
      <c r="C978" s="1"/>
      <c r="D978" s="1"/>
      <c r="H978" s="1"/>
    </row>
    <row r="979" ht="12.75" customHeight="1">
      <c r="A979" s="1"/>
      <c r="C979" s="1"/>
      <c r="D979" s="1"/>
      <c r="H979" s="1"/>
    </row>
    <row r="980" ht="12.75" customHeight="1">
      <c r="A980" s="1"/>
      <c r="C980" s="1"/>
      <c r="D980" s="1"/>
      <c r="H980" s="1"/>
    </row>
    <row r="981" ht="12.75" customHeight="1">
      <c r="A981" s="1"/>
      <c r="C981" s="1"/>
      <c r="D981" s="1"/>
      <c r="H981" s="1"/>
    </row>
    <row r="982" ht="12.75" customHeight="1">
      <c r="A982" s="1"/>
      <c r="C982" s="1"/>
      <c r="D982" s="1"/>
      <c r="H982" s="1"/>
    </row>
    <row r="983" ht="12.75" customHeight="1">
      <c r="A983" s="1"/>
      <c r="C983" s="1"/>
      <c r="D983" s="1"/>
      <c r="H983" s="1"/>
    </row>
    <row r="984" ht="12.75" customHeight="1">
      <c r="A984" s="1"/>
      <c r="C984" s="1"/>
      <c r="D984" s="1"/>
      <c r="H984" s="1"/>
    </row>
    <row r="985" ht="12.75" customHeight="1">
      <c r="A985" s="1"/>
      <c r="C985" s="1"/>
      <c r="D985" s="1"/>
      <c r="H985" s="1"/>
    </row>
    <row r="986" ht="12.75" customHeight="1">
      <c r="A986" s="1"/>
      <c r="C986" s="1"/>
      <c r="D986" s="1"/>
      <c r="H986" s="1"/>
    </row>
    <row r="987" ht="12.75" customHeight="1">
      <c r="A987" s="1"/>
      <c r="C987" s="1"/>
      <c r="D987" s="1"/>
      <c r="H987" s="1"/>
    </row>
    <row r="988" ht="12.75" customHeight="1">
      <c r="A988" s="1"/>
      <c r="C988" s="1"/>
      <c r="D988" s="1"/>
      <c r="H988" s="1"/>
    </row>
    <row r="989" ht="12.75" customHeight="1">
      <c r="A989" s="1"/>
      <c r="C989" s="1"/>
      <c r="D989" s="1"/>
      <c r="H989" s="1"/>
    </row>
    <row r="990" ht="12.75" customHeight="1">
      <c r="A990" s="1"/>
      <c r="C990" s="1"/>
      <c r="D990" s="1"/>
      <c r="H990" s="1"/>
    </row>
    <row r="991" ht="12.75" customHeight="1">
      <c r="A991" s="1"/>
      <c r="C991" s="1"/>
      <c r="D991" s="1"/>
      <c r="H991" s="1"/>
    </row>
    <row r="992" ht="12.75" customHeight="1">
      <c r="A992" s="1"/>
      <c r="C992" s="1"/>
      <c r="D992" s="1"/>
      <c r="H992" s="1"/>
    </row>
    <row r="993" ht="12.75" customHeight="1">
      <c r="A993" s="1"/>
      <c r="C993" s="1"/>
      <c r="D993" s="1"/>
      <c r="H993" s="1"/>
    </row>
    <row r="994" ht="12.75" customHeight="1">
      <c r="A994" s="1"/>
      <c r="C994" s="1"/>
      <c r="D994" s="1"/>
      <c r="H994" s="1"/>
    </row>
    <row r="995" ht="12.75" customHeight="1">
      <c r="A995" s="1"/>
      <c r="C995" s="1"/>
      <c r="D995" s="1"/>
      <c r="H995" s="1"/>
    </row>
    <row r="996" ht="12.75" customHeight="1">
      <c r="A996" s="1"/>
      <c r="C996" s="1"/>
      <c r="D996" s="1"/>
      <c r="H996" s="1"/>
    </row>
    <row r="997" ht="12.75" customHeight="1">
      <c r="A997" s="1"/>
      <c r="C997" s="1"/>
      <c r="D997" s="1"/>
      <c r="H997" s="1"/>
    </row>
    <row r="998" ht="12.75" customHeight="1">
      <c r="A998" s="1"/>
      <c r="C998" s="1"/>
      <c r="D998" s="1"/>
      <c r="H998" s="1"/>
    </row>
    <row r="999" ht="12.75" customHeight="1">
      <c r="A999" s="1"/>
      <c r="C999" s="1"/>
      <c r="D999" s="1"/>
      <c r="H999" s="1"/>
    </row>
    <row r="1000" ht="12.75" customHeight="1">
      <c r="A1000" s="1"/>
      <c r="C1000" s="1"/>
      <c r="D1000" s="1"/>
      <c r="H1000" s="1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3.29"/>
    <col customWidth="1" min="3" max="3" width="31.0"/>
    <col customWidth="1" min="4" max="7" width="8.0"/>
    <col customWidth="1" min="8" max="8" width="11.0"/>
  </cols>
  <sheetData>
    <row r="1" ht="18.75" customHeight="1">
      <c r="A1" s="17" t="s">
        <v>362</v>
      </c>
      <c r="B1" s="17"/>
      <c r="C1" s="17"/>
      <c r="D1" s="17"/>
      <c r="E1" s="17"/>
      <c r="F1" s="17"/>
      <c r="H1" s="1"/>
    </row>
    <row r="2" ht="13.5" customHeight="1">
      <c r="A2" s="1"/>
      <c r="B2" s="1"/>
      <c r="C2" s="1"/>
      <c r="H2" s="1"/>
    </row>
    <row r="3" ht="12.75" customHeight="1">
      <c r="A3" s="1"/>
      <c r="B3" s="1"/>
      <c r="C3" s="99" t="s">
        <v>4146</v>
      </c>
      <c r="D3" s="4" t="s">
        <v>2211</v>
      </c>
      <c r="H3" s="1"/>
    </row>
    <row r="4" ht="12.75" customHeight="1">
      <c r="A4" s="1"/>
      <c r="B4" s="1"/>
      <c r="C4" s="75" t="s">
        <v>4147</v>
      </c>
      <c r="D4" s="76" t="str">
        <f>VALUE(MID(C4,SEARCH("£",C4),99))</f>
        <v>#VALUE!</v>
      </c>
      <c r="E4" s="47" t="s">
        <v>4148</v>
      </c>
      <c r="H4" s="1"/>
    </row>
    <row r="5" ht="12.75" customHeight="1">
      <c r="A5" s="1"/>
      <c r="B5" s="1"/>
      <c r="C5" s="1"/>
      <c r="H5" s="1"/>
    </row>
    <row r="6" ht="12.75" customHeight="1">
      <c r="A6" s="1"/>
      <c r="B6" s="1"/>
      <c r="C6" s="75" t="s">
        <v>4149</v>
      </c>
      <c r="D6" s="76">
        <f t="shared" ref="D6:D11" si="1">VALUE(MID(SUBSTITUTE(C6," ","    "),SEARCH("???%",SUBSTITUTE(C6," ","    ")),4))</f>
        <v>0.02</v>
      </c>
      <c r="H6" s="1"/>
    </row>
    <row r="7" ht="12.75" customHeight="1">
      <c r="A7" s="1"/>
      <c r="B7" s="1"/>
      <c r="C7" s="75" t="s">
        <v>4150</v>
      </c>
      <c r="D7" s="76">
        <f t="shared" si="1"/>
        <v>0.5</v>
      </c>
      <c r="H7" s="1"/>
    </row>
    <row r="8" ht="12.75" customHeight="1">
      <c r="A8" s="1"/>
      <c r="B8" s="1"/>
      <c r="C8" s="75" t="s">
        <v>4151</v>
      </c>
      <c r="D8" s="76">
        <f t="shared" si="1"/>
        <v>1</v>
      </c>
      <c r="H8" s="1"/>
    </row>
    <row r="9" ht="12.75" customHeight="1">
      <c r="A9" s="1"/>
      <c r="B9" s="1"/>
      <c r="C9" s="75" t="s">
        <v>4152</v>
      </c>
      <c r="D9" s="83">
        <f t="shared" si="1"/>
        <v>0.02</v>
      </c>
      <c r="H9" s="1"/>
    </row>
    <row r="10" ht="12.75" customHeight="1">
      <c r="A10" s="1"/>
      <c r="B10" s="1"/>
      <c r="C10" s="75" t="s">
        <v>4153</v>
      </c>
      <c r="D10" s="83">
        <f t="shared" si="1"/>
        <v>0.5</v>
      </c>
      <c r="H10" s="1"/>
    </row>
    <row r="11" ht="12.75" customHeight="1">
      <c r="A11" s="1"/>
      <c r="B11" s="1"/>
      <c r="C11" s="75" t="s">
        <v>4154</v>
      </c>
      <c r="D11" s="83">
        <f t="shared" si="1"/>
        <v>1</v>
      </c>
      <c r="E11" s="216" t="s">
        <v>4155</v>
      </c>
      <c r="H11" s="1"/>
    </row>
    <row r="12" ht="12.75" customHeight="1">
      <c r="A12" s="1"/>
      <c r="B12" s="1"/>
      <c r="C12" s="1"/>
      <c r="D12" s="7" t="s">
        <v>4156</v>
      </c>
      <c r="H12" s="1"/>
    </row>
    <row r="13" ht="12.75" customHeight="1">
      <c r="A13" s="1"/>
      <c r="B13" s="1"/>
      <c r="C13" s="1"/>
      <c r="H13" s="1"/>
    </row>
    <row r="14" ht="12.75" customHeight="1">
      <c r="A14" s="1"/>
      <c r="B14" s="1"/>
      <c r="C14" s="75" t="s">
        <v>4157</v>
      </c>
      <c r="D14" s="76">
        <f t="shared" ref="D14:D17" si="2">VALUE(MID(C14,SEARCH("??:??",C14),5))</f>
        <v>0.0625</v>
      </c>
      <c r="E14" s="47" t="s">
        <v>4158</v>
      </c>
      <c r="H14" s="1"/>
    </row>
    <row r="15" ht="12.75" customHeight="1">
      <c r="A15" s="1"/>
      <c r="B15" s="1"/>
      <c r="C15" s="75" t="s">
        <v>4157</v>
      </c>
      <c r="D15" s="464">
        <f t="shared" si="2"/>
        <v>0.0625</v>
      </c>
      <c r="E15" s="47" t="s">
        <v>4159</v>
      </c>
      <c r="H15" s="1"/>
    </row>
    <row r="16" ht="12.75" customHeight="1">
      <c r="A16" s="1"/>
      <c r="B16" s="1"/>
      <c r="C16" s="75" t="s">
        <v>4160</v>
      </c>
      <c r="D16" s="464">
        <f t="shared" si="2"/>
        <v>0.4375</v>
      </c>
      <c r="E16" s="47" t="s">
        <v>4161</v>
      </c>
      <c r="H16" s="1"/>
    </row>
    <row r="17" ht="12.75" customHeight="1">
      <c r="A17" s="1"/>
      <c r="B17" s="1"/>
      <c r="C17" s="75" t="s">
        <v>4162</v>
      </c>
      <c r="D17" s="464">
        <f t="shared" si="2"/>
        <v>0.02083333333</v>
      </c>
      <c r="E17" s="47" t="s">
        <v>4163</v>
      </c>
      <c r="H17" s="1"/>
    </row>
    <row r="18" ht="12.75" customHeight="1">
      <c r="A18" s="1"/>
      <c r="B18" s="1"/>
      <c r="C18" s="1"/>
      <c r="H18" s="1"/>
    </row>
    <row r="19" ht="13.5" customHeight="1">
      <c r="A19" s="1"/>
      <c r="B19" s="3" t="s">
        <v>698</v>
      </c>
      <c r="C19" s="3"/>
      <c r="D19" s="3"/>
      <c r="E19" s="3"/>
      <c r="F19" s="3"/>
      <c r="H19" s="1"/>
    </row>
    <row r="20" ht="12.75" customHeight="1">
      <c r="A20" s="1"/>
      <c r="B20" s="1" t="s">
        <v>4164</v>
      </c>
      <c r="C20" s="1"/>
      <c r="H20" s="1"/>
    </row>
    <row r="21" ht="12.75" customHeight="1">
      <c r="A21" s="1"/>
      <c r="B21" s="1" t="s">
        <v>4165</v>
      </c>
      <c r="C21" s="1"/>
      <c r="H21" s="1"/>
    </row>
    <row r="22" ht="12.75" customHeight="1">
      <c r="A22" s="1"/>
      <c r="B22" s="1" t="s">
        <v>4166</v>
      </c>
      <c r="C22" s="1"/>
      <c r="H22" s="1"/>
    </row>
    <row r="23" ht="12.75" customHeight="1">
      <c r="A23" s="1"/>
      <c r="B23" s="1"/>
      <c r="C23" s="1"/>
      <c r="H23" s="1"/>
    </row>
    <row r="24" ht="13.5" customHeight="1">
      <c r="A24" s="1"/>
      <c r="B24" s="3" t="s">
        <v>653</v>
      </c>
      <c r="C24" s="3"/>
      <c r="D24" s="3"/>
      <c r="E24" s="3"/>
      <c r="F24" s="3"/>
      <c r="H24" s="1"/>
    </row>
    <row r="25" ht="12.75" customHeight="1">
      <c r="A25" s="1"/>
      <c r="B25" s="2" t="s">
        <v>4167</v>
      </c>
      <c r="C25" s="1"/>
      <c r="H25" s="1"/>
    </row>
    <row r="26" ht="12.75" customHeight="1">
      <c r="A26" s="1"/>
      <c r="B26" s="1"/>
      <c r="C26" s="1"/>
      <c r="H26" s="1"/>
    </row>
    <row r="27" ht="13.5" customHeight="1">
      <c r="A27" s="1"/>
      <c r="B27" s="3" t="s">
        <v>4</v>
      </c>
      <c r="C27" s="3"/>
      <c r="D27" s="3"/>
      <c r="E27" s="3"/>
      <c r="F27" s="3"/>
      <c r="H27" s="1"/>
    </row>
    <row r="28" ht="12.75" customHeight="1">
      <c r="A28" s="1"/>
      <c r="B28" s="1" t="s">
        <v>788</v>
      </c>
      <c r="C28" s="1"/>
      <c r="H28" s="1"/>
    </row>
    <row r="29" ht="12.75" customHeight="1">
      <c r="A29" s="1"/>
      <c r="B29" s="1" t="s">
        <v>4168</v>
      </c>
      <c r="C29" s="1"/>
      <c r="H29" s="1"/>
    </row>
    <row r="30" ht="12.75" customHeight="1">
      <c r="A30" s="1"/>
      <c r="B30" s="1" t="s">
        <v>4169</v>
      </c>
      <c r="C30" s="1"/>
      <c r="H30" s="1"/>
    </row>
    <row r="31" ht="12.75" customHeight="1">
      <c r="A31" s="1"/>
      <c r="B31" s="1" t="s">
        <v>4170</v>
      </c>
      <c r="C31" s="1"/>
      <c r="H31" s="1"/>
    </row>
    <row r="32" ht="12.75" customHeight="1">
      <c r="A32" s="1"/>
      <c r="B32" s="1" t="s">
        <v>4171</v>
      </c>
      <c r="C32" s="1"/>
      <c r="H32" s="1"/>
    </row>
    <row r="33" ht="12.75" customHeight="1">
      <c r="A33" s="1"/>
      <c r="B33" s="1" t="s">
        <v>4172</v>
      </c>
      <c r="C33" s="1"/>
      <c r="H33" s="1"/>
    </row>
    <row r="34" ht="12.75" customHeight="1">
      <c r="A34" s="1"/>
      <c r="B34" s="1" t="s">
        <v>4173</v>
      </c>
      <c r="C34" s="1"/>
      <c r="H34" s="1"/>
    </row>
    <row r="35" ht="12.75" customHeight="1">
      <c r="A35" s="1"/>
      <c r="B35" s="1"/>
      <c r="C35" s="1"/>
      <c r="H35" s="1"/>
    </row>
    <row r="36" ht="12.75" customHeight="1">
      <c r="A36" s="1"/>
      <c r="B36" s="1"/>
      <c r="C36" s="1"/>
      <c r="H36" s="1"/>
    </row>
    <row r="37" ht="13.5" customHeight="1">
      <c r="A37" s="1"/>
      <c r="B37" s="3" t="s">
        <v>4174</v>
      </c>
      <c r="C37" s="3"/>
      <c r="D37" s="3"/>
      <c r="E37" s="3"/>
      <c r="F37" s="3"/>
      <c r="H37" s="1"/>
    </row>
    <row r="38" ht="12.75" customHeight="1">
      <c r="A38" s="1"/>
      <c r="B38" s="1" t="s">
        <v>4175</v>
      </c>
      <c r="C38" s="1"/>
      <c r="H38" s="1"/>
    </row>
    <row r="39" ht="12.75" customHeight="1">
      <c r="A39" s="1"/>
      <c r="B39" s="1" t="s">
        <v>4176</v>
      </c>
      <c r="C39" s="1"/>
      <c r="H39" s="1"/>
    </row>
    <row r="40" ht="12.75" customHeight="1">
      <c r="A40" s="1"/>
      <c r="B40" s="1" t="s">
        <v>4177</v>
      </c>
      <c r="C40" s="1"/>
      <c r="H40" s="1"/>
    </row>
    <row r="41" ht="12.75" customHeight="1">
      <c r="A41" s="1"/>
      <c r="B41" s="1" t="s">
        <v>4178</v>
      </c>
      <c r="C41" s="1"/>
      <c r="H41" s="1"/>
    </row>
    <row r="42" ht="12.75" customHeight="1">
      <c r="A42" s="1"/>
      <c r="B42" s="1" t="s">
        <v>4179</v>
      </c>
      <c r="C42" s="1"/>
      <c r="H42" s="1"/>
    </row>
    <row r="43" ht="12.75" customHeight="1">
      <c r="A43" s="1"/>
      <c r="B43" s="1" t="s">
        <v>4180</v>
      </c>
      <c r="C43" s="1"/>
      <c r="H43" s="1"/>
    </row>
    <row r="44" ht="12.75" customHeight="1">
      <c r="A44" s="1"/>
      <c r="B44" s="1" t="s">
        <v>4181</v>
      </c>
      <c r="C44" s="1"/>
      <c r="H44" s="1"/>
    </row>
    <row r="45" ht="12.75" customHeight="1">
      <c r="A45" s="1"/>
      <c r="B45" s="1" t="s">
        <v>4182</v>
      </c>
      <c r="C45" s="1"/>
      <c r="H45" s="1"/>
    </row>
    <row r="46" ht="12.75" customHeight="1">
      <c r="A46" s="1"/>
      <c r="B46" s="1" t="s">
        <v>4183</v>
      </c>
      <c r="C46" s="1"/>
      <c r="H46" s="1"/>
    </row>
    <row r="47" ht="12.75" customHeight="1">
      <c r="A47" s="1"/>
      <c r="B47" s="1" t="s">
        <v>4184</v>
      </c>
      <c r="C47" s="1"/>
      <c r="H47" s="1"/>
    </row>
    <row r="48" ht="12.75" customHeight="1">
      <c r="A48" s="1"/>
      <c r="B48" s="1" t="s">
        <v>4185</v>
      </c>
      <c r="C48" s="1"/>
      <c r="H48" s="1"/>
    </row>
    <row r="49" ht="12.75" customHeight="1">
      <c r="A49" s="1"/>
      <c r="B49" s="1"/>
      <c r="C49" s="1"/>
      <c r="H49" s="1"/>
    </row>
    <row r="50" ht="12.75" customHeight="1">
      <c r="A50" s="1"/>
      <c r="B50" s="1"/>
      <c r="C50" s="75" t="s">
        <v>4149</v>
      </c>
      <c r="D50" s="76">
        <f t="shared" ref="D50:D52" si="3">VALUE(MID(SUBSTITUTE(C50," ","    "),SEARCH("???%",SUBSTITUTE(C50," ","    ")),4))</f>
        <v>0.02</v>
      </c>
      <c r="H50" s="1"/>
    </row>
    <row r="51" ht="12.75" customHeight="1">
      <c r="A51" s="1"/>
      <c r="B51" s="1"/>
      <c r="C51" s="75" t="s">
        <v>4150</v>
      </c>
      <c r="D51" s="76">
        <f t="shared" si="3"/>
        <v>0.5</v>
      </c>
      <c r="H51" s="1"/>
    </row>
    <row r="52" ht="12.75" customHeight="1">
      <c r="A52" s="1"/>
      <c r="B52" s="1"/>
      <c r="C52" s="75" t="s">
        <v>4154</v>
      </c>
      <c r="D52" s="76">
        <f t="shared" si="3"/>
        <v>1</v>
      </c>
      <c r="H52" s="1"/>
    </row>
    <row r="53" ht="12.75" customHeight="1">
      <c r="A53" s="1"/>
      <c r="B53" s="1"/>
      <c r="C53" s="1"/>
      <c r="H53" s="1"/>
    </row>
    <row r="54" ht="12.75" customHeight="1">
      <c r="A54" s="1"/>
      <c r="B54" s="1"/>
      <c r="C54" s="1" t="s">
        <v>4186</v>
      </c>
      <c r="H54" s="1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6" width="8.0"/>
    <col customWidth="1" min="7" max="7" width="9.71"/>
    <col customWidth="1" min="8" max="8" width="10.0"/>
    <col customWidth="1" min="9" max="9" width="8.0"/>
    <col customWidth="1" min="10" max="10" width="7.0"/>
  </cols>
  <sheetData>
    <row r="1" ht="18.75" customHeight="1">
      <c r="A1" s="17" t="s">
        <v>364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G2" s="1"/>
      <c r="H2" s="1"/>
      <c r="J2" s="1"/>
    </row>
    <row r="3" ht="12.75" customHeight="1">
      <c r="A3" s="1"/>
      <c r="C3" s="4" t="s">
        <v>2582</v>
      </c>
      <c r="E3" s="4" t="s">
        <v>2582</v>
      </c>
      <c r="G3" s="4" t="s">
        <v>2582</v>
      </c>
      <c r="H3" s="1"/>
      <c r="J3" s="1"/>
    </row>
    <row r="4" ht="12.75" customHeight="1">
      <c r="A4" s="1"/>
      <c r="C4" s="5">
        <v>10.0</v>
      </c>
      <c r="E4" s="5">
        <v>10.0</v>
      </c>
      <c r="G4" s="5">
        <v>10.0</v>
      </c>
      <c r="H4" s="1"/>
      <c r="J4" s="1"/>
    </row>
    <row r="5" ht="12.75" customHeight="1">
      <c r="A5" s="1"/>
      <c r="C5" s="5">
        <v>10.0</v>
      </c>
      <c r="E5" s="5">
        <v>10.0</v>
      </c>
      <c r="G5" s="5">
        <v>11.0</v>
      </c>
      <c r="H5" s="1"/>
      <c r="J5" s="1"/>
    </row>
    <row r="6" ht="12.75" customHeight="1">
      <c r="A6" s="1"/>
      <c r="C6" s="5">
        <v>9.0</v>
      </c>
      <c r="E6" s="5">
        <v>11.0</v>
      </c>
      <c r="G6" s="5">
        <v>9.0</v>
      </c>
      <c r="H6" s="1"/>
      <c r="J6" s="1"/>
    </row>
    <row r="7" ht="12.75" customHeight="1">
      <c r="A7" s="1"/>
      <c r="C7" s="5">
        <v>10.0</v>
      </c>
      <c r="E7" s="5">
        <v>10.0</v>
      </c>
      <c r="G7" s="5">
        <v>12.0</v>
      </c>
      <c r="H7" s="1"/>
      <c r="J7" s="1"/>
    </row>
    <row r="8" ht="12.75" customHeight="1">
      <c r="A8" s="1"/>
      <c r="G8" s="1"/>
      <c r="H8" s="1"/>
      <c r="J8" s="1"/>
    </row>
    <row r="9" ht="12.75" customHeight="1">
      <c r="A9" s="1"/>
      <c r="C9" s="6">
        <f>VAR(C4:C7)</f>
        <v>0.25</v>
      </c>
      <c r="E9" s="6">
        <f>VAR(E4:E7)</f>
        <v>0.25</v>
      </c>
      <c r="G9" s="6">
        <f>VAR(G4:G7)</f>
        <v>1.666666667</v>
      </c>
      <c r="H9" s="1"/>
      <c r="J9" s="1"/>
    </row>
    <row r="10" ht="12.75" customHeight="1">
      <c r="A10" s="1"/>
      <c r="C10" s="7" t="s">
        <v>4187</v>
      </c>
      <c r="E10" s="7" t="s">
        <v>4188</v>
      </c>
      <c r="G10" s="7" t="s">
        <v>4189</v>
      </c>
      <c r="H10" s="1"/>
      <c r="J10" s="1"/>
    </row>
    <row r="11" ht="12.75" customHeight="1">
      <c r="A11" s="1"/>
      <c r="G11" s="1"/>
      <c r="H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1" t="s">
        <v>4190</v>
      </c>
      <c r="G13" s="1"/>
      <c r="H13" s="1"/>
      <c r="J13" s="1"/>
    </row>
    <row r="14" ht="12.75" customHeight="1">
      <c r="A14" s="1"/>
      <c r="B14" s="1" t="s">
        <v>3711</v>
      </c>
      <c r="G14" s="1"/>
      <c r="H14" s="1"/>
      <c r="J14" s="1"/>
    </row>
    <row r="15" ht="12.75" customHeight="1">
      <c r="A15" s="1"/>
      <c r="G15" s="1"/>
      <c r="H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H16" s="3"/>
      <c r="I16" s="3"/>
      <c r="J16" s="1"/>
    </row>
    <row r="17" ht="12.75" customHeight="1">
      <c r="A17" s="1"/>
      <c r="B17" s="2" t="s">
        <v>4191</v>
      </c>
      <c r="G17" s="1"/>
      <c r="H17" s="1"/>
      <c r="J17" s="1"/>
    </row>
    <row r="18" ht="12.75" customHeight="1">
      <c r="A18" s="1"/>
      <c r="G18" s="1"/>
      <c r="H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H19" s="3"/>
      <c r="I19" s="3"/>
      <c r="J19" s="1"/>
    </row>
    <row r="20" ht="12.75" customHeight="1">
      <c r="A20" s="1"/>
      <c r="B20" s="1" t="s">
        <v>788</v>
      </c>
      <c r="G20" s="1"/>
      <c r="H20" s="1"/>
      <c r="J20" s="1"/>
    </row>
    <row r="21" ht="12.75" customHeight="1">
      <c r="A21" s="1"/>
      <c r="G21" s="1"/>
      <c r="H21" s="1"/>
      <c r="J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H22" s="3"/>
      <c r="I22" s="3"/>
      <c r="J22" s="1"/>
    </row>
    <row r="23" ht="12.75" customHeight="1">
      <c r="A23" s="1"/>
      <c r="B23" s="1" t="s">
        <v>3713</v>
      </c>
      <c r="G23" s="1"/>
      <c r="H23" s="1"/>
      <c r="J23" s="1"/>
    </row>
    <row r="24" ht="12.75" customHeight="1">
      <c r="A24" s="1"/>
      <c r="B24" s="1" t="s">
        <v>3714</v>
      </c>
      <c r="G24" s="1"/>
      <c r="H24" s="1"/>
      <c r="J24" s="1"/>
    </row>
    <row r="25" ht="12.75" customHeight="1">
      <c r="A25" s="1"/>
      <c r="B25" s="1" t="s">
        <v>3715</v>
      </c>
      <c r="G25" s="1"/>
      <c r="H25" s="1"/>
      <c r="J25" s="1"/>
    </row>
    <row r="26" ht="12.75" customHeight="1">
      <c r="A26" s="1"/>
      <c r="B26" s="1" t="s">
        <v>3716</v>
      </c>
      <c r="G26" s="1"/>
      <c r="H26" s="1"/>
      <c r="J26" s="1"/>
    </row>
    <row r="27" ht="12.75" customHeight="1">
      <c r="A27" s="1"/>
      <c r="B27" s="1" t="s">
        <v>3717</v>
      </c>
      <c r="G27" s="1"/>
      <c r="H27" s="1"/>
      <c r="J27" s="1"/>
    </row>
    <row r="28" ht="12.75" customHeight="1">
      <c r="A28" s="1"/>
      <c r="B28" s="1" t="s">
        <v>4192</v>
      </c>
      <c r="G28" s="1"/>
      <c r="H28" s="1"/>
      <c r="J28" s="1"/>
    </row>
    <row r="29" ht="12.75" customHeight="1">
      <c r="A29" s="1"/>
      <c r="B29" s="1" t="s">
        <v>3719</v>
      </c>
      <c r="G29" s="1"/>
      <c r="H29" s="1"/>
      <c r="J29" s="1"/>
    </row>
    <row r="30" ht="12.75" customHeight="1">
      <c r="A30" s="1"/>
      <c r="B30" s="1" t="s">
        <v>4193</v>
      </c>
      <c r="G30" s="1"/>
      <c r="H30" s="1"/>
      <c r="J30" s="1"/>
    </row>
    <row r="31" ht="12.75" customHeight="1">
      <c r="A31" s="1"/>
      <c r="G31" s="1"/>
      <c r="H31" s="1"/>
      <c r="J31" s="1"/>
    </row>
    <row r="32" ht="12.75" customHeight="1">
      <c r="A32" s="1"/>
      <c r="D32" s="103" t="s">
        <v>3721</v>
      </c>
      <c r="E32" s="192"/>
      <c r="F32" s="192"/>
      <c r="G32" s="192"/>
      <c r="H32" s="104"/>
      <c r="J32" s="1"/>
    </row>
    <row r="33" ht="12.75" customHeight="1">
      <c r="A33" s="1"/>
      <c r="D33" s="4" t="s">
        <v>674</v>
      </c>
      <c r="E33" s="4" t="s">
        <v>675</v>
      </c>
      <c r="F33" s="4" t="s">
        <v>676</v>
      </c>
      <c r="G33" s="4" t="s">
        <v>3722</v>
      </c>
      <c r="H33" s="4" t="s">
        <v>3723</v>
      </c>
      <c r="J33" s="1"/>
    </row>
    <row r="34" ht="12.75" customHeight="1">
      <c r="A34" s="1"/>
      <c r="C34" s="4" t="s">
        <v>3724</v>
      </c>
      <c r="D34" s="5">
        <v>1.4</v>
      </c>
      <c r="E34" s="5">
        <v>1.5</v>
      </c>
      <c r="F34" s="5">
        <v>1.6</v>
      </c>
      <c r="G34" s="5">
        <v>1.5</v>
      </c>
      <c r="H34" s="443">
        <f t="shared" ref="H34:H36" si="1">VAR(D34:G34)</f>
        <v>0.006666666667</v>
      </c>
      <c r="I34" s="47" t="s">
        <v>4194</v>
      </c>
      <c r="J34" s="1"/>
    </row>
    <row r="35" ht="12.75" customHeight="1">
      <c r="A35" s="1"/>
      <c r="C35" s="4" t="s">
        <v>3726</v>
      </c>
      <c r="D35" s="5">
        <v>1.5</v>
      </c>
      <c r="E35" s="5">
        <v>1.5</v>
      </c>
      <c r="F35" s="5">
        <v>1.4</v>
      </c>
      <c r="G35" s="5">
        <v>1.5</v>
      </c>
      <c r="H35" s="443">
        <f t="shared" si="1"/>
        <v>0.0025</v>
      </c>
      <c r="I35" s="47" t="s">
        <v>4195</v>
      </c>
      <c r="J35" s="1"/>
    </row>
    <row r="36" ht="12.75" customHeight="1">
      <c r="A36" s="1"/>
      <c r="C36" s="4" t="s">
        <v>3728</v>
      </c>
      <c r="D36" s="5">
        <v>1.5</v>
      </c>
      <c r="E36" s="5">
        <v>1.6</v>
      </c>
      <c r="F36" s="5">
        <v>1.7</v>
      </c>
      <c r="G36" s="5">
        <v>1.8</v>
      </c>
      <c r="H36" s="443">
        <f t="shared" si="1"/>
        <v>0.01666666667</v>
      </c>
      <c r="I36" s="47" t="s">
        <v>4196</v>
      </c>
      <c r="J36" s="1"/>
    </row>
    <row r="37" ht="12.75" customHeight="1">
      <c r="A37" s="1"/>
      <c r="G37" s="1"/>
      <c r="H37" s="1"/>
      <c r="J37" s="1"/>
    </row>
    <row r="38" ht="12.75" customHeight="1">
      <c r="A38" s="1"/>
      <c r="E38" s="69"/>
      <c r="F38" s="194"/>
      <c r="G38" s="70" t="s">
        <v>3753</v>
      </c>
      <c r="H38" s="443">
        <f>MIN(H34:H36)</f>
        <v>0.0025</v>
      </c>
      <c r="I38" s="47" t="s">
        <v>3731</v>
      </c>
      <c r="J38" s="1"/>
    </row>
    <row r="39" ht="12.75" customHeight="1">
      <c r="A39" s="1"/>
      <c r="G39" s="1"/>
      <c r="H39" s="94"/>
      <c r="I39" s="47"/>
      <c r="J39" s="1"/>
    </row>
    <row r="40" ht="12.75" customHeight="1">
      <c r="A40" s="1"/>
      <c r="D40" s="69" t="s">
        <v>3755</v>
      </c>
      <c r="E40" s="194"/>
      <c r="F40" s="194"/>
      <c r="G40" s="194"/>
      <c r="H40" s="6" t="str">
        <f t="array" ref="H40">INDEX(C34:C36,MATCH(MIN(H34:H36),H34:H36,0))</f>
        <v>Machine 2</v>
      </c>
      <c r="J40" s="1"/>
    </row>
    <row r="41" ht="12.75" customHeight="1">
      <c r="A41" s="1"/>
      <c r="G41" s="1"/>
      <c r="H41" s="109" t="s">
        <v>3733</v>
      </c>
      <c r="J41" s="1"/>
    </row>
    <row r="42" ht="12.75" customHeight="1">
      <c r="A42" s="1"/>
      <c r="G42" s="1"/>
      <c r="H42" s="1"/>
      <c r="J42" s="1"/>
    </row>
    <row r="43" ht="13.5" customHeight="1">
      <c r="A43" s="1"/>
      <c r="B43" s="3" t="s">
        <v>3734</v>
      </c>
      <c r="C43" s="3"/>
      <c r="D43" s="3"/>
      <c r="E43" s="3"/>
      <c r="F43" s="3"/>
      <c r="G43" s="3"/>
      <c r="H43" s="3"/>
      <c r="I43" s="3"/>
      <c r="J43" s="1"/>
    </row>
    <row r="44" ht="12.75" customHeight="1">
      <c r="A44" s="1"/>
      <c r="E44" s="129" t="s">
        <v>3735</v>
      </c>
      <c r="F44" s="201" t="s">
        <v>3731</v>
      </c>
      <c r="G44" s="1"/>
      <c r="H44" s="1"/>
      <c r="J44" s="1"/>
    </row>
    <row r="45" ht="12.75" customHeight="1">
      <c r="A45" s="1"/>
      <c r="E45" s="129" t="s">
        <v>3736</v>
      </c>
      <c r="F45" s="201" t="s">
        <v>3737</v>
      </c>
      <c r="G45" s="1"/>
      <c r="H45" s="1"/>
      <c r="J45" s="1"/>
    </row>
    <row r="46" ht="12.75" customHeight="1">
      <c r="A46" s="1"/>
      <c r="D46" s="129"/>
      <c r="E46" s="129" t="s">
        <v>3738</v>
      </c>
      <c r="F46" s="201" t="s">
        <v>3733</v>
      </c>
      <c r="G46" s="1"/>
      <c r="H46" s="1"/>
      <c r="J46" s="1"/>
    </row>
    <row r="47" ht="12.75" customHeight="1">
      <c r="A47" s="1"/>
      <c r="E47" s="129" t="s">
        <v>3739</v>
      </c>
      <c r="G47" s="1"/>
      <c r="H47" s="1"/>
      <c r="J47" s="1"/>
    </row>
  </sheetData>
  <mergeCells count="1">
    <mergeCell ref="D32:H32"/>
  </mergeCells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6" width="8.0"/>
    <col customWidth="1" min="7" max="7" width="9.71"/>
    <col customWidth="1" min="8" max="8" width="10.0"/>
    <col customWidth="1" min="9" max="9" width="8.0"/>
    <col customWidth="1" min="10" max="10" width="7.0"/>
    <col customWidth="1" min="11" max="26" width="8.0"/>
  </cols>
  <sheetData>
    <row r="1" ht="18.75" customHeight="1">
      <c r="A1" s="17" t="s">
        <v>366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G2" s="1"/>
      <c r="H2" s="1"/>
      <c r="J2" s="1"/>
    </row>
    <row r="3" ht="12.75" customHeight="1">
      <c r="A3" s="1"/>
      <c r="C3" s="4" t="s">
        <v>2582</v>
      </c>
      <c r="E3" s="4" t="s">
        <v>2582</v>
      </c>
      <c r="G3" s="4" t="s">
        <v>2582</v>
      </c>
      <c r="H3" s="1"/>
      <c r="J3" s="1"/>
    </row>
    <row r="4" ht="12.75" customHeight="1">
      <c r="A4" s="1"/>
      <c r="C4" s="5">
        <v>10.0</v>
      </c>
      <c r="E4" s="5">
        <v>10.0</v>
      </c>
      <c r="G4" s="5">
        <v>10.0</v>
      </c>
      <c r="H4" s="1"/>
      <c r="J4" s="1"/>
    </row>
    <row r="5" ht="12.75" customHeight="1">
      <c r="A5" s="1"/>
      <c r="C5" s="5">
        <v>10.0</v>
      </c>
      <c r="E5" s="5">
        <v>10.0</v>
      </c>
      <c r="G5" s="5">
        <v>11.0</v>
      </c>
      <c r="H5" s="1"/>
      <c r="J5" s="1"/>
    </row>
    <row r="6" ht="12.75" customHeight="1">
      <c r="A6" s="1"/>
      <c r="C6" s="5">
        <v>9.0</v>
      </c>
      <c r="E6" s="5">
        <v>11.0</v>
      </c>
      <c r="G6" s="5">
        <v>9.0</v>
      </c>
      <c r="H6" s="1"/>
      <c r="J6" s="1"/>
    </row>
    <row r="7" ht="12.75" customHeight="1">
      <c r="A7" s="1"/>
      <c r="C7" s="5">
        <v>10.0</v>
      </c>
      <c r="E7" s="5">
        <v>10.0</v>
      </c>
      <c r="G7" s="5">
        <v>12.0</v>
      </c>
      <c r="H7" s="1"/>
      <c r="J7" s="1"/>
    </row>
    <row r="8" ht="12.75" customHeight="1">
      <c r="A8" s="1"/>
      <c r="G8" s="1"/>
      <c r="H8" s="1"/>
      <c r="J8" s="1"/>
    </row>
    <row r="9" ht="12.75" customHeight="1">
      <c r="A9" s="1"/>
      <c r="C9" s="6">
        <f>VARP(C4:C7)</f>
        <v>0.1875</v>
      </c>
      <c r="E9" s="6">
        <f>VARP(E4:E7)</f>
        <v>0.1875</v>
      </c>
      <c r="G9" s="6">
        <f>VARP(G4:G7)</f>
        <v>1.25</v>
      </c>
      <c r="H9" s="1"/>
      <c r="J9" s="1"/>
    </row>
    <row r="10" ht="12.75" customHeight="1">
      <c r="A10" s="1"/>
      <c r="C10" s="7" t="s">
        <v>4197</v>
      </c>
      <c r="E10" s="7" t="s">
        <v>4198</v>
      </c>
      <c r="G10" s="7" t="s">
        <v>4199</v>
      </c>
      <c r="H10" s="1"/>
      <c r="J10" s="1"/>
    </row>
    <row r="11" ht="12.75" customHeight="1">
      <c r="A11" s="1"/>
      <c r="G11" s="1"/>
      <c r="H11" s="1"/>
      <c r="J11" s="1"/>
    </row>
    <row r="12" ht="13.5" customHeight="1">
      <c r="A12" s="1"/>
      <c r="B12" s="3" t="s">
        <v>698</v>
      </c>
      <c r="C12" s="3"/>
      <c r="D12" s="3"/>
      <c r="E12" s="3"/>
      <c r="F12" s="3"/>
      <c r="G12" s="3"/>
      <c r="H12" s="3"/>
      <c r="I12" s="3"/>
      <c r="J12" s="1"/>
    </row>
    <row r="13" ht="12.75" customHeight="1">
      <c r="A13" s="1"/>
      <c r="B13" s="1" t="s">
        <v>4200</v>
      </c>
      <c r="G13" s="1"/>
      <c r="H13" s="1"/>
      <c r="J13" s="1"/>
    </row>
    <row r="14" ht="12.75" customHeight="1">
      <c r="A14" s="1"/>
      <c r="B14" s="1" t="s">
        <v>4201</v>
      </c>
      <c r="G14" s="1"/>
      <c r="H14" s="1"/>
      <c r="J14" s="1"/>
    </row>
    <row r="15" ht="12.75" customHeight="1">
      <c r="A15" s="1"/>
      <c r="G15" s="1"/>
      <c r="H15" s="1"/>
      <c r="J15" s="1"/>
    </row>
    <row r="16" ht="13.5" customHeight="1">
      <c r="A16" s="1"/>
      <c r="B16" s="3" t="s">
        <v>653</v>
      </c>
      <c r="C16" s="3"/>
      <c r="D16" s="3"/>
      <c r="E16" s="3"/>
      <c r="F16" s="3"/>
      <c r="G16" s="3"/>
      <c r="H16" s="3"/>
      <c r="I16" s="3"/>
      <c r="J16" s="1"/>
    </row>
    <row r="17" ht="12.75" customHeight="1">
      <c r="A17" s="1"/>
      <c r="B17" s="2" t="s">
        <v>4202</v>
      </c>
      <c r="G17" s="1"/>
      <c r="H17" s="1"/>
      <c r="J17" s="1"/>
    </row>
    <row r="18" ht="12.75" customHeight="1">
      <c r="A18" s="1"/>
      <c r="G18" s="1"/>
      <c r="H18" s="1"/>
      <c r="J18" s="1"/>
    </row>
    <row r="19" ht="13.5" customHeight="1">
      <c r="A19" s="1"/>
      <c r="B19" s="3" t="s">
        <v>4</v>
      </c>
      <c r="C19" s="3"/>
      <c r="D19" s="3"/>
      <c r="E19" s="3"/>
      <c r="F19" s="3"/>
      <c r="G19" s="3"/>
      <c r="H19" s="3"/>
      <c r="I19" s="3"/>
      <c r="J19" s="1"/>
    </row>
    <row r="20" ht="12.75" customHeight="1">
      <c r="A20" s="1"/>
      <c r="B20" s="1" t="s">
        <v>788</v>
      </c>
      <c r="G20" s="1"/>
      <c r="H20" s="1"/>
      <c r="J20" s="1"/>
    </row>
    <row r="21" ht="12.75" customHeight="1">
      <c r="A21" s="1"/>
      <c r="G21" s="1"/>
      <c r="H21" s="1"/>
      <c r="J21" s="1"/>
    </row>
    <row r="22" ht="13.5" customHeight="1">
      <c r="A22" s="1"/>
      <c r="B22" s="3" t="s">
        <v>656</v>
      </c>
      <c r="C22" s="3"/>
      <c r="D22" s="3"/>
      <c r="E22" s="3"/>
      <c r="F22" s="3"/>
      <c r="G22" s="3"/>
      <c r="H22" s="3"/>
      <c r="I22" s="3"/>
      <c r="J22" s="1"/>
    </row>
    <row r="23" ht="12.75" customHeight="1">
      <c r="A23" s="1"/>
      <c r="B23" s="1" t="s">
        <v>3713</v>
      </c>
      <c r="G23" s="1"/>
      <c r="H23" s="1"/>
      <c r="J23" s="1"/>
    </row>
    <row r="24" ht="12.75" customHeight="1">
      <c r="A24" s="1"/>
      <c r="B24" s="1" t="s">
        <v>3714</v>
      </c>
      <c r="G24" s="1"/>
      <c r="H24" s="1"/>
      <c r="J24" s="1"/>
    </row>
    <row r="25" ht="12.75" customHeight="1">
      <c r="A25" s="1"/>
      <c r="B25" s="1" t="s">
        <v>4203</v>
      </c>
      <c r="G25" s="1"/>
      <c r="H25" s="1"/>
      <c r="J25" s="1"/>
    </row>
    <row r="26" ht="12.75" customHeight="1">
      <c r="A26" s="1"/>
      <c r="B26" s="1" t="s">
        <v>4204</v>
      </c>
      <c r="G26" s="1"/>
      <c r="H26" s="1"/>
      <c r="J26" s="1"/>
    </row>
    <row r="27" ht="12.75" customHeight="1">
      <c r="A27" s="1"/>
      <c r="B27" s="1" t="s">
        <v>3748</v>
      </c>
      <c r="G27" s="1"/>
      <c r="H27" s="1"/>
      <c r="J27" s="1"/>
    </row>
    <row r="28" ht="12.75" customHeight="1">
      <c r="A28" s="1"/>
      <c r="B28" s="1" t="s">
        <v>4193</v>
      </c>
      <c r="G28" s="1"/>
      <c r="H28" s="1"/>
      <c r="J28" s="1"/>
    </row>
    <row r="29" ht="12.75" customHeight="1">
      <c r="A29" s="1"/>
      <c r="G29" s="1"/>
      <c r="H29" s="1"/>
      <c r="J29" s="1"/>
    </row>
    <row r="30" ht="12.75" customHeight="1">
      <c r="A30" s="1"/>
      <c r="D30" s="103" t="s">
        <v>3721</v>
      </c>
      <c r="E30" s="192"/>
      <c r="F30" s="192"/>
      <c r="G30" s="192"/>
      <c r="H30" s="104"/>
      <c r="J30" s="1"/>
    </row>
    <row r="31" ht="12.75" customHeight="1">
      <c r="A31" s="1"/>
      <c r="D31" s="4" t="s">
        <v>674</v>
      </c>
      <c r="E31" s="4" t="s">
        <v>675</v>
      </c>
      <c r="F31" s="4" t="s">
        <v>676</v>
      </c>
      <c r="G31" s="4" t="s">
        <v>3722</v>
      </c>
      <c r="H31" s="4" t="s">
        <v>3723</v>
      </c>
      <c r="J31" s="1"/>
    </row>
    <row r="32" ht="12.75" customHeight="1">
      <c r="A32" s="1"/>
      <c r="C32" s="4" t="s">
        <v>3724</v>
      </c>
      <c r="D32" s="5">
        <v>1.4</v>
      </c>
      <c r="E32" s="5">
        <v>1.5</v>
      </c>
      <c r="F32" s="5">
        <v>1.6</v>
      </c>
      <c r="G32" s="5">
        <v>1.5</v>
      </c>
      <c r="H32" s="443">
        <f t="shared" ref="H32:H34" si="1">VARP(D32:G32)</f>
        <v>0.005</v>
      </c>
      <c r="I32" s="47" t="s">
        <v>4205</v>
      </c>
      <c r="J32" s="1"/>
    </row>
    <row r="33" ht="12.75" customHeight="1">
      <c r="A33" s="1"/>
      <c r="C33" s="4" t="s">
        <v>3726</v>
      </c>
      <c r="D33" s="5">
        <v>1.5</v>
      </c>
      <c r="E33" s="5">
        <v>1.5</v>
      </c>
      <c r="F33" s="5">
        <v>1.4</v>
      </c>
      <c r="G33" s="5">
        <v>1.5</v>
      </c>
      <c r="H33" s="443">
        <f t="shared" si="1"/>
        <v>0.001875</v>
      </c>
      <c r="I33" s="47" t="s">
        <v>4206</v>
      </c>
      <c r="J33" s="1"/>
    </row>
    <row r="34" ht="12.75" customHeight="1">
      <c r="A34" s="1"/>
      <c r="C34" s="4" t="s">
        <v>3728</v>
      </c>
      <c r="D34" s="5">
        <v>1.5</v>
      </c>
      <c r="E34" s="5">
        <v>1.6</v>
      </c>
      <c r="F34" s="5">
        <v>1.7</v>
      </c>
      <c r="G34" s="5">
        <v>1.8</v>
      </c>
      <c r="H34" s="443">
        <f t="shared" si="1"/>
        <v>0.0125</v>
      </c>
      <c r="I34" s="47" t="s">
        <v>4207</v>
      </c>
      <c r="J34" s="1"/>
    </row>
    <row r="35" ht="12.75" customHeight="1">
      <c r="A35" s="1"/>
      <c r="G35" s="1"/>
      <c r="H35" s="1"/>
      <c r="J35" s="1"/>
    </row>
    <row r="36" ht="12.75" customHeight="1">
      <c r="A36" s="1"/>
      <c r="E36" s="69"/>
      <c r="F36" s="194"/>
      <c r="G36" s="70" t="s">
        <v>3753</v>
      </c>
      <c r="H36" s="443">
        <f>MIN(H32:H34)</f>
        <v>0.001875</v>
      </c>
      <c r="I36" s="47" t="s">
        <v>3754</v>
      </c>
      <c r="J36" s="1"/>
    </row>
    <row r="37" ht="12.75" customHeight="1">
      <c r="A37" s="1"/>
      <c r="G37" s="1"/>
      <c r="H37" s="1"/>
      <c r="J37" s="1"/>
    </row>
    <row r="38" ht="12.75" customHeight="1">
      <c r="A38" s="1"/>
      <c r="D38" s="69" t="s">
        <v>3755</v>
      </c>
      <c r="E38" s="194"/>
      <c r="F38" s="194"/>
      <c r="G38" s="194"/>
      <c r="H38" s="6" t="str">
        <f t="array" ref="H38">INDEX(C32:C34,MATCH(MIN(H32:H34),H32:H34,0))</f>
        <v>Machine 2</v>
      </c>
      <c r="J38" s="1"/>
    </row>
    <row r="39" ht="12.75" customHeight="1">
      <c r="A39" s="1"/>
      <c r="G39" s="1"/>
      <c r="H39" s="109" t="s">
        <v>3756</v>
      </c>
      <c r="J39" s="1"/>
    </row>
    <row r="40" ht="12.75" customHeight="1">
      <c r="A40" s="1"/>
      <c r="G40" s="1"/>
      <c r="H40" s="1"/>
      <c r="J40" s="1"/>
    </row>
    <row r="41" ht="13.5" customHeight="1">
      <c r="A41" s="1"/>
      <c r="B41" s="3" t="s">
        <v>3734</v>
      </c>
      <c r="C41" s="3"/>
      <c r="D41" s="3"/>
      <c r="E41" s="3"/>
      <c r="F41" s="3"/>
      <c r="G41" s="3"/>
      <c r="H41" s="3"/>
      <c r="I41" s="3"/>
      <c r="J41" s="1"/>
    </row>
    <row r="42" ht="12.75" customHeight="1">
      <c r="A42" s="1"/>
      <c r="E42" s="129" t="s">
        <v>3735</v>
      </c>
      <c r="F42" s="201" t="s">
        <v>3757</v>
      </c>
      <c r="G42" s="1"/>
      <c r="H42" s="1"/>
      <c r="J42" s="1"/>
    </row>
    <row r="43" ht="12.75" customHeight="1">
      <c r="A43" s="1"/>
      <c r="E43" s="129" t="s">
        <v>3736</v>
      </c>
      <c r="F43" s="201" t="s">
        <v>3758</v>
      </c>
      <c r="G43" s="1"/>
      <c r="H43" s="1"/>
      <c r="J43" s="1"/>
    </row>
    <row r="44" ht="12.75" customHeight="1">
      <c r="A44" s="1"/>
      <c r="D44" s="129"/>
      <c r="E44" s="129" t="s">
        <v>3738</v>
      </c>
      <c r="F44" s="201" t="s">
        <v>3756</v>
      </c>
      <c r="G44" s="1"/>
      <c r="H44" s="1"/>
      <c r="J44" s="1"/>
    </row>
    <row r="45" ht="12.75" customHeight="1">
      <c r="A45" s="1"/>
      <c r="E45" s="129" t="s">
        <v>3739</v>
      </c>
      <c r="G45" s="1"/>
      <c r="H45" s="1"/>
      <c r="J45" s="1"/>
    </row>
    <row r="46" ht="12.75" customHeight="1">
      <c r="A46" s="1"/>
      <c r="G46" s="1"/>
      <c r="H46" s="1"/>
      <c r="J46" s="1"/>
    </row>
    <row r="47" ht="12.75" customHeight="1">
      <c r="A47" s="1"/>
      <c r="G47" s="1"/>
      <c r="H47" s="1"/>
      <c r="J47" s="1"/>
    </row>
    <row r="48" ht="12.75" customHeight="1">
      <c r="A48" s="1"/>
      <c r="G48" s="1"/>
      <c r="H48" s="1"/>
      <c r="J48" s="1"/>
    </row>
    <row r="49" ht="12.75" customHeight="1">
      <c r="A49" s="1"/>
      <c r="G49" s="1"/>
      <c r="H49" s="1"/>
      <c r="J49" s="1"/>
    </row>
    <row r="50" ht="12.75" customHeight="1">
      <c r="A50" s="1"/>
      <c r="G50" s="1"/>
      <c r="H50" s="1"/>
      <c r="J50" s="1"/>
    </row>
    <row r="51" ht="12.75" customHeight="1">
      <c r="A51" s="1"/>
      <c r="G51" s="1"/>
      <c r="H51" s="1"/>
      <c r="J51" s="1"/>
    </row>
    <row r="52" ht="12.75" customHeight="1">
      <c r="A52" s="1"/>
      <c r="G52" s="1"/>
      <c r="H52" s="1"/>
      <c r="J52" s="1"/>
    </row>
    <row r="53" ht="12.75" customHeight="1">
      <c r="A53" s="1"/>
      <c r="G53" s="1"/>
      <c r="H53" s="1"/>
      <c r="J53" s="1"/>
    </row>
    <row r="54" ht="12.75" customHeight="1">
      <c r="A54" s="1"/>
      <c r="G54" s="1"/>
      <c r="H54" s="1"/>
      <c r="J54" s="1"/>
    </row>
    <row r="55" ht="12.75" customHeight="1">
      <c r="A55" s="1"/>
      <c r="G55" s="1"/>
      <c r="H55" s="1"/>
      <c r="J55" s="1"/>
    </row>
    <row r="56" ht="12.75" customHeight="1">
      <c r="A56" s="1"/>
      <c r="G56" s="1"/>
      <c r="H56" s="1"/>
      <c r="J56" s="1"/>
    </row>
    <row r="57" ht="12.75" customHeight="1">
      <c r="A57" s="1"/>
      <c r="G57" s="1"/>
      <c r="H57" s="1"/>
      <c r="J57" s="1"/>
    </row>
    <row r="58" ht="12.75" customHeight="1">
      <c r="A58" s="1"/>
      <c r="G58" s="1"/>
      <c r="H58" s="1"/>
      <c r="J58" s="1"/>
    </row>
    <row r="59" ht="12.75" customHeight="1">
      <c r="A59" s="1"/>
      <c r="G59" s="1"/>
      <c r="H59" s="1"/>
      <c r="J59" s="1"/>
    </row>
    <row r="60" ht="12.75" customHeight="1">
      <c r="A60" s="1"/>
      <c r="G60" s="1"/>
      <c r="H60" s="1"/>
      <c r="J60" s="1"/>
    </row>
    <row r="61" ht="12.75" customHeight="1">
      <c r="A61" s="1"/>
      <c r="G61" s="1"/>
      <c r="H61" s="1"/>
      <c r="J61" s="1"/>
    </row>
    <row r="62" ht="12.75" customHeight="1">
      <c r="A62" s="1"/>
      <c r="G62" s="1"/>
      <c r="H62" s="1"/>
      <c r="J62" s="1"/>
    </row>
    <row r="63" ht="12.75" customHeight="1">
      <c r="A63" s="1"/>
      <c r="G63" s="1"/>
      <c r="H63" s="1"/>
      <c r="J63" s="1"/>
    </row>
    <row r="64" ht="12.75" customHeight="1">
      <c r="A64" s="1"/>
      <c r="G64" s="1"/>
      <c r="H64" s="1"/>
      <c r="J64" s="1"/>
    </row>
    <row r="65" ht="12.75" customHeight="1">
      <c r="A65" s="1"/>
      <c r="G65" s="1"/>
      <c r="H65" s="1"/>
      <c r="J65" s="1"/>
    </row>
    <row r="66" ht="12.75" customHeight="1">
      <c r="A66" s="1"/>
      <c r="G66" s="1"/>
      <c r="H66" s="1"/>
      <c r="J66" s="1"/>
    </row>
    <row r="67" ht="12.75" customHeight="1">
      <c r="A67" s="1"/>
      <c r="G67" s="1"/>
      <c r="H67" s="1"/>
      <c r="J67" s="1"/>
    </row>
    <row r="68" ht="12.75" customHeight="1">
      <c r="A68" s="1"/>
      <c r="G68" s="1"/>
      <c r="H68" s="1"/>
      <c r="J68" s="1"/>
    </row>
    <row r="69" ht="12.75" customHeight="1">
      <c r="A69" s="1"/>
      <c r="G69" s="1"/>
      <c r="H69" s="1"/>
      <c r="J69" s="1"/>
    </row>
    <row r="70" ht="12.75" customHeight="1">
      <c r="A70" s="1"/>
      <c r="G70" s="1"/>
      <c r="H70" s="1"/>
      <c r="J70" s="1"/>
    </row>
    <row r="71" ht="12.75" customHeight="1">
      <c r="A71" s="1"/>
      <c r="G71" s="1"/>
      <c r="H71" s="1"/>
      <c r="J71" s="1"/>
    </row>
    <row r="72" ht="12.75" customHeight="1">
      <c r="A72" s="1"/>
      <c r="G72" s="1"/>
      <c r="H72" s="1"/>
      <c r="J72" s="1"/>
    </row>
    <row r="73" ht="12.75" customHeight="1">
      <c r="A73" s="1"/>
      <c r="G73" s="1"/>
      <c r="H73" s="1"/>
      <c r="J73" s="1"/>
    </row>
    <row r="74" ht="12.75" customHeight="1">
      <c r="A74" s="1"/>
      <c r="G74" s="1"/>
      <c r="H74" s="1"/>
      <c r="J74" s="1"/>
    </row>
    <row r="75" ht="12.75" customHeight="1">
      <c r="A75" s="1"/>
      <c r="G75" s="1"/>
      <c r="H75" s="1"/>
      <c r="J75" s="1"/>
    </row>
    <row r="76" ht="12.75" customHeight="1">
      <c r="A76" s="1"/>
      <c r="G76" s="1"/>
      <c r="H76" s="1"/>
      <c r="J76" s="1"/>
    </row>
    <row r="77" ht="12.75" customHeight="1">
      <c r="A77" s="1"/>
      <c r="G77" s="1"/>
      <c r="H77" s="1"/>
      <c r="J77" s="1"/>
    </row>
    <row r="78" ht="12.75" customHeight="1">
      <c r="A78" s="1"/>
      <c r="G78" s="1"/>
      <c r="H78" s="1"/>
      <c r="J78" s="1"/>
    </row>
    <row r="79" ht="12.75" customHeight="1">
      <c r="A79" s="1"/>
      <c r="G79" s="1"/>
      <c r="H79" s="1"/>
      <c r="J79" s="1"/>
    </row>
    <row r="80" ht="12.75" customHeight="1">
      <c r="A80" s="1"/>
      <c r="G80" s="1"/>
      <c r="H80" s="1"/>
      <c r="J80" s="1"/>
    </row>
    <row r="81" ht="12.75" customHeight="1">
      <c r="A81" s="1"/>
      <c r="G81" s="1"/>
      <c r="H81" s="1"/>
      <c r="J81" s="1"/>
    </row>
    <row r="82" ht="12.75" customHeight="1">
      <c r="A82" s="1"/>
      <c r="G82" s="1"/>
      <c r="H82" s="1"/>
      <c r="J82" s="1"/>
    </row>
    <row r="83" ht="12.75" customHeight="1">
      <c r="A83" s="1"/>
      <c r="G83" s="1"/>
      <c r="H83" s="1"/>
      <c r="J83" s="1"/>
    </row>
    <row r="84" ht="12.75" customHeight="1">
      <c r="A84" s="1"/>
      <c r="G84" s="1"/>
      <c r="H84" s="1"/>
      <c r="J84" s="1"/>
    </row>
    <row r="85" ht="12.75" customHeight="1">
      <c r="A85" s="1"/>
      <c r="G85" s="1"/>
      <c r="H85" s="1"/>
      <c r="J85" s="1"/>
    </row>
    <row r="86" ht="12.75" customHeight="1">
      <c r="A86" s="1"/>
      <c r="G86" s="1"/>
      <c r="H86" s="1"/>
      <c r="J86" s="1"/>
    </row>
    <row r="87" ht="12.75" customHeight="1">
      <c r="A87" s="1"/>
      <c r="G87" s="1"/>
      <c r="H87" s="1"/>
      <c r="J87" s="1"/>
    </row>
    <row r="88" ht="12.75" customHeight="1">
      <c r="A88" s="1"/>
      <c r="G88" s="1"/>
      <c r="H88" s="1"/>
      <c r="J88" s="1"/>
    </row>
    <row r="89" ht="12.75" customHeight="1">
      <c r="A89" s="1"/>
      <c r="G89" s="1"/>
      <c r="H89" s="1"/>
      <c r="J89" s="1"/>
    </row>
    <row r="90" ht="12.75" customHeight="1">
      <c r="A90" s="1"/>
      <c r="G90" s="1"/>
      <c r="H90" s="1"/>
      <c r="J90" s="1"/>
    </row>
    <row r="91" ht="12.75" customHeight="1">
      <c r="A91" s="1"/>
      <c r="G91" s="1"/>
      <c r="H91" s="1"/>
      <c r="J91" s="1"/>
    </row>
    <row r="92" ht="12.75" customHeight="1">
      <c r="A92" s="1"/>
      <c r="G92" s="1"/>
      <c r="H92" s="1"/>
      <c r="J92" s="1"/>
    </row>
    <row r="93" ht="12.75" customHeight="1">
      <c r="A93" s="1"/>
      <c r="G93" s="1"/>
      <c r="H93" s="1"/>
      <c r="J93" s="1"/>
    </row>
    <row r="94" ht="12.75" customHeight="1">
      <c r="A94" s="1"/>
      <c r="G94" s="1"/>
      <c r="H94" s="1"/>
      <c r="J94" s="1"/>
    </row>
    <row r="95" ht="12.75" customHeight="1">
      <c r="A95" s="1"/>
      <c r="G95" s="1"/>
      <c r="H95" s="1"/>
      <c r="J95" s="1"/>
    </row>
    <row r="96" ht="12.75" customHeight="1">
      <c r="A96" s="1"/>
      <c r="G96" s="1"/>
      <c r="H96" s="1"/>
      <c r="J96" s="1"/>
    </row>
    <row r="97" ht="12.75" customHeight="1">
      <c r="A97" s="1"/>
      <c r="G97" s="1"/>
      <c r="H97" s="1"/>
      <c r="J97" s="1"/>
    </row>
    <row r="98" ht="12.75" customHeight="1">
      <c r="A98" s="1"/>
      <c r="G98" s="1"/>
      <c r="H98" s="1"/>
      <c r="J98" s="1"/>
    </row>
    <row r="99" ht="12.75" customHeight="1">
      <c r="A99" s="1"/>
      <c r="G99" s="1"/>
      <c r="H99" s="1"/>
      <c r="J99" s="1"/>
    </row>
    <row r="100" ht="12.75" customHeight="1">
      <c r="A100" s="1"/>
      <c r="G100" s="1"/>
      <c r="H100" s="1"/>
      <c r="J100" s="1"/>
    </row>
    <row r="101" ht="12.75" customHeight="1">
      <c r="A101" s="1"/>
      <c r="G101" s="1"/>
      <c r="H101" s="1"/>
      <c r="J101" s="1"/>
    </row>
    <row r="102" ht="12.75" customHeight="1">
      <c r="A102" s="1"/>
      <c r="G102" s="1"/>
      <c r="H102" s="1"/>
      <c r="J102" s="1"/>
    </row>
    <row r="103" ht="12.75" customHeight="1">
      <c r="A103" s="1"/>
      <c r="G103" s="1"/>
      <c r="H103" s="1"/>
      <c r="J103" s="1"/>
    </row>
    <row r="104" ht="12.75" customHeight="1">
      <c r="A104" s="1"/>
      <c r="G104" s="1"/>
      <c r="H104" s="1"/>
      <c r="J104" s="1"/>
    </row>
    <row r="105" ht="12.75" customHeight="1">
      <c r="A105" s="1"/>
      <c r="G105" s="1"/>
      <c r="H105" s="1"/>
      <c r="J105" s="1"/>
    </row>
    <row r="106" ht="12.75" customHeight="1">
      <c r="A106" s="1"/>
      <c r="G106" s="1"/>
      <c r="H106" s="1"/>
      <c r="J106" s="1"/>
    </row>
    <row r="107" ht="12.75" customHeight="1">
      <c r="A107" s="1"/>
      <c r="G107" s="1"/>
      <c r="H107" s="1"/>
      <c r="J107" s="1"/>
    </row>
    <row r="108" ht="12.75" customHeight="1">
      <c r="A108" s="1"/>
      <c r="G108" s="1"/>
      <c r="H108" s="1"/>
      <c r="J108" s="1"/>
    </row>
    <row r="109" ht="12.75" customHeight="1">
      <c r="A109" s="1"/>
      <c r="G109" s="1"/>
      <c r="H109" s="1"/>
      <c r="J109" s="1"/>
    </row>
    <row r="110" ht="12.75" customHeight="1">
      <c r="A110" s="1"/>
      <c r="G110" s="1"/>
      <c r="H110" s="1"/>
      <c r="J110" s="1"/>
    </row>
    <row r="111" ht="12.75" customHeight="1">
      <c r="A111" s="1"/>
      <c r="G111" s="1"/>
      <c r="H111" s="1"/>
      <c r="J111" s="1"/>
    </row>
    <row r="112" ht="12.75" customHeight="1">
      <c r="A112" s="1"/>
      <c r="G112" s="1"/>
      <c r="H112" s="1"/>
      <c r="J112" s="1"/>
    </row>
    <row r="113" ht="12.75" customHeight="1">
      <c r="A113" s="1"/>
      <c r="G113" s="1"/>
      <c r="H113" s="1"/>
      <c r="J113" s="1"/>
    </row>
    <row r="114" ht="12.75" customHeight="1">
      <c r="A114" s="1"/>
      <c r="G114" s="1"/>
      <c r="H114" s="1"/>
      <c r="J114" s="1"/>
    </row>
    <row r="115" ht="12.75" customHeight="1">
      <c r="A115" s="1"/>
      <c r="G115" s="1"/>
      <c r="H115" s="1"/>
      <c r="J115" s="1"/>
    </row>
    <row r="116" ht="12.75" customHeight="1">
      <c r="A116" s="1"/>
      <c r="G116" s="1"/>
      <c r="H116" s="1"/>
      <c r="J116" s="1"/>
    </row>
    <row r="117" ht="12.75" customHeight="1">
      <c r="A117" s="1"/>
      <c r="G117" s="1"/>
      <c r="H117" s="1"/>
      <c r="J117" s="1"/>
    </row>
    <row r="118" ht="12.75" customHeight="1">
      <c r="A118" s="1"/>
      <c r="G118" s="1"/>
      <c r="H118" s="1"/>
      <c r="J118" s="1"/>
    </row>
    <row r="119" ht="12.75" customHeight="1">
      <c r="A119" s="1"/>
      <c r="G119" s="1"/>
      <c r="H119" s="1"/>
      <c r="J119" s="1"/>
    </row>
    <row r="120" ht="12.75" customHeight="1">
      <c r="A120" s="1"/>
      <c r="G120" s="1"/>
      <c r="H120" s="1"/>
      <c r="J120" s="1"/>
    </row>
    <row r="121" ht="12.75" customHeight="1">
      <c r="A121" s="1"/>
      <c r="G121" s="1"/>
      <c r="H121" s="1"/>
      <c r="J121" s="1"/>
    </row>
    <row r="122" ht="12.75" customHeight="1">
      <c r="A122" s="1"/>
      <c r="G122" s="1"/>
      <c r="H122" s="1"/>
      <c r="J122" s="1"/>
    </row>
    <row r="123" ht="12.75" customHeight="1">
      <c r="A123" s="1"/>
      <c r="G123" s="1"/>
      <c r="H123" s="1"/>
      <c r="J123" s="1"/>
    </row>
    <row r="124" ht="12.75" customHeight="1">
      <c r="A124" s="1"/>
      <c r="G124" s="1"/>
      <c r="H124" s="1"/>
      <c r="J124" s="1"/>
    </row>
    <row r="125" ht="12.75" customHeight="1">
      <c r="A125" s="1"/>
      <c r="G125" s="1"/>
      <c r="H125" s="1"/>
      <c r="J125" s="1"/>
    </row>
    <row r="126" ht="12.75" customHeight="1">
      <c r="A126" s="1"/>
      <c r="G126" s="1"/>
      <c r="H126" s="1"/>
      <c r="J126" s="1"/>
    </row>
    <row r="127" ht="12.75" customHeight="1">
      <c r="A127" s="1"/>
      <c r="G127" s="1"/>
      <c r="H127" s="1"/>
      <c r="J127" s="1"/>
    </row>
    <row r="128" ht="12.75" customHeight="1">
      <c r="A128" s="1"/>
      <c r="G128" s="1"/>
      <c r="H128" s="1"/>
      <c r="J128" s="1"/>
    </row>
    <row r="129" ht="12.75" customHeight="1">
      <c r="A129" s="1"/>
      <c r="G129" s="1"/>
      <c r="H129" s="1"/>
      <c r="J129" s="1"/>
    </row>
    <row r="130" ht="12.75" customHeight="1">
      <c r="A130" s="1"/>
      <c r="G130" s="1"/>
      <c r="H130" s="1"/>
      <c r="J130" s="1"/>
    </row>
    <row r="131" ht="12.75" customHeight="1">
      <c r="A131" s="1"/>
      <c r="G131" s="1"/>
      <c r="H131" s="1"/>
      <c r="J131" s="1"/>
    </row>
    <row r="132" ht="12.75" customHeight="1">
      <c r="A132" s="1"/>
      <c r="G132" s="1"/>
      <c r="H132" s="1"/>
      <c r="J132" s="1"/>
    </row>
    <row r="133" ht="12.75" customHeight="1">
      <c r="A133" s="1"/>
      <c r="G133" s="1"/>
      <c r="H133" s="1"/>
      <c r="J133" s="1"/>
    </row>
    <row r="134" ht="12.75" customHeight="1">
      <c r="A134" s="1"/>
      <c r="G134" s="1"/>
      <c r="H134" s="1"/>
      <c r="J134" s="1"/>
    </row>
    <row r="135" ht="12.75" customHeight="1">
      <c r="A135" s="1"/>
      <c r="G135" s="1"/>
      <c r="H135" s="1"/>
      <c r="J135" s="1"/>
    </row>
    <row r="136" ht="12.75" customHeight="1">
      <c r="A136" s="1"/>
      <c r="G136" s="1"/>
      <c r="H136" s="1"/>
      <c r="J136" s="1"/>
    </row>
    <row r="137" ht="12.75" customHeight="1">
      <c r="A137" s="1"/>
      <c r="G137" s="1"/>
      <c r="H137" s="1"/>
      <c r="J137" s="1"/>
    </row>
    <row r="138" ht="12.75" customHeight="1">
      <c r="A138" s="1"/>
      <c r="G138" s="1"/>
      <c r="H138" s="1"/>
      <c r="J138" s="1"/>
    </row>
    <row r="139" ht="12.75" customHeight="1">
      <c r="A139" s="1"/>
      <c r="G139" s="1"/>
      <c r="H139" s="1"/>
      <c r="J139" s="1"/>
    </row>
    <row r="140" ht="12.75" customHeight="1">
      <c r="A140" s="1"/>
      <c r="G140" s="1"/>
      <c r="H140" s="1"/>
      <c r="J140" s="1"/>
    </row>
    <row r="141" ht="12.75" customHeight="1">
      <c r="A141" s="1"/>
      <c r="G141" s="1"/>
      <c r="H141" s="1"/>
      <c r="J141" s="1"/>
    </row>
    <row r="142" ht="12.75" customHeight="1">
      <c r="A142" s="1"/>
      <c r="G142" s="1"/>
      <c r="H142" s="1"/>
      <c r="J142" s="1"/>
    </row>
    <row r="143" ht="12.75" customHeight="1">
      <c r="A143" s="1"/>
      <c r="G143" s="1"/>
      <c r="H143" s="1"/>
      <c r="J143" s="1"/>
    </row>
    <row r="144" ht="12.75" customHeight="1">
      <c r="A144" s="1"/>
      <c r="G144" s="1"/>
      <c r="H144" s="1"/>
      <c r="J144" s="1"/>
    </row>
    <row r="145" ht="12.75" customHeight="1">
      <c r="A145" s="1"/>
      <c r="G145" s="1"/>
      <c r="H145" s="1"/>
      <c r="J145" s="1"/>
    </row>
    <row r="146" ht="12.75" customHeight="1">
      <c r="A146" s="1"/>
      <c r="G146" s="1"/>
      <c r="H146" s="1"/>
      <c r="J146" s="1"/>
    </row>
    <row r="147" ht="12.75" customHeight="1">
      <c r="A147" s="1"/>
      <c r="G147" s="1"/>
      <c r="H147" s="1"/>
      <c r="J147" s="1"/>
    </row>
    <row r="148" ht="12.75" customHeight="1">
      <c r="A148" s="1"/>
      <c r="G148" s="1"/>
      <c r="H148" s="1"/>
      <c r="J148" s="1"/>
    </row>
    <row r="149" ht="12.75" customHeight="1">
      <c r="A149" s="1"/>
      <c r="G149" s="1"/>
      <c r="H149" s="1"/>
      <c r="J149" s="1"/>
    </row>
    <row r="150" ht="12.75" customHeight="1">
      <c r="A150" s="1"/>
      <c r="G150" s="1"/>
      <c r="H150" s="1"/>
      <c r="J150" s="1"/>
    </row>
    <row r="151" ht="12.75" customHeight="1">
      <c r="A151" s="1"/>
      <c r="G151" s="1"/>
      <c r="H151" s="1"/>
      <c r="J151" s="1"/>
    </row>
    <row r="152" ht="12.75" customHeight="1">
      <c r="A152" s="1"/>
      <c r="G152" s="1"/>
      <c r="H152" s="1"/>
      <c r="J152" s="1"/>
    </row>
    <row r="153" ht="12.75" customHeight="1">
      <c r="A153" s="1"/>
      <c r="G153" s="1"/>
      <c r="H153" s="1"/>
      <c r="J153" s="1"/>
    </row>
    <row r="154" ht="12.75" customHeight="1">
      <c r="A154" s="1"/>
      <c r="G154" s="1"/>
      <c r="H154" s="1"/>
      <c r="J154" s="1"/>
    </row>
    <row r="155" ht="12.75" customHeight="1">
      <c r="A155" s="1"/>
      <c r="G155" s="1"/>
      <c r="H155" s="1"/>
      <c r="J155" s="1"/>
    </row>
    <row r="156" ht="12.75" customHeight="1">
      <c r="A156" s="1"/>
      <c r="G156" s="1"/>
      <c r="H156" s="1"/>
      <c r="J156" s="1"/>
    </row>
    <row r="157" ht="12.75" customHeight="1">
      <c r="A157" s="1"/>
      <c r="G157" s="1"/>
      <c r="H157" s="1"/>
      <c r="J157" s="1"/>
    </row>
    <row r="158" ht="12.75" customHeight="1">
      <c r="A158" s="1"/>
      <c r="G158" s="1"/>
      <c r="H158" s="1"/>
      <c r="J158" s="1"/>
    </row>
    <row r="159" ht="12.75" customHeight="1">
      <c r="A159" s="1"/>
      <c r="G159" s="1"/>
      <c r="H159" s="1"/>
      <c r="J159" s="1"/>
    </row>
    <row r="160" ht="12.75" customHeight="1">
      <c r="A160" s="1"/>
      <c r="G160" s="1"/>
      <c r="H160" s="1"/>
      <c r="J160" s="1"/>
    </row>
    <row r="161" ht="12.75" customHeight="1">
      <c r="A161" s="1"/>
      <c r="G161" s="1"/>
      <c r="H161" s="1"/>
      <c r="J161" s="1"/>
    </row>
    <row r="162" ht="12.75" customHeight="1">
      <c r="A162" s="1"/>
      <c r="G162" s="1"/>
      <c r="H162" s="1"/>
      <c r="J162" s="1"/>
    </row>
    <row r="163" ht="12.75" customHeight="1">
      <c r="A163" s="1"/>
      <c r="G163" s="1"/>
      <c r="H163" s="1"/>
      <c r="J163" s="1"/>
    </row>
    <row r="164" ht="12.75" customHeight="1">
      <c r="A164" s="1"/>
      <c r="G164" s="1"/>
      <c r="H164" s="1"/>
      <c r="J164" s="1"/>
    </row>
    <row r="165" ht="12.75" customHeight="1">
      <c r="A165" s="1"/>
      <c r="G165" s="1"/>
      <c r="H165" s="1"/>
      <c r="J165" s="1"/>
    </row>
    <row r="166" ht="12.75" customHeight="1">
      <c r="A166" s="1"/>
      <c r="G166" s="1"/>
      <c r="H166" s="1"/>
      <c r="J166" s="1"/>
    </row>
    <row r="167" ht="12.75" customHeight="1">
      <c r="A167" s="1"/>
      <c r="G167" s="1"/>
      <c r="H167" s="1"/>
      <c r="J167" s="1"/>
    </row>
    <row r="168" ht="12.75" customHeight="1">
      <c r="A168" s="1"/>
      <c r="G168" s="1"/>
      <c r="H168" s="1"/>
      <c r="J168" s="1"/>
    </row>
    <row r="169" ht="12.75" customHeight="1">
      <c r="A169" s="1"/>
      <c r="G169" s="1"/>
      <c r="H169" s="1"/>
      <c r="J169" s="1"/>
    </row>
    <row r="170" ht="12.75" customHeight="1">
      <c r="A170" s="1"/>
      <c r="G170" s="1"/>
      <c r="H170" s="1"/>
      <c r="J170" s="1"/>
    </row>
    <row r="171" ht="12.75" customHeight="1">
      <c r="A171" s="1"/>
      <c r="G171" s="1"/>
      <c r="H171" s="1"/>
      <c r="J171" s="1"/>
    </row>
    <row r="172" ht="12.75" customHeight="1">
      <c r="A172" s="1"/>
      <c r="G172" s="1"/>
      <c r="H172" s="1"/>
      <c r="J172" s="1"/>
    </row>
    <row r="173" ht="12.75" customHeight="1">
      <c r="A173" s="1"/>
      <c r="G173" s="1"/>
      <c r="H173" s="1"/>
      <c r="J173" s="1"/>
    </row>
    <row r="174" ht="12.75" customHeight="1">
      <c r="A174" s="1"/>
      <c r="G174" s="1"/>
      <c r="H174" s="1"/>
      <c r="J174" s="1"/>
    </row>
    <row r="175" ht="12.75" customHeight="1">
      <c r="A175" s="1"/>
      <c r="G175" s="1"/>
      <c r="H175" s="1"/>
      <c r="J175" s="1"/>
    </row>
    <row r="176" ht="12.75" customHeight="1">
      <c r="A176" s="1"/>
      <c r="G176" s="1"/>
      <c r="H176" s="1"/>
      <c r="J176" s="1"/>
    </row>
    <row r="177" ht="12.75" customHeight="1">
      <c r="A177" s="1"/>
      <c r="G177" s="1"/>
      <c r="H177" s="1"/>
      <c r="J177" s="1"/>
    </row>
    <row r="178" ht="12.75" customHeight="1">
      <c r="A178" s="1"/>
      <c r="G178" s="1"/>
      <c r="H178" s="1"/>
      <c r="J178" s="1"/>
    </row>
    <row r="179" ht="12.75" customHeight="1">
      <c r="A179" s="1"/>
      <c r="G179" s="1"/>
      <c r="H179" s="1"/>
      <c r="J179" s="1"/>
    </row>
    <row r="180" ht="12.75" customHeight="1">
      <c r="A180" s="1"/>
      <c r="G180" s="1"/>
      <c r="H180" s="1"/>
      <c r="J180" s="1"/>
    </row>
    <row r="181" ht="12.75" customHeight="1">
      <c r="A181" s="1"/>
      <c r="G181" s="1"/>
      <c r="H181" s="1"/>
      <c r="J181" s="1"/>
    </row>
    <row r="182" ht="12.75" customHeight="1">
      <c r="A182" s="1"/>
      <c r="G182" s="1"/>
      <c r="H182" s="1"/>
      <c r="J182" s="1"/>
    </row>
    <row r="183" ht="12.75" customHeight="1">
      <c r="A183" s="1"/>
      <c r="G183" s="1"/>
      <c r="H183" s="1"/>
      <c r="J183" s="1"/>
    </row>
    <row r="184" ht="12.75" customHeight="1">
      <c r="A184" s="1"/>
      <c r="G184" s="1"/>
      <c r="H184" s="1"/>
      <c r="J184" s="1"/>
    </row>
    <row r="185" ht="12.75" customHeight="1">
      <c r="A185" s="1"/>
      <c r="G185" s="1"/>
      <c r="H185" s="1"/>
      <c r="J185" s="1"/>
    </row>
    <row r="186" ht="12.75" customHeight="1">
      <c r="A186" s="1"/>
      <c r="G186" s="1"/>
      <c r="H186" s="1"/>
      <c r="J186" s="1"/>
    </row>
    <row r="187" ht="12.75" customHeight="1">
      <c r="A187" s="1"/>
      <c r="G187" s="1"/>
      <c r="H187" s="1"/>
      <c r="J187" s="1"/>
    </row>
    <row r="188" ht="12.75" customHeight="1">
      <c r="A188" s="1"/>
      <c r="G188" s="1"/>
      <c r="H188" s="1"/>
      <c r="J188" s="1"/>
    </row>
    <row r="189" ht="12.75" customHeight="1">
      <c r="A189" s="1"/>
      <c r="G189" s="1"/>
      <c r="H189" s="1"/>
      <c r="J189" s="1"/>
    </row>
    <row r="190" ht="12.75" customHeight="1">
      <c r="A190" s="1"/>
      <c r="G190" s="1"/>
      <c r="H190" s="1"/>
      <c r="J190" s="1"/>
    </row>
    <row r="191" ht="12.75" customHeight="1">
      <c r="A191" s="1"/>
      <c r="G191" s="1"/>
      <c r="H191" s="1"/>
      <c r="J191" s="1"/>
    </row>
    <row r="192" ht="12.75" customHeight="1">
      <c r="A192" s="1"/>
      <c r="G192" s="1"/>
      <c r="H192" s="1"/>
      <c r="J192" s="1"/>
    </row>
    <row r="193" ht="12.75" customHeight="1">
      <c r="A193" s="1"/>
      <c r="G193" s="1"/>
      <c r="H193" s="1"/>
      <c r="J193" s="1"/>
    </row>
    <row r="194" ht="12.75" customHeight="1">
      <c r="A194" s="1"/>
      <c r="G194" s="1"/>
      <c r="H194" s="1"/>
      <c r="J194" s="1"/>
    </row>
    <row r="195" ht="12.75" customHeight="1">
      <c r="A195" s="1"/>
      <c r="G195" s="1"/>
      <c r="H195" s="1"/>
      <c r="J195" s="1"/>
    </row>
    <row r="196" ht="12.75" customHeight="1">
      <c r="A196" s="1"/>
      <c r="G196" s="1"/>
      <c r="H196" s="1"/>
      <c r="J196" s="1"/>
    </row>
    <row r="197" ht="12.75" customHeight="1">
      <c r="A197" s="1"/>
      <c r="G197" s="1"/>
      <c r="H197" s="1"/>
      <c r="J197" s="1"/>
    </row>
    <row r="198" ht="12.75" customHeight="1">
      <c r="A198" s="1"/>
      <c r="G198" s="1"/>
      <c r="H198" s="1"/>
      <c r="J198" s="1"/>
    </row>
    <row r="199" ht="12.75" customHeight="1">
      <c r="A199" s="1"/>
      <c r="G199" s="1"/>
      <c r="H199" s="1"/>
      <c r="J199" s="1"/>
    </row>
    <row r="200" ht="12.75" customHeight="1">
      <c r="A200" s="1"/>
      <c r="G200" s="1"/>
      <c r="H200" s="1"/>
      <c r="J200" s="1"/>
    </row>
    <row r="201" ht="12.75" customHeight="1">
      <c r="A201" s="1"/>
      <c r="G201" s="1"/>
      <c r="H201" s="1"/>
      <c r="J201" s="1"/>
    </row>
    <row r="202" ht="12.75" customHeight="1">
      <c r="A202" s="1"/>
      <c r="G202" s="1"/>
      <c r="H202" s="1"/>
      <c r="J202" s="1"/>
    </row>
    <row r="203" ht="12.75" customHeight="1">
      <c r="A203" s="1"/>
      <c r="G203" s="1"/>
      <c r="H203" s="1"/>
      <c r="J203" s="1"/>
    </row>
    <row r="204" ht="12.75" customHeight="1">
      <c r="A204" s="1"/>
      <c r="G204" s="1"/>
      <c r="H204" s="1"/>
      <c r="J204" s="1"/>
    </row>
    <row r="205" ht="12.75" customHeight="1">
      <c r="A205" s="1"/>
      <c r="G205" s="1"/>
      <c r="H205" s="1"/>
      <c r="J205" s="1"/>
    </row>
    <row r="206" ht="12.75" customHeight="1">
      <c r="A206" s="1"/>
      <c r="G206" s="1"/>
      <c r="H206" s="1"/>
      <c r="J206" s="1"/>
    </row>
    <row r="207" ht="12.75" customHeight="1">
      <c r="A207" s="1"/>
      <c r="G207" s="1"/>
      <c r="H207" s="1"/>
      <c r="J207" s="1"/>
    </row>
    <row r="208" ht="12.75" customHeight="1">
      <c r="A208" s="1"/>
      <c r="G208" s="1"/>
      <c r="H208" s="1"/>
      <c r="J208" s="1"/>
    </row>
    <row r="209" ht="12.75" customHeight="1">
      <c r="A209" s="1"/>
      <c r="G209" s="1"/>
      <c r="H209" s="1"/>
      <c r="J209" s="1"/>
    </row>
    <row r="210" ht="12.75" customHeight="1">
      <c r="A210" s="1"/>
      <c r="G210" s="1"/>
      <c r="H210" s="1"/>
      <c r="J210" s="1"/>
    </row>
    <row r="211" ht="12.75" customHeight="1">
      <c r="A211" s="1"/>
      <c r="G211" s="1"/>
      <c r="H211" s="1"/>
      <c r="J211" s="1"/>
    </row>
    <row r="212" ht="12.75" customHeight="1">
      <c r="A212" s="1"/>
      <c r="G212" s="1"/>
      <c r="H212" s="1"/>
      <c r="J212" s="1"/>
    </row>
    <row r="213" ht="12.75" customHeight="1">
      <c r="A213" s="1"/>
      <c r="G213" s="1"/>
      <c r="H213" s="1"/>
      <c r="J213" s="1"/>
    </row>
    <row r="214" ht="12.75" customHeight="1">
      <c r="A214" s="1"/>
      <c r="G214" s="1"/>
      <c r="H214" s="1"/>
      <c r="J214" s="1"/>
    </row>
    <row r="215" ht="12.75" customHeight="1">
      <c r="A215" s="1"/>
      <c r="G215" s="1"/>
      <c r="H215" s="1"/>
      <c r="J215" s="1"/>
    </row>
    <row r="216" ht="12.75" customHeight="1">
      <c r="A216" s="1"/>
      <c r="G216" s="1"/>
      <c r="H216" s="1"/>
      <c r="J216" s="1"/>
    </row>
    <row r="217" ht="12.75" customHeight="1">
      <c r="A217" s="1"/>
      <c r="G217" s="1"/>
      <c r="H217" s="1"/>
      <c r="J217" s="1"/>
    </row>
    <row r="218" ht="12.75" customHeight="1">
      <c r="A218" s="1"/>
      <c r="G218" s="1"/>
      <c r="H218" s="1"/>
      <c r="J218" s="1"/>
    </row>
    <row r="219" ht="12.75" customHeight="1">
      <c r="A219" s="1"/>
      <c r="G219" s="1"/>
      <c r="H219" s="1"/>
      <c r="J219" s="1"/>
    </row>
    <row r="220" ht="12.75" customHeight="1">
      <c r="A220" s="1"/>
      <c r="G220" s="1"/>
      <c r="H220" s="1"/>
      <c r="J220" s="1"/>
    </row>
    <row r="221" ht="12.75" customHeight="1">
      <c r="A221" s="1"/>
      <c r="G221" s="1"/>
      <c r="H221" s="1"/>
      <c r="J221" s="1"/>
    </row>
    <row r="222" ht="12.75" customHeight="1">
      <c r="A222" s="1"/>
      <c r="G222" s="1"/>
      <c r="H222" s="1"/>
      <c r="J222" s="1"/>
    </row>
    <row r="223" ht="12.75" customHeight="1">
      <c r="A223" s="1"/>
      <c r="G223" s="1"/>
      <c r="H223" s="1"/>
      <c r="J223" s="1"/>
    </row>
    <row r="224" ht="12.75" customHeight="1">
      <c r="A224" s="1"/>
      <c r="G224" s="1"/>
      <c r="H224" s="1"/>
      <c r="J224" s="1"/>
    </row>
    <row r="225" ht="12.75" customHeight="1">
      <c r="A225" s="1"/>
      <c r="G225" s="1"/>
      <c r="H225" s="1"/>
      <c r="J225" s="1"/>
    </row>
    <row r="226" ht="12.75" customHeight="1">
      <c r="A226" s="1"/>
      <c r="G226" s="1"/>
      <c r="H226" s="1"/>
      <c r="J226" s="1"/>
    </row>
    <row r="227" ht="12.75" customHeight="1">
      <c r="A227" s="1"/>
      <c r="G227" s="1"/>
      <c r="H227" s="1"/>
      <c r="J227" s="1"/>
    </row>
    <row r="228" ht="12.75" customHeight="1">
      <c r="A228" s="1"/>
      <c r="G228" s="1"/>
      <c r="H228" s="1"/>
      <c r="J228" s="1"/>
    </row>
    <row r="229" ht="12.75" customHeight="1">
      <c r="A229" s="1"/>
      <c r="G229" s="1"/>
      <c r="H229" s="1"/>
      <c r="J229" s="1"/>
    </row>
    <row r="230" ht="12.75" customHeight="1">
      <c r="A230" s="1"/>
      <c r="G230" s="1"/>
      <c r="H230" s="1"/>
      <c r="J230" s="1"/>
    </row>
    <row r="231" ht="12.75" customHeight="1">
      <c r="A231" s="1"/>
      <c r="G231" s="1"/>
      <c r="H231" s="1"/>
      <c r="J231" s="1"/>
    </row>
    <row r="232" ht="12.75" customHeight="1">
      <c r="A232" s="1"/>
      <c r="G232" s="1"/>
      <c r="H232" s="1"/>
      <c r="J232" s="1"/>
    </row>
    <row r="233" ht="12.75" customHeight="1">
      <c r="A233" s="1"/>
      <c r="G233" s="1"/>
      <c r="H233" s="1"/>
      <c r="J233" s="1"/>
    </row>
    <row r="234" ht="12.75" customHeight="1">
      <c r="A234" s="1"/>
      <c r="G234" s="1"/>
      <c r="H234" s="1"/>
      <c r="J234" s="1"/>
    </row>
    <row r="235" ht="12.75" customHeight="1">
      <c r="A235" s="1"/>
      <c r="G235" s="1"/>
      <c r="H235" s="1"/>
      <c r="J235" s="1"/>
    </row>
    <row r="236" ht="12.75" customHeight="1">
      <c r="A236" s="1"/>
      <c r="G236" s="1"/>
      <c r="H236" s="1"/>
      <c r="J236" s="1"/>
    </row>
    <row r="237" ht="12.75" customHeight="1">
      <c r="A237" s="1"/>
      <c r="G237" s="1"/>
      <c r="H237" s="1"/>
      <c r="J237" s="1"/>
    </row>
    <row r="238" ht="12.75" customHeight="1">
      <c r="A238" s="1"/>
      <c r="G238" s="1"/>
      <c r="H238" s="1"/>
      <c r="J238" s="1"/>
    </row>
    <row r="239" ht="12.75" customHeight="1">
      <c r="A239" s="1"/>
      <c r="G239" s="1"/>
      <c r="H239" s="1"/>
      <c r="J239" s="1"/>
    </row>
    <row r="240" ht="12.75" customHeight="1">
      <c r="A240" s="1"/>
      <c r="G240" s="1"/>
      <c r="H240" s="1"/>
      <c r="J240" s="1"/>
    </row>
    <row r="241" ht="12.75" customHeight="1">
      <c r="A241" s="1"/>
      <c r="G241" s="1"/>
      <c r="H241" s="1"/>
      <c r="J241" s="1"/>
    </row>
    <row r="242" ht="12.75" customHeight="1">
      <c r="A242" s="1"/>
      <c r="G242" s="1"/>
      <c r="H242" s="1"/>
      <c r="J242" s="1"/>
    </row>
    <row r="243" ht="12.75" customHeight="1">
      <c r="A243" s="1"/>
      <c r="G243" s="1"/>
      <c r="H243" s="1"/>
      <c r="J243" s="1"/>
    </row>
    <row r="244" ht="12.75" customHeight="1">
      <c r="A244" s="1"/>
      <c r="G244" s="1"/>
      <c r="H244" s="1"/>
      <c r="J244" s="1"/>
    </row>
    <row r="245" ht="12.75" customHeight="1">
      <c r="A245" s="1"/>
      <c r="G245" s="1"/>
      <c r="H245" s="1"/>
      <c r="J245" s="1"/>
    </row>
    <row r="246" ht="12.75" customHeight="1">
      <c r="A246" s="1"/>
      <c r="G246" s="1"/>
      <c r="H246" s="1"/>
      <c r="J246" s="1"/>
    </row>
    <row r="247" ht="12.75" customHeight="1">
      <c r="A247" s="1"/>
      <c r="G247" s="1"/>
      <c r="H247" s="1"/>
      <c r="J247" s="1"/>
    </row>
    <row r="248" ht="12.75" customHeight="1">
      <c r="A248" s="1"/>
      <c r="G248" s="1"/>
      <c r="H248" s="1"/>
      <c r="J248" s="1"/>
    </row>
    <row r="249" ht="12.75" customHeight="1">
      <c r="A249" s="1"/>
      <c r="G249" s="1"/>
      <c r="H249" s="1"/>
      <c r="J249" s="1"/>
    </row>
    <row r="250" ht="12.75" customHeight="1">
      <c r="A250" s="1"/>
      <c r="G250" s="1"/>
      <c r="H250" s="1"/>
      <c r="J250" s="1"/>
    </row>
    <row r="251" ht="12.75" customHeight="1">
      <c r="A251" s="1"/>
      <c r="G251" s="1"/>
      <c r="H251" s="1"/>
      <c r="J251" s="1"/>
    </row>
    <row r="252" ht="12.75" customHeight="1">
      <c r="A252" s="1"/>
      <c r="G252" s="1"/>
      <c r="H252" s="1"/>
      <c r="J252" s="1"/>
    </row>
    <row r="253" ht="12.75" customHeight="1">
      <c r="A253" s="1"/>
      <c r="G253" s="1"/>
      <c r="H253" s="1"/>
      <c r="J253" s="1"/>
    </row>
    <row r="254" ht="12.75" customHeight="1">
      <c r="A254" s="1"/>
      <c r="G254" s="1"/>
      <c r="H254" s="1"/>
      <c r="J254" s="1"/>
    </row>
    <row r="255" ht="12.75" customHeight="1">
      <c r="A255" s="1"/>
      <c r="G255" s="1"/>
      <c r="H255" s="1"/>
      <c r="J255" s="1"/>
    </row>
    <row r="256" ht="12.75" customHeight="1">
      <c r="A256" s="1"/>
      <c r="G256" s="1"/>
      <c r="H256" s="1"/>
      <c r="J256" s="1"/>
    </row>
    <row r="257" ht="12.75" customHeight="1">
      <c r="A257" s="1"/>
      <c r="G257" s="1"/>
      <c r="H257" s="1"/>
      <c r="J257" s="1"/>
    </row>
    <row r="258" ht="12.75" customHeight="1">
      <c r="A258" s="1"/>
      <c r="G258" s="1"/>
      <c r="H258" s="1"/>
      <c r="J258" s="1"/>
    </row>
    <row r="259" ht="12.75" customHeight="1">
      <c r="A259" s="1"/>
      <c r="G259" s="1"/>
      <c r="H259" s="1"/>
      <c r="J259" s="1"/>
    </row>
    <row r="260" ht="12.75" customHeight="1">
      <c r="A260" s="1"/>
      <c r="G260" s="1"/>
      <c r="H260" s="1"/>
      <c r="J260" s="1"/>
    </row>
    <row r="261" ht="12.75" customHeight="1">
      <c r="A261" s="1"/>
      <c r="G261" s="1"/>
      <c r="H261" s="1"/>
      <c r="J261" s="1"/>
    </row>
    <row r="262" ht="12.75" customHeight="1">
      <c r="A262" s="1"/>
      <c r="G262" s="1"/>
      <c r="H262" s="1"/>
      <c r="J262" s="1"/>
    </row>
    <row r="263" ht="12.75" customHeight="1">
      <c r="A263" s="1"/>
      <c r="G263" s="1"/>
      <c r="H263" s="1"/>
      <c r="J263" s="1"/>
    </row>
    <row r="264" ht="12.75" customHeight="1">
      <c r="A264" s="1"/>
      <c r="G264" s="1"/>
      <c r="H264" s="1"/>
      <c r="J264" s="1"/>
    </row>
    <row r="265" ht="12.75" customHeight="1">
      <c r="A265" s="1"/>
      <c r="G265" s="1"/>
      <c r="H265" s="1"/>
      <c r="J265" s="1"/>
    </row>
    <row r="266" ht="12.75" customHeight="1">
      <c r="A266" s="1"/>
      <c r="G266" s="1"/>
      <c r="H266" s="1"/>
      <c r="J266" s="1"/>
    </row>
    <row r="267" ht="12.75" customHeight="1">
      <c r="A267" s="1"/>
      <c r="G267" s="1"/>
      <c r="H267" s="1"/>
      <c r="J267" s="1"/>
    </row>
    <row r="268" ht="12.75" customHeight="1">
      <c r="A268" s="1"/>
      <c r="G268" s="1"/>
      <c r="H268" s="1"/>
      <c r="J268" s="1"/>
    </row>
    <row r="269" ht="12.75" customHeight="1">
      <c r="A269" s="1"/>
      <c r="G269" s="1"/>
      <c r="H269" s="1"/>
      <c r="J269" s="1"/>
    </row>
    <row r="270" ht="12.75" customHeight="1">
      <c r="A270" s="1"/>
      <c r="G270" s="1"/>
      <c r="H270" s="1"/>
      <c r="J270" s="1"/>
    </row>
    <row r="271" ht="12.75" customHeight="1">
      <c r="A271" s="1"/>
      <c r="G271" s="1"/>
      <c r="H271" s="1"/>
      <c r="J271" s="1"/>
    </row>
    <row r="272" ht="12.75" customHeight="1">
      <c r="A272" s="1"/>
      <c r="G272" s="1"/>
      <c r="H272" s="1"/>
      <c r="J272" s="1"/>
    </row>
    <row r="273" ht="12.75" customHeight="1">
      <c r="A273" s="1"/>
      <c r="G273" s="1"/>
      <c r="H273" s="1"/>
      <c r="J273" s="1"/>
    </row>
    <row r="274" ht="12.75" customHeight="1">
      <c r="A274" s="1"/>
      <c r="G274" s="1"/>
      <c r="H274" s="1"/>
      <c r="J274" s="1"/>
    </row>
    <row r="275" ht="12.75" customHeight="1">
      <c r="A275" s="1"/>
      <c r="G275" s="1"/>
      <c r="H275" s="1"/>
      <c r="J275" s="1"/>
    </row>
    <row r="276" ht="12.75" customHeight="1">
      <c r="A276" s="1"/>
      <c r="G276" s="1"/>
      <c r="H276" s="1"/>
      <c r="J276" s="1"/>
    </row>
    <row r="277" ht="12.75" customHeight="1">
      <c r="A277" s="1"/>
      <c r="G277" s="1"/>
      <c r="H277" s="1"/>
      <c r="J277" s="1"/>
    </row>
    <row r="278" ht="12.75" customHeight="1">
      <c r="A278" s="1"/>
      <c r="G278" s="1"/>
      <c r="H278" s="1"/>
      <c r="J278" s="1"/>
    </row>
    <row r="279" ht="12.75" customHeight="1">
      <c r="A279" s="1"/>
      <c r="G279" s="1"/>
      <c r="H279" s="1"/>
      <c r="J279" s="1"/>
    </row>
    <row r="280" ht="12.75" customHeight="1">
      <c r="A280" s="1"/>
      <c r="G280" s="1"/>
      <c r="H280" s="1"/>
      <c r="J280" s="1"/>
    </row>
    <row r="281" ht="12.75" customHeight="1">
      <c r="A281" s="1"/>
      <c r="G281" s="1"/>
      <c r="H281" s="1"/>
      <c r="J281" s="1"/>
    </row>
    <row r="282" ht="12.75" customHeight="1">
      <c r="A282" s="1"/>
      <c r="G282" s="1"/>
      <c r="H282" s="1"/>
      <c r="J282" s="1"/>
    </row>
    <row r="283" ht="12.75" customHeight="1">
      <c r="A283" s="1"/>
      <c r="G283" s="1"/>
      <c r="H283" s="1"/>
      <c r="J283" s="1"/>
    </row>
    <row r="284" ht="12.75" customHeight="1">
      <c r="A284" s="1"/>
      <c r="G284" s="1"/>
      <c r="H284" s="1"/>
      <c r="J284" s="1"/>
    </row>
    <row r="285" ht="12.75" customHeight="1">
      <c r="A285" s="1"/>
      <c r="G285" s="1"/>
      <c r="H285" s="1"/>
      <c r="J285" s="1"/>
    </row>
    <row r="286" ht="12.75" customHeight="1">
      <c r="A286" s="1"/>
      <c r="G286" s="1"/>
      <c r="H286" s="1"/>
      <c r="J286" s="1"/>
    </row>
    <row r="287" ht="12.75" customHeight="1">
      <c r="A287" s="1"/>
      <c r="G287" s="1"/>
      <c r="H287" s="1"/>
      <c r="J287" s="1"/>
    </row>
    <row r="288" ht="12.75" customHeight="1">
      <c r="A288" s="1"/>
      <c r="G288" s="1"/>
      <c r="H288" s="1"/>
      <c r="J288" s="1"/>
    </row>
    <row r="289" ht="12.75" customHeight="1">
      <c r="A289" s="1"/>
      <c r="G289" s="1"/>
      <c r="H289" s="1"/>
      <c r="J289" s="1"/>
    </row>
    <row r="290" ht="12.75" customHeight="1">
      <c r="A290" s="1"/>
      <c r="G290" s="1"/>
      <c r="H290" s="1"/>
      <c r="J290" s="1"/>
    </row>
    <row r="291" ht="12.75" customHeight="1">
      <c r="A291" s="1"/>
      <c r="G291" s="1"/>
      <c r="H291" s="1"/>
      <c r="J291" s="1"/>
    </row>
    <row r="292" ht="12.75" customHeight="1">
      <c r="A292" s="1"/>
      <c r="G292" s="1"/>
      <c r="H292" s="1"/>
      <c r="J292" s="1"/>
    </row>
    <row r="293" ht="12.75" customHeight="1">
      <c r="A293" s="1"/>
      <c r="G293" s="1"/>
      <c r="H293" s="1"/>
      <c r="J293" s="1"/>
    </row>
    <row r="294" ht="12.75" customHeight="1">
      <c r="A294" s="1"/>
      <c r="G294" s="1"/>
      <c r="H294" s="1"/>
      <c r="J294" s="1"/>
    </row>
    <row r="295" ht="12.75" customHeight="1">
      <c r="A295" s="1"/>
      <c r="G295" s="1"/>
      <c r="H295" s="1"/>
      <c r="J295" s="1"/>
    </row>
    <row r="296" ht="12.75" customHeight="1">
      <c r="A296" s="1"/>
      <c r="G296" s="1"/>
      <c r="H296" s="1"/>
      <c r="J296" s="1"/>
    </row>
    <row r="297" ht="12.75" customHeight="1">
      <c r="A297" s="1"/>
      <c r="G297" s="1"/>
      <c r="H297" s="1"/>
      <c r="J297" s="1"/>
    </row>
    <row r="298" ht="12.75" customHeight="1">
      <c r="A298" s="1"/>
      <c r="G298" s="1"/>
      <c r="H298" s="1"/>
      <c r="J298" s="1"/>
    </row>
    <row r="299" ht="12.75" customHeight="1">
      <c r="A299" s="1"/>
      <c r="G299" s="1"/>
      <c r="H299" s="1"/>
      <c r="J299" s="1"/>
    </row>
    <row r="300" ht="12.75" customHeight="1">
      <c r="A300" s="1"/>
      <c r="G300" s="1"/>
      <c r="H300" s="1"/>
      <c r="J300" s="1"/>
    </row>
    <row r="301" ht="12.75" customHeight="1">
      <c r="A301" s="1"/>
      <c r="G301" s="1"/>
      <c r="H301" s="1"/>
      <c r="J301" s="1"/>
    </row>
    <row r="302" ht="12.75" customHeight="1">
      <c r="A302" s="1"/>
      <c r="G302" s="1"/>
      <c r="H302" s="1"/>
      <c r="J302" s="1"/>
    </row>
    <row r="303" ht="12.75" customHeight="1">
      <c r="A303" s="1"/>
      <c r="G303" s="1"/>
      <c r="H303" s="1"/>
      <c r="J303" s="1"/>
    </row>
    <row r="304" ht="12.75" customHeight="1">
      <c r="A304" s="1"/>
      <c r="G304" s="1"/>
      <c r="H304" s="1"/>
      <c r="J304" s="1"/>
    </row>
    <row r="305" ht="12.75" customHeight="1">
      <c r="A305" s="1"/>
      <c r="G305" s="1"/>
      <c r="H305" s="1"/>
      <c r="J305" s="1"/>
    </row>
    <row r="306" ht="12.75" customHeight="1">
      <c r="A306" s="1"/>
      <c r="G306" s="1"/>
      <c r="H306" s="1"/>
      <c r="J306" s="1"/>
    </row>
    <row r="307" ht="12.75" customHeight="1">
      <c r="A307" s="1"/>
      <c r="G307" s="1"/>
      <c r="H307" s="1"/>
      <c r="J307" s="1"/>
    </row>
    <row r="308" ht="12.75" customHeight="1">
      <c r="A308" s="1"/>
      <c r="G308" s="1"/>
      <c r="H308" s="1"/>
      <c r="J308" s="1"/>
    </row>
    <row r="309" ht="12.75" customHeight="1">
      <c r="A309" s="1"/>
      <c r="G309" s="1"/>
      <c r="H309" s="1"/>
      <c r="J309" s="1"/>
    </row>
    <row r="310" ht="12.75" customHeight="1">
      <c r="A310" s="1"/>
      <c r="G310" s="1"/>
      <c r="H310" s="1"/>
      <c r="J310" s="1"/>
    </row>
    <row r="311" ht="12.75" customHeight="1">
      <c r="A311" s="1"/>
      <c r="G311" s="1"/>
      <c r="H311" s="1"/>
      <c r="J311" s="1"/>
    </row>
    <row r="312" ht="12.75" customHeight="1">
      <c r="A312" s="1"/>
      <c r="G312" s="1"/>
      <c r="H312" s="1"/>
      <c r="J312" s="1"/>
    </row>
    <row r="313" ht="12.75" customHeight="1">
      <c r="A313" s="1"/>
      <c r="G313" s="1"/>
      <c r="H313" s="1"/>
      <c r="J313" s="1"/>
    </row>
    <row r="314" ht="12.75" customHeight="1">
      <c r="A314" s="1"/>
      <c r="G314" s="1"/>
      <c r="H314" s="1"/>
      <c r="J314" s="1"/>
    </row>
    <row r="315" ht="12.75" customHeight="1">
      <c r="A315" s="1"/>
      <c r="G315" s="1"/>
      <c r="H315" s="1"/>
      <c r="J315" s="1"/>
    </row>
    <row r="316" ht="12.75" customHeight="1">
      <c r="A316" s="1"/>
      <c r="G316" s="1"/>
      <c r="H316" s="1"/>
      <c r="J316" s="1"/>
    </row>
    <row r="317" ht="12.75" customHeight="1">
      <c r="A317" s="1"/>
      <c r="G317" s="1"/>
      <c r="H317" s="1"/>
      <c r="J317" s="1"/>
    </row>
    <row r="318" ht="12.75" customHeight="1">
      <c r="A318" s="1"/>
      <c r="G318" s="1"/>
      <c r="H318" s="1"/>
      <c r="J318" s="1"/>
    </row>
    <row r="319" ht="12.75" customHeight="1">
      <c r="A319" s="1"/>
      <c r="G319" s="1"/>
      <c r="H319" s="1"/>
      <c r="J319" s="1"/>
    </row>
    <row r="320" ht="12.75" customHeight="1">
      <c r="A320" s="1"/>
      <c r="G320" s="1"/>
      <c r="H320" s="1"/>
      <c r="J320" s="1"/>
    </row>
    <row r="321" ht="12.75" customHeight="1">
      <c r="A321" s="1"/>
      <c r="G321" s="1"/>
      <c r="H321" s="1"/>
      <c r="J321" s="1"/>
    </row>
    <row r="322" ht="12.75" customHeight="1">
      <c r="A322" s="1"/>
      <c r="G322" s="1"/>
      <c r="H322" s="1"/>
      <c r="J322" s="1"/>
    </row>
    <row r="323" ht="12.75" customHeight="1">
      <c r="A323" s="1"/>
      <c r="G323" s="1"/>
      <c r="H323" s="1"/>
      <c r="J323" s="1"/>
    </row>
    <row r="324" ht="12.75" customHeight="1">
      <c r="A324" s="1"/>
      <c r="G324" s="1"/>
      <c r="H324" s="1"/>
      <c r="J324" s="1"/>
    </row>
    <row r="325" ht="12.75" customHeight="1">
      <c r="A325" s="1"/>
      <c r="G325" s="1"/>
      <c r="H325" s="1"/>
      <c r="J325" s="1"/>
    </row>
    <row r="326" ht="12.75" customHeight="1">
      <c r="A326" s="1"/>
      <c r="G326" s="1"/>
      <c r="H326" s="1"/>
      <c r="J326" s="1"/>
    </row>
    <row r="327" ht="12.75" customHeight="1">
      <c r="A327" s="1"/>
      <c r="G327" s="1"/>
      <c r="H327" s="1"/>
      <c r="J327" s="1"/>
    </row>
    <row r="328" ht="12.75" customHeight="1">
      <c r="A328" s="1"/>
      <c r="G328" s="1"/>
      <c r="H328" s="1"/>
      <c r="J328" s="1"/>
    </row>
    <row r="329" ht="12.75" customHeight="1">
      <c r="A329" s="1"/>
      <c r="G329" s="1"/>
      <c r="H329" s="1"/>
      <c r="J329" s="1"/>
    </row>
    <row r="330" ht="12.75" customHeight="1">
      <c r="A330" s="1"/>
      <c r="G330" s="1"/>
      <c r="H330" s="1"/>
      <c r="J330" s="1"/>
    </row>
    <row r="331" ht="12.75" customHeight="1">
      <c r="A331" s="1"/>
      <c r="G331" s="1"/>
      <c r="H331" s="1"/>
      <c r="J331" s="1"/>
    </row>
    <row r="332" ht="12.75" customHeight="1">
      <c r="A332" s="1"/>
      <c r="G332" s="1"/>
      <c r="H332" s="1"/>
      <c r="J332" s="1"/>
    </row>
    <row r="333" ht="12.75" customHeight="1">
      <c r="A333" s="1"/>
      <c r="G333" s="1"/>
      <c r="H333" s="1"/>
      <c r="J333" s="1"/>
    </row>
    <row r="334" ht="12.75" customHeight="1">
      <c r="A334" s="1"/>
      <c r="G334" s="1"/>
      <c r="H334" s="1"/>
      <c r="J334" s="1"/>
    </row>
    <row r="335" ht="12.75" customHeight="1">
      <c r="A335" s="1"/>
      <c r="G335" s="1"/>
      <c r="H335" s="1"/>
      <c r="J335" s="1"/>
    </row>
    <row r="336" ht="12.75" customHeight="1">
      <c r="A336" s="1"/>
      <c r="G336" s="1"/>
      <c r="H336" s="1"/>
      <c r="J336" s="1"/>
    </row>
    <row r="337" ht="12.75" customHeight="1">
      <c r="A337" s="1"/>
      <c r="G337" s="1"/>
      <c r="H337" s="1"/>
      <c r="J337" s="1"/>
    </row>
    <row r="338" ht="12.75" customHeight="1">
      <c r="A338" s="1"/>
      <c r="G338" s="1"/>
      <c r="H338" s="1"/>
      <c r="J338" s="1"/>
    </row>
    <row r="339" ht="12.75" customHeight="1">
      <c r="A339" s="1"/>
      <c r="G339" s="1"/>
      <c r="H339" s="1"/>
      <c r="J339" s="1"/>
    </row>
    <row r="340" ht="12.75" customHeight="1">
      <c r="A340" s="1"/>
      <c r="G340" s="1"/>
      <c r="H340" s="1"/>
      <c r="J340" s="1"/>
    </row>
    <row r="341" ht="12.75" customHeight="1">
      <c r="A341" s="1"/>
      <c r="G341" s="1"/>
      <c r="H341" s="1"/>
      <c r="J341" s="1"/>
    </row>
    <row r="342" ht="12.75" customHeight="1">
      <c r="A342" s="1"/>
      <c r="G342" s="1"/>
      <c r="H342" s="1"/>
      <c r="J342" s="1"/>
    </row>
    <row r="343" ht="12.75" customHeight="1">
      <c r="A343" s="1"/>
      <c r="G343" s="1"/>
      <c r="H343" s="1"/>
      <c r="J343" s="1"/>
    </row>
    <row r="344" ht="12.75" customHeight="1">
      <c r="A344" s="1"/>
      <c r="G344" s="1"/>
      <c r="H344" s="1"/>
      <c r="J344" s="1"/>
    </row>
    <row r="345" ht="12.75" customHeight="1">
      <c r="A345" s="1"/>
      <c r="G345" s="1"/>
      <c r="H345" s="1"/>
      <c r="J345" s="1"/>
    </row>
    <row r="346" ht="12.75" customHeight="1">
      <c r="A346" s="1"/>
      <c r="G346" s="1"/>
      <c r="H346" s="1"/>
      <c r="J346" s="1"/>
    </row>
    <row r="347" ht="12.75" customHeight="1">
      <c r="A347" s="1"/>
      <c r="G347" s="1"/>
      <c r="H347" s="1"/>
      <c r="J347" s="1"/>
    </row>
    <row r="348" ht="12.75" customHeight="1">
      <c r="A348" s="1"/>
      <c r="G348" s="1"/>
      <c r="H348" s="1"/>
      <c r="J348" s="1"/>
    </row>
    <row r="349" ht="12.75" customHeight="1">
      <c r="A349" s="1"/>
      <c r="G349" s="1"/>
      <c r="H349" s="1"/>
      <c r="J349" s="1"/>
    </row>
    <row r="350" ht="12.75" customHeight="1">
      <c r="A350" s="1"/>
      <c r="G350" s="1"/>
      <c r="H350" s="1"/>
      <c r="J350" s="1"/>
    </row>
    <row r="351" ht="12.75" customHeight="1">
      <c r="A351" s="1"/>
      <c r="G351" s="1"/>
      <c r="H351" s="1"/>
      <c r="J351" s="1"/>
    </row>
    <row r="352" ht="12.75" customHeight="1">
      <c r="A352" s="1"/>
      <c r="G352" s="1"/>
      <c r="H352" s="1"/>
      <c r="J352" s="1"/>
    </row>
    <row r="353" ht="12.75" customHeight="1">
      <c r="A353" s="1"/>
      <c r="G353" s="1"/>
      <c r="H353" s="1"/>
      <c r="J353" s="1"/>
    </row>
    <row r="354" ht="12.75" customHeight="1">
      <c r="A354" s="1"/>
      <c r="G354" s="1"/>
      <c r="H354" s="1"/>
      <c r="J354" s="1"/>
    </row>
    <row r="355" ht="12.75" customHeight="1">
      <c r="A355" s="1"/>
      <c r="G355" s="1"/>
      <c r="H355" s="1"/>
      <c r="J355" s="1"/>
    </row>
    <row r="356" ht="12.75" customHeight="1">
      <c r="A356" s="1"/>
      <c r="G356" s="1"/>
      <c r="H356" s="1"/>
      <c r="J356" s="1"/>
    </row>
    <row r="357" ht="12.75" customHeight="1">
      <c r="A357" s="1"/>
      <c r="G357" s="1"/>
      <c r="H357" s="1"/>
      <c r="J357" s="1"/>
    </row>
    <row r="358" ht="12.75" customHeight="1">
      <c r="A358" s="1"/>
      <c r="G358" s="1"/>
      <c r="H358" s="1"/>
      <c r="J358" s="1"/>
    </row>
    <row r="359" ht="12.75" customHeight="1">
      <c r="A359" s="1"/>
      <c r="G359" s="1"/>
      <c r="H359" s="1"/>
      <c r="J359" s="1"/>
    </row>
    <row r="360" ht="12.75" customHeight="1">
      <c r="A360" s="1"/>
      <c r="G360" s="1"/>
      <c r="H360" s="1"/>
      <c r="J360" s="1"/>
    </row>
    <row r="361" ht="12.75" customHeight="1">
      <c r="A361" s="1"/>
      <c r="G361" s="1"/>
      <c r="H361" s="1"/>
      <c r="J361" s="1"/>
    </row>
    <row r="362" ht="12.75" customHeight="1">
      <c r="A362" s="1"/>
      <c r="G362" s="1"/>
      <c r="H362" s="1"/>
      <c r="J362" s="1"/>
    </row>
    <row r="363" ht="12.75" customHeight="1">
      <c r="A363" s="1"/>
      <c r="G363" s="1"/>
      <c r="H363" s="1"/>
      <c r="J363" s="1"/>
    </row>
    <row r="364" ht="12.75" customHeight="1">
      <c r="A364" s="1"/>
      <c r="G364" s="1"/>
      <c r="H364" s="1"/>
      <c r="J364" s="1"/>
    </row>
    <row r="365" ht="12.75" customHeight="1">
      <c r="A365" s="1"/>
      <c r="G365" s="1"/>
      <c r="H365" s="1"/>
      <c r="J365" s="1"/>
    </row>
    <row r="366" ht="12.75" customHeight="1">
      <c r="A366" s="1"/>
      <c r="G366" s="1"/>
      <c r="H366" s="1"/>
      <c r="J366" s="1"/>
    </row>
    <row r="367" ht="12.75" customHeight="1">
      <c r="A367" s="1"/>
      <c r="G367" s="1"/>
      <c r="H367" s="1"/>
      <c r="J367" s="1"/>
    </row>
    <row r="368" ht="12.75" customHeight="1">
      <c r="A368" s="1"/>
      <c r="G368" s="1"/>
      <c r="H368" s="1"/>
      <c r="J368" s="1"/>
    </row>
    <row r="369" ht="12.75" customHeight="1">
      <c r="A369" s="1"/>
      <c r="G369" s="1"/>
      <c r="H369" s="1"/>
      <c r="J369" s="1"/>
    </row>
    <row r="370" ht="12.75" customHeight="1">
      <c r="A370" s="1"/>
      <c r="G370" s="1"/>
      <c r="H370" s="1"/>
      <c r="J370" s="1"/>
    </row>
    <row r="371" ht="12.75" customHeight="1">
      <c r="A371" s="1"/>
      <c r="G371" s="1"/>
      <c r="H371" s="1"/>
      <c r="J371" s="1"/>
    </row>
    <row r="372" ht="12.75" customHeight="1">
      <c r="A372" s="1"/>
      <c r="G372" s="1"/>
      <c r="H372" s="1"/>
      <c r="J372" s="1"/>
    </row>
    <row r="373" ht="12.75" customHeight="1">
      <c r="A373" s="1"/>
      <c r="G373" s="1"/>
      <c r="H373" s="1"/>
      <c r="J373" s="1"/>
    </row>
    <row r="374" ht="12.75" customHeight="1">
      <c r="A374" s="1"/>
      <c r="G374" s="1"/>
      <c r="H374" s="1"/>
      <c r="J374" s="1"/>
    </row>
    <row r="375" ht="12.75" customHeight="1">
      <c r="A375" s="1"/>
      <c r="G375" s="1"/>
      <c r="H375" s="1"/>
      <c r="J375" s="1"/>
    </row>
    <row r="376" ht="12.75" customHeight="1">
      <c r="A376" s="1"/>
      <c r="G376" s="1"/>
      <c r="H376" s="1"/>
      <c r="J376" s="1"/>
    </row>
    <row r="377" ht="12.75" customHeight="1">
      <c r="A377" s="1"/>
      <c r="G377" s="1"/>
      <c r="H377" s="1"/>
      <c r="J377" s="1"/>
    </row>
    <row r="378" ht="12.75" customHeight="1">
      <c r="A378" s="1"/>
      <c r="G378" s="1"/>
      <c r="H378" s="1"/>
      <c r="J378" s="1"/>
    </row>
    <row r="379" ht="12.75" customHeight="1">
      <c r="A379" s="1"/>
      <c r="G379" s="1"/>
      <c r="H379" s="1"/>
      <c r="J379" s="1"/>
    </row>
    <row r="380" ht="12.75" customHeight="1">
      <c r="A380" s="1"/>
      <c r="G380" s="1"/>
      <c r="H380" s="1"/>
      <c r="J380" s="1"/>
    </row>
    <row r="381" ht="12.75" customHeight="1">
      <c r="A381" s="1"/>
      <c r="G381" s="1"/>
      <c r="H381" s="1"/>
      <c r="J381" s="1"/>
    </row>
    <row r="382" ht="12.75" customHeight="1">
      <c r="A382" s="1"/>
      <c r="G382" s="1"/>
      <c r="H382" s="1"/>
      <c r="J382" s="1"/>
    </row>
    <row r="383" ht="12.75" customHeight="1">
      <c r="A383" s="1"/>
      <c r="G383" s="1"/>
      <c r="H383" s="1"/>
      <c r="J383" s="1"/>
    </row>
    <row r="384" ht="12.75" customHeight="1">
      <c r="A384" s="1"/>
      <c r="G384" s="1"/>
      <c r="H384" s="1"/>
      <c r="J384" s="1"/>
    </row>
    <row r="385" ht="12.75" customHeight="1">
      <c r="A385" s="1"/>
      <c r="G385" s="1"/>
      <c r="H385" s="1"/>
      <c r="J385" s="1"/>
    </row>
    <row r="386" ht="12.75" customHeight="1">
      <c r="A386" s="1"/>
      <c r="G386" s="1"/>
      <c r="H386" s="1"/>
      <c r="J386" s="1"/>
    </row>
    <row r="387" ht="12.75" customHeight="1">
      <c r="A387" s="1"/>
      <c r="G387" s="1"/>
      <c r="H387" s="1"/>
      <c r="J387" s="1"/>
    </row>
    <row r="388" ht="12.75" customHeight="1">
      <c r="A388" s="1"/>
      <c r="G388" s="1"/>
      <c r="H388" s="1"/>
      <c r="J388" s="1"/>
    </row>
    <row r="389" ht="12.75" customHeight="1">
      <c r="A389" s="1"/>
      <c r="G389" s="1"/>
      <c r="H389" s="1"/>
      <c r="J389" s="1"/>
    </row>
    <row r="390" ht="12.75" customHeight="1">
      <c r="A390" s="1"/>
      <c r="G390" s="1"/>
      <c r="H390" s="1"/>
      <c r="J390" s="1"/>
    </row>
    <row r="391" ht="12.75" customHeight="1">
      <c r="A391" s="1"/>
      <c r="G391" s="1"/>
      <c r="H391" s="1"/>
      <c r="J391" s="1"/>
    </row>
    <row r="392" ht="12.75" customHeight="1">
      <c r="A392" s="1"/>
      <c r="G392" s="1"/>
      <c r="H392" s="1"/>
      <c r="J392" s="1"/>
    </row>
    <row r="393" ht="12.75" customHeight="1">
      <c r="A393" s="1"/>
      <c r="G393" s="1"/>
      <c r="H393" s="1"/>
      <c r="J393" s="1"/>
    </row>
    <row r="394" ht="12.75" customHeight="1">
      <c r="A394" s="1"/>
      <c r="G394" s="1"/>
      <c r="H394" s="1"/>
      <c r="J394" s="1"/>
    </row>
    <row r="395" ht="12.75" customHeight="1">
      <c r="A395" s="1"/>
      <c r="G395" s="1"/>
      <c r="H395" s="1"/>
      <c r="J395" s="1"/>
    </row>
    <row r="396" ht="12.75" customHeight="1">
      <c r="A396" s="1"/>
      <c r="G396" s="1"/>
      <c r="H396" s="1"/>
      <c r="J396" s="1"/>
    </row>
    <row r="397" ht="12.75" customHeight="1">
      <c r="A397" s="1"/>
      <c r="G397" s="1"/>
      <c r="H397" s="1"/>
      <c r="J397" s="1"/>
    </row>
    <row r="398" ht="12.75" customHeight="1">
      <c r="A398" s="1"/>
      <c r="G398" s="1"/>
      <c r="H398" s="1"/>
      <c r="J398" s="1"/>
    </row>
    <row r="399" ht="12.75" customHeight="1">
      <c r="A399" s="1"/>
      <c r="G399" s="1"/>
      <c r="H399" s="1"/>
      <c r="J399" s="1"/>
    </row>
    <row r="400" ht="12.75" customHeight="1">
      <c r="A400" s="1"/>
      <c r="G400" s="1"/>
      <c r="H400" s="1"/>
      <c r="J400" s="1"/>
    </row>
    <row r="401" ht="12.75" customHeight="1">
      <c r="A401" s="1"/>
      <c r="G401" s="1"/>
      <c r="H401" s="1"/>
      <c r="J401" s="1"/>
    </row>
    <row r="402" ht="12.75" customHeight="1">
      <c r="A402" s="1"/>
      <c r="G402" s="1"/>
      <c r="H402" s="1"/>
      <c r="J402" s="1"/>
    </row>
    <row r="403" ht="12.75" customHeight="1">
      <c r="A403" s="1"/>
      <c r="G403" s="1"/>
      <c r="H403" s="1"/>
      <c r="J403" s="1"/>
    </row>
    <row r="404" ht="12.75" customHeight="1">
      <c r="A404" s="1"/>
      <c r="G404" s="1"/>
      <c r="H404" s="1"/>
      <c r="J404" s="1"/>
    </row>
    <row r="405" ht="12.75" customHeight="1">
      <c r="A405" s="1"/>
      <c r="G405" s="1"/>
      <c r="H405" s="1"/>
      <c r="J405" s="1"/>
    </row>
    <row r="406" ht="12.75" customHeight="1">
      <c r="A406" s="1"/>
      <c r="G406" s="1"/>
      <c r="H406" s="1"/>
      <c r="J406" s="1"/>
    </row>
    <row r="407" ht="12.75" customHeight="1">
      <c r="A407" s="1"/>
      <c r="G407" s="1"/>
      <c r="H407" s="1"/>
      <c r="J407" s="1"/>
    </row>
    <row r="408" ht="12.75" customHeight="1">
      <c r="A408" s="1"/>
      <c r="G408" s="1"/>
      <c r="H408" s="1"/>
      <c r="J408" s="1"/>
    </row>
    <row r="409" ht="12.75" customHeight="1">
      <c r="A409" s="1"/>
      <c r="G409" s="1"/>
      <c r="H409" s="1"/>
      <c r="J409" s="1"/>
    </row>
    <row r="410" ht="12.75" customHeight="1">
      <c r="A410" s="1"/>
      <c r="G410" s="1"/>
      <c r="H410" s="1"/>
      <c r="J410" s="1"/>
    </row>
    <row r="411" ht="12.75" customHeight="1">
      <c r="A411" s="1"/>
      <c r="G411" s="1"/>
      <c r="H411" s="1"/>
      <c r="J411" s="1"/>
    </row>
    <row r="412" ht="12.75" customHeight="1">
      <c r="A412" s="1"/>
      <c r="G412" s="1"/>
      <c r="H412" s="1"/>
      <c r="J412" s="1"/>
    </row>
    <row r="413" ht="12.75" customHeight="1">
      <c r="A413" s="1"/>
      <c r="G413" s="1"/>
      <c r="H413" s="1"/>
      <c r="J413" s="1"/>
    </row>
    <row r="414" ht="12.75" customHeight="1">
      <c r="A414" s="1"/>
      <c r="G414" s="1"/>
      <c r="H414" s="1"/>
      <c r="J414" s="1"/>
    </row>
    <row r="415" ht="12.75" customHeight="1">
      <c r="A415" s="1"/>
      <c r="G415" s="1"/>
      <c r="H415" s="1"/>
      <c r="J415" s="1"/>
    </row>
    <row r="416" ht="12.75" customHeight="1">
      <c r="A416" s="1"/>
      <c r="G416" s="1"/>
      <c r="H416" s="1"/>
      <c r="J416" s="1"/>
    </row>
    <row r="417" ht="12.75" customHeight="1">
      <c r="A417" s="1"/>
      <c r="G417" s="1"/>
      <c r="H417" s="1"/>
      <c r="J417" s="1"/>
    </row>
    <row r="418" ht="12.75" customHeight="1">
      <c r="A418" s="1"/>
      <c r="G418" s="1"/>
      <c r="H418" s="1"/>
      <c r="J418" s="1"/>
    </row>
    <row r="419" ht="12.75" customHeight="1">
      <c r="A419" s="1"/>
      <c r="G419" s="1"/>
      <c r="H419" s="1"/>
      <c r="J419" s="1"/>
    </row>
    <row r="420" ht="12.75" customHeight="1">
      <c r="A420" s="1"/>
      <c r="G420" s="1"/>
      <c r="H420" s="1"/>
      <c r="J420" s="1"/>
    </row>
    <row r="421" ht="12.75" customHeight="1">
      <c r="A421" s="1"/>
      <c r="G421" s="1"/>
      <c r="H421" s="1"/>
      <c r="J421" s="1"/>
    </row>
    <row r="422" ht="12.75" customHeight="1">
      <c r="A422" s="1"/>
      <c r="G422" s="1"/>
      <c r="H422" s="1"/>
      <c r="J422" s="1"/>
    </row>
    <row r="423" ht="12.75" customHeight="1">
      <c r="A423" s="1"/>
      <c r="G423" s="1"/>
      <c r="H423" s="1"/>
      <c r="J423" s="1"/>
    </row>
    <row r="424" ht="12.75" customHeight="1">
      <c r="A424" s="1"/>
      <c r="G424" s="1"/>
      <c r="H424" s="1"/>
      <c r="J424" s="1"/>
    </row>
    <row r="425" ht="12.75" customHeight="1">
      <c r="A425" s="1"/>
      <c r="G425" s="1"/>
      <c r="H425" s="1"/>
      <c r="J425" s="1"/>
    </row>
    <row r="426" ht="12.75" customHeight="1">
      <c r="A426" s="1"/>
      <c r="G426" s="1"/>
      <c r="H426" s="1"/>
      <c r="J426" s="1"/>
    </row>
    <row r="427" ht="12.75" customHeight="1">
      <c r="A427" s="1"/>
      <c r="G427" s="1"/>
      <c r="H427" s="1"/>
      <c r="J427" s="1"/>
    </row>
    <row r="428" ht="12.75" customHeight="1">
      <c r="A428" s="1"/>
      <c r="G428" s="1"/>
      <c r="H428" s="1"/>
      <c r="J428" s="1"/>
    </row>
    <row r="429" ht="12.75" customHeight="1">
      <c r="A429" s="1"/>
      <c r="G429" s="1"/>
      <c r="H429" s="1"/>
      <c r="J429" s="1"/>
    </row>
    <row r="430" ht="12.75" customHeight="1">
      <c r="A430" s="1"/>
      <c r="G430" s="1"/>
      <c r="H430" s="1"/>
      <c r="J430" s="1"/>
    </row>
    <row r="431" ht="12.75" customHeight="1">
      <c r="A431" s="1"/>
      <c r="G431" s="1"/>
      <c r="H431" s="1"/>
      <c r="J431" s="1"/>
    </row>
    <row r="432" ht="12.75" customHeight="1">
      <c r="A432" s="1"/>
      <c r="G432" s="1"/>
      <c r="H432" s="1"/>
      <c r="J432" s="1"/>
    </row>
    <row r="433" ht="12.75" customHeight="1">
      <c r="A433" s="1"/>
      <c r="G433" s="1"/>
      <c r="H433" s="1"/>
      <c r="J433" s="1"/>
    </row>
    <row r="434" ht="12.75" customHeight="1">
      <c r="A434" s="1"/>
      <c r="G434" s="1"/>
      <c r="H434" s="1"/>
      <c r="J434" s="1"/>
    </row>
    <row r="435" ht="12.75" customHeight="1">
      <c r="A435" s="1"/>
      <c r="G435" s="1"/>
      <c r="H435" s="1"/>
      <c r="J435" s="1"/>
    </row>
    <row r="436" ht="12.75" customHeight="1">
      <c r="A436" s="1"/>
      <c r="G436" s="1"/>
      <c r="H436" s="1"/>
      <c r="J436" s="1"/>
    </row>
    <row r="437" ht="12.75" customHeight="1">
      <c r="A437" s="1"/>
      <c r="G437" s="1"/>
      <c r="H437" s="1"/>
      <c r="J437" s="1"/>
    </row>
    <row r="438" ht="12.75" customHeight="1">
      <c r="A438" s="1"/>
      <c r="G438" s="1"/>
      <c r="H438" s="1"/>
      <c r="J438" s="1"/>
    </row>
    <row r="439" ht="12.75" customHeight="1">
      <c r="A439" s="1"/>
      <c r="G439" s="1"/>
      <c r="H439" s="1"/>
      <c r="J439" s="1"/>
    </row>
    <row r="440" ht="12.75" customHeight="1">
      <c r="A440" s="1"/>
      <c r="G440" s="1"/>
      <c r="H440" s="1"/>
      <c r="J440" s="1"/>
    </row>
    <row r="441" ht="12.75" customHeight="1">
      <c r="A441" s="1"/>
      <c r="G441" s="1"/>
      <c r="H441" s="1"/>
      <c r="J441" s="1"/>
    </row>
    <row r="442" ht="12.75" customHeight="1">
      <c r="A442" s="1"/>
      <c r="G442" s="1"/>
      <c r="H442" s="1"/>
      <c r="J442" s="1"/>
    </row>
    <row r="443" ht="12.75" customHeight="1">
      <c r="A443" s="1"/>
      <c r="G443" s="1"/>
      <c r="H443" s="1"/>
      <c r="J443" s="1"/>
    </row>
    <row r="444" ht="12.75" customHeight="1">
      <c r="A444" s="1"/>
      <c r="G444" s="1"/>
      <c r="H444" s="1"/>
      <c r="J444" s="1"/>
    </row>
    <row r="445" ht="12.75" customHeight="1">
      <c r="A445" s="1"/>
      <c r="G445" s="1"/>
      <c r="H445" s="1"/>
      <c r="J445" s="1"/>
    </row>
    <row r="446" ht="12.75" customHeight="1">
      <c r="A446" s="1"/>
      <c r="G446" s="1"/>
      <c r="H446" s="1"/>
      <c r="J446" s="1"/>
    </row>
    <row r="447" ht="12.75" customHeight="1">
      <c r="A447" s="1"/>
      <c r="G447" s="1"/>
      <c r="H447" s="1"/>
      <c r="J447" s="1"/>
    </row>
    <row r="448" ht="12.75" customHeight="1">
      <c r="A448" s="1"/>
      <c r="G448" s="1"/>
      <c r="H448" s="1"/>
      <c r="J448" s="1"/>
    </row>
    <row r="449" ht="12.75" customHeight="1">
      <c r="A449" s="1"/>
      <c r="G449" s="1"/>
      <c r="H449" s="1"/>
      <c r="J449" s="1"/>
    </row>
    <row r="450" ht="12.75" customHeight="1">
      <c r="A450" s="1"/>
      <c r="G450" s="1"/>
      <c r="H450" s="1"/>
      <c r="J450" s="1"/>
    </row>
    <row r="451" ht="12.75" customHeight="1">
      <c r="A451" s="1"/>
      <c r="G451" s="1"/>
      <c r="H451" s="1"/>
      <c r="J451" s="1"/>
    </row>
    <row r="452" ht="12.75" customHeight="1">
      <c r="A452" s="1"/>
      <c r="G452" s="1"/>
      <c r="H452" s="1"/>
      <c r="J452" s="1"/>
    </row>
    <row r="453" ht="12.75" customHeight="1">
      <c r="A453" s="1"/>
      <c r="G453" s="1"/>
      <c r="H453" s="1"/>
      <c r="J453" s="1"/>
    </row>
    <row r="454" ht="12.75" customHeight="1">
      <c r="A454" s="1"/>
      <c r="G454" s="1"/>
      <c r="H454" s="1"/>
      <c r="J454" s="1"/>
    </row>
    <row r="455" ht="12.75" customHeight="1">
      <c r="A455" s="1"/>
      <c r="G455" s="1"/>
      <c r="H455" s="1"/>
      <c r="J455" s="1"/>
    </row>
    <row r="456" ht="12.75" customHeight="1">
      <c r="A456" s="1"/>
      <c r="G456" s="1"/>
      <c r="H456" s="1"/>
      <c r="J456" s="1"/>
    </row>
    <row r="457" ht="12.75" customHeight="1">
      <c r="A457" s="1"/>
      <c r="G457" s="1"/>
      <c r="H457" s="1"/>
      <c r="J457" s="1"/>
    </row>
    <row r="458" ht="12.75" customHeight="1">
      <c r="A458" s="1"/>
      <c r="G458" s="1"/>
      <c r="H458" s="1"/>
      <c r="J458" s="1"/>
    </row>
    <row r="459" ht="12.75" customHeight="1">
      <c r="A459" s="1"/>
      <c r="G459" s="1"/>
      <c r="H459" s="1"/>
      <c r="J459" s="1"/>
    </row>
    <row r="460" ht="12.75" customHeight="1">
      <c r="A460" s="1"/>
      <c r="G460" s="1"/>
      <c r="H460" s="1"/>
      <c r="J460" s="1"/>
    </row>
    <row r="461" ht="12.75" customHeight="1">
      <c r="A461" s="1"/>
      <c r="G461" s="1"/>
      <c r="H461" s="1"/>
      <c r="J461" s="1"/>
    </row>
    <row r="462" ht="12.75" customHeight="1">
      <c r="A462" s="1"/>
      <c r="G462" s="1"/>
      <c r="H462" s="1"/>
      <c r="J462" s="1"/>
    </row>
    <row r="463" ht="12.75" customHeight="1">
      <c r="A463" s="1"/>
      <c r="G463" s="1"/>
      <c r="H463" s="1"/>
      <c r="J463" s="1"/>
    </row>
    <row r="464" ht="12.75" customHeight="1">
      <c r="A464" s="1"/>
      <c r="G464" s="1"/>
      <c r="H464" s="1"/>
      <c r="J464" s="1"/>
    </row>
    <row r="465" ht="12.75" customHeight="1">
      <c r="A465" s="1"/>
      <c r="G465" s="1"/>
      <c r="H465" s="1"/>
      <c r="J465" s="1"/>
    </row>
    <row r="466" ht="12.75" customHeight="1">
      <c r="A466" s="1"/>
      <c r="G466" s="1"/>
      <c r="H466" s="1"/>
      <c r="J466" s="1"/>
    </row>
    <row r="467" ht="12.75" customHeight="1">
      <c r="A467" s="1"/>
      <c r="G467" s="1"/>
      <c r="H467" s="1"/>
      <c r="J467" s="1"/>
    </row>
    <row r="468" ht="12.75" customHeight="1">
      <c r="A468" s="1"/>
      <c r="G468" s="1"/>
      <c r="H468" s="1"/>
      <c r="J468" s="1"/>
    </row>
    <row r="469" ht="12.75" customHeight="1">
      <c r="A469" s="1"/>
      <c r="G469" s="1"/>
      <c r="H469" s="1"/>
      <c r="J469" s="1"/>
    </row>
    <row r="470" ht="12.75" customHeight="1">
      <c r="A470" s="1"/>
      <c r="G470" s="1"/>
      <c r="H470" s="1"/>
      <c r="J470" s="1"/>
    </row>
    <row r="471" ht="12.75" customHeight="1">
      <c r="A471" s="1"/>
      <c r="G471" s="1"/>
      <c r="H471" s="1"/>
      <c r="J471" s="1"/>
    </row>
    <row r="472" ht="12.75" customHeight="1">
      <c r="A472" s="1"/>
      <c r="G472" s="1"/>
      <c r="H472" s="1"/>
      <c r="J472" s="1"/>
    </row>
    <row r="473" ht="12.75" customHeight="1">
      <c r="A473" s="1"/>
      <c r="G473" s="1"/>
      <c r="H473" s="1"/>
      <c r="J473" s="1"/>
    </row>
    <row r="474" ht="12.75" customHeight="1">
      <c r="A474" s="1"/>
      <c r="G474" s="1"/>
      <c r="H474" s="1"/>
      <c r="J474" s="1"/>
    </row>
    <row r="475" ht="12.75" customHeight="1">
      <c r="A475" s="1"/>
      <c r="G475" s="1"/>
      <c r="H475" s="1"/>
      <c r="J475" s="1"/>
    </row>
    <row r="476" ht="12.75" customHeight="1">
      <c r="A476" s="1"/>
      <c r="G476" s="1"/>
      <c r="H476" s="1"/>
      <c r="J476" s="1"/>
    </row>
    <row r="477" ht="12.75" customHeight="1">
      <c r="A477" s="1"/>
      <c r="G477" s="1"/>
      <c r="H477" s="1"/>
      <c r="J477" s="1"/>
    </row>
    <row r="478" ht="12.75" customHeight="1">
      <c r="A478" s="1"/>
      <c r="G478" s="1"/>
      <c r="H478" s="1"/>
      <c r="J478" s="1"/>
    </row>
    <row r="479" ht="12.75" customHeight="1">
      <c r="A479" s="1"/>
      <c r="G479" s="1"/>
      <c r="H479" s="1"/>
      <c r="J479" s="1"/>
    </row>
    <row r="480" ht="12.75" customHeight="1">
      <c r="A480" s="1"/>
      <c r="G480" s="1"/>
      <c r="H480" s="1"/>
      <c r="J480" s="1"/>
    </row>
    <row r="481" ht="12.75" customHeight="1">
      <c r="A481" s="1"/>
      <c r="G481" s="1"/>
      <c r="H481" s="1"/>
      <c r="J481" s="1"/>
    </row>
    <row r="482" ht="12.75" customHeight="1">
      <c r="A482" s="1"/>
      <c r="G482" s="1"/>
      <c r="H482" s="1"/>
      <c r="J482" s="1"/>
    </row>
    <row r="483" ht="12.75" customHeight="1">
      <c r="A483" s="1"/>
      <c r="G483" s="1"/>
      <c r="H483" s="1"/>
      <c r="J483" s="1"/>
    </row>
    <row r="484" ht="12.75" customHeight="1">
      <c r="A484" s="1"/>
      <c r="G484" s="1"/>
      <c r="H484" s="1"/>
      <c r="J484" s="1"/>
    </row>
    <row r="485" ht="12.75" customHeight="1">
      <c r="A485" s="1"/>
      <c r="G485" s="1"/>
      <c r="H485" s="1"/>
      <c r="J485" s="1"/>
    </row>
    <row r="486" ht="12.75" customHeight="1">
      <c r="A486" s="1"/>
      <c r="G486" s="1"/>
      <c r="H486" s="1"/>
      <c r="J486" s="1"/>
    </row>
    <row r="487" ht="12.75" customHeight="1">
      <c r="A487" s="1"/>
      <c r="G487" s="1"/>
      <c r="H487" s="1"/>
      <c r="J487" s="1"/>
    </row>
    <row r="488" ht="12.75" customHeight="1">
      <c r="A488" s="1"/>
      <c r="G488" s="1"/>
      <c r="H488" s="1"/>
      <c r="J488" s="1"/>
    </row>
    <row r="489" ht="12.75" customHeight="1">
      <c r="A489" s="1"/>
      <c r="G489" s="1"/>
      <c r="H489" s="1"/>
      <c r="J489" s="1"/>
    </row>
    <row r="490" ht="12.75" customHeight="1">
      <c r="A490" s="1"/>
      <c r="G490" s="1"/>
      <c r="H490" s="1"/>
      <c r="J490" s="1"/>
    </row>
    <row r="491" ht="12.75" customHeight="1">
      <c r="A491" s="1"/>
      <c r="G491" s="1"/>
      <c r="H491" s="1"/>
      <c r="J491" s="1"/>
    </row>
    <row r="492" ht="12.75" customHeight="1">
      <c r="A492" s="1"/>
      <c r="G492" s="1"/>
      <c r="H492" s="1"/>
      <c r="J492" s="1"/>
    </row>
    <row r="493" ht="12.75" customHeight="1">
      <c r="A493" s="1"/>
      <c r="G493" s="1"/>
      <c r="H493" s="1"/>
      <c r="J493" s="1"/>
    </row>
    <row r="494" ht="12.75" customHeight="1">
      <c r="A494" s="1"/>
      <c r="G494" s="1"/>
      <c r="H494" s="1"/>
      <c r="J494" s="1"/>
    </row>
    <row r="495" ht="12.75" customHeight="1">
      <c r="A495" s="1"/>
      <c r="G495" s="1"/>
      <c r="H495" s="1"/>
      <c r="J495" s="1"/>
    </row>
    <row r="496" ht="12.75" customHeight="1">
      <c r="A496" s="1"/>
      <c r="G496" s="1"/>
      <c r="H496" s="1"/>
      <c r="J496" s="1"/>
    </row>
    <row r="497" ht="12.75" customHeight="1">
      <c r="A497" s="1"/>
      <c r="G497" s="1"/>
      <c r="H497" s="1"/>
      <c r="J497" s="1"/>
    </row>
    <row r="498" ht="12.75" customHeight="1">
      <c r="A498" s="1"/>
      <c r="G498" s="1"/>
      <c r="H498" s="1"/>
      <c r="J498" s="1"/>
    </row>
    <row r="499" ht="12.75" customHeight="1">
      <c r="A499" s="1"/>
      <c r="G499" s="1"/>
      <c r="H499" s="1"/>
      <c r="J499" s="1"/>
    </row>
    <row r="500" ht="12.75" customHeight="1">
      <c r="A500" s="1"/>
      <c r="G500" s="1"/>
      <c r="H500" s="1"/>
      <c r="J500" s="1"/>
    </row>
    <row r="501" ht="12.75" customHeight="1">
      <c r="A501" s="1"/>
      <c r="G501" s="1"/>
      <c r="H501" s="1"/>
      <c r="J501" s="1"/>
    </row>
    <row r="502" ht="12.75" customHeight="1">
      <c r="A502" s="1"/>
      <c r="G502" s="1"/>
      <c r="H502" s="1"/>
      <c r="J502" s="1"/>
    </row>
    <row r="503" ht="12.75" customHeight="1">
      <c r="A503" s="1"/>
      <c r="G503" s="1"/>
      <c r="H503" s="1"/>
      <c r="J503" s="1"/>
    </row>
    <row r="504" ht="12.75" customHeight="1">
      <c r="A504" s="1"/>
      <c r="G504" s="1"/>
      <c r="H504" s="1"/>
      <c r="J504" s="1"/>
    </row>
    <row r="505" ht="12.75" customHeight="1">
      <c r="A505" s="1"/>
      <c r="G505" s="1"/>
      <c r="H505" s="1"/>
      <c r="J505" s="1"/>
    </row>
    <row r="506" ht="12.75" customHeight="1">
      <c r="A506" s="1"/>
      <c r="G506" s="1"/>
      <c r="H506" s="1"/>
      <c r="J506" s="1"/>
    </row>
    <row r="507" ht="12.75" customHeight="1">
      <c r="A507" s="1"/>
      <c r="G507" s="1"/>
      <c r="H507" s="1"/>
      <c r="J507" s="1"/>
    </row>
    <row r="508" ht="12.75" customHeight="1">
      <c r="A508" s="1"/>
      <c r="G508" s="1"/>
      <c r="H508" s="1"/>
      <c r="J508" s="1"/>
    </row>
    <row r="509" ht="12.75" customHeight="1">
      <c r="A509" s="1"/>
      <c r="G509" s="1"/>
      <c r="H509" s="1"/>
      <c r="J509" s="1"/>
    </row>
    <row r="510" ht="12.75" customHeight="1">
      <c r="A510" s="1"/>
      <c r="G510" s="1"/>
      <c r="H510" s="1"/>
      <c r="J510" s="1"/>
    </row>
    <row r="511" ht="12.75" customHeight="1">
      <c r="A511" s="1"/>
      <c r="G511" s="1"/>
      <c r="H511" s="1"/>
      <c r="J511" s="1"/>
    </row>
    <row r="512" ht="12.75" customHeight="1">
      <c r="A512" s="1"/>
      <c r="G512" s="1"/>
      <c r="H512" s="1"/>
      <c r="J512" s="1"/>
    </row>
    <row r="513" ht="12.75" customHeight="1">
      <c r="A513" s="1"/>
      <c r="G513" s="1"/>
      <c r="H513" s="1"/>
      <c r="J513" s="1"/>
    </row>
    <row r="514" ht="12.75" customHeight="1">
      <c r="A514" s="1"/>
      <c r="G514" s="1"/>
      <c r="H514" s="1"/>
      <c r="J514" s="1"/>
    </row>
    <row r="515" ht="12.75" customHeight="1">
      <c r="A515" s="1"/>
      <c r="G515" s="1"/>
      <c r="H515" s="1"/>
      <c r="J515" s="1"/>
    </row>
    <row r="516" ht="12.75" customHeight="1">
      <c r="A516" s="1"/>
      <c r="G516" s="1"/>
      <c r="H516" s="1"/>
      <c r="J516" s="1"/>
    </row>
    <row r="517" ht="12.75" customHeight="1">
      <c r="A517" s="1"/>
      <c r="G517" s="1"/>
      <c r="H517" s="1"/>
      <c r="J517" s="1"/>
    </row>
    <row r="518" ht="12.75" customHeight="1">
      <c r="A518" s="1"/>
      <c r="G518" s="1"/>
      <c r="H518" s="1"/>
      <c r="J518" s="1"/>
    </row>
    <row r="519" ht="12.75" customHeight="1">
      <c r="A519" s="1"/>
      <c r="G519" s="1"/>
      <c r="H519" s="1"/>
      <c r="J519" s="1"/>
    </row>
    <row r="520" ht="12.75" customHeight="1">
      <c r="A520" s="1"/>
      <c r="G520" s="1"/>
      <c r="H520" s="1"/>
      <c r="J520" s="1"/>
    </row>
    <row r="521" ht="12.75" customHeight="1">
      <c r="A521" s="1"/>
      <c r="G521" s="1"/>
      <c r="H521" s="1"/>
      <c r="J521" s="1"/>
    </row>
    <row r="522" ht="12.75" customHeight="1">
      <c r="A522" s="1"/>
      <c r="G522" s="1"/>
      <c r="H522" s="1"/>
      <c r="J522" s="1"/>
    </row>
    <row r="523" ht="12.75" customHeight="1">
      <c r="A523" s="1"/>
      <c r="G523" s="1"/>
      <c r="H523" s="1"/>
      <c r="J523" s="1"/>
    </row>
    <row r="524" ht="12.75" customHeight="1">
      <c r="A524" s="1"/>
      <c r="G524" s="1"/>
      <c r="H524" s="1"/>
      <c r="J524" s="1"/>
    </row>
    <row r="525" ht="12.75" customHeight="1">
      <c r="A525" s="1"/>
      <c r="G525" s="1"/>
      <c r="H525" s="1"/>
      <c r="J525" s="1"/>
    </row>
    <row r="526" ht="12.75" customHeight="1">
      <c r="A526" s="1"/>
      <c r="G526" s="1"/>
      <c r="H526" s="1"/>
      <c r="J526" s="1"/>
    </row>
    <row r="527" ht="12.75" customHeight="1">
      <c r="A527" s="1"/>
      <c r="G527" s="1"/>
      <c r="H527" s="1"/>
      <c r="J527" s="1"/>
    </row>
    <row r="528" ht="12.75" customHeight="1">
      <c r="A528" s="1"/>
      <c r="G528" s="1"/>
      <c r="H528" s="1"/>
      <c r="J528" s="1"/>
    </row>
    <row r="529" ht="12.75" customHeight="1">
      <c r="A529" s="1"/>
      <c r="G529" s="1"/>
      <c r="H529" s="1"/>
      <c r="J529" s="1"/>
    </row>
    <row r="530" ht="12.75" customHeight="1">
      <c r="A530" s="1"/>
      <c r="G530" s="1"/>
      <c r="H530" s="1"/>
      <c r="J530" s="1"/>
    </row>
    <row r="531" ht="12.75" customHeight="1">
      <c r="A531" s="1"/>
      <c r="G531" s="1"/>
      <c r="H531" s="1"/>
      <c r="J531" s="1"/>
    </row>
    <row r="532" ht="12.75" customHeight="1">
      <c r="A532" s="1"/>
      <c r="G532" s="1"/>
      <c r="H532" s="1"/>
      <c r="J532" s="1"/>
    </row>
    <row r="533" ht="12.75" customHeight="1">
      <c r="A533" s="1"/>
      <c r="G533" s="1"/>
      <c r="H533" s="1"/>
      <c r="J533" s="1"/>
    </row>
    <row r="534" ht="12.75" customHeight="1">
      <c r="A534" s="1"/>
      <c r="G534" s="1"/>
      <c r="H534" s="1"/>
      <c r="J534" s="1"/>
    </row>
    <row r="535" ht="12.75" customHeight="1">
      <c r="A535" s="1"/>
      <c r="G535" s="1"/>
      <c r="H535" s="1"/>
      <c r="J535" s="1"/>
    </row>
    <row r="536" ht="12.75" customHeight="1">
      <c r="A536" s="1"/>
      <c r="G536" s="1"/>
      <c r="H536" s="1"/>
      <c r="J536" s="1"/>
    </row>
    <row r="537" ht="12.75" customHeight="1">
      <c r="A537" s="1"/>
      <c r="G537" s="1"/>
      <c r="H537" s="1"/>
      <c r="J537" s="1"/>
    </row>
    <row r="538" ht="12.75" customHeight="1">
      <c r="A538" s="1"/>
      <c r="G538" s="1"/>
      <c r="H538" s="1"/>
      <c r="J538" s="1"/>
    </row>
    <row r="539" ht="12.75" customHeight="1">
      <c r="A539" s="1"/>
      <c r="G539" s="1"/>
      <c r="H539" s="1"/>
      <c r="J539" s="1"/>
    </row>
    <row r="540" ht="12.75" customHeight="1">
      <c r="A540" s="1"/>
      <c r="G540" s="1"/>
      <c r="H540" s="1"/>
      <c r="J540" s="1"/>
    </row>
    <row r="541" ht="12.75" customHeight="1">
      <c r="A541" s="1"/>
      <c r="G541" s="1"/>
      <c r="H541" s="1"/>
      <c r="J541" s="1"/>
    </row>
    <row r="542" ht="12.75" customHeight="1">
      <c r="A542" s="1"/>
      <c r="G542" s="1"/>
      <c r="H542" s="1"/>
      <c r="J542" s="1"/>
    </row>
    <row r="543" ht="12.75" customHeight="1">
      <c r="A543" s="1"/>
      <c r="G543" s="1"/>
      <c r="H543" s="1"/>
      <c r="J543" s="1"/>
    </row>
    <row r="544" ht="12.75" customHeight="1">
      <c r="A544" s="1"/>
      <c r="G544" s="1"/>
      <c r="H544" s="1"/>
      <c r="J544" s="1"/>
    </row>
    <row r="545" ht="12.75" customHeight="1">
      <c r="A545" s="1"/>
      <c r="G545" s="1"/>
      <c r="H545" s="1"/>
      <c r="J545" s="1"/>
    </row>
    <row r="546" ht="12.75" customHeight="1">
      <c r="A546" s="1"/>
      <c r="G546" s="1"/>
      <c r="H546" s="1"/>
      <c r="J546" s="1"/>
    </row>
    <row r="547" ht="12.75" customHeight="1">
      <c r="A547" s="1"/>
      <c r="G547" s="1"/>
      <c r="H547" s="1"/>
      <c r="J547" s="1"/>
    </row>
    <row r="548" ht="12.75" customHeight="1">
      <c r="A548" s="1"/>
      <c r="G548" s="1"/>
      <c r="H548" s="1"/>
      <c r="J548" s="1"/>
    </row>
    <row r="549" ht="12.75" customHeight="1">
      <c r="A549" s="1"/>
      <c r="G549" s="1"/>
      <c r="H549" s="1"/>
      <c r="J549" s="1"/>
    </row>
    <row r="550" ht="12.75" customHeight="1">
      <c r="A550" s="1"/>
      <c r="G550" s="1"/>
      <c r="H550" s="1"/>
      <c r="J550" s="1"/>
    </row>
    <row r="551" ht="12.75" customHeight="1">
      <c r="A551" s="1"/>
      <c r="G551" s="1"/>
      <c r="H551" s="1"/>
      <c r="J551" s="1"/>
    </row>
    <row r="552" ht="12.75" customHeight="1">
      <c r="A552" s="1"/>
      <c r="G552" s="1"/>
      <c r="H552" s="1"/>
      <c r="J552" s="1"/>
    </row>
    <row r="553" ht="12.75" customHeight="1">
      <c r="A553" s="1"/>
      <c r="G553" s="1"/>
      <c r="H553" s="1"/>
      <c r="J553" s="1"/>
    </row>
    <row r="554" ht="12.75" customHeight="1">
      <c r="A554" s="1"/>
      <c r="G554" s="1"/>
      <c r="H554" s="1"/>
      <c r="J554" s="1"/>
    </row>
    <row r="555" ht="12.75" customHeight="1">
      <c r="A555" s="1"/>
      <c r="G555" s="1"/>
      <c r="H555" s="1"/>
      <c r="J555" s="1"/>
    </row>
    <row r="556" ht="12.75" customHeight="1">
      <c r="A556" s="1"/>
      <c r="G556" s="1"/>
      <c r="H556" s="1"/>
      <c r="J556" s="1"/>
    </row>
    <row r="557" ht="12.75" customHeight="1">
      <c r="A557" s="1"/>
      <c r="G557" s="1"/>
      <c r="H557" s="1"/>
      <c r="J557" s="1"/>
    </row>
    <row r="558" ht="12.75" customHeight="1">
      <c r="A558" s="1"/>
      <c r="G558" s="1"/>
      <c r="H558" s="1"/>
      <c r="J558" s="1"/>
    </row>
    <row r="559" ht="12.75" customHeight="1">
      <c r="A559" s="1"/>
      <c r="G559" s="1"/>
      <c r="H559" s="1"/>
      <c r="J559" s="1"/>
    </row>
    <row r="560" ht="12.75" customHeight="1">
      <c r="A560" s="1"/>
      <c r="G560" s="1"/>
      <c r="H560" s="1"/>
      <c r="J560" s="1"/>
    </row>
    <row r="561" ht="12.75" customHeight="1">
      <c r="A561" s="1"/>
      <c r="G561" s="1"/>
      <c r="H561" s="1"/>
      <c r="J561" s="1"/>
    </row>
    <row r="562" ht="12.75" customHeight="1">
      <c r="A562" s="1"/>
      <c r="G562" s="1"/>
      <c r="H562" s="1"/>
      <c r="J562" s="1"/>
    </row>
    <row r="563" ht="12.75" customHeight="1">
      <c r="A563" s="1"/>
      <c r="G563" s="1"/>
      <c r="H563" s="1"/>
      <c r="J563" s="1"/>
    </row>
    <row r="564" ht="12.75" customHeight="1">
      <c r="A564" s="1"/>
      <c r="G564" s="1"/>
      <c r="H564" s="1"/>
      <c r="J564" s="1"/>
    </row>
    <row r="565" ht="12.75" customHeight="1">
      <c r="A565" s="1"/>
      <c r="G565" s="1"/>
      <c r="H565" s="1"/>
      <c r="J565" s="1"/>
    </row>
    <row r="566" ht="12.75" customHeight="1">
      <c r="A566" s="1"/>
      <c r="G566" s="1"/>
      <c r="H566" s="1"/>
      <c r="J566" s="1"/>
    </row>
    <row r="567" ht="12.75" customHeight="1">
      <c r="A567" s="1"/>
      <c r="G567" s="1"/>
      <c r="H567" s="1"/>
      <c r="J567" s="1"/>
    </row>
    <row r="568" ht="12.75" customHeight="1">
      <c r="A568" s="1"/>
      <c r="G568" s="1"/>
      <c r="H568" s="1"/>
      <c r="J568" s="1"/>
    </row>
    <row r="569" ht="12.75" customHeight="1">
      <c r="A569" s="1"/>
      <c r="G569" s="1"/>
      <c r="H569" s="1"/>
      <c r="J569" s="1"/>
    </row>
    <row r="570" ht="12.75" customHeight="1">
      <c r="A570" s="1"/>
      <c r="G570" s="1"/>
      <c r="H570" s="1"/>
      <c r="J570" s="1"/>
    </row>
    <row r="571" ht="12.75" customHeight="1">
      <c r="A571" s="1"/>
      <c r="G571" s="1"/>
      <c r="H571" s="1"/>
      <c r="J571" s="1"/>
    </row>
    <row r="572" ht="12.75" customHeight="1">
      <c r="A572" s="1"/>
      <c r="G572" s="1"/>
      <c r="H572" s="1"/>
      <c r="J572" s="1"/>
    </row>
    <row r="573" ht="12.75" customHeight="1">
      <c r="A573" s="1"/>
      <c r="G573" s="1"/>
      <c r="H573" s="1"/>
      <c r="J573" s="1"/>
    </row>
    <row r="574" ht="12.75" customHeight="1">
      <c r="A574" s="1"/>
      <c r="G574" s="1"/>
      <c r="H574" s="1"/>
      <c r="J574" s="1"/>
    </row>
    <row r="575" ht="12.75" customHeight="1">
      <c r="A575" s="1"/>
      <c r="G575" s="1"/>
      <c r="H575" s="1"/>
      <c r="J575" s="1"/>
    </row>
    <row r="576" ht="12.75" customHeight="1">
      <c r="A576" s="1"/>
      <c r="G576" s="1"/>
      <c r="H576" s="1"/>
      <c r="J576" s="1"/>
    </row>
    <row r="577" ht="12.75" customHeight="1">
      <c r="A577" s="1"/>
      <c r="G577" s="1"/>
      <c r="H577" s="1"/>
      <c r="J577" s="1"/>
    </row>
    <row r="578" ht="12.75" customHeight="1">
      <c r="A578" s="1"/>
      <c r="G578" s="1"/>
      <c r="H578" s="1"/>
      <c r="J578" s="1"/>
    </row>
    <row r="579" ht="12.75" customHeight="1">
      <c r="A579" s="1"/>
      <c r="G579" s="1"/>
      <c r="H579" s="1"/>
      <c r="J579" s="1"/>
    </row>
    <row r="580" ht="12.75" customHeight="1">
      <c r="A580" s="1"/>
      <c r="G580" s="1"/>
      <c r="H580" s="1"/>
      <c r="J580" s="1"/>
    </row>
    <row r="581" ht="12.75" customHeight="1">
      <c r="A581" s="1"/>
      <c r="G581" s="1"/>
      <c r="H581" s="1"/>
      <c r="J581" s="1"/>
    </row>
    <row r="582" ht="12.75" customHeight="1">
      <c r="A582" s="1"/>
      <c r="G582" s="1"/>
      <c r="H582" s="1"/>
      <c r="J582" s="1"/>
    </row>
    <row r="583" ht="12.75" customHeight="1">
      <c r="A583" s="1"/>
      <c r="G583" s="1"/>
      <c r="H583" s="1"/>
      <c r="J583" s="1"/>
    </row>
    <row r="584" ht="12.75" customHeight="1">
      <c r="A584" s="1"/>
      <c r="G584" s="1"/>
      <c r="H584" s="1"/>
      <c r="J584" s="1"/>
    </row>
    <row r="585" ht="12.75" customHeight="1">
      <c r="A585" s="1"/>
      <c r="G585" s="1"/>
      <c r="H585" s="1"/>
      <c r="J585" s="1"/>
    </row>
    <row r="586" ht="12.75" customHeight="1">
      <c r="A586" s="1"/>
      <c r="G586" s="1"/>
      <c r="H586" s="1"/>
      <c r="J586" s="1"/>
    </row>
    <row r="587" ht="12.75" customHeight="1">
      <c r="A587" s="1"/>
      <c r="G587" s="1"/>
      <c r="H587" s="1"/>
      <c r="J587" s="1"/>
    </row>
    <row r="588" ht="12.75" customHeight="1">
      <c r="A588" s="1"/>
      <c r="G588" s="1"/>
      <c r="H588" s="1"/>
      <c r="J588" s="1"/>
    </row>
    <row r="589" ht="12.75" customHeight="1">
      <c r="A589" s="1"/>
      <c r="G589" s="1"/>
      <c r="H589" s="1"/>
      <c r="J589" s="1"/>
    </row>
    <row r="590" ht="12.75" customHeight="1">
      <c r="A590" s="1"/>
      <c r="G590" s="1"/>
      <c r="H590" s="1"/>
      <c r="J590" s="1"/>
    </row>
    <row r="591" ht="12.75" customHeight="1">
      <c r="A591" s="1"/>
      <c r="G591" s="1"/>
      <c r="H591" s="1"/>
      <c r="J591" s="1"/>
    </row>
    <row r="592" ht="12.75" customHeight="1">
      <c r="A592" s="1"/>
      <c r="G592" s="1"/>
      <c r="H592" s="1"/>
      <c r="J592" s="1"/>
    </row>
    <row r="593" ht="12.75" customHeight="1">
      <c r="A593" s="1"/>
      <c r="G593" s="1"/>
      <c r="H593" s="1"/>
      <c r="J593" s="1"/>
    </row>
    <row r="594" ht="12.75" customHeight="1">
      <c r="A594" s="1"/>
      <c r="G594" s="1"/>
      <c r="H594" s="1"/>
      <c r="J594" s="1"/>
    </row>
    <row r="595" ht="12.75" customHeight="1">
      <c r="A595" s="1"/>
      <c r="G595" s="1"/>
      <c r="H595" s="1"/>
      <c r="J595" s="1"/>
    </row>
    <row r="596" ht="12.75" customHeight="1">
      <c r="A596" s="1"/>
      <c r="G596" s="1"/>
      <c r="H596" s="1"/>
      <c r="J596" s="1"/>
    </row>
    <row r="597" ht="12.75" customHeight="1">
      <c r="A597" s="1"/>
      <c r="G597" s="1"/>
      <c r="H597" s="1"/>
      <c r="J597" s="1"/>
    </row>
    <row r="598" ht="12.75" customHeight="1">
      <c r="A598" s="1"/>
      <c r="G598" s="1"/>
      <c r="H598" s="1"/>
      <c r="J598" s="1"/>
    </row>
    <row r="599" ht="12.75" customHeight="1">
      <c r="A599" s="1"/>
      <c r="G599" s="1"/>
      <c r="H599" s="1"/>
      <c r="J599" s="1"/>
    </row>
    <row r="600" ht="12.75" customHeight="1">
      <c r="A600" s="1"/>
      <c r="G600" s="1"/>
      <c r="H600" s="1"/>
      <c r="J600" s="1"/>
    </row>
    <row r="601" ht="12.75" customHeight="1">
      <c r="A601" s="1"/>
      <c r="G601" s="1"/>
      <c r="H601" s="1"/>
      <c r="J601" s="1"/>
    </row>
    <row r="602" ht="12.75" customHeight="1">
      <c r="A602" s="1"/>
      <c r="G602" s="1"/>
      <c r="H602" s="1"/>
      <c r="J602" s="1"/>
    </row>
    <row r="603" ht="12.75" customHeight="1">
      <c r="A603" s="1"/>
      <c r="G603" s="1"/>
      <c r="H603" s="1"/>
      <c r="J603" s="1"/>
    </row>
    <row r="604" ht="12.75" customHeight="1">
      <c r="A604" s="1"/>
      <c r="G604" s="1"/>
      <c r="H604" s="1"/>
      <c r="J604" s="1"/>
    </row>
    <row r="605" ht="12.75" customHeight="1">
      <c r="A605" s="1"/>
      <c r="G605" s="1"/>
      <c r="H605" s="1"/>
      <c r="J605" s="1"/>
    </row>
    <row r="606" ht="12.75" customHeight="1">
      <c r="A606" s="1"/>
      <c r="G606" s="1"/>
      <c r="H606" s="1"/>
      <c r="J606" s="1"/>
    </row>
    <row r="607" ht="12.75" customHeight="1">
      <c r="A607" s="1"/>
      <c r="G607" s="1"/>
      <c r="H607" s="1"/>
      <c r="J607" s="1"/>
    </row>
    <row r="608" ht="12.75" customHeight="1">
      <c r="A608" s="1"/>
      <c r="G608" s="1"/>
      <c r="H608" s="1"/>
      <c r="J608" s="1"/>
    </row>
    <row r="609" ht="12.75" customHeight="1">
      <c r="A609" s="1"/>
      <c r="G609" s="1"/>
      <c r="H609" s="1"/>
      <c r="J609" s="1"/>
    </row>
    <row r="610" ht="12.75" customHeight="1">
      <c r="A610" s="1"/>
      <c r="G610" s="1"/>
      <c r="H610" s="1"/>
      <c r="J610" s="1"/>
    </row>
    <row r="611" ht="12.75" customHeight="1">
      <c r="A611" s="1"/>
      <c r="G611" s="1"/>
      <c r="H611" s="1"/>
      <c r="J611" s="1"/>
    </row>
    <row r="612" ht="12.75" customHeight="1">
      <c r="A612" s="1"/>
      <c r="G612" s="1"/>
      <c r="H612" s="1"/>
      <c r="J612" s="1"/>
    </row>
    <row r="613" ht="12.75" customHeight="1">
      <c r="A613" s="1"/>
      <c r="G613" s="1"/>
      <c r="H613" s="1"/>
      <c r="J613" s="1"/>
    </row>
    <row r="614" ht="12.75" customHeight="1">
      <c r="A614" s="1"/>
      <c r="G614" s="1"/>
      <c r="H614" s="1"/>
      <c r="J614" s="1"/>
    </row>
    <row r="615" ht="12.75" customHeight="1">
      <c r="A615" s="1"/>
      <c r="G615" s="1"/>
      <c r="H615" s="1"/>
      <c r="J615" s="1"/>
    </row>
    <row r="616" ht="12.75" customHeight="1">
      <c r="A616" s="1"/>
      <c r="G616" s="1"/>
      <c r="H616" s="1"/>
      <c r="J616" s="1"/>
    </row>
    <row r="617" ht="12.75" customHeight="1">
      <c r="A617" s="1"/>
      <c r="G617" s="1"/>
      <c r="H617" s="1"/>
      <c r="J617" s="1"/>
    </row>
    <row r="618" ht="12.75" customHeight="1">
      <c r="A618" s="1"/>
      <c r="G618" s="1"/>
      <c r="H618" s="1"/>
      <c r="J618" s="1"/>
    </row>
    <row r="619" ht="12.75" customHeight="1">
      <c r="A619" s="1"/>
      <c r="G619" s="1"/>
      <c r="H619" s="1"/>
      <c r="J619" s="1"/>
    </row>
    <row r="620" ht="12.75" customHeight="1">
      <c r="A620" s="1"/>
      <c r="G620" s="1"/>
      <c r="H620" s="1"/>
      <c r="J620" s="1"/>
    </row>
    <row r="621" ht="12.75" customHeight="1">
      <c r="A621" s="1"/>
      <c r="G621" s="1"/>
      <c r="H621" s="1"/>
      <c r="J621" s="1"/>
    </row>
    <row r="622" ht="12.75" customHeight="1">
      <c r="A622" s="1"/>
      <c r="G622" s="1"/>
      <c r="H622" s="1"/>
      <c r="J622" s="1"/>
    </row>
    <row r="623" ht="12.75" customHeight="1">
      <c r="A623" s="1"/>
      <c r="G623" s="1"/>
      <c r="H623" s="1"/>
      <c r="J623" s="1"/>
    </row>
    <row r="624" ht="12.75" customHeight="1">
      <c r="A624" s="1"/>
      <c r="G624" s="1"/>
      <c r="H624" s="1"/>
      <c r="J624" s="1"/>
    </row>
    <row r="625" ht="12.75" customHeight="1">
      <c r="A625" s="1"/>
      <c r="G625" s="1"/>
      <c r="H625" s="1"/>
      <c r="J625" s="1"/>
    </row>
    <row r="626" ht="12.75" customHeight="1">
      <c r="A626" s="1"/>
      <c r="G626" s="1"/>
      <c r="H626" s="1"/>
      <c r="J626" s="1"/>
    </row>
    <row r="627" ht="12.75" customHeight="1">
      <c r="A627" s="1"/>
      <c r="G627" s="1"/>
      <c r="H627" s="1"/>
      <c r="J627" s="1"/>
    </row>
    <row r="628" ht="12.75" customHeight="1">
      <c r="A628" s="1"/>
      <c r="G628" s="1"/>
      <c r="H628" s="1"/>
      <c r="J628" s="1"/>
    </row>
    <row r="629" ht="12.75" customHeight="1">
      <c r="A629" s="1"/>
      <c r="G629" s="1"/>
      <c r="H629" s="1"/>
      <c r="J629" s="1"/>
    </row>
    <row r="630" ht="12.75" customHeight="1">
      <c r="A630" s="1"/>
      <c r="G630" s="1"/>
      <c r="H630" s="1"/>
      <c r="J630" s="1"/>
    </row>
    <row r="631" ht="12.75" customHeight="1">
      <c r="A631" s="1"/>
      <c r="G631" s="1"/>
      <c r="H631" s="1"/>
      <c r="J631" s="1"/>
    </row>
    <row r="632" ht="12.75" customHeight="1">
      <c r="A632" s="1"/>
      <c r="G632" s="1"/>
      <c r="H632" s="1"/>
      <c r="J632" s="1"/>
    </row>
    <row r="633" ht="12.75" customHeight="1">
      <c r="A633" s="1"/>
      <c r="G633" s="1"/>
      <c r="H633" s="1"/>
      <c r="J633" s="1"/>
    </row>
    <row r="634" ht="12.75" customHeight="1">
      <c r="A634" s="1"/>
      <c r="G634" s="1"/>
      <c r="H634" s="1"/>
      <c r="J634" s="1"/>
    </row>
    <row r="635" ht="12.75" customHeight="1">
      <c r="A635" s="1"/>
      <c r="G635" s="1"/>
      <c r="H635" s="1"/>
      <c r="J635" s="1"/>
    </row>
    <row r="636" ht="12.75" customHeight="1">
      <c r="A636" s="1"/>
      <c r="G636" s="1"/>
      <c r="H636" s="1"/>
      <c r="J636" s="1"/>
    </row>
    <row r="637" ht="12.75" customHeight="1">
      <c r="A637" s="1"/>
      <c r="G637" s="1"/>
      <c r="H637" s="1"/>
      <c r="J637" s="1"/>
    </row>
    <row r="638" ht="12.75" customHeight="1">
      <c r="A638" s="1"/>
      <c r="G638" s="1"/>
      <c r="H638" s="1"/>
      <c r="J638" s="1"/>
    </row>
    <row r="639" ht="12.75" customHeight="1">
      <c r="A639" s="1"/>
      <c r="G639" s="1"/>
      <c r="H639" s="1"/>
      <c r="J639" s="1"/>
    </row>
    <row r="640" ht="12.75" customHeight="1">
      <c r="A640" s="1"/>
      <c r="G640" s="1"/>
      <c r="H640" s="1"/>
      <c r="J640" s="1"/>
    </row>
    <row r="641" ht="12.75" customHeight="1">
      <c r="A641" s="1"/>
      <c r="G641" s="1"/>
      <c r="H641" s="1"/>
      <c r="J641" s="1"/>
    </row>
    <row r="642" ht="12.75" customHeight="1">
      <c r="A642" s="1"/>
      <c r="G642" s="1"/>
      <c r="H642" s="1"/>
      <c r="J642" s="1"/>
    </row>
    <row r="643" ht="12.75" customHeight="1">
      <c r="A643" s="1"/>
      <c r="G643" s="1"/>
      <c r="H643" s="1"/>
      <c r="J643" s="1"/>
    </row>
    <row r="644" ht="12.75" customHeight="1">
      <c r="A644" s="1"/>
      <c r="G644" s="1"/>
      <c r="H644" s="1"/>
      <c r="J644" s="1"/>
    </row>
    <row r="645" ht="12.75" customHeight="1">
      <c r="A645" s="1"/>
      <c r="G645" s="1"/>
      <c r="H645" s="1"/>
      <c r="J645" s="1"/>
    </row>
    <row r="646" ht="12.75" customHeight="1">
      <c r="A646" s="1"/>
      <c r="G646" s="1"/>
      <c r="H646" s="1"/>
      <c r="J646" s="1"/>
    </row>
    <row r="647" ht="12.75" customHeight="1">
      <c r="A647" s="1"/>
      <c r="G647" s="1"/>
      <c r="H647" s="1"/>
      <c r="J647" s="1"/>
    </row>
    <row r="648" ht="12.75" customHeight="1">
      <c r="A648" s="1"/>
      <c r="G648" s="1"/>
      <c r="H648" s="1"/>
      <c r="J648" s="1"/>
    </row>
    <row r="649" ht="12.75" customHeight="1">
      <c r="A649" s="1"/>
      <c r="G649" s="1"/>
      <c r="H649" s="1"/>
      <c r="J649" s="1"/>
    </row>
    <row r="650" ht="12.75" customHeight="1">
      <c r="A650" s="1"/>
      <c r="G650" s="1"/>
      <c r="H650" s="1"/>
      <c r="J650" s="1"/>
    </row>
    <row r="651" ht="12.75" customHeight="1">
      <c r="A651" s="1"/>
      <c r="G651" s="1"/>
      <c r="H651" s="1"/>
      <c r="J651" s="1"/>
    </row>
    <row r="652" ht="12.75" customHeight="1">
      <c r="A652" s="1"/>
      <c r="G652" s="1"/>
      <c r="H652" s="1"/>
      <c r="J652" s="1"/>
    </row>
    <row r="653" ht="12.75" customHeight="1">
      <c r="A653" s="1"/>
      <c r="G653" s="1"/>
      <c r="H653" s="1"/>
      <c r="J653" s="1"/>
    </row>
    <row r="654" ht="12.75" customHeight="1">
      <c r="A654" s="1"/>
      <c r="G654" s="1"/>
      <c r="H654" s="1"/>
      <c r="J654" s="1"/>
    </row>
    <row r="655" ht="12.75" customHeight="1">
      <c r="A655" s="1"/>
      <c r="G655" s="1"/>
      <c r="H655" s="1"/>
      <c r="J655" s="1"/>
    </row>
    <row r="656" ht="12.75" customHeight="1">
      <c r="A656" s="1"/>
      <c r="G656" s="1"/>
      <c r="H656" s="1"/>
      <c r="J656" s="1"/>
    </row>
    <row r="657" ht="12.75" customHeight="1">
      <c r="A657" s="1"/>
      <c r="G657" s="1"/>
      <c r="H657" s="1"/>
      <c r="J657" s="1"/>
    </row>
    <row r="658" ht="12.75" customHeight="1">
      <c r="A658" s="1"/>
      <c r="G658" s="1"/>
      <c r="H658" s="1"/>
      <c r="J658" s="1"/>
    </row>
    <row r="659" ht="12.75" customHeight="1">
      <c r="A659" s="1"/>
      <c r="G659" s="1"/>
      <c r="H659" s="1"/>
      <c r="J659" s="1"/>
    </row>
    <row r="660" ht="12.75" customHeight="1">
      <c r="A660" s="1"/>
      <c r="G660" s="1"/>
      <c r="H660" s="1"/>
      <c r="J660" s="1"/>
    </row>
    <row r="661" ht="12.75" customHeight="1">
      <c r="A661" s="1"/>
      <c r="G661" s="1"/>
      <c r="H661" s="1"/>
      <c r="J661" s="1"/>
    </row>
    <row r="662" ht="12.75" customHeight="1">
      <c r="A662" s="1"/>
      <c r="G662" s="1"/>
      <c r="H662" s="1"/>
      <c r="J662" s="1"/>
    </row>
    <row r="663" ht="12.75" customHeight="1">
      <c r="A663" s="1"/>
      <c r="G663" s="1"/>
      <c r="H663" s="1"/>
      <c r="J663" s="1"/>
    </row>
    <row r="664" ht="12.75" customHeight="1">
      <c r="A664" s="1"/>
      <c r="G664" s="1"/>
      <c r="H664" s="1"/>
      <c r="J664" s="1"/>
    </row>
    <row r="665" ht="12.75" customHeight="1">
      <c r="A665" s="1"/>
      <c r="G665" s="1"/>
      <c r="H665" s="1"/>
      <c r="J665" s="1"/>
    </row>
    <row r="666" ht="12.75" customHeight="1">
      <c r="A666" s="1"/>
      <c r="G666" s="1"/>
      <c r="H666" s="1"/>
      <c r="J666" s="1"/>
    </row>
    <row r="667" ht="12.75" customHeight="1">
      <c r="A667" s="1"/>
      <c r="G667" s="1"/>
      <c r="H667" s="1"/>
      <c r="J667" s="1"/>
    </row>
    <row r="668" ht="12.75" customHeight="1">
      <c r="A668" s="1"/>
      <c r="G668" s="1"/>
      <c r="H668" s="1"/>
      <c r="J668" s="1"/>
    </row>
    <row r="669" ht="12.75" customHeight="1">
      <c r="A669" s="1"/>
      <c r="G669" s="1"/>
      <c r="H669" s="1"/>
      <c r="J669" s="1"/>
    </row>
    <row r="670" ht="12.75" customHeight="1">
      <c r="A670" s="1"/>
      <c r="G670" s="1"/>
      <c r="H670" s="1"/>
      <c r="J670" s="1"/>
    </row>
    <row r="671" ht="12.75" customHeight="1">
      <c r="A671" s="1"/>
      <c r="G671" s="1"/>
      <c r="H671" s="1"/>
      <c r="J671" s="1"/>
    </row>
    <row r="672" ht="12.75" customHeight="1">
      <c r="A672" s="1"/>
      <c r="G672" s="1"/>
      <c r="H672" s="1"/>
      <c r="J672" s="1"/>
    </row>
    <row r="673" ht="12.75" customHeight="1">
      <c r="A673" s="1"/>
      <c r="G673" s="1"/>
      <c r="H673" s="1"/>
      <c r="J673" s="1"/>
    </row>
    <row r="674" ht="12.75" customHeight="1">
      <c r="A674" s="1"/>
      <c r="G674" s="1"/>
      <c r="H674" s="1"/>
      <c r="J674" s="1"/>
    </row>
    <row r="675" ht="12.75" customHeight="1">
      <c r="A675" s="1"/>
      <c r="G675" s="1"/>
      <c r="H675" s="1"/>
      <c r="J675" s="1"/>
    </row>
    <row r="676" ht="12.75" customHeight="1">
      <c r="A676" s="1"/>
      <c r="G676" s="1"/>
      <c r="H676" s="1"/>
      <c r="J676" s="1"/>
    </row>
    <row r="677" ht="12.75" customHeight="1">
      <c r="A677" s="1"/>
      <c r="G677" s="1"/>
      <c r="H677" s="1"/>
      <c r="J677" s="1"/>
    </row>
    <row r="678" ht="12.75" customHeight="1">
      <c r="A678" s="1"/>
      <c r="G678" s="1"/>
      <c r="H678" s="1"/>
      <c r="J678" s="1"/>
    </row>
    <row r="679" ht="12.75" customHeight="1">
      <c r="A679" s="1"/>
      <c r="G679" s="1"/>
      <c r="H679" s="1"/>
      <c r="J679" s="1"/>
    </row>
    <row r="680" ht="12.75" customHeight="1">
      <c r="A680" s="1"/>
      <c r="G680" s="1"/>
      <c r="H680" s="1"/>
      <c r="J680" s="1"/>
    </row>
    <row r="681" ht="12.75" customHeight="1">
      <c r="A681" s="1"/>
      <c r="G681" s="1"/>
      <c r="H681" s="1"/>
      <c r="J681" s="1"/>
    </row>
    <row r="682" ht="12.75" customHeight="1">
      <c r="A682" s="1"/>
      <c r="G682" s="1"/>
      <c r="H682" s="1"/>
      <c r="J682" s="1"/>
    </row>
    <row r="683" ht="12.75" customHeight="1">
      <c r="A683" s="1"/>
      <c r="G683" s="1"/>
      <c r="H683" s="1"/>
      <c r="J683" s="1"/>
    </row>
    <row r="684" ht="12.75" customHeight="1">
      <c r="A684" s="1"/>
      <c r="G684" s="1"/>
      <c r="H684" s="1"/>
      <c r="J684" s="1"/>
    </row>
    <row r="685" ht="12.75" customHeight="1">
      <c r="A685" s="1"/>
      <c r="G685" s="1"/>
      <c r="H685" s="1"/>
      <c r="J685" s="1"/>
    </row>
    <row r="686" ht="12.75" customHeight="1">
      <c r="A686" s="1"/>
      <c r="G686" s="1"/>
      <c r="H686" s="1"/>
      <c r="J686" s="1"/>
    </row>
    <row r="687" ht="12.75" customHeight="1">
      <c r="A687" s="1"/>
      <c r="G687" s="1"/>
      <c r="H687" s="1"/>
      <c r="J687" s="1"/>
    </row>
    <row r="688" ht="12.75" customHeight="1">
      <c r="A688" s="1"/>
      <c r="G688" s="1"/>
      <c r="H688" s="1"/>
      <c r="J688" s="1"/>
    </row>
    <row r="689" ht="12.75" customHeight="1">
      <c r="A689" s="1"/>
      <c r="G689" s="1"/>
      <c r="H689" s="1"/>
      <c r="J689" s="1"/>
    </row>
    <row r="690" ht="12.75" customHeight="1">
      <c r="A690" s="1"/>
      <c r="G690" s="1"/>
      <c r="H690" s="1"/>
      <c r="J690" s="1"/>
    </row>
    <row r="691" ht="12.75" customHeight="1">
      <c r="A691" s="1"/>
      <c r="G691" s="1"/>
      <c r="H691" s="1"/>
      <c r="J691" s="1"/>
    </row>
    <row r="692" ht="12.75" customHeight="1">
      <c r="A692" s="1"/>
      <c r="G692" s="1"/>
      <c r="H692" s="1"/>
      <c r="J692" s="1"/>
    </row>
    <row r="693" ht="12.75" customHeight="1">
      <c r="A693" s="1"/>
      <c r="G693" s="1"/>
      <c r="H693" s="1"/>
      <c r="J693" s="1"/>
    </row>
    <row r="694" ht="12.75" customHeight="1">
      <c r="A694" s="1"/>
      <c r="G694" s="1"/>
      <c r="H694" s="1"/>
      <c r="J694" s="1"/>
    </row>
    <row r="695" ht="12.75" customHeight="1">
      <c r="A695" s="1"/>
      <c r="G695" s="1"/>
      <c r="H695" s="1"/>
      <c r="J695" s="1"/>
    </row>
    <row r="696" ht="12.75" customHeight="1">
      <c r="A696" s="1"/>
      <c r="G696" s="1"/>
      <c r="H696" s="1"/>
      <c r="J696" s="1"/>
    </row>
    <row r="697" ht="12.75" customHeight="1">
      <c r="A697" s="1"/>
      <c r="G697" s="1"/>
      <c r="H697" s="1"/>
      <c r="J697" s="1"/>
    </row>
    <row r="698" ht="12.75" customHeight="1">
      <c r="A698" s="1"/>
      <c r="G698" s="1"/>
      <c r="H698" s="1"/>
      <c r="J698" s="1"/>
    </row>
    <row r="699" ht="12.75" customHeight="1">
      <c r="A699" s="1"/>
      <c r="G699" s="1"/>
      <c r="H699" s="1"/>
      <c r="J699" s="1"/>
    </row>
    <row r="700" ht="12.75" customHeight="1">
      <c r="A700" s="1"/>
      <c r="G700" s="1"/>
      <c r="H700" s="1"/>
      <c r="J700" s="1"/>
    </row>
    <row r="701" ht="12.75" customHeight="1">
      <c r="A701" s="1"/>
      <c r="G701" s="1"/>
      <c r="H701" s="1"/>
      <c r="J701" s="1"/>
    </row>
    <row r="702" ht="12.75" customHeight="1">
      <c r="A702" s="1"/>
      <c r="G702" s="1"/>
      <c r="H702" s="1"/>
      <c r="J702" s="1"/>
    </row>
    <row r="703" ht="12.75" customHeight="1">
      <c r="A703" s="1"/>
      <c r="G703" s="1"/>
      <c r="H703" s="1"/>
      <c r="J703" s="1"/>
    </row>
    <row r="704" ht="12.75" customHeight="1">
      <c r="A704" s="1"/>
      <c r="G704" s="1"/>
      <c r="H704" s="1"/>
      <c r="J704" s="1"/>
    </row>
    <row r="705" ht="12.75" customHeight="1">
      <c r="A705" s="1"/>
      <c r="G705" s="1"/>
      <c r="H705" s="1"/>
      <c r="J705" s="1"/>
    </row>
    <row r="706" ht="12.75" customHeight="1">
      <c r="A706" s="1"/>
      <c r="G706" s="1"/>
      <c r="H706" s="1"/>
      <c r="J706" s="1"/>
    </row>
    <row r="707" ht="12.75" customHeight="1">
      <c r="A707" s="1"/>
      <c r="G707" s="1"/>
      <c r="H707" s="1"/>
      <c r="J707" s="1"/>
    </row>
    <row r="708" ht="12.75" customHeight="1">
      <c r="A708" s="1"/>
      <c r="G708" s="1"/>
      <c r="H708" s="1"/>
      <c r="J708" s="1"/>
    </row>
    <row r="709" ht="12.75" customHeight="1">
      <c r="A709" s="1"/>
      <c r="G709" s="1"/>
      <c r="H709" s="1"/>
      <c r="J709" s="1"/>
    </row>
    <row r="710" ht="12.75" customHeight="1">
      <c r="A710" s="1"/>
      <c r="G710" s="1"/>
      <c r="H710" s="1"/>
      <c r="J710" s="1"/>
    </row>
    <row r="711" ht="12.75" customHeight="1">
      <c r="A711" s="1"/>
      <c r="G711" s="1"/>
      <c r="H711" s="1"/>
      <c r="J711" s="1"/>
    </row>
    <row r="712" ht="12.75" customHeight="1">
      <c r="A712" s="1"/>
      <c r="G712" s="1"/>
      <c r="H712" s="1"/>
      <c r="J712" s="1"/>
    </row>
    <row r="713" ht="12.75" customHeight="1">
      <c r="A713" s="1"/>
      <c r="G713" s="1"/>
      <c r="H713" s="1"/>
      <c r="J713" s="1"/>
    </row>
    <row r="714" ht="12.75" customHeight="1">
      <c r="A714" s="1"/>
      <c r="G714" s="1"/>
      <c r="H714" s="1"/>
      <c r="J714" s="1"/>
    </row>
    <row r="715" ht="12.75" customHeight="1">
      <c r="A715" s="1"/>
      <c r="G715" s="1"/>
      <c r="H715" s="1"/>
      <c r="J715" s="1"/>
    </row>
    <row r="716" ht="12.75" customHeight="1">
      <c r="A716" s="1"/>
      <c r="G716" s="1"/>
      <c r="H716" s="1"/>
      <c r="J716" s="1"/>
    </row>
    <row r="717" ht="12.75" customHeight="1">
      <c r="A717" s="1"/>
      <c r="G717" s="1"/>
      <c r="H717" s="1"/>
      <c r="J717" s="1"/>
    </row>
    <row r="718" ht="12.75" customHeight="1">
      <c r="A718" s="1"/>
      <c r="G718" s="1"/>
      <c r="H718" s="1"/>
      <c r="J718" s="1"/>
    </row>
    <row r="719" ht="12.75" customHeight="1">
      <c r="A719" s="1"/>
      <c r="G719" s="1"/>
      <c r="H719" s="1"/>
      <c r="J719" s="1"/>
    </row>
    <row r="720" ht="12.75" customHeight="1">
      <c r="A720" s="1"/>
      <c r="G720" s="1"/>
      <c r="H720" s="1"/>
      <c r="J720" s="1"/>
    </row>
    <row r="721" ht="12.75" customHeight="1">
      <c r="A721" s="1"/>
      <c r="G721" s="1"/>
      <c r="H721" s="1"/>
      <c r="J721" s="1"/>
    </row>
    <row r="722" ht="12.75" customHeight="1">
      <c r="A722" s="1"/>
      <c r="G722" s="1"/>
      <c r="H722" s="1"/>
      <c r="J722" s="1"/>
    </row>
    <row r="723" ht="12.75" customHeight="1">
      <c r="A723" s="1"/>
      <c r="G723" s="1"/>
      <c r="H723" s="1"/>
      <c r="J723" s="1"/>
    </row>
    <row r="724" ht="12.75" customHeight="1">
      <c r="A724" s="1"/>
      <c r="G724" s="1"/>
      <c r="H724" s="1"/>
      <c r="J724" s="1"/>
    </row>
    <row r="725" ht="12.75" customHeight="1">
      <c r="A725" s="1"/>
      <c r="G725" s="1"/>
      <c r="H725" s="1"/>
      <c r="J725" s="1"/>
    </row>
    <row r="726" ht="12.75" customHeight="1">
      <c r="A726" s="1"/>
      <c r="G726" s="1"/>
      <c r="H726" s="1"/>
      <c r="J726" s="1"/>
    </row>
    <row r="727" ht="12.75" customHeight="1">
      <c r="A727" s="1"/>
      <c r="G727" s="1"/>
      <c r="H727" s="1"/>
      <c r="J727" s="1"/>
    </row>
    <row r="728" ht="12.75" customHeight="1">
      <c r="A728" s="1"/>
      <c r="G728" s="1"/>
      <c r="H728" s="1"/>
      <c r="J728" s="1"/>
    </row>
    <row r="729" ht="12.75" customHeight="1">
      <c r="A729" s="1"/>
      <c r="G729" s="1"/>
      <c r="H729" s="1"/>
      <c r="J729" s="1"/>
    </row>
    <row r="730" ht="12.75" customHeight="1">
      <c r="A730" s="1"/>
      <c r="G730" s="1"/>
      <c r="H730" s="1"/>
      <c r="J730" s="1"/>
    </row>
    <row r="731" ht="12.75" customHeight="1">
      <c r="A731" s="1"/>
      <c r="G731" s="1"/>
      <c r="H731" s="1"/>
      <c r="J731" s="1"/>
    </row>
    <row r="732" ht="12.75" customHeight="1">
      <c r="A732" s="1"/>
      <c r="G732" s="1"/>
      <c r="H732" s="1"/>
      <c r="J732" s="1"/>
    </row>
    <row r="733" ht="12.75" customHeight="1">
      <c r="A733" s="1"/>
      <c r="G733" s="1"/>
      <c r="H733" s="1"/>
      <c r="J733" s="1"/>
    </row>
    <row r="734" ht="12.75" customHeight="1">
      <c r="A734" s="1"/>
      <c r="G734" s="1"/>
      <c r="H734" s="1"/>
      <c r="J734" s="1"/>
    </row>
    <row r="735" ht="12.75" customHeight="1">
      <c r="A735" s="1"/>
      <c r="G735" s="1"/>
      <c r="H735" s="1"/>
      <c r="J735" s="1"/>
    </row>
    <row r="736" ht="12.75" customHeight="1">
      <c r="A736" s="1"/>
      <c r="G736" s="1"/>
      <c r="H736" s="1"/>
      <c r="J736" s="1"/>
    </row>
    <row r="737" ht="12.75" customHeight="1">
      <c r="A737" s="1"/>
      <c r="G737" s="1"/>
      <c r="H737" s="1"/>
      <c r="J737" s="1"/>
    </row>
    <row r="738" ht="12.75" customHeight="1">
      <c r="A738" s="1"/>
      <c r="G738" s="1"/>
      <c r="H738" s="1"/>
      <c r="J738" s="1"/>
    </row>
    <row r="739" ht="12.75" customHeight="1">
      <c r="A739" s="1"/>
      <c r="G739" s="1"/>
      <c r="H739" s="1"/>
      <c r="J739" s="1"/>
    </row>
    <row r="740" ht="12.75" customHeight="1">
      <c r="A740" s="1"/>
      <c r="G740" s="1"/>
      <c r="H740" s="1"/>
      <c r="J740" s="1"/>
    </row>
    <row r="741" ht="12.75" customHeight="1">
      <c r="A741" s="1"/>
      <c r="G741" s="1"/>
      <c r="H741" s="1"/>
      <c r="J741" s="1"/>
    </row>
    <row r="742" ht="12.75" customHeight="1">
      <c r="A742" s="1"/>
      <c r="G742" s="1"/>
      <c r="H742" s="1"/>
      <c r="J742" s="1"/>
    </row>
    <row r="743" ht="12.75" customHeight="1">
      <c r="A743" s="1"/>
      <c r="G743" s="1"/>
      <c r="H743" s="1"/>
      <c r="J743" s="1"/>
    </row>
    <row r="744" ht="12.75" customHeight="1">
      <c r="A744" s="1"/>
      <c r="G744" s="1"/>
      <c r="H744" s="1"/>
      <c r="J744" s="1"/>
    </row>
    <row r="745" ht="12.75" customHeight="1">
      <c r="A745" s="1"/>
      <c r="G745" s="1"/>
      <c r="H745" s="1"/>
      <c r="J745" s="1"/>
    </row>
    <row r="746" ht="12.75" customHeight="1">
      <c r="A746" s="1"/>
      <c r="G746" s="1"/>
      <c r="H746" s="1"/>
      <c r="J746" s="1"/>
    </row>
    <row r="747" ht="12.75" customHeight="1">
      <c r="A747" s="1"/>
      <c r="G747" s="1"/>
      <c r="H747" s="1"/>
      <c r="J747" s="1"/>
    </row>
    <row r="748" ht="12.75" customHeight="1">
      <c r="A748" s="1"/>
      <c r="G748" s="1"/>
      <c r="H748" s="1"/>
      <c r="J748" s="1"/>
    </row>
    <row r="749" ht="12.75" customHeight="1">
      <c r="A749" s="1"/>
      <c r="G749" s="1"/>
      <c r="H749" s="1"/>
      <c r="J749" s="1"/>
    </row>
    <row r="750" ht="12.75" customHeight="1">
      <c r="A750" s="1"/>
      <c r="G750" s="1"/>
      <c r="H750" s="1"/>
      <c r="J750" s="1"/>
    </row>
    <row r="751" ht="12.75" customHeight="1">
      <c r="A751" s="1"/>
      <c r="G751" s="1"/>
      <c r="H751" s="1"/>
      <c r="J751" s="1"/>
    </row>
    <row r="752" ht="12.75" customHeight="1">
      <c r="A752" s="1"/>
      <c r="G752" s="1"/>
      <c r="H752" s="1"/>
      <c r="J752" s="1"/>
    </row>
    <row r="753" ht="12.75" customHeight="1">
      <c r="A753" s="1"/>
      <c r="G753" s="1"/>
      <c r="H753" s="1"/>
      <c r="J753" s="1"/>
    </row>
    <row r="754" ht="12.75" customHeight="1">
      <c r="A754" s="1"/>
      <c r="G754" s="1"/>
      <c r="H754" s="1"/>
      <c r="J754" s="1"/>
    </row>
    <row r="755" ht="12.75" customHeight="1">
      <c r="A755" s="1"/>
      <c r="G755" s="1"/>
      <c r="H755" s="1"/>
      <c r="J755" s="1"/>
    </row>
    <row r="756" ht="12.75" customHeight="1">
      <c r="A756" s="1"/>
      <c r="G756" s="1"/>
      <c r="H756" s="1"/>
      <c r="J756" s="1"/>
    </row>
    <row r="757" ht="12.75" customHeight="1">
      <c r="A757" s="1"/>
      <c r="G757" s="1"/>
      <c r="H757" s="1"/>
      <c r="J757" s="1"/>
    </row>
    <row r="758" ht="12.75" customHeight="1">
      <c r="A758" s="1"/>
      <c r="G758" s="1"/>
      <c r="H758" s="1"/>
      <c r="J758" s="1"/>
    </row>
    <row r="759" ht="12.75" customHeight="1">
      <c r="A759" s="1"/>
      <c r="G759" s="1"/>
      <c r="H759" s="1"/>
      <c r="J759" s="1"/>
    </row>
    <row r="760" ht="12.75" customHeight="1">
      <c r="A760" s="1"/>
      <c r="G760" s="1"/>
      <c r="H760" s="1"/>
      <c r="J760" s="1"/>
    </row>
    <row r="761" ht="12.75" customHeight="1">
      <c r="A761" s="1"/>
      <c r="G761" s="1"/>
      <c r="H761" s="1"/>
      <c r="J761" s="1"/>
    </row>
    <row r="762" ht="12.75" customHeight="1">
      <c r="A762" s="1"/>
      <c r="G762" s="1"/>
      <c r="H762" s="1"/>
      <c r="J762" s="1"/>
    </row>
    <row r="763" ht="12.75" customHeight="1">
      <c r="A763" s="1"/>
      <c r="G763" s="1"/>
      <c r="H763" s="1"/>
      <c r="J763" s="1"/>
    </row>
    <row r="764" ht="12.75" customHeight="1">
      <c r="A764" s="1"/>
      <c r="G764" s="1"/>
      <c r="H764" s="1"/>
      <c r="J764" s="1"/>
    </row>
    <row r="765" ht="12.75" customHeight="1">
      <c r="A765" s="1"/>
      <c r="G765" s="1"/>
      <c r="H765" s="1"/>
      <c r="J765" s="1"/>
    </row>
    <row r="766" ht="12.75" customHeight="1">
      <c r="A766" s="1"/>
      <c r="G766" s="1"/>
      <c r="H766" s="1"/>
      <c r="J766" s="1"/>
    </row>
    <row r="767" ht="12.75" customHeight="1">
      <c r="A767" s="1"/>
      <c r="G767" s="1"/>
      <c r="H767" s="1"/>
      <c r="J767" s="1"/>
    </row>
    <row r="768" ht="12.75" customHeight="1">
      <c r="A768" s="1"/>
      <c r="G768" s="1"/>
      <c r="H768" s="1"/>
      <c r="J768" s="1"/>
    </row>
    <row r="769" ht="12.75" customHeight="1">
      <c r="A769" s="1"/>
      <c r="G769" s="1"/>
      <c r="H769" s="1"/>
      <c r="J769" s="1"/>
    </row>
    <row r="770" ht="12.75" customHeight="1">
      <c r="A770" s="1"/>
      <c r="G770" s="1"/>
      <c r="H770" s="1"/>
      <c r="J770" s="1"/>
    </row>
    <row r="771" ht="12.75" customHeight="1">
      <c r="A771" s="1"/>
      <c r="G771" s="1"/>
      <c r="H771" s="1"/>
      <c r="J771" s="1"/>
    </row>
    <row r="772" ht="12.75" customHeight="1">
      <c r="A772" s="1"/>
      <c r="G772" s="1"/>
      <c r="H772" s="1"/>
      <c r="J772" s="1"/>
    </row>
    <row r="773" ht="12.75" customHeight="1">
      <c r="A773" s="1"/>
      <c r="G773" s="1"/>
      <c r="H773" s="1"/>
      <c r="J773" s="1"/>
    </row>
    <row r="774" ht="12.75" customHeight="1">
      <c r="A774" s="1"/>
      <c r="G774" s="1"/>
      <c r="H774" s="1"/>
      <c r="J774" s="1"/>
    </row>
    <row r="775" ht="12.75" customHeight="1">
      <c r="A775" s="1"/>
      <c r="G775" s="1"/>
      <c r="H775" s="1"/>
      <c r="J775" s="1"/>
    </row>
    <row r="776" ht="12.75" customHeight="1">
      <c r="A776" s="1"/>
      <c r="G776" s="1"/>
      <c r="H776" s="1"/>
      <c r="J776" s="1"/>
    </row>
    <row r="777" ht="12.75" customHeight="1">
      <c r="A777" s="1"/>
      <c r="G777" s="1"/>
      <c r="H777" s="1"/>
      <c r="J777" s="1"/>
    </row>
    <row r="778" ht="12.75" customHeight="1">
      <c r="A778" s="1"/>
      <c r="G778" s="1"/>
      <c r="H778" s="1"/>
      <c r="J778" s="1"/>
    </row>
    <row r="779" ht="12.75" customHeight="1">
      <c r="A779" s="1"/>
      <c r="G779" s="1"/>
      <c r="H779" s="1"/>
      <c r="J779" s="1"/>
    </row>
    <row r="780" ht="12.75" customHeight="1">
      <c r="A780" s="1"/>
      <c r="G780" s="1"/>
      <c r="H780" s="1"/>
      <c r="J780" s="1"/>
    </row>
    <row r="781" ht="12.75" customHeight="1">
      <c r="A781" s="1"/>
      <c r="G781" s="1"/>
      <c r="H781" s="1"/>
      <c r="J781" s="1"/>
    </row>
    <row r="782" ht="12.75" customHeight="1">
      <c r="A782" s="1"/>
      <c r="G782" s="1"/>
      <c r="H782" s="1"/>
      <c r="J782" s="1"/>
    </row>
    <row r="783" ht="12.75" customHeight="1">
      <c r="A783" s="1"/>
      <c r="G783" s="1"/>
      <c r="H783" s="1"/>
      <c r="J783" s="1"/>
    </row>
    <row r="784" ht="12.75" customHeight="1">
      <c r="A784" s="1"/>
      <c r="G784" s="1"/>
      <c r="H784" s="1"/>
      <c r="J784" s="1"/>
    </row>
    <row r="785" ht="12.75" customHeight="1">
      <c r="A785" s="1"/>
      <c r="G785" s="1"/>
      <c r="H785" s="1"/>
      <c r="J785" s="1"/>
    </row>
    <row r="786" ht="12.75" customHeight="1">
      <c r="A786" s="1"/>
      <c r="G786" s="1"/>
      <c r="H786" s="1"/>
      <c r="J786" s="1"/>
    </row>
    <row r="787" ht="12.75" customHeight="1">
      <c r="A787" s="1"/>
      <c r="G787" s="1"/>
      <c r="H787" s="1"/>
      <c r="J787" s="1"/>
    </row>
    <row r="788" ht="12.75" customHeight="1">
      <c r="A788" s="1"/>
      <c r="G788" s="1"/>
      <c r="H788" s="1"/>
      <c r="J788" s="1"/>
    </row>
    <row r="789" ht="12.75" customHeight="1">
      <c r="A789" s="1"/>
      <c r="G789" s="1"/>
      <c r="H789" s="1"/>
      <c r="J789" s="1"/>
    </row>
    <row r="790" ht="12.75" customHeight="1">
      <c r="A790" s="1"/>
      <c r="G790" s="1"/>
      <c r="H790" s="1"/>
      <c r="J790" s="1"/>
    </row>
    <row r="791" ht="12.75" customHeight="1">
      <c r="A791" s="1"/>
      <c r="G791" s="1"/>
      <c r="H791" s="1"/>
      <c r="J791" s="1"/>
    </row>
    <row r="792" ht="12.75" customHeight="1">
      <c r="A792" s="1"/>
      <c r="G792" s="1"/>
      <c r="H792" s="1"/>
      <c r="J792" s="1"/>
    </row>
    <row r="793" ht="12.75" customHeight="1">
      <c r="A793" s="1"/>
      <c r="G793" s="1"/>
      <c r="H793" s="1"/>
      <c r="J793" s="1"/>
    </row>
    <row r="794" ht="12.75" customHeight="1">
      <c r="A794" s="1"/>
      <c r="G794" s="1"/>
      <c r="H794" s="1"/>
      <c r="J794" s="1"/>
    </row>
    <row r="795" ht="12.75" customHeight="1">
      <c r="A795" s="1"/>
      <c r="G795" s="1"/>
      <c r="H795" s="1"/>
      <c r="J795" s="1"/>
    </row>
    <row r="796" ht="12.75" customHeight="1">
      <c r="A796" s="1"/>
      <c r="G796" s="1"/>
      <c r="H796" s="1"/>
      <c r="J796" s="1"/>
    </row>
    <row r="797" ht="12.75" customHeight="1">
      <c r="A797" s="1"/>
      <c r="G797" s="1"/>
      <c r="H797" s="1"/>
      <c r="J797" s="1"/>
    </row>
    <row r="798" ht="12.75" customHeight="1">
      <c r="A798" s="1"/>
      <c r="G798" s="1"/>
      <c r="H798" s="1"/>
      <c r="J798" s="1"/>
    </row>
    <row r="799" ht="12.75" customHeight="1">
      <c r="A799" s="1"/>
      <c r="G799" s="1"/>
      <c r="H799" s="1"/>
      <c r="J799" s="1"/>
    </row>
    <row r="800" ht="12.75" customHeight="1">
      <c r="A800" s="1"/>
      <c r="G800" s="1"/>
      <c r="H800" s="1"/>
      <c r="J800" s="1"/>
    </row>
    <row r="801" ht="12.75" customHeight="1">
      <c r="A801" s="1"/>
      <c r="G801" s="1"/>
      <c r="H801" s="1"/>
      <c r="J801" s="1"/>
    </row>
    <row r="802" ht="12.75" customHeight="1">
      <c r="A802" s="1"/>
      <c r="G802" s="1"/>
      <c r="H802" s="1"/>
      <c r="J802" s="1"/>
    </row>
    <row r="803" ht="12.75" customHeight="1">
      <c r="A803" s="1"/>
      <c r="G803" s="1"/>
      <c r="H803" s="1"/>
      <c r="J803" s="1"/>
    </row>
    <row r="804" ht="12.75" customHeight="1">
      <c r="A804" s="1"/>
      <c r="G804" s="1"/>
      <c r="H804" s="1"/>
      <c r="J804" s="1"/>
    </row>
    <row r="805" ht="12.75" customHeight="1">
      <c r="A805" s="1"/>
      <c r="G805" s="1"/>
      <c r="H805" s="1"/>
      <c r="J805" s="1"/>
    </row>
    <row r="806" ht="12.75" customHeight="1">
      <c r="A806" s="1"/>
      <c r="G806" s="1"/>
      <c r="H806" s="1"/>
      <c r="J806" s="1"/>
    </row>
    <row r="807" ht="12.75" customHeight="1">
      <c r="A807" s="1"/>
      <c r="G807" s="1"/>
      <c r="H807" s="1"/>
      <c r="J807" s="1"/>
    </row>
    <row r="808" ht="12.75" customHeight="1">
      <c r="A808" s="1"/>
      <c r="G808" s="1"/>
      <c r="H808" s="1"/>
      <c r="J808" s="1"/>
    </row>
    <row r="809" ht="12.75" customHeight="1">
      <c r="A809" s="1"/>
      <c r="G809" s="1"/>
      <c r="H809" s="1"/>
      <c r="J809" s="1"/>
    </row>
    <row r="810" ht="12.75" customHeight="1">
      <c r="A810" s="1"/>
      <c r="G810" s="1"/>
      <c r="H810" s="1"/>
      <c r="J810" s="1"/>
    </row>
    <row r="811" ht="12.75" customHeight="1">
      <c r="A811" s="1"/>
      <c r="G811" s="1"/>
      <c r="H811" s="1"/>
      <c r="J811" s="1"/>
    </row>
    <row r="812" ht="12.75" customHeight="1">
      <c r="A812" s="1"/>
      <c r="G812" s="1"/>
      <c r="H812" s="1"/>
      <c r="J812" s="1"/>
    </row>
    <row r="813" ht="12.75" customHeight="1">
      <c r="A813" s="1"/>
      <c r="G813" s="1"/>
      <c r="H813" s="1"/>
      <c r="J813" s="1"/>
    </row>
    <row r="814" ht="12.75" customHeight="1">
      <c r="A814" s="1"/>
      <c r="G814" s="1"/>
      <c r="H814" s="1"/>
      <c r="J814" s="1"/>
    </row>
    <row r="815" ht="12.75" customHeight="1">
      <c r="A815" s="1"/>
      <c r="G815" s="1"/>
      <c r="H815" s="1"/>
      <c r="J815" s="1"/>
    </row>
    <row r="816" ht="12.75" customHeight="1">
      <c r="A816" s="1"/>
      <c r="G816" s="1"/>
      <c r="H816" s="1"/>
      <c r="J816" s="1"/>
    </row>
    <row r="817" ht="12.75" customHeight="1">
      <c r="A817" s="1"/>
      <c r="G817" s="1"/>
      <c r="H817" s="1"/>
      <c r="J817" s="1"/>
    </row>
    <row r="818" ht="12.75" customHeight="1">
      <c r="A818" s="1"/>
      <c r="G818" s="1"/>
      <c r="H818" s="1"/>
      <c r="J818" s="1"/>
    </row>
    <row r="819" ht="12.75" customHeight="1">
      <c r="A819" s="1"/>
      <c r="G819" s="1"/>
      <c r="H819" s="1"/>
      <c r="J819" s="1"/>
    </row>
    <row r="820" ht="12.75" customHeight="1">
      <c r="A820" s="1"/>
      <c r="G820" s="1"/>
      <c r="H820" s="1"/>
      <c r="J820" s="1"/>
    </row>
    <row r="821" ht="12.75" customHeight="1">
      <c r="A821" s="1"/>
      <c r="G821" s="1"/>
      <c r="H821" s="1"/>
      <c r="J821" s="1"/>
    </row>
    <row r="822" ht="12.75" customHeight="1">
      <c r="A822" s="1"/>
      <c r="G822" s="1"/>
      <c r="H822" s="1"/>
      <c r="J822" s="1"/>
    </row>
    <row r="823" ht="12.75" customHeight="1">
      <c r="A823" s="1"/>
      <c r="G823" s="1"/>
      <c r="H823" s="1"/>
      <c r="J823" s="1"/>
    </row>
    <row r="824" ht="12.75" customHeight="1">
      <c r="A824" s="1"/>
      <c r="G824" s="1"/>
      <c r="H824" s="1"/>
      <c r="J824" s="1"/>
    </row>
    <row r="825" ht="12.75" customHeight="1">
      <c r="A825" s="1"/>
      <c r="G825" s="1"/>
      <c r="H825" s="1"/>
      <c r="J825" s="1"/>
    </row>
    <row r="826" ht="12.75" customHeight="1">
      <c r="A826" s="1"/>
      <c r="G826" s="1"/>
      <c r="H826" s="1"/>
      <c r="J826" s="1"/>
    </row>
    <row r="827" ht="12.75" customHeight="1">
      <c r="A827" s="1"/>
      <c r="G827" s="1"/>
      <c r="H827" s="1"/>
      <c r="J827" s="1"/>
    </row>
    <row r="828" ht="12.75" customHeight="1">
      <c r="A828" s="1"/>
      <c r="G828" s="1"/>
      <c r="H828" s="1"/>
      <c r="J828" s="1"/>
    </row>
    <row r="829" ht="12.75" customHeight="1">
      <c r="A829" s="1"/>
      <c r="G829" s="1"/>
      <c r="H829" s="1"/>
      <c r="J829" s="1"/>
    </row>
    <row r="830" ht="12.75" customHeight="1">
      <c r="A830" s="1"/>
      <c r="G830" s="1"/>
      <c r="H830" s="1"/>
      <c r="J830" s="1"/>
    </row>
    <row r="831" ht="12.75" customHeight="1">
      <c r="A831" s="1"/>
      <c r="G831" s="1"/>
      <c r="H831" s="1"/>
      <c r="J831" s="1"/>
    </row>
    <row r="832" ht="12.75" customHeight="1">
      <c r="A832" s="1"/>
      <c r="G832" s="1"/>
      <c r="H832" s="1"/>
      <c r="J832" s="1"/>
    </row>
    <row r="833" ht="12.75" customHeight="1">
      <c r="A833" s="1"/>
      <c r="G833" s="1"/>
      <c r="H833" s="1"/>
      <c r="J833" s="1"/>
    </row>
    <row r="834" ht="12.75" customHeight="1">
      <c r="A834" s="1"/>
      <c r="G834" s="1"/>
      <c r="H834" s="1"/>
      <c r="J834" s="1"/>
    </row>
    <row r="835" ht="12.75" customHeight="1">
      <c r="A835" s="1"/>
      <c r="G835" s="1"/>
      <c r="H835" s="1"/>
      <c r="J835" s="1"/>
    </row>
    <row r="836" ht="12.75" customHeight="1">
      <c r="A836" s="1"/>
      <c r="G836" s="1"/>
      <c r="H836" s="1"/>
      <c r="J836" s="1"/>
    </row>
    <row r="837" ht="12.75" customHeight="1">
      <c r="A837" s="1"/>
      <c r="G837" s="1"/>
      <c r="H837" s="1"/>
      <c r="J837" s="1"/>
    </row>
    <row r="838" ht="12.75" customHeight="1">
      <c r="A838" s="1"/>
      <c r="G838" s="1"/>
      <c r="H838" s="1"/>
      <c r="J838" s="1"/>
    </row>
    <row r="839" ht="12.75" customHeight="1">
      <c r="A839" s="1"/>
      <c r="G839" s="1"/>
      <c r="H839" s="1"/>
      <c r="J839" s="1"/>
    </row>
    <row r="840" ht="12.75" customHeight="1">
      <c r="A840" s="1"/>
      <c r="G840" s="1"/>
      <c r="H840" s="1"/>
      <c r="J840" s="1"/>
    </row>
    <row r="841" ht="12.75" customHeight="1">
      <c r="A841" s="1"/>
      <c r="G841" s="1"/>
      <c r="H841" s="1"/>
      <c r="J841" s="1"/>
    </row>
    <row r="842" ht="12.75" customHeight="1">
      <c r="A842" s="1"/>
      <c r="G842" s="1"/>
      <c r="H842" s="1"/>
      <c r="J842" s="1"/>
    </row>
    <row r="843" ht="12.75" customHeight="1">
      <c r="A843" s="1"/>
      <c r="G843" s="1"/>
      <c r="H843" s="1"/>
      <c r="J843" s="1"/>
    </row>
    <row r="844" ht="12.75" customHeight="1">
      <c r="A844" s="1"/>
      <c r="G844" s="1"/>
      <c r="H844" s="1"/>
      <c r="J844" s="1"/>
    </row>
    <row r="845" ht="12.75" customHeight="1">
      <c r="A845" s="1"/>
      <c r="G845" s="1"/>
      <c r="H845" s="1"/>
      <c r="J845" s="1"/>
    </row>
    <row r="846" ht="12.75" customHeight="1">
      <c r="A846" s="1"/>
      <c r="G846" s="1"/>
      <c r="H846" s="1"/>
      <c r="J846" s="1"/>
    </row>
    <row r="847" ht="12.75" customHeight="1">
      <c r="A847" s="1"/>
      <c r="G847" s="1"/>
      <c r="H847" s="1"/>
      <c r="J847" s="1"/>
    </row>
    <row r="848" ht="12.75" customHeight="1">
      <c r="A848" s="1"/>
      <c r="G848" s="1"/>
      <c r="H848" s="1"/>
      <c r="J848" s="1"/>
    </row>
    <row r="849" ht="12.75" customHeight="1">
      <c r="A849" s="1"/>
      <c r="G849" s="1"/>
      <c r="H849" s="1"/>
      <c r="J849" s="1"/>
    </row>
    <row r="850" ht="12.75" customHeight="1">
      <c r="A850" s="1"/>
      <c r="G850" s="1"/>
      <c r="H850" s="1"/>
      <c r="J850" s="1"/>
    </row>
    <row r="851" ht="12.75" customHeight="1">
      <c r="A851" s="1"/>
      <c r="G851" s="1"/>
      <c r="H851" s="1"/>
      <c r="J851" s="1"/>
    </row>
    <row r="852" ht="12.75" customHeight="1">
      <c r="A852" s="1"/>
      <c r="G852" s="1"/>
      <c r="H852" s="1"/>
      <c r="J852" s="1"/>
    </row>
    <row r="853" ht="12.75" customHeight="1">
      <c r="A853" s="1"/>
      <c r="G853" s="1"/>
      <c r="H853" s="1"/>
      <c r="J853" s="1"/>
    </row>
    <row r="854" ht="12.75" customHeight="1">
      <c r="A854" s="1"/>
      <c r="G854" s="1"/>
      <c r="H854" s="1"/>
      <c r="J854" s="1"/>
    </row>
    <row r="855" ht="12.75" customHeight="1">
      <c r="A855" s="1"/>
      <c r="G855" s="1"/>
      <c r="H855" s="1"/>
      <c r="J855" s="1"/>
    </row>
    <row r="856" ht="12.75" customHeight="1">
      <c r="A856" s="1"/>
      <c r="G856" s="1"/>
      <c r="H856" s="1"/>
      <c r="J856" s="1"/>
    </row>
    <row r="857" ht="12.75" customHeight="1">
      <c r="A857" s="1"/>
      <c r="G857" s="1"/>
      <c r="H857" s="1"/>
      <c r="J857" s="1"/>
    </row>
    <row r="858" ht="12.75" customHeight="1">
      <c r="A858" s="1"/>
      <c r="G858" s="1"/>
      <c r="H858" s="1"/>
      <c r="J858" s="1"/>
    </row>
    <row r="859" ht="12.75" customHeight="1">
      <c r="A859" s="1"/>
      <c r="G859" s="1"/>
      <c r="H859" s="1"/>
      <c r="J859" s="1"/>
    </row>
    <row r="860" ht="12.75" customHeight="1">
      <c r="A860" s="1"/>
      <c r="G860" s="1"/>
      <c r="H860" s="1"/>
      <c r="J860" s="1"/>
    </row>
    <row r="861" ht="12.75" customHeight="1">
      <c r="A861" s="1"/>
      <c r="G861" s="1"/>
      <c r="H861" s="1"/>
      <c r="J861" s="1"/>
    </row>
    <row r="862" ht="12.75" customHeight="1">
      <c r="A862" s="1"/>
      <c r="G862" s="1"/>
      <c r="H862" s="1"/>
      <c r="J862" s="1"/>
    </row>
    <row r="863" ht="12.75" customHeight="1">
      <c r="A863" s="1"/>
      <c r="G863" s="1"/>
      <c r="H863" s="1"/>
      <c r="J863" s="1"/>
    </row>
    <row r="864" ht="12.75" customHeight="1">
      <c r="A864" s="1"/>
      <c r="G864" s="1"/>
      <c r="H864" s="1"/>
      <c r="J864" s="1"/>
    </row>
    <row r="865" ht="12.75" customHeight="1">
      <c r="A865" s="1"/>
      <c r="G865" s="1"/>
      <c r="H865" s="1"/>
      <c r="J865" s="1"/>
    </row>
    <row r="866" ht="12.75" customHeight="1">
      <c r="A866" s="1"/>
      <c r="G866" s="1"/>
      <c r="H866" s="1"/>
      <c r="J866" s="1"/>
    </row>
    <row r="867" ht="12.75" customHeight="1">
      <c r="A867" s="1"/>
      <c r="G867" s="1"/>
      <c r="H867" s="1"/>
      <c r="J867" s="1"/>
    </row>
    <row r="868" ht="12.75" customHeight="1">
      <c r="A868" s="1"/>
      <c r="G868" s="1"/>
      <c r="H868" s="1"/>
      <c r="J868" s="1"/>
    </row>
    <row r="869" ht="12.75" customHeight="1">
      <c r="A869" s="1"/>
      <c r="G869" s="1"/>
      <c r="H869" s="1"/>
      <c r="J869" s="1"/>
    </row>
    <row r="870" ht="12.75" customHeight="1">
      <c r="A870" s="1"/>
      <c r="G870" s="1"/>
      <c r="H870" s="1"/>
      <c r="J870" s="1"/>
    </row>
    <row r="871" ht="12.75" customHeight="1">
      <c r="A871" s="1"/>
      <c r="G871" s="1"/>
      <c r="H871" s="1"/>
      <c r="J871" s="1"/>
    </row>
    <row r="872" ht="12.75" customHeight="1">
      <c r="A872" s="1"/>
      <c r="G872" s="1"/>
      <c r="H872" s="1"/>
      <c r="J872" s="1"/>
    </row>
    <row r="873" ht="12.75" customHeight="1">
      <c r="A873" s="1"/>
      <c r="G873" s="1"/>
      <c r="H873" s="1"/>
      <c r="J873" s="1"/>
    </row>
    <row r="874" ht="12.75" customHeight="1">
      <c r="A874" s="1"/>
      <c r="G874" s="1"/>
      <c r="H874" s="1"/>
      <c r="J874" s="1"/>
    </row>
    <row r="875" ht="12.75" customHeight="1">
      <c r="A875" s="1"/>
      <c r="G875" s="1"/>
      <c r="H875" s="1"/>
      <c r="J875" s="1"/>
    </row>
    <row r="876" ht="12.75" customHeight="1">
      <c r="A876" s="1"/>
      <c r="G876" s="1"/>
      <c r="H876" s="1"/>
      <c r="J876" s="1"/>
    </row>
    <row r="877" ht="12.75" customHeight="1">
      <c r="A877" s="1"/>
      <c r="G877" s="1"/>
      <c r="H877" s="1"/>
      <c r="J877" s="1"/>
    </row>
    <row r="878" ht="12.75" customHeight="1">
      <c r="A878" s="1"/>
      <c r="G878" s="1"/>
      <c r="H878" s="1"/>
      <c r="J878" s="1"/>
    </row>
    <row r="879" ht="12.75" customHeight="1">
      <c r="A879" s="1"/>
      <c r="G879" s="1"/>
      <c r="H879" s="1"/>
      <c r="J879" s="1"/>
    </row>
    <row r="880" ht="12.75" customHeight="1">
      <c r="A880" s="1"/>
      <c r="G880" s="1"/>
      <c r="H880" s="1"/>
      <c r="J880" s="1"/>
    </row>
    <row r="881" ht="12.75" customHeight="1">
      <c r="A881" s="1"/>
      <c r="G881" s="1"/>
      <c r="H881" s="1"/>
      <c r="J881" s="1"/>
    </row>
    <row r="882" ht="12.75" customHeight="1">
      <c r="A882" s="1"/>
      <c r="G882" s="1"/>
      <c r="H882" s="1"/>
      <c r="J882" s="1"/>
    </row>
    <row r="883" ht="12.75" customHeight="1">
      <c r="A883" s="1"/>
      <c r="G883" s="1"/>
      <c r="H883" s="1"/>
      <c r="J883" s="1"/>
    </row>
    <row r="884" ht="12.75" customHeight="1">
      <c r="A884" s="1"/>
      <c r="G884" s="1"/>
      <c r="H884" s="1"/>
      <c r="J884" s="1"/>
    </row>
    <row r="885" ht="12.75" customHeight="1">
      <c r="A885" s="1"/>
      <c r="G885" s="1"/>
      <c r="H885" s="1"/>
      <c r="J885" s="1"/>
    </row>
    <row r="886" ht="12.75" customHeight="1">
      <c r="A886" s="1"/>
      <c r="G886" s="1"/>
      <c r="H886" s="1"/>
      <c r="J886" s="1"/>
    </row>
    <row r="887" ht="12.75" customHeight="1">
      <c r="A887" s="1"/>
      <c r="G887" s="1"/>
      <c r="H887" s="1"/>
      <c r="J887" s="1"/>
    </row>
    <row r="888" ht="12.75" customHeight="1">
      <c r="A888" s="1"/>
      <c r="G888" s="1"/>
      <c r="H888" s="1"/>
      <c r="J888" s="1"/>
    </row>
    <row r="889" ht="12.75" customHeight="1">
      <c r="A889" s="1"/>
      <c r="G889" s="1"/>
      <c r="H889" s="1"/>
      <c r="J889" s="1"/>
    </row>
    <row r="890" ht="12.75" customHeight="1">
      <c r="A890" s="1"/>
      <c r="G890" s="1"/>
      <c r="H890" s="1"/>
      <c r="J890" s="1"/>
    </row>
    <row r="891" ht="12.75" customHeight="1">
      <c r="A891" s="1"/>
      <c r="G891" s="1"/>
      <c r="H891" s="1"/>
      <c r="J891" s="1"/>
    </row>
    <row r="892" ht="12.75" customHeight="1">
      <c r="A892" s="1"/>
      <c r="G892" s="1"/>
      <c r="H892" s="1"/>
      <c r="J892" s="1"/>
    </row>
    <row r="893" ht="12.75" customHeight="1">
      <c r="A893" s="1"/>
      <c r="G893" s="1"/>
      <c r="H893" s="1"/>
      <c r="J893" s="1"/>
    </row>
    <row r="894" ht="12.75" customHeight="1">
      <c r="A894" s="1"/>
      <c r="G894" s="1"/>
      <c r="H894" s="1"/>
      <c r="J894" s="1"/>
    </row>
    <row r="895" ht="12.75" customHeight="1">
      <c r="A895" s="1"/>
      <c r="G895" s="1"/>
      <c r="H895" s="1"/>
      <c r="J895" s="1"/>
    </row>
    <row r="896" ht="12.75" customHeight="1">
      <c r="A896" s="1"/>
      <c r="G896" s="1"/>
      <c r="H896" s="1"/>
      <c r="J896" s="1"/>
    </row>
    <row r="897" ht="12.75" customHeight="1">
      <c r="A897" s="1"/>
      <c r="G897" s="1"/>
      <c r="H897" s="1"/>
      <c r="J897" s="1"/>
    </row>
    <row r="898" ht="12.75" customHeight="1">
      <c r="A898" s="1"/>
      <c r="G898" s="1"/>
      <c r="H898" s="1"/>
      <c r="J898" s="1"/>
    </row>
    <row r="899" ht="12.75" customHeight="1">
      <c r="A899" s="1"/>
      <c r="G899" s="1"/>
      <c r="H899" s="1"/>
      <c r="J899" s="1"/>
    </row>
    <row r="900" ht="12.75" customHeight="1">
      <c r="A900" s="1"/>
      <c r="G900" s="1"/>
      <c r="H900" s="1"/>
      <c r="J900" s="1"/>
    </row>
    <row r="901" ht="12.75" customHeight="1">
      <c r="A901" s="1"/>
      <c r="G901" s="1"/>
      <c r="H901" s="1"/>
      <c r="J901" s="1"/>
    </row>
    <row r="902" ht="12.75" customHeight="1">
      <c r="A902" s="1"/>
      <c r="G902" s="1"/>
      <c r="H902" s="1"/>
      <c r="J902" s="1"/>
    </row>
    <row r="903" ht="12.75" customHeight="1">
      <c r="A903" s="1"/>
      <c r="G903" s="1"/>
      <c r="H903" s="1"/>
      <c r="J903" s="1"/>
    </row>
    <row r="904" ht="12.75" customHeight="1">
      <c r="A904" s="1"/>
      <c r="G904" s="1"/>
      <c r="H904" s="1"/>
      <c r="J904" s="1"/>
    </row>
    <row r="905" ht="12.75" customHeight="1">
      <c r="A905" s="1"/>
      <c r="G905" s="1"/>
      <c r="H905" s="1"/>
      <c r="J905" s="1"/>
    </row>
    <row r="906" ht="12.75" customHeight="1">
      <c r="A906" s="1"/>
      <c r="G906" s="1"/>
      <c r="H906" s="1"/>
      <c r="J906" s="1"/>
    </row>
    <row r="907" ht="12.75" customHeight="1">
      <c r="A907" s="1"/>
      <c r="G907" s="1"/>
      <c r="H907" s="1"/>
      <c r="J907" s="1"/>
    </row>
    <row r="908" ht="12.75" customHeight="1">
      <c r="A908" s="1"/>
      <c r="G908" s="1"/>
      <c r="H908" s="1"/>
      <c r="J908" s="1"/>
    </row>
    <row r="909" ht="12.75" customHeight="1">
      <c r="A909" s="1"/>
      <c r="G909" s="1"/>
      <c r="H909" s="1"/>
      <c r="J909" s="1"/>
    </row>
    <row r="910" ht="12.75" customHeight="1">
      <c r="A910" s="1"/>
      <c r="G910" s="1"/>
      <c r="H910" s="1"/>
      <c r="J910" s="1"/>
    </row>
    <row r="911" ht="12.75" customHeight="1">
      <c r="A911" s="1"/>
      <c r="G911" s="1"/>
      <c r="H911" s="1"/>
      <c r="J911" s="1"/>
    </row>
    <row r="912" ht="12.75" customHeight="1">
      <c r="A912" s="1"/>
      <c r="G912" s="1"/>
      <c r="H912" s="1"/>
      <c r="J912" s="1"/>
    </row>
    <row r="913" ht="12.75" customHeight="1">
      <c r="A913" s="1"/>
      <c r="G913" s="1"/>
      <c r="H913" s="1"/>
      <c r="J913" s="1"/>
    </row>
    <row r="914" ht="12.75" customHeight="1">
      <c r="A914" s="1"/>
      <c r="G914" s="1"/>
      <c r="H914" s="1"/>
      <c r="J914" s="1"/>
    </row>
    <row r="915" ht="12.75" customHeight="1">
      <c r="A915" s="1"/>
      <c r="G915" s="1"/>
      <c r="H915" s="1"/>
      <c r="J915" s="1"/>
    </row>
    <row r="916" ht="12.75" customHeight="1">
      <c r="A916" s="1"/>
      <c r="G916" s="1"/>
      <c r="H916" s="1"/>
      <c r="J916" s="1"/>
    </row>
    <row r="917" ht="12.75" customHeight="1">
      <c r="A917" s="1"/>
      <c r="G917" s="1"/>
      <c r="H917" s="1"/>
      <c r="J917" s="1"/>
    </row>
    <row r="918" ht="12.75" customHeight="1">
      <c r="A918" s="1"/>
      <c r="G918" s="1"/>
      <c r="H918" s="1"/>
      <c r="J918" s="1"/>
    </row>
    <row r="919" ht="12.75" customHeight="1">
      <c r="A919" s="1"/>
      <c r="G919" s="1"/>
      <c r="H919" s="1"/>
      <c r="J919" s="1"/>
    </row>
    <row r="920" ht="12.75" customHeight="1">
      <c r="A920" s="1"/>
      <c r="G920" s="1"/>
      <c r="H920" s="1"/>
      <c r="J920" s="1"/>
    </row>
    <row r="921" ht="12.75" customHeight="1">
      <c r="A921" s="1"/>
      <c r="G921" s="1"/>
      <c r="H921" s="1"/>
      <c r="J921" s="1"/>
    </row>
    <row r="922" ht="12.75" customHeight="1">
      <c r="A922" s="1"/>
      <c r="G922" s="1"/>
      <c r="H922" s="1"/>
      <c r="J922" s="1"/>
    </row>
    <row r="923" ht="12.75" customHeight="1">
      <c r="A923" s="1"/>
      <c r="G923" s="1"/>
      <c r="H923" s="1"/>
      <c r="J923" s="1"/>
    </row>
    <row r="924" ht="12.75" customHeight="1">
      <c r="A924" s="1"/>
      <c r="G924" s="1"/>
      <c r="H924" s="1"/>
      <c r="J924" s="1"/>
    </row>
    <row r="925" ht="12.75" customHeight="1">
      <c r="A925" s="1"/>
      <c r="G925" s="1"/>
      <c r="H925" s="1"/>
      <c r="J925" s="1"/>
    </row>
    <row r="926" ht="12.75" customHeight="1">
      <c r="A926" s="1"/>
      <c r="G926" s="1"/>
      <c r="H926" s="1"/>
      <c r="J926" s="1"/>
    </row>
    <row r="927" ht="12.75" customHeight="1">
      <c r="A927" s="1"/>
      <c r="G927" s="1"/>
      <c r="H927" s="1"/>
      <c r="J927" s="1"/>
    </row>
    <row r="928" ht="12.75" customHeight="1">
      <c r="A928" s="1"/>
      <c r="G928" s="1"/>
      <c r="H928" s="1"/>
      <c r="J928" s="1"/>
    </row>
    <row r="929" ht="12.75" customHeight="1">
      <c r="A929" s="1"/>
      <c r="G929" s="1"/>
      <c r="H929" s="1"/>
      <c r="J929" s="1"/>
    </row>
    <row r="930" ht="12.75" customHeight="1">
      <c r="A930" s="1"/>
      <c r="G930" s="1"/>
      <c r="H930" s="1"/>
      <c r="J930" s="1"/>
    </row>
    <row r="931" ht="12.75" customHeight="1">
      <c r="A931" s="1"/>
      <c r="G931" s="1"/>
      <c r="H931" s="1"/>
      <c r="J931" s="1"/>
    </row>
    <row r="932" ht="12.75" customHeight="1">
      <c r="A932" s="1"/>
      <c r="G932" s="1"/>
      <c r="H932" s="1"/>
      <c r="J932" s="1"/>
    </row>
    <row r="933" ht="12.75" customHeight="1">
      <c r="A933" s="1"/>
      <c r="G933" s="1"/>
      <c r="H933" s="1"/>
      <c r="J933" s="1"/>
    </row>
    <row r="934" ht="12.75" customHeight="1">
      <c r="A934" s="1"/>
      <c r="G934" s="1"/>
      <c r="H934" s="1"/>
      <c r="J934" s="1"/>
    </row>
    <row r="935" ht="12.75" customHeight="1">
      <c r="A935" s="1"/>
      <c r="G935" s="1"/>
      <c r="H935" s="1"/>
      <c r="J935" s="1"/>
    </row>
    <row r="936" ht="12.75" customHeight="1">
      <c r="A936" s="1"/>
      <c r="G936" s="1"/>
      <c r="H936" s="1"/>
      <c r="J936" s="1"/>
    </row>
    <row r="937" ht="12.75" customHeight="1">
      <c r="A937" s="1"/>
      <c r="G937" s="1"/>
      <c r="H937" s="1"/>
      <c r="J937" s="1"/>
    </row>
    <row r="938" ht="12.75" customHeight="1">
      <c r="A938" s="1"/>
      <c r="G938" s="1"/>
      <c r="H938" s="1"/>
      <c r="J938" s="1"/>
    </row>
    <row r="939" ht="12.75" customHeight="1">
      <c r="A939" s="1"/>
      <c r="G939" s="1"/>
      <c r="H939" s="1"/>
      <c r="J939" s="1"/>
    </row>
    <row r="940" ht="12.75" customHeight="1">
      <c r="A940" s="1"/>
      <c r="G940" s="1"/>
      <c r="H940" s="1"/>
      <c r="J940" s="1"/>
    </row>
    <row r="941" ht="12.75" customHeight="1">
      <c r="A941" s="1"/>
      <c r="G941" s="1"/>
      <c r="H941" s="1"/>
      <c r="J941" s="1"/>
    </row>
    <row r="942" ht="12.75" customHeight="1">
      <c r="A942" s="1"/>
      <c r="G942" s="1"/>
      <c r="H942" s="1"/>
      <c r="J942" s="1"/>
    </row>
    <row r="943" ht="12.75" customHeight="1">
      <c r="A943" s="1"/>
      <c r="G943" s="1"/>
      <c r="H943" s="1"/>
      <c r="J943" s="1"/>
    </row>
    <row r="944" ht="12.75" customHeight="1">
      <c r="A944" s="1"/>
      <c r="G944" s="1"/>
      <c r="H944" s="1"/>
      <c r="J944" s="1"/>
    </row>
    <row r="945" ht="12.75" customHeight="1">
      <c r="A945" s="1"/>
      <c r="G945" s="1"/>
      <c r="H945" s="1"/>
      <c r="J945" s="1"/>
    </row>
    <row r="946" ht="12.75" customHeight="1">
      <c r="A946" s="1"/>
      <c r="G946" s="1"/>
      <c r="H946" s="1"/>
      <c r="J946" s="1"/>
    </row>
    <row r="947" ht="12.75" customHeight="1">
      <c r="A947" s="1"/>
      <c r="G947" s="1"/>
      <c r="H947" s="1"/>
      <c r="J947" s="1"/>
    </row>
    <row r="948" ht="12.75" customHeight="1">
      <c r="A948" s="1"/>
      <c r="G948" s="1"/>
      <c r="H948" s="1"/>
      <c r="J948" s="1"/>
    </row>
    <row r="949" ht="12.75" customHeight="1">
      <c r="A949" s="1"/>
      <c r="G949" s="1"/>
      <c r="H949" s="1"/>
      <c r="J949" s="1"/>
    </row>
    <row r="950" ht="12.75" customHeight="1">
      <c r="A950" s="1"/>
      <c r="G950" s="1"/>
      <c r="H950" s="1"/>
      <c r="J950" s="1"/>
    </row>
    <row r="951" ht="12.75" customHeight="1">
      <c r="A951" s="1"/>
      <c r="G951" s="1"/>
      <c r="H951" s="1"/>
      <c r="J951" s="1"/>
    </row>
    <row r="952" ht="12.75" customHeight="1">
      <c r="A952" s="1"/>
      <c r="G952" s="1"/>
      <c r="H952" s="1"/>
      <c r="J952" s="1"/>
    </row>
    <row r="953" ht="12.75" customHeight="1">
      <c r="A953" s="1"/>
      <c r="G953" s="1"/>
      <c r="H953" s="1"/>
      <c r="J953" s="1"/>
    </row>
    <row r="954" ht="12.75" customHeight="1">
      <c r="A954" s="1"/>
      <c r="G954" s="1"/>
      <c r="H954" s="1"/>
      <c r="J954" s="1"/>
    </row>
    <row r="955" ht="12.75" customHeight="1">
      <c r="A955" s="1"/>
      <c r="G955" s="1"/>
      <c r="H955" s="1"/>
      <c r="J955" s="1"/>
    </row>
    <row r="956" ht="12.75" customHeight="1">
      <c r="A956" s="1"/>
      <c r="G956" s="1"/>
      <c r="H956" s="1"/>
      <c r="J956" s="1"/>
    </row>
    <row r="957" ht="12.75" customHeight="1">
      <c r="A957" s="1"/>
      <c r="G957" s="1"/>
      <c r="H957" s="1"/>
      <c r="J957" s="1"/>
    </row>
    <row r="958" ht="12.75" customHeight="1">
      <c r="A958" s="1"/>
      <c r="G958" s="1"/>
      <c r="H958" s="1"/>
      <c r="J958" s="1"/>
    </row>
    <row r="959" ht="12.75" customHeight="1">
      <c r="A959" s="1"/>
      <c r="G959" s="1"/>
      <c r="H959" s="1"/>
      <c r="J959" s="1"/>
    </row>
    <row r="960" ht="12.75" customHeight="1">
      <c r="A960" s="1"/>
      <c r="G960" s="1"/>
      <c r="H960" s="1"/>
      <c r="J960" s="1"/>
    </row>
    <row r="961" ht="12.75" customHeight="1">
      <c r="A961" s="1"/>
      <c r="G961" s="1"/>
      <c r="H961" s="1"/>
      <c r="J961" s="1"/>
    </row>
    <row r="962" ht="12.75" customHeight="1">
      <c r="A962" s="1"/>
      <c r="G962" s="1"/>
      <c r="H962" s="1"/>
      <c r="J962" s="1"/>
    </row>
    <row r="963" ht="12.75" customHeight="1">
      <c r="A963" s="1"/>
      <c r="G963" s="1"/>
      <c r="H963" s="1"/>
      <c r="J963" s="1"/>
    </row>
    <row r="964" ht="12.75" customHeight="1">
      <c r="A964" s="1"/>
      <c r="G964" s="1"/>
      <c r="H964" s="1"/>
      <c r="J964" s="1"/>
    </row>
    <row r="965" ht="12.75" customHeight="1">
      <c r="A965" s="1"/>
      <c r="G965" s="1"/>
      <c r="H965" s="1"/>
      <c r="J965" s="1"/>
    </row>
    <row r="966" ht="12.75" customHeight="1">
      <c r="A966" s="1"/>
      <c r="G966" s="1"/>
      <c r="H966" s="1"/>
      <c r="J966" s="1"/>
    </row>
    <row r="967" ht="12.75" customHeight="1">
      <c r="A967" s="1"/>
      <c r="G967" s="1"/>
      <c r="H967" s="1"/>
      <c r="J967" s="1"/>
    </row>
    <row r="968" ht="12.75" customHeight="1">
      <c r="A968" s="1"/>
      <c r="G968" s="1"/>
      <c r="H968" s="1"/>
      <c r="J968" s="1"/>
    </row>
    <row r="969" ht="12.75" customHeight="1">
      <c r="A969" s="1"/>
      <c r="G969" s="1"/>
      <c r="H969" s="1"/>
      <c r="J969" s="1"/>
    </row>
    <row r="970" ht="12.75" customHeight="1">
      <c r="A970" s="1"/>
      <c r="G970" s="1"/>
      <c r="H970" s="1"/>
      <c r="J970" s="1"/>
    </row>
    <row r="971" ht="12.75" customHeight="1">
      <c r="A971" s="1"/>
      <c r="G971" s="1"/>
      <c r="H971" s="1"/>
      <c r="J971" s="1"/>
    </row>
    <row r="972" ht="12.75" customHeight="1">
      <c r="A972" s="1"/>
      <c r="G972" s="1"/>
      <c r="H972" s="1"/>
      <c r="J972" s="1"/>
    </row>
    <row r="973" ht="12.75" customHeight="1">
      <c r="A973" s="1"/>
      <c r="G973" s="1"/>
      <c r="H973" s="1"/>
      <c r="J973" s="1"/>
    </row>
    <row r="974" ht="12.75" customHeight="1">
      <c r="A974" s="1"/>
      <c r="G974" s="1"/>
      <c r="H974" s="1"/>
      <c r="J974" s="1"/>
    </row>
    <row r="975" ht="12.75" customHeight="1">
      <c r="A975" s="1"/>
      <c r="G975" s="1"/>
      <c r="H975" s="1"/>
      <c r="J975" s="1"/>
    </row>
    <row r="976" ht="12.75" customHeight="1">
      <c r="A976" s="1"/>
      <c r="G976" s="1"/>
      <c r="H976" s="1"/>
      <c r="J976" s="1"/>
    </row>
    <row r="977" ht="12.75" customHeight="1">
      <c r="A977" s="1"/>
      <c r="G977" s="1"/>
      <c r="H977" s="1"/>
      <c r="J977" s="1"/>
    </row>
    <row r="978" ht="12.75" customHeight="1">
      <c r="A978" s="1"/>
      <c r="G978" s="1"/>
      <c r="H978" s="1"/>
      <c r="J978" s="1"/>
    </row>
    <row r="979" ht="12.75" customHeight="1">
      <c r="A979" s="1"/>
      <c r="G979" s="1"/>
      <c r="H979" s="1"/>
      <c r="J979" s="1"/>
    </row>
    <row r="980" ht="12.75" customHeight="1">
      <c r="A980" s="1"/>
      <c r="G980" s="1"/>
      <c r="H980" s="1"/>
      <c r="J980" s="1"/>
    </row>
    <row r="981" ht="12.75" customHeight="1">
      <c r="A981" s="1"/>
      <c r="G981" s="1"/>
      <c r="H981" s="1"/>
      <c r="J981" s="1"/>
    </row>
    <row r="982" ht="12.75" customHeight="1">
      <c r="A982" s="1"/>
      <c r="G982" s="1"/>
      <c r="H982" s="1"/>
      <c r="J982" s="1"/>
    </row>
    <row r="983" ht="12.75" customHeight="1">
      <c r="A983" s="1"/>
      <c r="G983" s="1"/>
      <c r="H983" s="1"/>
      <c r="J983" s="1"/>
    </row>
    <row r="984" ht="12.75" customHeight="1">
      <c r="A984" s="1"/>
      <c r="G984" s="1"/>
      <c r="H984" s="1"/>
      <c r="J984" s="1"/>
    </row>
    <row r="985" ht="12.75" customHeight="1">
      <c r="A985" s="1"/>
      <c r="G985" s="1"/>
      <c r="H985" s="1"/>
      <c r="J985" s="1"/>
    </row>
    <row r="986" ht="12.75" customHeight="1">
      <c r="A986" s="1"/>
      <c r="G986" s="1"/>
      <c r="H986" s="1"/>
      <c r="J986" s="1"/>
    </row>
    <row r="987" ht="12.75" customHeight="1">
      <c r="A987" s="1"/>
      <c r="G987" s="1"/>
      <c r="H987" s="1"/>
      <c r="J987" s="1"/>
    </row>
    <row r="988" ht="12.75" customHeight="1">
      <c r="A988" s="1"/>
      <c r="G988" s="1"/>
      <c r="H988" s="1"/>
      <c r="J988" s="1"/>
    </row>
    <row r="989" ht="12.75" customHeight="1">
      <c r="A989" s="1"/>
      <c r="G989" s="1"/>
      <c r="H989" s="1"/>
      <c r="J989" s="1"/>
    </row>
    <row r="990" ht="12.75" customHeight="1">
      <c r="A990" s="1"/>
      <c r="G990" s="1"/>
      <c r="H990" s="1"/>
      <c r="J990" s="1"/>
    </row>
    <row r="991" ht="12.75" customHeight="1">
      <c r="A991" s="1"/>
      <c r="G991" s="1"/>
      <c r="H991" s="1"/>
      <c r="J991" s="1"/>
    </row>
    <row r="992" ht="12.75" customHeight="1">
      <c r="A992" s="1"/>
      <c r="G992" s="1"/>
      <c r="H992" s="1"/>
      <c r="J992" s="1"/>
    </row>
    <row r="993" ht="12.75" customHeight="1">
      <c r="A993" s="1"/>
      <c r="G993" s="1"/>
      <c r="H993" s="1"/>
      <c r="J993" s="1"/>
    </row>
    <row r="994" ht="12.75" customHeight="1">
      <c r="A994" s="1"/>
      <c r="G994" s="1"/>
      <c r="H994" s="1"/>
      <c r="J994" s="1"/>
    </row>
    <row r="995" ht="12.75" customHeight="1">
      <c r="A995" s="1"/>
      <c r="G995" s="1"/>
      <c r="H995" s="1"/>
      <c r="J995" s="1"/>
    </row>
    <row r="996" ht="12.75" customHeight="1">
      <c r="A996" s="1"/>
      <c r="G996" s="1"/>
      <c r="H996" s="1"/>
      <c r="J996" s="1"/>
    </row>
    <row r="997" ht="12.75" customHeight="1">
      <c r="A997" s="1"/>
      <c r="G997" s="1"/>
      <c r="H997" s="1"/>
      <c r="J997" s="1"/>
    </row>
    <row r="998" ht="12.75" customHeight="1">
      <c r="A998" s="1"/>
      <c r="G998" s="1"/>
      <c r="H998" s="1"/>
      <c r="J998" s="1"/>
    </row>
    <row r="999" ht="12.75" customHeight="1">
      <c r="A999" s="1"/>
      <c r="G999" s="1"/>
      <c r="H999" s="1"/>
      <c r="J999" s="1"/>
    </row>
    <row r="1000" ht="12.75" customHeight="1">
      <c r="A1000" s="1"/>
      <c r="G1000" s="1"/>
      <c r="H1000" s="1"/>
      <c r="J1000" s="1"/>
    </row>
  </sheetData>
  <mergeCells count="1">
    <mergeCell ref="D30:H30"/>
  </mergeCells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9" width="8.0"/>
    <col customWidth="1" min="10" max="10" width="8.86"/>
  </cols>
  <sheetData>
    <row r="1" ht="18.75" customHeight="1">
      <c r="A1" s="17" t="s">
        <v>368</v>
      </c>
      <c r="B1" s="17"/>
      <c r="C1" s="17"/>
      <c r="D1" s="17"/>
      <c r="E1" s="17"/>
      <c r="F1" s="17"/>
      <c r="G1" s="17"/>
      <c r="H1" s="17"/>
      <c r="I1" s="17"/>
      <c r="J1" s="1"/>
    </row>
    <row r="2" ht="13.5" customHeight="1">
      <c r="A2" s="1"/>
      <c r="J2" s="1"/>
    </row>
    <row r="3" ht="12.75" customHeight="1">
      <c r="A3" s="1"/>
      <c r="H3" s="295" t="s">
        <v>4208</v>
      </c>
      <c r="J3" s="1"/>
    </row>
    <row r="4" ht="12.75" customHeight="1">
      <c r="A4" s="1"/>
      <c r="H4" s="295" t="s">
        <v>2091</v>
      </c>
      <c r="J4" s="1"/>
    </row>
    <row r="5" ht="12.75" customHeight="1">
      <c r="A5" s="1"/>
      <c r="C5" s="294" t="s">
        <v>4209</v>
      </c>
      <c r="D5" s="294" t="s">
        <v>4210</v>
      </c>
      <c r="E5" s="294" t="s">
        <v>4211</v>
      </c>
      <c r="F5" s="294" t="s">
        <v>4212</v>
      </c>
      <c r="G5" s="294" t="s">
        <v>4213</v>
      </c>
      <c r="H5" s="294" t="s">
        <v>4214</v>
      </c>
      <c r="J5" s="1"/>
    </row>
    <row r="6" ht="12.75" customHeight="1">
      <c r="A6" s="1"/>
      <c r="C6" s="4" t="s">
        <v>584</v>
      </c>
      <c r="D6" s="5">
        <v>10.0</v>
      </c>
      <c r="E6" s="5">
        <v>20.0</v>
      </c>
      <c r="F6" s="5">
        <v>30.0</v>
      </c>
      <c r="G6" s="5">
        <v>40.0</v>
      </c>
      <c r="H6" s="5">
        <v>50.0</v>
      </c>
      <c r="J6" s="1"/>
    </row>
    <row r="7" ht="12.75" customHeight="1">
      <c r="A7" s="1"/>
      <c r="C7" s="4" t="s">
        <v>585</v>
      </c>
      <c r="D7" s="5">
        <v>80.0</v>
      </c>
      <c r="E7" s="5">
        <v>90.0</v>
      </c>
      <c r="F7" s="5">
        <v>100.0</v>
      </c>
      <c r="G7" s="5">
        <v>110.0</v>
      </c>
      <c r="H7" s="5">
        <v>120.0</v>
      </c>
      <c r="J7" s="1"/>
    </row>
    <row r="8" ht="12.75" customHeight="1">
      <c r="A8" s="1"/>
      <c r="C8" s="4" t="s">
        <v>586</v>
      </c>
      <c r="D8" s="5">
        <v>97.0</v>
      </c>
      <c r="E8" s="5">
        <v>69.0</v>
      </c>
      <c r="F8" s="5">
        <v>45.0</v>
      </c>
      <c r="G8" s="5">
        <v>51.0</v>
      </c>
      <c r="H8" s="5">
        <v>77.0</v>
      </c>
      <c r="J8" s="1"/>
    </row>
    <row r="9" ht="12.75" customHeight="1">
      <c r="A9" s="1"/>
      <c r="J9" s="1"/>
    </row>
    <row r="10" ht="12.75" customHeight="1">
      <c r="A10" s="1"/>
      <c r="J10" s="1"/>
    </row>
    <row r="11" ht="12.75" customHeight="1">
      <c r="A11" s="1"/>
      <c r="C11" s="69"/>
      <c r="D11" s="194"/>
      <c r="E11" s="194"/>
      <c r="F11" s="102" t="s">
        <v>2096</v>
      </c>
      <c r="G11" s="5" t="s">
        <v>585</v>
      </c>
      <c r="J11" s="1"/>
    </row>
    <row r="12" ht="12.75" customHeight="1">
      <c r="A12" s="1"/>
      <c r="C12" s="69"/>
      <c r="D12" s="194"/>
      <c r="E12" s="194"/>
      <c r="F12" s="102" t="s">
        <v>4215</v>
      </c>
      <c r="G12" s="5">
        <v>4.0</v>
      </c>
      <c r="J12" s="1"/>
    </row>
    <row r="13" ht="12.75" customHeight="1">
      <c r="A13" s="1"/>
      <c r="J13" s="1"/>
    </row>
    <row r="14" ht="12.75" customHeight="1">
      <c r="A14" s="1"/>
      <c r="E14" s="69"/>
      <c r="F14" s="102" t="s">
        <v>2098</v>
      </c>
      <c r="G14" s="6">
        <f>VLOOKUP(G11,C6:H8,G12,FALSE)</f>
        <v>100</v>
      </c>
      <c r="J14" s="1"/>
    </row>
    <row r="15" ht="12.75" customHeight="1">
      <c r="A15" s="1"/>
      <c r="G15" s="47" t="s">
        <v>4216</v>
      </c>
      <c r="J15" s="1"/>
    </row>
    <row r="16" ht="12.75" customHeight="1">
      <c r="A16" s="1"/>
      <c r="J16" s="1"/>
    </row>
    <row r="17" ht="13.5" customHeight="1">
      <c r="A17" s="1"/>
      <c r="B17" s="3" t="s">
        <v>698</v>
      </c>
      <c r="C17" s="3"/>
      <c r="D17" s="3"/>
      <c r="E17" s="3"/>
      <c r="F17" s="3"/>
      <c r="G17" s="3"/>
      <c r="H17" s="3"/>
      <c r="I17" s="3"/>
      <c r="J17" s="1"/>
    </row>
    <row r="18" ht="12.75" customHeight="1">
      <c r="A18" s="1"/>
      <c r="B18" s="1" t="s">
        <v>4217</v>
      </c>
      <c r="J18" s="1"/>
    </row>
    <row r="19" ht="12.75" customHeight="1">
      <c r="A19" s="1"/>
      <c r="B19" s="1" t="s">
        <v>4218</v>
      </c>
      <c r="J19" s="1"/>
    </row>
    <row r="20" ht="12.75" customHeight="1">
      <c r="A20" s="1"/>
      <c r="J20" s="1"/>
    </row>
    <row r="21" ht="13.5" customHeight="1">
      <c r="A21" s="1"/>
      <c r="B21" s="3" t="s">
        <v>653</v>
      </c>
      <c r="C21" s="3"/>
      <c r="D21" s="3"/>
      <c r="E21" s="3"/>
      <c r="F21" s="3"/>
      <c r="G21" s="3"/>
      <c r="H21" s="3"/>
      <c r="I21" s="3"/>
      <c r="J21" s="1"/>
    </row>
    <row r="22" ht="12.75" customHeight="1">
      <c r="A22" s="1"/>
      <c r="B22" s="2" t="s">
        <v>4219</v>
      </c>
      <c r="J22" s="1"/>
    </row>
    <row r="23" ht="12.75" customHeight="1">
      <c r="A23" s="1"/>
      <c r="B23" s="1" t="s">
        <v>2103</v>
      </c>
      <c r="J23" s="1"/>
    </row>
    <row r="24" ht="12.75" customHeight="1">
      <c r="A24" s="1"/>
      <c r="B24" s="1" t="s">
        <v>4220</v>
      </c>
      <c r="J24" s="1"/>
    </row>
    <row r="25" ht="12.75" customHeight="1">
      <c r="A25" s="1"/>
      <c r="B25" s="1" t="s">
        <v>4221</v>
      </c>
      <c r="J25" s="1"/>
    </row>
    <row r="26" ht="12.75" customHeight="1">
      <c r="A26" s="1"/>
      <c r="B26" s="1" t="s">
        <v>2106</v>
      </c>
      <c r="J26" s="1"/>
    </row>
    <row r="27" ht="12.75" customHeight="1">
      <c r="A27" s="1"/>
      <c r="J27" s="1"/>
    </row>
    <row r="28" ht="13.5" customHeight="1">
      <c r="A28" s="1"/>
      <c r="B28" s="3" t="s">
        <v>4</v>
      </c>
      <c r="C28" s="3"/>
      <c r="D28" s="3"/>
      <c r="E28" s="3"/>
      <c r="F28" s="3"/>
      <c r="G28" s="3"/>
      <c r="H28" s="3"/>
      <c r="I28" s="3"/>
      <c r="J28" s="1"/>
    </row>
    <row r="29" ht="12.75" customHeight="1">
      <c r="A29" s="1"/>
      <c r="B29" s="1" t="s">
        <v>788</v>
      </c>
      <c r="J29" s="1"/>
    </row>
    <row r="30" ht="12.75" customHeight="1">
      <c r="A30" s="1"/>
      <c r="J30" s="1"/>
    </row>
    <row r="31" ht="13.5" customHeight="1">
      <c r="A31" s="1"/>
      <c r="B31" s="3" t="s">
        <v>493</v>
      </c>
      <c r="C31" s="3"/>
      <c r="D31" s="3"/>
      <c r="E31" s="3"/>
      <c r="F31" s="3"/>
      <c r="G31" s="3"/>
      <c r="H31" s="3"/>
      <c r="I31" s="3"/>
      <c r="J31" s="1"/>
    </row>
    <row r="32" ht="12.75" customHeight="1">
      <c r="A32" s="1"/>
      <c r="B32" s="1" t="s">
        <v>4222</v>
      </c>
      <c r="J32" s="1"/>
    </row>
    <row r="33" ht="12.75" customHeight="1">
      <c r="A33" s="1"/>
      <c r="B33" s="1" t="s">
        <v>4223</v>
      </c>
      <c r="J33" s="1"/>
    </row>
    <row r="34" ht="12.75" customHeight="1">
      <c r="A34" s="1"/>
      <c r="B34" s="1" t="s">
        <v>4224</v>
      </c>
      <c r="J34" s="1"/>
    </row>
    <row r="35" ht="12.75" customHeight="1">
      <c r="A35" s="1"/>
      <c r="B35" s="1" t="s">
        <v>2110</v>
      </c>
      <c r="J35" s="1"/>
    </row>
    <row r="36" ht="12.75" customHeight="1">
      <c r="A36" s="1"/>
      <c r="J36" s="1"/>
    </row>
    <row r="37" ht="12.75" customHeight="1">
      <c r="A37" s="1"/>
      <c r="B37" s="1" t="s">
        <v>4225</v>
      </c>
      <c r="J37" s="1"/>
    </row>
    <row r="38" ht="12.75" customHeight="1">
      <c r="A38" s="1"/>
      <c r="B38" s="1" t="s">
        <v>4226</v>
      </c>
      <c r="J38" s="1"/>
    </row>
    <row r="39" ht="12.75" customHeight="1">
      <c r="A39" s="1"/>
      <c r="B39" s="1" t="s">
        <v>2113</v>
      </c>
      <c r="J39" s="1"/>
    </row>
    <row r="40" ht="12.75" customHeight="1">
      <c r="A40" s="1"/>
      <c r="B40" s="1" t="s">
        <v>2114</v>
      </c>
      <c r="J40" s="1"/>
    </row>
    <row r="41" ht="12.75" customHeight="1">
      <c r="A41" s="1"/>
      <c r="J41" s="1"/>
    </row>
    <row r="42" ht="12.75" customHeight="1">
      <c r="A42" s="1"/>
      <c r="B42" s="1" t="s">
        <v>4227</v>
      </c>
      <c r="J42" s="1"/>
    </row>
    <row r="43" ht="12.75" customHeight="1">
      <c r="A43" s="1"/>
      <c r="B43" s="1" t="s">
        <v>2116</v>
      </c>
      <c r="J43" s="1"/>
    </row>
    <row r="44" ht="12.75" customHeight="1">
      <c r="A44" s="1"/>
      <c r="J44" s="1"/>
    </row>
    <row r="45" ht="12.75" customHeight="1">
      <c r="A45" s="1"/>
      <c r="B45" s="1" t="s">
        <v>4228</v>
      </c>
      <c r="J45" s="1"/>
    </row>
    <row r="46" ht="12.75" customHeight="1">
      <c r="A46" s="1"/>
      <c r="B46" s="1" t="s">
        <v>4229</v>
      </c>
      <c r="J46" s="1"/>
    </row>
    <row r="47" ht="12.75" customHeight="1">
      <c r="A47" s="1"/>
      <c r="J47" s="1"/>
    </row>
    <row r="48" ht="12.75" customHeight="1">
      <c r="A48" s="1"/>
      <c r="J48" s="1"/>
    </row>
    <row r="49" ht="12.75" customHeight="1">
      <c r="A49" s="1"/>
      <c r="D49" s="4" t="s">
        <v>584</v>
      </c>
      <c r="E49" s="4" t="s">
        <v>585</v>
      </c>
      <c r="F49" s="4" t="s">
        <v>586</v>
      </c>
      <c r="J49" s="1"/>
    </row>
    <row r="50" ht="12.75" customHeight="1">
      <c r="A50" s="1"/>
      <c r="C50" s="4" t="s">
        <v>46</v>
      </c>
      <c r="D50" s="5">
        <v>10.0</v>
      </c>
      <c r="E50" s="5">
        <v>80.0</v>
      </c>
      <c r="F50" s="5">
        <v>97.0</v>
      </c>
      <c r="J50" s="1"/>
    </row>
    <row r="51" ht="12.75" customHeight="1">
      <c r="A51" s="1"/>
      <c r="C51" s="4" t="s">
        <v>737</v>
      </c>
      <c r="D51" s="5">
        <v>20.0</v>
      </c>
      <c r="E51" s="5">
        <v>90.0</v>
      </c>
      <c r="F51" s="5">
        <v>69.0</v>
      </c>
      <c r="J51" s="1"/>
    </row>
    <row r="52" ht="12.75" customHeight="1">
      <c r="A52" s="1"/>
      <c r="C52" s="4" t="s">
        <v>45</v>
      </c>
      <c r="D52" s="5">
        <v>30.0</v>
      </c>
      <c r="E52" s="5">
        <v>100.0</v>
      </c>
      <c r="F52" s="5">
        <v>45.0</v>
      </c>
      <c r="J52" s="1"/>
    </row>
    <row r="53" ht="12.75" customHeight="1">
      <c r="A53" s="1"/>
      <c r="C53" s="4" t="s">
        <v>47</v>
      </c>
      <c r="D53" s="5">
        <v>40.0</v>
      </c>
      <c r="E53" s="5">
        <v>110.0</v>
      </c>
      <c r="F53" s="5">
        <v>51.0</v>
      </c>
      <c r="J53" s="1"/>
    </row>
    <row r="54" ht="12.75" customHeight="1">
      <c r="A54" s="1"/>
      <c r="C54" s="4" t="s">
        <v>508</v>
      </c>
      <c r="D54" s="5">
        <v>50.0</v>
      </c>
      <c r="E54" s="5">
        <v>120.0</v>
      </c>
      <c r="F54" s="5">
        <v>77.0</v>
      </c>
      <c r="J54" s="1"/>
    </row>
    <row r="55" ht="12.75" customHeight="1">
      <c r="A55" s="1"/>
      <c r="J55" s="1"/>
    </row>
    <row r="56" ht="12.75" customHeight="1">
      <c r="A56" s="1"/>
      <c r="B56" s="69"/>
      <c r="C56" s="194"/>
      <c r="D56" s="194"/>
      <c r="E56" s="102" t="s">
        <v>2121</v>
      </c>
      <c r="F56" s="5" t="s">
        <v>2543</v>
      </c>
      <c r="J56" s="1"/>
    </row>
    <row r="57" ht="12.75" customHeight="1">
      <c r="A57" s="1"/>
      <c r="B57" s="69"/>
      <c r="C57" s="194"/>
      <c r="D57" s="194"/>
      <c r="E57" s="102" t="s">
        <v>2096</v>
      </c>
      <c r="F57" s="5" t="s">
        <v>4230</v>
      </c>
      <c r="J57" s="1"/>
    </row>
    <row r="58" ht="12.75" customHeight="1">
      <c r="A58" s="1"/>
      <c r="J58" s="1"/>
    </row>
    <row r="59" ht="12.75" customHeight="1">
      <c r="A59" s="1"/>
      <c r="D59" s="69"/>
      <c r="E59" s="102" t="s">
        <v>2098</v>
      </c>
      <c r="F59" s="6">
        <f>VLOOKUP(F56,C50:F54,MATCH(F57,D49:F49,0)+1,FALSE)</f>
        <v>69</v>
      </c>
      <c r="J59" s="1"/>
    </row>
    <row r="60" ht="12.75" customHeight="1">
      <c r="A60" s="1"/>
      <c r="F60" s="7" t="s">
        <v>4231</v>
      </c>
      <c r="J60" s="1"/>
    </row>
    <row r="61" ht="12.75" customHeight="1">
      <c r="A61" s="1"/>
      <c r="J61" s="1"/>
    </row>
    <row r="62" ht="13.5" customHeight="1">
      <c r="A62" s="1"/>
      <c r="B62" s="3" t="s">
        <v>518</v>
      </c>
      <c r="C62" s="3"/>
      <c r="D62" s="3"/>
      <c r="E62" s="3"/>
      <c r="F62" s="3"/>
      <c r="G62" s="3"/>
      <c r="H62" s="3"/>
      <c r="I62" s="3"/>
      <c r="J62" s="1"/>
    </row>
    <row r="63" ht="12.75" customHeight="1">
      <c r="A63" s="1"/>
      <c r="B63" s="1" t="s">
        <v>4232</v>
      </c>
      <c r="J63" s="1"/>
    </row>
    <row r="64" ht="12.75" customHeight="1">
      <c r="A64" s="1"/>
      <c r="B64" s="1" t="s">
        <v>2125</v>
      </c>
      <c r="J64" s="1"/>
    </row>
    <row r="65" ht="12.75" customHeight="1">
      <c r="A65" s="1"/>
      <c r="B65" s="1" t="s">
        <v>4233</v>
      </c>
      <c r="J65" s="1"/>
    </row>
    <row r="66" ht="12.75" customHeight="1">
      <c r="A66" s="1"/>
      <c r="B66" s="1" t="s">
        <v>4234</v>
      </c>
      <c r="J66" s="1"/>
    </row>
    <row r="67" ht="12.75" customHeight="1">
      <c r="A67" s="1"/>
      <c r="B67" s="1" t="s">
        <v>4235</v>
      </c>
      <c r="J67" s="1"/>
    </row>
    <row r="68" ht="12.75" customHeight="1">
      <c r="A68" s="1"/>
      <c r="J68" s="1"/>
    </row>
    <row r="69" ht="12.75" customHeight="1">
      <c r="A69" s="1"/>
      <c r="B69" s="1" t="s">
        <v>4236</v>
      </c>
      <c r="J69" s="1"/>
    </row>
    <row r="70" ht="12.75" customHeight="1">
      <c r="A70" s="1"/>
      <c r="B70" s="1" t="s">
        <v>4237</v>
      </c>
      <c r="J70" s="1"/>
    </row>
    <row r="71" ht="12.75" customHeight="1">
      <c r="A71" s="1"/>
      <c r="B71" s="1" t="s">
        <v>2131</v>
      </c>
      <c r="J71" s="1"/>
    </row>
    <row r="72" ht="12.75" customHeight="1">
      <c r="A72" s="1"/>
      <c r="J72" s="1"/>
    </row>
    <row r="73" ht="13.5" customHeight="1">
      <c r="A73" s="1"/>
      <c r="B73" s="4" t="s">
        <v>2132</v>
      </c>
      <c r="C73" s="4" t="s">
        <v>2133</v>
      </c>
      <c r="D73" s="4" t="s">
        <v>1365</v>
      </c>
      <c r="F73" s="1" t="s">
        <v>4238</v>
      </c>
      <c r="J73" s="1"/>
    </row>
    <row r="74" ht="14.25" customHeight="1">
      <c r="A74" s="1"/>
      <c r="B74" s="296" t="s">
        <v>1833</v>
      </c>
      <c r="C74" s="297" t="s">
        <v>2134</v>
      </c>
      <c r="D74" s="298">
        <f>VLOOKUP(C74,F75:I79,MATCH(B74,G74:I74,0)+1,FALSE)</f>
        <v>50</v>
      </c>
      <c r="G74" s="465" t="s">
        <v>1833</v>
      </c>
      <c r="H74" s="466" t="s">
        <v>1835</v>
      </c>
      <c r="I74" s="467" t="s">
        <v>2135</v>
      </c>
      <c r="J74" s="1"/>
    </row>
    <row r="75" ht="13.5" customHeight="1">
      <c r="A75" s="1"/>
      <c r="B75" s="296" t="s">
        <v>2135</v>
      </c>
      <c r="C75" s="297" t="s">
        <v>2136</v>
      </c>
      <c r="D75" s="298">
        <f>VLOOKUP(C75,F75:I79,MATCH(B75,G74:I74,0)+1,FALSE)</f>
        <v>600</v>
      </c>
      <c r="F75" s="468" t="s">
        <v>2136</v>
      </c>
      <c r="G75" s="469">
        <v>500.0</v>
      </c>
      <c r="H75" s="469">
        <v>450.0</v>
      </c>
      <c r="I75" s="470">
        <v>600.0</v>
      </c>
      <c r="J75" s="1"/>
    </row>
    <row r="76" ht="12.75" customHeight="1">
      <c r="A76" s="1"/>
      <c r="B76" s="296" t="s">
        <v>1835</v>
      </c>
      <c r="C76" s="297" t="s">
        <v>2137</v>
      </c>
      <c r="D76" s="298">
        <f>VLOOKUP(C76,F75:I79,MATCH(B76,G74:I74,0)+1,FALSE)</f>
        <v>1200</v>
      </c>
      <c r="F76" s="471" t="s">
        <v>2137</v>
      </c>
      <c r="G76" s="5">
        <v>1000.0</v>
      </c>
      <c r="H76" s="5">
        <v>1200.0</v>
      </c>
      <c r="I76" s="472">
        <v>800.0</v>
      </c>
      <c r="J76" s="1"/>
    </row>
    <row r="77" ht="12.75" customHeight="1">
      <c r="A77" s="1"/>
      <c r="B77" s="296" t="s">
        <v>2135</v>
      </c>
      <c r="C77" s="297" t="s">
        <v>2138</v>
      </c>
      <c r="D77" s="298">
        <f>VLOOKUP(C77,F75:I79,MATCH(B77,G74:I74,0)+1,FALSE)</f>
        <v>275</v>
      </c>
      <c r="F77" s="471" t="s">
        <v>2138</v>
      </c>
      <c r="G77" s="5">
        <v>250.0</v>
      </c>
      <c r="H77" s="5">
        <v>350.0</v>
      </c>
      <c r="I77" s="472">
        <v>275.0</v>
      </c>
      <c r="J77" s="1"/>
    </row>
    <row r="78" ht="12.75" customHeight="1">
      <c r="A78" s="1"/>
      <c r="B78" s="296" t="s">
        <v>1835</v>
      </c>
      <c r="C78" s="297" t="s">
        <v>2134</v>
      </c>
      <c r="D78" s="298">
        <f>VLOOKUP(C78,F75:I79,MATCH(B78,G74:I74,0)+1,FALSE)</f>
        <v>70</v>
      </c>
      <c r="F78" s="471" t="s">
        <v>2134</v>
      </c>
      <c r="G78" s="5">
        <v>50.0</v>
      </c>
      <c r="H78" s="5">
        <v>70.0</v>
      </c>
      <c r="I78" s="472">
        <v>45.0</v>
      </c>
      <c r="J78" s="1"/>
    </row>
    <row r="79" ht="13.5" customHeight="1">
      <c r="A79" s="1"/>
      <c r="B79" s="296" t="s">
        <v>1835</v>
      </c>
      <c r="C79" s="297" t="s">
        <v>2139</v>
      </c>
      <c r="D79" s="298">
        <f>VLOOKUP(C79,F75:I79,MATCH(B79,G74:I74,0)+1,FALSE)</f>
        <v>290</v>
      </c>
      <c r="F79" s="473" t="s">
        <v>2139</v>
      </c>
      <c r="G79" s="213">
        <v>300.0</v>
      </c>
      <c r="H79" s="213">
        <v>290.0</v>
      </c>
      <c r="I79" s="474">
        <v>310.0</v>
      </c>
      <c r="J79" s="1"/>
    </row>
    <row r="80" ht="13.5" customHeight="1">
      <c r="A80" s="1"/>
      <c r="B80" s="296" t="s">
        <v>1833</v>
      </c>
      <c r="C80" s="297" t="s">
        <v>2136</v>
      </c>
      <c r="D80" s="298">
        <f>VLOOKUP(C80,F75:I79,MATCH(B80,G74:I74,0)+1,FALSE)</f>
        <v>500</v>
      </c>
      <c r="J80" s="1"/>
    </row>
    <row r="81" ht="12.75" customHeight="1">
      <c r="A81" s="1"/>
      <c r="B81" s="296" t="s">
        <v>1835</v>
      </c>
      <c r="C81" s="297" t="s">
        <v>2137</v>
      </c>
      <c r="D81" s="298">
        <f>VLOOKUP(C81,F75:I79,MATCH(B81,G74:I74,0)+1,FALSE)</f>
        <v>1200</v>
      </c>
      <c r="J81" s="1"/>
    </row>
    <row r="82" ht="12.75" customHeight="1">
      <c r="A82" s="1"/>
      <c r="D82" s="47" t="s">
        <v>4239</v>
      </c>
      <c r="J82" s="1"/>
    </row>
    <row r="83" ht="12.75" customHeight="1">
      <c r="A83" s="1"/>
      <c r="J83" s="1"/>
    </row>
    <row r="84" ht="12.75" customHeight="1">
      <c r="A84" s="1"/>
      <c r="J84" s="1"/>
    </row>
    <row r="85" ht="13.5" customHeight="1">
      <c r="A85" s="1"/>
      <c r="B85" s="3" t="s">
        <v>533</v>
      </c>
      <c r="C85" s="3"/>
      <c r="D85" s="3"/>
      <c r="E85" s="3"/>
      <c r="F85" s="3"/>
      <c r="G85" s="3"/>
      <c r="H85" s="3"/>
      <c r="I85" s="3"/>
      <c r="J85" s="1"/>
    </row>
    <row r="86" ht="12.75" customHeight="1">
      <c r="A86" s="1"/>
      <c r="B86" s="1" t="s">
        <v>2141</v>
      </c>
      <c r="J86" s="1"/>
    </row>
    <row r="87" ht="12.75" customHeight="1">
      <c r="A87" s="1"/>
      <c r="B87" s="1" t="s">
        <v>2142</v>
      </c>
      <c r="J87" s="1"/>
    </row>
    <row r="88" ht="12.75" customHeight="1">
      <c r="A88" s="1"/>
      <c r="B88" s="1" t="s">
        <v>2143</v>
      </c>
      <c r="J88" s="1"/>
    </row>
    <row r="89" ht="12.75" customHeight="1">
      <c r="A89" s="1"/>
      <c r="B89" s="1" t="s">
        <v>2144</v>
      </c>
      <c r="J89" s="1"/>
    </row>
    <row r="90" ht="12.75" customHeight="1">
      <c r="A90" s="1"/>
      <c r="J90" s="1"/>
    </row>
    <row r="91" ht="12.75" customHeight="1">
      <c r="A91" s="1"/>
      <c r="B91" s="1" t="s">
        <v>2145</v>
      </c>
      <c r="J91" s="1"/>
    </row>
    <row r="92" ht="12.75" customHeight="1">
      <c r="A92" s="1"/>
      <c r="B92" s="1" t="s">
        <v>4240</v>
      </c>
      <c r="J92" s="1"/>
    </row>
    <row r="93" ht="12.75" customHeight="1">
      <c r="A93" s="1"/>
      <c r="J93" s="1"/>
    </row>
    <row r="94" ht="12.75" customHeight="1">
      <c r="A94" s="1"/>
      <c r="B94" s="1" t="s">
        <v>2147</v>
      </c>
      <c r="J94" s="1"/>
    </row>
    <row r="95" ht="12.75" customHeight="1">
      <c r="A95" s="1"/>
      <c r="B95" s="1" t="s">
        <v>2148</v>
      </c>
      <c r="J95" s="1"/>
    </row>
    <row r="96" ht="12.75" customHeight="1">
      <c r="A96" s="1"/>
      <c r="B96" s="1" t="s">
        <v>4241</v>
      </c>
      <c r="J96" s="1"/>
    </row>
    <row r="97" ht="12.75" customHeight="1">
      <c r="A97" s="1"/>
      <c r="B97" s="1" t="s">
        <v>2150</v>
      </c>
      <c r="J97" s="1"/>
    </row>
    <row r="98" ht="12.75" customHeight="1">
      <c r="A98" s="1"/>
      <c r="B98" s="1" t="s">
        <v>2151</v>
      </c>
      <c r="J98" s="1"/>
    </row>
    <row r="99" ht="12.75" customHeight="1">
      <c r="A99" s="1"/>
      <c r="B99" s="1" t="s">
        <v>4242</v>
      </c>
      <c r="J99" s="1"/>
    </row>
    <row r="100" ht="12.75" customHeight="1">
      <c r="A100" s="1"/>
      <c r="J100" s="1"/>
    </row>
    <row r="101" ht="12.75" customHeight="1">
      <c r="A101" s="1"/>
      <c r="B101" s="1" t="s">
        <v>2153</v>
      </c>
      <c r="J101" s="1"/>
    </row>
    <row r="102" ht="12.75" customHeight="1">
      <c r="A102" s="1"/>
      <c r="B102" s="1" t="s">
        <v>4243</v>
      </c>
      <c r="J102" s="1"/>
    </row>
    <row r="103" ht="12.75" customHeight="1">
      <c r="A103" s="1"/>
      <c r="B103" s="1" t="s">
        <v>4244</v>
      </c>
      <c r="J103" s="1"/>
    </row>
    <row r="104" ht="12.75" customHeight="1">
      <c r="A104" s="1"/>
      <c r="B104" s="1" t="s">
        <v>2156</v>
      </c>
      <c r="J104" s="1"/>
    </row>
    <row r="105" ht="12.75" customHeight="1">
      <c r="A105" s="1"/>
      <c r="B105" s="1" t="s">
        <v>4245</v>
      </c>
      <c r="J105" s="1"/>
    </row>
    <row r="106" ht="12.75" customHeight="1">
      <c r="A106" s="1"/>
      <c r="B106" s="1" t="s">
        <v>2158</v>
      </c>
      <c r="J106" s="1"/>
    </row>
    <row r="107" ht="12.75" customHeight="1">
      <c r="A107" s="1"/>
      <c r="B107" s="1" t="s">
        <v>4246</v>
      </c>
      <c r="J107" s="1"/>
    </row>
    <row r="108" ht="12.75" customHeight="1">
      <c r="A108" s="1"/>
      <c r="B108" s="1" t="s">
        <v>2160</v>
      </c>
      <c r="J108" s="1"/>
    </row>
    <row r="109" ht="12.75" customHeight="1">
      <c r="A109" s="1"/>
      <c r="B109" s="1" t="s">
        <v>4247</v>
      </c>
      <c r="J109" s="1"/>
    </row>
    <row r="110" ht="12.75" customHeight="1">
      <c r="A110" s="1"/>
      <c r="B110" s="1" t="s">
        <v>4248</v>
      </c>
      <c r="J110" s="1"/>
    </row>
    <row r="111" ht="12.75" customHeight="1">
      <c r="A111" s="1"/>
      <c r="J111" s="1"/>
    </row>
    <row r="112" ht="13.5" customHeight="1">
      <c r="A112" s="1"/>
      <c r="G112" s="305" t="s">
        <v>2165</v>
      </c>
      <c r="H112" s="306"/>
      <c r="I112" s="307"/>
      <c r="J112" s="1"/>
    </row>
    <row r="113" ht="14.25" customHeight="1">
      <c r="A113" s="1"/>
      <c r="C113" s="305" t="s">
        <v>2163</v>
      </c>
      <c r="D113" s="307"/>
      <c r="G113" s="475" t="s">
        <v>2164</v>
      </c>
      <c r="H113" s="476" t="s">
        <v>847</v>
      </c>
      <c r="I113" s="477" t="s">
        <v>1304</v>
      </c>
      <c r="J113" s="1"/>
    </row>
    <row r="114" ht="13.5" customHeight="1">
      <c r="A114" s="1"/>
      <c r="C114" s="478" t="s">
        <v>2164</v>
      </c>
      <c r="D114" s="479">
        <v>2.0</v>
      </c>
      <c r="F114" s="480">
        <v>1.0</v>
      </c>
      <c r="G114" s="481">
        <v>0.0</v>
      </c>
      <c r="H114" s="481">
        <v>0.0</v>
      </c>
      <c r="I114" s="482">
        <v>0.0</v>
      </c>
      <c r="J114" s="1"/>
    </row>
    <row r="115" ht="12.75" customHeight="1">
      <c r="A115" s="1"/>
      <c r="C115" s="483" t="s">
        <v>847</v>
      </c>
      <c r="D115" s="484">
        <v>1.0</v>
      </c>
      <c r="F115" s="485">
        <v>100.0</v>
      </c>
      <c r="G115" s="78">
        <v>0.06</v>
      </c>
      <c r="H115" s="78">
        <v>0.03</v>
      </c>
      <c r="I115" s="486">
        <v>0.12</v>
      </c>
      <c r="J115" s="1"/>
    </row>
    <row r="116" ht="13.5" customHeight="1">
      <c r="A116" s="1"/>
      <c r="C116" s="487" t="s">
        <v>1304</v>
      </c>
      <c r="D116" s="488">
        <v>3.0</v>
      </c>
      <c r="F116" s="489">
        <v>300.0</v>
      </c>
      <c r="G116" s="490">
        <v>0.08</v>
      </c>
      <c r="H116" s="490">
        <v>0.05</v>
      </c>
      <c r="I116" s="491">
        <v>0.15</v>
      </c>
      <c r="J116" s="1"/>
    </row>
    <row r="117" ht="13.5" customHeight="1">
      <c r="A117" s="1"/>
      <c r="J117" s="1"/>
    </row>
    <row r="118" ht="12.75" customHeight="1">
      <c r="A118" s="1"/>
      <c r="J118" s="1"/>
    </row>
    <row r="119" ht="12.75" customHeight="1">
      <c r="A119" s="1"/>
      <c r="C119" s="305" t="s">
        <v>2166</v>
      </c>
      <c r="D119" s="306"/>
      <c r="E119" s="306"/>
      <c r="F119" s="306"/>
      <c r="G119" s="307"/>
      <c r="J119" s="1"/>
    </row>
    <row r="120" ht="12.75" customHeight="1">
      <c r="A120" s="1"/>
      <c r="C120" s="4" t="s">
        <v>841</v>
      </c>
      <c r="D120" s="4" t="s">
        <v>2167</v>
      </c>
      <c r="E120" s="4" t="s">
        <v>1460</v>
      </c>
      <c r="F120" s="4" t="s">
        <v>2168</v>
      </c>
      <c r="G120" s="4" t="s">
        <v>44</v>
      </c>
      <c r="J120" s="1"/>
    </row>
    <row r="121" ht="12.75" customHeight="1">
      <c r="A121" s="1"/>
      <c r="C121" s="297" t="s">
        <v>2164</v>
      </c>
      <c r="D121" s="296">
        <v>100.0</v>
      </c>
      <c r="E121" s="276">
        <f>VLOOKUP(C121,C114:D116,2,FALSE)</f>
        <v>2</v>
      </c>
      <c r="F121" s="86">
        <f>VLOOKUP(D121,F114:I116,MATCH(C121,G113:I113,0)+1,TRUE)</f>
        <v>0.06</v>
      </c>
      <c r="G121" s="276">
        <f t="shared" ref="G121:G126" si="1">(D121*E121)-(D121*E121*F121)</f>
        <v>188</v>
      </c>
      <c r="J121" s="1"/>
    </row>
    <row r="122" ht="12.75" customHeight="1">
      <c r="A122" s="1"/>
      <c r="C122" s="297" t="s">
        <v>847</v>
      </c>
      <c r="D122" s="296">
        <v>200.0</v>
      </c>
      <c r="E122" s="276">
        <f>VLOOKUP(C122,C114:D116,2,FALSE)</f>
        <v>1</v>
      </c>
      <c r="F122" s="86">
        <f>VLOOKUP(D122,F114:I116,MATCH(C122,G113:I113,0)+1,TRUE)</f>
        <v>0.03</v>
      </c>
      <c r="G122" s="276">
        <f t="shared" si="1"/>
        <v>194</v>
      </c>
      <c r="J122" s="1"/>
    </row>
    <row r="123" ht="12.75" customHeight="1">
      <c r="A123" s="1"/>
      <c r="C123" s="297" t="s">
        <v>1304</v>
      </c>
      <c r="D123" s="296">
        <v>150.0</v>
      </c>
      <c r="E123" s="276">
        <f>VLOOKUP(C123,C114:D116,2,FALSE)</f>
        <v>3</v>
      </c>
      <c r="F123" s="86">
        <f>VLOOKUP(D123,F114:I116,MATCH(C123,G113:I113,0)+1,TRUE)</f>
        <v>0.12</v>
      </c>
      <c r="G123" s="276">
        <f t="shared" si="1"/>
        <v>396</v>
      </c>
      <c r="J123" s="1"/>
    </row>
    <row r="124" ht="12.75" customHeight="1">
      <c r="A124" s="1"/>
      <c r="C124" s="297" t="s">
        <v>2164</v>
      </c>
      <c r="D124" s="296">
        <v>225.0</v>
      </c>
      <c r="E124" s="276">
        <f>VLOOKUP(C124,C114:D116,2,FALSE)</f>
        <v>2</v>
      </c>
      <c r="F124" s="86">
        <f>VLOOKUP(D124,F114:I116,MATCH(C124,G113:I113,0)+1,TRUE)</f>
        <v>0.06</v>
      </c>
      <c r="G124" s="276">
        <f t="shared" si="1"/>
        <v>423</v>
      </c>
      <c r="J124" s="1"/>
    </row>
    <row r="125" ht="12.75" customHeight="1">
      <c r="A125" s="1"/>
      <c r="C125" s="297" t="s">
        <v>847</v>
      </c>
      <c r="D125" s="296">
        <v>50.0</v>
      </c>
      <c r="E125" s="276">
        <f>VLOOKUP(C125,C114:D116,2,FALSE)</f>
        <v>1</v>
      </c>
      <c r="F125" s="86">
        <f>VLOOKUP(D125,F114:I116,MATCH(C125,G113:I113,0)+1,TRUE)</f>
        <v>0</v>
      </c>
      <c r="G125" s="276">
        <f t="shared" si="1"/>
        <v>50</v>
      </c>
      <c r="J125" s="1"/>
    </row>
    <row r="126" ht="12.75" customHeight="1">
      <c r="A126" s="1"/>
      <c r="C126" s="297" t="s">
        <v>1304</v>
      </c>
      <c r="D126" s="296">
        <v>500.0</v>
      </c>
      <c r="E126" s="276">
        <f>VLOOKUP(C126,C114:D116,2,FALSE)</f>
        <v>3</v>
      </c>
      <c r="F126" s="86">
        <f>VLOOKUP(D126,F114:I116,MATCH(C126,G113:I113,0)+1,TRUE)</f>
        <v>0.15</v>
      </c>
      <c r="G126" s="276">
        <f t="shared" si="1"/>
        <v>1275</v>
      </c>
      <c r="J126" s="1"/>
    </row>
    <row r="127" ht="21.0" customHeight="1">
      <c r="A127" s="1"/>
      <c r="J127" s="1"/>
    </row>
    <row r="128" ht="12.75" customHeight="1">
      <c r="A128" s="1"/>
      <c r="B128" s="1" t="s">
        <v>4249</v>
      </c>
      <c r="J128" s="1"/>
    </row>
    <row r="129" ht="12.75" customHeight="1">
      <c r="A129" s="1"/>
      <c r="B129" s="1" t="s">
        <v>1460</v>
      </c>
      <c r="C129" s="47" t="s">
        <v>4250</v>
      </c>
      <c r="J129" s="1"/>
    </row>
    <row r="130" ht="12.75" customHeight="1">
      <c r="A130" s="1"/>
      <c r="B130" s="1" t="s">
        <v>2168</v>
      </c>
      <c r="C130" s="47" t="s">
        <v>4251</v>
      </c>
      <c r="J130" s="1"/>
    </row>
    <row r="131" ht="12.75" customHeight="1">
      <c r="A131" s="1"/>
      <c r="B131" s="1" t="s">
        <v>44</v>
      </c>
      <c r="C131" s="47" t="s">
        <v>4252</v>
      </c>
      <c r="J131" s="1"/>
    </row>
  </sheetData>
  <mergeCells count="3">
    <mergeCell ref="G112:I112"/>
    <mergeCell ref="C113:D113"/>
    <mergeCell ref="C119:G119"/>
  </mergeCells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8.0"/>
    <col customWidth="1" min="3" max="3" width="12.57"/>
    <col customWidth="1" min="4" max="4" width="10.86"/>
    <col customWidth="1" min="5" max="5" width="17.29"/>
    <col customWidth="1" min="6" max="7" width="8.0"/>
    <col customWidth="1" min="8" max="8" width="13.29"/>
    <col customWidth="1" min="9" max="26" width="8.0"/>
  </cols>
  <sheetData>
    <row r="1" ht="18.75" customHeight="1">
      <c r="A1" s="17" t="s">
        <v>370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E2" s="1"/>
      <c r="H2" s="1"/>
    </row>
    <row r="3" ht="12.75" customHeight="1">
      <c r="A3" s="1"/>
      <c r="C3" s="4" t="s">
        <v>126</v>
      </c>
      <c r="D3" s="4" t="s">
        <v>4253</v>
      </c>
      <c r="E3" s="1"/>
      <c r="H3" s="1"/>
    </row>
    <row r="4" ht="12.75" customHeight="1">
      <c r="A4" s="1"/>
      <c r="C4" s="410">
        <v>35796.0</v>
      </c>
      <c r="D4" s="6">
        <f t="shared" ref="D4:D5" si="1">WEEKDAY(C4)</f>
        <v>5</v>
      </c>
      <c r="E4" s="47" t="s">
        <v>4254</v>
      </c>
      <c r="H4" s="1"/>
    </row>
    <row r="5" ht="12.75" customHeight="1">
      <c r="A5" s="1"/>
      <c r="C5" s="410">
        <v>35796.0</v>
      </c>
      <c r="D5" s="6">
        <f t="shared" si="1"/>
        <v>5</v>
      </c>
      <c r="E5" s="47" t="s">
        <v>4255</v>
      </c>
      <c r="H5" s="1"/>
    </row>
    <row r="6" ht="12.75" customHeight="1">
      <c r="A6" s="1"/>
      <c r="C6" s="410">
        <v>35796.0</v>
      </c>
      <c r="D6" s="6">
        <f>WEEKDAY(C6,1)</f>
        <v>5</v>
      </c>
      <c r="E6" s="47" t="s">
        <v>4256</v>
      </c>
      <c r="H6" s="1"/>
    </row>
    <row r="7" ht="12.75" customHeight="1">
      <c r="A7" s="1"/>
      <c r="C7" s="410">
        <v>35796.0</v>
      </c>
      <c r="D7" s="6">
        <f>WEEKDAY(C7,2)</f>
        <v>4</v>
      </c>
      <c r="E7" s="47" t="s">
        <v>4257</v>
      </c>
      <c r="H7" s="1"/>
    </row>
    <row r="8" ht="12.75" customHeight="1">
      <c r="A8" s="1"/>
      <c r="C8" s="410">
        <v>35796.0</v>
      </c>
      <c r="D8" s="6">
        <f>WEEKDAY(C8,3)</f>
        <v>3</v>
      </c>
      <c r="E8" s="47" t="s">
        <v>4258</v>
      </c>
      <c r="H8" s="1"/>
    </row>
    <row r="9" ht="12.75" customHeight="1">
      <c r="A9" s="1"/>
      <c r="C9" s="1"/>
      <c r="D9" s="1"/>
      <c r="E9" s="1"/>
      <c r="H9" s="1"/>
    </row>
    <row r="10" ht="13.5" customHeight="1">
      <c r="A10" s="1"/>
      <c r="B10" s="3" t="s">
        <v>721</v>
      </c>
      <c r="C10" s="3"/>
      <c r="D10" s="3"/>
      <c r="E10" s="3"/>
      <c r="F10" s="3"/>
      <c r="H10" s="1"/>
    </row>
    <row r="11" ht="12.75" customHeight="1">
      <c r="A11" s="1"/>
      <c r="B11" s="1" t="s">
        <v>4259</v>
      </c>
      <c r="C11" s="1"/>
      <c r="D11" s="1"/>
      <c r="E11" s="1"/>
      <c r="H11" s="1"/>
    </row>
    <row r="12" ht="12.75" customHeight="1">
      <c r="A12" s="1"/>
      <c r="C12" s="1"/>
      <c r="D12" s="1"/>
      <c r="E12" s="1"/>
      <c r="H12" s="1"/>
    </row>
    <row r="13" ht="13.5" customHeight="1">
      <c r="A13" s="1"/>
      <c r="B13" s="3" t="s">
        <v>653</v>
      </c>
      <c r="C13" s="3"/>
      <c r="D13" s="3"/>
      <c r="E13" s="3"/>
      <c r="F13" s="3"/>
      <c r="H13" s="1"/>
    </row>
    <row r="14" ht="12.75" customHeight="1">
      <c r="A14" s="1"/>
      <c r="B14" s="1" t="s">
        <v>4260</v>
      </c>
      <c r="C14" s="1"/>
      <c r="D14" s="1"/>
      <c r="E14" s="1"/>
      <c r="H14" s="1"/>
    </row>
    <row r="15" ht="12.75" customHeight="1">
      <c r="A15" s="1"/>
      <c r="B15" s="1" t="s">
        <v>4261</v>
      </c>
      <c r="C15" s="1"/>
      <c r="D15" s="1"/>
      <c r="E15" s="1"/>
      <c r="H15" s="1"/>
    </row>
    <row r="16" ht="12.75" customHeight="1">
      <c r="A16" s="1"/>
      <c r="B16" s="1" t="s">
        <v>4262</v>
      </c>
      <c r="C16" s="1"/>
      <c r="D16" s="1"/>
      <c r="E16" s="1"/>
      <c r="H16" s="1"/>
    </row>
    <row r="17" ht="12.75" customHeight="1">
      <c r="A17" s="1"/>
      <c r="B17" s="1" t="s">
        <v>4263</v>
      </c>
      <c r="C17" s="1"/>
      <c r="D17" s="1"/>
      <c r="E17" s="1"/>
      <c r="H17" s="1"/>
    </row>
    <row r="18" ht="12.75" customHeight="1">
      <c r="A18" s="1"/>
      <c r="B18" s="1" t="s">
        <v>4264</v>
      </c>
      <c r="C18" s="1"/>
      <c r="D18" s="1"/>
      <c r="E18" s="1"/>
      <c r="H18" s="1"/>
    </row>
    <row r="19" ht="12.75" customHeight="1">
      <c r="A19" s="1"/>
      <c r="B19" s="1" t="s">
        <v>4265</v>
      </c>
      <c r="C19" s="1"/>
      <c r="D19" s="1"/>
      <c r="E19" s="1"/>
      <c r="H19" s="1"/>
    </row>
    <row r="20" ht="12.75" customHeight="1">
      <c r="A20" s="1"/>
      <c r="C20" s="1"/>
      <c r="D20" s="1"/>
      <c r="E20" s="1"/>
      <c r="H20" s="1"/>
    </row>
    <row r="21" ht="13.5" customHeight="1">
      <c r="A21" s="1"/>
      <c r="B21" s="3" t="s">
        <v>4</v>
      </c>
      <c r="C21" s="3"/>
      <c r="D21" s="3"/>
      <c r="E21" s="3"/>
      <c r="F21" s="3"/>
      <c r="H21" s="1"/>
    </row>
    <row r="22" ht="12.75" customHeight="1">
      <c r="A22" s="1"/>
      <c r="B22" s="1" t="s">
        <v>4266</v>
      </c>
      <c r="C22" s="1"/>
      <c r="D22" s="1"/>
      <c r="E22" s="1"/>
      <c r="H22" s="1"/>
    </row>
    <row r="23" ht="12.75" customHeight="1">
      <c r="A23" s="1"/>
      <c r="B23" s="1" t="s">
        <v>4267</v>
      </c>
      <c r="C23" s="1"/>
      <c r="D23" s="1"/>
      <c r="E23" s="1"/>
      <c r="H23" s="1"/>
    </row>
    <row r="24" ht="12.75" customHeight="1">
      <c r="A24" s="1"/>
      <c r="B24" s="1" t="s">
        <v>4268</v>
      </c>
      <c r="C24" s="1"/>
      <c r="D24" s="1"/>
      <c r="E24" s="1"/>
      <c r="H24" s="1"/>
    </row>
    <row r="25" ht="12.75" customHeight="1">
      <c r="A25" s="1"/>
      <c r="C25" s="1"/>
      <c r="D25" s="1"/>
      <c r="E25" s="1"/>
      <c r="H25" s="1"/>
    </row>
    <row r="26" ht="13.5" customHeight="1">
      <c r="A26" s="1"/>
      <c r="B26" s="3" t="s">
        <v>656</v>
      </c>
      <c r="C26" s="3"/>
      <c r="D26" s="3"/>
      <c r="E26" s="3"/>
      <c r="F26" s="3"/>
      <c r="H26" s="1"/>
    </row>
    <row r="27" ht="12.75" customHeight="1">
      <c r="A27" s="1"/>
      <c r="B27" s="1" t="s">
        <v>4269</v>
      </c>
      <c r="C27" s="1"/>
      <c r="D27" s="1"/>
      <c r="E27" s="1"/>
      <c r="H27" s="1"/>
    </row>
    <row r="28" ht="12.75" customHeight="1">
      <c r="A28" s="1"/>
      <c r="B28" s="1" t="s">
        <v>4270</v>
      </c>
      <c r="C28" s="1"/>
      <c r="D28" s="1"/>
      <c r="E28" s="1"/>
      <c r="H28" s="1"/>
    </row>
    <row r="29" ht="12.75" customHeight="1">
      <c r="A29" s="1"/>
      <c r="B29" s="1" t="s">
        <v>4271</v>
      </c>
      <c r="C29" s="1"/>
      <c r="D29" s="1"/>
      <c r="E29" s="1"/>
      <c r="H29" s="1"/>
    </row>
    <row r="30" ht="12.75" customHeight="1">
      <c r="A30" s="1"/>
      <c r="B30" s="1" t="s">
        <v>4272</v>
      </c>
      <c r="C30" s="1"/>
      <c r="D30" s="1"/>
      <c r="E30" s="1"/>
      <c r="H30" s="1"/>
    </row>
    <row r="31" ht="12.75" customHeight="1">
      <c r="A31" s="1"/>
      <c r="B31" s="1" t="s">
        <v>4273</v>
      </c>
      <c r="C31" s="1"/>
      <c r="D31" s="1"/>
      <c r="E31" s="1"/>
      <c r="H31" s="1"/>
    </row>
    <row r="32" ht="12.75" customHeight="1">
      <c r="A32" s="1"/>
      <c r="C32" s="1"/>
      <c r="D32" s="1"/>
      <c r="E32" s="1"/>
      <c r="H32" s="1"/>
    </row>
    <row r="33" ht="12.75" customHeight="1">
      <c r="A33" s="1"/>
      <c r="C33" s="4" t="s">
        <v>4274</v>
      </c>
      <c r="D33" s="4" t="s">
        <v>4275</v>
      </c>
      <c r="E33" s="4" t="s">
        <v>4276</v>
      </c>
      <c r="H33" s="1"/>
    </row>
    <row r="34" ht="12.75" customHeight="1">
      <c r="A34" s="1"/>
      <c r="C34" s="193">
        <v>35802.0</v>
      </c>
      <c r="D34" s="492">
        <f>WEEKDAY(C34)</f>
        <v>4</v>
      </c>
      <c r="E34" s="493">
        <f>LOOKUP(WEEKDAY(C34),C39:D45)</f>
        <v>30</v>
      </c>
      <c r="H34" s="1"/>
    </row>
    <row r="35" ht="12.75" customHeight="1">
      <c r="A35" s="1"/>
      <c r="C35" s="1"/>
      <c r="D35" s="1"/>
      <c r="E35" s="47" t="s">
        <v>4277</v>
      </c>
      <c r="H35" s="1"/>
    </row>
    <row r="36" ht="12.75" customHeight="1">
      <c r="A36" s="1"/>
      <c r="C36" s="1"/>
      <c r="D36" s="1"/>
      <c r="E36" s="1"/>
      <c r="H36" s="1"/>
    </row>
    <row r="37" ht="12.75" customHeight="1">
      <c r="A37" s="1"/>
      <c r="C37" s="103" t="s">
        <v>4278</v>
      </c>
      <c r="D37" s="104"/>
      <c r="E37" s="1"/>
      <c r="H37" s="1"/>
    </row>
    <row r="38" ht="12.75" customHeight="1">
      <c r="A38" s="1"/>
      <c r="C38" s="4" t="s">
        <v>4279</v>
      </c>
      <c r="D38" s="4" t="s">
        <v>1365</v>
      </c>
      <c r="E38" s="1"/>
      <c r="H38" s="1"/>
    </row>
    <row r="39" ht="12.75" customHeight="1">
      <c r="A39" s="1"/>
      <c r="C39" s="92">
        <v>1.0</v>
      </c>
      <c r="D39" s="494">
        <v>50.0</v>
      </c>
      <c r="E39" s="1"/>
      <c r="H39" s="1"/>
    </row>
    <row r="40" ht="12.75" customHeight="1">
      <c r="A40" s="1"/>
      <c r="C40" s="92">
        <v>2.0</v>
      </c>
      <c r="D40" s="494">
        <v>25.0</v>
      </c>
      <c r="E40" s="1"/>
      <c r="H40" s="1"/>
    </row>
    <row r="41" ht="12.75" customHeight="1">
      <c r="A41" s="1"/>
      <c r="C41" s="92">
        <v>3.0</v>
      </c>
      <c r="D41" s="494">
        <v>25.0</v>
      </c>
      <c r="E41" s="1"/>
      <c r="H41" s="1"/>
    </row>
    <row r="42" ht="12.75" customHeight="1">
      <c r="A42" s="1"/>
      <c r="C42" s="92">
        <v>4.0</v>
      </c>
      <c r="D42" s="494">
        <v>30.0</v>
      </c>
      <c r="E42" s="1"/>
      <c r="H42" s="1"/>
    </row>
    <row r="43" ht="12.75" customHeight="1">
      <c r="A43" s="1"/>
      <c r="C43" s="92">
        <v>5.0</v>
      </c>
      <c r="D43" s="494">
        <v>40.0</v>
      </c>
      <c r="E43" s="1"/>
      <c r="H43" s="1"/>
    </row>
    <row r="44" ht="12.75" customHeight="1">
      <c r="A44" s="1"/>
      <c r="C44" s="92">
        <v>6.0</v>
      </c>
      <c r="D44" s="494">
        <v>50.0</v>
      </c>
      <c r="E44" s="1"/>
      <c r="H44" s="1"/>
    </row>
    <row r="45" ht="12.75" customHeight="1">
      <c r="A45" s="1"/>
      <c r="C45" s="92">
        <v>7.0</v>
      </c>
      <c r="D45" s="494">
        <v>100.0</v>
      </c>
      <c r="E45" s="1"/>
      <c r="H45" s="1"/>
    </row>
    <row r="46" ht="12.75" customHeight="1">
      <c r="A46" s="1"/>
      <c r="C46" s="1"/>
      <c r="D46" s="1"/>
      <c r="E46" s="1"/>
      <c r="H46" s="1"/>
    </row>
    <row r="47" ht="12.75" customHeight="1">
      <c r="A47" s="1"/>
      <c r="C47" s="1"/>
      <c r="D47" s="1"/>
      <c r="E47" s="1"/>
      <c r="H47" s="1"/>
    </row>
    <row r="48" ht="12.75" customHeight="1">
      <c r="A48" s="1"/>
      <c r="C48" s="1"/>
      <c r="D48" s="1"/>
      <c r="E48" s="1"/>
      <c r="H48" s="1"/>
    </row>
    <row r="49" ht="12.75" customHeight="1">
      <c r="A49" s="1"/>
      <c r="C49" s="1"/>
      <c r="D49" s="1"/>
      <c r="E49" s="1"/>
      <c r="H49" s="1"/>
    </row>
    <row r="50" ht="12.75" customHeight="1">
      <c r="A50" s="1"/>
      <c r="C50" s="1"/>
      <c r="D50" s="1"/>
      <c r="E50" s="1"/>
      <c r="H50" s="1"/>
    </row>
    <row r="51" ht="12.75" customHeight="1">
      <c r="A51" s="1"/>
      <c r="C51" s="1"/>
      <c r="D51" s="1"/>
      <c r="E51" s="1"/>
      <c r="H51" s="1"/>
    </row>
    <row r="52" ht="12.75" customHeight="1">
      <c r="A52" s="1"/>
      <c r="C52" s="1"/>
      <c r="D52" s="1"/>
      <c r="E52" s="1"/>
      <c r="H52" s="1"/>
    </row>
    <row r="53" ht="12.75" customHeight="1">
      <c r="A53" s="1"/>
      <c r="C53" s="1"/>
      <c r="D53" s="1"/>
      <c r="E53" s="1"/>
      <c r="H53" s="1"/>
    </row>
    <row r="54" ht="12.75" customHeight="1">
      <c r="A54" s="1"/>
      <c r="C54" s="1"/>
      <c r="D54" s="1"/>
      <c r="E54" s="1"/>
      <c r="H54" s="1"/>
    </row>
    <row r="55" ht="12.75" customHeight="1">
      <c r="A55" s="1"/>
      <c r="C55" s="1"/>
      <c r="D55" s="1"/>
      <c r="E55" s="1"/>
      <c r="H55" s="1"/>
    </row>
    <row r="56" ht="12.75" customHeight="1">
      <c r="A56" s="1"/>
      <c r="C56" s="1"/>
      <c r="D56" s="1"/>
      <c r="E56" s="1"/>
      <c r="H56" s="1"/>
    </row>
    <row r="57" ht="12.75" customHeight="1">
      <c r="A57" s="1"/>
      <c r="C57" s="1"/>
      <c r="D57" s="1"/>
      <c r="E57" s="1"/>
      <c r="H57" s="1"/>
    </row>
    <row r="58" ht="12.75" customHeight="1">
      <c r="A58" s="1"/>
      <c r="C58" s="1"/>
      <c r="D58" s="1"/>
      <c r="E58" s="1"/>
      <c r="H58" s="1"/>
    </row>
    <row r="59" ht="12.75" customHeight="1">
      <c r="A59" s="1"/>
      <c r="C59" s="1"/>
      <c r="D59" s="1"/>
      <c r="E59" s="1"/>
      <c r="H59" s="1"/>
    </row>
    <row r="60" ht="12.75" customHeight="1">
      <c r="A60" s="1"/>
      <c r="C60" s="1"/>
      <c r="D60" s="1"/>
      <c r="E60" s="1"/>
      <c r="H60" s="1"/>
    </row>
    <row r="61" ht="12.75" customHeight="1">
      <c r="A61" s="1"/>
      <c r="C61" s="1"/>
      <c r="D61" s="1"/>
      <c r="E61" s="1"/>
      <c r="H61" s="1"/>
    </row>
    <row r="62" ht="12.75" customHeight="1">
      <c r="A62" s="1"/>
      <c r="C62" s="1"/>
      <c r="D62" s="1"/>
      <c r="E62" s="1"/>
      <c r="H62" s="1"/>
    </row>
    <row r="63" ht="12.75" customHeight="1">
      <c r="A63" s="1"/>
      <c r="C63" s="1"/>
      <c r="D63" s="1"/>
      <c r="E63" s="1"/>
      <c r="H63" s="1"/>
    </row>
    <row r="64" ht="12.75" customHeight="1">
      <c r="A64" s="1"/>
      <c r="C64" s="1"/>
      <c r="D64" s="1"/>
      <c r="E64" s="1"/>
      <c r="H64" s="1"/>
    </row>
    <row r="65" ht="12.75" customHeight="1">
      <c r="A65" s="1"/>
      <c r="C65" s="1"/>
      <c r="D65" s="1"/>
      <c r="E65" s="1"/>
      <c r="H65" s="1"/>
    </row>
    <row r="66" ht="12.75" customHeight="1">
      <c r="A66" s="1"/>
      <c r="C66" s="1"/>
      <c r="D66" s="1"/>
      <c r="E66" s="1"/>
      <c r="H66" s="1"/>
    </row>
    <row r="67" ht="12.75" customHeight="1">
      <c r="A67" s="1"/>
      <c r="C67" s="1"/>
      <c r="D67" s="1"/>
      <c r="E67" s="1"/>
      <c r="H67" s="1"/>
    </row>
    <row r="68" ht="12.75" customHeight="1">
      <c r="A68" s="1"/>
      <c r="C68" s="1"/>
      <c r="D68" s="1"/>
      <c r="E68" s="1"/>
      <c r="H68" s="1"/>
    </row>
    <row r="69" ht="12.75" customHeight="1">
      <c r="A69" s="1"/>
      <c r="C69" s="1"/>
      <c r="D69" s="1"/>
      <c r="E69" s="1"/>
      <c r="H69" s="1"/>
    </row>
    <row r="70" ht="12.75" customHeight="1">
      <c r="A70" s="1"/>
      <c r="C70" s="1"/>
      <c r="D70" s="1"/>
      <c r="E70" s="1"/>
      <c r="H70" s="1"/>
    </row>
    <row r="71" ht="12.75" customHeight="1">
      <c r="A71" s="1"/>
      <c r="C71" s="1"/>
      <c r="D71" s="1"/>
      <c r="E71" s="1"/>
      <c r="H71" s="1"/>
    </row>
    <row r="72" ht="12.75" customHeight="1">
      <c r="A72" s="1"/>
      <c r="C72" s="1"/>
      <c r="D72" s="1"/>
      <c r="E72" s="1"/>
      <c r="H72" s="1"/>
    </row>
    <row r="73" ht="12.75" customHeight="1">
      <c r="A73" s="1"/>
      <c r="C73" s="1"/>
      <c r="D73" s="1"/>
      <c r="E73" s="1"/>
      <c r="H73" s="1"/>
    </row>
    <row r="74" ht="12.75" customHeight="1">
      <c r="A74" s="1"/>
      <c r="C74" s="1"/>
      <c r="D74" s="1"/>
      <c r="E74" s="1"/>
      <c r="H74" s="1"/>
    </row>
    <row r="75" ht="12.75" customHeight="1">
      <c r="A75" s="1"/>
      <c r="C75" s="1"/>
      <c r="D75" s="1"/>
      <c r="E75" s="1"/>
      <c r="H75" s="1"/>
    </row>
    <row r="76" ht="12.75" customHeight="1">
      <c r="A76" s="1"/>
      <c r="C76" s="1"/>
      <c r="D76" s="1"/>
      <c r="E76" s="1"/>
      <c r="H76" s="1"/>
    </row>
    <row r="77" ht="12.75" customHeight="1">
      <c r="A77" s="1"/>
      <c r="C77" s="1"/>
      <c r="D77" s="1"/>
      <c r="E77" s="1"/>
      <c r="H77" s="1"/>
    </row>
    <row r="78" ht="12.75" customHeight="1">
      <c r="A78" s="1"/>
      <c r="C78" s="1"/>
      <c r="D78" s="1"/>
      <c r="E78" s="1"/>
      <c r="H78" s="1"/>
    </row>
    <row r="79" ht="12.75" customHeight="1">
      <c r="A79" s="1"/>
      <c r="C79" s="1"/>
      <c r="D79" s="1"/>
      <c r="E79" s="1"/>
      <c r="H79" s="1"/>
    </row>
    <row r="80" ht="12.75" customHeight="1">
      <c r="A80" s="1"/>
      <c r="C80" s="1"/>
      <c r="D80" s="1"/>
      <c r="E80" s="1"/>
      <c r="H80" s="1"/>
    </row>
    <row r="81" ht="12.75" customHeight="1">
      <c r="A81" s="1"/>
      <c r="C81" s="1"/>
      <c r="D81" s="1"/>
      <c r="E81" s="1"/>
      <c r="H81" s="1"/>
    </row>
    <row r="82" ht="12.75" customHeight="1">
      <c r="A82" s="1"/>
      <c r="C82" s="1"/>
      <c r="D82" s="1"/>
      <c r="E82" s="1"/>
      <c r="H82" s="1"/>
    </row>
    <row r="83" ht="12.75" customHeight="1">
      <c r="A83" s="1"/>
      <c r="C83" s="1"/>
      <c r="D83" s="1"/>
      <c r="E83" s="1"/>
      <c r="H83" s="1"/>
    </row>
    <row r="84" ht="12.75" customHeight="1">
      <c r="A84" s="1"/>
      <c r="C84" s="1"/>
      <c r="D84" s="1"/>
      <c r="E84" s="1"/>
      <c r="H84" s="1"/>
    </row>
    <row r="85" ht="12.75" customHeight="1">
      <c r="A85" s="1"/>
      <c r="C85" s="1"/>
      <c r="D85" s="1"/>
      <c r="E85" s="1"/>
      <c r="H85" s="1"/>
    </row>
    <row r="86" ht="12.75" customHeight="1">
      <c r="A86" s="1"/>
      <c r="C86" s="1"/>
      <c r="D86" s="1"/>
      <c r="E86" s="1"/>
      <c r="H86" s="1"/>
    </row>
    <row r="87" ht="12.75" customHeight="1">
      <c r="A87" s="1"/>
      <c r="C87" s="1"/>
      <c r="D87" s="1"/>
      <c r="E87" s="1"/>
      <c r="H87" s="1"/>
    </row>
    <row r="88" ht="12.75" customHeight="1">
      <c r="A88" s="1"/>
      <c r="C88" s="1"/>
      <c r="D88" s="1"/>
      <c r="E88" s="1"/>
      <c r="H88" s="1"/>
    </row>
    <row r="89" ht="12.75" customHeight="1">
      <c r="A89" s="1"/>
      <c r="C89" s="1"/>
      <c r="D89" s="1"/>
      <c r="E89" s="1"/>
      <c r="H89" s="1"/>
    </row>
    <row r="90" ht="12.75" customHeight="1">
      <c r="A90" s="1"/>
      <c r="C90" s="1"/>
      <c r="D90" s="1"/>
      <c r="E90" s="1"/>
      <c r="H90" s="1"/>
    </row>
    <row r="91" ht="12.75" customHeight="1">
      <c r="A91" s="1"/>
      <c r="C91" s="1"/>
      <c r="D91" s="1"/>
      <c r="E91" s="1"/>
      <c r="H91" s="1"/>
    </row>
    <row r="92" ht="12.75" customHeight="1">
      <c r="A92" s="1"/>
      <c r="C92" s="1"/>
      <c r="D92" s="1"/>
      <c r="E92" s="1"/>
      <c r="H92" s="1"/>
    </row>
    <row r="93" ht="12.75" customHeight="1">
      <c r="A93" s="1"/>
      <c r="C93" s="1"/>
      <c r="D93" s="1"/>
      <c r="E93" s="1"/>
      <c r="H93" s="1"/>
    </row>
    <row r="94" ht="12.75" customHeight="1">
      <c r="A94" s="1"/>
      <c r="C94" s="1"/>
      <c r="D94" s="1"/>
      <c r="E94" s="1"/>
      <c r="H94" s="1"/>
    </row>
    <row r="95" ht="12.75" customHeight="1">
      <c r="A95" s="1"/>
      <c r="C95" s="1"/>
      <c r="D95" s="1"/>
      <c r="E95" s="1"/>
      <c r="H95" s="1"/>
    </row>
    <row r="96" ht="12.75" customHeight="1">
      <c r="A96" s="1"/>
      <c r="C96" s="1"/>
      <c r="D96" s="1"/>
      <c r="E96" s="1"/>
      <c r="H96" s="1"/>
    </row>
    <row r="97" ht="12.75" customHeight="1">
      <c r="A97" s="1"/>
      <c r="C97" s="1"/>
      <c r="D97" s="1"/>
      <c r="E97" s="1"/>
      <c r="H97" s="1"/>
    </row>
    <row r="98" ht="12.75" customHeight="1">
      <c r="A98" s="1"/>
      <c r="C98" s="1"/>
      <c r="D98" s="1"/>
      <c r="E98" s="1"/>
      <c r="H98" s="1"/>
    </row>
    <row r="99" ht="12.75" customHeight="1">
      <c r="A99" s="1"/>
      <c r="C99" s="1"/>
      <c r="D99" s="1"/>
      <c r="E99" s="1"/>
      <c r="H99" s="1"/>
    </row>
    <row r="100" ht="12.75" customHeight="1">
      <c r="A100" s="1"/>
      <c r="C100" s="1"/>
      <c r="D100" s="1"/>
      <c r="E100" s="1"/>
      <c r="H100" s="1"/>
    </row>
    <row r="101" ht="12.75" customHeight="1">
      <c r="A101" s="1"/>
      <c r="C101" s="1"/>
      <c r="D101" s="1"/>
      <c r="E101" s="1"/>
      <c r="H101" s="1"/>
    </row>
    <row r="102" ht="12.75" customHeight="1">
      <c r="A102" s="1"/>
      <c r="C102" s="1"/>
      <c r="D102" s="1"/>
      <c r="E102" s="1"/>
      <c r="H102" s="1"/>
    </row>
    <row r="103" ht="12.75" customHeight="1">
      <c r="A103" s="1"/>
      <c r="C103" s="1"/>
      <c r="D103" s="1"/>
      <c r="E103" s="1"/>
      <c r="H103" s="1"/>
    </row>
    <row r="104" ht="12.75" customHeight="1">
      <c r="A104" s="1"/>
      <c r="C104" s="1"/>
      <c r="D104" s="1"/>
      <c r="E104" s="1"/>
      <c r="H104" s="1"/>
    </row>
    <row r="105" ht="12.75" customHeight="1">
      <c r="A105" s="1"/>
      <c r="C105" s="1"/>
      <c r="D105" s="1"/>
      <c r="E105" s="1"/>
      <c r="H105" s="1"/>
    </row>
    <row r="106" ht="12.75" customHeight="1">
      <c r="A106" s="1"/>
      <c r="C106" s="1"/>
      <c r="D106" s="1"/>
      <c r="E106" s="1"/>
      <c r="H106" s="1"/>
    </row>
    <row r="107" ht="12.75" customHeight="1">
      <c r="A107" s="1"/>
      <c r="C107" s="1"/>
      <c r="D107" s="1"/>
      <c r="E107" s="1"/>
      <c r="H107" s="1"/>
    </row>
    <row r="108" ht="12.75" customHeight="1">
      <c r="A108" s="1"/>
      <c r="C108" s="1"/>
      <c r="D108" s="1"/>
      <c r="E108" s="1"/>
      <c r="H108" s="1"/>
    </row>
    <row r="109" ht="12.75" customHeight="1">
      <c r="A109" s="1"/>
      <c r="C109" s="1"/>
      <c r="D109" s="1"/>
      <c r="E109" s="1"/>
      <c r="H109" s="1"/>
    </row>
    <row r="110" ht="12.75" customHeight="1">
      <c r="A110" s="1"/>
      <c r="C110" s="1"/>
      <c r="D110" s="1"/>
      <c r="E110" s="1"/>
      <c r="H110" s="1"/>
    </row>
    <row r="111" ht="12.75" customHeight="1">
      <c r="A111" s="1"/>
      <c r="C111" s="1"/>
      <c r="D111" s="1"/>
      <c r="E111" s="1"/>
      <c r="H111" s="1"/>
    </row>
    <row r="112" ht="12.75" customHeight="1">
      <c r="A112" s="1"/>
      <c r="C112" s="1"/>
      <c r="D112" s="1"/>
      <c r="E112" s="1"/>
      <c r="H112" s="1"/>
    </row>
    <row r="113" ht="12.75" customHeight="1">
      <c r="A113" s="1"/>
      <c r="C113" s="1"/>
      <c r="D113" s="1"/>
      <c r="E113" s="1"/>
      <c r="H113" s="1"/>
    </row>
    <row r="114" ht="12.75" customHeight="1">
      <c r="A114" s="1"/>
      <c r="C114" s="1"/>
      <c r="D114" s="1"/>
      <c r="E114" s="1"/>
      <c r="H114" s="1"/>
    </row>
    <row r="115" ht="12.75" customHeight="1">
      <c r="A115" s="1"/>
      <c r="C115" s="1"/>
      <c r="D115" s="1"/>
      <c r="E115" s="1"/>
      <c r="H115" s="1"/>
    </row>
    <row r="116" ht="12.75" customHeight="1">
      <c r="A116" s="1"/>
      <c r="C116" s="1"/>
      <c r="D116" s="1"/>
      <c r="E116" s="1"/>
      <c r="H116" s="1"/>
    </row>
    <row r="117" ht="12.75" customHeight="1">
      <c r="A117" s="1"/>
      <c r="C117" s="1"/>
      <c r="D117" s="1"/>
      <c r="E117" s="1"/>
      <c r="H117" s="1"/>
    </row>
    <row r="118" ht="12.75" customHeight="1">
      <c r="A118" s="1"/>
      <c r="C118" s="1"/>
      <c r="D118" s="1"/>
      <c r="E118" s="1"/>
      <c r="H118" s="1"/>
    </row>
    <row r="119" ht="12.75" customHeight="1">
      <c r="A119" s="1"/>
      <c r="C119" s="1"/>
      <c r="D119" s="1"/>
      <c r="E119" s="1"/>
      <c r="H119" s="1"/>
    </row>
    <row r="120" ht="12.75" customHeight="1">
      <c r="A120" s="1"/>
      <c r="C120" s="1"/>
      <c r="D120" s="1"/>
      <c r="E120" s="1"/>
      <c r="H120" s="1"/>
    </row>
    <row r="121" ht="12.75" customHeight="1">
      <c r="A121" s="1"/>
      <c r="C121" s="1"/>
      <c r="D121" s="1"/>
      <c r="E121" s="1"/>
      <c r="H121" s="1"/>
    </row>
    <row r="122" ht="12.75" customHeight="1">
      <c r="A122" s="1"/>
      <c r="C122" s="1"/>
      <c r="D122" s="1"/>
      <c r="E122" s="1"/>
      <c r="H122" s="1"/>
    </row>
    <row r="123" ht="12.75" customHeight="1">
      <c r="A123" s="1"/>
      <c r="C123" s="1"/>
      <c r="D123" s="1"/>
      <c r="E123" s="1"/>
      <c r="H123" s="1"/>
    </row>
    <row r="124" ht="12.75" customHeight="1">
      <c r="A124" s="1"/>
      <c r="C124" s="1"/>
      <c r="D124" s="1"/>
      <c r="E124" s="1"/>
      <c r="H124" s="1"/>
    </row>
    <row r="125" ht="12.75" customHeight="1">
      <c r="A125" s="1"/>
      <c r="C125" s="1"/>
      <c r="D125" s="1"/>
      <c r="E125" s="1"/>
      <c r="H125" s="1"/>
    </row>
    <row r="126" ht="12.75" customHeight="1">
      <c r="A126" s="1"/>
      <c r="C126" s="1"/>
      <c r="D126" s="1"/>
      <c r="E126" s="1"/>
      <c r="H126" s="1"/>
    </row>
    <row r="127" ht="12.75" customHeight="1">
      <c r="A127" s="1"/>
      <c r="C127" s="1"/>
      <c r="D127" s="1"/>
      <c r="E127" s="1"/>
      <c r="H127" s="1"/>
    </row>
    <row r="128" ht="12.75" customHeight="1">
      <c r="A128" s="1"/>
      <c r="C128" s="1"/>
      <c r="D128" s="1"/>
      <c r="E128" s="1"/>
      <c r="H128" s="1"/>
    </row>
    <row r="129" ht="12.75" customHeight="1">
      <c r="A129" s="1"/>
      <c r="C129" s="1"/>
      <c r="D129" s="1"/>
      <c r="E129" s="1"/>
      <c r="H129" s="1"/>
    </row>
    <row r="130" ht="12.75" customHeight="1">
      <c r="A130" s="1"/>
      <c r="C130" s="1"/>
      <c r="D130" s="1"/>
      <c r="E130" s="1"/>
      <c r="H130" s="1"/>
    </row>
    <row r="131" ht="12.75" customHeight="1">
      <c r="A131" s="1"/>
      <c r="C131" s="1"/>
      <c r="D131" s="1"/>
      <c r="E131" s="1"/>
      <c r="H131" s="1"/>
    </row>
    <row r="132" ht="12.75" customHeight="1">
      <c r="A132" s="1"/>
      <c r="C132" s="1"/>
      <c r="D132" s="1"/>
      <c r="E132" s="1"/>
      <c r="H132" s="1"/>
    </row>
    <row r="133" ht="12.75" customHeight="1">
      <c r="A133" s="1"/>
      <c r="C133" s="1"/>
      <c r="D133" s="1"/>
      <c r="E133" s="1"/>
      <c r="H133" s="1"/>
    </row>
    <row r="134" ht="12.75" customHeight="1">
      <c r="A134" s="1"/>
      <c r="C134" s="1"/>
      <c r="D134" s="1"/>
      <c r="E134" s="1"/>
      <c r="H134" s="1"/>
    </row>
    <row r="135" ht="12.75" customHeight="1">
      <c r="A135" s="1"/>
      <c r="C135" s="1"/>
      <c r="D135" s="1"/>
      <c r="E135" s="1"/>
      <c r="H135" s="1"/>
    </row>
    <row r="136" ht="12.75" customHeight="1">
      <c r="A136" s="1"/>
      <c r="C136" s="1"/>
      <c r="D136" s="1"/>
      <c r="E136" s="1"/>
      <c r="H136" s="1"/>
    </row>
    <row r="137" ht="12.75" customHeight="1">
      <c r="A137" s="1"/>
      <c r="C137" s="1"/>
      <c r="D137" s="1"/>
      <c r="E137" s="1"/>
      <c r="H137" s="1"/>
    </row>
    <row r="138" ht="12.75" customHeight="1">
      <c r="A138" s="1"/>
      <c r="C138" s="1"/>
      <c r="D138" s="1"/>
      <c r="E138" s="1"/>
      <c r="H138" s="1"/>
    </row>
    <row r="139" ht="12.75" customHeight="1">
      <c r="A139" s="1"/>
      <c r="C139" s="1"/>
      <c r="D139" s="1"/>
      <c r="E139" s="1"/>
      <c r="H139" s="1"/>
    </row>
    <row r="140" ht="12.75" customHeight="1">
      <c r="A140" s="1"/>
      <c r="C140" s="1"/>
      <c r="D140" s="1"/>
      <c r="E140" s="1"/>
      <c r="H140" s="1"/>
    </row>
    <row r="141" ht="12.75" customHeight="1">
      <c r="A141" s="1"/>
      <c r="C141" s="1"/>
      <c r="D141" s="1"/>
      <c r="E141" s="1"/>
      <c r="H141" s="1"/>
    </row>
    <row r="142" ht="12.75" customHeight="1">
      <c r="A142" s="1"/>
      <c r="C142" s="1"/>
      <c r="D142" s="1"/>
      <c r="E142" s="1"/>
      <c r="H142" s="1"/>
    </row>
    <row r="143" ht="12.75" customHeight="1">
      <c r="A143" s="1"/>
      <c r="C143" s="1"/>
      <c r="D143" s="1"/>
      <c r="E143" s="1"/>
      <c r="H143" s="1"/>
    </row>
    <row r="144" ht="12.75" customHeight="1">
      <c r="A144" s="1"/>
      <c r="C144" s="1"/>
      <c r="D144" s="1"/>
      <c r="E144" s="1"/>
      <c r="H144" s="1"/>
    </row>
    <row r="145" ht="12.75" customHeight="1">
      <c r="A145" s="1"/>
      <c r="C145" s="1"/>
      <c r="D145" s="1"/>
      <c r="E145" s="1"/>
      <c r="H145" s="1"/>
    </row>
    <row r="146" ht="12.75" customHeight="1">
      <c r="A146" s="1"/>
      <c r="C146" s="1"/>
      <c r="D146" s="1"/>
      <c r="E146" s="1"/>
      <c r="H146" s="1"/>
    </row>
    <row r="147" ht="12.75" customHeight="1">
      <c r="A147" s="1"/>
      <c r="C147" s="1"/>
      <c r="D147" s="1"/>
      <c r="E147" s="1"/>
      <c r="H147" s="1"/>
    </row>
    <row r="148" ht="12.75" customHeight="1">
      <c r="A148" s="1"/>
      <c r="C148" s="1"/>
      <c r="D148" s="1"/>
      <c r="E148" s="1"/>
      <c r="H148" s="1"/>
    </row>
    <row r="149" ht="12.75" customHeight="1">
      <c r="A149" s="1"/>
      <c r="C149" s="1"/>
      <c r="D149" s="1"/>
      <c r="E149" s="1"/>
      <c r="H149" s="1"/>
    </row>
    <row r="150" ht="12.75" customHeight="1">
      <c r="A150" s="1"/>
      <c r="C150" s="1"/>
      <c r="D150" s="1"/>
      <c r="E150" s="1"/>
      <c r="H150" s="1"/>
    </row>
    <row r="151" ht="12.75" customHeight="1">
      <c r="A151" s="1"/>
      <c r="C151" s="1"/>
      <c r="D151" s="1"/>
      <c r="E151" s="1"/>
      <c r="H151" s="1"/>
    </row>
    <row r="152" ht="12.75" customHeight="1">
      <c r="A152" s="1"/>
      <c r="C152" s="1"/>
      <c r="D152" s="1"/>
      <c r="E152" s="1"/>
      <c r="H152" s="1"/>
    </row>
    <row r="153" ht="12.75" customHeight="1">
      <c r="A153" s="1"/>
      <c r="C153" s="1"/>
      <c r="D153" s="1"/>
      <c r="E153" s="1"/>
      <c r="H153" s="1"/>
    </row>
    <row r="154" ht="12.75" customHeight="1">
      <c r="A154" s="1"/>
      <c r="C154" s="1"/>
      <c r="D154" s="1"/>
      <c r="E154" s="1"/>
      <c r="H154" s="1"/>
    </row>
    <row r="155" ht="12.75" customHeight="1">
      <c r="A155" s="1"/>
      <c r="C155" s="1"/>
      <c r="D155" s="1"/>
      <c r="E155" s="1"/>
      <c r="H155" s="1"/>
    </row>
    <row r="156" ht="12.75" customHeight="1">
      <c r="A156" s="1"/>
      <c r="C156" s="1"/>
      <c r="D156" s="1"/>
      <c r="E156" s="1"/>
      <c r="H156" s="1"/>
    </row>
    <row r="157" ht="12.75" customHeight="1">
      <c r="A157" s="1"/>
      <c r="C157" s="1"/>
      <c r="D157" s="1"/>
      <c r="E157" s="1"/>
      <c r="H157" s="1"/>
    </row>
    <row r="158" ht="12.75" customHeight="1">
      <c r="A158" s="1"/>
      <c r="C158" s="1"/>
      <c r="D158" s="1"/>
      <c r="E158" s="1"/>
      <c r="H158" s="1"/>
    </row>
    <row r="159" ht="12.75" customHeight="1">
      <c r="A159" s="1"/>
      <c r="C159" s="1"/>
      <c r="D159" s="1"/>
      <c r="E159" s="1"/>
      <c r="H159" s="1"/>
    </row>
    <row r="160" ht="12.75" customHeight="1">
      <c r="A160" s="1"/>
      <c r="C160" s="1"/>
      <c r="D160" s="1"/>
      <c r="E160" s="1"/>
      <c r="H160" s="1"/>
    </row>
    <row r="161" ht="12.75" customHeight="1">
      <c r="A161" s="1"/>
      <c r="C161" s="1"/>
      <c r="D161" s="1"/>
      <c r="E161" s="1"/>
      <c r="H161" s="1"/>
    </row>
    <row r="162" ht="12.75" customHeight="1">
      <c r="A162" s="1"/>
      <c r="C162" s="1"/>
      <c r="D162" s="1"/>
      <c r="E162" s="1"/>
      <c r="H162" s="1"/>
    </row>
    <row r="163" ht="12.75" customHeight="1">
      <c r="A163" s="1"/>
      <c r="C163" s="1"/>
      <c r="D163" s="1"/>
      <c r="E163" s="1"/>
      <c r="H163" s="1"/>
    </row>
    <row r="164" ht="12.75" customHeight="1">
      <c r="A164" s="1"/>
      <c r="C164" s="1"/>
      <c r="D164" s="1"/>
      <c r="E164" s="1"/>
      <c r="H164" s="1"/>
    </row>
    <row r="165" ht="12.75" customHeight="1">
      <c r="A165" s="1"/>
      <c r="C165" s="1"/>
      <c r="D165" s="1"/>
      <c r="E165" s="1"/>
      <c r="H165" s="1"/>
    </row>
    <row r="166" ht="12.75" customHeight="1">
      <c r="A166" s="1"/>
      <c r="C166" s="1"/>
      <c r="D166" s="1"/>
      <c r="E166" s="1"/>
      <c r="H166" s="1"/>
    </row>
    <row r="167" ht="12.75" customHeight="1">
      <c r="A167" s="1"/>
      <c r="C167" s="1"/>
      <c r="D167" s="1"/>
      <c r="E167" s="1"/>
      <c r="H167" s="1"/>
    </row>
    <row r="168" ht="12.75" customHeight="1">
      <c r="A168" s="1"/>
      <c r="C168" s="1"/>
      <c r="D168" s="1"/>
      <c r="E168" s="1"/>
      <c r="H168" s="1"/>
    </row>
    <row r="169" ht="12.75" customHeight="1">
      <c r="A169" s="1"/>
      <c r="C169" s="1"/>
      <c r="D169" s="1"/>
      <c r="E169" s="1"/>
      <c r="H169" s="1"/>
    </row>
    <row r="170" ht="12.75" customHeight="1">
      <c r="A170" s="1"/>
      <c r="C170" s="1"/>
      <c r="D170" s="1"/>
      <c r="E170" s="1"/>
      <c r="H170" s="1"/>
    </row>
    <row r="171" ht="12.75" customHeight="1">
      <c r="A171" s="1"/>
      <c r="C171" s="1"/>
      <c r="D171" s="1"/>
      <c r="E171" s="1"/>
      <c r="H171" s="1"/>
    </row>
    <row r="172" ht="12.75" customHeight="1">
      <c r="A172" s="1"/>
      <c r="C172" s="1"/>
      <c r="D172" s="1"/>
      <c r="E172" s="1"/>
      <c r="H172" s="1"/>
    </row>
    <row r="173" ht="12.75" customHeight="1">
      <c r="A173" s="1"/>
      <c r="C173" s="1"/>
      <c r="D173" s="1"/>
      <c r="E173" s="1"/>
      <c r="H173" s="1"/>
    </row>
    <row r="174" ht="12.75" customHeight="1">
      <c r="A174" s="1"/>
      <c r="C174" s="1"/>
      <c r="D174" s="1"/>
      <c r="E174" s="1"/>
      <c r="H174" s="1"/>
    </row>
    <row r="175" ht="12.75" customHeight="1">
      <c r="A175" s="1"/>
      <c r="C175" s="1"/>
      <c r="D175" s="1"/>
      <c r="E175" s="1"/>
      <c r="H175" s="1"/>
    </row>
    <row r="176" ht="12.75" customHeight="1">
      <c r="A176" s="1"/>
      <c r="C176" s="1"/>
      <c r="D176" s="1"/>
      <c r="E176" s="1"/>
      <c r="H176" s="1"/>
    </row>
    <row r="177" ht="12.75" customHeight="1">
      <c r="A177" s="1"/>
      <c r="C177" s="1"/>
      <c r="D177" s="1"/>
      <c r="E177" s="1"/>
      <c r="H177" s="1"/>
    </row>
    <row r="178" ht="12.75" customHeight="1">
      <c r="A178" s="1"/>
      <c r="C178" s="1"/>
      <c r="D178" s="1"/>
      <c r="E178" s="1"/>
      <c r="H178" s="1"/>
    </row>
    <row r="179" ht="12.75" customHeight="1">
      <c r="A179" s="1"/>
      <c r="C179" s="1"/>
      <c r="D179" s="1"/>
      <c r="E179" s="1"/>
      <c r="H179" s="1"/>
    </row>
    <row r="180" ht="12.75" customHeight="1">
      <c r="A180" s="1"/>
      <c r="C180" s="1"/>
      <c r="D180" s="1"/>
      <c r="E180" s="1"/>
      <c r="H180" s="1"/>
    </row>
    <row r="181" ht="12.75" customHeight="1">
      <c r="A181" s="1"/>
      <c r="C181" s="1"/>
      <c r="D181" s="1"/>
      <c r="E181" s="1"/>
      <c r="H181" s="1"/>
    </row>
    <row r="182" ht="12.75" customHeight="1">
      <c r="A182" s="1"/>
      <c r="C182" s="1"/>
      <c r="D182" s="1"/>
      <c r="E182" s="1"/>
      <c r="H182" s="1"/>
    </row>
    <row r="183" ht="12.75" customHeight="1">
      <c r="A183" s="1"/>
      <c r="C183" s="1"/>
      <c r="D183" s="1"/>
      <c r="E183" s="1"/>
      <c r="H183" s="1"/>
    </row>
    <row r="184" ht="12.75" customHeight="1">
      <c r="A184" s="1"/>
      <c r="C184" s="1"/>
      <c r="D184" s="1"/>
      <c r="E184" s="1"/>
      <c r="H184" s="1"/>
    </row>
    <row r="185" ht="12.75" customHeight="1">
      <c r="A185" s="1"/>
      <c r="C185" s="1"/>
      <c r="D185" s="1"/>
      <c r="E185" s="1"/>
      <c r="H185" s="1"/>
    </row>
    <row r="186" ht="12.75" customHeight="1">
      <c r="A186" s="1"/>
      <c r="C186" s="1"/>
      <c r="D186" s="1"/>
      <c r="E186" s="1"/>
      <c r="H186" s="1"/>
    </row>
    <row r="187" ht="12.75" customHeight="1">
      <c r="A187" s="1"/>
      <c r="C187" s="1"/>
      <c r="D187" s="1"/>
      <c r="E187" s="1"/>
      <c r="H187" s="1"/>
    </row>
    <row r="188" ht="12.75" customHeight="1">
      <c r="A188" s="1"/>
      <c r="C188" s="1"/>
      <c r="D188" s="1"/>
      <c r="E188" s="1"/>
      <c r="H188" s="1"/>
    </row>
    <row r="189" ht="12.75" customHeight="1">
      <c r="A189" s="1"/>
      <c r="C189" s="1"/>
      <c r="D189" s="1"/>
      <c r="E189" s="1"/>
      <c r="H189" s="1"/>
    </row>
    <row r="190" ht="12.75" customHeight="1">
      <c r="A190" s="1"/>
      <c r="C190" s="1"/>
      <c r="D190" s="1"/>
      <c r="E190" s="1"/>
      <c r="H190" s="1"/>
    </row>
    <row r="191" ht="12.75" customHeight="1">
      <c r="A191" s="1"/>
      <c r="C191" s="1"/>
      <c r="D191" s="1"/>
      <c r="E191" s="1"/>
      <c r="H191" s="1"/>
    </row>
    <row r="192" ht="12.75" customHeight="1">
      <c r="A192" s="1"/>
      <c r="C192" s="1"/>
      <c r="D192" s="1"/>
      <c r="E192" s="1"/>
      <c r="H192" s="1"/>
    </row>
    <row r="193" ht="12.75" customHeight="1">
      <c r="A193" s="1"/>
      <c r="C193" s="1"/>
      <c r="D193" s="1"/>
      <c r="E193" s="1"/>
      <c r="H193" s="1"/>
    </row>
    <row r="194" ht="12.75" customHeight="1">
      <c r="A194" s="1"/>
      <c r="C194" s="1"/>
      <c r="D194" s="1"/>
      <c r="E194" s="1"/>
      <c r="H194" s="1"/>
    </row>
    <row r="195" ht="12.75" customHeight="1">
      <c r="A195" s="1"/>
      <c r="C195" s="1"/>
      <c r="D195" s="1"/>
      <c r="E195" s="1"/>
      <c r="H195" s="1"/>
    </row>
    <row r="196" ht="12.75" customHeight="1">
      <c r="A196" s="1"/>
      <c r="C196" s="1"/>
      <c r="D196" s="1"/>
      <c r="E196" s="1"/>
      <c r="H196" s="1"/>
    </row>
    <row r="197" ht="12.75" customHeight="1">
      <c r="A197" s="1"/>
      <c r="C197" s="1"/>
      <c r="D197" s="1"/>
      <c r="E197" s="1"/>
      <c r="H197" s="1"/>
    </row>
    <row r="198" ht="12.75" customHeight="1">
      <c r="A198" s="1"/>
      <c r="C198" s="1"/>
      <c r="D198" s="1"/>
      <c r="E198" s="1"/>
      <c r="H198" s="1"/>
    </row>
    <row r="199" ht="12.75" customHeight="1">
      <c r="A199" s="1"/>
      <c r="C199" s="1"/>
      <c r="D199" s="1"/>
      <c r="E199" s="1"/>
      <c r="H199" s="1"/>
    </row>
    <row r="200" ht="12.75" customHeight="1">
      <c r="A200" s="1"/>
      <c r="C200" s="1"/>
      <c r="D200" s="1"/>
      <c r="E200" s="1"/>
      <c r="H200" s="1"/>
    </row>
    <row r="201" ht="12.75" customHeight="1">
      <c r="A201" s="1"/>
      <c r="C201" s="1"/>
      <c r="D201" s="1"/>
      <c r="E201" s="1"/>
      <c r="H201" s="1"/>
    </row>
    <row r="202" ht="12.75" customHeight="1">
      <c r="A202" s="1"/>
      <c r="C202" s="1"/>
      <c r="D202" s="1"/>
      <c r="E202" s="1"/>
      <c r="H202" s="1"/>
    </row>
    <row r="203" ht="12.75" customHeight="1">
      <c r="A203" s="1"/>
      <c r="C203" s="1"/>
      <c r="D203" s="1"/>
      <c r="E203" s="1"/>
      <c r="H203" s="1"/>
    </row>
    <row r="204" ht="12.75" customHeight="1">
      <c r="A204" s="1"/>
      <c r="C204" s="1"/>
      <c r="D204" s="1"/>
      <c r="E204" s="1"/>
      <c r="H204" s="1"/>
    </row>
    <row r="205" ht="12.75" customHeight="1">
      <c r="A205" s="1"/>
      <c r="C205" s="1"/>
      <c r="D205" s="1"/>
      <c r="E205" s="1"/>
      <c r="H205" s="1"/>
    </row>
    <row r="206" ht="12.75" customHeight="1">
      <c r="A206" s="1"/>
      <c r="C206" s="1"/>
      <c r="D206" s="1"/>
      <c r="E206" s="1"/>
      <c r="H206" s="1"/>
    </row>
    <row r="207" ht="12.75" customHeight="1">
      <c r="A207" s="1"/>
      <c r="C207" s="1"/>
      <c r="D207" s="1"/>
      <c r="E207" s="1"/>
      <c r="H207" s="1"/>
    </row>
    <row r="208" ht="12.75" customHeight="1">
      <c r="A208" s="1"/>
      <c r="C208" s="1"/>
      <c r="D208" s="1"/>
      <c r="E208" s="1"/>
      <c r="H208" s="1"/>
    </row>
    <row r="209" ht="12.75" customHeight="1">
      <c r="A209" s="1"/>
      <c r="C209" s="1"/>
      <c r="D209" s="1"/>
      <c r="E209" s="1"/>
      <c r="H209" s="1"/>
    </row>
    <row r="210" ht="12.75" customHeight="1">
      <c r="A210" s="1"/>
      <c r="C210" s="1"/>
      <c r="D210" s="1"/>
      <c r="E210" s="1"/>
      <c r="H210" s="1"/>
    </row>
    <row r="211" ht="12.75" customHeight="1">
      <c r="A211" s="1"/>
      <c r="C211" s="1"/>
      <c r="D211" s="1"/>
      <c r="E211" s="1"/>
      <c r="H211" s="1"/>
    </row>
    <row r="212" ht="12.75" customHeight="1">
      <c r="A212" s="1"/>
      <c r="C212" s="1"/>
      <c r="D212" s="1"/>
      <c r="E212" s="1"/>
      <c r="H212" s="1"/>
    </row>
    <row r="213" ht="12.75" customHeight="1">
      <c r="A213" s="1"/>
      <c r="C213" s="1"/>
      <c r="D213" s="1"/>
      <c r="E213" s="1"/>
      <c r="H213" s="1"/>
    </row>
    <row r="214" ht="12.75" customHeight="1">
      <c r="A214" s="1"/>
      <c r="C214" s="1"/>
      <c r="D214" s="1"/>
      <c r="E214" s="1"/>
      <c r="H214" s="1"/>
    </row>
    <row r="215" ht="12.75" customHeight="1">
      <c r="A215" s="1"/>
      <c r="C215" s="1"/>
      <c r="D215" s="1"/>
      <c r="E215" s="1"/>
      <c r="H215" s="1"/>
    </row>
    <row r="216" ht="12.75" customHeight="1">
      <c r="A216" s="1"/>
      <c r="C216" s="1"/>
      <c r="D216" s="1"/>
      <c r="E216" s="1"/>
      <c r="H216" s="1"/>
    </row>
    <row r="217" ht="12.75" customHeight="1">
      <c r="A217" s="1"/>
      <c r="C217" s="1"/>
      <c r="D217" s="1"/>
      <c r="E217" s="1"/>
      <c r="H217" s="1"/>
    </row>
    <row r="218" ht="12.75" customHeight="1">
      <c r="A218" s="1"/>
      <c r="C218" s="1"/>
      <c r="D218" s="1"/>
      <c r="E218" s="1"/>
      <c r="H218" s="1"/>
    </row>
    <row r="219" ht="12.75" customHeight="1">
      <c r="A219" s="1"/>
      <c r="C219" s="1"/>
      <c r="D219" s="1"/>
      <c r="E219" s="1"/>
      <c r="H219" s="1"/>
    </row>
    <row r="220" ht="12.75" customHeight="1">
      <c r="A220" s="1"/>
      <c r="C220" s="1"/>
      <c r="D220" s="1"/>
      <c r="E220" s="1"/>
      <c r="H220" s="1"/>
    </row>
    <row r="221" ht="12.75" customHeight="1">
      <c r="A221" s="1"/>
      <c r="C221" s="1"/>
      <c r="D221" s="1"/>
      <c r="E221" s="1"/>
      <c r="H221" s="1"/>
    </row>
    <row r="222" ht="12.75" customHeight="1">
      <c r="A222" s="1"/>
      <c r="C222" s="1"/>
      <c r="D222" s="1"/>
      <c r="E222" s="1"/>
      <c r="H222" s="1"/>
    </row>
    <row r="223" ht="12.75" customHeight="1">
      <c r="A223" s="1"/>
      <c r="C223" s="1"/>
      <c r="D223" s="1"/>
      <c r="E223" s="1"/>
      <c r="H223" s="1"/>
    </row>
    <row r="224" ht="12.75" customHeight="1">
      <c r="A224" s="1"/>
      <c r="C224" s="1"/>
      <c r="D224" s="1"/>
      <c r="E224" s="1"/>
      <c r="H224" s="1"/>
    </row>
    <row r="225" ht="12.75" customHeight="1">
      <c r="A225" s="1"/>
      <c r="C225" s="1"/>
      <c r="D225" s="1"/>
      <c r="E225" s="1"/>
      <c r="H225" s="1"/>
    </row>
    <row r="226" ht="12.75" customHeight="1">
      <c r="A226" s="1"/>
      <c r="C226" s="1"/>
      <c r="D226" s="1"/>
      <c r="E226" s="1"/>
      <c r="H226" s="1"/>
    </row>
    <row r="227" ht="12.75" customHeight="1">
      <c r="A227" s="1"/>
      <c r="C227" s="1"/>
      <c r="D227" s="1"/>
      <c r="E227" s="1"/>
      <c r="H227" s="1"/>
    </row>
    <row r="228" ht="12.75" customHeight="1">
      <c r="A228" s="1"/>
      <c r="C228" s="1"/>
      <c r="D228" s="1"/>
      <c r="E228" s="1"/>
      <c r="H228" s="1"/>
    </row>
    <row r="229" ht="12.75" customHeight="1">
      <c r="A229" s="1"/>
      <c r="C229" s="1"/>
      <c r="D229" s="1"/>
      <c r="E229" s="1"/>
      <c r="H229" s="1"/>
    </row>
    <row r="230" ht="12.75" customHeight="1">
      <c r="A230" s="1"/>
      <c r="C230" s="1"/>
      <c r="D230" s="1"/>
      <c r="E230" s="1"/>
      <c r="H230" s="1"/>
    </row>
    <row r="231" ht="12.75" customHeight="1">
      <c r="A231" s="1"/>
      <c r="C231" s="1"/>
      <c r="D231" s="1"/>
      <c r="E231" s="1"/>
      <c r="H231" s="1"/>
    </row>
    <row r="232" ht="12.75" customHeight="1">
      <c r="A232" s="1"/>
      <c r="C232" s="1"/>
      <c r="D232" s="1"/>
      <c r="E232" s="1"/>
      <c r="H232" s="1"/>
    </row>
    <row r="233" ht="12.75" customHeight="1">
      <c r="A233" s="1"/>
      <c r="C233" s="1"/>
      <c r="D233" s="1"/>
      <c r="E233" s="1"/>
      <c r="H233" s="1"/>
    </row>
    <row r="234" ht="12.75" customHeight="1">
      <c r="A234" s="1"/>
      <c r="C234" s="1"/>
      <c r="D234" s="1"/>
      <c r="E234" s="1"/>
      <c r="H234" s="1"/>
    </row>
    <row r="235" ht="12.75" customHeight="1">
      <c r="A235" s="1"/>
      <c r="C235" s="1"/>
      <c r="D235" s="1"/>
      <c r="E235" s="1"/>
      <c r="H235" s="1"/>
    </row>
    <row r="236" ht="12.75" customHeight="1">
      <c r="A236" s="1"/>
      <c r="C236" s="1"/>
      <c r="D236" s="1"/>
      <c r="E236" s="1"/>
      <c r="H236" s="1"/>
    </row>
    <row r="237" ht="12.75" customHeight="1">
      <c r="A237" s="1"/>
      <c r="C237" s="1"/>
      <c r="D237" s="1"/>
      <c r="E237" s="1"/>
      <c r="H237" s="1"/>
    </row>
    <row r="238" ht="12.75" customHeight="1">
      <c r="A238" s="1"/>
      <c r="C238" s="1"/>
      <c r="D238" s="1"/>
      <c r="E238" s="1"/>
      <c r="H238" s="1"/>
    </row>
    <row r="239" ht="12.75" customHeight="1">
      <c r="A239" s="1"/>
      <c r="C239" s="1"/>
      <c r="D239" s="1"/>
      <c r="E239" s="1"/>
      <c r="H239" s="1"/>
    </row>
    <row r="240" ht="12.75" customHeight="1">
      <c r="A240" s="1"/>
      <c r="C240" s="1"/>
      <c r="D240" s="1"/>
      <c r="E240" s="1"/>
      <c r="H240" s="1"/>
    </row>
    <row r="241" ht="12.75" customHeight="1">
      <c r="A241" s="1"/>
      <c r="C241" s="1"/>
      <c r="D241" s="1"/>
      <c r="E241" s="1"/>
      <c r="H241" s="1"/>
    </row>
    <row r="242" ht="12.75" customHeight="1">
      <c r="A242" s="1"/>
      <c r="C242" s="1"/>
      <c r="D242" s="1"/>
      <c r="E242" s="1"/>
      <c r="H242" s="1"/>
    </row>
    <row r="243" ht="12.75" customHeight="1">
      <c r="A243" s="1"/>
      <c r="C243" s="1"/>
      <c r="D243" s="1"/>
      <c r="E243" s="1"/>
      <c r="H243" s="1"/>
    </row>
    <row r="244" ht="12.75" customHeight="1">
      <c r="A244" s="1"/>
      <c r="C244" s="1"/>
      <c r="D244" s="1"/>
      <c r="E244" s="1"/>
      <c r="H244" s="1"/>
    </row>
    <row r="245" ht="12.75" customHeight="1">
      <c r="A245" s="1"/>
      <c r="C245" s="1"/>
      <c r="D245" s="1"/>
      <c r="E245" s="1"/>
      <c r="H245" s="1"/>
    </row>
    <row r="246" ht="12.75" customHeight="1">
      <c r="A246" s="1"/>
      <c r="C246" s="1"/>
      <c r="D246" s="1"/>
      <c r="E246" s="1"/>
      <c r="H246" s="1"/>
    </row>
    <row r="247" ht="12.75" customHeight="1">
      <c r="A247" s="1"/>
      <c r="C247" s="1"/>
      <c r="D247" s="1"/>
      <c r="E247" s="1"/>
      <c r="H247" s="1"/>
    </row>
    <row r="248" ht="12.75" customHeight="1">
      <c r="A248" s="1"/>
      <c r="C248" s="1"/>
      <c r="D248" s="1"/>
      <c r="E248" s="1"/>
      <c r="H248" s="1"/>
    </row>
    <row r="249" ht="12.75" customHeight="1">
      <c r="A249" s="1"/>
      <c r="C249" s="1"/>
      <c r="D249" s="1"/>
      <c r="E249" s="1"/>
      <c r="H249" s="1"/>
    </row>
    <row r="250" ht="12.75" customHeight="1">
      <c r="A250" s="1"/>
      <c r="C250" s="1"/>
      <c r="D250" s="1"/>
      <c r="E250" s="1"/>
      <c r="H250" s="1"/>
    </row>
    <row r="251" ht="12.75" customHeight="1">
      <c r="A251" s="1"/>
      <c r="C251" s="1"/>
      <c r="D251" s="1"/>
      <c r="E251" s="1"/>
      <c r="H251" s="1"/>
    </row>
    <row r="252" ht="12.75" customHeight="1">
      <c r="A252" s="1"/>
      <c r="C252" s="1"/>
      <c r="D252" s="1"/>
      <c r="E252" s="1"/>
      <c r="H252" s="1"/>
    </row>
    <row r="253" ht="12.75" customHeight="1">
      <c r="A253" s="1"/>
      <c r="C253" s="1"/>
      <c r="D253" s="1"/>
      <c r="E253" s="1"/>
      <c r="H253" s="1"/>
    </row>
    <row r="254" ht="12.75" customHeight="1">
      <c r="A254" s="1"/>
      <c r="C254" s="1"/>
      <c r="D254" s="1"/>
      <c r="E254" s="1"/>
      <c r="H254" s="1"/>
    </row>
    <row r="255" ht="12.75" customHeight="1">
      <c r="A255" s="1"/>
      <c r="C255" s="1"/>
      <c r="D255" s="1"/>
      <c r="E255" s="1"/>
      <c r="H255" s="1"/>
    </row>
    <row r="256" ht="12.75" customHeight="1">
      <c r="A256" s="1"/>
      <c r="C256" s="1"/>
      <c r="D256" s="1"/>
      <c r="E256" s="1"/>
      <c r="H256" s="1"/>
    </row>
    <row r="257" ht="12.75" customHeight="1">
      <c r="A257" s="1"/>
      <c r="C257" s="1"/>
      <c r="D257" s="1"/>
      <c r="E257" s="1"/>
      <c r="H257" s="1"/>
    </row>
    <row r="258" ht="12.75" customHeight="1">
      <c r="A258" s="1"/>
      <c r="C258" s="1"/>
      <c r="D258" s="1"/>
      <c r="E258" s="1"/>
      <c r="H258" s="1"/>
    </row>
    <row r="259" ht="12.75" customHeight="1">
      <c r="A259" s="1"/>
      <c r="C259" s="1"/>
      <c r="D259" s="1"/>
      <c r="E259" s="1"/>
      <c r="H259" s="1"/>
    </row>
    <row r="260" ht="12.75" customHeight="1">
      <c r="A260" s="1"/>
      <c r="C260" s="1"/>
      <c r="D260" s="1"/>
      <c r="E260" s="1"/>
      <c r="H260" s="1"/>
    </row>
    <row r="261" ht="12.75" customHeight="1">
      <c r="A261" s="1"/>
      <c r="C261" s="1"/>
      <c r="D261" s="1"/>
      <c r="E261" s="1"/>
      <c r="H261" s="1"/>
    </row>
    <row r="262" ht="12.75" customHeight="1">
      <c r="A262" s="1"/>
      <c r="C262" s="1"/>
      <c r="D262" s="1"/>
      <c r="E262" s="1"/>
      <c r="H262" s="1"/>
    </row>
    <row r="263" ht="12.75" customHeight="1">
      <c r="A263" s="1"/>
      <c r="C263" s="1"/>
      <c r="D263" s="1"/>
      <c r="E263" s="1"/>
      <c r="H263" s="1"/>
    </row>
    <row r="264" ht="12.75" customHeight="1">
      <c r="A264" s="1"/>
      <c r="C264" s="1"/>
      <c r="D264" s="1"/>
      <c r="E264" s="1"/>
      <c r="H264" s="1"/>
    </row>
    <row r="265" ht="12.75" customHeight="1">
      <c r="A265" s="1"/>
      <c r="C265" s="1"/>
      <c r="D265" s="1"/>
      <c r="E265" s="1"/>
      <c r="H265" s="1"/>
    </row>
    <row r="266" ht="12.75" customHeight="1">
      <c r="A266" s="1"/>
      <c r="C266" s="1"/>
      <c r="D266" s="1"/>
      <c r="E266" s="1"/>
      <c r="H266" s="1"/>
    </row>
    <row r="267" ht="12.75" customHeight="1">
      <c r="A267" s="1"/>
      <c r="C267" s="1"/>
      <c r="D267" s="1"/>
      <c r="E267" s="1"/>
      <c r="H267" s="1"/>
    </row>
    <row r="268" ht="12.75" customHeight="1">
      <c r="A268" s="1"/>
      <c r="C268" s="1"/>
      <c r="D268" s="1"/>
      <c r="E268" s="1"/>
      <c r="H268" s="1"/>
    </row>
    <row r="269" ht="12.75" customHeight="1">
      <c r="A269" s="1"/>
      <c r="C269" s="1"/>
      <c r="D269" s="1"/>
      <c r="E269" s="1"/>
      <c r="H269" s="1"/>
    </row>
    <row r="270" ht="12.75" customHeight="1">
      <c r="A270" s="1"/>
      <c r="C270" s="1"/>
      <c r="D270" s="1"/>
      <c r="E270" s="1"/>
      <c r="H270" s="1"/>
    </row>
    <row r="271" ht="12.75" customHeight="1">
      <c r="A271" s="1"/>
      <c r="C271" s="1"/>
      <c r="D271" s="1"/>
      <c r="E271" s="1"/>
      <c r="H271" s="1"/>
    </row>
    <row r="272" ht="12.75" customHeight="1">
      <c r="A272" s="1"/>
      <c r="C272" s="1"/>
      <c r="D272" s="1"/>
      <c r="E272" s="1"/>
      <c r="H272" s="1"/>
    </row>
    <row r="273" ht="12.75" customHeight="1">
      <c r="A273" s="1"/>
      <c r="C273" s="1"/>
      <c r="D273" s="1"/>
      <c r="E273" s="1"/>
      <c r="H273" s="1"/>
    </row>
    <row r="274" ht="12.75" customHeight="1">
      <c r="A274" s="1"/>
      <c r="C274" s="1"/>
      <c r="D274" s="1"/>
      <c r="E274" s="1"/>
      <c r="H274" s="1"/>
    </row>
    <row r="275" ht="12.75" customHeight="1">
      <c r="A275" s="1"/>
      <c r="C275" s="1"/>
      <c r="D275" s="1"/>
      <c r="E275" s="1"/>
      <c r="H275" s="1"/>
    </row>
    <row r="276" ht="12.75" customHeight="1">
      <c r="A276" s="1"/>
      <c r="C276" s="1"/>
      <c r="D276" s="1"/>
      <c r="E276" s="1"/>
      <c r="H276" s="1"/>
    </row>
    <row r="277" ht="12.75" customHeight="1">
      <c r="A277" s="1"/>
      <c r="C277" s="1"/>
      <c r="D277" s="1"/>
      <c r="E277" s="1"/>
      <c r="H277" s="1"/>
    </row>
    <row r="278" ht="12.75" customHeight="1">
      <c r="A278" s="1"/>
      <c r="C278" s="1"/>
      <c r="D278" s="1"/>
      <c r="E278" s="1"/>
      <c r="H278" s="1"/>
    </row>
    <row r="279" ht="12.75" customHeight="1">
      <c r="A279" s="1"/>
      <c r="C279" s="1"/>
      <c r="D279" s="1"/>
      <c r="E279" s="1"/>
      <c r="H279" s="1"/>
    </row>
    <row r="280" ht="12.75" customHeight="1">
      <c r="A280" s="1"/>
      <c r="C280" s="1"/>
      <c r="D280" s="1"/>
      <c r="E280" s="1"/>
      <c r="H280" s="1"/>
    </row>
    <row r="281" ht="12.75" customHeight="1">
      <c r="A281" s="1"/>
      <c r="C281" s="1"/>
      <c r="D281" s="1"/>
      <c r="E281" s="1"/>
      <c r="H281" s="1"/>
    </row>
    <row r="282" ht="12.75" customHeight="1">
      <c r="A282" s="1"/>
      <c r="C282" s="1"/>
      <c r="D282" s="1"/>
      <c r="E282" s="1"/>
      <c r="H282" s="1"/>
    </row>
    <row r="283" ht="12.75" customHeight="1">
      <c r="A283" s="1"/>
      <c r="C283" s="1"/>
      <c r="D283" s="1"/>
      <c r="E283" s="1"/>
      <c r="H283" s="1"/>
    </row>
    <row r="284" ht="12.75" customHeight="1">
      <c r="A284" s="1"/>
      <c r="C284" s="1"/>
      <c r="D284" s="1"/>
      <c r="E284" s="1"/>
      <c r="H284" s="1"/>
    </row>
    <row r="285" ht="12.75" customHeight="1">
      <c r="A285" s="1"/>
      <c r="C285" s="1"/>
      <c r="D285" s="1"/>
      <c r="E285" s="1"/>
      <c r="H285" s="1"/>
    </row>
    <row r="286" ht="12.75" customHeight="1">
      <c r="A286" s="1"/>
      <c r="C286" s="1"/>
      <c r="D286" s="1"/>
      <c r="E286" s="1"/>
      <c r="H286" s="1"/>
    </row>
    <row r="287" ht="12.75" customHeight="1">
      <c r="A287" s="1"/>
      <c r="C287" s="1"/>
      <c r="D287" s="1"/>
      <c r="E287" s="1"/>
      <c r="H287" s="1"/>
    </row>
    <row r="288" ht="12.75" customHeight="1">
      <c r="A288" s="1"/>
      <c r="C288" s="1"/>
      <c r="D288" s="1"/>
      <c r="E288" s="1"/>
      <c r="H288" s="1"/>
    </row>
    <row r="289" ht="12.75" customHeight="1">
      <c r="A289" s="1"/>
      <c r="C289" s="1"/>
      <c r="D289" s="1"/>
      <c r="E289" s="1"/>
      <c r="H289" s="1"/>
    </row>
    <row r="290" ht="12.75" customHeight="1">
      <c r="A290" s="1"/>
      <c r="C290" s="1"/>
      <c r="D290" s="1"/>
      <c r="E290" s="1"/>
      <c r="H290" s="1"/>
    </row>
    <row r="291" ht="12.75" customHeight="1">
      <c r="A291" s="1"/>
      <c r="C291" s="1"/>
      <c r="D291" s="1"/>
      <c r="E291" s="1"/>
      <c r="H291" s="1"/>
    </row>
    <row r="292" ht="12.75" customHeight="1">
      <c r="A292" s="1"/>
      <c r="C292" s="1"/>
      <c r="D292" s="1"/>
      <c r="E292" s="1"/>
      <c r="H292" s="1"/>
    </row>
    <row r="293" ht="12.75" customHeight="1">
      <c r="A293" s="1"/>
      <c r="C293" s="1"/>
      <c r="D293" s="1"/>
      <c r="E293" s="1"/>
      <c r="H293" s="1"/>
    </row>
    <row r="294" ht="12.75" customHeight="1">
      <c r="A294" s="1"/>
      <c r="C294" s="1"/>
      <c r="D294" s="1"/>
      <c r="E294" s="1"/>
      <c r="H294" s="1"/>
    </row>
    <row r="295" ht="12.75" customHeight="1">
      <c r="A295" s="1"/>
      <c r="C295" s="1"/>
      <c r="D295" s="1"/>
      <c r="E295" s="1"/>
      <c r="H295" s="1"/>
    </row>
    <row r="296" ht="12.75" customHeight="1">
      <c r="A296" s="1"/>
      <c r="C296" s="1"/>
      <c r="D296" s="1"/>
      <c r="E296" s="1"/>
      <c r="H296" s="1"/>
    </row>
    <row r="297" ht="12.75" customHeight="1">
      <c r="A297" s="1"/>
      <c r="C297" s="1"/>
      <c r="D297" s="1"/>
      <c r="E297" s="1"/>
      <c r="H297" s="1"/>
    </row>
    <row r="298" ht="12.75" customHeight="1">
      <c r="A298" s="1"/>
      <c r="C298" s="1"/>
      <c r="D298" s="1"/>
      <c r="E298" s="1"/>
      <c r="H298" s="1"/>
    </row>
    <row r="299" ht="12.75" customHeight="1">
      <c r="A299" s="1"/>
      <c r="C299" s="1"/>
      <c r="D299" s="1"/>
      <c r="E299" s="1"/>
      <c r="H299" s="1"/>
    </row>
    <row r="300" ht="12.75" customHeight="1">
      <c r="A300" s="1"/>
      <c r="C300" s="1"/>
      <c r="D300" s="1"/>
      <c r="E300" s="1"/>
      <c r="H300" s="1"/>
    </row>
    <row r="301" ht="12.75" customHeight="1">
      <c r="A301" s="1"/>
      <c r="C301" s="1"/>
      <c r="D301" s="1"/>
      <c r="E301" s="1"/>
      <c r="H301" s="1"/>
    </row>
    <row r="302" ht="12.75" customHeight="1">
      <c r="A302" s="1"/>
      <c r="C302" s="1"/>
      <c r="D302" s="1"/>
      <c r="E302" s="1"/>
      <c r="H302" s="1"/>
    </row>
    <row r="303" ht="12.75" customHeight="1">
      <c r="A303" s="1"/>
      <c r="C303" s="1"/>
      <c r="D303" s="1"/>
      <c r="E303" s="1"/>
      <c r="H303" s="1"/>
    </row>
    <row r="304" ht="12.75" customHeight="1">
      <c r="A304" s="1"/>
      <c r="C304" s="1"/>
      <c r="D304" s="1"/>
      <c r="E304" s="1"/>
      <c r="H304" s="1"/>
    </row>
    <row r="305" ht="12.75" customHeight="1">
      <c r="A305" s="1"/>
      <c r="C305" s="1"/>
      <c r="D305" s="1"/>
      <c r="E305" s="1"/>
      <c r="H305" s="1"/>
    </row>
    <row r="306" ht="12.75" customHeight="1">
      <c r="A306" s="1"/>
      <c r="C306" s="1"/>
      <c r="D306" s="1"/>
      <c r="E306" s="1"/>
      <c r="H306" s="1"/>
    </row>
    <row r="307" ht="12.75" customHeight="1">
      <c r="A307" s="1"/>
      <c r="C307" s="1"/>
      <c r="D307" s="1"/>
      <c r="E307" s="1"/>
      <c r="H307" s="1"/>
    </row>
    <row r="308" ht="12.75" customHeight="1">
      <c r="A308" s="1"/>
      <c r="C308" s="1"/>
      <c r="D308" s="1"/>
      <c r="E308" s="1"/>
      <c r="H308" s="1"/>
    </row>
    <row r="309" ht="12.75" customHeight="1">
      <c r="A309" s="1"/>
      <c r="C309" s="1"/>
      <c r="D309" s="1"/>
      <c r="E309" s="1"/>
      <c r="H309" s="1"/>
    </row>
    <row r="310" ht="12.75" customHeight="1">
      <c r="A310" s="1"/>
      <c r="C310" s="1"/>
      <c r="D310" s="1"/>
      <c r="E310" s="1"/>
      <c r="H310" s="1"/>
    </row>
    <row r="311" ht="12.75" customHeight="1">
      <c r="A311" s="1"/>
      <c r="C311" s="1"/>
      <c r="D311" s="1"/>
      <c r="E311" s="1"/>
      <c r="H311" s="1"/>
    </row>
    <row r="312" ht="12.75" customHeight="1">
      <c r="A312" s="1"/>
      <c r="C312" s="1"/>
      <c r="D312" s="1"/>
      <c r="E312" s="1"/>
      <c r="H312" s="1"/>
    </row>
    <row r="313" ht="12.75" customHeight="1">
      <c r="A313" s="1"/>
      <c r="C313" s="1"/>
      <c r="D313" s="1"/>
      <c r="E313" s="1"/>
      <c r="H313" s="1"/>
    </row>
    <row r="314" ht="12.75" customHeight="1">
      <c r="A314" s="1"/>
      <c r="C314" s="1"/>
      <c r="D314" s="1"/>
      <c r="E314" s="1"/>
      <c r="H314" s="1"/>
    </row>
    <row r="315" ht="12.75" customHeight="1">
      <c r="A315" s="1"/>
      <c r="C315" s="1"/>
      <c r="D315" s="1"/>
      <c r="E315" s="1"/>
      <c r="H315" s="1"/>
    </row>
    <row r="316" ht="12.75" customHeight="1">
      <c r="A316" s="1"/>
      <c r="C316" s="1"/>
      <c r="D316" s="1"/>
      <c r="E316" s="1"/>
      <c r="H316" s="1"/>
    </row>
    <row r="317" ht="12.75" customHeight="1">
      <c r="A317" s="1"/>
      <c r="C317" s="1"/>
      <c r="D317" s="1"/>
      <c r="E317" s="1"/>
      <c r="H317" s="1"/>
    </row>
    <row r="318" ht="12.75" customHeight="1">
      <c r="A318" s="1"/>
      <c r="C318" s="1"/>
      <c r="D318" s="1"/>
      <c r="E318" s="1"/>
      <c r="H318" s="1"/>
    </row>
    <row r="319" ht="12.75" customHeight="1">
      <c r="A319" s="1"/>
      <c r="C319" s="1"/>
      <c r="D319" s="1"/>
      <c r="E319" s="1"/>
      <c r="H319" s="1"/>
    </row>
    <row r="320" ht="12.75" customHeight="1">
      <c r="A320" s="1"/>
      <c r="C320" s="1"/>
      <c r="D320" s="1"/>
      <c r="E320" s="1"/>
      <c r="H320" s="1"/>
    </row>
    <row r="321" ht="12.75" customHeight="1">
      <c r="A321" s="1"/>
      <c r="C321" s="1"/>
      <c r="D321" s="1"/>
      <c r="E321" s="1"/>
      <c r="H321" s="1"/>
    </row>
    <row r="322" ht="12.75" customHeight="1">
      <c r="A322" s="1"/>
      <c r="C322" s="1"/>
      <c r="D322" s="1"/>
      <c r="E322" s="1"/>
      <c r="H322" s="1"/>
    </row>
    <row r="323" ht="12.75" customHeight="1">
      <c r="A323" s="1"/>
      <c r="C323" s="1"/>
      <c r="D323" s="1"/>
      <c r="E323" s="1"/>
      <c r="H323" s="1"/>
    </row>
    <row r="324" ht="12.75" customHeight="1">
      <c r="A324" s="1"/>
      <c r="C324" s="1"/>
      <c r="D324" s="1"/>
      <c r="E324" s="1"/>
      <c r="H324" s="1"/>
    </row>
    <row r="325" ht="12.75" customHeight="1">
      <c r="A325" s="1"/>
      <c r="C325" s="1"/>
      <c r="D325" s="1"/>
      <c r="E325" s="1"/>
      <c r="H325" s="1"/>
    </row>
    <row r="326" ht="12.75" customHeight="1">
      <c r="A326" s="1"/>
      <c r="C326" s="1"/>
      <c r="D326" s="1"/>
      <c r="E326" s="1"/>
      <c r="H326" s="1"/>
    </row>
    <row r="327" ht="12.75" customHeight="1">
      <c r="A327" s="1"/>
      <c r="C327" s="1"/>
      <c r="D327" s="1"/>
      <c r="E327" s="1"/>
      <c r="H327" s="1"/>
    </row>
    <row r="328" ht="12.75" customHeight="1">
      <c r="A328" s="1"/>
      <c r="C328" s="1"/>
      <c r="D328" s="1"/>
      <c r="E328" s="1"/>
      <c r="H328" s="1"/>
    </row>
    <row r="329" ht="12.75" customHeight="1">
      <c r="A329" s="1"/>
      <c r="C329" s="1"/>
      <c r="D329" s="1"/>
      <c r="E329" s="1"/>
      <c r="H329" s="1"/>
    </row>
    <row r="330" ht="12.75" customHeight="1">
      <c r="A330" s="1"/>
      <c r="C330" s="1"/>
      <c r="D330" s="1"/>
      <c r="E330" s="1"/>
      <c r="H330" s="1"/>
    </row>
    <row r="331" ht="12.75" customHeight="1">
      <c r="A331" s="1"/>
      <c r="C331" s="1"/>
      <c r="D331" s="1"/>
      <c r="E331" s="1"/>
      <c r="H331" s="1"/>
    </row>
    <row r="332" ht="12.75" customHeight="1">
      <c r="A332" s="1"/>
      <c r="C332" s="1"/>
      <c r="D332" s="1"/>
      <c r="E332" s="1"/>
      <c r="H332" s="1"/>
    </row>
    <row r="333" ht="12.75" customHeight="1">
      <c r="A333" s="1"/>
      <c r="C333" s="1"/>
      <c r="D333" s="1"/>
      <c r="E333" s="1"/>
      <c r="H333" s="1"/>
    </row>
    <row r="334" ht="12.75" customHeight="1">
      <c r="A334" s="1"/>
      <c r="C334" s="1"/>
      <c r="D334" s="1"/>
      <c r="E334" s="1"/>
      <c r="H334" s="1"/>
    </row>
    <row r="335" ht="12.75" customHeight="1">
      <c r="A335" s="1"/>
      <c r="C335" s="1"/>
      <c r="D335" s="1"/>
      <c r="E335" s="1"/>
      <c r="H335" s="1"/>
    </row>
    <row r="336" ht="12.75" customHeight="1">
      <c r="A336" s="1"/>
      <c r="C336" s="1"/>
      <c r="D336" s="1"/>
      <c r="E336" s="1"/>
      <c r="H336" s="1"/>
    </row>
    <row r="337" ht="12.75" customHeight="1">
      <c r="A337" s="1"/>
      <c r="C337" s="1"/>
      <c r="D337" s="1"/>
      <c r="E337" s="1"/>
      <c r="H337" s="1"/>
    </row>
    <row r="338" ht="12.75" customHeight="1">
      <c r="A338" s="1"/>
      <c r="C338" s="1"/>
      <c r="D338" s="1"/>
      <c r="E338" s="1"/>
      <c r="H338" s="1"/>
    </row>
    <row r="339" ht="12.75" customHeight="1">
      <c r="A339" s="1"/>
      <c r="C339" s="1"/>
      <c r="D339" s="1"/>
      <c r="E339" s="1"/>
      <c r="H339" s="1"/>
    </row>
    <row r="340" ht="12.75" customHeight="1">
      <c r="A340" s="1"/>
      <c r="C340" s="1"/>
      <c r="D340" s="1"/>
      <c r="E340" s="1"/>
      <c r="H340" s="1"/>
    </row>
    <row r="341" ht="12.75" customHeight="1">
      <c r="A341" s="1"/>
      <c r="C341" s="1"/>
      <c r="D341" s="1"/>
      <c r="E341" s="1"/>
      <c r="H341" s="1"/>
    </row>
    <row r="342" ht="12.75" customHeight="1">
      <c r="A342" s="1"/>
      <c r="C342" s="1"/>
      <c r="D342" s="1"/>
      <c r="E342" s="1"/>
      <c r="H342" s="1"/>
    </row>
    <row r="343" ht="12.75" customHeight="1">
      <c r="A343" s="1"/>
      <c r="C343" s="1"/>
      <c r="D343" s="1"/>
      <c r="E343" s="1"/>
      <c r="H343" s="1"/>
    </row>
    <row r="344" ht="12.75" customHeight="1">
      <c r="A344" s="1"/>
      <c r="C344" s="1"/>
      <c r="D344" s="1"/>
      <c r="E344" s="1"/>
      <c r="H344" s="1"/>
    </row>
    <row r="345" ht="12.75" customHeight="1">
      <c r="A345" s="1"/>
      <c r="C345" s="1"/>
      <c r="D345" s="1"/>
      <c r="E345" s="1"/>
      <c r="H345" s="1"/>
    </row>
    <row r="346" ht="12.75" customHeight="1">
      <c r="A346" s="1"/>
      <c r="C346" s="1"/>
      <c r="D346" s="1"/>
      <c r="E346" s="1"/>
      <c r="H346" s="1"/>
    </row>
    <row r="347" ht="12.75" customHeight="1">
      <c r="A347" s="1"/>
      <c r="C347" s="1"/>
      <c r="D347" s="1"/>
      <c r="E347" s="1"/>
      <c r="H347" s="1"/>
    </row>
    <row r="348" ht="12.75" customHeight="1">
      <c r="A348" s="1"/>
      <c r="C348" s="1"/>
      <c r="D348" s="1"/>
      <c r="E348" s="1"/>
      <c r="H348" s="1"/>
    </row>
    <row r="349" ht="12.75" customHeight="1">
      <c r="A349" s="1"/>
      <c r="C349" s="1"/>
      <c r="D349" s="1"/>
      <c r="E349" s="1"/>
      <c r="H349" s="1"/>
    </row>
    <row r="350" ht="12.75" customHeight="1">
      <c r="A350" s="1"/>
      <c r="C350" s="1"/>
      <c r="D350" s="1"/>
      <c r="E350" s="1"/>
      <c r="H350" s="1"/>
    </row>
    <row r="351" ht="12.75" customHeight="1">
      <c r="A351" s="1"/>
      <c r="C351" s="1"/>
      <c r="D351" s="1"/>
      <c r="E351" s="1"/>
      <c r="H351" s="1"/>
    </row>
    <row r="352" ht="12.75" customHeight="1">
      <c r="A352" s="1"/>
      <c r="C352" s="1"/>
      <c r="D352" s="1"/>
      <c r="E352" s="1"/>
      <c r="H352" s="1"/>
    </row>
    <row r="353" ht="12.75" customHeight="1">
      <c r="A353" s="1"/>
      <c r="C353" s="1"/>
      <c r="D353" s="1"/>
      <c r="E353" s="1"/>
      <c r="H353" s="1"/>
    </row>
    <row r="354" ht="12.75" customHeight="1">
      <c r="A354" s="1"/>
      <c r="C354" s="1"/>
      <c r="D354" s="1"/>
      <c r="E354" s="1"/>
      <c r="H354" s="1"/>
    </row>
    <row r="355" ht="12.75" customHeight="1">
      <c r="A355" s="1"/>
      <c r="C355" s="1"/>
      <c r="D355" s="1"/>
      <c r="E355" s="1"/>
      <c r="H355" s="1"/>
    </row>
    <row r="356" ht="12.75" customHeight="1">
      <c r="A356" s="1"/>
      <c r="C356" s="1"/>
      <c r="D356" s="1"/>
      <c r="E356" s="1"/>
      <c r="H356" s="1"/>
    </row>
    <row r="357" ht="12.75" customHeight="1">
      <c r="A357" s="1"/>
      <c r="C357" s="1"/>
      <c r="D357" s="1"/>
      <c r="E357" s="1"/>
      <c r="H357" s="1"/>
    </row>
    <row r="358" ht="12.75" customHeight="1">
      <c r="A358" s="1"/>
      <c r="C358" s="1"/>
      <c r="D358" s="1"/>
      <c r="E358" s="1"/>
      <c r="H358" s="1"/>
    </row>
    <row r="359" ht="12.75" customHeight="1">
      <c r="A359" s="1"/>
      <c r="C359" s="1"/>
      <c r="D359" s="1"/>
      <c r="E359" s="1"/>
      <c r="H359" s="1"/>
    </row>
    <row r="360" ht="12.75" customHeight="1">
      <c r="A360" s="1"/>
      <c r="C360" s="1"/>
      <c r="D360" s="1"/>
      <c r="E360" s="1"/>
      <c r="H360" s="1"/>
    </row>
    <row r="361" ht="12.75" customHeight="1">
      <c r="A361" s="1"/>
      <c r="C361" s="1"/>
      <c r="D361" s="1"/>
      <c r="E361" s="1"/>
      <c r="H361" s="1"/>
    </row>
    <row r="362" ht="12.75" customHeight="1">
      <c r="A362" s="1"/>
      <c r="C362" s="1"/>
      <c r="D362" s="1"/>
      <c r="E362" s="1"/>
      <c r="H362" s="1"/>
    </row>
    <row r="363" ht="12.75" customHeight="1">
      <c r="A363" s="1"/>
      <c r="C363" s="1"/>
      <c r="D363" s="1"/>
      <c r="E363" s="1"/>
      <c r="H363" s="1"/>
    </row>
    <row r="364" ht="12.75" customHeight="1">
      <c r="A364" s="1"/>
      <c r="C364" s="1"/>
      <c r="D364" s="1"/>
      <c r="E364" s="1"/>
      <c r="H364" s="1"/>
    </row>
    <row r="365" ht="12.75" customHeight="1">
      <c r="A365" s="1"/>
      <c r="C365" s="1"/>
      <c r="D365" s="1"/>
      <c r="E365" s="1"/>
      <c r="H365" s="1"/>
    </row>
    <row r="366" ht="12.75" customHeight="1">
      <c r="A366" s="1"/>
      <c r="C366" s="1"/>
      <c r="D366" s="1"/>
      <c r="E366" s="1"/>
      <c r="H366" s="1"/>
    </row>
    <row r="367" ht="12.75" customHeight="1">
      <c r="A367" s="1"/>
      <c r="C367" s="1"/>
      <c r="D367" s="1"/>
      <c r="E367" s="1"/>
      <c r="H367" s="1"/>
    </row>
    <row r="368" ht="12.75" customHeight="1">
      <c r="A368" s="1"/>
      <c r="C368" s="1"/>
      <c r="D368" s="1"/>
      <c r="E368" s="1"/>
      <c r="H368" s="1"/>
    </row>
    <row r="369" ht="12.75" customHeight="1">
      <c r="A369" s="1"/>
      <c r="C369" s="1"/>
      <c r="D369" s="1"/>
      <c r="E369" s="1"/>
      <c r="H369" s="1"/>
    </row>
    <row r="370" ht="12.75" customHeight="1">
      <c r="A370" s="1"/>
      <c r="C370" s="1"/>
      <c r="D370" s="1"/>
      <c r="E370" s="1"/>
      <c r="H370" s="1"/>
    </row>
    <row r="371" ht="12.75" customHeight="1">
      <c r="A371" s="1"/>
      <c r="C371" s="1"/>
      <c r="D371" s="1"/>
      <c r="E371" s="1"/>
      <c r="H371" s="1"/>
    </row>
    <row r="372" ht="12.75" customHeight="1">
      <c r="A372" s="1"/>
      <c r="C372" s="1"/>
      <c r="D372" s="1"/>
      <c r="E372" s="1"/>
      <c r="H372" s="1"/>
    </row>
    <row r="373" ht="12.75" customHeight="1">
      <c r="A373" s="1"/>
      <c r="C373" s="1"/>
      <c r="D373" s="1"/>
      <c r="E373" s="1"/>
      <c r="H373" s="1"/>
    </row>
    <row r="374" ht="12.75" customHeight="1">
      <c r="A374" s="1"/>
      <c r="C374" s="1"/>
      <c r="D374" s="1"/>
      <c r="E374" s="1"/>
      <c r="H374" s="1"/>
    </row>
    <row r="375" ht="12.75" customHeight="1">
      <c r="A375" s="1"/>
      <c r="C375" s="1"/>
      <c r="D375" s="1"/>
      <c r="E375" s="1"/>
      <c r="H375" s="1"/>
    </row>
    <row r="376" ht="12.75" customHeight="1">
      <c r="A376" s="1"/>
      <c r="C376" s="1"/>
      <c r="D376" s="1"/>
      <c r="E376" s="1"/>
      <c r="H376" s="1"/>
    </row>
    <row r="377" ht="12.75" customHeight="1">
      <c r="A377" s="1"/>
      <c r="C377" s="1"/>
      <c r="D377" s="1"/>
      <c r="E377" s="1"/>
      <c r="H377" s="1"/>
    </row>
    <row r="378" ht="12.75" customHeight="1">
      <c r="A378" s="1"/>
      <c r="C378" s="1"/>
      <c r="D378" s="1"/>
      <c r="E378" s="1"/>
      <c r="H378" s="1"/>
    </row>
    <row r="379" ht="12.75" customHeight="1">
      <c r="A379" s="1"/>
      <c r="C379" s="1"/>
      <c r="D379" s="1"/>
      <c r="E379" s="1"/>
      <c r="H379" s="1"/>
    </row>
    <row r="380" ht="12.75" customHeight="1">
      <c r="A380" s="1"/>
      <c r="C380" s="1"/>
      <c r="D380" s="1"/>
      <c r="E380" s="1"/>
      <c r="H380" s="1"/>
    </row>
    <row r="381" ht="12.75" customHeight="1">
      <c r="A381" s="1"/>
      <c r="C381" s="1"/>
      <c r="D381" s="1"/>
      <c r="E381" s="1"/>
      <c r="H381" s="1"/>
    </row>
    <row r="382" ht="12.75" customHeight="1">
      <c r="A382" s="1"/>
      <c r="C382" s="1"/>
      <c r="D382" s="1"/>
      <c r="E382" s="1"/>
      <c r="H382" s="1"/>
    </row>
    <row r="383" ht="12.75" customHeight="1">
      <c r="A383" s="1"/>
      <c r="C383" s="1"/>
      <c r="D383" s="1"/>
      <c r="E383" s="1"/>
      <c r="H383" s="1"/>
    </row>
    <row r="384" ht="12.75" customHeight="1">
      <c r="A384" s="1"/>
      <c r="C384" s="1"/>
      <c r="D384" s="1"/>
      <c r="E384" s="1"/>
      <c r="H384" s="1"/>
    </row>
    <row r="385" ht="12.75" customHeight="1">
      <c r="A385" s="1"/>
      <c r="C385" s="1"/>
      <c r="D385" s="1"/>
      <c r="E385" s="1"/>
      <c r="H385" s="1"/>
    </row>
    <row r="386" ht="12.75" customHeight="1">
      <c r="A386" s="1"/>
      <c r="C386" s="1"/>
      <c r="D386" s="1"/>
      <c r="E386" s="1"/>
      <c r="H386" s="1"/>
    </row>
    <row r="387" ht="12.75" customHeight="1">
      <c r="A387" s="1"/>
      <c r="C387" s="1"/>
      <c r="D387" s="1"/>
      <c r="E387" s="1"/>
      <c r="H387" s="1"/>
    </row>
    <row r="388" ht="12.75" customHeight="1">
      <c r="A388" s="1"/>
      <c r="C388" s="1"/>
      <c r="D388" s="1"/>
      <c r="E388" s="1"/>
      <c r="H388" s="1"/>
    </row>
    <row r="389" ht="12.75" customHeight="1">
      <c r="A389" s="1"/>
      <c r="C389" s="1"/>
      <c r="D389" s="1"/>
      <c r="E389" s="1"/>
      <c r="H389" s="1"/>
    </row>
    <row r="390" ht="12.75" customHeight="1">
      <c r="A390" s="1"/>
      <c r="C390" s="1"/>
      <c r="D390" s="1"/>
      <c r="E390" s="1"/>
      <c r="H390" s="1"/>
    </row>
    <row r="391" ht="12.75" customHeight="1">
      <c r="A391" s="1"/>
      <c r="C391" s="1"/>
      <c r="D391" s="1"/>
      <c r="E391" s="1"/>
      <c r="H391" s="1"/>
    </row>
    <row r="392" ht="12.75" customHeight="1">
      <c r="A392" s="1"/>
      <c r="C392" s="1"/>
      <c r="D392" s="1"/>
      <c r="E392" s="1"/>
      <c r="H392" s="1"/>
    </row>
    <row r="393" ht="12.75" customHeight="1">
      <c r="A393" s="1"/>
      <c r="C393" s="1"/>
      <c r="D393" s="1"/>
      <c r="E393" s="1"/>
      <c r="H393" s="1"/>
    </row>
    <row r="394" ht="12.75" customHeight="1">
      <c r="A394" s="1"/>
      <c r="C394" s="1"/>
      <c r="D394" s="1"/>
      <c r="E394" s="1"/>
      <c r="H394" s="1"/>
    </row>
    <row r="395" ht="12.75" customHeight="1">
      <c r="A395" s="1"/>
      <c r="C395" s="1"/>
      <c r="D395" s="1"/>
      <c r="E395" s="1"/>
      <c r="H395" s="1"/>
    </row>
    <row r="396" ht="12.75" customHeight="1">
      <c r="A396" s="1"/>
      <c r="C396" s="1"/>
      <c r="D396" s="1"/>
      <c r="E396" s="1"/>
      <c r="H396" s="1"/>
    </row>
    <row r="397" ht="12.75" customHeight="1">
      <c r="A397" s="1"/>
      <c r="C397" s="1"/>
      <c r="D397" s="1"/>
      <c r="E397" s="1"/>
      <c r="H397" s="1"/>
    </row>
    <row r="398" ht="12.75" customHeight="1">
      <c r="A398" s="1"/>
      <c r="C398" s="1"/>
      <c r="D398" s="1"/>
      <c r="E398" s="1"/>
      <c r="H398" s="1"/>
    </row>
    <row r="399" ht="12.75" customHeight="1">
      <c r="A399" s="1"/>
      <c r="C399" s="1"/>
      <c r="D399" s="1"/>
      <c r="E399" s="1"/>
      <c r="H399" s="1"/>
    </row>
    <row r="400" ht="12.75" customHeight="1">
      <c r="A400" s="1"/>
      <c r="C400" s="1"/>
      <c r="D400" s="1"/>
      <c r="E400" s="1"/>
      <c r="H400" s="1"/>
    </row>
    <row r="401" ht="12.75" customHeight="1">
      <c r="A401" s="1"/>
      <c r="C401" s="1"/>
      <c r="D401" s="1"/>
      <c r="E401" s="1"/>
      <c r="H401" s="1"/>
    </row>
    <row r="402" ht="12.75" customHeight="1">
      <c r="A402" s="1"/>
      <c r="C402" s="1"/>
      <c r="D402" s="1"/>
      <c r="E402" s="1"/>
      <c r="H402" s="1"/>
    </row>
    <row r="403" ht="12.75" customHeight="1">
      <c r="A403" s="1"/>
      <c r="C403" s="1"/>
      <c r="D403" s="1"/>
      <c r="E403" s="1"/>
      <c r="H403" s="1"/>
    </row>
    <row r="404" ht="12.75" customHeight="1">
      <c r="A404" s="1"/>
      <c r="C404" s="1"/>
      <c r="D404" s="1"/>
      <c r="E404" s="1"/>
      <c r="H404" s="1"/>
    </row>
    <row r="405" ht="12.75" customHeight="1">
      <c r="A405" s="1"/>
      <c r="C405" s="1"/>
      <c r="D405" s="1"/>
      <c r="E405" s="1"/>
      <c r="H405" s="1"/>
    </row>
    <row r="406" ht="12.75" customHeight="1">
      <c r="A406" s="1"/>
      <c r="C406" s="1"/>
      <c r="D406" s="1"/>
      <c r="E406" s="1"/>
      <c r="H406" s="1"/>
    </row>
    <row r="407" ht="12.75" customHeight="1">
      <c r="A407" s="1"/>
      <c r="C407" s="1"/>
      <c r="D407" s="1"/>
      <c r="E407" s="1"/>
      <c r="H407" s="1"/>
    </row>
    <row r="408" ht="12.75" customHeight="1">
      <c r="A408" s="1"/>
      <c r="C408" s="1"/>
      <c r="D408" s="1"/>
      <c r="E408" s="1"/>
      <c r="H408" s="1"/>
    </row>
    <row r="409" ht="12.75" customHeight="1">
      <c r="A409" s="1"/>
      <c r="C409" s="1"/>
      <c r="D409" s="1"/>
      <c r="E409" s="1"/>
      <c r="H409" s="1"/>
    </row>
    <row r="410" ht="12.75" customHeight="1">
      <c r="A410" s="1"/>
      <c r="C410" s="1"/>
      <c r="D410" s="1"/>
      <c r="E410" s="1"/>
      <c r="H410" s="1"/>
    </row>
    <row r="411" ht="12.75" customHeight="1">
      <c r="A411" s="1"/>
      <c r="C411" s="1"/>
      <c r="D411" s="1"/>
      <c r="E411" s="1"/>
      <c r="H411" s="1"/>
    </row>
    <row r="412" ht="12.75" customHeight="1">
      <c r="A412" s="1"/>
      <c r="C412" s="1"/>
      <c r="D412" s="1"/>
      <c r="E412" s="1"/>
      <c r="H412" s="1"/>
    </row>
    <row r="413" ht="12.75" customHeight="1">
      <c r="A413" s="1"/>
      <c r="C413" s="1"/>
      <c r="D413" s="1"/>
      <c r="E413" s="1"/>
      <c r="H413" s="1"/>
    </row>
    <row r="414" ht="12.75" customHeight="1">
      <c r="A414" s="1"/>
      <c r="C414" s="1"/>
      <c r="D414" s="1"/>
      <c r="E414" s="1"/>
      <c r="H414" s="1"/>
    </row>
    <row r="415" ht="12.75" customHeight="1">
      <c r="A415" s="1"/>
      <c r="C415" s="1"/>
      <c r="D415" s="1"/>
      <c r="E415" s="1"/>
      <c r="H415" s="1"/>
    </row>
    <row r="416" ht="12.75" customHeight="1">
      <c r="A416" s="1"/>
      <c r="C416" s="1"/>
      <c r="D416" s="1"/>
      <c r="E416" s="1"/>
      <c r="H416" s="1"/>
    </row>
    <row r="417" ht="12.75" customHeight="1">
      <c r="A417" s="1"/>
      <c r="C417" s="1"/>
      <c r="D417" s="1"/>
      <c r="E417" s="1"/>
      <c r="H417" s="1"/>
    </row>
    <row r="418" ht="12.75" customHeight="1">
      <c r="A418" s="1"/>
      <c r="C418" s="1"/>
      <c r="D418" s="1"/>
      <c r="E418" s="1"/>
      <c r="H418" s="1"/>
    </row>
    <row r="419" ht="12.75" customHeight="1">
      <c r="A419" s="1"/>
      <c r="C419" s="1"/>
      <c r="D419" s="1"/>
      <c r="E419" s="1"/>
      <c r="H419" s="1"/>
    </row>
    <row r="420" ht="12.75" customHeight="1">
      <c r="A420" s="1"/>
      <c r="C420" s="1"/>
      <c r="D420" s="1"/>
      <c r="E420" s="1"/>
      <c r="H420" s="1"/>
    </row>
    <row r="421" ht="12.75" customHeight="1">
      <c r="A421" s="1"/>
      <c r="C421" s="1"/>
      <c r="D421" s="1"/>
      <c r="E421" s="1"/>
      <c r="H421" s="1"/>
    </row>
    <row r="422" ht="12.75" customHeight="1">
      <c r="A422" s="1"/>
      <c r="C422" s="1"/>
      <c r="D422" s="1"/>
      <c r="E422" s="1"/>
      <c r="H422" s="1"/>
    </row>
    <row r="423" ht="12.75" customHeight="1">
      <c r="A423" s="1"/>
      <c r="C423" s="1"/>
      <c r="D423" s="1"/>
      <c r="E423" s="1"/>
      <c r="H423" s="1"/>
    </row>
    <row r="424" ht="12.75" customHeight="1">
      <c r="A424" s="1"/>
      <c r="C424" s="1"/>
      <c r="D424" s="1"/>
      <c r="E424" s="1"/>
      <c r="H424" s="1"/>
    </row>
    <row r="425" ht="12.75" customHeight="1">
      <c r="A425" s="1"/>
      <c r="C425" s="1"/>
      <c r="D425" s="1"/>
      <c r="E425" s="1"/>
      <c r="H425" s="1"/>
    </row>
    <row r="426" ht="12.75" customHeight="1">
      <c r="A426" s="1"/>
      <c r="C426" s="1"/>
      <c r="D426" s="1"/>
      <c r="E426" s="1"/>
      <c r="H426" s="1"/>
    </row>
    <row r="427" ht="12.75" customHeight="1">
      <c r="A427" s="1"/>
      <c r="C427" s="1"/>
      <c r="D427" s="1"/>
      <c r="E427" s="1"/>
      <c r="H427" s="1"/>
    </row>
    <row r="428" ht="12.75" customHeight="1">
      <c r="A428" s="1"/>
      <c r="C428" s="1"/>
      <c r="D428" s="1"/>
      <c r="E428" s="1"/>
      <c r="H428" s="1"/>
    </row>
    <row r="429" ht="12.75" customHeight="1">
      <c r="A429" s="1"/>
      <c r="C429" s="1"/>
      <c r="D429" s="1"/>
      <c r="E429" s="1"/>
      <c r="H429" s="1"/>
    </row>
    <row r="430" ht="12.75" customHeight="1">
      <c r="A430" s="1"/>
      <c r="C430" s="1"/>
      <c r="D430" s="1"/>
      <c r="E430" s="1"/>
      <c r="H430" s="1"/>
    </row>
    <row r="431" ht="12.75" customHeight="1">
      <c r="A431" s="1"/>
      <c r="C431" s="1"/>
      <c r="D431" s="1"/>
      <c r="E431" s="1"/>
      <c r="H431" s="1"/>
    </row>
    <row r="432" ht="12.75" customHeight="1">
      <c r="A432" s="1"/>
      <c r="C432" s="1"/>
      <c r="D432" s="1"/>
      <c r="E432" s="1"/>
      <c r="H432" s="1"/>
    </row>
    <row r="433" ht="12.75" customHeight="1">
      <c r="A433" s="1"/>
      <c r="C433" s="1"/>
      <c r="D433" s="1"/>
      <c r="E433" s="1"/>
      <c r="H433" s="1"/>
    </row>
    <row r="434" ht="12.75" customHeight="1">
      <c r="A434" s="1"/>
      <c r="C434" s="1"/>
      <c r="D434" s="1"/>
      <c r="E434" s="1"/>
      <c r="H434" s="1"/>
    </row>
    <row r="435" ht="12.75" customHeight="1">
      <c r="A435" s="1"/>
      <c r="C435" s="1"/>
      <c r="D435" s="1"/>
      <c r="E435" s="1"/>
      <c r="H435" s="1"/>
    </row>
    <row r="436" ht="12.75" customHeight="1">
      <c r="A436" s="1"/>
      <c r="C436" s="1"/>
      <c r="D436" s="1"/>
      <c r="E436" s="1"/>
      <c r="H436" s="1"/>
    </row>
    <row r="437" ht="12.75" customHeight="1">
      <c r="A437" s="1"/>
      <c r="C437" s="1"/>
      <c r="D437" s="1"/>
      <c r="E437" s="1"/>
      <c r="H437" s="1"/>
    </row>
    <row r="438" ht="12.75" customHeight="1">
      <c r="A438" s="1"/>
      <c r="C438" s="1"/>
      <c r="D438" s="1"/>
      <c r="E438" s="1"/>
      <c r="H438" s="1"/>
    </row>
    <row r="439" ht="12.75" customHeight="1">
      <c r="A439" s="1"/>
      <c r="C439" s="1"/>
      <c r="D439" s="1"/>
      <c r="E439" s="1"/>
      <c r="H439" s="1"/>
    </row>
    <row r="440" ht="12.75" customHeight="1">
      <c r="A440" s="1"/>
      <c r="C440" s="1"/>
      <c r="D440" s="1"/>
      <c r="E440" s="1"/>
      <c r="H440" s="1"/>
    </row>
    <row r="441" ht="12.75" customHeight="1">
      <c r="A441" s="1"/>
      <c r="C441" s="1"/>
      <c r="D441" s="1"/>
      <c r="E441" s="1"/>
      <c r="H441" s="1"/>
    </row>
    <row r="442" ht="12.75" customHeight="1">
      <c r="A442" s="1"/>
      <c r="C442" s="1"/>
      <c r="D442" s="1"/>
      <c r="E442" s="1"/>
      <c r="H442" s="1"/>
    </row>
    <row r="443" ht="12.75" customHeight="1">
      <c r="A443" s="1"/>
      <c r="C443" s="1"/>
      <c r="D443" s="1"/>
      <c r="E443" s="1"/>
      <c r="H443" s="1"/>
    </row>
    <row r="444" ht="12.75" customHeight="1">
      <c r="A444" s="1"/>
      <c r="C444" s="1"/>
      <c r="D444" s="1"/>
      <c r="E444" s="1"/>
      <c r="H444" s="1"/>
    </row>
    <row r="445" ht="12.75" customHeight="1">
      <c r="A445" s="1"/>
      <c r="C445" s="1"/>
      <c r="D445" s="1"/>
      <c r="E445" s="1"/>
      <c r="H445" s="1"/>
    </row>
    <row r="446" ht="12.75" customHeight="1">
      <c r="A446" s="1"/>
      <c r="C446" s="1"/>
      <c r="D446" s="1"/>
      <c r="E446" s="1"/>
      <c r="H446" s="1"/>
    </row>
    <row r="447" ht="12.75" customHeight="1">
      <c r="A447" s="1"/>
      <c r="C447" s="1"/>
      <c r="D447" s="1"/>
      <c r="E447" s="1"/>
      <c r="H447" s="1"/>
    </row>
    <row r="448" ht="12.75" customHeight="1">
      <c r="A448" s="1"/>
      <c r="C448" s="1"/>
      <c r="D448" s="1"/>
      <c r="E448" s="1"/>
      <c r="H448" s="1"/>
    </row>
    <row r="449" ht="12.75" customHeight="1">
      <c r="A449" s="1"/>
      <c r="C449" s="1"/>
      <c r="D449" s="1"/>
      <c r="E449" s="1"/>
      <c r="H449" s="1"/>
    </row>
    <row r="450" ht="12.75" customHeight="1">
      <c r="A450" s="1"/>
      <c r="C450" s="1"/>
      <c r="D450" s="1"/>
      <c r="E450" s="1"/>
      <c r="H450" s="1"/>
    </row>
    <row r="451" ht="12.75" customHeight="1">
      <c r="A451" s="1"/>
      <c r="C451" s="1"/>
      <c r="D451" s="1"/>
      <c r="E451" s="1"/>
      <c r="H451" s="1"/>
    </row>
    <row r="452" ht="12.75" customHeight="1">
      <c r="A452" s="1"/>
      <c r="C452" s="1"/>
      <c r="D452" s="1"/>
      <c r="E452" s="1"/>
      <c r="H452" s="1"/>
    </row>
    <row r="453" ht="12.75" customHeight="1">
      <c r="A453" s="1"/>
      <c r="C453" s="1"/>
      <c r="D453" s="1"/>
      <c r="E453" s="1"/>
      <c r="H453" s="1"/>
    </row>
    <row r="454" ht="12.75" customHeight="1">
      <c r="A454" s="1"/>
      <c r="C454" s="1"/>
      <c r="D454" s="1"/>
      <c r="E454" s="1"/>
      <c r="H454" s="1"/>
    </row>
    <row r="455" ht="12.75" customHeight="1">
      <c r="A455" s="1"/>
      <c r="C455" s="1"/>
      <c r="D455" s="1"/>
      <c r="E455" s="1"/>
      <c r="H455" s="1"/>
    </row>
    <row r="456" ht="12.75" customHeight="1">
      <c r="A456" s="1"/>
      <c r="C456" s="1"/>
      <c r="D456" s="1"/>
      <c r="E456" s="1"/>
      <c r="H456" s="1"/>
    </row>
    <row r="457" ht="12.75" customHeight="1">
      <c r="A457" s="1"/>
      <c r="C457" s="1"/>
      <c r="D457" s="1"/>
      <c r="E457" s="1"/>
      <c r="H457" s="1"/>
    </row>
    <row r="458" ht="12.75" customHeight="1">
      <c r="A458" s="1"/>
      <c r="C458" s="1"/>
      <c r="D458" s="1"/>
      <c r="E458" s="1"/>
      <c r="H458" s="1"/>
    </row>
    <row r="459" ht="12.75" customHeight="1">
      <c r="A459" s="1"/>
      <c r="C459" s="1"/>
      <c r="D459" s="1"/>
      <c r="E459" s="1"/>
      <c r="H459" s="1"/>
    </row>
    <row r="460" ht="12.75" customHeight="1">
      <c r="A460" s="1"/>
      <c r="C460" s="1"/>
      <c r="D460" s="1"/>
      <c r="E460" s="1"/>
      <c r="H460" s="1"/>
    </row>
    <row r="461" ht="12.75" customHeight="1">
      <c r="A461" s="1"/>
      <c r="C461" s="1"/>
      <c r="D461" s="1"/>
      <c r="E461" s="1"/>
      <c r="H461" s="1"/>
    </row>
    <row r="462" ht="12.75" customHeight="1">
      <c r="A462" s="1"/>
      <c r="C462" s="1"/>
      <c r="D462" s="1"/>
      <c r="E462" s="1"/>
      <c r="H462" s="1"/>
    </row>
    <row r="463" ht="12.75" customHeight="1">
      <c r="A463" s="1"/>
      <c r="C463" s="1"/>
      <c r="D463" s="1"/>
      <c r="E463" s="1"/>
      <c r="H463" s="1"/>
    </row>
    <row r="464" ht="12.75" customHeight="1">
      <c r="A464" s="1"/>
      <c r="C464" s="1"/>
      <c r="D464" s="1"/>
      <c r="E464" s="1"/>
      <c r="H464" s="1"/>
    </row>
    <row r="465" ht="12.75" customHeight="1">
      <c r="A465" s="1"/>
      <c r="C465" s="1"/>
      <c r="D465" s="1"/>
      <c r="E465" s="1"/>
      <c r="H465" s="1"/>
    </row>
    <row r="466" ht="12.75" customHeight="1">
      <c r="A466" s="1"/>
      <c r="C466" s="1"/>
      <c r="D466" s="1"/>
      <c r="E466" s="1"/>
      <c r="H466" s="1"/>
    </row>
    <row r="467" ht="12.75" customHeight="1">
      <c r="A467" s="1"/>
      <c r="C467" s="1"/>
      <c r="D467" s="1"/>
      <c r="E467" s="1"/>
      <c r="H467" s="1"/>
    </row>
    <row r="468" ht="12.75" customHeight="1">
      <c r="A468" s="1"/>
      <c r="C468" s="1"/>
      <c r="D468" s="1"/>
      <c r="E468" s="1"/>
      <c r="H468" s="1"/>
    </row>
    <row r="469" ht="12.75" customHeight="1">
      <c r="A469" s="1"/>
      <c r="C469" s="1"/>
      <c r="D469" s="1"/>
      <c r="E469" s="1"/>
      <c r="H469" s="1"/>
    </row>
    <row r="470" ht="12.75" customHeight="1">
      <c r="A470" s="1"/>
      <c r="C470" s="1"/>
      <c r="D470" s="1"/>
      <c r="E470" s="1"/>
      <c r="H470" s="1"/>
    </row>
    <row r="471" ht="12.75" customHeight="1">
      <c r="A471" s="1"/>
      <c r="C471" s="1"/>
      <c r="D471" s="1"/>
      <c r="E471" s="1"/>
      <c r="H471" s="1"/>
    </row>
    <row r="472" ht="12.75" customHeight="1">
      <c r="A472" s="1"/>
      <c r="C472" s="1"/>
      <c r="D472" s="1"/>
      <c r="E472" s="1"/>
      <c r="H472" s="1"/>
    </row>
    <row r="473" ht="12.75" customHeight="1">
      <c r="A473" s="1"/>
      <c r="C473" s="1"/>
      <c r="D473" s="1"/>
      <c r="E473" s="1"/>
      <c r="H473" s="1"/>
    </row>
    <row r="474" ht="12.75" customHeight="1">
      <c r="A474" s="1"/>
      <c r="C474" s="1"/>
      <c r="D474" s="1"/>
      <c r="E474" s="1"/>
      <c r="H474" s="1"/>
    </row>
    <row r="475" ht="12.75" customHeight="1">
      <c r="A475" s="1"/>
      <c r="C475" s="1"/>
      <c r="D475" s="1"/>
      <c r="E475" s="1"/>
      <c r="H475" s="1"/>
    </row>
    <row r="476" ht="12.75" customHeight="1">
      <c r="A476" s="1"/>
      <c r="C476" s="1"/>
      <c r="D476" s="1"/>
      <c r="E476" s="1"/>
      <c r="H476" s="1"/>
    </row>
    <row r="477" ht="12.75" customHeight="1">
      <c r="A477" s="1"/>
      <c r="C477" s="1"/>
      <c r="D477" s="1"/>
      <c r="E477" s="1"/>
      <c r="H477" s="1"/>
    </row>
    <row r="478" ht="12.75" customHeight="1">
      <c r="A478" s="1"/>
      <c r="C478" s="1"/>
      <c r="D478" s="1"/>
      <c r="E478" s="1"/>
      <c r="H478" s="1"/>
    </row>
    <row r="479" ht="12.75" customHeight="1">
      <c r="A479" s="1"/>
      <c r="C479" s="1"/>
      <c r="D479" s="1"/>
      <c r="E479" s="1"/>
      <c r="H479" s="1"/>
    </row>
    <row r="480" ht="12.75" customHeight="1">
      <c r="A480" s="1"/>
      <c r="C480" s="1"/>
      <c r="D480" s="1"/>
      <c r="E480" s="1"/>
      <c r="H480" s="1"/>
    </row>
    <row r="481" ht="12.75" customHeight="1">
      <c r="A481" s="1"/>
      <c r="C481" s="1"/>
      <c r="D481" s="1"/>
      <c r="E481" s="1"/>
      <c r="H481" s="1"/>
    </row>
    <row r="482" ht="12.75" customHeight="1">
      <c r="A482" s="1"/>
      <c r="C482" s="1"/>
      <c r="D482" s="1"/>
      <c r="E482" s="1"/>
      <c r="H482" s="1"/>
    </row>
    <row r="483" ht="12.75" customHeight="1">
      <c r="A483" s="1"/>
      <c r="C483" s="1"/>
      <c r="D483" s="1"/>
      <c r="E483" s="1"/>
      <c r="H483" s="1"/>
    </row>
    <row r="484" ht="12.75" customHeight="1">
      <c r="A484" s="1"/>
      <c r="C484" s="1"/>
      <c r="D484" s="1"/>
      <c r="E484" s="1"/>
      <c r="H484" s="1"/>
    </row>
    <row r="485" ht="12.75" customHeight="1">
      <c r="A485" s="1"/>
      <c r="C485" s="1"/>
      <c r="D485" s="1"/>
      <c r="E485" s="1"/>
      <c r="H485" s="1"/>
    </row>
    <row r="486" ht="12.75" customHeight="1">
      <c r="A486" s="1"/>
      <c r="C486" s="1"/>
      <c r="D486" s="1"/>
      <c r="E486" s="1"/>
      <c r="H486" s="1"/>
    </row>
    <row r="487" ht="12.75" customHeight="1">
      <c r="A487" s="1"/>
      <c r="C487" s="1"/>
      <c r="D487" s="1"/>
      <c r="E487" s="1"/>
      <c r="H487" s="1"/>
    </row>
    <row r="488" ht="12.75" customHeight="1">
      <c r="A488" s="1"/>
      <c r="C488" s="1"/>
      <c r="D488" s="1"/>
      <c r="E488" s="1"/>
      <c r="H488" s="1"/>
    </row>
    <row r="489" ht="12.75" customHeight="1">
      <c r="A489" s="1"/>
      <c r="C489" s="1"/>
      <c r="D489" s="1"/>
      <c r="E489" s="1"/>
      <c r="H489" s="1"/>
    </row>
    <row r="490" ht="12.75" customHeight="1">
      <c r="A490" s="1"/>
      <c r="C490" s="1"/>
      <c r="D490" s="1"/>
      <c r="E490" s="1"/>
      <c r="H490" s="1"/>
    </row>
    <row r="491" ht="12.75" customHeight="1">
      <c r="A491" s="1"/>
      <c r="C491" s="1"/>
      <c r="D491" s="1"/>
      <c r="E491" s="1"/>
      <c r="H491" s="1"/>
    </row>
    <row r="492" ht="12.75" customHeight="1">
      <c r="A492" s="1"/>
      <c r="C492" s="1"/>
      <c r="D492" s="1"/>
      <c r="E492" s="1"/>
      <c r="H492" s="1"/>
    </row>
    <row r="493" ht="12.75" customHeight="1">
      <c r="A493" s="1"/>
      <c r="C493" s="1"/>
      <c r="D493" s="1"/>
      <c r="E493" s="1"/>
      <c r="H493" s="1"/>
    </row>
    <row r="494" ht="12.75" customHeight="1">
      <c r="A494" s="1"/>
      <c r="C494" s="1"/>
      <c r="D494" s="1"/>
      <c r="E494" s="1"/>
      <c r="H494" s="1"/>
    </row>
    <row r="495" ht="12.75" customHeight="1">
      <c r="A495" s="1"/>
      <c r="C495" s="1"/>
      <c r="D495" s="1"/>
      <c r="E495" s="1"/>
      <c r="H495" s="1"/>
    </row>
    <row r="496" ht="12.75" customHeight="1">
      <c r="A496" s="1"/>
      <c r="C496" s="1"/>
      <c r="D496" s="1"/>
      <c r="E496" s="1"/>
      <c r="H496" s="1"/>
    </row>
    <row r="497" ht="12.75" customHeight="1">
      <c r="A497" s="1"/>
      <c r="C497" s="1"/>
      <c r="D497" s="1"/>
      <c r="E497" s="1"/>
      <c r="H497" s="1"/>
    </row>
    <row r="498" ht="12.75" customHeight="1">
      <c r="A498" s="1"/>
      <c r="C498" s="1"/>
      <c r="D498" s="1"/>
      <c r="E498" s="1"/>
      <c r="H498" s="1"/>
    </row>
    <row r="499" ht="12.75" customHeight="1">
      <c r="A499" s="1"/>
      <c r="C499" s="1"/>
      <c r="D499" s="1"/>
      <c r="E499" s="1"/>
      <c r="H499" s="1"/>
    </row>
    <row r="500" ht="12.75" customHeight="1">
      <c r="A500" s="1"/>
      <c r="C500" s="1"/>
      <c r="D500" s="1"/>
      <c r="E500" s="1"/>
      <c r="H500" s="1"/>
    </row>
    <row r="501" ht="12.75" customHeight="1">
      <c r="A501" s="1"/>
      <c r="C501" s="1"/>
      <c r="D501" s="1"/>
      <c r="E501" s="1"/>
      <c r="H501" s="1"/>
    </row>
    <row r="502" ht="12.75" customHeight="1">
      <c r="A502" s="1"/>
      <c r="C502" s="1"/>
      <c r="D502" s="1"/>
      <c r="E502" s="1"/>
      <c r="H502" s="1"/>
    </row>
    <row r="503" ht="12.75" customHeight="1">
      <c r="A503" s="1"/>
      <c r="C503" s="1"/>
      <c r="D503" s="1"/>
      <c r="E503" s="1"/>
      <c r="H503" s="1"/>
    </row>
    <row r="504" ht="12.75" customHeight="1">
      <c r="A504" s="1"/>
      <c r="C504" s="1"/>
      <c r="D504" s="1"/>
      <c r="E504" s="1"/>
      <c r="H504" s="1"/>
    </row>
    <row r="505" ht="12.75" customHeight="1">
      <c r="A505" s="1"/>
      <c r="C505" s="1"/>
      <c r="D505" s="1"/>
      <c r="E505" s="1"/>
      <c r="H505" s="1"/>
    </row>
    <row r="506" ht="12.75" customHeight="1">
      <c r="A506" s="1"/>
      <c r="C506" s="1"/>
      <c r="D506" s="1"/>
      <c r="E506" s="1"/>
      <c r="H506" s="1"/>
    </row>
    <row r="507" ht="12.75" customHeight="1">
      <c r="A507" s="1"/>
      <c r="C507" s="1"/>
      <c r="D507" s="1"/>
      <c r="E507" s="1"/>
      <c r="H507" s="1"/>
    </row>
    <row r="508" ht="12.75" customHeight="1">
      <c r="A508" s="1"/>
      <c r="C508" s="1"/>
      <c r="D508" s="1"/>
      <c r="E508" s="1"/>
      <c r="H508" s="1"/>
    </row>
    <row r="509" ht="12.75" customHeight="1">
      <c r="A509" s="1"/>
      <c r="C509" s="1"/>
      <c r="D509" s="1"/>
      <c r="E509" s="1"/>
      <c r="H509" s="1"/>
    </row>
    <row r="510" ht="12.75" customHeight="1">
      <c r="A510" s="1"/>
      <c r="C510" s="1"/>
      <c r="D510" s="1"/>
      <c r="E510" s="1"/>
      <c r="H510" s="1"/>
    </row>
    <row r="511" ht="12.75" customHeight="1">
      <c r="A511" s="1"/>
      <c r="C511" s="1"/>
      <c r="D511" s="1"/>
      <c r="E511" s="1"/>
      <c r="H511" s="1"/>
    </row>
    <row r="512" ht="12.75" customHeight="1">
      <c r="A512" s="1"/>
      <c r="C512" s="1"/>
      <c r="D512" s="1"/>
      <c r="E512" s="1"/>
      <c r="H512" s="1"/>
    </row>
    <row r="513" ht="12.75" customHeight="1">
      <c r="A513" s="1"/>
      <c r="C513" s="1"/>
      <c r="D513" s="1"/>
      <c r="E513" s="1"/>
      <c r="H513" s="1"/>
    </row>
    <row r="514" ht="12.75" customHeight="1">
      <c r="A514" s="1"/>
      <c r="C514" s="1"/>
      <c r="D514" s="1"/>
      <c r="E514" s="1"/>
      <c r="H514" s="1"/>
    </row>
    <row r="515" ht="12.75" customHeight="1">
      <c r="A515" s="1"/>
      <c r="C515" s="1"/>
      <c r="D515" s="1"/>
      <c r="E515" s="1"/>
      <c r="H515" s="1"/>
    </row>
    <row r="516" ht="12.75" customHeight="1">
      <c r="A516" s="1"/>
      <c r="C516" s="1"/>
      <c r="D516" s="1"/>
      <c r="E516" s="1"/>
      <c r="H516" s="1"/>
    </row>
    <row r="517" ht="12.75" customHeight="1">
      <c r="A517" s="1"/>
      <c r="C517" s="1"/>
      <c r="D517" s="1"/>
      <c r="E517" s="1"/>
      <c r="H517" s="1"/>
    </row>
    <row r="518" ht="12.75" customHeight="1">
      <c r="A518" s="1"/>
      <c r="C518" s="1"/>
      <c r="D518" s="1"/>
      <c r="E518" s="1"/>
      <c r="H518" s="1"/>
    </row>
    <row r="519" ht="12.75" customHeight="1">
      <c r="A519" s="1"/>
      <c r="C519" s="1"/>
      <c r="D519" s="1"/>
      <c r="E519" s="1"/>
      <c r="H519" s="1"/>
    </row>
    <row r="520" ht="12.75" customHeight="1">
      <c r="A520" s="1"/>
      <c r="C520" s="1"/>
      <c r="D520" s="1"/>
      <c r="E520" s="1"/>
      <c r="H520" s="1"/>
    </row>
    <row r="521" ht="12.75" customHeight="1">
      <c r="A521" s="1"/>
      <c r="C521" s="1"/>
      <c r="D521" s="1"/>
      <c r="E521" s="1"/>
      <c r="H521" s="1"/>
    </row>
    <row r="522" ht="12.75" customHeight="1">
      <c r="A522" s="1"/>
      <c r="C522" s="1"/>
      <c r="D522" s="1"/>
      <c r="E522" s="1"/>
      <c r="H522" s="1"/>
    </row>
    <row r="523" ht="12.75" customHeight="1">
      <c r="A523" s="1"/>
      <c r="C523" s="1"/>
      <c r="D523" s="1"/>
      <c r="E523" s="1"/>
      <c r="H523" s="1"/>
    </row>
    <row r="524" ht="12.75" customHeight="1">
      <c r="A524" s="1"/>
      <c r="C524" s="1"/>
      <c r="D524" s="1"/>
      <c r="E524" s="1"/>
      <c r="H524" s="1"/>
    </row>
    <row r="525" ht="12.75" customHeight="1">
      <c r="A525" s="1"/>
      <c r="C525" s="1"/>
      <c r="D525" s="1"/>
      <c r="E525" s="1"/>
      <c r="H525" s="1"/>
    </row>
    <row r="526" ht="12.75" customHeight="1">
      <c r="A526" s="1"/>
      <c r="C526" s="1"/>
      <c r="D526" s="1"/>
      <c r="E526" s="1"/>
      <c r="H526" s="1"/>
    </row>
    <row r="527" ht="12.75" customHeight="1">
      <c r="A527" s="1"/>
      <c r="C527" s="1"/>
      <c r="D527" s="1"/>
      <c r="E527" s="1"/>
      <c r="H527" s="1"/>
    </row>
    <row r="528" ht="12.75" customHeight="1">
      <c r="A528" s="1"/>
      <c r="C528" s="1"/>
      <c r="D528" s="1"/>
      <c r="E528" s="1"/>
      <c r="H528" s="1"/>
    </row>
    <row r="529" ht="12.75" customHeight="1">
      <c r="A529" s="1"/>
      <c r="C529" s="1"/>
      <c r="D529" s="1"/>
      <c r="E529" s="1"/>
      <c r="H529" s="1"/>
    </row>
    <row r="530" ht="12.75" customHeight="1">
      <c r="A530" s="1"/>
      <c r="C530" s="1"/>
      <c r="D530" s="1"/>
      <c r="E530" s="1"/>
      <c r="H530" s="1"/>
    </row>
    <row r="531" ht="12.75" customHeight="1">
      <c r="A531" s="1"/>
      <c r="C531" s="1"/>
      <c r="D531" s="1"/>
      <c r="E531" s="1"/>
      <c r="H531" s="1"/>
    </row>
    <row r="532" ht="12.75" customHeight="1">
      <c r="A532" s="1"/>
      <c r="C532" s="1"/>
      <c r="D532" s="1"/>
      <c r="E532" s="1"/>
      <c r="H532" s="1"/>
    </row>
    <row r="533" ht="12.75" customHeight="1">
      <c r="A533" s="1"/>
      <c r="C533" s="1"/>
      <c r="D533" s="1"/>
      <c r="E533" s="1"/>
      <c r="H533" s="1"/>
    </row>
    <row r="534" ht="12.75" customHeight="1">
      <c r="A534" s="1"/>
      <c r="C534" s="1"/>
      <c r="D534" s="1"/>
      <c r="E534" s="1"/>
      <c r="H534" s="1"/>
    </row>
    <row r="535" ht="12.75" customHeight="1">
      <c r="A535" s="1"/>
      <c r="C535" s="1"/>
      <c r="D535" s="1"/>
      <c r="E535" s="1"/>
      <c r="H535" s="1"/>
    </row>
    <row r="536" ht="12.75" customHeight="1">
      <c r="A536" s="1"/>
      <c r="C536" s="1"/>
      <c r="D536" s="1"/>
      <c r="E536" s="1"/>
      <c r="H536" s="1"/>
    </row>
    <row r="537" ht="12.75" customHeight="1">
      <c r="A537" s="1"/>
      <c r="C537" s="1"/>
      <c r="D537" s="1"/>
      <c r="E537" s="1"/>
      <c r="H537" s="1"/>
    </row>
    <row r="538" ht="12.75" customHeight="1">
      <c r="A538" s="1"/>
      <c r="C538" s="1"/>
      <c r="D538" s="1"/>
      <c r="E538" s="1"/>
      <c r="H538" s="1"/>
    </row>
    <row r="539" ht="12.75" customHeight="1">
      <c r="A539" s="1"/>
      <c r="C539" s="1"/>
      <c r="D539" s="1"/>
      <c r="E539" s="1"/>
      <c r="H539" s="1"/>
    </row>
    <row r="540" ht="12.75" customHeight="1">
      <c r="A540" s="1"/>
      <c r="C540" s="1"/>
      <c r="D540" s="1"/>
      <c r="E540" s="1"/>
      <c r="H540" s="1"/>
    </row>
    <row r="541" ht="12.75" customHeight="1">
      <c r="A541" s="1"/>
      <c r="C541" s="1"/>
      <c r="D541" s="1"/>
      <c r="E541" s="1"/>
      <c r="H541" s="1"/>
    </row>
    <row r="542" ht="12.75" customHeight="1">
      <c r="A542" s="1"/>
      <c r="C542" s="1"/>
      <c r="D542" s="1"/>
      <c r="E542" s="1"/>
      <c r="H542" s="1"/>
    </row>
    <row r="543" ht="12.75" customHeight="1">
      <c r="A543" s="1"/>
      <c r="C543" s="1"/>
      <c r="D543" s="1"/>
      <c r="E543" s="1"/>
      <c r="H543" s="1"/>
    </row>
    <row r="544" ht="12.75" customHeight="1">
      <c r="A544" s="1"/>
      <c r="C544" s="1"/>
      <c r="D544" s="1"/>
      <c r="E544" s="1"/>
      <c r="H544" s="1"/>
    </row>
    <row r="545" ht="12.75" customHeight="1">
      <c r="A545" s="1"/>
      <c r="C545" s="1"/>
      <c r="D545" s="1"/>
      <c r="E545" s="1"/>
      <c r="H545" s="1"/>
    </row>
    <row r="546" ht="12.75" customHeight="1">
      <c r="A546" s="1"/>
      <c r="C546" s="1"/>
      <c r="D546" s="1"/>
      <c r="E546" s="1"/>
      <c r="H546" s="1"/>
    </row>
    <row r="547" ht="12.75" customHeight="1">
      <c r="A547" s="1"/>
      <c r="C547" s="1"/>
      <c r="D547" s="1"/>
      <c r="E547" s="1"/>
      <c r="H547" s="1"/>
    </row>
    <row r="548" ht="12.75" customHeight="1">
      <c r="A548" s="1"/>
      <c r="C548" s="1"/>
      <c r="D548" s="1"/>
      <c r="E548" s="1"/>
      <c r="H548" s="1"/>
    </row>
    <row r="549" ht="12.75" customHeight="1">
      <c r="A549" s="1"/>
      <c r="C549" s="1"/>
      <c r="D549" s="1"/>
      <c r="E549" s="1"/>
      <c r="H549" s="1"/>
    </row>
    <row r="550" ht="12.75" customHeight="1">
      <c r="A550" s="1"/>
      <c r="C550" s="1"/>
      <c r="D550" s="1"/>
      <c r="E550" s="1"/>
      <c r="H550" s="1"/>
    </row>
    <row r="551" ht="12.75" customHeight="1">
      <c r="A551" s="1"/>
      <c r="C551" s="1"/>
      <c r="D551" s="1"/>
      <c r="E551" s="1"/>
      <c r="H551" s="1"/>
    </row>
    <row r="552" ht="12.75" customHeight="1">
      <c r="A552" s="1"/>
      <c r="C552" s="1"/>
      <c r="D552" s="1"/>
      <c r="E552" s="1"/>
      <c r="H552" s="1"/>
    </row>
    <row r="553" ht="12.75" customHeight="1">
      <c r="A553" s="1"/>
      <c r="C553" s="1"/>
      <c r="D553" s="1"/>
      <c r="E553" s="1"/>
      <c r="H553" s="1"/>
    </row>
    <row r="554" ht="12.75" customHeight="1">
      <c r="A554" s="1"/>
      <c r="C554" s="1"/>
      <c r="D554" s="1"/>
      <c r="E554" s="1"/>
      <c r="H554" s="1"/>
    </row>
    <row r="555" ht="12.75" customHeight="1">
      <c r="A555" s="1"/>
      <c r="C555" s="1"/>
      <c r="D555" s="1"/>
      <c r="E555" s="1"/>
      <c r="H555" s="1"/>
    </row>
    <row r="556" ht="12.75" customHeight="1">
      <c r="A556" s="1"/>
      <c r="C556" s="1"/>
      <c r="D556" s="1"/>
      <c r="E556" s="1"/>
      <c r="H556" s="1"/>
    </row>
    <row r="557" ht="12.75" customHeight="1">
      <c r="A557" s="1"/>
      <c r="C557" s="1"/>
      <c r="D557" s="1"/>
      <c r="E557" s="1"/>
      <c r="H557" s="1"/>
    </row>
    <row r="558" ht="12.75" customHeight="1">
      <c r="A558" s="1"/>
      <c r="C558" s="1"/>
      <c r="D558" s="1"/>
      <c r="E558" s="1"/>
      <c r="H558" s="1"/>
    </row>
    <row r="559" ht="12.75" customHeight="1">
      <c r="A559" s="1"/>
      <c r="C559" s="1"/>
      <c r="D559" s="1"/>
      <c r="E559" s="1"/>
      <c r="H559" s="1"/>
    </row>
    <row r="560" ht="12.75" customHeight="1">
      <c r="A560" s="1"/>
      <c r="C560" s="1"/>
      <c r="D560" s="1"/>
      <c r="E560" s="1"/>
      <c r="H560" s="1"/>
    </row>
    <row r="561" ht="12.75" customHeight="1">
      <c r="A561" s="1"/>
      <c r="C561" s="1"/>
      <c r="D561" s="1"/>
      <c r="E561" s="1"/>
      <c r="H561" s="1"/>
    </row>
    <row r="562" ht="12.75" customHeight="1">
      <c r="A562" s="1"/>
      <c r="C562" s="1"/>
      <c r="D562" s="1"/>
      <c r="E562" s="1"/>
      <c r="H562" s="1"/>
    </row>
    <row r="563" ht="12.75" customHeight="1">
      <c r="A563" s="1"/>
      <c r="C563" s="1"/>
      <c r="D563" s="1"/>
      <c r="E563" s="1"/>
      <c r="H563" s="1"/>
    </row>
    <row r="564" ht="12.75" customHeight="1">
      <c r="A564" s="1"/>
      <c r="C564" s="1"/>
      <c r="D564" s="1"/>
      <c r="E564" s="1"/>
      <c r="H564" s="1"/>
    </row>
    <row r="565" ht="12.75" customHeight="1">
      <c r="A565" s="1"/>
      <c r="C565" s="1"/>
      <c r="D565" s="1"/>
      <c r="E565" s="1"/>
      <c r="H565" s="1"/>
    </row>
    <row r="566" ht="12.75" customHeight="1">
      <c r="A566" s="1"/>
      <c r="C566" s="1"/>
      <c r="D566" s="1"/>
      <c r="E566" s="1"/>
      <c r="H566" s="1"/>
    </row>
    <row r="567" ht="12.75" customHeight="1">
      <c r="A567" s="1"/>
      <c r="C567" s="1"/>
      <c r="D567" s="1"/>
      <c r="E567" s="1"/>
      <c r="H567" s="1"/>
    </row>
    <row r="568" ht="12.75" customHeight="1">
      <c r="A568" s="1"/>
      <c r="C568" s="1"/>
      <c r="D568" s="1"/>
      <c r="E568" s="1"/>
      <c r="H568" s="1"/>
    </row>
    <row r="569" ht="12.75" customHeight="1">
      <c r="A569" s="1"/>
      <c r="C569" s="1"/>
      <c r="D569" s="1"/>
      <c r="E569" s="1"/>
      <c r="H569" s="1"/>
    </row>
    <row r="570" ht="12.75" customHeight="1">
      <c r="A570" s="1"/>
      <c r="C570" s="1"/>
      <c r="D570" s="1"/>
      <c r="E570" s="1"/>
      <c r="H570" s="1"/>
    </row>
    <row r="571" ht="12.75" customHeight="1">
      <c r="A571" s="1"/>
      <c r="C571" s="1"/>
      <c r="D571" s="1"/>
      <c r="E571" s="1"/>
      <c r="H571" s="1"/>
    </row>
    <row r="572" ht="12.75" customHeight="1">
      <c r="A572" s="1"/>
      <c r="C572" s="1"/>
      <c r="D572" s="1"/>
      <c r="E572" s="1"/>
      <c r="H572" s="1"/>
    </row>
    <row r="573" ht="12.75" customHeight="1">
      <c r="A573" s="1"/>
      <c r="C573" s="1"/>
      <c r="D573" s="1"/>
      <c r="E573" s="1"/>
      <c r="H573" s="1"/>
    </row>
    <row r="574" ht="12.75" customHeight="1">
      <c r="A574" s="1"/>
      <c r="C574" s="1"/>
      <c r="D574" s="1"/>
      <c r="E574" s="1"/>
      <c r="H574" s="1"/>
    </row>
    <row r="575" ht="12.75" customHeight="1">
      <c r="A575" s="1"/>
      <c r="C575" s="1"/>
      <c r="D575" s="1"/>
      <c r="E575" s="1"/>
      <c r="H575" s="1"/>
    </row>
    <row r="576" ht="12.75" customHeight="1">
      <c r="A576" s="1"/>
      <c r="C576" s="1"/>
      <c r="D576" s="1"/>
      <c r="E576" s="1"/>
      <c r="H576" s="1"/>
    </row>
    <row r="577" ht="12.75" customHeight="1">
      <c r="A577" s="1"/>
      <c r="C577" s="1"/>
      <c r="D577" s="1"/>
      <c r="E577" s="1"/>
      <c r="H577" s="1"/>
    </row>
    <row r="578" ht="12.75" customHeight="1">
      <c r="A578" s="1"/>
      <c r="C578" s="1"/>
      <c r="D578" s="1"/>
      <c r="E578" s="1"/>
      <c r="H578" s="1"/>
    </row>
    <row r="579" ht="12.75" customHeight="1">
      <c r="A579" s="1"/>
      <c r="C579" s="1"/>
      <c r="D579" s="1"/>
      <c r="E579" s="1"/>
      <c r="H579" s="1"/>
    </row>
    <row r="580" ht="12.75" customHeight="1">
      <c r="A580" s="1"/>
      <c r="C580" s="1"/>
      <c r="D580" s="1"/>
      <c r="E580" s="1"/>
      <c r="H580" s="1"/>
    </row>
    <row r="581" ht="12.75" customHeight="1">
      <c r="A581" s="1"/>
      <c r="C581" s="1"/>
      <c r="D581" s="1"/>
      <c r="E581" s="1"/>
      <c r="H581" s="1"/>
    </row>
    <row r="582" ht="12.75" customHeight="1">
      <c r="A582" s="1"/>
      <c r="C582" s="1"/>
      <c r="D582" s="1"/>
      <c r="E582" s="1"/>
      <c r="H582" s="1"/>
    </row>
    <row r="583" ht="12.75" customHeight="1">
      <c r="A583" s="1"/>
      <c r="C583" s="1"/>
      <c r="D583" s="1"/>
      <c r="E583" s="1"/>
      <c r="H583" s="1"/>
    </row>
    <row r="584" ht="12.75" customHeight="1">
      <c r="A584" s="1"/>
      <c r="C584" s="1"/>
      <c r="D584" s="1"/>
      <c r="E584" s="1"/>
      <c r="H584" s="1"/>
    </row>
    <row r="585" ht="12.75" customHeight="1">
      <c r="A585" s="1"/>
      <c r="C585" s="1"/>
      <c r="D585" s="1"/>
      <c r="E585" s="1"/>
      <c r="H585" s="1"/>
    </row>
    <row r="586" ht="12.75" customHeight="1">
      <c r="A586" s="1"/>
      <c r="C586" s="1"/>
      <c r="D586" s="1"/>
      <c r="E586" s="1"/>
      <c r="H586" s="1"/>
    </row>
    <row r="587" ht="12.75" customHeight="1">
      <c r="A587" s="1"/>
      <c r="C587" s="1"/>
      <c r="D587" s="1"/>
      <c r="E587" s="1"/>
      <c r="H587" s="1"/>
    </row>
    <row r="588" ht="12.75" customHeight="1">
      <c r="A588" s="1"/>
      <c r="C588" s="1"/>
      <c r="D588" s="1"/>
      <c r="E588" s="1"/>
      <c r="H588" s="1"/>
    </row>
    <row r="589" ht="12.75" customHeight="1">
      <c r="A589" s="1"/>
      <c r="C589" s="1"/>
      <c r="D589" s="1"/>
      <c r="E589" s="1"/>
      <c r="H589" s="1"/>
    </row>
    <row r="590" ht="12.75" customHeight="1">
      <c r="A590" s="1"/>
      <c r="C590" s="1"/>
      <c r="D590" s="1"/>
      <c r="E590" s="1"/>
      <c r="H590" s="1"/>
    </row>
    <row r="591" ht="12.75" customHeight="1">
      <c r="A591" s="1"/>
      <c r="C591" s="1"/>
      <c r="D591" s="1"/>
      <c r="E591" s="1"/>
      <c r="H591" s="1"/>
    </row>
    <row r="592" ht="12.75" customHeight="1">
      <c r="A592" s="1"/>
      <c r="C592" s="1"/>
      <c r="D592" s="1"/>
      <c r="E592" s="1"/>
      <c r="H592" s="1"/>
    </row>
    <row r="593" ht="12.75" customHeight="1">
      <c r="A593" s="1"/>
      <c r="C593" s="1"/>
      <c r="D593" s="1"/>
      <c r="E593" s="1"/>
      <c r="H593" s="1"/>
    </row>
    <row r="594" ht="12.75" customHeight="1">
      <c r="A594" s="1"/>
      <c r="C594" s="1"/>
      <c r="D594" s="1"/>
      <c r="E594" s="1"/>
      <c r="H594" s="1"/>
    </row>
    <row r="595" ht="12.75" customHeight="1">
      <c r="A595" s="1"/>
      <c r="C595" s="1"/>
      <c r="D595" s="1"/>
      <c r="E595" s="1"/>
      <c r="H595" s="1"/>
    </row>
    <row r="596" ht="12.75" customHeight="1">
      <c r="A596" s="1"/>
      <c r="C596" s="1"/>
      <c r="D596" s="1"/>
      <c r="E596" s="1"/>
      <c r="H596" s="1"/>
    </row>
    <row r="597" ht="12.75" customHeight="1">
      <c r="A597" s="1"/>
      <c r="C597" s="1"/>
      <c r="D597" s="1"/>
      <c r="E597" s="1"/>
      <c r="H597" s="1"/>
    </row>
    <row r="598" ht="12.75" customHeight="1">
      <c r="A598" s="1"/>
      <c r="C598" s="1"/>
      <c r="D598" s="1"/>
      <c r="E598" s="1"/>
      <c r="H598" s="1"/>
    </row>
    <row r="599" ht="12.75" customHeight="1">
      <c r="A599" s="1"/>
      <c r="C599" s="1"/>
      <c r="D599" s="1"/>
      <c r="E599" s="1"/>
      <c r="H599" s="1"/>
    </row>
    <row r="600" ht="12.75" customHeight="1">
      <c r="A600" s="1"/>
      <c r="C600" s="1"/>
      <c r="D600" s="1"/>
      <c r="E600" s="1"/>
      <c r="H600" s="1"/>
    </row>
    <row r="601" ht="12.75" customHeight="1">
      <c r="A601" s="1"/>
      <c r="C601" s="1"/>
      <c r="D601" s="1"/>
      <c r="E601" s="1"/>
      <c r="H601" s="1"/>
    </row>
    <row r="602" ht="12.75" customHeight="1">
      <c r="A602" s="1"/>
      <c r="C602" s="1"/>
      <c r="D602" s="1"/>
      <c r="E602" s="1"/>
      <c r="H602" s="1"/>
    </row>
    <row r="603" ht="12.75" customHeight="1">
      <c r="A603" s="1"/>
      <c r="C603" s="1"/>
      <c r="D603" s="1"/>
      <c r="E603" s="1"/>
      <c r="H603" s="1"/>
    </row>
    <row r="604" ht="12.75" customHeight="1">
      <c r="A604" s="1"/>
      <c r="C604" s="1"/>
      <c r="D604" s="1"/>
      <c r="E604" s="1"/>
      <c r="H604" s="1"/>
    </row>
    <row r="605" ht="12.75" customHeight="1">
      <c r="A605" s="1"/>
      <c r="C605" s="1"/>
      <c r="D605" s="1"/>
      <c r="E605" s="1"/>
      <c r="H605" s="1"/>
    </row>
    <row r="606" ht="12.75" customHeight="1">
      <c r="A606" s="1"/>
      <c r="C606" s="1"/>
      <c r="D606" s="1"/>
      <c r="E606" s="1"/>
      <c r="H606" s="1"/>
    </row>
    <row r="607" ht="12.75" customHeight="1">
      <c r="A607" s="1"/>
      <c r="C607" s="1"/>
      <c r="D607" s="1"/>
      <c r="E607" s="1"/>
      <c r="H607" s="1"/>
    </row>
    <row r="608" ht="12.75" customHeight="1">
      <c r="A608" s="1"/>
      <c r="C608" s="1"/>
      <c r="D608" s="1"/>
      <c r="E608" s="1"/>
      <c r="H608" s="1"/>
    </row>
    <row r="609" ht="12.75" customHeight="1">
      <c r="A609" s="1"/>
      <c r="C609" s="1"/>
      <c r="D609" s="1"/>
      <c r="E609" s="1"/>
      <c r="H609" s="1"/>
    </row>
    <row r="610" ht="12.75" customHeight="1">
      <c r="A610" s="1"/>
      <c r="C610" s="1"/>
      <c r="D610" s="1"/>
      <c r="E610" s="1"/>
      <c r="H610" s="1"/>
    </row>
    <row r="611" ht="12.75" customHeight="1">
      <c r="A611" s="1"/>
      <c r="C611" s="1"/>
      <c r="D611" s="1"/>
      <c r="E611" s="1"/>
      <c r="H611" s="1"/>
    </row>
    <row r="612" ht="12.75" customHeight="1">
      <c r="A612" s="1"/>
      <c r="C612" s="1"/>
      <c r="D612" s="1"/>
      <c r="E612" s="1"/>
      <c r="H612" s="1"/>
    </row>
    <row r="613" ht="12.75" customHeight="1">
      <c r="A613" s="1"/>
      <c r="C613" s="1"/>
      <c r="D613" s="1"/>
      <c r="E613" s="1"/>
      <c r="H613" s="1"/>
    </row>
    <row r="614" ht="12.75" customHeight="1">
      <c r="A614" s="1"/>
      <c r="C614" s="1"/>
      <c r="D614" s="1"/>
      <c r="E614" s="1"/>
      <c r="H614" s="1"/>
    </row>
    <row r="615" ht="12.75" customHeight="1">
      <c r="A615" s="1"/>
      <c r="C615" s="1"/>
      <c r="D615" s="1"/>
      <c r="E615" s="1"/>
      <c r="H615" s="1"/>
    </row>
    <row r="616" ht="12.75" customHeight="1">
      <c r="A616" s="1"/>
      <c r="C616" s="1"/>
      <c r="D616" s="1"/>
      <c r="E616" s="1"/>
      <c r="H616" s="1"/>
    </row>
    <row r="617" ht="12.75" customHeight="1">
      <c r="A617" s="1"/>
      <c r="C617" s="1"/>
      <c r="D617" s="1"/>
      <c r="E617" s="1"/>
      <c r="H617" s="1"/>
    </row>
    <row r="618" ht="12.75" customHeight="1">
      <c r="A618" s="1"/>
      <c r="C618" s="1"/>
      <c r="D618" s="1"/>
      <c r="E618" s="1"/>
      <c r="H618" s="1"/>
    </row>
    <row r="619" ht="12.75" customHeight="1">
      <c r="A619" s="1"/>
      <c r="C619" s="1"/>
      <c r="D619" s="1"/>
      <c r="E619" s="1"/>
      <c r="H619" s="1"/>
    </row>
    <row r="620" ht="12.75" customHeight="1">
      <c r="A620" s="1"/>
      <c r="C620" s="1"/>
      <c r="D620" s="1"/>
      <c r="E620" s="1"/>
      <c r="H620" s="1"/>
    </row>
    <row r="621" ht="12.75" customHeight="1">
      <c r="A621" s="1"/>
      <c r="C621" s="1"/>
      <c r="D621" s="1"/>
      <c r="E621" s="1"/>
      <c r="H621" s="1"/>
    </row>
    <row r="622" ht="12.75" customHeight="1">
      <c r="A622" s="1"/>
      <c r="C622" s="1"/>
      <c r="D622" s="1"/>
      <c r="E622" s="1"/>
      <c r="H622" s="1"/>
    </row>
    <row r="623" ht="12.75" customHeight="1">
      <c r="A623" s="1"/>
      <c r="C623" s="1"/>
      <c r="D623" s="1"/>
      <c r="E623" s="1"/>
      <c r="H623" s="1"/>
    </row>
    <row r="624" ht="12.75" customHeight="1">
      <c r="A624" s="1"/>
      <c r="C624" s="1"/>
      <c r="D624" s="1"/>
      <c r="E624" s="1"/>
      <c r="H624" s="1"/>
    </row>
    <row r="625" ht="12.75" customHeight="1">
      <c r="A625" s="1"/>
      <c r="C625" s="1"/>
      <c r="D625" s="1"/>
      <c r="E625" s="1"/>
      <c r="H625" s="1"/>
    </row>
    <row r="626" ht="12.75" customHeight="1">
      <c r="A626" s="1"/>
      <c r="C626" s="1"/>
      <c r="D626" s="1"/>
      <c r="E626" s="1"/>
      <c r="H626" s="1"/>
    </row>
    <row r="627" ht="12.75" customHeight="1">
      <c r="A627" s="1"/>
      <c r="C627" s="1"/>
      <c r="D627" s="1"/>
      <c r="E627" s="1"/>
      <c r="H627" s="1"/>
    </row>
    <row r="628" ht="12.75" customHeight="1">
      <c r="A628" s="1"/>
      <c r="C628" s="1"/>
      <c r="D628" s="1"/>
      <c r="E628" s="1"/>
      <c r="H628" s="1"/>
    </row>
    <row r="629" ht="12.75" customHeight="1">
      <c r="A629" s="1"/>
      <c r="C629" s="1"/>
      <c r="D629" s="1"/>
      <c r="E629" s="1"/>
      <c r="H629" s="1"/>
    </row>
    <row r="630" ht="12.75" customHeight="1">
      <c r="A630" s="1"/>
      <c r="C630" s="1"/>
      <c r="D630" s="1"/>
      <c r="E630" s="1"/>
      <c r="H630" s="1"/>
    </row>
    <row r="631" ht="12.75" customHeight="1">
      <c r="A631" s="1"/>
      <c r="C631" s="1"/>
      <c r="D631" s="1"/>
      <c r="E631" s="1"/>
      <c r="H631" s="1"/>
    </row>
    <row r="632" ht="12.75" customHeight="1">
      <c r="A632" s="1"/>
      <c r="C632" s="1"/>
      <c r="D632" s="1"/>
      <c r="E632" s="1"/>
      <c r="H632" s="1"/>
    </row>
    <row r="633" ht="12.75" customHeight="1">
      <c r="A633" s="1"/>
      <c r="C633" s="1"/>
      <c r="D633" s="1"/>
      <c r="E633" s="1"/>
      <c r="H633" s="1"/>
    </row>
    <row r="634" ht="12.75" customHeight="1">
      <c r="A634" s="1"/>
      <c r="C634" s="1"/>
      <c r="D634" s="1"/>
      <c r="E634" s="1"/>
      <c r="H634" s="1"/>
    </row>
    <row r="635" ht="12.75" customHeight="1">
      <c r="A635" s="1"/>
      <c r="C635" s="1"/>
      <c r="D635" s="1"/>
      <c r="E635" s="1"/>
      <c r="H635" s="1"/>
    </row>
    <row r="636" ht="12.75" customHeight="1">
      <c r="A636" s="1"/>
      <c r="C636" s="1"/>
      <c r="D636" s="1"/>
      <c r="E636" s="1"/>
      <c r="H636" s="1"/>
    </row>
    <row r="637" ht="12.75" customHeight="1">
      <c r="A637" s="1"/>
      <c r="C637" s="1"/>
      <c r="D637" s="1"/>
      <c r="E637" s="1"/>
      <c r="H637" s="1"/>
    </row>
    <row r="638" ht="12.75" customHeight="1">
      <c r="A638" s="1"/>
      <c r="C638" s="1"/>
      <c r="D638" s="1"/>
      <c r="E638" s="1"/>
      <c r="H638" s="1"/>
    </row>
    <row r="639" ht="12.75" customHeight="1">
      <c r="A639" s="1"/>
      <c r="C639" s="1"/>
      <c r="D639" s="1"/>
      <c r="E639" s="1"/>
      <c r="H639" s="1"/>
    </row>
    <row r="640" ht="12.75" customHeight="1">
      <c r="A640" s="1"/>
      <c r="C640" s="1"/>
      <c r="D640" s="1"/>
      <c r="E640" s="1"/>
      <c r="H640" s="1"/>
    </row>
    <row r="641" ht="12.75" customHeight="1">
      <c r="A641" s="1"/>
      <c r="C641" s="1"/>
      <c r="D641" s="1"/>
      <c r="E641" s="1"/>
      <c r="H641" s="1"/>
    </row>
    <row r="642" ht="12.75" customHeight="1">
      <c r="A642" s="1"/>
      <c r="C642" s="1"/>
      <c r="D642" s="1"/>
      <c r="E642" s="1"/>
      <c r="H642" s="1"/>
    </row>
    <row r="643" ht="12.75" customHeight="1">
      <c r="A643" s="1"/>
      <c r="C643" s="1"/>
      <c r="D643" s="1"/>
      <c r="E643" s="1"/>
      <c r="H643" s="1"/>
    </row>
    <row r="644" ht="12.75" customHeight="1">
      <c r="A644" s="1"/>
      <c r="C644" s="1"/>
      <c r="D644" s="1"/>
      <c r="E644" s="1"/>
      <c r="H644" s="1"/>
    </row>
    <row r="645" ht="12.75" customHeight="1">
      <c r="A645" s="1"/>
      <c r="C645" s="1"/>
      <c r="D645" s="1"/>
      <c r="E645" s="1"/>
      <c r="H645" s="1"/>
    </row>
    <row r="646" ht="12.75" customHeight="1">
      <c r="A646" s="1"/>
      <c r="C646" s="1"/>
      <c r="D646" s="1"/>
      <c r="E646" s="1"/>
      <c r="H646" s="1"/>
    </row>
    <row r="647" ht="12.75" customHeight="1">
      <c r="A647" s="1"/>
      <c r="C647" s="1"/>
      <c r="D647" s="1"/>
      <c r="E647" s="1"/>
      <c r="H647" s="1"/>
    </row>
    <row r="648" ht="12.75" customHeight="1">
      <c r="A648" s="1"/>
      <c r="C648" s="1"/>
      <c r="D648" s="1"/>
      <c r="E648" s="1"/>
      <c r="H648" s="1"/>
    </row>
    <row r="649" ht="12.75" customHeight="1">
      <c r="A649" s="1"/>
      <c r="C649" s="1"/>
      <c r="D649" s="1"/>
      <c r="E649" s="1"/>
      <c r="H649" s="1"/>
    </row>
    <row r="650" ht="12.75" customHeight="1">
      <c r="A650" s="1"/>
      <c r="C650" s="1"/>
      <c r="D650" s="1"/>
      <c r="E650" s="1"/>
      <c r="H650" s="1"/>
    </row>
    <row r="651" ht="12.75" customHeight="1">
      <c r="A651" s="1"/>
      <c r="C651" s="1"/>
      <c r="D651" s="1"/>
      <c r="E651" s="1"/>
      <c r="H651" s="1"/>
    </row>
    <row r="652" ht="12.75" customHeight="1">
      <c r="A652" s="1"/>
      <c r="C652" s="1"/>
      <c r="D652" s="1"/>
      <c r="E652" s="1"/>
      <c r="H652" s="1"/>
    </row>
    <row r="653" ht="12.75" customHeight="1">
      <c r="A653" s="1"/>
      <c r="C653" s="1"/>
      <c r="D653" s="1"/>
      <c r="E653" s="1"/>
      <c r="H653" s="1"/>
    </row>
    <row r="654" ht="12.75" customHeight="1">
      <c r="A654" s="1"/>
      <c r="C654" s="1"/>
      <c r="D654" s="1"/>
      <c r="E654" s="1"/>
      <c r="H654" s="1"/>
    </row>
    <row r="655" ht="12.75" customHeight="1">
      <c r="A655" s="1"/>
      <c r="C655" s="1"/>
      <c r="D655" s="1"/>
      <c r="E655" s="1"/>
      <c r="H655" s="1"/>
    </row>
    <row r="656" ht="12.75" customHeight="1">
      <c r="A656" s="1"/>
      <c r="C656" s="1"/>
      <c r="D656" s="1"/>
      <c r="E656" s="1"/>
      <c r="H656" s="1"/>
    </row>
    <row r="657" ht="12.75" customHeight="1">
      <c r="A657" s="1"/>
      <c r="C657" s="1"/>
      <c r="D657" s="1"/>
      <c r="E657" s="1"/>
      <c r="H657" s="1"/>
    </row>
    <row r="658" ht="12.75" customHeight="1">
      <c r="A658" s="1"/>
      <c r="C658" s="1"/>
      <c r="D658" s="1"/>
      <c r="E658" s="1"/>
      <c r="H658" s="1"/>
    </row>
    <row r="659" ht="12.75" customHeight="1">
      <c r="A659" s="1"/>
      <c r="C659" s="1"/>
      <c r="D659" s="1"/>
      <c r="E659" s="1"/>
      <c r="H659" s="1"/>
    </row>
    <row r="660" ht="12.75" customHeight="1">
      <c r="A660" s="1"/>
      <c r="C660" s="1"/>
      <c r="D660" s="1"/>
      <c r="E660" s="1"/>
      <c r="H660" s="1"/>
    </row>
    <row r="661" ht="12.75" customHeight="1">
      <c r="A661" s="1"/>
      <c r="C661" s="1"/>
      <c r="D661" s="1"/>
      <c r="E661" s="1"/>
      <c r="H661" s="1"/>
    </row>
    <row r="662" ht="12.75" customHeight="1">
      <c r="A662" s="1"/>
      <c r="C662" s="1"/>
      <c r="D662" s="1"/>
      <c r="E662" s="1"/>
      <c r="H662" s="1"/>
    </row>
    <row r="663" ht="12.75" customHeight="1">
      <c r="A663" s="1"/>
      <c r="C663" s="1"/>
      <c r="D663" s="1"/>
      <c r="E663" s="1"/>
      <c r="H663" s="1"/>
    </row>
    <row r="664" ht="12.75" customHeight="1">
      <c r="A664" s="1"/>
      <c r="C664" s="1"/>
      <c r="D664" s="1"/>
      <c r="E664" s="1"/>
      <c r="H664" s="1"/>
    </row>
    <row r="665" ht="12.75" customHeight="1">
      <c r="A665" s="1"/>
      <c r="C665" s="1"/>
      <c r="D665" s="1"/>
      <c r="E665" s="1"/>
      <c r="H665" s="1"/>
    </row>
    <row r="666" ht="12.75" customHeight="1">
      <c r="A666" s="1"/>
      <c r="C666" s="1"/>
      <c r="D666" s="1"/>
      <c r="E666" s="1"/>
      <c r="H666" s="1"/>
    </row>
    <row r="667" ht="12.75" customHeight="1">
      <c r="A667" s="1"/>
      <c r="C667" s="1"/>
      <c r="D667" s="1"/>
      <c r="E667" s="1"/>
      <c r="H667" s="1"/>
    </row>
    <row r="668" ht="12.75" customHeight="1">
      <c r="A668" s="1"/>
      <c r="C668" s="1"/>
      <c r="D668" s="1"/>
      <c r="E668" s="1"/>
      <c r="H668" s="1"/>
    </row>
    <row r="669" ht="12.75" customHeight="1">
      <c r="A669" s="1"/>
      <c r="C669" s="1"/>
      <c r="D669" s="1"/>
      <c r="E669" s="1"/>
      <c r="H669" s="1"/>
    </row>
    <row r="670" ht="12.75" customHeight="1">
      <c r="A670" s="1"/>
      <c r="C670" s="1"/>
      <c r="D670" s="1"/>
      <c r="E670" s="1"/>
      <c r="H670" s="1"/>
    </row>
    <row r="671" ht="12.75" customHeight="1">
      <c r="A671" s="1"/>
      <c r="C671" s="1"/>
      <c r="D671" s="1"/>
      <c r="E671" s="1"/>
      <c r="H671" s="1"/>
    </row>
    <row r="672" ht="12.75" customHeight="1">
      <c r="A672" s="1"/>
      <c r="C672" s="1"/>
      <c r="D672" s="1"/>
      <c r="E672" s="1"/>
      <c r="H672" s="1"/>
    </row>
    <row r="673" ht="12.75" customHeight="1">
      <c r="A673" s="1"/>
      <c r="C673" s="1"/>
      <c r="D673" s="1"/>
      <c r="E673" s="1"/>
      <c r="H673" s="1"/>
    </row>
    <row r="674" ht="12.75" customHeight="1">
      <c r="A674" s="1"/>
      <c r="C674" s="1"/>
      <c r="D674" s="1"/>
      <c r="E674" s="1"/>
      <c r="H674" s="1"/>
    </row>
    <row r="675" ht="12.75" customHeight="1">
      <c r="A675" s="1"/>
      <c r="C675" s="1"/>
      <c r="D675" s="1"/>
      <c r="E675" s="1"/>
      <c r="H675" s="1"/>
    </row>
    <row r="676" ht="12.75" customHeight="1">
      <c r="A676" s="1"/>
      <c r="C676" s="1"/>
      <c r="D676" s="1"/>
      <c r="E676" s="1"/>
      <c r="H676" s="1"/>
    </row>
    <row r="677" ht="12.75" customHeight="1">
      <c r="A677" s="1"/>
      <c r="C677" s="1"/>
      <c r="D677" s="1"/>
      <c r="E677" s="1"/>
      <c r="H677" s="1"/>
    </row>
    <row r="678" ht="12.75" customHeight="1">
      <c r="A678" s="1"/>
      <c r="C678" s="1"/>
      <c r="D678" s="1"/>
      <c r="E678" s="1"/>
      <c r="H678" s="1"/>
    </row>
    <row r="679" ht="12.75" customHeight="1">
      <c r="A679" s="1"/>
      <c r="C679" s="1"/>
      <c r="D679" s="1"/>
      <c r="E679" s="1"/>
      <c r="H679" s="1"/>
    </row>
    <row r="680" ht="12.75" customHeight="1">
      <c r="A680" s="1"/>
      <c r="C680" s="1"/>
      <c r="D680" s="1"/>
      <c r="E680" s="1"/>
      <c r="H680" s="1"/>
    </row>
    <row r="681" ht="12.75" customHeight="1">
      <c r="A681" s="1"/>
      <c r="C681" s="1"/>
      <c r="D681" s="1"/>
      <c r="E681" s="1"/>
      <c r="H681" s="1"/>
    </row>
    <row r="682" ht="12.75" customHeight="1">
      <c r="A682" s="1"/>
      <c r="C682" s="1"/>
      <c r="D682" s="1"/>
      <c r="E682" s="1"/>
      <c r="H682" s="1"/>
    </row>
    <row r="683" ht="12.75" customHeight="1">
      <c r="A683" s="1"/>
      <c r="C683" s="1"/>
      <c r="D683" s="1"/>
      <c r="E683" s="1"/>
      <c r="H683" s="1"/>
    </row>
    <row r="684" ht="12.75" customHeight="1">
      <c r="A684" s="1"/>
      <c r="C684" s="1"/>
      <c r="D684" s="1"/>
      <c r="E684" s="1"/>
      <c r="H684" s="1"/>
    </row>
    <row r="685" ht="12.75" customHeight="1">
      <c r="A685" s="1"/>
      <c r="C685" s="1"/>
      <c r="D685" s="1"/>
      <c r="E685" s="1"/>
      <c r="H685" s="1"/>
    </row>
    <row r="686" ht="12.75" customHeight="1">
      <c r="A686" s="1"/>
      <c r="C686" s="1"/>
      <c r="D686" s="1"/>
      <c r="E686" s="1"/>
      <c r="H686" s="1"/>
    </row>
    <row r="687" ht="12.75" customHeight="1">
      <c r="A687" s="1"/>
      <c r="C687" s="1"/>
      <c r="D687" s="1"/>
      <c r="E687" s="1"/>
      <c r="H687" s="1"/>
    </row>
    <row r="688" ht="12.75" customHeight="1">
      <c r="A688" s="1"/>
      <c r="C688" s="1"/>
      <c r="D688" s="1"/>
      <c r="E688" s="1"/>
      <c r="H688" s="1"/>
    </row>
    <row r="689" ht="12.75" customHeight="1">
      <c r="A689" s="1"/>
      <c r="C689" s="1"/>
      <c r="D689" s="1"/>
      <c r="E689" s="1"/>
      <c r="H689" s="1"/>
    </row>
    <row r="690" ht="12.75" customHeight="1">
      <c r="A690" s="1"/>
      <c r="C690" s="1"/>
      <c r="D690" s="1"/>
      <c r="E690" s="1"/>
      <c r="H690" s="1"/>
    </row>
    <row r="691" ht="12.75" customHeight="1">
      <c r="A691" s="1"/>
      <c r="C691" s="1"/>
      <c r="D691" s="1"/>
      <c r="E691" s="1"/>
      <c r="H691" s="1"/>
    </row>
    <row r="692" ht="12.75" customHeight="1">
      <c r="A692" s="1"/>
      <c r="C692" s="1"/>
      <c r="D692" s="1"/>
      <c r="E692" s="1"/>
      <c r="H692" s="1"/>
    </row>
    <row r="693" ht="12.75" customHeight="1">
      <c r="A693" s="1"/>
      <c r="C693" s="1"/>
      <c r="D693" s="1"/>
      <c r="E693" s="1"/>
      <c r="H693" s="1"/>
    </row>
    <row r="694" ht="12.75" customHeight="1">
      <c r="A694" s="1"/>
      <c r="C694" s="1"/>
      <c r="D694" s="1"/>
      <c r="E694" s="1"/>
      <c r="H694" s="1"/>
    </row>
    <row r="695" ht="12.75" customHeight="1">
      <c r="A695" s="1"/>
      <c r="C695" s="1"/>
      <c r="D695" s="1"/>
      <c r="E695" s="1"/>
      <c r="H695" s="1"/>
    </row>
    <row r="696" ht="12.75" customHeight="1">
      <c r="A696" s="1"/>
      <c r="C696" s="1"/>
      <c r="D696" s="1"/>
      <c r="E696" s="1"/>
      <c r="H696" s="1"/>
    </row>
    <row r="697" ht="12.75" customHeight="1">
      <c r="A697" s="1"/>
      <c r="C697" s="1"/>
      <c r="D697" s="1"/>
      <c r="E697" s="1"/>
      <c r="H697" s="1"/>
    </row>
    <row r="698" ht="12.75" customHeight="1">
      <c r="A698" s="1"/>
      <c r="C698" s="1"/>
      <c r="D698" s="1"/>
      <c r="E698" s="1"/>
      <c r="H698" s="1"/>
    </row>
    <row r="699" ht="12.75" customHeight="1">
      <c r="A699" s="1"/>
      <c r="C699" s="1"/>
      <c r="D699" s="1"/>
      <c r="E699" s="1"/>
      <c r="H699" s="1"/>
    </row>
    <row r="700" ht="12.75" customHeight="1">
      <c r="A700" s="1"/>
      <c r="C700" s="1"/>
      <c r="D700" s="1"/>
      <c r="E700" s="1"/>
      <c r="H700" s="1"/>
    </row>
    <row r="701" ht="12.75" customHeight="1">
      <c r="A701" s="1"/>
      <c r="C701" s="1"/>
      <c r="D701" s="1"/>
      <c r="E701" s="1"/>
      <c r="H701" s="1"/>
    </row>
    <row r="702" ht="12.75" customHeight="1">
      <c r="A702" s="1"/>
      <c r="C702" s="1"/>
      <c r="D702" s="1"/>
      <c r="E702" s="1"/>
      <c r="H702" s="1"/>
    </row>
    <row r="703" ht="12.75" customHeight="1">
      <c r="A703" s="1"/>
      <c r="C703" s="1"/>
      <c r="D703" s="1"/>
      <c r="E703" s="1"/>
      <c r="H703" s="1"/>
    </row>
    <row r="704" ht="12.75" customHeight="1">
      <c r="A704" s="1"/>
      <c r="C704" s="1"/>
      <c r="D704" s="1"/>
      <c r="E704" s="1"/>
      <c r="H704" s="1"/>
    </row>
    <row r="705" ht="12.75" customHeight="1">
      <c r="A705" s="1"/>
      <c r="C705" s="1"/>
      <c r="D705" s="1"/>
      <c r="E705" s="1"/>
      <c r="H705" s="1"/>
    </row>
    <row r="706" ht="12.75" customHeight="1">
      <c r="A706" s="1"/>
      <c r="C706" s="1"/>
      <c r="D706" s="1"/>
      <c r="E706" s="1"/>
      <c r="H706" s="1"/>
    </row>
    <row r="707" ht="12.75" customHeight="1">
      <c r="A707" s="1"/>
      <c r="C707" s="1"/>
      <c r="D707" s="1"/>
      <c r="E707" s="1"/>
      <c r="H707" s="1"/>
    </row>
    <row r="708" ht="12.75" customHeight="1">
      <c r="A708" s="1"/>
      <c r="C708" s="1"/>
      <c r="D708" s="1"/>
      <c r="E708" s="1"/>
      <c r="H708" s="1"/>
    </row>
    <row r="709" ht="12.75" customHeight="1">
      <c r="A709" s="1"/>
      <c r="C709" s="1"/>
      <c r="D709" s="1"/>
      <c r="E709" s="1"/>
      <c r="H709" s="1"/>
    </row>
    <row r="710" ht="12.75" customHeight="1">
      <c r="A710" s="1"/>
      <c r="C710" s="1"/>
      <c r="D710" s="1"/>
      <c r="E710" s="1"/>
      <c r="H710" s="1"/>
    </row>
    <row r="711" ht="12.75" customHeight="1">
      <c r="A711" s="1"/>
      <c r="C711" s="1"/>
      <c r="D711" s="1"/>
      <c r="E711" s="1"/>
      <c r="H711" s="1"/>
    </row>
    <row r="712" ht="12.75" customHeight="1">
      <c r="A712" s="1"/>
      <c r="C712" s="1"/>
      <c r="D712" s="1"/>
      <c r="E712" s="1"/>
      <c r="H712" s="1"/>
    </row>
    <row r="713" ht="12.75" customHeight="1">
      <c r="A713" s="1"/>
      <c r="C713" s="1"/>
      <c r="D713" s="1"/>
      <c r="E713" s="1"/>
      <c r="H713" s="1"/>
    </row>
    <row r="714" ht="12.75" customHeight="1">
      <c r="A714" s="1"/>
      <c r="C714" s="1"/>
      <c r="D714" s="1"/>
      <c r="E714" s="1"/>
      <c r="H714" s="1"/>
    </row>
    <row r="715" ht="12.75" customHeight="1">
      <c r="A715" s="1"/>
      <c r="C715" s="1"/>
      <c r="D715" s="1"/>
      <c r="E715" s="1"/>
      <c r="H715" s="1"/>
    </row>
    <row r="716" ht="12.75" customHeight="1">
      <c r="A716" s="1"/>
      <c r="C716" s="1"/>
      <c r="D716" s="1"/>
      <c r="E716" s="1"/>
      <c r="H716" s="1"/>
    </row>
    <row r="717" ht="12.75" customHeight="1">
      <c r="A717" s="1"/>
      <c r="C717" s="1"/>
      <c r="D717" s="1"/>
      <c r="E717" s="1"/>
      <c r="H717" s="1"/>
    </row>
    <row r="718" ht="12.75" customHeight="1">
      <c r="A718" s="1"/>
      <c r="C718" s="1"/>
      <c r="D718" s="1"/>
      <c r="E718" s="1"/>
      <c r="H718" s="1"/>
    </row>
    <row r="719" ht="12.75" customHeight="1">
      <c r="A719" s="1"/>
      <c r="C719" s="1"/>
      <c r="D719" s="1"/>
      <c r="E719" s="1"/>
      <c r="H719" s="1"/>
    </row>
    <row r="720" ht="12.75" customHeight="1">
      <c r="A720" s="1"/>
      <c r="C720" s="1"/>
      <c r="D720" s="1"/>
      <c r="E720" s="1"/>
      <c r="H720" s="1"/>
    </row>
    <row r="721" ht="12.75" customHeight="1">
      <c r="A721" s="1"/>
      <c r="C721" s="1"/>
      <c r="D721" s="1"/>
      <c r="E721" s="1"/>
      <c r="H721" s="1"/>
    </row>
    <row r="722" ht="12.75" customHeight="1">
      <c r="A722" s="1"/>
      <c r="C722" s="1"/>
      <c r="D722" s="1"/>
      <c r="E722" s="1"/>
      <c r="H722" s="1"/>
    </row>
    <row r="723" ht="12.75" customHeight="1">
      <c r="A723" s="1"/>
      <c r="C723" s="1"/>
      <c r="D723" s="1"/>
      <c r="E723" s="1"/>
      <c r="H723" s="1"/>
    </row>
    <row r="724" ht="12.75" customHeight="1">
      <c r="A724" s="1"/>
      <c r="C724" s="1"/>
      <c r="D724" s="1"/>
      <c r="E724" s="1"/>
      <c r="H724" s="1"/>
    </row>
    <row r="725" ht="12.75" customHeight="1">
      <c r="A725" s="1"/>
      <c r="C725" s="1"/>
      <c r="D725" s="1"/>
      <c r="E725" s="1"/>
      <c r="H725" s="1"/>
    </row>
    <row r="726" ht="12.75" customHeight="1">
      <c r="A726" s="1"/>
      <c r="C726" s="1"/>
      <c r="D726" s="1"/>
      <c r="E726" s="1"/>
      <c r="H726" s="1"/>
    </row>
    <row r="727" ht="12.75" customHeight="1">
      <c r="A727" s="1"/>
      <c r="C727" s="1"/>
      <c r="D727" s="1"/>
      <c r="E727" s="1"/>
      <c r="H727" s="1"/>
    </row>
    <row r="728" ht="12.75" customHeight="1">
      <c r="A728" s="1"/>
      <c r="C728" s="1"/>
      <c r="D728" s="1"/>
      <c r="E728" s="1"/>
      <c r="H728" s="1"/>
    </row>
    <row r="729" ht="12.75" customHeight="1">
      <c r="A729" s="1"/>
      <c r="C729" s="1"/>
      <c r="D729" s="1"/>
      <c r="E729" s="1"/>
      <c r="H729" s="1"/>
    </row>
    <row r="730" ht="12.75" customHeight="1">
      <c r="A730" s="1"/>
      <c r="C730" s="1"/>
      <c r="D730" s="1"/>
      <c r="E730" s="1"/>
      <c r="H730" s="1"/>
    </row>
    <row r="731" ht="12.75" customHeight="1">
      <c r="A731" s="1"/>
      <c r="C731" s="1"/>
      <c r="D731" s="1"/>
      <c r="E731" s="1"/>
      <c r="H731" s="1"/>
    </row>
    <row r="732" ht="12.75" customHeight="1">
      <c r="A732" s="1"/>
      <c r="C732" s="1"/>
      <c r="D732" s="1"/>
      <c r="E732" s="1"/>
      <c r="H732" s="1"/>
    </row>
    <row r="733" ht="12.75" customHeight="1">
      <c r="A733" s="1"/>
      <c r="C733" s="1"/>
      <c r="D733" s="1"/>
      <c r="E733" s="1"/>
      <c r="H733" s="1"/>
    </row>
    <row r="734" ht="12.75" customHeight="1">
      <c r="A734" s="1"/>
      <c r="C734" s="1"/>
      <c r="D734" s="1"/>
      <c r="E734" s="1"/>
      <c r="H734" s="1"/>
    </row>
    <row r="735" ht="12.75" customHeight="1">
      <c r="A735" s="1"/>
      <c r="C735" s="1"/>
      <c r="D735" s="1"/>
      <c r="E735" s="1"/>
      <c r="H735" s="1"/>
    </row>
    <row r="736" ht="12.75" customHeight="1">
      <c r="A736" s="1"/>
      <c r="C736" s="1"/>
      <c r="D736" s="1"/>
      <c r="E736" s="1"/>
      <c r="H736" s="1"/>
    </row>
    <row r="737" ht="12.75" customHeight="1">
      <c r="A737" s="1"/>
      <c r="C737" s="1"/>
      <c r="D737" s="1"/>
      <c r="E737" s="1"/>
      <c r="H737" s="1"/>
    </row>
    <row r="738" ht="12.75" customHeight="1">
      <c r="A738" s="1"/>
      <c r="C738" s="1"/>
      <c r="D738" s="1"/>
      <c r="E738" s="1"/>
      <c r="H738" s="1"/>
    </row>
    <row r="739" ht="12.75" customHeight="1">
      <c r="A739" s="1"/>
      <c r="C739" s="1"/>
      <c r="D739" s="1"/>
      <c r="E739" s="1"/>
      <c r="H739" s="1"/>
    </row>
    <row r="740" ht="12.75" customHeight="1">
      <c r="A740" s="1"/>
      <c r="C740" s="1"/>
      <c r="D740" s="1"/>
      <c r="E740" s="1"/>
      <c r="H740" s="1"/>
    </row>
    <row r="741" ht="12.75" customHeight="1">
      <c r="A741" s="1"/>
      <c r="C741" s="1"/>
      <c r="D741" s="1"/>
      <c r="E741" s="1"/>
      <c r="H741" s="1"/>
    </row>
    <row r="742" ht="12.75" customHeight="1">
      <c r="A742" s="1"/>
      <c r="C742" s="1"/>
      <c r="D742" s="1"/>
      <c r="E742" s="1"/>
      <c r="H742" s="1"/>
    </row>
    <row r="743" ht="12.75" customHeight="1">
      <c r="A743" s="1"/>
      <c r="C743" s="1"/>
      <c r="D743" s="1"/>
      <c r="E743" s="1"/>
      <c r="H743" s="1"/>
    </row>
    <row r="744" ht="12.75" customHeight="1">
      <c r="A744" s="1"/>
      <c r="C744" s="1"/>
      <c r="D744" s="1"/>
      <c r="E744" s="1"/>
      <c r="H744" s="1"/>
    </row>
    <row r="745" ht="12.75" customHeight="1">
      <c r="A745" s="1"/>
      <c r="C745" s="1"/>
      <c r="D745" s="1"/>
      <c r="E745" s="1"/>
      <c r="H745" s="1"/>
    </row>
    <row r="746" ht="12.75" customHeight="1">
      <c r="A746" s="1"/>
      <c r="C746" s="1"/>
      <c r="D746" s="1"/>
      <c r="E746" s="1"/>
      <c r="H746" s="1"/>
    </row>
    <row r="747" ht="12.75" customHeight="1">
      <c r="A747" s="1"/>
      <c r="C747" s="1"/>
      <c r="D747" s="1"/>
      <c r="E747" s="1"/>
      <c r="H747" s="1"/>
    </row>
    <row r="748" ht="12.75" customHeight="1">
      <c r="A748" s="1"/>
      <c r="C748" s="1"/>
      <c r="D748" s="1"/>
      <c r="E748" s="1"/>
      <c r="H748" s="1"/>
    </row>
    <row r="749" ht="12.75" customHeight="1">
      <c r="A749" s="1"/>
      <c r="C749" s="1"/>
      <c r="D749" s="1"/>
      <c r="E749" s="1"/>
      <c r="H749" s="1"/>
    </row>
    <row r="750" ht="12.75" customHeight="1">
      <c r="A750" s="1"/>
      <c r="C750" s="1"/>
      <c r="D750" s="1"/>
      <c r="E750" s="1"/>
      <c r="H750" s="1"/>
    </row>
    <row r="751" ht="12.75" customHeight="1">
      <c r="A751" s="1"/>
      <c r="C751" s="1"/>
      <c r="D751" s="1"/>
      <c r="E751" s="1"/>
      <c r="H751" s="1"/>
    </row>
    <row r="752" ht="12.75" customHeight="1">
      <c r="A752" s="1"/>
      <c r="C752" s="1"/>
      <c r="D752" s="1"/>
      <c r="E752" s="1"/>
      <c r="H752" s="1"/>
    </row>
    <row r="753" ht="12.75" customHeight="1">
      <c r="A753" s="1"/>
      <c r="C753" s="1"/>
      <c r="D753" s="1"/>
      <c r="E753" s="1"/>
      <c r="H753" s="1"/>
    </row>
    <row r="754" ht="12.75" customHeight="1">
      <c r="A754" s="1"/>
      <c r="C754" s="1"/>
      <c r="D754" s="1"/>
      <c r="E754" s="1"/>
      <c r="H754" s="1"/>
    </row>
    <row r="755" ht="12.75" customHeight="1">
      <c r="A755" s="1"/>
      <c r="C755" s="1"/>
      <c r="D755" s="1"/>
      <c r="E755" s="1"/>
      <c r="H755" s="1"/>
    </row>
    <row r="756" ht="12.75" customHeight="1">
      <c r="A756" s="1"/>
      <c r="C756" s="1"/>
      <c r="D756" s="1"/>
      <c r="E756" s="1"/>
      <c r="H756" s="1"/>
    </row>
    <row r="757" ht="12.75" customHeight="1">
      <c r="A757" s="1"/>
      <c r="C757" s="1"/>
      <c r="D757" s="1"/>
      <c r="E757" s="1"/>
      <c r="H757" s="1"/>
    </row>
    <row r="758" ht="12.75" customHeight="1">
      <c r="A758" s="1"/>
      <c r="C758" s="1"/>
      <c r="D758" s="1"/>
      <c r="E758" s="1"/>
      <c r="H758" s="1"/>
    </row>
    <row r="759" ht="12.75" customHeight="1">
      <c r="A759" s="1"/>
      <c r="C759" s="1"/>
      <c r="D759" s="1"/>
      <c r="E759" s="1"/>
      <c r="H759" s="1"/>
    </row>
    <row r="760" ht="12.75" customHeight="1">
      <c r="A760" s="1"/>
      <c r="C760" s="1"/>
      <c r="D760" s="1"/>
      <c r="E760" s="1"/>
      <c r="H760" s="1"/>
    </row>
    <row r="761" ht="12.75" customHeight="1">
      <c r="A761" s="1"/>
      <c r="C761" s="1"/>
      <c r="D761" s="1"/>
      <c r="E761" s="1"/>
      <c r="H761" s="1"/>
    </row>
    <row r="762" ht="12.75" customHeight="1">
      <c r="A762" s="1"/>
      <c r="C762" s="1"/>
      <c r="D762" s="1"/>
      <c r="E762" s="1"/>
      <c r="H762" s="1"/>
    </row>
    <row r="763" ht="12.75" customHeight="1">
      <c r="A763" s="1"/>
      <c r="C763" s="1"/>
      <c r="D763" s="1"/>
      <c r="E763" s="1"/>
      <c r="H763" s="1"/>
    </row>
    <row r="764" ht="12.75" customHeight="1">
      <c r="A764" s="1"/>
      <c r="C764" s="1"/>
      <c r="D764" s="1"/>
      <c r="E764" s="1"/>
      <c r="H764" s="1"/>
    </row>
    <row r="765" ht="12.75" customHeight="1">
      <c r="A765" s="1"/>
      <c r="C765" s="1"/>
      <c r="D765" s="1"/>
      <c r="E765" s="1"/>
      <c r="H765" s="1"/>
    </row>
    <row r="766" ht="12.75" customHeight="1">
      <c r="A766" s="1"/>
      <c r="C766" s="1"/>
      <c r="D766" s="1"/>
      <c r="E766" s="1"/>
      <c r="H766" s="1"/>
    </row>
    <row r="767" ht="12.75" customHeight="1">
      <c r="A767" s="1"/>
      <c r="C767" s="1"/>
      <c r="D767" s="1"/>
      <c r="E767" s="1"/>
      <c r="H767" s="1"/>
    </row>
    <row r="768" ht="12.75" customHeight="1">
      <c r="A768" s="1"/>
      <c r="C768" s="1"/>
      <c r="D768" s="1"/>
      <c r="E768" s="1"/>
      <c r="H768" s="1"/>
    </row>
    <row r="769" ht="12.75" customHeight="1">
      <c r="A769" s="1"/>
      <c r="C769" s="1"/>
      <c r="D769" s="1"/>
      <c r="E769" s="1"/>
      <c r="H769" s="1"/>
    </row>
    <row r="770" ht="12.75" customHeight="1">
      <c r="A770" s="1"/>
      <c r="C770" s="1"/>
      <c r="D770" s="1"/>
      <c r="E770" s="1"/>
      <c r="H770" s="1"/>
    </row>
    <row r="771" ht="12.75" customHeight="1">
      <c r="A771" s="1"/>
      <c r="C771" s="1"/>
      <c r="D771" s="1"/>
      <c r="E771" s="1"/>
      <c r="H771" s="1"/>
    </row>
    <row r="772" ht="12.75" customHeight="1">
      <c r="A772" s="1"/>
      <c r="C772" s="1"/>
      <c r="D772" s="1"/>
      <c r="E772" s="1"/>
      <c r="H772" s="1"/>
    </row>
    <row r="773" ht="12.75" customHeight="1">
      <c r="A773" s="1"/>
      <c r="C773" s="1"/>
      <c r="D773" s="1"/>
      <c r="E773" s="1"/>
      <c r="H773" s="1"/>
    </row>
    <row r="774" ht="12.75" customHeight="1">
      <c r="A774" s="1"/>
      <c r="C774" s="1"/>
      <c r="D774" s="1"/>
      <c r="E774" s="1"/>
      <c r="H774" s="1"/>
    </row>
    <row r="775" ht="12.75" customHeight="1">
      <c r="A775" s="1"/>
      <c r="C775" s="1"/>
      <c r="D775" s="1"/>
      <c r="E775" s="1"/>
      <c r="H775" s="1"/>
    </row>
    <row r="776" ht="12.75" customHeight="1">
      <c r="A776" s="1"/>
      <c r="C776" s="1"/>
      <c r="D776" s="1"/>
      <c r="E776" s="1"/>
      <c r="H776" s="1"/>
    </row>
    <row r="777" ht="12.75" customHeight="1">
      <c r="A777" s="1"/>
      <c r="C777" s="1"/>
      <c r="D777" s="1"/>
      <c r="E777" s="1"/>
      <c r="H777" s="1"/>
    </row>
    <row r="778" ht="12.75" customHeight="1">
      <c r="A778" s="1"/>
      <c r="C778" s="1"/>
      <c r="D778" s="1"/>
      <c r="E778" s="1"/>
      <c r="H778" s="1"/>
    </row>
    <row r="779" ht="12.75" customHeight="1">
      <c r="A779" s="1"/>
      <c r="C779" s="1"/>
      <c r="D779" s="1"/>
      <c r="E779" s="1"/>
      <c r="H779" s="1"/>
    </row>
    <row r="780" ht="12.75" customHeight="1">
      <c r="A780" s="1"/>
      <c r="C780" s="1"/>
      <c r="D780" s="1"/>
      <c r="E780" s="1"/>
      <c r="H780" s="1"/>
    </row>
    <row r="781" ht="12.75" customHeight="1">
      <c r="A781" s="1"/>
      <c r="C781" s="1"/>
      <c r="D781" s="1"/>
      <c r="E781" s="1"/>
      <c r="H781" s="1"/>
    </row>
    <row r="782" ht="12.75" customHeight="1">
      <c r="A782" s="1"/>
      <c r="C782" s="1"/>
      <c r="D782" s="1"/>
      <c r="E782" s="1"/>
      <c r="H782" s="1"/>
    </row>
    <row r="783" ht="12.75" customHeight="1">
      <c r="A783" s="1"/>
      <c r="C783" s="1"/>
      <c r="D783" s="1"/>
      <c r="E783" s="1"/>
      <c r="H783" s="1"/>
    </row>
    <row r="784" ht="12.75" customHeight="1">
      <c r="A784" s="1"/>
      <c r="C784" s="1"/>
      <c r="D784" s="1"/>
      <c r="E784" s="1"/>
      <c r="H784" s="1"/>
    </row>
    <row r="785" ht="12.75" customHeight="1">
      <c r="A785" s="1"/>
      <c r="C785" s="1"/>
      <c r="D785" s="1"/>
      <c r="E785" s="1"/>
      <c r="H785" s="1"/>
    </row>
    <row r="786" ht="12.75" customHeight="1">
      <c r="A786" s="1"/>
      <c r="C786" s="1"/>
      <c r="D786" s="1"/>
      <c r="E786" s="1"/>
      <c r="H786" s="1"/>
    </row>
    <row r="787" ht="12.75" customHeight="1">
      <c r="A787" s="1"/>
      <c r="C787" s="1"/>
      <c r="D787" s="1"/>
      <c r="E787" s="1"/>
      <c r="H787" s="1"/>
    </row>
    <row r="788" ht="12.75" customHeight="1">
      <c r="A788" s="1"/>
      <c r="C788" s="1"/>
      <c r="D788" s="1"/>
      <c r="E788" s="1"/>
      <c r="H788" s="1"/>
    </row>
    <row r="789" ht="12.75" customHeight="1">
      <c r="A789" s="1"/>
      <c r="C789" s="1"/>
      <c r="D789" s="1"/>
      <c r="E789" s="1"/>
      <c r="H789" s="1"/>
    </row>
    <row r="790" ht="12.75" customHeight="1">
      <c r="A790" s="1"/>
      <c r="C790" s="1"/>
      <c r="D790" s="1"/>
      <c r="E790" s="1"/>
      <c r="H790" s="1"/>
    </row>
    <row r="791" ht="12.75" customHeight="1">
      <c r="A791" s="1"/>
      <c r="C791" s="1"/>
      <c r="D791" s="1"/>
      <c r="E791" s="1"/>
      <c r="H791" s="1"/>
    </row>
    <row r="792" ht="12.75" customHeight="1">
      <c r="A792" s="1"/>
      <c r="C792" s="1"/>
      <c r="D792" s="1"/>
      <c r="E792" s="1"/>
      <c r="H792" s="1"/>
    </row>
    <row r="793" ht="12.75" customHeight="1">
      <c r="A793" s="1"/>
      <c r="C793" s="1"/>
      <c r="D793" s="1"/>
      <c r="E793" s="1"/>
      <c r="H793" s="1"/>
    </row>
    <row r="794" ht="12.75" customHeight="1">
      <c r="A794" s="1"/>
      <c r="C794" s="1"/>
      <c r="D794" s="1"/>
      <c r="E794" s="1"/>
      <c r="H794" s="1"/>
    </row>
    <row r="795" ht="12.75" customHeight="1">
      <c r="A795" s="1"/>
      <c r="C795" s="1"/>
      <c r="D795" s="1"/>
      <c r="E795" s="1"/>
      <c r="H795" s="1"/>
    </row>
    <row r="796" ht="12.75" customHeight="1">
      <c r="A796" s="1"/>
      <c r="C796" s="1"/>
      <c r="D796" s="1"/>
      <c r="E796" s="1"/>
      <c r="H796" s="1"/>
    </row>
    <row r="797" ht="12.75" customHeight="1">
      <c r="A797" s="1"/>
      <c r="C797" s="1"/>
      <c r="D797" s="1"/>
      <c r="E797" s="1"/>
      <c r="H797" s="1"/>
    </row>
    <row r="798" ht="12.75" customHeight="1">
      <c r="A798" s="1"/>
      <c r="C798" s="1"/>
      <c r="D798" s="1"/>
      <c r="E798" s="1"/>
      <c r="H798" s="1"/>
    </row>
    <row r="799" ht="12.75" customHeight="1">
      <c r="A799" s="1"/>
      <c r="C799" s="1"/>
      <c r="D799" s="1"/>
      <c r="E799" s="1"/>
      <c r="H799" s="1"/>
    </row>
    <row r="800" ht="12.75" customHeight="1">
      <c r="A800" s="1"/>
      <c r="C800" s="1"/>
      <c r="D800" s="1"/>
      <c r="E800" s="1"/>
      <c r="H800" s="1"/>
    </row>
    <row r="801" ht="12.75" customHeight="1">
      <c r="A801" s="1"/>
      <c r="C801" s="1"/>
      <c r="D801" s="1"/>
      <c r="E801" s="1"/>
      <c r="H801" s="1"/>
    </row>
    <row r="802" ht="12.75" customHeight="1">
      <c r="A802" s="1"/>
      <c r="C802" s="1"/>
      <c r="D802" s="1"/>
      <c r="E802" s="1"/>
      <c r="H802" s="1"/>
    </row>
    <row r="803" ht="12.75" customHeight="1">
      <c r="A803" s="1"/>
      <c r="C803" s="1"/>
      <c r="D803" s="1"/>
      <c r="E803" s="1"/>
      <c r="H803" s="1"/>
    </row>
    <row r="804" ht="12.75" customHeight="1">
      <c r="A804" s="1"/>
      <c r="C804" s="1"/>
      <c r="D804" s="1"/>
      <c r="E804" s="1"/>
      <c r="H804" s="1"/>
    </row>
    <row r="805" ht="12.75" customHeight="1">
      <c r="A805" s="1"/>
      <c r="C805" s="1"/>
      <c r="D805" s="1"/>
      <c r="E805" s="1"/>
      <c r="H805" s="1"/>
    </row>
    <row r="806" ht="12.75" customHeight="1">
      <c r="A806" s="1"/>
      <c r="C806" s="1"/>
      <c r="D806" s="1"/>
      <c r="E806" s="1"/>
      <c r="H806" s="1"/>
    </row>
    <row r="807" ht="12.75" customHeight="1">
      <c r="A807" s="1"/>
      <c r="C807" s="1"/>
      <c r="D807" s="1"/>
      <c r="E807" s="1"/>
      <c r="H807" s="1"/>
    </row>
    <row r="808" ht="12.75" customHeight="1">
      <c r="A808" s="1"/>
      <c r="C808" s="1"/>
      <c r="D808" s="1"/>
      <c r="E808" s="1"/>
      <c r="H808" s="1"/>
    </row>
    <row r="809" ht="12.75" customHeight="1">
      <c r="A809" s="1"/>
      <c r="C809" s="1"/>
      <c r="D809" s="1"/>
      <c r="E809" s="1"/>
      <c r="H809" s="1"/>
    </row>
    <row r="810" ht="12.75" customHeight="1">
      <c r="A810" s="1"/>
      <c r="C810" s="1"/>
      <c r="D810" s="1"/>
      <c r="E810" s="1"/>
      <c r="H810" s="1"/>
    </row>
    <row r="811" ht="12.75" customHeight="1">
      <c r="A811" s="1"/>
      <c r="C811" s="1"/>
      <c r="D811" s="1"/>
      <c r="E811" s="1"/>
      <c r="H811" s="1"/>
    </row>
    <row r="812" ht="12.75" customHeight="1">
      <c r="A812" s="1"/>
      <c r="C812" s="1"/>
      <c r="D812" s="1"/>
      <c r="E812" s="1"/>
      <c r="H812" s="1"/>
    </row>
    <row r="813" ht="12.75" customHeight="1">
      <c r="A813" s="1"/>
      <c r="C813" s="1"/>
      <c r="D813" s="1"/>
      <c r="E813" s="1"/>
      <c r="H813" s="1"/>
    </row>
    <row r="814" ht="12.75" customHeight="1">
      <c r="A814" s="1"/>
      <c r="C814" s="1"/>
      <c r="D814" s="1"/>
      <c r="E814" s="1"/>
      <c r="H814" s="1"/>
    </row>
    <row r="815" ht="12.75" customHeight="1">
      <c r="A815" s="1"/>
      <c r="C815" s="1"/>
      <c r="D815" s="1"/>
      <c r="E815" s="1"/>
      <c r="H815" s="1"/>
    </row>
    <row r="816" ht="12.75" customHeight="1">
      <c r="A816" s="1"/>
      <c r="C816" s="1"/>
      <c r="D816" s="1"/>
      <c r="E816" s="1"/>
      <c r="H816" s="1"/>
    </row>
    <row r="817" ht="12.75" customHeight="1">
      <c r="A817" s="1"/>
      <c r="C817" s="1"/>
      <c r="D817" s="1"/>
      <c r="E817" s="1"/>
      <c r="H817" s="1"/>
    </row>
    <row r="818" ht="12.75" customHeight="1">
      <c r="A818" s="1"/>
      <c r="C818" s="1"/>
      <c r="D818" s="1"/>
      <c r="E818" s="1"/>
      <c r="H818" s="1"/>
    </row>
    <row r="819" ht="12.75" customHeight="1">
      <c r="A819" s="1"/>
      <c r="C819" s="1"/>
      <c r="D819" s="1"/>
      <c r="E819" s="1"/>
      <c r="H819" s="1"/>
    </row>
    <row r="820" ht="12.75" customHeight="1">
      <c r="A820" s="1"/>
      <c r="C820" s="1"/>
      <c r="D820" s="1"/>
      <c r="E820" s="1"/>
      <c r="H820" s="1"/>
    </row>
    <row r="821" ht="12.75" customHeight="1">
      <c r="A821" s="1"/>
      <c r="C821" s="1"/>
      <c r="D821" s="1"/>
      <c r="E821" s="1"/>
      <c r="H821" s="1"/>
    </row>
    <row r="822" ht="12.75" customHeight="1">
      <c r="A822" s="1"/>
      <c r="C822" s="1"/>
      <c r="D822" s="1"/>
      <c r="E822" s="1"/>
      <c r="H822" s="1"/>
    </row>
    <row r="823" ht="12.75" customHeight="1">
      <c r="A823" s="1"/>
      <c r="C823" s="1"/>
      <c r="D823" s="1"/>
      <c r="E823" s="1"/>
      <c r="H823" s="1"/>
    </row>
    <row r="824" ht="12.75" customHeight="1">
      <c r="A824" s="1"/>
      <c r="C824" s="1"/>
      <c r="D824" s="1"/>
      <c r="E824" s="1"/>
      <c r="H824" s="1"/>
    </row>
    <row r="825" ht="12.75" customHeight="1">
      <c r="A825" s="1"/>
      <c r="C825" s="1"/>
      <c r="D825" s="1"/>
      <c r="E825" s="1"/>
      <c r="H825" s="1"/>
    </row>
    <row r="826" ht="12.75" customHeight="1">
      <c r="A826" s="1"/>
      <c r="C826" s="1"/>
      <c r="D826" s="1"/>
      <c r="E826" s="1"/>
      <c r="H826" s="1"/>
    </row>
    <row r="827" ht="12.75" customHeight="1">
      <c r="A827" s="1"/>
      <c r="C827" s="1"/>
      <c r="D827" s="1"/>
      <c r="E827" s="1"/>
      <c r="H827" s="1"/>
    </row>
    <row r="828" ht="12.75" customHeight="1">
      <c r="A828" s="1"/>
      <c r="C828" s="1"/>
      <c r="D828" s="1"/>
      <c r="E828" s="1"/>
      <c r="H828" s="1"/>
    </row>
    <row r="829" ht="12.75" customHeight="1">
      <c r="A829" s="1"/>
      <c r="C829" s="1"/>
      <c r="D829" s="1"/>
      <c r="E829" s="1"/>
      <c r="H829" s="1"/>
    </row>
    <row r="830" ht="12.75" customHeight="1">
      <c r="A830" s="1"/>
      <c r="C830" s="1"/>
      <c r="D830" s="1"/>
      <c r="E830" s="1"/>
      <c r="H830" s="1"/>
    </row>
    <row r="831" ht="12.75" customHeight="1">
      <c r="A831" s="1"/>
      <c r="C831" s="1"/>
      <c r="D831" s="1"/>
      <c r="E831" s="1"/>
      <c r="H831" s="1"/>
    </row>
    <row r="832" ht="12.75" customHeight="1">
      <c r="A832" s="1"/>
      <c r="C832" s="1"/>
      <c r="D832" s="1"/>
      <c r="E832" s="1"/>
      <c r="H832" s="1"/>
    </row>
    <row r="833" ht="12.75" customHeight="1">
      <c r="A833" s="1"/>
      <c r="C833" s="1"/>
      <c r="D833" s="1"/>
      <c r="E833" s="1"/>
      <c r="H833" s="1"/>
    </row>
    <row r="834" ht="12.75" customHeight="1">
      <c r="A834" s="1"/>
      <c r="C834" s="1"/>
      <c r="D834" s="1"/>
      <c r="E834" s="1"/>
      <c r="H834" s="1"/>
    </row>
    <row r="835" ht="12.75" customHeight="1">
      <c r="A835" s="1"/>
      <c r="C835" s="1"/>
      <c r="D835" s="1"/>
      <c r="E835" s="1"/>
      <c r="H835" s="1"/>
    </row>
    <row r="836" ht="12.75" customHeight="1">
      <c r="A836" s="1"/>
      <c r="C836" s="1"/>
      <c r="D836" s="1"/>
      <c r="E836" s="1"/>
      <c r="H836" s="1"/>
    </row>
    <row r="837" ht="12.75" customHeight="1">
      <c r="A837" s="1"/>
      <c r="C837" s="1"/>
      <c r="D837" s="1"/>
      <c r="E837" s="1"/>
      <c r="H837" s="1"/>
    </row>
    <row r="838" ht="12.75" customHeight="1">
      <c r="A838" s="1"/>
      <c r="C838" s="1"/>
      <c r="D838" s="1"/>
      <c r="E838" s="1"/>
      <c r="H838" s="1"/>
    </row>
    <row r="839" ht="12.75" customHeight="1">
      <c r="A839" s="1"/>
      <c r="C839" s="1"/>
      <c r="D839" s="1"/>
      <c r="E839" s="1"/>
      <c r="H839" s="1"/>
    </row>
    <row r="840" ht="12.75" customHeight="1">
      <c r="A840" s="1"/>
      <c r="C840" s="1"/>
      <c r="D840" s="1"/>
      <c r="E840" s="1"/>
      <c r="H840" s="1"/>
    </row>
    <row r="841" ht="12.75" customHeight="1">
      <c r="A841" s="1"/>
      <c r="C841" s="1"/>
      <c r="D841" s="1"/>
      <c r="E841" s="1"/>
      <c r="H841" s="1"/>
    </row>
    <row r="842" ht="12.75" customHeight="1">
      <c r="A842" s="1"/>
      <c r="C842" s="1"/>
      <c r="D842" s="1"/>
      <c r="E842" s="1"/>
      <c r="H842" s="1"/>
    </row>
    <row r="843" ht="12.75" customHeight="1">
      <c r="A843" s="1"/>
      <c r="C843" s="1"/>
      <c r="D843" s="1"/>
      <c r="E843" s="1"/>
      <c r="H843" s="1"/>
    </row>
    <row r="844" ht="12.75" customHeight="1">
      <c r="A844" s="1"/>
      <c r="C844" s="1"/>
      <c r="D844" s="1"/>
      <c r="E844" s="1"/>
      <c r="H844" s="1"/>
    </row>
    <row r="845" ht="12.75" customHeight="1">
      <c r="A845" s="1"/>
      <c r="C845" s="1"/>
      <c r="D845" s="1"/>
      <c r="E845" s="1"/>
      <c r="H845" s="1"/>
    </row>
    <row r="846" ht="12.75" customHeight="1">
      <c r="A846" s="1"/>
      <c r="C846" s="1"/>
      <c r="D846" s="1"/>
      <c r="E846" s="1"/>
      <c r="H846" s="1"/>
    </row>
    <row r="847" ht="12.75" customHeight="1">
      <c r="A847" s="1"/>
      <c r="C847" s="1"/>
      <c r="D847" s="1"/>
      <c r="E847" s="1"/>
      <c r="H847" s="1"/>
    </row>
    <row r="848" ht="12.75" customHeight="1">
      <c r="A848" s="1"/>
      <c r="C848" s="1"/>
      <c r="D848" s="1"/>
      <c r="E848" s="1"/>
      <c r="H848" s="1"/>
    </row>
    <row r="849" ht="12.75" customHeight="1">
      <c r="A849" s="1"/>
      <c r="C849" s="1"/>
      <c r="D849" s="1"/>
      <c r="E849" s="1"/>
      <c r="H849" s="1"/>
    </row>
    <row r="850" ht="12.75" customHeight="1">
      <c r="A850" s="1"/>
      <c r="C850" s="1"/>
      <c r="D850" s="1"/>
      <c r="E850" s="1"/>
      <c r="H850" s="1"/>
    </row>
    <row r="851" ht="12.75" customHeight="1">
      <c r="A851" s="1"/>
      <c r="C851" s="1"/>
      <c r="D851" s="1"/>
      <c r="E851" s="1"/>
      <c r="H851" s="1"/>
    </row>
    <row r="852" ht="12.75" customHeight="1">
      <c r="A852" s="1"/>
      <c r="C852" s="1"/>
      <c r="D852" s="1"/>
      <c r="E852" s="1"/>
      <c r="H852" s="1"/>
    </row>
    <row r="853" ht="12.75" customHeight="1">
      <c r="A853" s="1"/>
      <c r="C853" s="1"/>
      <c r="D853" s="1"/>
      <c r="E853" s="1"/>
      <c r="H853" s="1"/>
    </row>
    <row r="854" ht="12.75" customHeight="1">
      <c r="A854" s="1"/>
      <c r="C854" s="1"/>
      <c r="D854" s="1"/>
      <c r="E854" s="1"/>
      <c r="H854" s="1"/>
    </row>
    <row r="855" ht="12.75" customHeight="1">
      <c r="A855" s="1"/>
      <c r="C855" s="1"/>
      <c r="D855" s="1"/>
      <c r="E855" s="1"/>
      <c r="H855" s="1"/>
    </row>
    <row r="856" ht="12.75" customHeight="1">
      <c r="A856" s="1"/>
      <c r="C856" s="1"/>
      <c r="D856" s="1"/>
      <c r="E856" s="1"/>
      <c r="H856" s="1"/>
    </row>
    <row r="857" ht="12.75" customHeight="1">
      <c r="A857" s="1"/>
      <c r="C857" s="1"/>
      <c r="D857" s="1"/>
      <c r="E857" s="1"/>
      <c r="H857" s="1"/>
    </row>
    <row r="858" ht="12.75" customHeight="1">
      <c r="A858" s="1"/>
      <c r="C858" s="1"/>
      <c r="D858" s="1"/>
      <c r="E858" s="1"/>
      <c r="H858" s="1"/>
    </row>
    <row r="859" ht="12.75" customHeight="1">
      <c r="A859" s="1"/>
      <c r="C859" s="1"/>
      <c r="D859" s="1"/>
      <c r="E859" s="1"/>
      <c r="H859" s="1"/>
    </row>
    <row r="860" ht="12.75" customHeight="1">
      <c r="A860" s="1"/>
      <c r="C860" s="1"/>
      <c r="D860" s="1"/>
      <c r="E860" s="1"/>
      <c r="H860" s="1"/>
    </row>
    <row r="861" ht="12.75" customHeight="1">
      <c r="A861" s="1"/>
      <c r="C861" s="1"/>
      <c r="D861" s="1"/>
      <c r="E861" s="1"/>
      <c r="H861" s="1"/>
    </row>
    <row r="862" ht="12.75" customHeight="1">
      <c r="A862" s="1"/>
      <c r="C862" s="1"/>
      <c r="D862" s="1"/>
      <c r="E862" s="1"/>
      <c r="H862" s="1"/>
    </row>
    <row r="863" ht="12.75" customHeight="1">
      <c r="A863" s="1"/>
      <c r="C863" s="1"/>
      <c r="D863" s="1"/>
      <c r="E863" s="1"/>
      <c r="H863" s="1"/>
    </row>
    <row r="864" ht="12.75" customHeight="1">
      <c r="A864" s="1"/>
      <c r="C864" s="1"/>
      <c r="D864" s="1"/>
      <c r="E864" s="1"/>
      <c r="H864" s="1"/>
    </row>
    <row r="865" ht="12.75" customHeight="1">
      <c r="A865" s="1"/>
      <c r="C865" s="1"/>
      <c r="D865" s="1"/>
      <c r="E865" s="1"/>
      <c r="H865" s="1"/>
    </row>
    <row r="866" ht="12.75" customHeight="1">
      <c r="A866" s="1"/>
      <c r="C866" s="1"/>
      <c r="D866" s="1"/>
      <c r="E866" s="1"/>
      <c r="H866" s="1"/>
    </row>
    <row r="867" ht="12.75" customHeight="1">
      <c r="A867" s="1"/>
      <c r="C867" s="1"/>
      <c r="D867" s="1"/>
      <c r="E867" s="1"/>
      <c r="H867" s="1"/>
    </row>
    <row r="868" ht="12.75" customHeight="1">
      <c r="A868" s="1"/>
      <c r="C868" s="1"/>
      <c r="D868" s="1"/>
      <c r="E868" s="1"/>
      <c r="H868" s="1"/>
    </row>
    <row r="869" ht="12.75" customHeight="1">
      <c r="A869" s="1"/>
      <c r="C869" s="1"/>
      <c r="D869" s="1"/>
      <c r="E869" s="1"/>
      <c r="H869" s="1"/>
    </row>
    <row r="870" ht="12.75" customHeight="1">
      <c r="A870" s="1"/>
      <c r="C870" s="1"/>
      <c r="D870" s="1"/>
      <c r="E870" s="1"/>
      <c r="H870" s="1"/>
    </row>
    <row r="871" ht="12.75" customHeight="1">
      <c r="A871" s="1"/>
      <c r="C871" s="1"/>
      <c r="D871" s="1"/>
      <c r="E871" s="1"/>
      <c r="H871" s="1"/>
    </row>
    <row r="872" ht="12.75" customHeight="1">
      <c r="A872" s="1"/>
      <c r="C872" s="1"/>
      <c r="D872" s="1"/>
      <c r="E872" s="1"/>
      <c r="H872" s="1"/>
    </row>
    <row r="873" ht="12.75" customHeight="1">
      <c r="A873" s="1"/>
      <c r="C873" s="1"/>
      <c r="D873" s="1"/>
      <c r="E873" s="1"/>
      <c r="H873" s="1"/>
    </row>
    <row r="874" ht="12.75" customHeight="1">
      <c r="A874" s="1"/>
      <c r="C874" s="1"/>
      <c r="D874" s="1"/>
      <c r="E874" s="1"/>
      <c r="H874" s="1"/>
    </row>
    <row r="875" ht="12.75" customHeight="1">
      <c r="A875" s="1"/>
      <c r="C875" s="1"/>
      <c r="D875" s="1"/>
      <c r="E875" s="1"/>
      <c r="H875" s="1"/>
    </row>
    <row r="876" ht="12.75" customHeight="1">
      <c r="A876" s="1"/>
      <c r="C876" s="1"/>
      <c r="D876" s="1"/>
      <c r="E876" s="1"/>
      <c r="H876" s="1"/>
    </row>
    <row r="877" ht="12.75" customHeight="1">
      <c r="A877" s="1"/>
      <c r="C877" s="1"/>
      <c r="D877" s="1"/>
      <c r="E877" s="1"/>
      <c r="H877" s="1"/>
    </row>
    <row r="878" ht="12.75" customHeight="1">
      <c r="A878" s="1"/>
      <c r="C878" s="1"/>
      <c r="D878" s="1"/>
      <c r="E878" s="1"/>
      <c r="H878" s="1"/>
    </row>
    <row r="879" ht="12.75" customHeight="1">
      <c r="A879" s="1"/>
      <c r="C879" s="1"/>
      <c r="D879" s="1"/>
      <c r="E879" s="1"/>
      <c r="H879" s="1"/>
    </row>
    <row r="880" ht="12.75" customHeight="1">
      <c r="A880" s="1"/>
      <c r="C880" s="1"/>
      <c r="D880" s="1"/>
      <c r="E880" s="1"/>
      <c r="H880" s="1"/>
    </row>
    <row r="881" ht="12.75" customHeight="1">
      <c r="A881" s="1"/>
      <c r="C881" s="1"/>
      <c r="D881" s="1"/>
      <c r="E881" s="1"/>
      <c r="H881" s="1"/>
    </row>
    <row r="882" ht="12.75" customHeight="1">
      <c r="A882" s="1"/>
      <c r="C882" s="1"/>
      <c r="D882" s="1"/>
      <c r="E882" s="1"/>
      <c r="H882" s="1"/>
    </row>
    <row r="883" ht="12.75" customHeight="1">
      <c r="A883" s="1"/>
      <c r="C883" s="1"/>
      <c r="D883" s="1"/>
      <c r="E883" s="1"/>
      <c r="H883" s="1"/>
    </row>
    <row r="884" ht="12.75" customHeight="1">
      <c r="A884" s="1"/>
      <c r="C884" s="1"/>
      <c r="D884" s="1"/>
      <c r="E884" s="1"/>
      <c r="H884" s="1"/>
    </row>
    <row r="885" ht="12.75" customHeight="1">
      <c r="A885" s="1"/>
      <c r="C885" s="1"/>
      <c r="D885" s="1"/>
      <c r="E885" s="1"/>
      <c r="H885" s="1"/>
    </row>
    <row r="886" ht="12.75" customHeight="1">
      <c r="A886" s="1"/>
      <c r="C886" s="1"/>
      <c r="D886" s="1"/>
      <c r="E886" s="1"/>
      <c r="H886" s="1"/>
    </row>
    <row r="887" ht="12.75" customHeight="1">
      <c r="A887" s="1"/>
      <c r="C887" s="1"/>
      <c r="D887" s="1"/>
      <c r="E887" s="1"/>
      <c r="H887" s="1"/>
    </row>
    <row r="888" ht="12.75" customHeight="1">
      <c r="A888" s="1"/>
      <c r="C888" s="1"/>
      <c r="D888" s="1"/>
      <c r="E888" s="1"/>
      <c r="H888" s="1"/>
    </row>
    <row r="889" ht="12.75" customHeight="1">
      <c r="A889" s="1"/>
      <c r="C889" s="1"/>
      <c r="D889" s="1"/>
      <c r="E889" s="1"/>
      <c r="H889" s="1"/>
    </row>
    <row r="890" ht="12.75" customHeight="1">
      <c r="A890" s="1"/>
      <c r="C890" s="1"/>
      <c r="D890" s="1"/>
      <c r="E890" s="1"/>
      <c r="H890" s="1"/>
    </row>
    <row r="891" ht="12.75" customHeight="1">
      <c r="A891" s="1"/>
      <c r="C891" s="1"/>
      <c r="D891" s="1"/>
      <c r="E891" s="1"/>
      <c r="H891" s="1"/>
    </row>
    <row r="892" ht="12.75" customHeight="1">
      <c r="A892" s="1"/>
      <c r="C892" s="1"/>
      <c r="D892" s="1"/>
      <c r="E892" s="1"/>
      <c r="H892" s="1"/>
    </row>
    <row r="893" ht="12.75" customHeight="1">
      <c r="A893" s="1"/>
      <c r="C893" s="1"/>
      <c r="D893" s="1"/>
      <c r="E893" s="1"/>
      <c r="H893" s="1"/>
    </row>
    <row r="894" ht="12.75" customHeight="1">
      <c r="A894" s="1"/>
      <c r="C894" s="1"/>
      <c r="D894" s="1"/>
      <c r="E894" s="1"/>
      <c r="H894" s="1"/>
    </row>
    <row r="895" ht="12.75" customHeight="1">
      <c r="A895" s="1"/>
      <c r="C895" s="1"/>
      <c r="D895" s="1"/>
      <c r="E895" s="1"/>
      <c r="H895" s="1"/>
    </row>
    <row r="896" ht="12.75" customHeight="1">
      <c r="A896" s="1"/>
      <c r="C896" s="1"/>
      <c r="D896" s="1"/>
      <c r="E896" s="1"/>
      <c r="H896" s="1"/>
    </row>
    <row r="897" ht="12.75" customHeight="1">
      <c r="A897" s="1"/>
      <c r="C897" s="1"/>
      <c r="D897" s="1"/>
      <c r="E897" s="1"/>
      <c r="H897" s="1"/>
    </row>
    <row r="898" ht="12.75" customHeight="1">
      <c r="A898" s="1"/>
      <c r="C898" s="1"/>
      <c r="D898" s="1"/>
      <c r="E898" s="1"/>
      <c r="H898" s="1"/>
    </row>
    <row r="899" ht="12.75" customHeight="1">
      <c r="A899" s="1"/>
      <c r="C899" s="1"/>
      <c r="D899" s="1"/>
      <c r="E899" s="1"/>
      <c r="H899" s="1"/>
    </row>
    <row r="900" ht="12.75" customHeight="1">
      <c r="A900" s="1"/>
      <c r="C900" s="1"/>
      <c r="D900" s="1"/>
      <c r="E900" s="1"/>
      <c r="H900" s="1"/>
    </row>
    <row r="901" ht="12.75" customHeight="1">
      <c r="A901" s="1"/>
      <c r="C901" s="1"/>
      <c r="D901" s="1"/>
      <c r="E901" s="1"/>
      <c r="H901" s="1"/>
    </row>
    <row r="902" ht="12.75" customHeight="1">
      <c r="A902" s="1"/>
      <c r="C902" s="1"/>
      <c r="D902" s="1"/>
      <c r="E902" s="1"/>
      <c r="H902" s="1"/>
    </row>
    <row r="903" ht="12.75" customHeight="1">
      <c r="A903" s="1"/>
      <c r="C903" s="1"/>
      <c r="D903" s="1"/>
      <c r="E903" s="1"/>
      <c r="H903" s="1"/>
    </row>
    <row r="904" ht="12.75" customHeight="1">
      <c r="A904" s="1"/>
      <c r="C904" s="1"/>
      <c r="D904" s="1"/>
      <c r="E904" s="1"/>
      <c r="H904" s="1"/>
    </row>
    <row r="905" ht="12.75" customHeight="1">
      <c r="A905" s="1"/>
      <c r="C905" s="1"/>
      <c r="D905" s="1"/>
      <c r="E905" s="1"/>
      <c r="H905" s="1"/>
    </row>
    <row r="906" ht="12.75" customHeight="1">
      <c r="A906" s="1"/>
      <c r="C906" s="1"/>
      <c r="D906" s="1"/>
      <c r="E906" s="1"/>
      <c r="H906" s="1"/>
    </row>
    <row r="907" ht="12.75" customHeight="1">
      <c r="A907" s="1"/>
      <c r="C907" s="1"/>
      <c r="D907" s="1"/>
      <c r="E907" s="1"/>
      <c r="H907" s="1"/>
    </row>
    <row r="908" ht="12.75" customHeight="1">
      <c r="A908" s="1"/>
      <c r="C908" s="1"/>
      <c r="D908" s="1"/>
      <c r="E908" s="1"/>
      <c r="H908" s="1"/>
    </row>
    <row r="909" ht="12.75" customHeight="1">
      <c r="A909" s="1"/>
      <c r="C909" s="1"/>
      <c r="D909" s="1"/>
      <c r="E909" s="1"/>
      <c r="H909" s="1"/>
    </row>
    <row r="910" ht="12.75" customHeight="1">
      <c r="A910" s="1"/>
      <c r="C910" s="1"/>
      <c r="D910" s="1"/>
      <c r="E910" s="1"/>
      <c r="H910" s="1"/>
    </row>
    <row r="911" ht="12.75" customHeight="1">
      <c r="A911" s="1"/>
      <c r="C911" s="1"/>
      <c r="D911" s="1"/>
      <c r="E911" s="1"/>
      <c r="H911" s="1"/>
    </row>
    <row r="912" ht="12.75" customHeight="1">
      <c r="A912" s="1"/>
      <c r="C912" s="1"/>
      <c r="D912" s="1"/>
      <c r="E912" s="1"/>
      <c r="H912" s="1"/>
    </row>
    <row r="913" ht="12.75" customHeight="1">
      <c r="A913" s="1"/>
      <c r="C913" s="1"/>
      <c r="D913" s="1"/>
      <c r="E913" s="1"/>
      <c r="H913" s="1"/>
    </row>
    <row r="914" ht="12.75" customHeight="1">
      <c r="A914" s="1"/>
      <c r="C914" s="1"/>
      <c r="D914" s="1"/>
      <c r="E914" s="1"/>
      <c r="H914" s="1"/>
    </row>
    <row r="915" ht="12.75" customHeight="1">
      <c r="A915" s="1"/>
      <c r="C915" s="1"/>
      <c r="D915" s="1"/>
      <c r="E915" s="1"/>
      <c r="H915" s="1"/>
    </row>
    <row r="916" ht="12.75" customHeight="1">
      <c r="A916" s="1"/>
      <c r="C916" s="1"/>
      <c r="D916" s="1"/>
      <c r="E916" s="1"/>
      <c r="H916" s="1"/>
    </row>
    <row r="917" ht="12.75" customHeight="1">
      <c r="A917" s="1"/>
      <c r="C917" s="1"/>
      <c r="D917" s="1"/>
      <c r="E917" s="1"/>
      <c r="H917" s="1"/>
    </row>
    <row r="918" ht="12.75" customHeight="1">
      <c r="A918" s="1"/>
      <c r="C918" s="1"/>
      <c r="D918" s="1"/>
      <c r="E918" s="1"/>
      <c r="H918" s="1"/>
    </row>
    <row r="919" ht="12.75" customHeight="1">
      <c r="A919" s="1"/>
      <c r="C919" s="1"/>
      <c r="D919" s="1"/>
      <c r="E919" s="1"/>
      <c r="H919" s="1"/>
    </row>
    <row r="920" ht="12.75" customHeight="1">
      <c r="A920" s="1"/>
      <c r="C920" s="1"/>
      <c r="D920" s="1"/>
      <c r="E920" s="1"/>
      <c r="H920" s="1"/>
    </row>
    <row r="921" ht="12.75" customHeight="1">
      <c r="A921" s="1"/>
      <c r="C921" s="1"/>
      <c r="D921" s="1"/>
      <c r="E921" s="1"/>
      <c r="H921" s="1"/>
    </row>
    <row r="922" ht="12.75" customHeight="1">
      <c r="A922" s="1"/>
      <c r="C922" s="1"/>
      <c r="D922" s="1"/>
      <c r="E922" s="1"/>
      <c r="H922" s="1"/>
    </row>
    <row r="923" ht="12.75" customHeight="1">
      <c r="A923" s="1"/>
      <c r="C923" s="1"/>
      <c r="D923" s="1"/>
      <c r="E923" s="1"/>
      <c r="H923" s="1"/>
    </row>
    <row r="924" ht="12.75" customHeight="1">
      <c r="A924" s="1"/>
      <c r="C924" s="1"/>
      <c r="D924" s="1"/>
      <c r="E924" s="1"/>
      <c r="H924" s="1"/>
    </row>
    <row r="925" ht="12.75" customHeight="1">
      <c r="A925" s="1"/>
      <c r="C925" s="1"/>
      <c r="D925" s="1"/>
      <c r="E925" s="1"/>
      <c r="H925" s="1"/>
    </row>
    <row r="926" ht="12.75" customHeight="1">
      <c r="A926" s="1"/>
      <c r="C926" s="1"/>
      <c r="D926" s="1"/>
      <c r="E926" s="1"/>
      <c r="H926" s="1"/>
    </row>
    <row r="927" ht="12.75" customHeight="1">
      <c r="A927" s="1"/>
      <c r="C927" s="1"/>
      <c r="D927" s="1"/>
      <c r="E927" s="1"/>
      <c r="H927" s="1"/>
    </row>
    <row r="928" ht="12.75" customHeight="1">
      <c r="A928" s="1"/>
      <c r="C928" s="1"/>
      <c r="D928" s="1"/>
      <c r="E928" s="1"/>
      <c r="H928" s="1"/>
    </row>
    <row r="929" ht="12.75" customHeight="1">
      <c r="A929" s="1"/>
      <c r="C929" s="1"/>
      <c r="D929" s="1"/>
      <c r="E929" s="1"/>
      <c r="H929" s="1"/>
    </row>
    <row r="930" ht="12.75" customHeight="1">
      <c r="A930" s="1"/>
      <c r="C930" s="1"/>
      <c r="D930" s="1"/>
      <c r="E930" s="1"/>
      <c r="H930" s="1"/>
    </row>
    <row r="931" ht="12.75" customHeight="1">
      <c r="A931" s="1"/>
      <c r="C931" s="1"/>
      <c r="D931" s="1"/>
      <c r="E931" s="1"/>
      <c r="H931" s="1"/>
    </row>
    <row r="932" ht="12.75" customHeight="1">
      <c r="A932" s="1"/>
      <c r="C932" s="1"/>
      <c r="D932" s="1"/>
      <c r="E932" s="1"/>
      <c r="H932" s="1"/>
    </row>
    <row r="933" ht="12.75" customHeight="1">
      <c r="A933" s="1"/>
      <c r="C933" s="1"/>
      <c r="D933" s="1"/>
      <c r="E933" s="1"/>
      <c r="H933" s="1"/>
    </row>
    <row r="934" ht="12.75" customHeight="1">
      <c r="A934" s="1"/>
      <c r="C934" s="1"/>
      <c r="D934" s="1"/>
      <c r="E934" s="1"/>
      <c r="H934" s="1"/>
    </row>
    <row r="935" ht="12.75" customHeight="1">
      <c r="A935" s="1"/>
      <c r="C935" s="1"/>
      <c r="D935" s="1"/>
      <c r="E935" s="1"/>
      <c r="H935" s="1"/>
    </row>
    <row r="936" ht="12.75" customHeight="1">
      <c r="A936" s="1"/>
      <c r="C936" s="1"/>
      <c r="D936" s="1"/>
      <c r="E936" s="1"/>
      <c r="H936" s="1"/>
    </row>
    <row r="937" ht="12.75" customHeight="1">
      <c r="A937" s="1"/>
      <c r="C937" s="1"/>
      <c r="D937" s="1"/>
      <c r="E937" s="1"/>
      <c r="H937" s="1"/>
    </row>
    <row r="938" ht="12.75" customHeight="1">
      <c r="A938" s="1"/>
      <c r="C938" s="1"/>
      <c r="D938" s="1"/>
      <c r="E938" s="1"/>
      <c r="H938" s="1"/>
    </row>
    <row r="939" ht="12.75" customHeight="1">
      <c r="A939" s="1"/>
      <c r="C939" s="1"/>
      <c r="D939" s="1"/>
      <c r="E939" s="1"/>
      <c r="H939" s="1"/>
    </row>
    <row r="940" ht="12.75" customHeight="1">
      <c r="A940" s="1"/>
      <c r="C940" s="1"/>
      <c r="D940" s="1"/>
      <c r="E940" s="1"/>
      <c r="H940" s="1"/>
    </row>
    <row r="941" ht="12.75" customHeight="1">
      <c r="A941" s="1"/>
      <c r="C941" s="1"/>
      <c r="D941" s="1"/>
      <c r="E941" s="1"/>
      <c r="H941" s="1"/>
    </row>
    <row r="942" ht="12.75" customHeight="1">
      <c r="A942" s="1"/>
      <c r="C942" s="1"/>
      <c r="D942" s="1"/>
      <c r="E942" s="1"/>
      <c r="H942" s="1"/>
    </row>
    <row r="943" ht="12.75" customHeight="1">
      <c r="A943" s="1"/>
      <c r="C943" s="1"/>
      <c r="D943" s="1"/>
      <c r="E943" s="1"/>
      <c r="H943" s="1"/>
    </row>
    <row r="944" ht="12.75" customHeight="1">
      <c r="A944" s="1"/>
      <c r="C944" s="1"/>
      <c r="D944" s="1"/>
      <c r="E944" s="1"/>
      <c r="H944" s="1"/>
    </row>
    <row r="945" ht="12.75" customHeight="1">
      <c r="A945" s="1"/>
      <c r="C945" s="1"/>
      <c r="D945" s="1"/>
      <c r="E945" s="1"/>
      <c r="H945" s="1"/>
    </row>
    <row r="946" ht="12.75" customHeight="1">
      <c r="A946" s="1"/>
      <c r="C946" s="1"/>
      <c r="D946" s="1"/>
      <c r="E946" s="1"/>
      <c r="H946" s="1"/>
    </row>
    <row r="947" ht="12.75" customHeight="1">
      <c r="A947" s="1"/>
      <c r="C947" s="1"/>
      <c r="D947" s="1"/>
      <c r="E947" s="1"/>
      <c r="H947" s="1"/>
    </row>
    <row r="948" ht="12.75" customHeight="1">
      <c r="A948" s="1"/>
      <c r="C948" s="1"/>
      <c r="D948" s="1"/>
      <c r="E948" s="1"/>
      <c r="H948" s="1"/>
    </row>
    <row r="949" ht="12.75" customHeight="1">
      <c r="A949" s="1"/>
      <c r="C949" s="1"/>
      <c r="D949" s="1"/>
      <c r="E949" s="1"/>
      <c r="H949" s="1"/>
    </row>
    <row r="950" ht="12.75" customHeight="1">
      <c r="A950" s="1"/>
      <c r="C950" s="1"/>
      <c r="D950" s="1"/>
      <c r="E950" s="1"/>
      <c r="H950" s="1"/>
    </row>
    <row r="951" ht="12.75" customHeight="1">
      <c r="A951" s="1"/>
      <c r="C951" s="1"/>
      <c r="D951" s="1"/>
      <c r="E951" s="1"/>
      <c r="H951" s="1"/>
    </row>
    <row r="952" ht="12.75" customHeight="1">
      <c r="A952" s="1"/>
      <c r="C952" s="1"/>
      <c r="D952" s="1"/>
      <c r="E952" s="1"/>
      <c r="H952" s="1"/>
    </row>
    <row r="953" ht="12.75" customHeight="1">
      <c r="A953" s="1"/>
      <c r="C953" s="1"/>
      <c r="D953" s="1"/>
      <c r="E953" s="1"/>
      <c r="H953" s="1"/>
    </row>
    <row r="954" ht="12.75" customHeight="1">
      <c r="A954" s="1"/>
      <c r="C954" s="1"/>
      <c r="D954" s="1"/>
      <c r="E954" s="1"/>
      <c r="H954" s="1"/>
    </row>
    <row r="955" ht="12.75" customHeight="1">
      <c r="A955" s="1"/>
      <c r="C955" s="1"/>
      <c r="D955" s="1"/>
      <c r="E955" s="1"/>
      <c r="H955" s="1"/>
    </row>
    <row r="956" ht="12.75" customHeight="1">
      <c r="A956" s="1"/>
      <c r="C956" s="1"/>
      <c r="D956" s="1"/>
      <c r="E956" s="1"/>
      <c r="H956" s="1"/>
    </row>
    <row r="957" ht="12.75" customHeight="1">
      <c r="A957" s="1"/>
      <c r="C957" s="1"/>
      <c r="D957" s="1"/>
      <c r="E957" s="1"/>
      <c r="H957" s="1"/>
    </row>
    <row r="958" ht="12.75" customHeight="1">
      <c r="A958" s="1"/>
      <c r="C958" s="1"/>
      <c r="D958" s="1"/>
      <c r="E958" s="1"/>
      <c r="H958" s="1"/>
    </row>
    <row r="959" ht="12.75" customHeight="1">
      <c r="A959" s="1"/>
      <c r="C959" s="1"/>
      <c r="D959" s="1"/>
      <c r="E959" s="1"/>
      <c r="H959" s="1"/>
    </row>
    <row r="960" ht="12.75" customHeight="1">
      <c r="A960" s="1"/>
      <c r="C960" s="1"/>
      <c r="D960" s="1"/>
      <c r="E960" s="1"/>
      <c r="H960" s="1"/>
    </row>
    <row r="961" ht="12.75" customHeight="1">
      <c r="A961" s="1"/>
      <c r="C961" s="1"/>
      <c r="D961" s="1"/>
      <c r="E961" s="1"/>
      <c r="H961" s="1"/>
    </row>
    <row r="962" ht="12.75" customHeight="1">
      <c r="A962" s="1"/>
      <c r="C962" s="1"/>
      <c r="D962" s="1"/>
      <c r="E962" s="1"/>
      <c r="H962" s="1"/>
    </row>
    <row r="963" ht="12.75" customHeight="1">
      <c r="A963" s="1"/>
      <c r="C963" s="1"/>
      <c r="D963" s="1"/>
      <c r="E963" s="1"/>
      <c r="H963" s="1"/>
    </row>
    <row r="964" ht="12.75" customHeight="1">
      <c r="A964" s="1"/>
      <c r="C964" s="1"/>
      <c r="D964" s="1"/>
      <c r="E964" s="1"/>
      <c r="H964" s="1"/>
    </row>
    <row r="965" ht="12.75" customHeight="1">
      <c r="A965" s="1"/>
      <c r="C965" s="1"/>
      <c r="D965" s="1"/>
      <c r="E965" s="1"/>
      <c r="H965" s="1"/>
    </row>
    <row r="966" ht="12.75" customHeight="1">
      <c r="A966" s="1"/>
      <c r="C966" s="1"/>
      <c r="D966" s="1"/>
      <c r="E966" s="1"/>
      <c r="H966" s="1"/>
    </row>
    <row r="967" ht="12.75" customHeight="1">
      <c r="A967" s="1"/>
      <c r="C967" s="1"/>
      <c r="D967" s="1"/>
      <c r="E967" s="1"/>
      <c r="H967" s="1"/>
    </row>
    <row r="968" ht="12.75" customHeight="1">
      <c r="A968" s="1"/>
      <c r="C968" s="1"/>
      <c r="D968" s="1"/>
      <c r="E968" s="1"/>
      <c r="H968" s="1"/>
    </row>
    <row r="969" ht="12.75" customHeight="1">
      <c r="A969" s="1"/>
      <c r="C969" s="1"/>
      <c r="D969" s="1"/>
      <c r="E969" s="1"/>
      <c r="H969" s="1"/>
    </row>
    <row r="970" ht="12.75" customHeight="1">
      <c r="A970" s="1"/>
      <c r="C970" s="1"/>
      <c r="D970" s="1"/>
      <c r="E970" s="1"/>
      <c r="H970" s="1"/>
    </row>
    <row r="971" ht="12.75" customHeight="1">
      <c r="A971" s="1"/>
      <c r="C971" s="1"/>
      <c r="D971" s="1"/>
      <c r="E971" s="1"/>
      <c r="H971" s="1"/>
    </row>
    <row r="972" ht="12.75" customHeight="1">
      <c r="A972" s="1"/>
      <c r="C972" s="1"/>
      <c r="D972" s="1"/>
      <c r="E972" s="1"/>
      <c r="H972" s="1"/>
    </row>
    <row r="973" ht="12.75" customHeight="1">
      <c r="A973" s="1"/>
      <c r="C973" s="1"/>
      <c r="D973" s="1"/>
      <c r="E973" s="1"/>
      <c r="H973" s="1"/>
    </row>
    <row r="974" ht="12.75" customHeight="1">
      <c r="A974" s="1"/>
      <c r="C974" s="1"/>
      <c r="D974" s="1"/>
      <c r="E974" s="1"/>
      <c r="H974" s="1"/>
    </row>
    <row r="975" ht="12.75" customHeight="1">
      <c r="A975" s="1"/>
      <c r="C975" s="1"/>
      <c r="D975" s="1"/>
      <c r="E975" s="1"/>
      <c r="H975" s="1"/>
    </row>
    <row r="976" ht="12.75" customHeight="1">
      <c r="A976" s="1"/>
      <c r="C976" s="1"/>
      <c r="D976" s="1"/>
      <c r="E976" s="1"/>
      <c r="H976" s="1"/>
    </row>
    <row r="977" ht="12.75" customHeight="1">
      <c r="A977" s="1"/>
      <c r="C977" s="1"/>
      <c r="D977" s="1"/>
      <c r="E977" s="1"/>
      <c r="H977" s="1"/>
    </row>
    <row r="978" ht="12.75" customHeight="1">
      <c r="A978" s="1"/>
      <c r="C978" s="1"/>
      <c r="D978" s="1"/>
      <c r="E978" s="1"/>
      <c r="H978" s="1"/>
    </row>
    <row r="979" ht="12.75" customHeight="1">
      <c r="A979" s="1"/>
      <c r="C979" s="1"/>
      <c r="D979" s="1"/>
      <c r="E979" s="1"/>
      <c r="H979" s="1"/>
    </row>
    <row r="980" ht="12.75" customHeight="1">
      <c r="A980" s="1"/>
      <c r="C980" s="1"/>
      <c r="D980" s="1"/>
      <c r="E980" s="1"/>
      <c r="H980" s="1"/>
    </row>
    <row r="981" ht="12.75" customHeight="1">
      <c r="A981" s="1"/>
      <c r="C981" s="1"/>
      <c r="D981" s="1"/>
      <c r="E981" s="1"/>
      <c r="H981" s="1"/>
    </row>
    <row r="982" ht="12.75" customHeight="1">
      <c r="A982" s="1"/>
      <c r="C982" s="1"/>
      <c r="D982" s="1"/>
      <c r="E982" s="1"/>
      <c r="H982" s="1"/>
    </row>
    <row r="983" ht="12.75" customHeight="1">
      <c r="A983" s="1"/>
      <c r="C983" s="1"/>
      <c r="D983" s="1"/>
      <c r="E983" s="1"/>
      <c r="H983" s="1"/>
    </row>
    <row r="984" ht="12.75" customHeight="1">
      <c r="A984" s="1"/>
      <c r="C984" s="1"/>
      <c r="D984" s="1"/>
      <c r="E984" s="1"/>
      <c r="H984" s="1"/>
    </row>
    <row r="985" ht="12.75" customHeight="1">
      <c r="A985" s="1"/>
      <c r="C985" s="1"/>
      <c r="D985" s="1"/>
      <c r="E985" s="1"/>
      <c r="H985" s="1"/>
    </row>
    <row r="986" ht="12.75" customHeight="1">
      <c r="A986" s="1"/>
      <c r="C986" s="1"/>
      <c r="D986" s="1"/>
      <c r="E986" s="1"/>
      <c r="H986" s="1"/>
    </row>
    <row r="987" ht="12.75" customHeight="1">
      <c r="A987" s="1"/>
      <c r="C987" s="1"/>
      <c r="D987" s="1"/>
      <c r="E987" s="1"/>
      <c r="H987" s="1"/>
    </row>
    <row r="988" ht="12.75" customHeight="1">
      <c r="A988" s="1"/>
      <c r="C988" s="1"/>
      <c r="D988" s="1"/>
      <c r="E988" s="1"/>
      <c r="H988" s="1"/>
    </row>
    <row r="989" ht="12.75" customHeight="1">
      <c r="A989" s="1"/>
      <c r="C989" s="1"/>
      <c r="D989" s="1"/>
      <c r="E989" s="1"/>
      <c r="H989" s="1"/>
    </row>
    <row r="990" ht="12.75" customHeight="1">
      <c r="A990" s="1"/>
      <c r="C990" s="1"/>
      <c r="D990" s="1"/>
      <c r="E990" s="1"/>
      <c r="H990" s="1"/>
    </row>
    <row r="991" ht="12.75" customHeight="1">
      <c r="A991" s="1"/>
      <c r="C991" s="1"/>
      <c r="D991" s="1"/>
      <c r="E991" s="1"/>
      <c r="H991" s="1"/>
    </row>
    <row r="992" ht="12.75" customHeight="1">
      <c r="A992" s="1"/>
      <c r="C992" s="1"/>
      <c r="D992" s="1"/>
      <c r="E992" s="1"/>
      <c r="H992" s="1"/>
    </row>
    <row r="993" ht="12.75" customHeight="1">
      <c r="A993" s="1"/>
      <c r="C993" s="1"/>
      <c r="D993" s="1"/>
      <c r="E993" s="1"/>
      <c r="H993" s="1"/>
    </row>
    <row r="994" ht="12.75" customHeight="1">
      <c r="A994" s="1"/>
      <c r="C994" s="1"/>
      <c r="D994" s="1"/>
      <c r="E994" s="1"/>
      <c r="H994" s="1"/>
    </row>
    <row r="995" ht="12.75" customHeight="1">
      <c r="A995" s="1"/>
      <c r="C995" s="1"/>
      <c r="D995" s="1"/>
      <c r="E995" s="1"/>
      <c r="H995" s="1"/>
    </row>
    <row r="996" ht="12.75" customHeight="1">
      <c r="A996" s="1"/>
      <c r="C996" s="1"/>
      <c r="D996" s="1"/>
      <c r="E996" s="1"/>
      <c r="H996" s="1"/>
    </row>
    <row r="997" ht="12.75" customHeight="1">
      <c r="A997" s="1"/>
      <c r="C997" s="1"/>
      <c r="D997" s="1"/>
      <c r="E997" s="1"/>
      <c r="H997" s="1"/>
    </row>
    <row r="998" ht="12.75" customHeight="1">
      <c r="A998" s="1"/>
      <c r="C998" s="1"/>
      <c r="D998" s="1"/>
      <c r="E998" s="1"/>
      <c r="H998" s="1"/>
    </row>
    <row r="999" ht="12.75" customHeight="1">
      <c r="A999" s="1"/>
      <c r="C999" s="1"/>
      <c r="D999" s="1"/>
      <c r="E999" s="1"/>
      <c r="H999" s="1"/>
    </row>
    <row r="1000" ht="12.75" customHeight="1">
      <c r="A1000" s="1"/>
      <c r="C1000" s="1"/>
      <c r="D1000" s="1"/>
      <c r="E1000" s="1"/>
      <c r="H1000" s="1"/>
    </row>
  </sheetData>
  <mergeCells count="1">
    <mergeCell ref="C37:D37"/>
  </mergeCells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71"/>
    <col customWidth="1" min="2" max="2" width="10.43"/>
    <col customWidth="1" min="3" max="3" width="3.0"/>
    <col customWidth="1" min="4" max="4" width="14.14"/>
    <col customWidth="1" min="5" max="5" width="13.29"/>
    <col customWidth="1" min="6" max="6" width="14.71"/>
    <col customWidth="1" min="7" max="7" width="21.43"/>
    <col customWidth="1" min="8" max="26" width="8.0"/>
  </cols>
  <sheetData>
    <row r="1" ht="18.75" customHeight="1">
      <c r="A1" s="17" t="s">
        <v>372</v>
      </c>
      <c r="B1" s="17"/>
      <c r="C1" s="17"/>
      <c r="D1" s="17"/>
      <c r="E1" s="17"/>
      <c r="F1" s="17"/>
      <c r="G1" s="17"/>
    </row>
    <row r="2" ht="13.5" customHeight="1">
      <c r="A2" s="1"/>
      <c r="B2" s="1"/>
      <c r="C2" s="1"/>
      <c r="D2" s="1"/>
      <c r="E2" s="1"/>
      <c r="F2" s="1"/>
      <c r="G2" s="1"/>
    </row>
    <row r="3" ht="12.75" customHeight="1">
      <c r="A3" s="1"/>
      <c r="B3" s="1"/>
      <c r="C3" s="1"/>
      <c r="D3" s="4" t="s">
        <v>1509</v>
      </c>
      <c r="E3" s="4" t="s">
        <v>4280</v>
      </c>
      <c r="F3" s="4" t="s">
        <v>716</v>
      </c>
      <c r="G3" s="1"/>
    </row>
    <row r="4" ht="12.75" customHeight="1">
      <c r="A4" s="1"/>
      <c r="B4" s="1"/>
      <c r="C4" s="1"/>
      <c r="D4" s="193">
        <v>35796.0</v>
      </c>
      <c r="E4" s="5">
        <v>28.0</v>
      </c>
      <c r="F4" s="205">
        <f t="shared" ref="F4:F5" si="1">WORKDAY(D4,E4)</f>
        <v>35836</v>
      </c>
      <c r="G4" s="47" t="s">
        <v>4281</v>
      </c>
    </row>
    <row r="5" ht="12.75" customHeight="1">
      <c r="A5" s="1"/>
      <c r="B5" s="1"/>
      <c r="C5" s="1"/>
      <c r="D5" s="193">
        <v>35796.0</v>
      </c>
      <c r="E5" s="5">
        <v>28.0</v>
      </c>
      <c r="F5" s="267">
        <f t="shared" si="1"/>
        <v>35836</v>
      </c>
      <c r="G5" s="47" t="s">
        <v>4282</v>
      </c>
    </row>
    <row r="6" ht="12.75" customHeight="1">
      <c r="A6" s="1"/>
      <c r="B6" s="1"/>
      <c r="C6" s="1"/>
      <c r="D6" s="1"/>
      <c r="E6" s="1"/>
      <c r="F6" s="1"/>
      <c r="G6" s="1"/>
    </row>
    <row r="7" ht="13.5" customHeight="1">
      <c r="A7" s="1"/>
      <c r="B7" s="3" t="s">
        <v>721</v>
      </c>
      <c r="C7" s="3"/>
      <c r="D7" s="3"/>
      <c r="E7" s="3"/>
      <c r="F7" s="3"/>
      <c r="G7" s="3"/>
    </row>
    <row r="8" ht="12.75" customHeight="1">
      <c r="A8" s="1"/>
      <c r="B8" s="1" t="s">
        <v>4283</v>
      </c>
      <c r="C8" s="1"/>
      <c r="D8" s="1"/>
      <c r="E8" s="1"/>
      <c r="F8" s="1"/>
      <c r="G8" s="1"/>
    </row>
    <row r="9" ht="12.75" customHeight="1">
      <c r="A9" s="1"/>
      <c r="B9" s="1" t="s">
        <v>4284</v>
      </c>
      <c r="C9" s="1"/>
      <c r="D9" s="1"/>
      <c r="E9" s="1"/>
      <c r="F9" s="1"/>
      <c r="G9" s="1"/>
    </row>
    <row r="10" ht="12.75" customHeight="1">
      <c r="A10" s="1"/>
      <c r="B10" s="1" t="s">
        <v>4285</v>
      </c>
      <c r="C10" s="1"/>
      <c r="D10" s="1"/>
      <c r="E10" s="1"/>
      <c r="F10" s="1"/>
      <c r="G10" s="1"/>
    </row>
    <row r="11" ht="12.75" customHeight="1">
      <c r="A11" s="1"/>
      <c r="B11" s="1"/>
      <c r="C11" s="1"/>
      <c r="D11" s="1"/>
      <c r="E11" s="1"/>
      <c r="F11" s="1"/>
      <c r="G11" s="1"/>
    </row>
    <row r="12" ht="13.5" customHeight="1">
      <c r="A12" s="1"/>
      <c r="B12" s="3" t="s">
        <v>653</v>
      </c>
      <c r="C12" s="3"/>
      <c r="D12" s="3"/>
      <c r="E12" s="3"/>
      <c r="F12" s="3"/>
      <c r="G12" s="3"/>
    </row>
    <row r="13" ht="12.75" customHeight="1">
      <c r="A13" s="1"/>
      <c r="B13" s="1" t="s">
        <v>4286</v>
      </c>
      <c r="C13" s="1"/>
      <c r="D13" s="1"/>
      <c r="E13" s="1"/>
      <c r="F13" s="1"/>
      <c r="G13" s="1"/>
    </row>
    <row r="14" ht="12.75" customHeight="1">
      <c r="A14" s="1"/>
      <c r="B14" s="1"/>
      <c r="C14" s="1"/>
      <c r="D14" s="1"/>
      <c r="E14" s="1"/>
      <c r="F14" s="1"/>
      <c r="G14" s="1"/>
    </row>
    <row r="15" ht="13.5" customHeight="1">
      <c r="A15" s="1"/>
      <c r="B15" s="3" t="s">
        <v>4</v>
      </c>
      <c r="C15" s="3"/>
      <c r="D15" s="3"/>
      <c r="E15" s="3"/>
      <c r="F15" s="3"/>
      <c r="G15" s="3"/>
    </row>
    <row r="16" ht="12.75" customHeight="1">
      <c r="A16" s="1"/>
      <c r="B16" s="1" t="s">
        <v>4287</v>
      </c>
      <c r="C16" s="1"/>
      <c r="D16" s="1"/>
      <c r="E16" s="1"/>
      <c r="F16" s="1"/>
      <c r="G16" s="1"/>
    </row>
    <row r="17" ht="12.75" customHeight="1">
      <c r="A17" s="1"/>
      <c r="B17" s="1" t="s">
        <v>4288</v>
      </c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3.5" customHeight="1">
      <c r="A19" s="1"/>
      <c r="B19" s="3" t="s">
        <v>656</v>
      </c>
      <c r="C19" s="3"/>
      <c r="D19" s="3"/>
      <c r="E19" s="3"/>
      <c r="F19" s="3"/>
      <c r="G19" s="3"/>
    </row>
    <row r="20" ht="12.75" customHeight="1">
      <c r="A20" s="1"/>
      <c r="B20" s="1" t="s">
        <v>4289</v>
      </c>
      <c r="C20" s="1"/>
      <c r="D20" s="1"/>
      <c r="E20" s="1"/>
      <c r="F20" s="1"/>
      <c r="G20" s="1"/>
    </row>
    <row r="21" ht="12.75" customHeight="1">
      <c r="A21" s="1"/>
      <c r="B21" s="1" t="s">
        <v>4290</v>
      </c>
      <c r="C21" s="1"/>
      <c r="D21" s="1"/>
      <c r="E21" s="1"/>
      <c r="F21" s="1"/>
      <c r="G21" s="1"/>
    </row>
    <row r="22" ht="12.75" customHeight="1">
      <c r="A22" s="1"/>
      <c r="B22" s="1"/>
      <c r="C22" s="1"/>
      <c r="D22" s="1"/>
      <c r="E22" s="1"/>
      <c r="F22" s="1"/>
      <c r="G22" s="1"/>
    </row>
    <row r="23" ht="12.75" customHeight="1">
      <c r="A23" s="1"/>
      <c r="B23" s="1"/>
      <c r="C23" s="1"/>
      <c r="D23" s="4" t="s">
        <v>4291</v>
      </c>
      <c r="E23" s="4" t="s">
        <v>4292</v>
      </c>
      <c r="F23" s="4" t="s">
        <v>4293</v>
      </c>
      <c r="G23" s="1"/>
    </row>
    <row r="24" ht="12.75" customHeight="1">
      <c r="A24" s="1"/>
      <c r="B24" s="1"/>
      <c r="C24" s="1"/>
      <c r="D24" s="410">
        <v>35828.0</v>
      </c>
      <c r="E24" s="5">
        <v>2.0</v>
      </c>
      <c r="F24" s="495">
        <f t="shared" ref="F24:F25" si="2">WORKDAY(D24,E24,$D$28:$D$32)</f>
        <v>35830</v>
      </c>
      <c r="G24" s="1"/>
    </row>
    <row r="25" ht="12.75" customHeight="1">
      <c r="A25" s="1"/>
      <c r="B25" s="1"/>
      <c r="C25" s="1"/>
      <c r="D25" s="410">
        <v>36144.0</v>
      </c>
      <c r="E25" s="5">
        <v>28.0</v>
      </c>
      <c r="F25" s="495">
        <f t="shared" si="2"/>
        <v>36186</v>
      </c>
      <c r="G25" s="1"/>
    </row>
    <row r="26" ht="12.75" customHeight="1">
      <c r="A26" s="1"/>
      <c r="B26" s="1"/>
      <c r="C26" s="1"/>
      <c r="D26" s="1"/>
      <c r="E26" s="1"/>
      <c r="F26" s="47" t="s">
        <v>4294</v>
      </c>
      <c r="G26" s="1"/>
    </row>
    <row r="27" ht="12.75" customHeight="1">
      <c r="A27" s="1"/>
      <c r="B27" s="1"/>
      <c r="C27" s="1"/>
      <c r="D27" s="4" t="s">
        <v>3101</v>
      </c>
      <c r="E27" s="1"/>
      <c r="F27" s="1"/>
      <c r="G27" s="1"/>
    </row>
    <row r="28" ht="12.75" customHeight="1">
      <c r="A28" s="1"/>
      <c r="B28" s="129" t="s">
        <v>3102</v>
      </c>
      <c r="C28" s="1"/>
      <c r="D28" s="496">
        <v>35916.0</v>
      </c>
      <c r="E28" s="1"/>
      <c r="F28" s="1"/>
      <c r="G28" s="1"/>
    </row>
    <row r="29" ht="12.75" customHeight="1">
      <c r="A29" s="1"/>
      <c r="B29" s="129" t="s">
        <v>3103</v>
      </c>
      <c r="C29" s="1"/>
      <c r="D29" s="496">
        <v>36154.0</v>
      </c>
      <c r="E29" s="1"/>
      <c r="F29" s="1"/>
      <c r="G29" s="1"/>
    </row>
    <row r="30" ht="12.75" customHeight="1">
      <c r="A30" s="1"/>
      <c r="B30" s="129" t="s">
        <v>3104</v>
      </c>
      <c r="C30" s="1"/>
      <c r="D30" s="496">
        <v>35431.0</v>
      </c>
      <c r="E30" s="1"/>
      <c r="F30" s="1"/>
      <c r="G30" s="1"/>
    </row>
    <row r="31" ht="12.75" customHeight="1">
      <c r="A31" s="1"/>
      <c r="B31" s="129" t="s">
        <v>3104</v>
      </c>
      <c r="C31" s="1"/>
      <c r="D31" s="496">
        <v>35796.0</v>
      </c>
      <c r="E31" s="1"/>
      <c r="F31" s="1"/>
      <c r="G31" s="1"/>
    </row>
    <row r="32" ht="12.75" customHeight="1">
      <c r="A32" s="1"/>
      <c r="B32" s="129" t="s">
        <v>3104</v>
      </c>
      <c r="C32" s="1"/>
      <c r="D32" s="497">
        <v>36161.0</v>
      </c>
      <c r="E32" s="1"/>
      <c r="F32" s="1"/>
      <c r="G32" s="1"/>
    </row>
    <row r="33" ht="12.75" customHeight="1">
      <c r="A33" s="1"/>
      <c r="B33" s="1"/>
      <c r="C33" s="1"/>
      <c r="D33" s="1"/>
      <c r="E33" s="1"/>
      <c r="F33" s="1"/>
      <c r="G33" s="1"/>
    </row>
    <row r="34" ht="12.75" customHeight="1">
      <c r="A34" s="1"/>
      <c r="B34" s="1"/>
      <c r="C34" s="1"/>
      <c r="D34" s="1"/>
      <c r="E34" s="1"/>
      <c r="F34" s="1"/>
      <c r="G34" s="1"/>
    </row>
    <row r="35" ht="12.75" customHeight="1">
      <c r="A35" s="1"/>
      <c r="B35" s="1"/>
      <c r="C35" s="1"/>
      <c r="D35" s="1"/>
      <c r="E35" s="1"/>
      <c r="F35" s="1"/>
      <c r="G35" s="1"/>
    </row>
    <row r="36" ht="12.75" customHeight="1">
      <c r="A36" s="1"/>
      <c r="B36" s="1"/>
      <c r="C36" s="1"/>
      <c r="D36" s="1"/>
      <c r="E36" s="1"/>
      <c r="F36" s="1"/>
      <c r="G36" s="1"/>
    </row>
    <row r="37" ht="12.75" customHeight="1">
      <c r="A37" s="1"/>
      <c r="B37" s="1"/>
      <c r="C37" s="1"/>
      <c r="D37" s="1"/>
      <c r="E37" s="1"/>
      <c r="F37" s="1"/>
      <c r="G37" s="1"/>
    </row>
    <row r="38" ht="12.75" customHeight="1">
      <c r="A38" s="1"/>
      <c r="B38" s="1"/>
      <c r="C38" s="1"/>
      <c r="D38" s="1"/>
      <c r="E38" s="1"/>
      <c r="F38" s="1"/>
      <c r="G38" s="1"/>
    </row>
    <row r="39" ht="12.75" customHeight="1">
      <c r="A39" s="1"/>
      <c r="B39" s="1"/>
      <c r="C39" s="1"/>
      <c r="D39" s="1"/>
      <c r="E39" s="1"/>
      <c r="F39" s="1"/>
      <c r="G39" s="1"/>
    </row>
    <row r="40" ht="12.75" customHeight="1">
      <c r="A40" s="1"/>
      <c r="B40" s="1"/>
      <c r="C40" s="1"/>
      <c r="D40" s="1"/>
      <c r="E40" s="1"/>
      <c r="F40" s="1"/>
      <c r="G40" s="1"/>
    </row>
    <row r="41" ht="12.75" customHeight="1">
      <c r="A41" s="1"/>
      <c r="B41" s="1"/>
      <c r="C41" s="1"/>
      <c r="D41" s="1"/>
      <c r="E41" s="1"/>
      <c r="F41" s="1"/>
      <c r="G41" s="1"/>
    </row>
    <row r="42" ht="12.75" customHeight="1">
      <c r="A42" s="1"/>
      <c r="B42" s="1"/>
      <c r="C42" s="1"/>
      <c r="D42" s="1"/>
      <c r="E42" s="1"/>
      <c r="F42" s="1"/>
      <c r="G42" s="1"/>
    </row>
    <row r="43" ht="12.75" customHeight="1">
      <c r="A43" s="1"/>
      <c r="B43" s="1"/>
      <c r="C43" s="1"/>
      <c r="D43" s="1"/>
      <c r="E43" s="1"/>
      <c r="F43" s="1"/>
      <c r="G43" s="1"/>
    </row>
    <row r="44" ht="12.75" customHeight="1">
      <c r="A44" s="1"/>
      <c r="B44" s="1"/>
      <c r="C44" s="1"/>
      <c r="D44" s="1"/>
      <c r="E44" s="1"/>
      <c r="F44" s="1"/>
      <c r="G44" s="1"/>
    </row>
    <row r="45" ht="12.75" customHeight="1">
      <c r="A45" s="1"/>
      <c r="B45" s="1"/>
      <c r="C45" s="1"/>
      <c r="D45" s="1"/>
      <c r="E45" s="1"/>
      <c r="F45" s="1"/>
      <c r="G45" s="1"/>
    </row>
    <row r="46" ht="12.75" customHeight="1">
      <c r="A46" s="1"/>
      <c r="B46" s="1"/>
      <c r="C46" s="1"/>
      <c r="D46" s="1"/>
      <c r="E46" s="1"/>
      <c r="F46" s="1"/>
      <c r="G46" s="1"/>
    </row>
    <row r="47" ht="12.75" customHeight="1">
      <c r="A47" s="1"/>
      <c r="B47" s="1"/>
      <c r="C47" s="1"/>
      <c r="D47" s="1"/>
      <c r="E47" s="1"/>
      <c r="F47" s="1"/>
      <c r="G47" s="1"/>
    </row>
    <row r="48" ht="12.75" customHeight="1">
      <c r="A48" s="1"/>
      <c r="B48" s="1"/>
      <c r="C48" s="1"/>
      <c r="D48" s="1"/>
      <c r="E48" s="1"/>
      <c r="F48" s="1"/>
      <c r="G48" s="1"/>
    </row>
    <row r="49" ht="12.75" customHeight="1">
      <c r="A49" s="1"/>
      <c r="B49" s="1"/>
      <c r="C49" s="1"/>
      <c r="D49" s="1"/>
      <c r="E49" s="1"/>
      <c r="F49" s="1"/>
      <c r="G49" s="1"/>
    </row>
    <row r="50" ht="12.75" customHeight="1">
      <c r="A50" s="1"/>
      <c r="B50" s="1"/>
      <c r="C50" s="1"/>
      <c r="D50" s="1"/>
      <c r="E50" s="1"/>
      <c r="F50" s="1"/>
      <c r="G50" s="1"/>
    </row>
    <row r="51" ht="12.75" customHeight="1">
      <c r="A51" s="1"/>
      <c r="B51" s="1"/>
      <c r="C51" s="1"/>
      <c r="D51" s="1"/>
      <c r="E51" s="1"/>
      <c r="F51" s="1"/>
      <c r="G51" s="1"/>
    </row>
    <row r="52" ht="12.75" customHeight="1">
      <c r="A52" s="1"/>
      <c r="B52" s="1"/>
      <c r="C52" s="1"/>
      <c r="D52" s="1"/>
      <c r="E52" s="1"/>
      <c r="F52" s="1"/>
      <c r="G52" s="1"/>
    </row>
    <row r="53" ht="12.75" customHeight="1">
      <c r="A53" s="1"/>
      <c r="B53" s="1"/>
      <c r="C53" s="1"/>
      <c r="D53" s="1"/>
      <c r="E53" s="1"/>
      <c r="F53" s="1"/>
      <c r="G53" s="1"/>
    </row>
    <row r="54" ht="12.75" customHeight="1">
      <c r="A54" s="1"/>
      <c r="B54" s="1"/>
      <c r="C54" s="1"/>
      <c r="D54" s="1"/>
      <c r="E54" s="1"/>
      <c r="F54" s="1"/>
      <c r="G54" s="1"/>
    </row>
    <row r="55" ht="12.75" customHeight="1">
      <c r="A55" s="1"/>
      <c r="B55" s="1"/>
      <c r="C55" s="1"/>
      <c r="D55" s="1"/>
      <c r="E55" s="1"/>
      <c r="F55" s="1"/>
      <c r="G55" s="1"/>
    </row>
    <row r="56" ht="12.75" customHeight="1">
      <c r="A56" s="1"/>
      <c r="B56" s="1"/>
      <c r="C56" s="1"/>
      <c r="D56" s="1"/>
      <c r="E56" s="1"/>
      <c r="F56" s="1"/>
      <c r="G56" s="1"/>
    </row>
    <row r="57" ht="12.75" customHeight="1">
      <c r="A57" s="1"/>
      <c r="B57" s="1"/>
      <c r="C57" s="1"/>
      <c r="D57" s="1"/>
      <c r="E57" s="1"/>
      <c r="F57" s="1"/>
      <c r="G57" s="1"/>
    </row>
    <row r="58" ht="12.75" customHeight="1">
      <c r="A58" s="1"/>
      <c r="B58" s="1"/>
      <c r="C58" s="1"/>
      <c r="D58" s="1"/>
      <c r="E58" s="1"/>
      <c r="F58" s="1"/>
      <c r="G58" s="1"/>
    </row>
    <row r="59" ht="12.75" customHeight="1">
      <c r="A59" s="1"/>
      <c r="B59" s="1"/>
      <c r="C59" s="1"/>
      <c r="D59" s="1"/>
      <c r="E59" s="1"/>
      <c r="F59" s="1"/>
      <c r="G59" s="1"/>
    </row>
    <row r="60" ht="12.75" customHeight="1">
      <c r="A60" s="1"/>
      <c r="B60" s="1"/>
      <c r="C60" s="1"/>
      <c r="D60" s="1"/>
      <c r="E60" s="1"/>
      <c r="F60" s="1"/>
      <c r="G60" s="1"/>
    </row>
    <row r="61" ht="12.75" customHeight="1">
      <c r="A61" s="1"/>
      <c r="B61" s="1"/>
      <c r="C61" s="1"/>
      <c r="D61" s="1"/>
      <c r="E61" s="1"/>
      <c r="F61" s="1"/>
      <c r="G61" s="1"/>
    </row>
    <row r="62" ht="12.75" customHeight="1">
      <c r="A62" s="1"/>
      <c r="B62" s="1"/>
      <c r="C62" s="1"/>
      <c r="D62" s="1"/>
      <c r="E62" s="1"/>
      <c r="F62" s="1"/>
      <c r="G62" s="1"/>
    </row>
    <row r="63" ht="12.75" customHeight="1">
      <c r="A63" s="1"/>
      <c r="B63" s="1"/>
      <c r="C63" s="1"/>
      <c r="D63" s="1"/>
      <c r="E63" s="1"/>
      <c r="F63" s="1"/>
      <c r="G63" s="1"/>
    </row>
    <row r="64" ht="12.75" customHeight="1">
      <c r="A64" s="1"/>
      <c r="B64" s="1"/>
      <c r="C64" s="1"/>
      <c r="D64" s="1"/>
      <c r="E64" s="1"/>
      <c r="F64" s="1"/>
      <c r="G64" s="1"/>
    </row>
    <row r="65" ht="12.75" customHeight="1">
      <c r="A65" s="1"/>
      <c r="B65" s="1"/>
      <c r="C65" s="1"/>
      <c r="D65" s="1"/>
      <c r="E65" s="1"/>
      <c r="F65" s="1"/>
      <c r="G65" s="1"/>
    </row>
    <row r="66" ht="12.75" customHeight="1">
      <c r="A66" s="1"/>
      <c r="B66" s="1"/>
      <c r="C66" s="1"/>
      <c r="D66" s="1"/>
      <c r="E66" s="1"/>
      <c r="F66" s="1"/>
      <c r="G66" s="1"/>
    </row>
    <row r="67" ht="12.75" customHeight="1">
      <c r="A67" s="1"/>
      <c r="B67" s="1"/>
      <c r="C67" s="1"/>
      <c r="D67" s="1"/>
      <c r="E67" s="1"/>
      <c r="F67" s="1"/>
      <c r="G67" s="1"/>
    </row>
    <row r="68" ht="12.75" customHeight="1">
      <c r="A68" s="1"/>
      <c r="B68" s="1"/>
      <c r="C68" s="1"/>
      <c r="D68" s="1"/>
      <c r="E68" s="1"/>
      <c r="F68" s="1"/>
      <c r="G68" s="1"/>
    </row>
    <row r="69" ht="12.75" customHeight="1">
      <c r="A69" s="1"/>
      <c r="B69" s="1"/>
      <c r="C69" s="1"/>
      <c r="D69" s="1"/>
      <c r="E69" s="1"/>
      <c r="F69" s="1"/>
      <c r="G69" s="1"/>
    </row>
    <row r="70" ht="12.75" customHeight="1">
      <c r="A70" s="1"/>
      <c r="B70" s="1"/>
      <c r="C70" s="1"/>
      <c r="D70" s="1"/>
      <c r="E70" s="1"/>
      <c r="F70" s="1"/>
      <c r="G70" s="1"/>
    </row>
    <row r="71" ht="12.75" customHeight="1">
      <c r="A71" s="1"/>
      <c r="B71" s="1"/>
      <c r="C71" s="1"/>
      <c r="D71" s="1"/>
      <c r="E71" s="1"/>
      <c r="F71" s="1"/>
      <c r="G71" s="1"/>
    </row>
    <row r="72" ht="12.75" customHeight="1">
      <c r="A72" s="1"/>
      <c r="B72" s="1"/>
      <c r="C72" s="1"/>
      <c r="D72" s="1"/>
      <c r="E72" s="1"/>
      <c r="F72" s="1"/>
      <c r="G72" s="1"/>
    </row>
    <row r="73" ht="12.75" customHeight="1">
      <c r="A73" s="1"/>
      <c r="B73" s="1"/>
      <c r="C73" s="1"/>
      <c r="D73" s="1"/>
      <c r="E73" s="1"/>
      <c r="F73" s="1"/>
      <c r="G73" s="1"/>
    </row>
    <row r="74" ht="12.75" customHeight="1">
      <c r="A74" s="1"/>
      <c r="B74" s="1"/>
      <c r="C74" s="1"/>
      <c r="D74" s="1"/>
      <c r="E74" s="1"/>
      <c r="F74" s="1"/>
      <c r="G74" s="1"/>
    </row>
    <row r="75" ht="12.75" customHeight="1">
      <c r="A75" s="1"/>
      <c r="B75" s="1"/>
      <c r="C75" s="1"/>
      <c r="D75" s="1"/>
      <c r="E75" s="1"/>
      <c r="F75" s="1"/>
      <c r="G75" s="1"/>
    </row>
    <row r="76" ht="12.75" customHeight="1">
      <c r="A76" s="1"/>
      <c r="B76" s="1"/>
      <c r="C76" s="1"/>
      <c r="D76" s="1"/>
      <c r="E76" s="1"/>
      <c r="F76" s="1"/>
      <c r="G76" s="1"/>
    </row>
    <row r="77" ht="12.75" customHeight="1">
      <c r="A77" s="1"/>
      <c r="B77" s="1"/>
      <c r="C77" s="1"/>
      <c r="D77" s="1"/>
      <c r="E77" s="1"/>
      <c r="F77" s="1"/>
      <c r="G77" s="1"/>
    </row>
    <row r="78" ht="12.75" customHeight="1">
      <c r="A78" s="1"/>
      <c r="B78" s="1"/>
      <c r="C78" s="1"/>
      <c r="D78" s="1"/>
      <c r="E78" s="1"/>
      <c r="F78" s="1"/>
      <c r="G78" s="1"/>
    </row>
    <row r="79" ht="12.75" customHeight="1">
      <c r="A79" s="1"/>
      <c r="B79" s="1"/>
      <c r="C79" s="1"/>
      <c r="D79" s="1"/>
      <c r="E79" s="1"/>
      <c r="F79" s="1"/>
      <c r="G79" s="1"/>
    </row>
    <row r="80" ht="12.75" customHeight="1">
      <c r="A80" s="1"/>
      <c r="B80" s="1"/>
      <c r="C80" s="1"/>
      <c r="D80" s="1"/>
      <c r="E80" s="1"/>
      <c r="F80" s="1"/>
      <c r="G80" s="1"/>
    </row>
    <row r="81" ht="12.75" customHeight="1">
      <c r="A81" s="1"/>
      <c r="B81" s="1"/>
      <c r="C81" s="1"/>
      <c r="D81" s="1"/>
      <c r="E81" s="1"/>
      <c r="F81" s="1"/>
      <c r="G81" s="1"/>
    </row>
    <row r="82" ht="12.75" customHeight="1">
      <c r="A82" s="1"/>
      <c r="B82" s="1"/>
      <c r="C82" s="1"/>
      <c r="D82" s="1"/>
      <c r="E82" s="1"/>
      <c r="F82" s="1"/>
      <c r="G82" s="1"/>
    </row>
    <row r="83" ht="12.75" customHeight="1">
      <c r="A83" s="1"/>
      <c r="B83" s="1"/>
      <c r="C83" s="1"/>
      <c r="D83" s="1"/>
      <c r="E83" s="1"/>
      <c r="F83" s="1"/>
      <c r="G83" s="1"/>
    </row>
    <row r="84" ht="12.75" customHeight="1">
      <c r="A84" s="1"/>
      <c r="B84" s="1"/>
      <c r="C84" s="1"/>
      <c r="D84" s="1"/>
      <c r="E84" s="1"/>
      <c r="F84" s="1"/>
      <c r="G84" s="1"/>
    </row>
    <row r="85" ht="12.75" customHeight="1">
      <c r="A85" s="1"/>
      <c r="B85" s="1"/>
      <c r="C85" s="1"/>
      <c r="D85" s="1"/>
      <c r="E85" s="1"/>
      <c r="F85" s="1"/>
      <c r="G85" s="1"/>
    </row>
    <row r="86" ht="12.75" customHeight="1">
      <c r="A86" s="1"/>
      <c r="B86" s="1"/>
      <c r="C86" s="1"/>
      <c r="D86" s="1"/>
      <c r="E86" s="1"/>
      <c r="F86" s="1"/>
      <c r="G86" s="1"/>
    </row>
    <row r="87" ht="12.75" customHeight="1">
      <c r="A87" s="1"/>
      <c r="B87" s="1"/>
      <c r="C87" s="1"/>
      <c r="D87" s="1"/>
      <c r="E87" s="1"/>
      <c r="F87" s="1"/>
      <c r="G87" s="1"/>
    </row>
    <row r="88" ht="12.75" customHeight="1">
      <c r="A88" s="1"/>
      <c r="B88" s="1"/>
      <c r="C88" s="1"/>
      <c r="D88" s="1"/>
      <c r="E88" s="1"/>
      <c r="F88" s="1"/>
      <c r="G88" s="1"/>
    </row>
    <row r="89" ht="12.75" customHeight="1">
      <c r="A89" s="1"/>
      <c r="B89" s="1"/>
      <c r="C89" s="1"/>
      <c r="D89" s="1"/>
      <c r="E89" s="1"/>
      <c r="F89" s="1"/>
      <c r="G89" s="1"/>
    </row>
    <row r="90" ht="12.75" customHeight="1">
      <c r="A90" s="1"/>
      <c r="B90" s="1"/>
      <c r="C90" s="1"/>
      <c r="D90" s="1"/>
      <c r="E90" s="1"/>
      <c r="F90" s="1"/>
      <c r="G90" s="1"/>
    </row>
    <row r="91" ht="12.75" customHeight="1">
      <c r="A91" s="1"/>
      <c r="B91" s="1"/>
      <c r="C91" s="1"/>
      <c r="D91" s="1"/>
      <c r="E91" s="1"/>
      <c r="F91" s="1"/>
      <c r="G91" s="1"/>
    </row>
    <row r="92" ht="12.75" customHeight="1">
      <c r="A92" s="1"/>
      <c r="B92" s="1"/>
      <c r="C92" s="1"/>
      <c r="D92" s="1"/>
      <c r="E92" s="1"/>
      <c r="F92" s="1"/>
      <c r="G92" s="1"/>
    </row>
    <row r="93" ht="12.75" customHeight="1">
      <c r="A93" s="1"/>
      <c r="B93" s="1"/>
      <c r="C93" s="1"/>
      <c r="D93" s="1"/>
      <c r="E93" s="1"/>
      <c r="F93" s="1"/>
      <c r="G93" s="1"/>
    </row>
    <row r="94" ht="12.75" customHeight="1">
      <c r="A94" s="1"/>
      <c r="B94" s="1"/>
      <c r="C94" s="1"/>
      <c r="D94" s="1"/>
      <c r="E94" s="1"/>
      <c r="F94" s="1"/>
      <c r="G94" s="1"/>
    </row>
    <row r="95" ht="12.75" customHeight="1">
      <c r="A95" s="1"/>
      <c r="B95" s="1"/>
      <c r="C95" s="1"/>
      <c r="D95" s="1"/>
      <c r="E95" s="1"/>
      <c r="F95" s="1"/>
      <c r="G95" s="1"/>
    </row>
    <row r="96" ht="12.75" customHeight="1">
      <c r="A96" s="1"/>
      <c r="B96" s="1"/>
      <c r="C96" s="1"/>
      <c r="D96" s="1"/>
      <c r="E96" s="1"/>
      <c r="F96" s="1"/>
      <c r="G96" s="1"/>
    </row>
    <row r="97" ht="12.75" customHeight="1">
      <c r="A97" s="1"/>
      <c r="B97" s="1"/>
      <c r="C97" s="1"/>
      <c r="D97" s="1"/>
      <c r="E97" s="1"/>
      <c r="F97" s="1"/>
      <c r="G97" s="1"/>
    </row>
    <row r="98" ht="12.75" customHeight="1">
      <c r="A98" s="1"/>
      <c r="B98" s="1"/>
      <c r="C98" s="1"/>
      <c r="D98" s="1"/>
      <c r="E98" s="1"/>
      <c r="F98" s="1"/>
      <c r="G98" s="1"/>
    </row>
    <row r="99" ht="12.75" customHeight="1">
      <c r="A99" s="1"/>
      <c r="B99" s="1"/>
      <c r="C99" s="1"/>
      <c r="D99" s="1"/>
      <c r="E99" s="1"/>
      <c r="F99" s="1"/>
      <c r="G99" s="1"/>
    </row>
    <row r="100" ht="12.75" customHeight="1">
      <c r="A100" s="1"/>
      <c r="B100" s="1"/>
      <c r="C100" s="1"/>
      <c r="D100" s="1"/>
      <c r="E100" s="1"/>
      <c r="F100" s="1"/>
      <c r="G100" s="1"/>
    </row>
    <row r="101" ht="12.75" customHeight="1">
      <c r="A101" s="1"/>
      <c r="B101" s="1"/>
      <c r="C101" s="1"/>
      <c r="D101" s="1"/>
      <c r="E101" s="1"/>
      <c r="F101" s="1"/>
      <c r="G101" s="1"/>
    </row>
    <row r="102" ht="12.75" customHeight="1">
      <c r="A102" s="1"/>
      <c r="B102" s="1"/>
      <c r="C102" s="1"/>
      <c r="D102" s="1"/>
      <c r="E102" s="1"/>
      <c r="F102" s="1"/>
      <c r="G102" s="1"/>
    </row>
    <row r="103" ht="12.75" customHeight="1">
      <c r="A103" s="1"/>
      <c r="B103" s="1"/>
      <c r="C103" s="1"/>
      <c r="D103" s="1"/>
      <c r="E103" s="1"/>
      <c r="F103" s="1"/>
      <c r="G103" s="1"/>
    </row>
    <row r="104" ht="12.75" customHeight="1">
      <c r="A104" s="1"/>
      <c r="B104" s="1"/>
      <c r="C104" s="1"/>
      <c r="D104" s="1"/>
      <c r="E104" s="1"/>
      <c r="F104" s="1"/>
      <c r="G104" s="1"/>
    </row>
    <row r="105" ht="12.75" customHeight="1">
      <c r="A105" s="1"/>
      <c r="B105" s="1"/>
      <c r="C105" s="1"/>
      <c r="D105" s="1"/>
      <c r="E105" s="1"/>
      <c r="F105" s="1"/>
      <c r="G105" s="1"/>
    </row>
    <row r="106" ht="12.75" customHeight="1">
      <c r="A106" s="1"/>
      <c r="B106" s="1"/>
      <c r="C106" s="1"/>
      <c r="D106" s="1"/>
      <c r="E106" s="1"/>
      <c r="F106" s="1"/>
      <c r="G106" s="1"/>
    </row>
    <row r="107" ht="12.75" customHeight="1">
      <c r="A107" s="1"/>
      <c r="B107" s="1"/>
      <c r="C107" s="1"/>
      <c r="D107" s="1"/>
      <c r="E107" s="1"/>
      <c r="F107" s="1"/>
      <c r="G107" s="1"/>
    </row>
    <row r="108" ht="12.75" customHeight="1">
      <c r="A108" s="1"/>
      <c r="B108" s="1"/>
      <c r="C108" s="1"/>
      <c r="D108" s="1"/>
      <c r="E108" s="1"/>
      <c r="F108" s="1"/>
      <c r="G108" s="1"/>
    </row>
    <row r="109" ht="12.75" customHeight="1">
      <c r="A109" s="1"/>
      <c r="B109" s="1"/>
      <c r="C109" s="1"/>
      <c r="D109" s="1"/>
      <c r="E109" s="1"/>
      <c r="F109" s="1"/>
      <c r="G109" s="1"/>
    </row>
    <row r="110" ht="12.75" customHeight="1">
      <c r="A110" s="1"/>
      <c r="B110" s="1"/>
      <c r="C110" s="1"/>
      <c r="D110" s="1"/>
      <c r="E110" s="1"/>
      <c r="F110" s="1"/>
      <c r="G110" s="1"/>
    </row>
    <row r="111" ht="12.75" customHeight="1">
      <c r="A111" s="1"/>
      <c r="B111" s="1"/>
      <c r="C111" s="1"/>
      <c r="D111" s="1"/>
      <c r="E111" s="1"/>
      <c r="F111" s="1"/>
      <c r="G111" s="1"/>
    </row>
    <row r="112" ht="12.75" customHeight="1">
      <c r="A112" s="1"/>
      <c r="B112" s="1"/>
      <c r="C112" s="1"/>
      <c r="D112" s="1"/>
      <c r="E112" s="1"/>
      <c r="F112" s="1"/>
      <c r="G112" s="1"/>
    </row>
    <row r="113" ht="12.75" customHeight="1">
      <c r="A113" s="1"/>
      <c r="B113" s="1"/>
      <c r="C113" s="1"/>
      <c r="D113" s="1"/>
      <c r="E113" s="1"/>
      <c r="F113" s="1"/>
      <c r="G113" s="1"/>
    </row>
    <row r="114" ht="12.75" customHeight="1">
      <c r="A114" s="1"/>
      <c r="B114" s="1"/>
      <c r="C114" s="1"/>
      <c r="D114" s="1"/>
      <c r="E114" s="1"/>
      <c r="F114" s="1"/>
      <c r="G114" s="1"/>
    </row>
    <row r="115" ht="12.75" customHeight="1">
      <c r="A115" s="1"/>
      <c r="B115" s="1"/>
      <c r="C115" s="1"/>
      <c r="D115" s="1"/>
      <c r="E115" s="1"/>
      <c r="F115" s="1"/>
      <c r="G115" s="1"/>
    </row>
    <row r="116" ht="12.75" customHeight="1">
      <c r="A116" s="1"/>
      <c r="B116" s="1"/>
      <c r="C116" s="1"/>
      <c r="D116" s="1"/>
      <c r="E116" s="1"/>
      <c r="F116" s="1"/>
      <c r="G116" s="1"/>
    </row>
    <row r="117" ht="12.75" customHeight="1">
      <c r="A117" s="1"/>
      <c r="B117" s="1"/>
      <c r="C117" s="1"/>
      <c r="D117" s="1"/>
      <c r="E117" s="1"/>
      <c r="F117" s="1"/>
      <c r="G117" s="1"/>
    </row>
    <row r="118" ht="12.75" customHeight="1">
      <c r="A118" s="1"/>
      <c r="B118" s="1"/>
      <c r="C118" s="1"/>
      <c r="D118" s="1"/>
      <c r="E118" s="1"/>
      <c r="F118" s="1"/>
      <c r="G118" s="1"/>
    </row>
    <row r="119" ht="12.75" customHeight="1">
      <c r="A119" s="1"/>
      <c r="B119" s="1"/>
      <c r="C119" s="1"/>
      <c r="D119" s="1"/>
      <c r="E119" s="1"/>
      <c r="F119" s="1"/>
      <c r="G119" s="1"/>
    </row>
    <row r="120" ht="12.75" customHeight="1">
      <c r="A120" s="1"/>
      <c r="B120" s="1"/>
      <c r="C120" s="1"/>
      <c r="D120" s="1"/>
      <c r="E120" s="1"/>
      <c r="F120" s="1"/>
      <c r="G120" s="1"/>
    </row>
    <row r="121" ht="12.75" customHeight="1">
      <c r="A121" s="1"/>
      <c r="B121" s="1"/>
      <c r="C121" s="1"/>
      <c r="D121" s="1"/>
      <c r="E121" s="1"/>
      <c r="F121" s="1"/>
      <c r="G121" s="1"/>
    </row>
    <row r="122" ht="12.75" customHeight="1">
      <c r="A122" s="1"/>
      <c r="B122" s="1"/>
      <c r="C122" s="1"/>
      <c r="D122" s="1"/>
      <c r="E122" s="1"/>
      <c r="F122" s="1"/>
      <c r="G122" s="1"/>
    </row>
    <row r="123" ht="12.75" customHeight="1">
      <c r="A123" s="1"/>
      <c r="B123" s="1"/>
      <c r="C123" s="1"/>
      <c r="D123" s="1"/>
      <c r="E123" s="1"/>
      <c r="F123" s="1"/>
      <c r="G123" s="1"/>
    </row>
    <row r="124" ht="12.75" customHeight="1">
      <c r="A124" s="1"/>
      <c r="B124" s="1"/>
      <c r="C124" s="1"/>
      <c r="D124" s="1"/>
      <c r="E124" s="1"/>
      <c r="F124" s="1"/>
      <c r="G124" s="1"/>
    </row>
    <row r="125" ht="12.75" customHeight="1">
      <c r="A125" s="1"/>
      <c r="B125" s="1"/>
      <c r="C125" s="1"/>
      <c r="D125" s="1"/>
      <c r="E125" s="1"/>
      <c r="F125" s="1"/>
      <c r="G125" s="1"/>
    </row>
    <row r="126" ht="12.75" customHeight="1">
      <c r="A126" s="1"/>
      <c r="B126" s="1"/>
      <c r="C126" s="1"/>
      <c r="D126" s="1"/>
      <c r="E126" s="1"/>
      <c r="F126" s="1"/>
      <c r="G126" s="1"/>
    </row>
    <row r="127" ht="12.75" customHeight="1">
      <c r="A127" s="1"/>
      <c r="B127" s="1"/>
      <c r="C127" s="1"/>
      <c r="D127" s="1"/>
      <c r="E127" s="1"/>
      <c r="F127" s="1"/>
      <c r="G127" s="1"/>
    </row>
    <row r="128" ht="12.75" customHeight="1">
      <c r="A128" s="1"/>
      <c r="B128" s="1"/>
      <c r="C128" s="1"/>
      <c r="D128" s="1"/>
      <c r="E128" s="1"/>
      <c r="F128" s="1"/>
      <c r="G128" s="1"/>
    </row>
    <row r="129" ht="12.75" customHeight="1">
      <c r="A129" s="1"/>
      <c r="B129" s="1"/>
      <c r="C129" s="1"/>
      <c r="D129" s="1"/>
      <c r="E129" s="1"/>
      <c r="F129" s="1"/>
      <c r="G129" s="1"/>
    </row>
    <row r="130" ht="12.75" customHeight="1">
      <c r="A130" s="1"/>
      <c r="B130" s="1"/>
      <c r="C130" s="1"/>
      <c r="D130" s="1"/>
      <c r="E130" s="1"/>
      <c r="F130" s="1"/>
      <c r="G130" s="1"/>
    </row>
    <row r="131" ht="12.75" customHeight="1">
      <c r="A131" s="1"/>
      <c r="B131" s="1"/>
      <c r="C131" s="1"/>
      <c r="D131" s="1"/>
      <c r="E131" s="1"/>
      <c r="F131" s="1"/>
      <c r="G131" s="1"/>
    </row>
    <row r="132" ht="12.75" customHeight="1">
      <c r="A132" s="1"/>
      <c r="B132" s="1"/>
      <c r="C132" s="1"/>
      <c r="D132" s="1"/>
      <c r="E132" s="1"/>
      <c r="F132" s="1"/>
      <c r="G132" s="1"/>
    </row>
    <row r="133" ht="12.75" customHeight="1">
      <c r="A133" s="1"/>
      <c r="B133" s="1"/>
      <c r="C133" s="1"/>
      <c r="D133" s="1"/>
      <c r="E133" s="1"/>
      <c r="F133" s="1"/>
      <c r="G133" s="1"/>
    </row>
    <row r="134" ht="12.75" customHeight="1">
      <c r="A134" s="1"/>
      <c r="B134" s="1"/>
      <c r="C134" s="1"/>
      <c r="D134" s="1"/>
      <c r="E134" s="1"/>
      <c r="F134" s="1"/>
      <c r="G134" s="1"/>
    </row>
    <row r="135" ht="12.75" customHeight="1">
      <c r="A135" s="1"/>
      <c r="B135" s="1"/>
      <c r="C135" s="1"/>
      <c r="D135" s="1"/>
      <c r="E135" s="1"/>
      <c r="F135" s="1"/>
      <c r="G135" s="1"/>
    </row>
    <row r="136" ht="12.75" customHeight="1">
      <c r="A136" s="1"/>
      <c r="B136" s="1"/>
      <c r="C136" s="1"/>
      <c r="D136" s="1"/>
      <c r="E136" s="1"/>
      <c r="F136" s="1"/>
      <c r="G136" s="1"/>
    </row>
    <row r="137" ht="12.75" customHeight="1">
      <c r="A137" s="1"/>
      <c r="B137" s="1"/>
      <c r="C137" s="1"/>
      <c r="D137" s="1"/>
      <c r="E137" s="1"/>
      <c r="F137" s="1"/>
      <c r="G137" s="1"/>
    </row>
    <row r="138" ht="12.75" customHeight="1">
      <c r="A138" s="1"/>
      <c r="B138" s="1"/>
      <c r="C138" s="1"/>
      <c r="D138" s="1"/>
      <c r="E138" s="1"/>
      <c r="F138" s="1"/>
      <c r="G138" s="1"/>
    </row>
    <row r="139" ht="12.75" customHeight="1">
      <c r="A139" s="1"/>
      <c r="B139" s="1"/>
      <c r="C139" s="1"/>
      <c r="D139" s="1"/>
      <c r="E139" s="1"/>
      <c r="F139" s="1"/>
      <c r="G139" s="1"/>
    </row>
    <row r="140" ht="12.75" customHeight="1">
      <c r="A140" s="1"/>
      <c r="B140" s="1"/>
      <c r="C140" s="1"/>
      <c r="D140" s="1"/>
      <c r="E140" s="1"/>
      <c r="F140" s="1"/>
      <c r="G140" s="1"/>
    </row>
    <row r="141" ht="12.75" customHeight="1">
      <c r="A141" s="1"/>
      <c r="B141" s="1"/>
      <c r="C141" s="1"/>
      <c r="D141" s="1"/>
      <c r="E141" s="1"/>
      <c r="F141" s="1"/>
      <c r="G141" s="1"/>
    </row>
    <row r="142" ht="12.75" customHeight="1">
      <c r="A142" s="1"/>
      <c r="B142" s="1"/>
      <c r="C142" s="1"/>
      <c r="D142" s="1"/>
      <c r="E142" s="1"/>
      <c r="F142" s="1"/>
      <c r="G142" s="1"/>
    </row>
    <row r="143" ht="12.75" customHeight="1">
      <c r="A143" s="1"/>
      <c r="B143" s="1"/>
      <c r="C143" s="1"/>
      <c r="D143" s="1"/>
      <c r="E143" s="1"/>
      <c r="F143" s="1"/>
      <c r="G143" s="1"/>
    </row>
    <row r="144" ht="12.75" customHeight="1">
      <c r="A144" s="1"/>
      <c r="B144" s="1"/>
      <c r="C144" s="1"/>
      <c r="D144" s="1"/>
      <c r="E144" s="1"/>
      <c r="F144" s="1"/>
      <c r="G144" s="1"/>
    </row>
    <row r="145" ht="12.75" customHeight="1">
      <c r="A145" s="1"/>
      <c r="B145" s="1"/>
      <c r="C145" s="1"/>
      <c r="D145" s="1"/>
      <c r="E145" s="1"/>
      <c r="F145" s="1"/>
      <c r="G145" s="1"/>
    </row>
    <row r="146" ht="12.75" customHeight="1">
      <c r="A146" s="1"/>
      <c r="B146" s="1"/>
      <c r="C146" s="1"/>
      <c r="D146" s="1"/>
      <c r="E146" s="1"/>
      <c r="F146" s="1"/>
      <c r="G146" s="1"/>
    </row>
    <row r="147" ht="12.75" customHeight="1">
      <c r="A147" s="1"/>
      <c r="B147" s="1"/>
      <c r="C147" s="1"/>
      <c r="D147" s="1"/>
      <c r="E147" s="1"/>
      <c r="F147" s="1"/>
      <c r="G147" s="1"/>
    </row>
    <row r="148" ht="12.75" customHeight="1">
      <c r="A148" s="1"/>
      <c r="B148" s="1"/>
      <c r="C148" s="1"/>
      <c r="D148" s="1"/>
      <c r="E148" s="1"/>
      <c r="F148" s="1"/>
      <c r="G148" s="1"/>
    </row>
    <row r="149" ht="12.75" customHeight="1">
      <c r="A149" s="1"/>
      <c r="B149" s="1"/>
      <c r="C149" s="1"/>
      <c r="D149" s="1"/>
      <c r="E149" s="1"/>
      <c r="F149" s="1"/>
      <c r="G149" s="1"/>
    </row>
    <row r="150" ht="12.75" customHeight="1">
      <c r="A150" s="1"/>
      <c r="B150" s="1"/>
      <c r="C150" s="1"/>
      <c r="D150" s="1"/>
      <c r="E150" s="1"/>
      <c r="F150" s="1"/>
      <c r="G150" s="1"/>
    </row>
    <row r="151" ht="12.75" customHeight="1">
      <c r="A151" s="1"/>
      <c r="B151" s="1"/>
      <c r="C151" s="1"/>
      <c r="D151" s="1"/>
      <c r="E151" s="1"/>
      <c r="F151" s="1"/>
      <c r="G151" s="1"/>
    </row>
    <row r="152" ht="12.75" customHeight="1">
      <c r="A152" s="1"/>
      <c r="B152" s="1"/>
      <c r="C152" s="1"/>
      <c r="D152" s="1"/>
      <c r="E152" s="1"/>
      <c r="F152" s="1"/>
      <c r="G152" s="1"/>
    </row>
    <row r="153" ht="12.75" customHeight="1">
      <c r="A153" s="1"/>
      <c r="B153" s="1"/>
      <c r="C153" s="1"/>
      <c r="D153" s="1"/>
      <c r="E153" s="1"/>
      <c r="F153" s="1"/>
      <c r="G153" s="1"/>
    </row>
    <row r="154" ht="12.75" customHeight="1">
      <c r="A154" s="1"/>
      <c r="B154" s="1"/>
      <c r="C154" s="1"/>
      <c r="D154" s="1"/>
      <c r="E154" s="1"/>
      <c r="F154" s="1"/>
      <c r="G154" s="1"/>
    </row>
    <row r="155" ht="12.75" customHeight="1">
      <c r="A155" s="1"/>
      <c r="B155" s="1"/>
      <c r="C155" s="1"/>
      <c r="D155" s="1"/>
      <c r="E155" s="1"/>
      <c r="F155" s="1"/>
      <c r="G155" s="1"/>
    </row>
    <row r="156" ht="12.75" customHeight="1">
      <c r="A156" s="1"/>
      <c r="B156" s="1"/>
      <c r="C156" s="1"/>
      <c r="D156" s="1"/>
      <c r="E156" s="1"/>
      <c r="F156" s="1"/>
      <c r="G156" s="1"/>
    </row>
    <row r="157" ht="12.75" customHeight="1">
      <c r="A157" s="1"/>
      <c r="B157" s="1"/>
      <c r="C157" s="1"/>
      <c r="D157" s="1"/>
      <c r="E157" s="1"/>
      <c r="F157" s="1"/>
      <c r="G157" s="1"/>
    </row>
    <row r="158" ht="12.75" customHeight="1">
      <c r="A158" s="1"/>
      <c r="B158" s="1"/>
      <c r="C158" s="1"/>
      <c r="D158" s="1"/>
      <c r="E158" s="1"/>
      <c r="F158" s="1"/>
      <c r="G158" s="1"/>
    </row>
    <row r="159" ht="12.75" customHeight="1">
      <c r="A159" s="1"/>
      <c r="B159" s="1"/>
      <c r="C159" s="1"/>
      <c r="D159" s="1"/>
      <c r="E159" s="1"/>
      <c r="F159" s="1"/>
      <c r="G159" s="1"/>
    </row>
    <row r="160" ht="12.75" customHeight="1">
      <c r="A160" s="1"/>
      <c r="B160" s="1"/>
      <c r="C160" s="1"/>
      <c r="D160" s="1"/>
      <c r="E160" s="1"/>
      <c r="F160" s="1"/>
      <c r="G160" s="1"/>
    </row>
    <row r="161" ht="12.75" customHeight="1">
      <c r="A161" s="1"/>
      <c r="B161" s="1"/>
      <c r="C161" s="1"/>
      <c r="D161" s="1"/>
      <c r="E161" s="1"/>
      <c r="F161" s="1"/>
      <c r="G161" s="1"/>
    </row>
    <row r="162" ht="12.75" customHeight="1">
      <c r="A162" s="1"/>
      <c r="B162" s="1"/>
      <c r="C162" s="1"/>
      <c r="D162" s="1"/>
      <c r="E162" s="1"/>
      <c r="F162" s="1"/>
      <c r="G162" s="1"/>
    </row>
    <row r="163" ht="12.75" customHeight="1">
      <c r="A163" s="1"/>
      <c r="B163" s="1"/>
      <c r="C163" s="1"/>
      <c r="D163" s="1"/>
      <c r="E163" s="1"/>
      <c r="F163" s="1"/>
      <c r="G163" s="1"/>
    </row>
    <row r="164" ht="12.75" customHeight="1">
      <c r="A164" s="1"/>
      <c r="B164" s="1"/>
      <c r="C164" s="1"/>
      <c r="D164" s="1"/>
      <c r="E164" s="1"/>
      <c r="F164" s="1"/>
      <c r="G164" s="1"/>
    </row>
    <row r="165" ht="12.75" customHeight="1">
      <c r="A165" s="1"/>
      <c r="B165" s="1"/>
      <c r="C165" s="1"/>
      <c r="D165" s="1"/>
      <c r="E165" s="1"/>
      <c r="F165" s="1"/>
      <c r="G165" s="1"/>
    </row>
    <row r="166" ht="12.75" customHeight="1">
      <c r="A166" s="1"/>
      <c r="B166" s="1"/>
      <c r="C166" s="1"/>
      <c r="D166" s="1"/>
      <c r="E166" s="1"/>
      <c r="F166" s="1"/>
      <c r="G166" s="1"/>
    </row>
    <row r="167" ht="12.75" customHeight="1">
      <c r="A167" s="1"/>
      <c r="B167" s="1"/>
      <c r="C167" s="1"/>
      <c r="D167" s="1"/>
      <c r="E167" s="1"/>
      <c r="F167" s="1"/>
      <c r="G167" s="1"/>
    </row>
    <row r="168" ht="12.75" customHeight="1">
      <c r="A168" s="1"/>
      <c r="B168" s="1"/>
      <c r="C168" s="1"/>
      <c r="D168" s="1"/>
      <c r="E168" s="1"/>
      <c r="F168" s="1"/>
      <c r="G168" s="1"/>
    </row>
    <row r="169" ht="12.75" customHeight="1">
      <c r="A169" s="1"/>
      <c r="B169" s="1"/>
      <c r="C169" s="1"/>
      <c r="D169" s="1"/>
      <c r="E169" s="1"/>
      <c r="F169" s="1"/>
      <c r="G169" s="1"/>
    </row>
    <row r="170" ht="12.75" customHeight="1">
      <c r="A170" s="1"/>
      <c r="B170" s="1"/>
      <c r="C170" s="1"/>
      <c r="D170" s="1"/>
      <c r="E170" s="1"/>
      <c r="F170" s="1"/>
      <c r="G170" s="1"/>
    </row>
    <row r="171" ht="12.75" customHeight="1">
      <c r="A171" s="1"/>
      <c r="B171" s="1"/>
      <c r="C171" s="1"/>
      <c r="D171" s="1"/>
      <c r="E171" s="1"/>
      <c r="F171" s="1"/>
      <c r="G171" s="1"/>
    </row>
    <row r="172" ht="12.75" customHeight="1">
      <c r="A172" s="1"/>
      <c r="B172" s="1"/>
      <c r="C172" s="1"/>
      <c r="D172" s="1"/>
      <c r="E172" s="1"/>
      <c r="F172" s="1"/>
      <c r="G172" s="1"/>
    </row>
    <row r="173" ht="12.75" customHeight="1">
      <c r="A173" s="1"/>
      <c r="B173" s="1"/>
      <c r="C173" s="1"/>
      <c r="D173" s="1"/>
      <c r="E173" s="1"/>
      <c r="F173" s="1"/>
      <c r="G173" s="1"/>
    </row>
    <row r="174" ht="12.75" customHeight="1">
      <c r="A174" s="1"/>
      <c r="B174" s="1"/>
      <c r="C174" s="1"/>
      <c r="D174" s="1"/>
      <c r="E174" s="1"/>
      <c r="F174" s="1"/>
      <c r="G174" s="1"/>
    </row>
    <row r="175" ht="12.75" customHeight="1">
      <c r="A175" s="1"/>
      <c r="B175" s="1"/>
      <c r="C175" s="1"/>
      <c r="D175" s="1"/>
      <c r="E175" s="1"/>
      <c r="F175" s="1"/>
      <c r="G175" s="1"/>
    </row>
    <row r="176" ht="12.75" customHeight="1">
      <c r="A176" s="1"/>
      <c r="B176" s="1"/>
      <c r="C176" s="1"/>
      <c r="D176" s="1"/>
      <c r="E176" s="1"/>
      <c r="F176" s="1"/>
      <c r="G176" s="1"/>
    </row>
    <row r="177" ht="12.75" customHeight="1">
      <c r="A177" s="1"/>
      <c r="B177" s="1"/>
      <c r="C177" s="1"/>
      <c r="D177" s="1"/>
      <c r="E177" s="1"/>
      <c r="F177" s="1"/>
      <c r="G177" s="1"/>
    </row>
    <row r="178" ht="12.75" customHeight="1">
      <c r="A178" s="1"/>
      <c r="B178" s="1"/>
      <c r="C178" s="1"/>
      <c r="D178" s="1"/>
      <c r="E178" s="1"/>
      <c r="F178" s="1"/>
      <c r="G178" s="1"/>
    </row>
    <row r="179" ht="12.75" customHeight="1">
      <c r="A179" s="1"/>
      <c r="B179" s="1"/>
      <c r="C179" s="1"/>
      <c r="D179" s="1"/>
      <c r="E179" s="1"/>
      <c r="F179" s="1"/>
      <c r="G179" s="1"/>
    </row>
    <row r="180" ht="12.75" customHeight="1">
      <c r="A180" s="1"/>
      <c r="B180" s="1"/>
      <c r="C180" s="1"/>
      <c r="D180" s="1"/>
      <c r="E180" s="1"/>
      <c r="F180" s="1"/>
      <c r="G180" s="1"/>
    </row>
    <row r="181" ht="12.75" customHeight="1">
      <c r="A181" s="1"/>
      <c r="B181" s="1"/>
      <c r="C181" s="1"/>
      <c r="D181" s="1"/>
      <c r="E181" s="1"/>
      <c r="F181" s="1"/>
      <c r="G181" s="1"/>
    </row>
    <row r="182" ht="12.75" customHeight="1">
      <c r="A182" s="1"/>
      <c r="B182" s="1"/>
      <c r="C182" s="1"/>
      <c r="D182" s="1"/>
      <c r="E182" s="1"/>
      <c r="F182" s="1"/>
      <c r="G182" s="1"/>
    </row>
    <row r="183" ht="12.75" customHeight="1">
      <c r="A183" s="1"/>
      <c r="B183" s="1"/>
      <c r="C183" s="1"/>
      <c r="D183" s="1"/>
      <c r="E183" s="1"/>
      <c r="F183" s="1"/>
      <c r="G183" s="1"/>
    </row>
    <row r="184" ht="12.75" customHeight="1">
      <c r="A184" s="1"/>
      <c r="B184" s="1"/>
      <c r="C184" s="1"/>
      <c r="D184" s="1"/>
      <c r="E184" s="1"/>
      <c r="F184" s="1"/>
      <c r="G184" s="1"/>
    </row>
    <row r="185" ht="12.75" customHeight="1">
      <c r="A185" s="1"/>
      <c r="B185" s="1"/>
      <c r="C185" s="1"/>
      <c r="D185" s="1"/>
      <c r="E185" s="1"/>
      <c r="F185" s="1"/>
      <c r="G185" s="1"/>
    </row>
    <row r="186" ht="12.75" customHeight="1">
      <c r="A186" s="1"/>
      <c r="B186" s="1"/>
      <c r="C186" s="1"/>
      <c r="D186" s="1"/>
      <c r="E186" s="1"/>
      <c r="F186" s="1"/>
      <c r="G186" s="1"/>
    </row>
    <row r="187" ht="12.75" customHeight="1">
      <c r="A187" s="1"/>
      <c r="B187" s="1"/>
      <c r="C187" s="1"/>
      <c r="D187" s="1"/>
      <c r="E187" s="1"/>
      <c r="F187" s="1"/>
      <c r="G187" s="1"/>
    </row>
    <row r="188" ht="12.75" customHeight="1">
      <c r="A188" s="1"/>
      <c r="B188" s="1"/>
      <c r="C188" s="1"/>
      <c r="D188" s="1"/>
      <c r="E188" s="1"/>
      <c r="F188" s="1"/>
      <c r="G188" s="1"/>
    </row>
    <row r="189" ht="12.75" customHeight="1">
      <c r="A189" s="1"/>
      <c r="B189" s="1"/>
      <c r="C189" s="1"/>
      <c r="D189" s="1"/>
      <c r="E189" s="1"/>
      <c r="F189" s="1"/>
      <c r="G189" s="1"/>
    </row>
    <row r="190" ht="12.75" customHeight="1">
      <c r="A190" s="1"/>
      <c r="B190" s="1"/>
      <c r="C190" s="1"/>
      <c r="D190" s="1"/>
      <c r="E190" s="1"/>
      <c r="F190" s="1"/>
      <c r="G190" s="1"/>
    </row>
    <row r="191" ht="12.75" customHeight="1">
      <c r="A191" s="1"/>
      <c r="B191" s="1"/>
      <c r="C191" s="1"/>
      <c r="D191" s="1"/>
      <c r="E191" s="1"/>
      <c r="F191" s="1"/>
      <c r="G191" s="1"/>
    </row>
    <row r="192" ht="12.75" customHeight="1">
      <c r="A192" s="1"/>
      <c r="B192" s="1"/>
      <c r="C192" s="1"/>
      <c r="D192" s="1"/>
      <c r="E192" s="1"/>
      <c r="F192" s="1"/>
      <c r="G192" s="1"/>
    </row>
    <row r="193" ht="12.75" customHeight="1">
      <c r="A193" s="1"/>
      <c r="B193" s="1"/>
      <c r="C193" s="1"/>
      <c r="D193" s="1"/>
      <c r="E193" s="1"/>
      <c r="F193" s="1"/>
      <c r="G193" s="1"/>
    </row>
    <row r="194" ht="12.75" customHeight="1">
      <c r="A194" s="1"/>
      <c r="B194" s="1"/>
      <c r="C194" s="1"/>
      <c r="D194" s="1"/>
      <c r="E194" s="1"/>
      <c r="F194" s="1"/>
      <c r="G194" s="1"/>
    </row>
    <row r="195" ht="12.75" customHeight="1">
      <c r="A195" s="1"/>
      <c r="B195" s="1"/>
      <c r="C195" s="1"/>
      <c r="D195" s="1"/>
      <c r="E195" s="1"/>
      <c r="F195" s="1"/>
      <c r="G195" s="1"/>
    </row>
    <row r="196" ht="12.75" customHeight="1">
      <c r="A196" s="1"/>
      <c r="B196" s="1"/>
      <c r="C196" s="1"/>
      <c r="D196" s="1"/>
      <c r="E196" s="1"/>
      <c r="F196" s="1"/>
      <c r="G196" s="1"/>
    </row>
    <row r="197" ht="12.75" customHeight="1">
      <c r="A197" s="1"/>
      <c r="B197" s="1"/>
      <c r="C197" s="1"/>
      <c r="D197" s="1"/>
      <c r="E197" s="1"/>
      <c r="F197" s="1"/>
      <c r="G197" s="1"/>
    </row>
    <row r="198" ht="12.75" customHeight="1">
      <c r="A198" s="1"/>
      <c r="B198" s="1"/>
      <c r="C198" s="1"/>
      <c r="D198" s="1"/>
      <c r="E198" s="1"/>
      <c r="F198" s="1"/>
      <c r="G198" s="1"/>
    </row>
    <row r="199" ht="12.75" customHeight="1">
      <c r="A199" s="1"/>
      <c r="B199" s="1"/>
      <c r="C199" s="1"/>
      <c r="D199" s="1"/>
      <c r="E199" s="1"/>
      <c r="F199" s="1"/>
      <c r="G199" s="1"/>
    </row>
    <row r="200" ht="12.75" customHeight="1">
      <c r="A200" s="1"/>
      <c r="B200" s="1"/>
      <c r="C200" s="1"/>
      <c r="D200" s="1"/>
      <c r="E200" s="1"/>
      <c r="F200" s="1"/>
      <c r="G200" s="1"/>
    </row>
    <row r="201" ht="12.75" customHeight="1">
      <c r="A201" s="1"/>
      <c r="B201" s="1"/>
      <c r="C201" s="1"/>
      <c r="D201" s="1"/>
      <c r="E201" s="1"/>
      <c r="F201" s="1"/>
      <c r="G201" s="1"/>
    </row>
    <row r="202" ht="12.75" customHeight="1">
      <c r="A202" s="1"/>
      <c r="B202" s="1"/>
      <c r="C202" s="1"/>
      <c r="D202" s="1"/>
      <c r="E202" s="1"/>
      <c r="F202" s="1"/>
      <c r="G202" s="1"/>
    </row>
    <row r="203" ht="12.75" customHeight="1">
      <c r="A203" s="1"/>
      <c r="B203" s="1"/>
      <c r="C203" s="1"/>
      <c r="D203" s="1"/>
      <c r="E203" s="1"/>
      <c r="F203" s="1"/>
      <c r="G203" s="1"/>
    </row>
    <row r="204" ht="12.75" customHeight="1">
      <c r="A204" s="1"/>
      <c r="B204" s="1"/>
      <c r="C204" s="1"/>
      <c r="D204" s="1"/>
      <c r="E204" s="1"/>
      <c r="F204" s="1"/>
      <c r="G204" s="1"/>
    </row>
    <row r="205" ht="12.75" customHeight="1">
      <c r="A205" s="1"/>
      <c r="B205" s="1"/>
      <c r="C205" s="1"/>
      <c r="D205" s="1"/>
      <c r="E205" s="1"/>
      <c r="F205" s="1"/>
      <c r="G205" s="1"/>
    </row>
    <row r="206" ht="12.75" customHeight="1">
      <c r="A206" s="1"/>
      <c r="B206" s="1"/>
      <c r="C206" s="1"/>
      <c r="D206" s="1"/>
      <c r="E206" s="1"/>
      <c r="F206" s="1"/>
      <c r="G206" s="1"/>
    </row>
    <row r="207" ht="12.75" customHeight="1">
      <c r="A207" s="1"/>
      <c r="B207" s="1"/>
      <c r="C207" s="1"/>
      <c r="D207" s="1"/>
      <c r="E207" s="1"/>
      <c r="F207" s="1"/>
      <c r="G207" s="1"/>
    </row>
    <row r="208" ht="12.75" customHeight="1">
      <c r="A208" s="1"/>
      <c r="B208" s="1"/>
      <c r="C208" s="1"/>
      <c r="D208" s="1"/>
      <c r="E208" s="1"/>
      <c r="F208" s="1"/>
      <c r="G208" s="1"/>
    </row>
    <row r="209" ht="12.75" customHeight="1">
      <c r="A209" s="1"/>
      <c r="B209" s="1"/>
      <c r="C209" s="1"/>
      <c r="D209" s="1"/>
      <c r="E209" s="1"/>
      <c r="F209" s="1"/>
      <c r="G209" s="1"/>
    </row>
    <row r="210" ht="12.75" customHeight="1">
      <c r="A210" s="1"/>
      <c r="B210" s="1"/>
      <c r="C210" s="1"/>
      <c r="D210" s="1"/>
      <c r="E210" s="1"/>
      <c r="F210" s="1"/>
      <c r="G210" s="1"/>
    </row>
    <row r="211" ht="12.75" customHeight="1">
      <c r="A211" s="1"/>
      <c r="B211" s="1"/>
      <c r="C211" s="1"/>
      <c r="D211" s="1"/>
      <c r="E211" s="1"/>
      <c r="F211" s="1"/>
      <c r="G211" s="1"/>
    </row>
    <row r="212" ht="12.75" customHeight="1">
      <c r="A212" s="1"/>
      <c r="B212" s="1"/>
      <c r="C212" s="1"/>
      <c r="D212" s="1"/>
      <c r="E212" s="1"/>
      <c r="F212" s="1"/>
      <c r="G212" s="1"/>
    </row>
    <row r="213" ht="12.75" customHeight="1">
      <c r="A213" s="1"/>
      <c r="B213" s="1"/>
      <c r="C213" s="1"/>
      <c r="D213" s="1"/>
      <c r="E213" s="1"/>
      <c r="F213" s="1"/>
      <c r="G213" s="1"/>
    </row>
    <row r="214" ht="12.75" customHeight="1">
      <c r="A214" s="1"/>
      <c r="B214" s="1"/>
      <c r="C214" s="1"/>
      <c r="D214" s="1"/>
      <c r="E214" s="1"/>
      <c r="F214" s="1"/>
      <c r="G214" s="1"/>
    </row>
    <row r="215" ht="12.75" customHeight="1">
      <c r="A215" s="1"/>
      <c r="B215" s="1"/>
      <c r="C215" s="1"/>
      <c r="D215" s="1"/>
      <c r="E215" s="1"/>
      <c r="F215" s="1"/>
      <c r="G215" s="1"/>
    </row>
    <row r="216" ht="12.75" customHeight="1">
      <c r="A216" s="1"/>
      <c r="B216" s="1"/>
      <c r="C216" s="1"/>
      <c r="D216" s="1"/>
      <c r="E216" s="1"/>
      <c r="F216" s="1"/>
      <c r="G216" s="1"/>
    </row>
    <row r="217" ht="12.75" customHeight="1">
      <c r="A217" s="1"/>
      <c r="B217" s="1"/>
      <c r="C217" s="1"/>
      <c r="D217" s="1"/>
      <c r="E217" s="1"/>
      <c r="F217" s="1"/>
      <c r="G217" s="1"/>
    </row>
    <row r="218" ht="12.75" customHeight="1">
      <c r="A218" s="1"/>
      <c r="B218" s="1"/>
      <c r="C218" s="1"/>
      <c r="D218" s="1"/>
      <c r="E218" s="1"/>
      <c r="F218" s="1"/>
      <c r="G218" s="1"/>
    </row>
    <row r="219" ht="12.75" customHeight="1">
      <c r="A219" s="1"/>
      <c r="B219" s="1"/>
      <c r="C219" s="1"/>
      <c r="D219" s="1"/>
      <c r="E219" s="1"/>
      <c r="F219" s="1"/>
      <c r="G219" s="1"/>
    </row>
    <row r="220" ht="12.75" customHeight="1">
      <c r="A220" s="1"/>
      <c r="B220" s="1"/>
      <c r="C220" s="1"/>
      <c r="D220" s="1"/>
      <c r="E220" s="1"/>
      <c r="F220" s="1"/>
      <c r="G220" s="1"/>
    </row>
    <row r="221" ht="12.75" customHeight="1">
      <c r="A221" s="1"/>
      <c r="B221" s="1"/>
      <c r="C221" s="1"/>
      <c r="D221" s="1"/>
      <c r="E221" s="1"/>
      <c r="F221" s="1"/>
      <c r="G221" s="1"/>
    </row>
    <row r="222" ht="12.75" customHeight="1">
      <c r="A222" s="1"/>
      <c r="B222" s="1"/>
      <c r="C222" s="1"/>
      <c r="D222" s="1"/>
      <c r="E222" s="1"/>
      <c r="F222" s="1"/>
      <c r="G222" s="1"/>
    </row>
    <row r="223" ht="12.75" customHeight="1">
      <c r="A223" s="1"/>
      <c r="B223" s="1"/>
      <c r="C223" s="1"/>
      <c r="D223" s="1"/>
      <c r="E223" s="1"/>
      <c r="F223" s="1"/>
      <c r="G223" s="1"/>
    </row>
    <row r="224" ht="12.75" customHeight="1">
      <c r="A224" s="1"/>
      <c r="B224" s="1"/>
      <c r="C224" s="1"/>
      <c r="D224" s="1"/>
      <c r="E224" s="1"/>
      <c r="F224" s="1"/>
      <c r="G224" s="1"/>
    </row>
    <row r="225" ht="12.75" customHeight="1">
      <c r="A225" s="1"/>
      <c r="B225" s="1"/>
      <c r="C225" s="1"/>
      <c r="D225" s="1"/>
      <c r="E225" s="1"/>
      <c r="F225" s="1"/>
      <c r="G225" s="1"/>
    </row>
    <row r="226" ht="12.75" customHeight="1">
      <c r="A226" s="1"/>
      <c r="B226" s="1"/>
      <c r="C226" s="1"/>
      <c r="D226" s="1"/>
      <c r="E226" s="1"/>
      <c r="F226" s="1"/>
      <c r="G226" s="1"/>
    </row>
    <row r="227" ht="12.75" customHeight="1">
      <c r="A227" s="1"/>
      <c r="B227" s="1"/>
      <c r="C227" s="1"/>
      <c r="D227" s="1"/>
      <c r="E227" s="1"/>
      <c r="F227" s="1"/>
      <c r="G227" s="1"/>
    </row>
    <row r="228" ht="12.75" customHeight="1">
      <c r="A228" s="1"/>
      <c r="B228" s="1"/>
      <c r="C228" s="1"/>
      <c r="D228" s="1"/>
      <c r="E228" s="1"/>
      <c r="F228" s="1"/>
      <c r="G228" s="1"/>
    </row>
    <row r="229" ht="12.75" customHeight="1">
      <c r="A229" s="1"/>
      <c r="B229" s="1"/>
      <c r="C229" s="1"/>
      <c r="D229" s="1"/>
      <c r="E229" s="1"/>
      <c r="F229" s="1"/>
      <c r="G229" s="1"/>
    </row>
    <row r="230" ht="12.75" customHeight="1">
      <c r="A230" s="1"/>
      <c r="B230" s="1"/>
      <c r="C230" s="1"/>
      <c r="D230" s="1"/>
      <c r="E230" s="1"/>
      <c r="F230" s="1"/>
      <c r="G230" s="1"/>
    </row>
    <row r="231" ht="12.75" customHeight="1">
      <c r="A231" s="1"/>
      <c r="B231" s="1"/>
      <c r="C231" s="1"/>
      <c r="D231" s="1"/>
      <c r="E231" s="1"/>
      <c r="F231" s="1"/>
      <c r="G231" s="1"/>
    </row>
    <row r="232" ht="12.75" customHeight="1">
      <c r="A232" s="1"/>
      <c r="B232" s="1"/>
      <c r="C232" s="1"/>
      <c r="D232" s="1"/>
      <c r="E232" s="1"/>
      <c r="F232" s="1"/>
      <c r="G232" s="1"/>
    </row>
    <row r="233" ht="12.75" customHeight="1">
      <c r="A233" s="1"/>
      <c r="B233" s="1"/>
      <c r="C233" s="1"/>
      <c r="D233" s="1"/>
      <c r="E233" s="1"/>
      <c r="F233" s="1"/>
      <c r="G233" s="1"/>
    </row>
    <row r="234" ht="12.75" customHeight="1">
      <c r="A234" s="1"/>
      <c r="B234" s="1"/>
      <c r="C234" s="1"/>
      <c r="D234" s="1"/>
      <c r="E234" s="1"/>
      <c r="F234" s="1"/>
      <c r="G234" s="1"/>
    </row>
    <row r="235" ht="12.75" customHeight="1">
      <c r="A235" s="1"/>
      <c r="B235" s="1"/>
      <c r="C235" s="1"/>
      <c r="D235" s="1"/>
      <c r="E235" s="1"/>
      <c r="F235" s="1"/>
      <c r="G235" s="1"/>
    </row>
    <row r="236" ht="12.75" customHeight="1">
      <c r="A236" s="1"/>
      <c r="B236" s="1"/>
      <c r="C236" s="1"/>
      <c r="D236" s="1"/>
      <c r="E236" s="1"/>
      <c r="F236" s="1"/>
      <c r="G236" s="1"/>
    </row>
    <row r="237" ht="12.75" customHeight="1">
      <c r="A237" s="1"/>
      <c r="B237" s="1"/>
      <c r="C237" s="1"/>
      <c r="D237" s="1"/>
      <c r="E237" s="1"/>
      <c r="F237" s="1"/>
      <c r="G237" s="1"/>
    </row>
    <row r="238" ht="12.75" customHeight="1">
      <c r="A238" s="1"/>
      <c r="B238" s="1"/>
      <c r="C238" s="1"/>
      <c r="D238" s="1"/>
      <c r="E238" s="1"/>
      <c r="F238" s="1"/>
      <c r="G238" s="1"/>
    </row>
    <row r="239" ht="12.75" customHeight="1">
      <c r="A239" s="1"/>
      <c r="B239" s="1"/>
      <c r="C239" s="1"/>
      <c r="D239" s="1"/>
      <c r="E239" s="1"/>
      <c r="F239" s="1"/>
      <c r="G239" s="1"/>
    </row>
    <row r="240" ht="12.75" customHeight="1">
      <c r="A240" s="1"/>
      <c r="B240" s="1"/>
      <c r="C240" s="1"/>
      <c r="D240" s="1"/>
      <c r="E240" s="1"/>
      <c r="F240" s="1"/>
      <c r="G240" s="1"/>
    </row>
    <row r="241" ht="12.75" customHeight="1">
      <c r="A241" s="1"/>
      <c r="B241" s="1"/>
      <c r="C241" s="1"/>
      <c r="D241" s="1"/>
      <c r="E241" s="1"/>
      <c r="F241" s="1"/>
      <c r="G241" s="1"/>
    </row>
    <row r="242" ht="12.75" customHeight="1">
      <c r="A242" s="1"/>
      <c r="B242" s="1"/>
      <c r="C242" s="1"/>
      <c r="D242" s="1"/>
      <c r="E242" s="1"/>
      <c r="F242" s="1"/>
      <c r="G242" s="1"/>
    </row>
    <row r="243" ht="12.75" customHeight="1">
      <c r="A243" s="1"/>
      <c r="B243" s="1"/>
      <c r="C243" s="1"/>
      <c r="D243" s="1"/>
      <c r="E243" s="1"/>
      <c r="F243" s="1"/>
      <c r="G243" s="1"/>
    </row>
    <row r="244" ht="12.75" customHeight="1">
      <c r="A244" s="1"/>
      <c r="B244" s="1"/>
      <c r="C244" s="1"/>
      <c r="D244" s="1"/>
      <c r="E244" s="1"/>
      <c r="F244" s="1"/>
      <c r="G244" s="1"/>
    </row>
    <row r="245" ht="12.75" customHeight="1">
      <c r="A245" s="1"/>
      <c r="B245" s="1"/>
      <c r="C245" s="1"/>
      <c r="D245" s="1"/>
      <c r="E245" s="1"/>
      <c r="F245" s="1"/>
      <c r="G245" s="1"/>
    </row>
    <row r="246" ht="12.75" customHeight="1">
      <c r="A246" s="1"/>
      <c r="B246" s="1"/>
      <c r="C246" s="1"/>
      <c r="D246" s="1"/>
      <c r="E246" s="1"/>
      <c r="F246" s="1"/>
      <c r="G246" s="1"/>
    </row>
    <row r="247" ht="12.75" customHeight="1">
      <c r="A247" s="1"/>
      <c r="B247" s="1"/>
      <c r="C247" s="1"/>
      <c r="D247" s="1"/>
      <c r="E247" s="1"/>
      <c r="F247" s="1"/>
      <c r="G247" s="1"/>
    </row>
    <row r="248" ht="12.75" customHeight="1">
      <c r="A248" s="1"/>
      <c r="B248" s="1"/>
      <c r="C248" s="1"/>
      <c r="D248" s="1"/>
      <c r="E248" s="1"/>
      <c r="F248" s="1"/>
      <c r="G248" s="1"/>
    </row>
    <row r="249" ht="12.75" customHeight="1">
      <c r="A249" s="1"/>
      <c r="B249" s="1"/>
      <c r="C249" s="1"/>
      <c r="D249" s="1"/>
      <c r="E249" s="1"/>
      <c r="F249" s="1"/>
      <c r="G249" s="1"/>
    </row>
    <row r="250" ht="12.75" customHeight="1">
      <c r="A250" s="1"/>
      <c r="B250" s="1"/>
      <c r="C250" s="1"/>
      <c r="D250" s="1"/>
      <c r="E250" s="1"/>
      <c r="F250" s="1"/>
      <c r="G250" s="1"/>
    </row>
    <row r="251" ht="12.75" customHeight="1">
      <c r="A251" s="1"/>
      <c r="B251" s="1"/>
      <c r="C251" s="1"/>
      <c r="D251" s="1"/>
      <c r="E251" s="1"/>
      <c r="F251" s="1"/>
      <c r="G251" s="1"/>
    </row>
    <row r="252" ht="12.75" customHeight="1">
      <c r="A252" s="1"/>
      <c r="B252" s="1"/>
      <c r="C252" s="1"/>
      <c r="D252" s="1"/>
      <c r="E252" s="1"/>
      <c r="F252" s="1"/>
      <c r="G252" s="1"/>
    </row>
    <row r="253" ht="12.75" customHeight="1">
      <c r="A253" s="1"/>
      <c r="B253" s="1"/>
      <c r="C253" s="1"/>
      <c r="D253" s="1"/>
      <c r="E253" s="1"/>
      <c r="F253" s="1"/>
      <c r="G253" s="1"/>
    </row>
    <row r="254" ht="12.75" customHeight="1">
      <c r="A254" s="1"/>
      <c r="B254" s="1"/>
      <c r="C254" s="1"/>
      <c r="D254" s="1"/>
      <c r="E254" s="1"/>
      <c r="F254" s="1"/>
      <c r="G254" s="1"/>
    </row>
    <row r="255" ht="12.75" customHeight="1">
      <c r="A255" s="1"/>
      <c r="B255" s="1"/>
      <c r="C255" s="1"/>
      <c r="D255" s="1"/>
      <c r="E255" s="1"/>
      <c r="F255" s="1"/>
      <c r="G255" s="1"/>
    </row>
    <row r="256" ht="12.75" customHeight="1">
      <c r="A256" s="1"/>
      <c r="B256" s="1"/>
      <c r="C256" s="1"/>
      <c r="D256" s="1"/>
      <c r="E256" s="1"/>
      <c r="F256" s="1"/>
      <c r="G256" s="1"/>
    </row>
    <row r="257" ht="12.75" customHeight="1">
      <c r="A257" s="1"/>
      <c r="B257" s="1"/>
      <c r="C257" s="1"/>
      <c r="D257" s="1"/>
      <c r="E257" s="1"/>
      <c r="F257" s="1"/>
      <c r="G257" s="1"/>
    </row>
    <row r="258" ht="12.75" customHeight="1">
      <c r="A258" s="1"/>
      <c r="B258" s="1"/>
      <c r="C258" s="1"/>
      <c r="D258" s="1"/>
      <c r="E258" s="1"/>
      <c r="F258" s="1"/>
      <c r="G258" s="1"/>
    </row>
    <row r="259" ht="12.75" customHeight="1">
      <c r="A259" s="1"/>
      <c r="B259" s="1"/>
      <c r="C259" s="1"/>
      <c r="D259" s="1"/>
      <c r="E259" s="1"/>
      <c r="F259" s="1"/>
      <c r="G259" s="1"/>
    </row>
    <row r="260" ht="12.75" customHeight="1">
      <c r="A260" s="1"/>
      <c r="B260" s="1"/>
      <c r="C260" s="1"/>
      <c r="D260" s="1"/>
      <c r="E260" s="1"/>
      <c r="F260" s="1"/>
      <c r="G260" s="1"/>
    </row>
    <row r="261" ht="12.75" customHeight="1">
      <c r="A261" s="1"/>
      <c r="B261" s="1"/>
      <c r="C261" s="1"/>
      <c r="D261" s="1"/>
      <c r="E261" s="1"/>
      <c r="F261" s="1"/>
      <c r="G261" s="1"/>
    </row>
    <row r="262" ht="12.75" customHeight="1">
      <c r="A262" s="1"/>
      <c r="B262" s="1"/>
      <c r="C262" s="1"/>
      <c r="D262" s="1"/>
      <c r="E262" s="1"/>
      <c r="F262" s="1"/>
      <c r="G262" s="1"/>
    </row>
    <row r="263" ht="12.75" customHeight="1">
      <c r="A263" s="1"/>
      <c r="B263" s="1"/>
      <c r="C263" s="1"/>
      <c r="D263" s="1"/>
      <c r="E263" s="1"/>
      <c r="F263" s="1"/>
      <c r="G263" s="1"/>
    </row>
    <row r="264" ht="12.75" customHeight="1">
      <c r="A264" s="1"/>
      <c r="B264" s="1"/>
      <c r="C264" s="1"/>
      <c r="D264" s="1"/>
      <c r="E264" s="1"/>
      <c r="F264" s="1"/>
      <c r="G264" s="1"/>
    </row>
    <row r="265" ht="12.75" customHeight="1">
      <c r="A265" s="1"/>
      <c r="B265" s="1"/>
      <c r="C265" s="1"/>
      <c r="D265" s="1"/>
      <c r="E265" s="1"/>
      <c r="F265" s="1"/>
      <c r="G265" s="1"/>
    </row>
    <row r="266" ht="12.75" customHeight="1">
      <c r="A266" s="1"/>
      <c r="B266" s="1"/>
      <c r="C266" s="1"/>
      <c r="D266" s="1"/>
      <c r="E266" s="1"/>
      <c r="F266" s="1"/>
      <c r="G266" s="1"/>
    </row>
    <row r="267" ht="12.75" customHeight="1">
      <c r="A267" s="1"/>
      <c r="B267" s="1"/>
      <c r="C267" s="1"/>
      <c r="D267" s="1"/>
      <c r="E267" s="1"/>
      <c r="F267" s="1"/>
      <c r="G267" s="1"/>
    </row>
    <row r="268" ht="12.75" customHeight="1">
      <c r="A268" s="1"/>
      <c r="B268" s="1"/>
      <c r="C268" s="1"/>
      <c r="D268" s="1"/>
      <c r="E268" s="1"/>
      <c r="F268" s="1"/>
      <c r="G268" s="1"/>
    </row>
    <row r="269" ht="12.75" customHeight="1">
      <c r="A269" s="1"/>
      <c r="B269" s="1"/>
      <c r="C269" s="1"/>
      <c r="D269" s="1"/>
      <c r="E269" s="1"/>
      <c r="F269" s="1"/>
      <c r="G269" s="1"/>
    </row>
    <row r="270" ht="12.75" customHeight="1">
      <c r="A270" s="1"/>
      <c r="B270" s="1"/>
      <c r="C270" s="1"/>
      <c r="D270" s="1"/>
      <c r="E270" s="1"/>
      <c r="F270" s="1"/>
      <c r="G270" s="1"/>
    </row>
    <row r="271" ht="12.75" customHeight="1">
      <c r="A271" s="1"/>
      <c r="B271" s="1"/>
      <c r="C271" s="1"/>
      <c r="D271" s="1"/>
      <c r="E271" s="1"/>
      <c r="F271" s="1"/>
      <c r="G271" s="1"/>
    </row>
    <row r="272" ht="12.75" customHeight="1">
      <c r="A272" s="1"/>
      <c r="B272" s="1"/>
      <c r="C272" s="1"/>
      <c r="D272" s="1"/>
      <c r="E272" s="1"/>
      <c r="F272" s="1"/>
      <c r="G272" s="1"/>
    </row>
    <row r="273" ht="12.75" customHeight="1">
      <c r="A273" s="1"/>
      <c r="B273" s="1"/>
      <c r="C273" s="1"/>
      <c r="D273" s="1"/>
      <c r="E273" s="1"/>
      <c r="F273" s="1"/>
      <c r="G273" s="1"/>
    </row>
    <row r="274" ht="12.75" customHeight="1">
      <c r="A274" s="1"/>
      <c r="B274" s="1"/>
      <c r="C274" s="1"/>
      <c r="D274" s="1"/>
      <c r="E274" s="1"/>
      <c r="F274" s="1"/>
      <c r="G274" s="1"/>
    </row>
    <row r="275" ht="12.75" customHeight="1">
      <c r="A275" s="1"/>
      <c r="B275" s="1"/>
      <c r="C275" s="1"/>
      <c r="D275" s="1"/>
      <c r="E275" s="1"/>
      <c r="F275" s="1"/>
      <c r="G275" s="1"/>
    </row>
    <row r="276" ht="12.75" customHeight="1">
      <c r="A276" s="1"/>
      <c r="B276" s="1"/>
      <c r="C276" s="1"/>
      <c r="D276" s="1"/>
      <c r="E276" s="1"/>
      <c r="F276" s="1"/>
      <c r="G276" s="1"/>
    </row>
    <row r="277" ht="12.75" customHeight="1">
      <c r="A277" s="1"/>
      <c r="B277" s="1"/>
      <c r="C277" s="1"/>
      <c r="D277" s="1"/>
      <c r="E277" s="1"/>
      <c r="F277" s="1"/>
      <c r="G277" s="1"/>
    </row>
    <row r="278" ht="12.75" customHeight="1">
      <c r="A278" s="1"/>
      <c r="B278" s="1"/>
      <c r="C278" s="1"/>
      <c r="D278" s="1"/>
      <c r="E278" s="1"/>
      <c r="F278" s="1"/>
      <c r="G278" s="1"/>
    </row>
    <row r="279" ht="12.75" customHeight="1">
      <c r="A279" s="1"/>
      <c r="B279" s="1"/>
      <c r="C279" s="1"/>
      <c r="D279" s="1"/>
      <c r="E279" s="1"/>
      <c r="F279" s="1"/>
      <c r="G279" s="1"/>
    </row>
    <row r="280" ht="12.75" customHeight="1">
      <c r="A280" s="1"/>
      <c r="B280" s="1"/>
      <c r="C280" s="1"/>
      <c r="D280" s="1"/>
      <c r="E280" s="1"/>
      <c r="F280" s="1"/>
      <c r="G280" s="1"/>
    </row>
    <row r="281" ht="12.75" customHeight="1">
      <c r="A281" s="1"/>
      <c r="B281" s="1"/>
      <c r="C281" s="1"/>
      <c r="D281" s="1"/>
      <c r="E281" s="1"/>
      <c r="F281" s="1"/>
      <c r="G281" s="1"/>
    </row>
    <row r="282" ht="12.75" customHeight="1">
      <c r="A282" s="1"/>
      <c r="B282" s="1"/>
      <c r="C282" s="1"/>
      <c r="D282" s="1"/>
      <c r="E282" s="1"/>
      <c r="F282" s="1"/>
      <c r="G282" s="1"/>
    </row>
    <row r="283" ht="12.75" customHeight="1">
      <c r="A283" s="1"/>
      <c r="B283" s="1"/>
      <c r="C283" s="1"/>
      <c r="D283" s="1"/>
      <c r="E283" s="1"/>
      <c r="F283" s="1"/>
      <c r="G283" s="1"/>
    </row>
    <row r="284" ht="12.75" customHeight="1">
      <c r="A284" s="1"/>
      <c r="B284" s="1"/>
      <c r="C284" s="1"/>
      <c r="D284" s="1"/>
      <c r="E284" s="1"/>
      <c r="F284" s="1"/>
      <c r="G284" s="1"/>
    </row>
    <row r="285" ht="12.75" customHeight="1">
      <c r="A285" s="1"/>
      <c r="B285" s="1"/>
      <c r="C285" s="1"/>
      <c r="D285" s="1"/>
      <c r="E285" s="1"/>
      <c r="F285" s="1"/>
      <c r="G285" s="1"/>
    </row>
    <row r="286" ht="12.75" customHeight="1">
      <c r="A286" s="1"/>
      <c r="B286" s="1"/>
      <c r="C286" s="1"/>
      <c r="D286" s="1"/>
      <c r="E286" s="1"/>
      <c r="F286" s="1"/>
      <c r="G286" s="1"/>
    </row>
    <row r="287" ht="12.75" customHeight="1">
      <c r="A287" s="1"/>
      <c r="B287" s="1"/>
      <c r="C287" s="1"/>
      <c r="D287" s="1"/>
      <c r="E287" s="1"/>
      <c r="F287" s="1"/>
      <c r="G287" s="1"/>
    </row>
    <row r="288" ht="12.75" customHeight="1">
      <c r="A288" s="1"/>
      <c r="B288" s="1"/>
      <c r="C288" s="1"/>
      <c r="D288" s="1"/>
      <c r="E288" s="1"/>
      <c r="F288" s="1"/>
      <c r="G288" s="1"/>
    </row>
    <row r="289" ht="12.75" customHeight="1">
      <c r="A289" s="1"/>
      <c r="B289" s="1"/>
      <c r="C289" s="1"/>
      <c r="D289" s="1"/>
      <c r="E289" s="1"/>
      <c r="F289" s="1"/>
      <c r="G289" s="1"/>
    </row>
    <row r="290" ht="12.75" customHeight="1">
      <c r="A290" s="1"/>
      <c r="B290" s="1"/>
      <c r="C290" s="1"/>
      <c r="D290" s="1"/>
      <c r="E290" s="1"/>
      <c r="F290" s="1"/>
      <c r="G290" s="1"/>
    </row>
    <row r="291" ht="12.75" customHeight="1">
      <c r="A291" s="1"/>
      <c r="B291" s="1"/>
      <c r="C291" s="1"/>
      <c r="D291" s="1"/>
      <c r="E291" s="1"/>
      <c r="F291" s="1"/>
      <c r="G291" s="1"/>
    </row>
    <row r="292" ht="12.75" customHeight="1">
      <c r="A292" s="1"/>
      <c r="B292" s="1"/>
      <c r="C292" s="1"/>
      <c r="D292" s="1"/>
      <c r="E292" s="1"/>
      <c r="F292" s="1"/>
      <c r="G292" s="1"/>
    </row>
    <row r="293" ht="12.75" customHeight="1">
      <c r="A293" s="1"/>
      <c r="B293" s="1"/>
      <c r="C293" s="1"/>
      <c r="D293" s="1"/>
      <c r="E293" s="1"/>
      <c r="F293" s="1"/>
      <c r="G293" s="1"/>
    </row>
    <row r="294" ht="12.75" customHeight="1">
      <c r="A294" s="1"/>
      <c r="B294" s="1"/>
      <c r="C294" s="1"/>
      <c r="D294" s="1"/>
      <c r="E294" s="1"/>
      <c r="F294" s="1"/>
      <c r="G294" s="1"/>
    </row>
    <row r="295" ht="12.75" customHeight="1">
      <c r="A295" s="1"/>
      <c r="B295" s="1"/>
      <c r="C295" s="1"/>
      <c r="D295" s="1"/>
      <c r="E295" s="1"/>
      <c r="F295" s="1"/>
      <c r="G295" s="1"/>
    </row>
    <row r="296" ht="12.75" customHeight="1">
      <c r="A296" s="1"/>
      <c r="B296" s="1"/>
      <c r="C296" s="1"/>
      <c r="D296" s="1"/>
      <c r="E296" s="1"/>
      <c r="F296" s="1"/>
      <c r="G296" s="1"/>
    </row>
    <row r="297" ht="12.75" customHeight="1">
      <c r="A297" s="1"/>
      <c r="B297" s="1"/>
      <c r="C297" s="1"/>
      <c r="D297" s="1"/>
      <c r="E297" s="1"/>
      <c r="F297" s="1"/>
      <c r="G297" s="1"/>
    </row>
    <row r="298" ht="12.75" customHeight="1">
      <c r="A298" s="1"/>
      <c r="B298" s="1"/>
      <c r="C298" s="1"/>
      <c r="D298" s="1"/>
      <c r="E298" s="1"/>
      <c r="F298" s="1"/>
      <c r="G298" s="1"/>
    </row>
    <row r="299" ht="12.75" customHeight="1">
      <c r="A299" s="1"/>
      <c r="B299" s="1"/>
      <c r="C299" s="1"/>
      <c r="D299" s="1"/>
      <c r="E299" s="1"/>
      <c r="F299" s="1"/>
      <c r="G299" s="1"/>
    </row>
    <row r="300" ht="12.75" customHeight="1">
      <c r="A300" s="1"/>
      <c r="B300" s="1"/>
      <c r="C300" s="1"/>
      <c r="D300" s="1"/>
      <c r="E300" s="1"/>
      <c r="F300" s="1"/>
      <c r="G300" s="1"/>
    </row>
    <row r="301" ht="12.75" customHeight="1">
      <c r="A301" s="1"/>
      <c r="B301" s="1"/>
      <c r="C301" s="1"/>
      <c r="D301" s="1"/>
      <c r="E301" s="1"/>
      <c r="F301" s="1"/>
      <c r="G301" s="1"/>
    </row>
    <row r="302" ht="12.75" customHeight="1">
      <c r="A302" s="1"/>
      <c r="B302" s="1"/>
      <c r="C302" s="1"/>
      <c r="D302" s="1"/>
      <c r="E302" s="1"/>
      <c r="F302" s="1"/>
      <c r="G302" s="1"/>
    </row>
    <row r="303" ht="12.75" customHeight="1">
      <c r="A303" s="1"/>
      <c r="B303" s="1"/>
      <c r="C303" s="1"/>
      <c r="D303" s="1"/>
      <c r="E303" s="1"/>
      <c r="F303" s="1"/>
      <c r="G303" s="1"/>
    </row>
    <row r="304" ht="12.75" customHeight="1">
      <c r="A304" s="1"/>
      <c r="B304" s="1"/>
      <c r="C304" s="1"/>
      <c r="D304" s="1"/>
      <c r="E304" s="1"/>
      <c r="F304" s="1"/>
      <c r="G304" s="1"/>
    </row>
    <row r="305" ht="12.75" customHeight="1">
      <c r="A305" s="1"/>
      <c r="B305" s="1"/>
      <c r="C305" s="1"/>
      <c r="D305" s="1"/>
      <c r="E305" s="1"/>
      <c r="F305" s="1"/>
      <c r="G305" s="1"/>
    </row>
    <row r="306" ht="12.75" customHeight="1">
      <c r="A306" s="1"/>
      <c r="B306" s="1"/>
      <c r="C306" s="1"/>
      <c r="D306" s="1"/>
      <c r="E306" s="1"/>
      <c r="F306" s="1"/>
      <c r="G306" s="1"/>
    </row>
    <row r="307" ht="12.75" customHeight="1">
      <c r="A307" s="1"/>
      <c r="B307" s="1"/>
      <c r="C307" s="1"/>
      <c r="D307" s="1"/>
      <c r="E307" s="1"/>
      <c r="F307" s="1"/>
      <c r="G307" s="1"/>
    </row>
    <row r="308" ht="12.75" customHeight="1">
      <c r="A308" s="1"/>
      <c r="B308" s="1"/>
      <c r="C308" s="1"/>
      <c r="D308" s="1"/>
      <c r="E308" s="1"/>
      <c r="F308" s="1"/>
      <c r="G308" s="1"/>
    </row>
    <row r="309" ht="12.75" customHeight="1">
      <c r="A309" s="1"/>
      <c r="B309" s="1"/>
      <c r="C309" s="1"/>
      <c r="D309" s="1"/>
      <c r="E309" s="1"/>
      <c r="F309" s="1"/>
      <c r="G309" s="1"/>
    </row>
    <row r="310" ht="12.75" customHeight="1">
      <c r="A310" s="1"/>
      <c r="B310" s="1"/>
      <c r="C310" s="1"/>
      <c r="D310" s="1"/>
      <c r="E310" s="1"/>
      <c r="F310" s="1"/>
      <c r="G310" s="1"/>
    </row>
    <row r="311" ht="12.75" customHeight="1">
      <c r="A311" s="1"/>
      <c r="B311" s="1"/>
      <c r="C311" s="1"/>
      <c r="D311" s="1"/>
      <c r="E311" s="1"/>
      <c r="F311" s="1"/>
      <c r="G311" s="1"/>
    </row>
    <row r="312" ht="12.75" customHeight="1">
      <c r="A312" s="1"/>
      <c r="B312" s="1"/>
      <c r="C312" s="1"/>
      <c r="D312" s="1"/>
      <c r="E312" s="1"/>
      <c r="F312" s="1"/>
      <c r="G312" s="1"/>
    </row>
    <row r="313" ht="12.75" customHeight="1">
      <c r="A313" s="1"/>
      <c r="B313" s="1"/>
      <c r="C313" s="1"/>
      <c r="D313" s="1"/>
      <c r="E313" s="1"/>
      <c r="F313" s="1"/>
      <c r="G313" s="1"/>
    </row>
    <row r="314" ht="12.75" customHeight="1">
      <c r="A314" s="1"/>
      <c r="B314" s="1"/>
      <c r="C314" s="1"/>
      <c r="D314" s="1"/>
      <c r="E314" s="1"/>
      <c r="F314" s="1"/>
      <c r="G314" s="1"/>
    </row>
    <row r="315" ht="12.75" customHeight="1">
      <c r="A315" s="1"/>
      <c r="B315" s="1"/>
      <c r="C315" s="1"/>
      <c r="D315" s="1"/>
      <c r="E315" s="1"/>
      <c r="F315" s="1"/>
      <c r="G315" s="1"/>
    </row>
    <row r="316" ht="12.75" customHeight="1">
      <c r="A316" s="1"/>
      <c r="B316" s="1"/>
      <c r="C316" s="1"/>
      <c r="D316" s="1"/>
      <c r="E316" s="1"/>
      <c r="F316" s="1"/>
      <c r="G316" s="1"/>
    </row>
    <row r="317" ht="12.75" customHeight="1">
      <c r="A317" s="1"/>
      <c r="B317" s="1"/>
      <c r="C317" s="1"/>
      <c r="D317" s="1"/>
      <c r="E317" s="1"/>
      <c r="F317" s="1"/>
      <c r="G317" s="1"/>
    </row>
    <row r="318" ht="12.75" customHeight="1">
      <c r="A318" s="1"/>
      <c r="B318" s="1"/>
      <c r="C318" s="1"/>
      <c r="D318" s="1"/>
      <c r="E318" s="1"/>
      <c r="F318" s="1"/>
      <c r="G318" s="1"/>
    </row>
    <row r="319" ht="12.75" customHeight="1">
      <c r="A319" s="1"/>
      <c r="B319" s="1"/>
      <c r="C319" s="1"/>
      <c r="D319" s="1"/>
      <c r="E319" s="1"/>
      <c r="F319" s="1"/>
      <c r="G319" s="1"/>
    </row>
    <row r="320" ht="12.75" customHeight="1">
      <c r="A320" s="1"/>
      <c r="B320" s="1"/>
      <c r="C320" s="1"/>
      <c r="D320" s="1"/>
      <c r="E320" s="1"/>
      <c r="F320" s="1"/>
      <c r="G320" s="1"/>
    </row>
    <row r="321" ht="12.75" customHeight="1">
      <c r="A321" s="1"/>
      <c r="B321" s="1"/>
      <c r="C321" s="1"/>
      <c r="D321" s="1"/>
      <c r="E321" s="1"/>
      <c r="F321" s="1"/>
      <c r="G321" s="1"/>
    </row>
    <row r="322" ht="12.75" customHeight="1">
      <c r="A322" s="1"/>
      <c r="B322" s="1"/>
      <c r="C322" s="1"/>
      <c r="D322" s="1"/>
      <c r="E322" s="1"/>
      <c r="F322" s="1"/>
      <c r="G322" s="1"/>
    </row>
    <row r="323" ht="12.75" customHeight="1">
      <c r="A323" s="1"/>
      <c r="B323" s="1"/>
      <c r="C323" s="1"/>
      <c r="D323" s="1"/>
      <c r="E323" s="1"/>
      <c r="F323" s="1"/>
      <c r="G323" s="1"/>
    </row>
    <row r="324" ht="12.75" customHeight="1">
      <c r="A324" s="1"/>
      <c r="B324" s="1"/>
      <c r="C324" s="1"/>
      <c r="D324" s="1"/>
      <c r="E324" s="1"/>
      <c r="F324" s="1"/>
      <c r="G324" s="1"/>
    </row>
    <row r="325" ht="12.75" customHeight="1">
      <c r="A325" s="1"/>
      <c r="B325" s="1"/>
      <c r="C325" s="1"/>
      <c r="D325" s="1"/>
      <c r="E325" s="1"/>
      <c r="F325" s="1"/>
      <c r="G325" s="1"/>
    </row>
    <row r="326" ht="12.75" customHeight="1">
      <c r="A326" s="1"/>
      <c r="B326" s="1"/>
      <c r="C326" s="1"/>
      <c r="D326" s="1"/>
      <c r="E326" s="1"/>
      <c r="F326" s="1"/>
      <c r="G326" s="1"/>
    </row>
    <row r="327" ht="12.75" customHeight="1">
      <c r="A327" s="1"/>
      <c r="B327" s="1"/>
      <c r="C327" s="1"/>
      <c r="D327" s="1"/>
      <c r="E327" s="1"/>
      <c r="F327" s="1"/>
      <c r="G327" s="1"/>
    </row>
    <row r="328" ht="12.75" customHeight="1">
      <c r="A328" s="1"/>
      <c r="B328" s="1"/>
      <c r="C328" s="1"/>
      <c r="D328" s="1"/>
      <c r="E328" s="1"/>
      <c r="F328" s="1"/>
      <c r="G328" s="1"/>
    </row>
    <row r="329" ht="12.75" customHeight="1">
      <c r="A329" s="1"/>
      <c r="B329" s="1"/>
      <c r="C329" s="1"/>
      <c r="D329" s="1"/>
      <c r="E329" s="1"/>
      <c r="F329" s="1"/>
      <c r="G329" s="1"/>
    </row>
    <row r="330" ht="12.75" customHeight="1">
      <c r="A330" s="1"/>
      <c r="B330" s="1"/>
      <c r="C330" s="1"/>
      <c r="D330" s="1"/>
      <c r="E330" s="1"/>
      <c r="F330" s="1"/>
      <c r="G330" s="1"/>
    </row>
    <row r="331" ht="12.75" customHeight="1">
      <c r="A331" s="1"/>
      <c r="B331" s="1"/>
      <c r="C331" s="1"/>
      <c r="D331" s="1"/>
      <c r="E331" s="1"/>
      <c r="F331" s="1"/>
      <c r="G331" s="1"/>
    </row>
    <row r="332" ht="12.75" customHeight="1">
      <c r="A332" s="1"/>
      <c r="B332" s="1"/>
      <c r="C332" s="1"/>
      <c r="D332" s="1"/>
      <c r="E332" s="1"/>
      <c r="F332" s="1"/>
      <c r="G332" s="1"/>
    </row>
    <row r="333" ht="12.75" customHeight="1">
      <c r="A333" s="1"/>
      <c r="B333" s="1"/>
      <c r="C333" s="1"/>
      <c r="D333" s="1"/>
      <c r="E333" s="1"/>
      <c r="F333" s="1"/>
      <c r="G333" s="1"/>
    </row>
    <row r="334" ht="12.75" customHeight="1">
      <c r="A334" s="1"/>
      <c r="B334" s="1"/>
      <c r="C334" s="1"/>
      <c r="D334" s="1"/>
      <c r="E334" s="1"/>
      <c r="F334" s="1"/>
      <c r="G334" s="1"/>
    </row>
    <row r="335" ht="12.75" customHeight="1">
      <c r="A335" s="1"/>
      <c r="B335" s="1"/>
      <c r="C335" s="1"/>
      <c r="D335" s="1"/>
      <c r="E335" s="1"/>
      <c r="F335" s="1"/>
      <c r="G335" s="1"/>
    </row>
    <row r="336" ht="12.75" customHeight="1">
      <c r="A336" s="1"/>
      <c r="B336" s="1"/>
      <c r="C336" s="1"/>
      <c r="D336" s="1"/>
      <c r="E336" s="1"/>
      <c r="F336" s="1"/>
      <c r="G336" s="1"/>
    </row>
    <row r="337" ht="12.75" customHeight="1">
      <c r="A337" s="1"/>
      <c r="B337" s="1"/>
      <c r="C337" s="1"/>
      <c r="D337" s="1"/>
      <c r="E337" s="1"/>
      <c r="F337" s="1"/>
      <c r="G337" s="1"/>
    </row>
    <row r="338" ht="12.75" customHeight="1">
      <c r="A338" s="1"/>
      <c r="B338" s="1"/>
      <c r="C338" s="1"/>
      <c r="D338" s="1"/>
      <c r="E338" s="1"/>
      <c r="F338" s="1"/>
      <c r="G338" s="1"/>
    </row>
    <row r="339" ht="12.75" customHeight="1">
      <c r="A339" s="1"/>
      <c r="B339" s="1"/>
      <c r="C339" s="1"/>
      <c r="D339" s="1"/>
      <c r="E339" s="1"/>
      <c r="F339" s="1"/>
      <c r="G339" s="1"/>
    </row>
    <row r="340" ht="12.75" customHeight="1">
      <c r="A340" s="1"/>
      <c r="B340" s="1"/>
      <c r="C340" s="1"/>
      <c r="D340" s="1"/>
      <c r="E340" s="1"/>
      <c r="F340" s="1"/>
      <c r="G340" s="1"/>
    </row>
    <row r="341" ht="12.75" customHeight="1">
      <c r="A341" s="1"/>
      <c r="B341" s="1"/>
      <c r="C341" s="1"/>
      <c r="D341" s="1"/>
      <c r="E341" s="1"/>
      <c r="F341" s="1"/>
      <c r="G341" s="1"/>
    </row>
    <row r="342" ht="12.75" customHeight="1">
      <c r="A342" s="1"/>
      <c r="B342" s="1"/>
      <c r="C342" s="1"/>
      <c r="D342" s="1"/>
      <c r="E342" s="1"/>
      <c r="F342" s="1"/>
      <c r="G342" s="1"/>
    </row>
    <row r="343" ht="12.75" customHeight="1">
      <c r="A343" s="1"/>
      <c r="B343" s="1"/>
      <c r="C343" s="1"/>
      <c r="D343" s="1"/>
      <c r="E343" s="1"/>
      <c r="F343" s="1"/>
      <c r="G343" s="1"/>
    </row>
    <row r="344" ht="12.75" customHeight="1">
      <c r="A344" s="1"/>
      <c r="B344" s="1"/>
      <c r="C344" s="1"/>
      <c r="D344" s="1"/>
      <c r="E344" s="1"/>
      <c r="F344" s="1"/>
      <c r="G344" s="1"/>
    </row>
    <row r="345" ht="12.75" customHeight="1">
      <c r="A345" s="1"/>
      <c r="B345" s="1"/>
      <c r="C345" s="1"/>
      <c r="D345" s="1"/>
      <c r="E345" s="1"/>
      <c r="F345" s="1"/>
      <c r="G345" s="1"/>
    </row>
    <row r="346" ht="12.75" customHeight="1">
      <c r="A346" s="1"/>
      <c r="B346" s="1"/>
      <c r="C346" s="1"/>
      <c r="D346" s="1"/>
      <c r="E346" s="1"/>
      <c r="F346" s="1"/>
      <c r="G346" s="1"/>
    </row>
    <row r="347" ht="12.75" customHeight="1">
      <c r="A347" s="1"/>
      <c r="B347" s="1"/>
      <c r="C347" s="1"/>
      <c r="D347" s="1"/>
      <c r="E347" s="1"/>
      <c r="F347" s="1"/>
      <c r="G347" s="1"/>
    </row>
    <row r="348" ht="12.75" customHeight="1">
      <c r="A348" s="1"/>
      <c r="B348" s="1"/>
      <c r="C348" s="1"/>
      <c r="D348" s="1"/>
      <c r="E348" s="1"/>
      <c r="F348" s="1"/>
      <c r="G348" s="1"/>
    </row>
    <row r="349" ht="12.75" customHeight="1">
      <c r="A349" s="1"/>
      <c r="B349" s="1"/>
      <c r="C349" s="1"/>
      <c r="D349" s="1"/>
      <c r="E349" s="1"/>
      <c r="F349" s="1"/>
      <c r="G349" s="1"/>
    </row>
    <row r="350" ht="12.75" customHeight="1">
      <c r="A350" s="1"/>
      <c r="B350" s="1"/>
      <c r="C350" s="1"/>
      <c r="D350" s="1"/>
      <c r="E350" s="1"/>
      <c r="F350" s="1"/>
      <c r="G350" s="1"/>
    </row>
    <row r="351" ht="12.75" customHeight="1">
      <c r="A351" s="1"/>
      <c r="B351" s="1"/>
      <c r="C351" s="1"/>
      <c r="D351" s="1"/>
      <c r="E351" s="1"/>
      <c r="F351" s="1"/>
      <c r="G351" s="1"/>
    </row>
    <row r="352" ht="12.75" customHeight="1">
      <c r="A352" s="1"/>
      <c r="B352" s="1"/>
      <c r="C352" s="1"/>
      <c r="D352" s="1"/>
      <c r="E352" s="1"/>
      <c r="F352" s="1"/>
      <c r="G352" s="1"/>
    </row>
    <row r="353" ht="12.75" customHeight="1">
      <c r="A353" s="1"/>
      <c r="B353" s="1"/>
      <c r="C353" s="1"/>
      <c r="D353" s="1"/>
      <c r="E353" s="1"/>
      <c r="F353" s="1"/>
      <c r="G353" s="1"/>
    </row>
    <row r="354" ht="12.75" customHeight="1">
      <c r="A354" s="1"/>
      <c r="B354" s="1"/>
      <c r="C354" s="1"/>
      <c r="D354" s="1"/>
      <c r="E354" s="1"/>
      <c r="F354" s="1"/>
      <c r="G354" s="1"/>
    </row>
    <row r="355" ht="12.75" customHeight="1">
      <c r="A355" s="1"/>
      <c r="B355" s="1"/>
      <c r="C355" s="1"/>
      <c r="D355" s="1"/>
      <c r="E355" s="1"/>
      <c r="F355" s="1"/>
      <c r="G355" s="1"/>
    </row>
    <row r="356" ht="12.75" customHeight="1">
      <c r="A356" s="1"/>
      <c r="B356" s="1"/>
      <c r="C356" s="1"/>
      <c r="D356" s="1"/>
      <c r="E356" s="1"/>
      <c r="F356" s="1"/>
      <c r="G356" s="1"/>
    </row>
    <row r="357" ht="12.75" customHeight="1">
      <c r="A357" s="1"/>
      <c r="B357" s="1"/>
      <c r="C357" s="1"/>
      <c r="D357" s="1"/>
      <c r="E357" s="1"/>
      <c r="F357" s="1"/>
      <c r="G357" s="1"/>
    </row>
    <row r="358" ht="12.75" customHeight="1">
      <c r="A358" s="1"/>
      <c r="B358" s="1"/>
      <c r="C358" s="1"/>
      <c r="D358" s="1"/>
      <c r="E358" s="1"/>
      <c r="F358" s="1"/>
      <c r="G358" s="1"/>
    </row>
    <row r="359" ht="12.75" customHeight="1">
      <c r="A359" s="1"/>
      <c r="B359" s="1"/>
      <c r="C359" s="1"/>
      <c r="D359" s="1"/>
      <c r="E359" s="1"/>
      <c r="F359" s="1"/>
      <c r="G359" s="1"/>
    </row>
    <row r="360" ht="12.75" customHeight="1">
      <c r="A360" s="1"/>
      <c r="B360" s="1"/>
      <c r="C360" s="1"/>
      <c r="D360" s="1"/>
      <c r="E360" s="1"/>
      <c r="F360" s="1"/>
      <c r="G360" s="1"/>
    </row>
    <row r="361" ht="12.75" customHeight="1">
      <c r="A361" s="1"/>
      <c r="B361" s="1"/>
      <c r="C361" s="1"/>
      <c r="D361" s="1"/>
      <c r="E361" s="1"/>
      <c r="F361" s="1"/>
      <c r="G361" s="1"/>
    </row>
    <row r="362" ht="12.75" customHeight="1">
      <c r="A362" s="1"/>
      <c r="B362" s="1"/>
      <c r="C362" s="1"/>
      <c r="D362" s="1"/>
      <c r="E362" s="1"/>
      <c r="F362" s="1"/>
      <c r="G362" s="1"/>
    </row>
    <row r="363" ht="12.75" customHeight="1">
      <c r="A363" s="1"/>
      <c r="B363" s="1"/>
      <c r="C363" s="1"/>
      <c r="D363" s="1"/>
      <c r="E363" s="1"/>
      <c r="F363" s="1"/>
      <c r="G363" s="1"/>
    </row>
    <row r="364" ht="12.75" customHeight="1">
      <c r="A364" s="1"/>
      <c r="B364" s="1"/>
      <c r="C364" s="1"/>
      <c r="D364" s="1"/>
      <c r="E364" s="1"/>
      <c r="F364" s="1"/>
      <c r="G364" s="1"/>
    </row>
    <row r="365" ht="12.75" customHeight="1">
      <c r="A365" s="1"/>
      <c r="B365" s="1"/>
      <c r="C365" s="1"/>
      <c r="D365" s="1"/>
      <c r="E365" s="1"/>
      <c r="F365" s="1"/>
      <c r="G365" s="1"/>
    </row>
    <row r="366" ht="12.75" customHeight="1">
      <c r="A366" s="1"/>
      <c r="B366" s="1"/>
      <c r="C366" s="1"/>
      <c r="D366" s="1"/>
      <c r="E366" s="1"/>
      <c r="F366" s="1"/>
      <c r="G366" s="1"/>
    </row>
    <row r="367" ht="12.75" customHeight="1">
      <c r="A367" s="1"/>
      <c r="B367" s="1"/>
      <c r="C367" s="1"/>
      <c r="D367" s="1"/>
      <c r="E367" s="1"/>
      <c r="F367" s="1"/>
      <c r="G367" s="1"/>
    </row>
    <row r="368" ht="12.75" customHeight="1">
      <c r="A368" s="1"/>
      <c r="B368" s="1"/>
      <c r="C368" s="1"/>
      <c r="D368" s="1"/>
      <c r="E368" s="1"/>
      <c r="F368" s="1"/>
      <c r="G368" s="1"/>
    </row>
    <row r="369" ht="12.75" customHeight="1">
      <c r="A369" s="1"/>
      <c r="B369" s="1"/>
      <c r="C369" s="1"/>
      <c r="D369" s="1"/>
      <c r="E369" s="1"/>
      <c r="F369" s="1"/>
      <c r="G369" s="1"/>
    </row>
    <row r="370" ht="12.75" customHeight="1">
      <c r="A370" s="1"/>
      <c r="B370" s="1"/>
      <c r="C370" s="1"/>
      <c r="D370" s="1"/>
      <c r="E370" s="1"/>
      <c r="F370" s="1"/>
      <c r="G370" s="1"/>
    </row>
    <row r="371" ht="12.75" customHeight="1">
      <c r="A371" s="1"/>
      <c r="B371" s="1"/>
      <c r="C371" s="1"/>
      <c r="D371" s="1"/>
      <c r="E371" s="1"/>
      <c r="F371" s="1"/>
      <c r="G371" s="1"/>
    </row>
    <row r="372" ht="12.75" customHeight="1">
      <c r="A372" s="1"/>
      <c r="B372" s="1"/>
      <c r="C372" s="1"/>
      <c r="D372" s="1"/>
      <c r="E372" s="1"/>
      <c r="F372" s="1"/>
      <c r="G372" s="1"/>
    </row>
    <row r="373" ht="12.75" customHeight="1">
      <c r="A373" s="1"/>
      <c r="B373" s="1"/>
      <c r="C373" s="1"/>
      <c r="D373" s="1"/>
      <c r="E373" s="1"/>
      <c r="F373" s="1"/>
      <c r="G373" s="1"/>
    </row>
    <row r="374" ht="12.75" customHeight="1">
      <c r="A374" s="1"/>
      <c r="B374" s="1"/>
      <c r="C374" s="1"/>
      <c r="D374" s="1"/>
      <c r="E374" s="1"/>
      <c r="F374" s="1"/>
      <c r="G374" s="1"/>
    </row>
    <row r="375" ht="12.75" customHeight="1">
      <c r="A375" s="1"/>
      <c r="B375" s="1"/>
      <c r="C375" s="1"/>
      <c r="D375" s="1"/>
      <c r="E375" s="1"/>
      <c r="F375" s="1"/>
      <c r="G375" s="1"/>
    </row>
    <row r="376" ht="12.75" customHeight="1">
      <c r="A376" s="1"/>
      <c r="B376" s="1"/>
      <c r="C376" s="1"/>
      <c r="D376" s="1"/>
      <c r="E376" s="1"/>
      <c r="F376" s="1"/>
      <c r="G376" s="1"/>
    </row>
    <row r="377" ht="12.75" customHeight="1">
      <c r="A377" s="1"/>
      <c r="B377" s="1"/>
      <c r="C377" s="1"/>
      <c r="D377" s="1"/>
      <c r="E377" s="1"/>
      <c r="F377" s="1"/>
      <c r="G377" s="1"/>
    </row>
    <row r="378" ht="12.75" customHeight="1">
      <c r="A378" s="1"/>
      <c r="B378" s="1"/>
      <c r="C378" s="1"/>
      <c r="D378" s="1"/>
      <c r="E378" s="1"/>
      <c r="F378" s="1"/>
      <c r="G378" s="1"/>
    </row>
    <row r="379" ht="12.75" customHeight="1">
      <c r="A379" s="1"/>
      <c r="B379" s="1"/>
      <c r="C379" s="1"/>
      <c r="D379" s="1"/>
      <c r="E379" s="1"/>
      <c r="F379" s="1"/>
      <c r="G379" s="1"/>
    </row>
    <row r="380" ht="12.75" customHeight="1">
      <c r="A380" s="1"/>
      <c r="B380" s="1"/>
      <c r="C380" s="1"/>
      <c r="D380" s="1"/>
      <c r="E380" s="1"/>
      <c r="F380" s="1"/>
      <c r="G380" s="1"/>
    </row>
    <row r="381" ht="12.75" customHeight="1">
      <c r="A381" s="1"/>
      <c r="B381" s="1"/>
      <c r="C381" s="1"/>
      <c r="D381" s="1"/>
      <c r="E381" s="1"/>
      <c r="F381" s="1"/>
      <c r="G381" s="1"/>
    </row>
    <row r="382" ht="12.75" customHeight="1">
      <c r="A382" s="1"/>
      <c r="B382" s="1"/>
      <c r="C382" s="1"/>
      <c r="D382" s="1"/>
      <c r="E382" s="1"/>
      <c r="F382" s="1"/>
      <c r="G382" s="1"/>
    </row>
    <row r="383" ht="12.75" customHeight="1">
      <c r="A383" s="1"/>
      <c r="B383" s="1"/>
      <c r="C383" s="1"/>
      <c r="D383" s="1"/>
      <c r="E383" s="1"/>
      <c r="F383" s="1"/>
      <c r="G383" s="1"/>
    </row>
    <row r="384" ht="12.75" customHeight="1">
      <c r="A384" s="1"/>
      <c r="B384" s="1"/>
      <c r="C384" s="1"/>
      <c r="D384" s="1"/>
      <c r="E384" s="1"/>
      <c r="F384" s="1"/>
      <c r="G384" s="1"/>
    </row>
    <row r="385" ht="12.75" customHeight="1">
      <c r="A385" s="1"/>
      <c r="B385" s="1"/>
      <c r="C385" s="1"/>
      <c r="D385" s="1"/>
      <c r="E385" s="1"/>
      <c r="F385" s="1"/>
      <c r="G385" s="1"/>
    </row>
    <row r="386" ht="12.75" customHeight="1">
      <c r="A386" s="1"/>
      <c r="B386" s="1"/>
      <c r="C386" s="1"/>
      <c r="D386" s="1"/>
      <c r="E386" s="1"/>
      <c r="F386" s="1"/>
      <c r="G386" s="1"/>
    </row>
    <row r="387" ht="12.75" customHeight="1">
      <c r="A387" s="1"/>
      <c r="B387" s="1"/>
      <c r="C387" s="1"/>
      <c r="D387" s="1"/>
      <c r="E387" s="1"/>
      <c r="F387" s="1"/>
      <c r="G387" s="1"/>
    </row>
    <row r="388" ht="12.75" customHeight="1">
      <c r="A388" s="1"/>
      <c r="B388" s="1"/>
      <c r="C388" s="1"/>
      <c r="D388" s="1"/>
      <c r="E388" s="1"/>
      <c r="F388" s="1"/>
      <c r="G388" s="1"/>
    </row>
    <row r="389" ht="12.75" customHeight="1">
      <c r="A389" s="1"/>
      <c r="B389" s="1"/>
      <c r="C389" s="1"/>
      <c r="D389" s="1"/>
      <c r="E389" s="1"/>
      <c r="F389" s="1"/>
      <c r="G389" s="1"/>
    </row>
    <row r="390" ht="12.75" customHeight="1">
      <c r="A390" s="1"/>
      <c r="B390" s="1"/>
      <c r="C390" s="1"/>
      <c r="D390" s="1"/>
      <c r="E390" s="1"/>
      <c r="F390" s="1"/>
      <c r="G390" s="1"/>
    </row>
    <row r="391" ht="12.75" customHeight="1">
      <c r="A391" s="1"/>
      <c r="B391" s="1"/>
      <c r="C391" s="1"/>
      <c r="D391" s="1"/>
      <c r="E391" s="1"/>
      <c r="F391" s="1"/>
      <c r="G391" s="1"/>
    </row>
    <row r="392" ht="12.75" customHeight="1">
      <c r="A392" s="1"/>
      <c r="B392" s="1"/>
      <c r="C392" s="1"/>
      <c r="D392" s="1"/>
      <c r="E392" s="1"/>
      <c r="F392" s="1"/>
      <c r="G392" s="1"/>
    </row>
    <row r="393" ht="12.75" customHeight="1">
      <c r="A393" s="1"/>
      <c r="B393" s="1"/>
      <c r="C393" s="1"/>
      <c r="D393" s="1"/>
      <c r="E393" s="1"/>
      <c r="F393" s="1"/>
      <c r="G393" s="1"/>
    </row>
    <row r="394" ht="12.75" customHeight="1">
      <c r="A394" s="1"/>
      <c r="B394" s="1"/>
      <c r="C394" s="1"/>
      <c r="D394" s="1"/>
      <c r="E394" s="1"/>
      <c r="F394" s="1"/>
      <c r="G394" s="1"/>
    </row>
    <row r="395" ht="12.75" customHeight="1">
      <c r="A395" s="1"/>
      <c r="B395" s="1"/>
      <c r="C395" s="1"/>
      <c r="D395" s="1"/>
      <c r="E395" s="1"/>
      <c r="F395" s="1"/>
      <c r="G395" s="1"/>
    </row>
    <row r="396" ht="12.75" customHeight="1">
      <c r="A396" s="1"/>
      <c r="B396" s="1"/>
      <c r="C396" s="1"/>
      <c r="D396" s="1"/>
      <c r="E396" s="1"/>
      <c r="F396" s="1"/>
      <c r="G396" s="1"/>
    </row>
    <row r="397" ht="12.75" customHeight="1">
      <c r="A397" s="1"/>
      <c r="B397" s="1"/>
      <c r="C397" s="1"/>
      <c r="D397" s="1"/>
      <c r="E397" s="1"/>
      <c r="F397" s="1"/>
      <c r="G397" s="1"/>
    </row>
    <row r="398" ht="12.75" customHeight="1">
      <c r="A398" s="1"/>
      <c r="B398" s="1"/>
      <c r="C398" s="1"/>
      <c r="D398" s="1"/>
      <c r="E398" s="1"/>
      <c r="F398" s="1"/>
      <c r="G398" s="1"/>
    </row>
    <row r="399" ht="12.75" customHeight="1">
      <c r="A399" s="1"/>
      <c r="B399" s="1"/>
      <c r="C399" s="1"/>
      <c r="D399" s="1"/>
      <c r="E399" s="1"/>
      <c r="F399" s="1"/>
      <c r="G399" s="1"/>
    </row>
    <row r="400" ht="12.75" customHeight="1">
      <c r="A400" s="1"/>
      <c r="B400" s="1"/>
      <c r="C400" s="1"/>
      <c r="D400" s="1"/>
      <c r="E400" s="1"/>
      <c r="F400" s="1"/>
      <c r="G400" s="1"/>
    </row>
    <row r="401" ht="12.75" customHeight="1">
      <c r="A401" s="1"/>
      <c r="B401" s="1"/>
      <c r="C401" s="1"/>
      <c r="D401" s="1"/>
      <c r="E401" s="1"/>
      <c r="F401" s="1"/>
      <c r="G401" s="1"/>
    </row>
    <row r="402" ht="12.75" customHeight="1">
      <c r="A402" s="1"/>
      <c r="B402" s="1"/>
      <c r="C402" s="1"/>
      <c r="D402" s="1"/>
      <c r="E402" s="1"/>
      <c r="F402" s="1"/>
      <c r="G402" s="1"/>
    </row>
    <row r="403" ht="12.75" customHeight="1">
      <c r="A403" s="1"/>
      <c r="B403" s="1"/>
      <c r="C403" s="1"/>
      <c r="D403" s="1"/>
      <c r="E403" s="1"/>
      <c r="F403" s="1"/>
      <c r="G403" s="1"/>
    </row>
    <row r="404" ht="12.75" customHeight="1">
      <c r="A404" s="1"/>
      <c r="B404" s="1"/>
      <c r="C404" s="1"/>
      <c r="D404" s="1"/>
      <c r="E404" s="1"/>
      <c r="F404" s="1"/>
      <c r="G404" s="1"/>
    </row>
    <row r="405" ht="12.75" customHeight="1">
      <c r="A405" s="1"/>
      <c r="B405" s="1"/>
      <c r="C405" s="1"/>
      <c r="D405" s="1"/>
      <c r="E405" s="1"/>
      <c r="F405" s="1"/>
      <c r="G405" s="1"/>
    </row>
    <row r="406" ht="12.75" customHeight="1">
      <c r="A406" s="1"/>
      <c r="B406" s="1"/>
      <c r="C406" s="1"/>
      <c r="D406" s="1"/>
      <c r="E406" s="1"/>
      <c r="F406" s="1"/>
      <c r="G406" s="1"/>
    </row>
    <row r="407" ht="12.75" customHeight="1">
      <c r="A407" s="1"/>
      <c r="B407" s="1"/>
      <c r="C407" s="1"/>
      <c r="D407" s="1"/>
      <c r="E407" s="1"/>
      <c r="F407" s="1"/>
      <c r="G407" s="1"/>
    </row>
    <row r="408" ht="12.75" customHeight="1">
      <c r="A408" s="1"/>
      <c r="B408" s="1"/>
      <c r="C408" s="1"/>
      <c r="D408" s="1"/>
      <c r="E408" s="1"/>
      <c r="F408" s="1"/>
      <c r="G408" s="1"/>
    </row>
    <row r="409" ht="12.75" customHeight="1">
      <c r="A409" s="1"/>
      <c r="B409" s="1"/>
      <c r="C409" s="1"/>
      <c r="D409" s="1"/>
      <c r="E409" s="1"/>
      <c r="F409" s="1"/>
      <c r="G409" s="1"/>
    </row>
    <row r="410" ht="12.75" customHeight="1">
      <c r="A410" s="1"/>
      <c r="B410" s="1"/>
      <c r="C410" s="1"/>
      <c r="D410" s="1"/>
      <c r="E410" s="1"/>
      <c r="F410" s="1"/>
      <c r="G410" s="1"/>
    </row>
    <row r="411" ht="12.75" customHeight="1">
      <c r="A411" s="1"/>
      <c r="B411" s="1"/>
      <c r="C411" s="1"/>
      <c r="D411" s="1"/>
      <c r="E411" s="1"/>
      <c r="F411" s="1"/>
      <c r="G411" s="1"/>
    </row>
    <row r="412" ht="12.75" customHeight="1">
      <c r="A412" s="1"/>
      <c r="B412" s="1"/>
      <c r="C412" s="1"/>
      <c r="D412" s="1"/>
      <c r="E412" s="1"/>
      <c r="F412" s="1"/>
      <c r="G412" s="1"/>
    </row>
    <row r="413" ht="12.75" customHeight="1">
      <c r="A413" s="1"/>
      <c r="B413" s="1"/>
      <c r="C413" s="1"/>
      <c r="D413" s="1"/>
      <c r="E413" s="1"/>
      <c r="F413" s="1"/>
      <c r="G413" s="1"/>
    </row>
    <row r="414" ht="12.75" customHeight="1">
      <c r="A414" s="1"/>
      <c r="B414" s="1"/>
      <c r="C414" s="1"/>
      <c r="D414" s="1"/>
      <c r="E414" s="1"/>
      <c r="F414" s="1"/>
      <c r="G414" s="1"/>
    </row>
    <row r="415" ht="12.75" customHeight="1">
      <c r="A415" s="1"/>
      <c r="B415" s="1"/>
      <c r="C415" s="1"/>
      <c r="D415" s="1"/>
      <c r="E415" s="1"/>
      <c r="F415" s="1"/>
      <c r="G415" s="1"/>
    </row>
    <row r="416" ht="12.75" customHeight="1">
      <c r="A416" s="1"/>
      <c r="B416" s="1"/>
      <c r="C416" s="1"/>
      <c r="D416" s="1"/>
      <c r="E416" s="1"/>
      <c r="F416" s="1"/>
      <c r="G416" s="1"/>
    </row>
    <row r="417" ht="12.75" customHeight="1">
      <c r="A417" s="1"/>
      <c r="B417" s="1"/>
      <c r="C417" s="1"/>
      <c r="D417" s="1"/>
      <c r="E417" s="1"/>
      <c r="F417" s="1"/>
      <c r="G417" s="1"/>
    </row>
    <row r="418" ht="12.75" customHeight="1">
      <c r="A418" s="1"/>
      <c r="B418" s="1"/>
      <c r="C418" s="1"/>
      <c r="D418" s="1"/>
      <c r="E418" s="1"/>
      <c r="F418" s="1"/>
      <c r="G418" s="1"/>
    </row>
    <row r="419" ht="12.75" customHeight="1">
      <c r="A419" s="1"/>
      <c r="B419" s="1"/>
      <c r="C419" s="1"/>
      <c r="D419" s="1"/>
      <c r="E419" s="1"/>
      <c r="F419" s="1"/>
      <c r="G419" s="1"/>
    </row>
    <row r="420" ht="12.75" customHeight="1">
      <c r="A420" s="1"/>
      <c r="B420" s="1"/>
      <c r="C420" s="1"/>
      <c r="D420" s="1"/>
      <c r="E420" s="1"/>
      <c r="F420" s="1"/>
      <c r="G420" s="1"/>
    </row>
    <row r="421" ht="12.75" customHeight="1">
      <c r="A421" s="1"/>
      <c r="B421" s="1"/>
      <c r="C421" s="1"/>
      <c r="D421" s="1"/>
      <c r="E421" s="1"/>
      <c r="F421" s="1"/>
      <c r="G421" s="1"/>
    </row>
    <row r="422" ht="12.75" customHeight="1">
      <c r="A422" s="1"/>
      <c r="B422" s="1"/>
      <c r="C422" s="1"/>
      <c r="D422" s="1"/>
      <c r="E422" s="1"/>
      <c r="F422" s="1"/>
      <c r="G422" s="1"/>
    </row>
    <row r="423" ht="12.75" customHeight="1">
      <c r="A423" s="1"/>
      <c r="B423" s="1"/>
      <c r="C423" s="1"/>
      <c r="D423" s="1"/>
      <c r="E423" s="1"/>
      <c r="F423" s="1"/>
      <c r="G423" s="1"/>
    </row>
    <row r="424" ht="12.75" customHeight="1">
      <c r="A424" s="1"/>
      <c r="B424" s="1"/>
      <c r="C424" s="1"/>
      <c r="D424" s="1"/>
      <c r="E424" s="1"/>
      <c r="F424" s="1"/>
      <c r="G424" s="1"/>
    </row>
    <row r="425" ht="12.75" customHeight="1">
      <c r="A425" s="1"/>
      <c r="B425" s="1"/>
      <c r="C425" s="1"/>
      <c r="D425" s="1"/>
      <c r="E425" s="1"/>
      <c r="F425" s="1"/>
      <c r="G425" s="1"/>
    </row>
    <row r="426" ht="12.75" customHeight="1">
      <c r="A426" s="1"/>
      <c r="B426" s="1"/>
      <c r="C426" s="1"/>
      <c r="D426" s="1"/>
      <c r="E426" s="1"/>
      <c r="F426" s="1"/>
      <c r="G426" s="1"/>
    </row>
    <row r="427" ht="12.75" customHeight="1">
      <c r="A427" s="1"/>
      <c r="B427" s="1"/>
      <c r="C427" s="1"/>
      <c r="D427" s="1"/>
      <c r="E427" s="1"/>
      <c r="F427" s="1"/>
      <c r="G427" s="1"/>
    </row>
    <row r="428" ht="12.75" customHeight="1">
      <c r="A428" s="1"/>
      <c r="B428" s="1"/>
      <c r="C428" s="1"/>
      <c r="D428" s="1"/>
      <c r="E428" s="1"/>
      <c r="F428" s="1"/>
      <c r="G428" s="1"/>
    </row>
    <row r="429" ht="12.75" customHeight="1">
      <c r="A429" s="1"/>
      <c r="B429" s="1"/>
      <c r="C429" s="1"/>
      <c r="D429" s="1"/>
      <c r="E429" s="1"/>
      <c r="F429" s="1"/>
      <c r="G429" s="1"/>
    </row>
    <row r="430" ht="12.75" customHeight="1">
      <c r="A430" s="1"/>
      <c r="B430" s="1"/>
      <c r="C430" s="1"/>
      <c r="D430" s="1"/>
      <c r="E430" s="1"/>
      <c r="F430" s="1"/>
      <c r="G430" s="1"/>
    </row>
    <row r="431" ht="12.75" customHeight="1">
      <c r="A431" s="1"/>
      <c r="B431" s="1"/>
      <c r="C431" s="1"/>
      <c r="D431" s="1"/>
      <c r="E431" s="1"/>
      <c r="F431" s="1"/>
      <c r="G431" s="1"/>
    </row>
    <row r="432" ht="12.75" customHeight="1">
      <c r="A432" s="1"/>
      <c r="B432" s="1"/>
      <c r="C432" s="1"/>
      <c r="D432" s="1"/>
      <c r="E432" s="1"/>
      <c r="F432" s="1"/>
      <c r="G432" s="1"/>
    </row>
    <row r="433" ht="12.75" customHeight="1">
      <c r="A433" s="1"/>
      <c r="B433" s="1"/>
      <c r="C433" s="1"/>
      <c r="D433" s="1"/>
      <c r="E433" s="1"/>
      <c r="F433" s="1"/>
      <c r="G433" s="1"/>
    </row>
    <row r="434" ht="12.75" customHeight="1">
      <c r="A434" s="1"/>
      <c r="B434" s="1"/>
      <c r="C434" s="1"/>
      <c r="D434" s="1"/>
      <c r="E434" s="1"/>
      <c r="F434" s="1"/>
      <c r="G434" s="1"/>
    </row>
    <row r="435" ht="12.75" customHeight="1">
      <c r="A435" s="1"/>
      <c r="B435" s="1"/>
      <c r="C435" s="1"/>
      <c r="D435" s="1"/>
      <c r="E435" s="1"/>
      <c r="F435" s="1"/>
      <c r="G435" s="1"/>
    </row>
    <row r="436" ht="12.75" customHeight="1">
      <c r="A436" s="1"/>
      <c r="B436" s="1"/>
      <c r="C436" s="1"/>
      <c r="D436" s="1"/>
      <c r="E436" s="1"/>
      <c r="F436" s="1"/>
      <c r="G436" s="1"/>
    </row>
    <row r="437" ht="12.75" customHeight="1">
      <c r="A437" s="1"/>
      <c r="B437" s="1"/>
      <c r="C437" s="1"/>
      <c r="D437" s="1"/>
      <c r="E437" s="1"/>
      <c r="F437" s="1"/>
      <c r="G437" s="1"/>
    </row>
    <row r="438" ht="12.75" customHeight="1">
      <c r="A438" s="1"/>
      <c r="B438" s="1"/>
      <c r="C438" s="1"/>
      <c r="D438" s="1"/>
      <c r="E438" s="1"/>
      <c r="F438" s="1"/>
      <c r="G438" s="1"/>
    </row>
    <row r="439" ht="12.75" customHeight="1">
      <c r="A439" s="1"/>
      <c r="B439" s="1"/>
      <c r="C439" s="1"/>
      <c r="D439" s="1"/>
      <c r="E439" s="1"/>
      <c r="F439" s="1"/>
      <c r="G439" s="1"/>
    </row>
    <row r="440" ht="12.75" customHeight="1">
      <c r="A440" s="1"/>
      <c r="B440" s="1"/>
      <c r="C440" s="1"/>
      <c r="D440" s="1"/>
      <c r="E440" s="1"/>
      <c r="F440" s="1"/>
      <c r="G440" s="1"/>
    </row>
    <row r="441" ht="12.75" customHeight="1">
      <c r="A441" s="1"/>
      <c r="B441" s="1"/>
      <c r="C441" s="1"/>
      <c r="D441" s="1"/>
      <c r="E441" s="1"/>
      <c r="F441" s="1"/>
      <c r="G441" s="1"/>
    </row>
    <row r="442" ht="12.75" customHeight="1">
      <c r="A442" s="1"/>
      <c r="B442" s="1"/>
      <c r="C442" s="1"/>
      <c r="D442" s="1"/>
      <c r="E442" s="1"/>
      <c r="F442" s="1"/>
      <c r="G442" s="1"/>
    </row>
    <row r="443" ht="12.75" customHeight="1">
      <c r="A443" s="1"/>
      <c r="B443" s="1"/>
      <c r="C443" s="1"/>
      <c r="D443" s="1"/>
      <c r="E443" s="1"/>
      <c r="F443" s="1"/>
      <c r="G443" s="1"/>
    </row>
    <row r="444" ht="12.75" customHeight="1">
      <c r="A444" s="1"/>
      <c r="B444" s="1"/>
      <c r="C444" s="1"/>
      <c r="D444" s="1"/>
      <c r="E444" s="1"/>
      <c r="F444" s="1"/>
      <c r="G444" s="1"/>
    </row>
    <row r="445" ht="12.75" customHeight="1">
      <c r="A445" s="1"/>
      <c r="B445" s="1"/>
      <c r="C445" s="1"/>
      <c r="D445" s="1"/>
      <c r="E445" s="1"/>
      <c r="F445" s="1"/>
      <c r="G445" s="1"/>
    </row>
    <row r="446" ht="12.75" customHeight="1">
      <c r="A446" s="1"/>
      <c r="B446" s="1"/>
      <c r="C446" s="1"/>
      <c r="D446" s="1"/>
      <c r="E446" s="1"/>
      <c r="F446" s="1"/>
      <c r="G446" s="1"/>
    </row>
    <row r="447" ht="12.75" customHeight="1">
      <c r="A447" s="1"/>
      <c r="B447" s="1"/>
      <c r="C447" s="1"/>
      <c r="D447" s="1"/>
      <c r="E447" s="1"/>
      <c r="F447" s="1"/>
      <c r="G447" s="1"/>
    </row>
    <row r="448" ht="12.75" customHeight="1">
      <c r="A448" s="1"/>
      <c r="B448" s="1"/>
      <c r="C448" s="1"/>
      <c r="D448" s="1"/>
      <c r="E448" s="1"/>
      <c r="F448" s="1"/>
      <c r="G448" s="1"/>
    </row>
    <row r="449" ht="12.75" customHeight="1">
      <c r="A449" s="1"/>
      <c r="B449" s="1"/>
      <c r="C449" s="1"/>
      <c r="D449" s="1"/>
      <c r="E449" s="1"/>
      <c r="F449" s="1"/>
      <c r="G449" s="1"/>
    </row>
    <row r="450" ht="12.75" customHeight="1">
      <c r="A450" s="1"/>
      <c r="B450" s="1"/>
      <c r="C450" s="1"/>
      <c r="D450" s="1"/>
      <c r="E450" s="1"/>
      <c r="F450" s="1"/>
      <c r="G450" s="1"/>
    </row>
    <row r="451" ht="12.75" customHeight="1">
      <c r="A451" s="1"/>
      <c r="B451" s="1"/>
      <c r="C451" s="1"/>
      <c r="D451" s="1"/>
      <c r="E451" s="1"/>
      <c r="F451" s="1"/>
      <c r="G451" s="1"/>
    </row>
    <row r="452" ht="12.75" customHeight="1">
      <c r="A452" s="1"/>
      <c r="B452" s="1"/>
      <c r="C452" s="1"/>
      <c r="D452" s="1"/>
      <c r="E452" s="1"/>
      <c r="F452" s="1"/>
      <c r="G452" s="1"/>
    </row>
    <row r="453" ht="12.75" customHeight="1">
      <c r="A453" s="1"/>
      <c r="B453" s="1"/>
      <c r="C453" s="1"/>
      <c r="D453" s="1"/>
      <c r="E453" s="1"/>
      <c r="F453" s="1"/>
      <c r="G453" s="1"/>
    </row>
    <row r="454" ht="12.75" customHeight="1">
      <c r="A454" s="1"/>
      <c r="B454" s="1"/>
      <c r="C454" s="1"/>
      <c r="D454" s="1"/>
      <c r="E454" s="1"/>
      <c r="F454" s="1"/>
      <c r="G454" s="1"/>
    </row>
    <row r="455" ht="12.75" customHeight="1">
      <c r="A455" s="1"/>
      <c r="B455" s="1"/>
      <c r="C455" s="1"/>
      <c r="D455" s="1"/>
      <c r="E455" s="1"/>
      <c r="F455" s="1"/>
      <c r="G455" s="1"/>
    </row>
    <row r="456" ht="12.75" customHeight="1">
      <c r="A456" s="1"/>
      <c r="B456" s="1"/>
      <c r="C456" s="1"/>
      <c r="D456" s="1"/>
      <c r="E456" s="1"/>
      <c r="F456" s="1"/>
      <c r="G456" s="1"/>
    </row>
    <row r="457" ht="12.75" customHeight="1">
      <c r="A457" s="1"/>
      <c r="B457" s="1"/>
      <c r="C457" s="1"/>
      <c r="D457" s="1"/>
      <c r="E457" s="1"/>
      <c r="F457" s="1"/>
      <c r="G457" s="1"/>
    </row>
    <row r="458" ht="12.75" customHeight="1">
      <c r="A458" s="1"/>
      <c r="B458" s="1"/>
      <c r="C458" s="1"/>
      <c r="D458" s="1"/>
      <c r="E458" s="1"/>
      <c r="F458" s="1"/>
      <c r="G458" s="1"/>
    </row>
    <row r="459" ht="12.75" customHeight="1">
      <c r="A459" s="1"/>
      <c r="B459" s="1"/>
      <c r="C459" s="1"/>
      <c r="D459" s="1"/>
      <c r="E459" s="1"/>
      <c r="F459" s="1"/>
      <c r="G459" s="1"/>
    </row>
    <row r="460" ht="12.75" customHeight="1">
      <c r="A460" s="1"/>
      <c r="B460" s="1"/>
      <c r="C460" s="1"/>
      <c r="D460" s="1"/>
      <c r="E460" s="1"/>
      <c r="F460" s="1"/>
      <c r="G460" s="1"/>
    </row>
    <row r="461" ht="12.75" customHeight="1">
      <c r="A461" s="1"/>
      <c r="B461" s="1"/>
      <c r="C461" s="1"/>
      <c r="D461" s="1"/>
      <c r="E461" s="1"/>
      <c r="F461" s="1"/>
      <c r="G461" s="1"/>
    </row>
    <row r="462" ht="12.75" customHeight="1">
      <c r="A462" s="1"/>
      <c r="B462" s="1"/>
      <c r="C462" s="1"/>
      <c r="D462" s="1"/>
      <c r="E462" s="1"/>
      <c r="F462" s="1"/>
      <c r="G462" s="1"/>
    </row>
    <row r="463" ht="12.75" customHeight="1">
      <c r="A463" s="1"/>
      <c r="B463" s="1"/>
      <c r="C463" s="1"/>
      <c r="D463" s="1"/>
      <c r="E463" s="1"/>
      <c r="F463" s="1"/>
      <c r="G463" s="1"/>
    </row>
    <row r="464" ht="12.75" customHeight="1">
      <c r="A464" s="1"/>
      <c r="B464" s="1"/>
      <c r="C464" s="1"/>
      <c r="D464" s="1"/>
      <c r="E464" s="1"/>
      <c r="F464" s="1"/>
      <c r="G464" s="1"/>
    </row>
    <row r="465" ht="12.75" customHeight="1">
      <c r="A465" s="1"/>
      <c r="B465" s="1"/>
      <c r="C465" s="1"/>
      <c r="D465" s="1"/>
      <c r="E465" s="1"/>
      <c r="F465" s="1"/>
      <c r="G465" s="1"/>
    </row>
    <row r="466" ht="12.75" customHeight="1">
      <c r="A466" s="1"/>
      <c r="B466" s="1"/>
      <c r="C466" s="1"/>
      <c r="D466" s="1"/>
      <c r="E466" s="1"/>
      <c r="F466" s="1"/>
      <c r="G466" s="1"/>
    </row>
    <row r="467" ht="12.75" customHeight="1">
      <c r="A467" s="1"/>
      <c r="B467" s="1"/>
      <c r="C467" s="1"/>
      <c r="D467" s="1"/>
      <c r="E467" s="1"/>
      <c r="F467" s="1"/>
      <c r="G467" s="1"/>
    </row>
    <row r="468" ht="12.75" customHeight="1">
      <c r="A468" s="1"/>
      <c r="B468" s="1"/>
      <c r="C468" s="1"/>
      <c r="D468" s="1"/>
      <c r="E468" s="1"/>
      <c r="F468" s="1"/>
      <c r="G468" s="1"/>
    </row>
    <row r="469" ht="12.75" customHeight="1">
      <c r="A469" s="1"/>
      <c r="B469" s="1"/>
      <c r="C469" s="1"/>
      <c r="D469" s="1"/>
      <c r="E469" s="1"/>
      <c r="F469" s="1"/>
      <c r="G469" s="1"/>
    </row>
    <row r="470" ht="12.75" customHeight="1">
      <c r="A470" s="1"/>
      <c r="B470" s="1"/>
      <c r="C470" s="1"/>
      <c r="D470" s="1"/>
      <c r="E470" s="1"/>
      <c r="F470" s="1"/>
      <c r="G470" s="1"/>
    </row>
    <row r="471" ht="12.75" customHeight="1">
      <c r="A471" s="1"/>
      <c r="B471" s="1"/>
      <c r="C471" s="1"/>
      <c r="D471" s="1"/>
      <c r="E471" s="1"/>
      <c r="F471" s="1"/>
      <c r="G471" s="1"/>
    </row>
    <row r="472" ht="12.75" customHeight="1">
      <c r="A472" s="1"/>
      <c r="B472" s="1"/>
      <c r="C472" s="1"/>
      <c r="D472" s="1"/>
      <c r="E472" s="1"/>
      <c r="F472" s="1"/>
      <c r="G472" s="1"/>
    </row>
    <row r="473" ht="12.75" customHeight="1">
      <c r="A473" s="1"/>
      <c r="B473" s="1"/>
      <c r="C473" s="1"/>
      <c r="D473" s="1"/>
      <c r="E473" s="1"/>
      <c r="F473" s="1"/>
      <c r="G473" s="1"/>
    </row>
    <row r="474" ht="12.75" customHeight="1">
      <c r="A474" s="1"/>
      <c r="B474" s="1"/>
      <c r="C474" s="1"/>
      <c r="D474" s="1"/>
      <c r="E474" s="1"/>
      <c r="F474" s="1"/>
      <c r="G474" s="1"/>
    </row>
    <row r="475" ht="12.75" customHeight="1">
      <c r="A475" s="1"/>
      <c r="B475" s="1"/>
      <c r="C475" s="1"/>
      <c r="D475" s="1"/>
      <c r="E475" s="1"/>
      <c r="F475" s="1"/>
      <c r="G475" s="1"/>
    </row>
    <row r="476" ht="12.75" customHeight="1">
      <c r="A476" s="1"/>
      <c r="B476" s="1"/>
      <c r="C476" s="1"/>
      <c r="D476" s="1"/>
      <c r="E476" s="1"/>
      <c r="F476" s="1"/>
      <c r="G476" s="1"/>
    </row>
    <row r="477" ht="12.75" customHeight="1">
      <c r="A477" s="1"/>
      <c r="B477" s="1"/>
      <c r="C477" s="1"/>
      <c r="D477" s="1"/>
      <c r="E477" s="1"/>
      <c r="F477" s="1"/>
      <c r="G477" s="1"/>
    </row>
    <row r="478" ht="12.75" customHeight="1">
      <c r="A478" s="1"/>
      <c r="B478" s="1"/>
      <c r="C478" s="1"/>
      <c r="D478" s="1"/>
      <c r="E478" s="1"/>
      <c r="F478" s="1"/>
      <c r="G478" s="1"/>
    </row>
    <row r="479" ht="12.75" customHeight="1">
      <c r="A479" s="1"/>
      <c r="B479" s="1"/>
      <c r="C479" s="1"/>
      <c r="D479" s="1"/>
      <c r="E479" s="1"/>
      <c r="F479" s="1"/>
      <c r="G479" s="1"/>
    </row>
    <row r="480" ht="12.75" customHeight="1">
      <c r="A480" s="1"/>
      <c r="B480" s="1"/>
      <c r="C480" s="1"/>
      <c r="D480" s="1"/>
      <c r="E480" s="1"/>
      <c r="F480" s="1"/>
      <c r="G480" s="1"/>
    </row>
    <row r="481" ht="12.75" customHeight="1">
      <c r="A481" s="1"/>
      <c r="B481" s="1"/>
      <c r="C481" s="1"/>
      <c r="D481" s="1"/>
      <c r="E481" s="1"/>
      <c r="F481" s="1"/>
      <c r="G481" s="1"/>
    </row>
    <row r="482" ht="12.75" customHeight="1">
      <c r="A482" s="1"/>
      <c r="B482" s="1"/>
      <c r="C482" s="1"/>
      <c r="D482" s="1"/>
      <c r="E482" s="1"/>
      <c r="F482" s="1"/>
      <c r="G482" s="1"/>
    </row>
    <row r="483" ht="12.75" customHeight="1">
      <c r="A483" s="1"/>
      <c r="B483" s="1"/>
      <c r="C483" s="1"/>
      <c r="D483" s="1"/>
      <c r="E483" s="1"/>
      <c r="F483" s="1"/>
      <c r="G483" s="1"/>
    </row>
    <row r="484" ht="12.75" customHeight="1">
      <c r="A484" s="1"/>
      <c r="B484" s="1"/>
      <c r="C484" s="1"/>
      <c r="D484" s="1"/>
      <c r="E484" s="1"/>
      <c r="F484" s="1"/>
      <c r="G484" s="1"/>
    </row>
    <row r="485" ht="12.75" customHeight="1">
      <c r="A485" s="1"/>
      <c r="B485" s="1"/>
      <c r="C485" s="1"/>
      <c r="D485" s="1"/>
      <c r="E485" s="1"/>
      <c r="F485" s="1"/>
      <c r="G485" s="1"/>
    </row>
    <row r="486" ht="12.75" customHeight="1">
      <c r="A486" s="1"/>
      <c r="B486" s="1"/>
      <c r="C486" s="1"/>
      <c r="D486" s="1"/>
      <c r="E486" s="1"/>
      <c r="F486" s="1"/>
      <c r="G486" s="1"/>
    </row>
    <row r="487" ht="12.75" customHeight="1">
      <c r="A487" s="1"/>
      <c r="B487" s="1"/>
      <c r="C487" s="1"/>
      <c r="D487" s="1"/>
      <c r="E487" s="1"/>
      <c r="F487" s="1"/>
      <c r="G487" s="1"/>
    </row>
    <row r="488" ht="12.75" customHeight="1">
      <c r="A488" s="1"/>
      <c r="B488" s="1"/>
      <c r="C488" s="1"/>
      <c r="D488" s="1"/>
      <c r="E488" s="1"/>
      <c r="F488" s="1"/>
      <c r="G488" s="1"/>
    </row>
    <row r="489" ht="12.75" customHeight="1">
      <c r="A489" s="1"/>
      <c r="B489" s="1"/>
      <c r="C489" s="1"/>
      <c r="D489" s="1"/>
      <c r="E489" s="1"/>
      <c r="F489" s="1"/>
      <c r="G489" s="1"/>
    </row>
    <row r="490" ht="12.75" customHeight="1">
      <c r="A490" s="1"/>
      <c r="B490" s="1"/>
      <c r="C490" s="1"/>
      <c r="D490" s="1"/>
      <c r="E490" s="1"/>
      <c r="F490" s="1"/>
      <c r="G490" s="1"/>
    </row>
    <row r="491" ht="12.75" customHeight="1">
      <c r="A491" s="1"/>
      <c r="B491" s="1"/>
      <c r="C491" s="1"/>
      <c r="D491" s="1"/>
      <c r="E491" s="1"/>
      <c r="F491" s="1"/>
      <c r="G491" s="1"/>
    </row>
    <row r="492" ht="12.75" customHeight="1">
      <c r="A492" s="1"/>
      <c r="B492" s="1"/>
      <c r="C492" s="1"/>
      <c r="D492" s="1"/>
      <c r="E492" s="1"/>
      <c r="F492" s="1"/>
      <c r="G492" s="1"/>
    </row>
    <row r="493" ht="12.75" customHeight="1">
      <c r="A493" s="1"/>
      <c r="B493" s="1"/>
      <c r="C493" s="1"/>
      <c r="D493" s="1"/>
      <c r="E493" s="1"/>
      <c r="F493" s="1"/>
      <c r="G493" s="1"/>
    </row>
    <row r="494" ht="12.75" customHeight="1">
      <c r="A494" s="1"/>
      <c r="B494" s="1"/>
      <c r="C494" s="1"/>
      <c r="D494" s="1"/>
      <c r="E494" s="1"/>
      <c r="F494" s="1"/>
      <c r="G494" s="1"/>
    </row>
    <row r="495" ht="12.75" customHeight="1">
      <c r="A495" s="1"/>
      <c r="B495" s="1"/>
      <c r="C495" s="1"/>
      <c r="D495" s="1"/>
      <c r="E495" s="1"/>
      <c r="F495" s="1"/>
      <c r="G495" s="1"/>
    </row>
    <row r="496" ht="12.75" customHeight="1">
      <c r="A496" s="1"/>
      <c r="B496" s="1"/>
      <c r="C496" s="1"/>
      <c r="D496" s="1"/>
      <c r="E496" s="1"/>
      <c r="F496" s="1"/>
      <c r="G496" s="1"/>
    </row>
    <row r="497" ht="12.75" customHeight="1">
      <c r="A497" s="1"/>
      <c r="B497" s="1"/>
      <c r="C497" s="1"/>
      <c r="D497" s="1"/>
      <c r="E497" s="1"/>
      <c r="F497" s="1"/>
      <c r="G497" s="1"/>
    </row>
    <row r="498" ht="12.75" customHeight="1">
      <c r="A498" s="1"/>
      <c r="B498" s="1"/>
      <c r="C498" s="1"/>
      <c r="D498" s="1"/>
      <c r="E498" s="1"/>
      <c r="F498" s="1"/>
      <c r="G498" s="1"/>
    </row>
    <row r="499" ht="12.75" customHeight="1">
      <c r="A499" s="1"/>
      <c r="B499" s="1"/>
      <c r="C499" s="1"/>
      <c r="D499" s="1"/>
      <c r="E499" s="1"/>
      <c r="F499" s="1"/>
      <c r="G499" s="1"/>
    </row>
    <row r="500" ht="12.75" customHeight="1">
      <c r="A500" s="1"/>
      <c r="B500" s="1"/>
      <c r="C500" s="1"/>
      <c r="D500" s="1"/>
      <c r="E500" s="1"/>
      <c r="F500" s="1"/>
      <c r="G500" s="1"/>
    </row>
    <row r="501" ht="12.75" customHeight="1">
      <c r="A501" s="1"/>
      <c r="B501" s="1"/>
      <c r="C501" s="1"/>
      <c r="D501" s="1"/>
      <c r="E501" s="1"/>
      <c r="F501" s="1"/>
      <c r="G501" s="1"/>
    </row>
    <row r="502" ht="12.75" customHeight="1">
      <c r="A502" s="1"/>
      <c r="B502" s="1"/>
      <c r="C502" s="1"/>
      <c r="D502" s="1"/>
      <c r="E502" s="1"/>
      <c r="F502" s="1"/>
      <c r="G502" s="1"/>
    </row>
    <row r="503" ht="12.75" customHeight="1">
      <c r="A503" s="1"/>
      <c r="B503" s="1"/>
      <c r="C503" s="1"/>
      <c r="D503" s="1"/>
      <c r="E503" s="1"/>
      <c r="F503" s="1"/>
      <c r="G503" s="1"/>
    </row>
    <row r="504" ht="12.75" customHeight="1">
      <c r="A504" s="1"/>
      <c r="B504" s="1"/>
      <c r="C504" s="1"/>
      <c r="D504" s="1"/>
      <c r="E504" s="1"/>
      <c r="F504" s="1"/>
      <c r="G504" s="1"/>
    </row>
    <row r="505" ht="12.75" customHeight="1">
      <c r="A505" s="1"/>
      <c r="B505" s="1"/>
      <c r="C505" s="1"/>
      <c r="D505" s="1"/>
      <c r="E505" s="1"/>
      <c r="F505" s="1"/>
      <c r="G505" s="1"/>
    </row>
    <row r="506" ht="12.75" customHeight="1">
      <c r="A506" s="1"/>
      <c r="B506" s="1"/>
      <c r="C506" s="1"/>
      <c r="D506" s="1"/>
      <c r="E506" s="1"/>
      <c r="F506" s="1"/>
      <c r="G506" s="1"/>
    </row>
    <row r="507" ht="12.75" customHeight="1">
      <c r="A507" s="1"/>
      <c r="B507" s="1"/>
      <c r="C507" s="1"/>
      <c r="D507" s="1"/>
      <c r="E507" s="1"/>
      <c r="F507" s="1"/>
      <c r="G507" s="1"/>
    </row>
    <row r="508" ht="12.75" customHeight="1">
      <c r="A508" s="1"/>
      <c r="B508" s="1"/>
      <c r="C508" s="1"/>
      <c r="D508" s="1"/>
      <c r="E508" s="1"/>
      <c r="F508" s="1"/>
      <c r="G508" s="1"/>
    </row>
    <row r="509" ht="12.75" customHeight="1">
      <c r="A509" s="1"/>
      <c r="B509" s="1"/>
      <c r="C509" s="1"/>
      <c r="D509" s="1"/>
      <c r="E509" s="1"/>
      <c r="F509" s="1"/>
      <c r="G509" s="1"/>
    </row>
    <row r="510" ht="12.75" customHeight="1">
      <c r="A510" s="1"/>
      <c r="B510" s="1"/>
      <c r="C510" s="1"/>
      <c r="D510" s="1"/>
      <c r="E510" s="1"/>
      <c r="F510" s="1"/>
      <c r="G510" s="1"/>
    </row>
    <row r="511" ht="12.75" customHeight="1">
      <c r="A511" s="1"/>
      <c r="B511" s="1"/>
      <c r="C511" s="1"/>
      <c r="D511" s="1"/>
      <c r="E511" s="1"/>
      <c r="F511" s="1"/>
      <c r="G511" s="1"/>
    </row>
    <row r="512" ht="12.75" customHeight="1">
      <c r="A512" s="1"/>
      <c r="B512" s="1"/>
      <c r="C512" s="1"/>
      <c r="D512" s="1"/>
      <c r="E512" s="1"/>
      <c r="F512" s="1"/>
      <c r="G512" s="1"/>
    </row>
    <row r="513" ht="12.75" customHeight="1">
      <c r="A513" s="1"/>
      <c r="B513" s="1"/>
      <c r="C513" s="1"/>
      <c r="D513" s="1"/>
      <c r="E513" s="1"/>
      <c r="F513" s="1"/>
      <c r="G513" s="1"/>
    </row>
    <row r="514" ht="12.75" customHeight="1">
      <c r="A514" s="1"/>
      <c r="B514" s="1"/>
      <c r="C514" s="1"/>
      <c r="D514" s="1"/>
      <c r="E514" s="1"/>
      <c r="F514" s="1"/>
      <c r="G514" s="1"/>
    </row>
    <row r="515" ht="12.75" customHeight="1">
      <c r="A515" s="1"/>
      <c r="B515" s="1"/>
      <c r="C515" s="1"/>
      <c r="D515" s="1"/>
      <c r="E515" s="1"/>
      <c r="F515" s="1"/>
      <c r="G515" s="1"/>
    </row>
    <row r="516" ht="12.75" customHeight="1">
      <c r="A516" s="1"/>
      <c r="B516" s="1"/>
      <c r="C516" s="1"/>
      <c r="D516" s="1"/>
      <c r="E516" s="1"/>
      <c r="F516" s="1"/>
      <c r="G516" s="1"/>
    </row>
    <row r="517" ht="12.75" customHeight="1">
      <c r="A517" s="1"/>
      <c r="B517" s="1"/>
      <c r="C517" s="1"/>
      <c r="D517" s="1"/>
      <c r="E517" s="1"/>
      <c r="F517" s="1"/>
      <c r="G517" s="1"/>
    </row>
    <row r="518" ht="12.75" customHeight="1">
      <c r="A518" s="1"/>
      <c r="B518" s="1"/>
      <c r="C518" s="1"/>
      <c r="D518" s="1"/>
      <c r="E518" s="1"/>
      <c r="F518" s="1"/>
      <c r="G518" s="1"/>
    </row>
    <row r="519" ht="12.75" customHeight="1">
      <c r="A519" s="1"/>
      <c r="B519" s="1"/>
      <c r="C519" s="1"/>
      <c r="D519" s="1"/>
      <c r="E519" s="1"/>
      <c r="F519" s="1"/>
      <c r="G519" s="1"/>
    </row>
    <row r="520" ht="12.75" customHeight="1">
      <c r="A520" s="1"/>
      <c r="B520" s="1"/>
      <c r="C520" s="1"/>
      <c r="D520" s="1"/>
      <c r="E520" s="1"/>
      <c r="F520" s="1"/>
      <c r="G520" s="1"/>
    </row>
    <row r="521" ht="12.75" customHeight="1">
      <c r="A521" s="1"/>
      <c r="B521" s="1"/>
      <c r="C521" s="1"/>
      <c r="D521" s="1"/>
      <c r="E521" s="1"/>
      <c r="F521" s="1"/>
      <c r="G521" s="1"/>
    </row>
    <row r="522" ht="12.75" customHeight="1">
      <c r="A522" s="1"/>
      <c r="B522" s="1"/>
      <c r="C522" s="1"/>
      <c r="D522" s="1"/>
      <c r="E522" s="1"/>
      <c r="F522" s="1"/>
      <c r="G522" s="1"/>
    </row>
    <row r="523" ht="12.75" customHeight="1">
      <c r="A523" s="1"/>
      <c r="B523" s="1"/>
      <c r="C523" s="1"/>
      <c r="D523" s="1"/>
      <c r="E523" s="1"/>
      <c r="F523" s="1"/>
      <c r="G523" s="1"/>
    </row>
    <row r="524" ht="12.75" customHeight="1">
      <c r="A524" s="1"/>
      <c r="B524" s="1"/>
      <c r="C524" s="1"/>
      <c r="D524" s="1"/>
      <c r="E524" s="1"/>
      <c r="F524" s="1"/>
      <c r="G524" s="1"/>
    </row>
    <row r="525" ht="12.75" customHeight="1">
      <c r="A525" s="1"/>
      <c r="B525" s="1"/>
      <c r="C525" s="1"/>
      <c r="D525" s="1"/>
      <c r="E525" s="1"/>
      <c r="F525" s="1"/>
      <c r="G525" s="1"/>
    </row>
    <row r="526" ht="12.75" customHeight="1">
      <c r="A526" s="1"/>
      <c r="B526" s="1"/>
      <c r="C526" s="1"/>
      <c r="D526" s="1"/>
      <c r="E526" s="1"/>
      <c r="F526" s="1"/>
      <c r="G526" s="1"/>
    </row>
    <row r="527" ht="12.75" customHeight="1">
      <c r="A527" s="1"/>
      <c r="B527" s="1"/>
      <c r="C527" s="1"/>
      <c r="D527" s="1"/>
      <c r="E527" s="1"/>
      <c r="F527" s="1"/>
      <c r="G527" s="1"/>
    </row>
    <row r="528" ht="12.75" customHeight="1">
      <c r="A528" s="1"/>
      <c r="B528" s="1"/>
      <c r="C528" s="1"/>
      <c r="D528" s="1"/>
      <c r="E528" s="1"/>
      <c r="F528" s="1"/>
      <c r="G528" s="1"/>
    </row>
    <row r="529" ht="12.75" customHeight="1">
      <c r="A529" s="1"/>
      <c r="B529" s="1"/>
      <c r="C529" s="1"/>
      <c r="D529" s="1"/>
      <c r="E529" s="1"/>
      <c r="F529" s="1"/>
      <c r="G529" s="1"/>
    </row>
    <row r="530" ht="12.75" customHeight="1">
      <c r="A530" s="1"/>
      <c r="B530" s="1"/>
      <c r="C530" s="1"/>
      <c r="D530" s="1"/>
      <c r="E530" s="1"/>
      <c r="F530" s="1"/>
      <c r="G530" s="1"/>
    </row>
    <row r="531" ht="12.75" customHeight="1">
      <c r="A531" s="1"/>
      <c r="B531" s="1"/>
      <c r="C531" s="1"/>
      <c r="D531" s="1"/>
      <c r="E531" s="1"/>
      <c r="F531" s="1"/>
      <c r="G531" s="1"/>
    </row>
    <row r="532" ht="12.75" customHeight="1">
      <c r="A532" s="1"/>
      <c r="B532" s="1"/>
      <c r="C532" s="1"/>
      <c r="D532" s="1"/>
      <c r="E532" s="1"/>
      <c r="F532" s="1"/>
      <c r="G532" s="1"/>
    </row>
    <row r="533" ht="12.75" customHeight="1">
      <c r="A533" s="1"/>
      <c r="B533" s="1"/>
      <c r="C533" s="1"/>
      <c r="D533" s="1"/>
      <c r="E533" s="1"/>
      <c r="F533" s="1"/>
      <c r="G533" s="1"/>
    </row>
    <row r="534" ht="12.75" customHeight="1">
      <c r="A534" s="1"/>
      <c r="B534" s="1"/>
      <c r="C534" s="1"/>
      <c r="D534" s="1"/>
      <c r="E534" s="1"/>
      <c r="F534" s="1"/>
      <c r="G534" s="1"/>
    </row>
    <row r="535" ht="12.75" customHeight="1">
      <c r="A535" s="1"/>
      <c r="B535" s="1"/>
      <c r="C535" s="1"/>
      <c r="D535" s="1"/>
      <c r="E535" s="1"/>
      <c r="F535" s="1"/>
      <c r="G535" s="1"/>
    </row>
    <row r="536" ht="12.75" customHeight="1">
      <c r="A536" s="1"/>
      <c r="B536" s="1"/>
      <c r="C536" s="1"/>
      <c r="D536" s="1"/>
      <c r="E536" s="1"/>
      <c r="F536" s="1"/>
      <c r="G536" s="1"/>
    </row>
    <row r="537" ht="12.75" customHeight="1">
      <c r="A537" s="1"/>
      <c r="B537" s="1"/>
      <c r="C537" s="1"/>
      <c r="D537" s="1"/>
      <c r="E537" s="1"/>
      <c r="F537" s="1"/>
      <c r="G537" s="1"/>
    </row>
    <row r="538" ht="12.75" customHeight="1">
      <c r="A538" s="1"/>
      <c r="B538" s="1"/>
      <c r="C538" s="1"/>
      <c r="D538" s="1"/>
      <c r="E538" s="1"/>
      <c r="F538" s="1"/>
      <c r="G538" s="1"/>
    </row>
    <row r="539" ht="12.75" customHeight="1">
      <c r="A539" s="1"/>
      <c r="B539" s="1"/>
      <c r="C539" s="1"/>
      <c r="D539" s="1"/>
      <c r="E539" s="1"/>
      <c r="F539" s="1"/>
      <c r="G539" s="1"/>
    </row>
    <row r="540" ht="12.75" customHeight="1">
      <c r="A540" s="1"/>
      <c r="B540" s="1"/>
      <c r="C540" s="1"/>
      <c r="D540" s="1"/>
      <c r="E540" s="1"/>
      <c r="F540" s="1"/>
      <c r="G540" s="1"/>
    </row>
    <row r="541" ht="12.75" customHeight="1">
      <c r="A541" s="1"/>
      <c r="B541" s="1"/>
      <c r="C541" s="1"/>
      <c r="D541" s="1"/>
      <c r="E541" s="1"/>
      <c r="F541" s="1"/>
      <c r="G541" s="1"/>
    </row>
    <row r="542" ht="12.75" customHeight="1">
      <c r="A542" s="1"/>
      <c r="B542" s="1"/>
      <c r="C542" s="1"/>
      <c r="D542" s="1"/>
      <c r="E542" s="1"/>
      <c r="F542" s="1"/>
      <c r="G542" s="1"/>
    </row>
    <row r="543" ht="12.75" customHeight="1">
      <c r="A543" s="1"/>
      <c r="B543" s="1"/>
      <c r="C543" s="1"/>
      <c r="D543" s="1"/>
      <c r="E543" s="1"/>
      <c r="F543" s="1"/>
      <c r="G543" s="1"/>
    </row>
    <row r="544" ht="12.75" customHeight="1">
      <c r="A544" s="1"/>
      <c r="B544" s="1"/>
      <c r="C544" s="1"/>
      <c r="D544" s="1"/>
      <c r="E544" s="1"/>
      <c r="F544" s="1"/>
      <c r="G544" s="1"/>
    </row>
    <row r="545" ht="12.75" customHeight="1">
      <c r="A545" s="1"/>
      <c r="B545" s="1"/>
      <c r="C545" s="1"/>
      <c r="D545" s="1"/>
      <c r="E545" s="1"/>
      <c r="F545" s="1"/>
      <c r="G545" s="1"/>
    </row>
    <row r="546" ht="12.75" customHeight="1">
      <c r="A546" s="1"/>
      <c r="B546" s="1"/>
      <c r="C546" s="1"/>
      <c r="D546" s="1"/>
      <c r="E546" s="1"/>
      <c r="F546" s="1"/>
      <c r="G546" s="1"/>
    </row>
    <row r="547" ht="12.75" customHeight="1">
      <c r="A547" s="1"/>
      <c r="B547" s="1"/>
      <c r="C547" s="1"/>
      <c r="D547" s="1"/>
      <c r="E547" s="1"/>
      <c r="F547" s="1"/>
      <c r="G547" s="1"/>
    </row>
    <row r="548" ht="12.75" customHeight="1">
      <c r="A548" s="1"/>
      <c r="B548" s="1"/>
      <c r="C548" s="1"/>
      <c r="D548" s="1"/>
      <c r="E548" s="1"/>
      <c r="F548" s="1"/>
      <c r="G548" s="1"/>
    </row>
    <row r="549" ht="12.75" customHeight="1">
      <c r="A549" s="1"/>
      <c r="B549" s="1"/>
      <c r="C549" s="1"/>
      <c r="D549" s="1"/>
      <c r="E549" s="1"/>
      <c r="F549" s="1"/>
      <c r="G549" s="1"/>
    </row>
    <row r="550" ht="12.75" customHeight="1">
      <c r="A550" s="1"/>
      <c r="B550" s="1"/>
      <c r="C550" s="1"/>
      <c r="D550" s="1"/>
      <c r="E550" s="1"/>
      <c r="F550" s="1"/>
      <c r="G550" s="1"/>
    </row>
    <row r="551" ht="12.75" customHeight="1">
      <c r="A551" s="1"/>
      <c r="B551" s="1"/>
      <c r="C551" s="1"/>
      <c r="D551" s="1"/>
      <c r="E551" s="1"/>
      <c r="F551" s="1"/>
      <c r="G551" s="1"/>
    </row>
    <row r="552" ht="12.75" customHeight="1">
      <c r="A552" s="1"/>
      <c r="B552" s="1"/>
      <c r="C552" s="1"/>
      <c r="D552" s="1"/>
      <c r="E552" s="1"/>
      <c r="F552" s="1"/>
      <c r="G552" s="1"/>
    </row>
    <row r="553" ht="12.75" customHeight="1">
      <c r="A553" s="1"/>
      <c r="B553" s="1"/>
      <c r="C553" s="1"/>
      <c r="D553" s="1"/>
      <c r="E553" s="1"/>
      <c r="F553" s="1"/>
      <c r="G553" s="1"/>
    </row>
    <row r="554" ht="12.75" customHeight="1">
      <c r="A554" s="1"/>
      <c r="B554" s="1"/>
      <c r="C554" s="1"/>
      <c r="D554" s="1"/>
      <c r="E554" s="1"/>
      <c r="F554" s="1"/>
      <c r="G554" s="1"/>
    </row>
    <row r="555" ht="12.75" customHeight="1">
      <c r="A555" s="1"/>
      <c r="B555" s="1"/>
      <c r="C555" s="1"/>
      <c r="D555" s="1"/>
      <c r="E555" s="1"/>
      <c r="F555" s="1"/>
      <c r="G555" s="1"/>
    </row>
    <row r="556" ht="12.75" customHeight="1">
      <c r="A556" s="1"/>
      <c r="B556" s="1"/>
      <c r="C556" s="1"/>
      <c r="D556" s="1"/>
      <c r="E556" s="1"/>
      <c r="F556" s="1"/>
      <c r="G556" s="1"/>
    </row>
    <row r="557" ht="12.75" customHeight="1">
      <c r="A557" s="1"/>
      <c r="B557" s="1"/>
      <c r="C557" s="1"/>
      <c r="D557" s="1"/>
      <c r="E557" s="1"/>
      <c r="F557" s="1"/>
      <c r="G557" s="1"/>
    </row>
    <row r="558" ht="12.75" customHeight="1">
      <c r="A558" s="1"/>
      <c r="B558" s="1"/>
      <c r="C558" s="1"/>
      <c r="D558" s="1"/>
      <c r="E558" s="1"/>
      <c r="F558" s="1"/>
      <c r="G558" s="1"/>
    </row>
    <row r="559" ht="12.75" customHeight="1">
      <c r="A559" s="1"/>
      <c r="B559" s="1"/>
      <c r="C559" s="1"/>
      <c r="D559" s="1"/>
      <c r="E559" s="1"/>
      <c r="F559" s="1"/>
      <c r="G559" s="1"/>
    </row>
    <row r="560" ht="12.75" customHeight="1">
      <c r="A560" s="1"/>
      <c r="B560" s="1"/>
      <c r="C560" s="1"/>
      <c r="D560" s="1"/>
      <c r="E560" s="1"/>
      <c r="F560" s="1"/>
      <c r="G560" s="1"/>
    </row>
    <row r="561" ht="12.75" customHeight="1">
      <c r="A561" s="1"/>
      <c r="B561" s="1"/>
      <c r="C561" s="1"/>
      <c r="D561" s="1"/>
      <c r="E561" s="1"/>
      <c r="F561" s="1"/>
      <c r="G561" s="1"/>
    </row>
    <row r="562" ht="12.75" customHeight="1">
      <c r="A562" s="1"/>
      <c r="B562" s="1"/>
      <c r="C562" s="1"/>
      <c r="D562" s="1"/>
      <c r="E562" s="1"/>
      <c r="F562" s="1"/>
      <c r="G562" s="1"/>
    </row>
    <row r="563" ht="12.75" customHeight="1">
      <c r="A563" s="1"/>
      <c r="B563" s="1"/>
      <c r="C563" s="1"/>
      <c r="D563" s="1"/>
      <c r="E563" s="1"/>
      <c r="F563" s="1"/>
      <c r="G563" s="1"/>
    </row>
    <row r="564" ht="12.75" customHeight="1">
      <c r="A564" s="1"/>
      <c r="B564" s="1"/>
      <c r="C564" s="1"/>
      <c r="D564" s="1"/>
      <c r="E564" s="1"/>
      <c r="F564" s="1"/>
      <c r="G564" s="1"/>
    </row>
    <row r="565" ht="12.75" customHeight="1">
      <c r="A565" s="1"/>
      <c r="B565" s="1"/>
      <c r="C565" s="1"/>
      <c r="D565" s="1"/>
      <c r="E565" s="1"/>
      <c r="F565" s="1"/>
      <c r="G565" s="1"/>
    </row>
    <row r="566" ht="12.75" customHeight="1">
      <c r="A566" s="1"/>
      <c r="B566" s="1"/>
      <c r="C566" s="1"/>
      <c r="D566" s="1"/>
      <c r="E566" s="1"/>
      <c r="F566" s="1"/>
      <c r="G566" s="1"/>
    </row>
    <row r="567" ht="12.75" customHeight="1">
      <c r="A567" s="1"/>
      <c r="B567" s="1"/>
      <c r="C567" s="1"/>
      <c r="D567" s="1"/>
      <c r="E567" s="1"/>
      <c r="F567" s="1"/>
      <c r="G567" s="1"/>
    </row>
    <row r="568" ht="12.75" customHeight="1">
      <c r="A568" s="1"/>
      <c r="B568" s="1"/>
      <c r="C568" s="1"/>
      <c r="D568" s="1"/>
      <c r="E568" s="1"/>
      <c r="F568" s="1"/>
      <c r="G568" s="1"/>
    </row>
    <row r="569" ht="12.75" customHeight="1">
      <c r="A569" s="1"/>
      <c r="B569" s="1"/>
      <c r="C569" s="1"/>
      <c r="D569" s="1"/>
      <c r="E569" s="1"/>
      <c r="F569" s="1"/>
      <c r="G569" s="1"/>
    </row>
    <row r="570" ht="12.75" customHeight="1">
      <c r="A570" s="1"/>
      <c r="B570" s="1"/>
      <c r="C570" s="1"/>
      <c r="D570" s="1"/>
      <c r="E570" s="1"/>
      <c r="F570" s="1"/>
      <c r="G570" s="1"/>
    </row>
    <row r="571" ht="12.75" customHeight="1">
      <c r="A571" s="1"/>
      <c r="B571" s="1"/>
      <c r="C571" s="1"/>
      <c r="D571" s="1"/>
      <c r="E571" s="1"/>
      <c r="F571" s="1"/>
      <c r="G571" s="1"/>
    </row>
    <row r="572" ht="12.75" customHeight="1">
      <c r="A572" s="1"/>
      <c r="B572" s="1"/>
      <c r="C572" s="1"/>
      <c r="D572" s="1"/>
      <c r="E572" s="1"/>
      <c r="F572" s="1"/>
      <c r="G572" s="1"/>
    </row>
    <row r="573" ht="12.75" customHeight="1">
      <c r="A573" s="1"/>
      <c r="B573" s="1"/>
      <c r="C573" s="1"/>
      <c r="D573" s="1"/>
      <c r="E573" s="1"/>
      <c r="F573" s="1"/>
      <c r="G573" s="1"/>
    </row>
    <row r="574" ht="12.75" customHeight="1">
      <c r="A574" s="1"/>
      <c r="B574" s="1"/>
      <c r="C574" s="1"/>
      <c r="D574" s="1"/>
      <c r="E574" s="1"/>
      <c r="F574" s="1"/>
      <c r="G574" s="1"/>
    </row>
    <row r="575" ht="12.75" customHeight="1">
      <c r="A575" s="1"/>
      <c r="B575" s="1"/>
      <c r="C575" s="1"/>
      <c r="D575" s="1"/>
      <c r="E575" s="1"/>
      <c r="F575" s="1"/>
      <c r="G575" s="1"/>
    </row>
    <row r="576" ht="12.75" customHeight="1">
      <c r="A576" s="1"/>
      <c r="B576" s="1"/>
      <c r="C576" s="1"/>
      <c r="D576" s="1"/>
      <c r="E576" s="1"/>
      <c r="F576" s="1"/>
      <c r="G576" s="1"/>
    </row>
    <row r="577" ht="12.75" customHeight="1">
      <c r="A577" s="1"/>
      <c r="B577" s="1"/>
      <c r="C577" s="1"/>
      <c r="D577" s="1"/>
      <c r="E577" s="1"/>
      <c r="F577" s="1"/>
      <c r="G577" s="1"/>
    </row>
    <row r="578" ht="12.75" customHeight="1">
      <c r="A578" s="1"/>
      <c r="B578" s="1"/>
      <c r="C578" s="1"/>
      <c r="D578" s="1"/>
      <c r="E578" s="1"/>
      <c r="F578" s="1"/>
      <c r="G578" s="1"/>
    </row>
    <row r="579" ht="12.75" customHeight="1">
      <c r="A579" s="1"/>
      <c r="B579" s="1"/>
      <c r="C579" s="1"/>
      <c r="D579" s="1"/>
      <c r="E579" s="1"/>
      <c r="F579" s="1"/>
      <c r="G579" s="1"/>
    </row>
    <row r="580" ht="12.75" customHeight="1">
      <c r="A580" s="1"/>
      <c r="B580" s="1"/>
      <c r="C580" s="1"/>
      <c r="D580" s="1"/>
      <c r="E580" s="1"/>
      <c r="F580" s="1"/>
      <c r="G580" s="1"/>
    </row>
    <row r="581" ht="12.75" customHeight="1">
      <c r="A581" s="1"/>
      <c r="B581" s="1"/>
      <c r="C581" s="1"/>
      <c r="D581" s="1"/>
      <c r="E581" s="1"/>
      <c r="F581" s="1"/>
      <c r="G581" s="1"/>
    </row>
    <row r="582" ht="12.75" customHeight="1">
      <c r="A582" s="1"/>
      <c r="B582" s="1"/>
      <c r="C582" s="1"/>
      <c r="D582" s="1"/>
      <c r="E582" s="1"/>
      <c r="F582" s="1"/>
      <c r="G582" s="1"/>
    </row>
    <row r="583" ht="12.75" customHeight="1">
      <c r="A583" s="1"/>
      <c r="B583" s="1"/>
      <c r="C583" s="1"/>
      <c r="D583" s="1"/>
      <c r="E583" s="1"/>
      <c r="F583" s="1"/>
      <c r="G583" s="1"/>
    </row>
    <row r="584" ht="12.75" customHeight="1">
      <c r="A584" s="1"/>
      <c r="B584" s="1"/>
      <c r="C584" s="1"/>
      <c r="D584" s="1"/>
      <c r="E584" s="1"/>
      <c r="F584" s="1"/>
      <c r="G584" s="1"/>
    </row>
    <row r="585" ht="12.75" customHeight="1">
      <c r="A585" s="1"/>
      <c r="B585" s="1"/>
      <c r="C585" s="1"/>
      <c r="D585" s="1"/>
      <c r="E585" s="1"/>
      <c r="F585" s="1"/>
      <c r="G585" s="1"/>
    </row>
    <row r="586" ht="12.75" customHeight="1">
      <c r="A586" s="1"/>
      <c r="B586" s="1"/>
      <c r="C586" s="1"/>
      <c r="D586" s="1"/>
      <c r="E586" s="1"/>
      <c r="F586" s="1"/>
      <c r="G586" s="1"/>
    </row>
    <row r="587" ht="12.75" customHeight="1">
      <c r="A587" s="1"/>
      <c r="B587" s="1"/>
      <c r="C587" s="1"/>
      <c r="D587" s="1"/>
      <c r="E587" s="1"/>
      <c r="F587" s="1"/>
      <c r="G587" s="1"/>
    </row>
    <row r="588" ht="12.75" customHeight="1">
      <c r="A588" s="1"/>
      <c r="B588" s="1"/>
      <c r="C588" s="1"/>
      <c r="D588" s="1"/>
      <c r="E588" s="1"/>
      <c r="F588" s="1"/>
      <c r="G588" s="1"/>
    </row>
    <row r="589" ht="12.75" customHeight="1">
      <c r="A589" s="1"/>
      <c r="B589" s="1"/>
      <c r="C589" s="1"/>
      <c r="D589" s="1"/>
      <c r="E589" s="1"/>
      <c r="F589" s="1"/>
      <c r="G589" s="1"/>
    </row>
    <row r="590" ht="12.75" customHeight="1">
      <c r="A590" s="1"/>
      <c r="B590" s="1"/>
      <c r="C590" s="1"/>
      <c r="D590" s="1"/>
      <c r="E590" s="1"/>
      <c r="F590" s="1"/>
      <c r="G590" s="1"/>
    </row>
    <row r="591" ht="12.75" customHeight="1">
      <c r="A591" s="1"/>
      <c r="B591" s="1"/>
      <c r="C591" s="1"/>
      <c r="D591" s="1"/>
      <c r="E591" s="1"/>
      <c r="F591" s="1"/>
      <c r="G591" s="1"/>
    </row>
    <row r="592" ht="12.75" customHeight="1">
      <c r="A592" s="1"/>
      <c r="B592" s="1"/>
      <c r="C592" s="1"/>
      <c r="D592" s="1"/>
      <c r="E592" s="1"/>
      <c r="F592" s="1"/>
      <c r="G592" s="1"/>
    </row>
    <row r="593" ht="12.75" customHeight="1">
      <c r="A593" s="1"/>
      <c r="B593" s="1"/>
      <c r="C593" s="1"/>
      <c r="D593" s="1"/>
      <c r="E593" s="1"/>
      <c r="F593" s="1"/>
      <c r="G593" s="1"/>
    </row>
    <row r="594" ht="12.75" customHeight="1">
      <c r="A594" s="1"/>
      <c r="B594" s="1"/>
      <c r="C594" s="1"/>
      <c r="D594" s="1"/>
      <c r="E594" s="1"/>
      <c r="F594" s="1"/>
      <c r="G594" s="1"/>
    </row>
    <row r="595" ht="12.75" customHeight="1">
      <c r="A595" s="1"/>
      <c r="B595" s="1"/>
      <c r="C595" s="1"/>
      <c r="D595" s="1"/>
      <c r="E595" s="1"/>
      <c r="F595" s="1"/>
      <c r="G595" s="1"/>
    </row>
    <row r="596" ht="12.75" customHeight="1">
      <c r="A596" s="1"/>
      <c r="B596" s="1"/>
      <c r="C596" s="1"/>
      <c r="D596" s="1"/>
      <c r="E596" s="1"/>
      <c r="F596" s="1"/>
      <c r="G596" s="1"/>
    </row>
    <row r="597" ht="12.75" customHeight="1">
      <c r="A597" s="1"/>
      <c r="B597" s="1"/>
      <c r="C597" s="1"/>
      <c r="D597" s="1"/>
      <c r="E597" s="1"/>
      <c r="F597" s="1"/>
      <c r="G597" s="1"/>
    </row>
    <row r="598" ht="12.75" customHeight="1">
      <c r="A598" s="1"/>
      <c r="B598" s="1"/>
      <c r="C598" s="1"/>
      <c r="D598" s="1"/>
      <c r="E598" s="1"/>
      <c r="F598" s="1"/>
      <c r="G598" s="1"/>
    </row>
    <row r="599" ht="12.75" customHeight="1">
      <c r="A599" s="1"/>
      <c r="B599" s="1"/>
      <c r="C599" s="1"/>
      <c r="D599" s="1"/>
      <c r="E599" s="1"/>
      <c r="F599" s="1"/>
      <c r="G599" s="1"/>
    </row>
    <row r="600" ht="12.75" customHeight="1">
      <c r="A600" s="1"/>
      <c r="B600" s="1"/>
      <c r="C600" s="1"/>
      <c r="D600" s="1"/>
      <c r="E600" s="1"/>
      <c r="F600" s="1"/>
      <c r="G600" s="1"/>
    </row>
    <row r="601" ht="12.75" customHeight="1">
      <c r="A601" s="1"/>
      <c r="B601" s="1"/>
      <c r="C601" s="1"/>
      <c r="D601" s="1"/>
      <c r="E601" s="1"/>
      <c r="F601" s="1"/>
      <c r="G601" s="1"/>
    </row>
    <row r="602" ht="12.75" customHeight="1">
      <c r="A602" s="1"/>
      <c r="B602" s="1"/>
      <c r="C602" s="1"/>
      <c r="D602" s="1"/>
      <c r="E602" s="1"/>
      <c r="F602" s="1"/>
      <c r="G602" s="1"/>
    </row>
    <row r="603" ht="12.75" customHeight="1">
      <c r="A603" s="1"/>
      <c r="B603" s="1"/>
      <c r="C603" s="1"/>
      <c r="D603" s="1"/>
      <c r="E603" s="1"/>
      <c r="F603" s="1"/>
      <c r="G603" s="1"/>
    </row>
    <row r="604" ht="12.75" customHeight="1">
      <c r="A604" s="1"/>
      <c r="B604" s="1"/>
      <c r="C604" s="1"/>
      <c r="D604" s="1"/>
      <c r="E604" s="1"/>
      <c r="F604" s="1"/>
      <c r="G604" s="1"/>
    </row>
    <row r="605" ht="12.75" customHeight="1">
      <c r="A605" s="1"/>
      <c r="B605" s="1"/>
      <c r="C605" s="1"/>
      <c r="D605" s="1"/>
      <c r="E605" s="1"/>
      <c r="F605" s="1"/>
      <c r="G605" s="1"/>
    </row>
    <row r="606" ht="12.75" customHeight="1">
      <c r="A606" s="1"/>
      <c r="B606" s="1"/>
      <c r="C606" s="1"/>
      <c r="D606" s="1"/>
      <c r="E606" s="1"/>
      <c r="F606" s="1"/>
      <c r="G606" s="1"/>
    </row>
    <row r="607" ht="12.75" customHeight="1">
      <c r="A607" s="1"/>
      <c r="B607" s="1"/>
      <c r="C607" s="1"/>
      <c r="D607" s="1"/>
      <c r="E607" s="1"/>
      <c r="F607" s="1"/>
      <c r="G607" s="1"/>
    </row>
    <row r="608" ht="12.75" customHeight="1">
      <c r="A608" s="1"/>
      <c r="B608" s="1"/>
      <c r="C608" s="1"/>
      <c r="D608" s="1"/>
      <c r="E608" s="1"/>
      <c r="F608" s="1"/>
      <c r="G608" s="1"/>
    </row>
    <row r="609" ht="12.75" customHeight="1">
      <c r="A609" s="1"/>
      <c r="B609" s="1"/>
      <c r="C609" s="1"/>
      <c r="D609" s="1"/>
      <c r="E609" s="1"/>
      <c r="F609" s="1"/>
      <c r="G609" s="1"/>
    </row>
    <row r="610" ht="12.75" customHeight="1">
      <c r="A610" s="1"/>
      <c r="B610" s="1"/>
      <c r="C610" s="1"/>
      <c r="D610" s="1"/>
      <c r="E610" s="1"/>
      <c r="F610" s="1"/>
      <c r="G610" s="1"/>
    </row>
    <row r="611" ht="12.75" customHeight="1">
      <c r="A611" s="1"/>
      <c r="B611" s="1"/>
      <c r="C611" s="1"/>
      <c r="D611" s="1"/>
      <c r="E611" s="1"/>
      <c r="F611" s="1"/>
      <c r="G611" s="1"/>
    </row>
    <row r="612" ht="12.75" customHeight="1">
      <c r="A612" s="1"/>
      <c r="B612" s="1"/>
      <c r="C612" s="1"/>
      <c r="D612" s="1"/>
      <c r="E612" s="1"/>
      <c r="F612" s="1"/>
      <c r="G612" s="1"/>
    </row>
    <row r="613" ht="12.75" customHeight="1">
      <c r="A613" s="1"/>
      <c r="B613" s="1"/>
      <c r="C613" s="1"/>
      <c r="D613" s="1"/>
      <c r="E613" s="1"/>
      <c r="F613" s="1"/>
      <c r="G613" s="1"/>
    </row>
    <row r="614" ht="12.75" customHeight="1">
      <c r="A614" s="1"/>
      <c r="B614" s="1"/>
      <c r="C614" s="1"/>
      <c r="D614" s="1"/>
      <c r="E614" s="1"/>
      <c r="F614" s="1"/>
      <c r="G614" s="1"/>
    </row>
    <row r="615" ht="12.75" customHeight="1">
      <c r="A615" s="1"/>
      <c r="B615" s="1"/>
      <c r="C615" s="1"/>
      <c r="D615" s="1"/>
      <c r="E615" s="1"/>
      <c r="F615" s="1"/>
      <c r="G615" s="1"/>
    </row>
    <row r="616" ht="12.75" customHeight="1">
      <c r="A616" s="1"/>
      <c r="B616" s="1"/>
      <c r="C616" s="1"/>
      <c r="D616" s="1"/>
      <c r="E616" s="1"/>
      <c r="F616" s="1"/>
      <c r="G616" s="1"/>
    </row>
    <row r="617" ht="12.75" customHeight="1">
      <c r="A617" s="1"/>
      <c r="B617" s="1"/>
      <c r="C617" s="1"/>
      <c r="D617" s="1"/>
      <c r="E617" s="1"/>
      <c r="F617" s="1"/>
      <c r="G617" s="1"/>
    </row>
    <row r="618" ht="12.75" customHeight="1">
      <c r="A618" s="1"/>
      <c r="B618" s="1"/>
      <c r="C618" s="1"/>
      <c r="D618" s="1"/>
      <c r="E618" s="1"/>
      <c r="F618" s="1"/>
      <c r="G618" s="1"/>
    </row>
    <row r="619" ht="12.75" customHeight="1">
      <c r="A619" s="1"/>
      <c r="B619" s="1"/>
      <c r="C619" s="1"/>
      <c r="D619" s="1"/>
      <c r="E619" s="1"/>
      <c r="F619" s="1"/>
      <c r="G619" s="1"/>
    </row>
    <row r="620" ht="12.75" customHeight="1">
      <c r="A620" s="1"/>
      <c r="B620" s="1"/>
      <c r="C620" s="1"/>
      <c r="D620" s="1"/>
      <c r="E620" s="1"/>
      <c r="F620" s="1"/>
      <c r="G620" s="1"/>
    </row>
    <row r="621" ht="12.75" customHeight="1">
      <c r="A621" s="1"/>
      <c r="B621" s="1"/>
      <c r="C621" s="1"/>
      <c r="D621" s="1"/>
      <c r="E621" s="1"/>
      <c r="F621" s="1"/>
      <c r="G621" s="1"/>
    </row>
    <row r="622" ht="12.75" customHeight="1">
      <c r="A622" s="1"/>
      <c r="B622" s="1"/>
      <c r="C622" s="1"/>
      <c r="D622" s="1"/>
      <c r="E622" s="1"/>
      <c r="F622" s="1"/>
      <c r="G622" s="1"/>
    </row>
    <row r="623" ht="12.75" customHeight="1">
      <c r="A623" s="1"/>
      <c r="B623" s="1"/>
      <c r="C623" s="1"/>
      <c r="D623" s="1"/>
      <c r="E623" s="1"/>
      <c r="F623" s="1"/>
      <c r="G623" s="1"/>
    </row>
    <row r="624" ht="12.75" customHeight="1">
      <c r="A624" s="1"/>
      <c r="B624" s="1"/>
      <c r="C624" s="1"/>
      <c r="D624" s="1"/>
      <c r="E624" s="1"/>
      <c r="F624" s="1"/>
      <c r="G624" s="1"/>
    </row>
    <row r="625" ht="12.75" customHeight="1">
      <c r="A625" s="1"/>
      <c r="B625" s="1"/>
      <c r="C625" s="1"/>
      <c r="D625" s="1"/>
      <c r="E625" s="1"/>
      <c r="F625" s="1"/>
      <c r="G625" s="1"/>
    </row>
    <row r="626" ht="12.75" customHeight="1">
      <c r="A626" s="1"/>
      <c r="B626" s="1"/>
      <c r="C626" s="1"/>
      <c r="D626" s="1"/>
      <c r="E626" s="1"/>
      <c r="F626" s="1"/>
      <c r="G626" s="1"/>
    </row>
    <row r="627" ht="12.75" customHeight="1">
      <c r="A627" s="1"/>
      <c r="B627" s="1"/>
      <c r="C627" s="1"/>
      <c r="D627" s="1"/>
      <c r="E627" s="1"/>
      <c r="F627" s="1"/>
      <c r="G627" s="1"/>
    </row>
    <row r="628" ht="12.75" customHeight="1">
      <c r="A628" s="1"/>
      <c r="B628" s="1"/>
      <c r="C628" s="1"/>
      <c r="D628" s="1"/>
      <c r="E628" s="1"/>
      <c r="F628" s="1"/>
      <c r="G628" s="1"/>
    </row>
    <row r="629" ht="12.75" customHeight="1">
      <c r="A629" s="1"/>
      <c r="B629" s="1"/>
      <c r="C629" s="1"/>
      <c r="D629" s="1"/>
      <c r="E629" s="1"/>
      <c r="F629" s="1"/>
      <c r="G629" s="1"/>
    </row>
    <row r="630" ht="12.75" customHeight="1">
      <c r="A630" s="1"/>
      <c r="B630" s="1"/>
      <c r="C630" s="1"/>
      <c r="D630" s="1"/>
      <c r="E630" s="1"/>
      <c r="F630" s="1"/>
      <c r="G630" s="1"/>
    </row>
    <row r="631" ht="12.75" customHeight="1">
      <c r="A631" s="1"/>
      <c r="B631" s="1"/>
      <c r="C631" s="1"/>
      <c r="D631" s="1"/>
      <c r="E631" s="1"/>
      <c r="F631" s="1"/>
      <c r="G631" s="1"/>
    </row>
    <row r="632" ht="12.75" customHeight="1">
      <c r="A632" s="1"/>
      <c r="B632" s="1"/>
      <c r="C632" s="1"/>
      <c r="D632" s="1"/>
      <c r="E632" s="1"/>
      <c r="F632" s="1"/>
      <c r="G632" s="1"/>
    </row>
    <row r="633" ht="12.75" customHeight="1">
      <c r="A633" s="1"/>
      <c r="B633" s="1"/>
      <c r="C633" s="1"/>
      <c r="D633" s="1"/>
      <c r="E633" s="1"/>
      <c r="F633" s="1"/>
      <c r="G633" s="1"/>
    </row>
    <row r="634" ht="12.75" customHeight="1">
      <c r="A634" s="1"/>
      <c r="B634" s="1"/>
      <c r="C634" s="1"/>
      <c r="D634" s="1"/>
      <c r="E634" s="1"/>
      <c r="F634" s="1"/>
      <c r="G634" s="1"/>
    </row>
    <row r="635" ht="12.75" customHeight="1">
      <c r="A635" s="1"/>
      <c r="B635" s="1"/>
      <c r="C635" s="1"/>
      <c r="D635" s="1"/>
      <c r="E635" s="1"/>
      <c r="F635" s="1"/>
      <c r="G635" s="1"/>
    </row>
    <row r="636" ht="12.75" customHeight="1">
      <c r="A636" s="1"/>
      <c r="B636" s="1"/>
      <c r="C636" s="1"/>
      <c r="D636" s="1"/>
      <c r="E636" s="1"/>
      <c r="F636" s="1"/>
      <c r="G636" s="1"/>
    </row>
    <row r="637" ht="12.75" customHeight="1">
      <c r="A637" s="1"/>
      <c r="B637" s="1"/>
      <c r="C637" s="1"/>
      <c r="D637" s="1"/>
      <c r="E637" s="1"/>
      <c r="F637" s="1"/>
      <c r="G637" s="1"/>
    </row>
    <row r="638" ht="12.75" customHeight="1">
      <c r="A638" s="1"/>
      <c r="B638" s="1"/>
      <c r="C638" s="1"/>
      <c r="D638" s="1"/>
      <c r="E638" s="1"/>
      <c r="F638" s="1"/>
      <c r="G638" s="1"/>
    </row>
    <row r="639" ht="12.75" customHeight="1">
      <c r="A639" s="1"/>
      <c r="B639" s="1"/>
      <c r="C639" s="1"/>
      <c r="D639" s="1"/>
      <c r="E639" s="1"/>
      <c r="F639" s="1"/>
      <c r="G639" s="1"/>
    </row>
    <row r="640" ht="12.75" customHeight="1">
      <c r="A640" s="1"/>
      <c r="B640" s="1"/>
      <c r="C640" s="1"/>
      <c r="D640" s="1"/>
      <c r="E640" s="1"/>
      <c r="F640" s="1"/>
      <c r="G640" s="1"/>
    </row>
    <row r="641" ht="12.75" customHeight="1">
      <c r="A641" s="1"/>
      <c r="B641" s="1"/>
      <c r="C641" s="1"/>
      <c r="D641" s="1"/>
      <c r="E641" s="1"/>
      <c r="F641" s="1"/>
      <c r="G641" s="1"/>
    </row>
    <row r="642" ht="12.75" customHeight="1">
      <c r="A642" s="1"/>
      <c r="B642" s="1"/>
      <c r="C642" s="1"/>
      <c r="D642" s="1"/>
      <c r="E642" s="1"/>
      <c r="F642" s="1"/>
      <c r="G642" s="1"/>
    </row>
    <row r="643" ht="12.75" customHeight="1">
      <c r="A643" s="1"/>
      <c r="B643" s="1"/>
      <c r="C643" s="1"/>
      <c r="D643" s="1"/>
      <c r="E643" s="1"/>
      <c r="F643" s="1"/>
      <c r="G643" s="1"/>
    </row>
    <row r="644" ht="12.75" customHeight="1">
      <c r="A644" s="1"/>
      <c r="B644" s="1"/>
      <c r="C644" s="1"/>
      <c r="D644" s="1"/>
      <c r="E644" s="1"/>
      <c r="F644" s="1"/>
      <c r="G644" s="1"/>
    </row>
    <row r="645" ht="12.75" customHeight="1">
      <c r="A645" s="1"/>
      <c r="B645" s="1"/>
      <c r="C645" s="1"/>
      <c r="D645" s="1"/>
      <c r="E645" s="1"/>
      <c r="F645" s="1"/>
      <c r="G645" s="1"/>
    </row>
    <row r="646" ht="12.75" customHeight="1">
      <c r="A646" s="1"/>
      <c r="B646" s="1"/>
      <c r="C646" s="1"/>
      <c r="D646" s="1"/>
      <c r="E646" s="1"/>
      <c r="F646" s="1"/>
      <c r="G646" s="1"/>
    </row>
    <row r="647" ht="12.75" customHeight="1">
      <c r="A647" s="1"/>
      <c r="B647" s="1"/>
      <c r="C647" s="1"/>
      <c r="D647" s="1"/>
      <c r="E647" s="1"/>
      <c r="F647" s="1"/>
      <c r="G647" s="1"/>
    </row>
    <row r="648" ht="12.75" customHeight="1">
      <c r="A648" s="1"/>
      <c r="B648" s="1"/>
      <c r="C648" s="1"/>
      <c r="D648" s="1"/>
      <c r="E648" s="1"/>
      <c r="F648" s="1"/>
      <c r="G648" s="1"/>
    </row>
    <row r="649" ht="12.75" customHeight="1">
      <c r="A649" s="1"/>
      <c r="B649" s="1"/>
      <c r="C649" s="1"/>
      <c r="D649" s="1"/>
      <c r="E649" s="1"/>
      <c r="F649" s="1"/>
      <c r="G649" s="1"/>
    </row>
    <row r="650" ht="12.75" customHeight="1">
      <c r="A650" s="1"/>
      <c r="B650" s="1"/>
      <c r="C650" s="1"/>
      <c r="D650" s="1"/>
      <c r="E650" s="1"/>
      <c r="F650" s="1"/>
      <c r="G650" s="1"/>
    </row>
    <row r="651" ht="12.75" customHeight="1">
      <c r="A651" s="1"/>
      <c r="B651" s="1"/>
      <c r="C651" s="1"/>
      <c r="D651" s="1"/>
      <c r="E651" s="1"/>
      <c r="F651" s="1"/>
      <c r="G651" s="1"/>
    </row>
    <row r="652" ht="12.75" customHeight="1">
      <c r="A652" s="1"/>
      <c r="B652" s="1"/>
      <c r="C652" s="1"/>
      <c r="D652" s="1"/>
      <c r="E652" s="1"/>
      <c r="F652" s="1"/>
      <c r="G652" s="1"/>
    </row>
    <row r="653" ht="12.75" customHeight="1">
      <c r="A653" s="1"/>
      <c r="B653" s="1"/>
      <c r="C653" s="1"/>
      <c r="D653" s="1"/>
      <c r="E653" s="1"/>
      <c r="F653" s="1"/>
      <c r="G653" s="1"/>
    </row>
    <row r="654" ht="12.75" customHeight="1">
      <c r="A654" s="1"/>
      <c r="B654" s="1"/>
      <c r="C654" s="1"/>
      <c r="D654" s="1"/>
      <c r="E654" s="1"/>
      <c r="F654" s="1"/>
      <c r="G654" s="1"/>
    </row>
    <row r="655" ht="12.75" customHeight="1">
      <c r="A655" s="1"/>
      <c r="B655" s="1"/>
      <c r="C655" s="1"/>
      <c r="D655" s="1"/>
      <c r="E655" s="1"/>
      <c r="F655" s="1"/>
      <c r="G655" s="1"/>
    </row>
    <row r="656" ht="12.75" customHeight="1">
      <c r="A656" s="1"/>
      <c r="B656" s="1"/>
      <c r="C656" s="1"/>
      <c r="D656" s="1"/>
      <c r="E656" s="1"/>
      <c r="F656" s="1"/>
      <c r="G656" s="1"/>
    </row>
    <row r="657" ht="12.75" customHeight="1">
      <c r="A657" s="1"/>
      <c r="B657" s="1"/>
      <c r="C657" s="1"/>
      <c r="D657" s="1"/>
      <c r="E657" s="1"/>
      <c r="F657" s="1"/>
      <c r="G657" s="1"/>
    </row>
    <row r="658" ht="12.75" customHeight="1">
      <c r="A658" s="1"/>
      <c r="B658" s="1"/>
      <c r="C658" s="1"/>
      <c r="D658" s="1"/>
      <c r="E658" s="1"/>
      <c r="F658" s="1"/>
      <c r="G658" s="1"/>
    </row>
    <row r="659" ht="12.75" customHeight="1">
      <c r="A659" s="1"/>
      <c r="B659" s="1"/>
      <c r="C659" s="1"/>
      <c r="D659" s="1"/>
      <c r="E659" s="1"/>
      <c r="F659" s="1"/>
      <c r="G659" s="1"/>
    </row>
    <row r="660" ht="12.75" customHeight="1">
      <c r="A660" s="1"/>
      <c r="B660" s="1"/>
      <c r="C660" s="1"/>
      <c r="D660" s="1"/>
      <c r="E660" s="1"/>
      <c r="F660" s="1"/>
      <c r="G660" s="1"/>
    </row>
    <row r="661" ht="12.75" customHeight="1">
      <c r="A661" s="1"/>
      <c r="B661" s="1"/>
      <c r="C661" s="1"/>
      <c r="D661" s="1"/>
      <c r="E661" s="1"/>
      <c r="F661" s="1"/>
      <c r="G661" s="1"/>
    </row>
    <row r="662" ht="12.75" customHeight="1">
      <c r="A662" s="1"/>
      <c r="B662" s="1"/>
      <c r="C662" s="1"/>
      <c r="D662" s="1"/>
      <c r="E662" s="1"/>
      <c r="F662" s="1"/>
      <c r="G662" s="1"/>
    </row>
    <row r="663" ht="12.75" customHeight="1">
      <c r="A663" s="1"/>
      <c r="B663" s="1"/>
      <c r="C663" s="1"/>
      <c r="D663" s="1"/>
      <c r="E663" s="1"/>
      <c r="F663" s="1"/>
      <c r="G663" s="1"/>
    </row>
    <row r="664" ht="12.75" customHeight="1">
      <c r="A664" s="1"/>
      <c r="B664" s="1"/>
      <c r="C664" s="1"/>
      <c r="D664" s="1"/>
      <c r="E664" s="1"/>
      <c r="F664" s="1"/>
      <c r="G664" s="1"/>
    </row>
    <row r="665" ht="12.75" customHeight="1">
      <c r="A665" s="1"/>
      <c r="B665" s="1"/>
      <c r="C665" s="1"/>
      <c r="D665" s="1"/>
      <c r="E665" s="1"/>
      <c r="F665" s="1"/>
      <c r="G665" s="1"/>
    </row>
    <row r="666" ht="12.75" customHeight="1">
      <c r="A666" s="1"/>
      <c r="B666" s="1"/>
      <c r="C666" s="1"/>
      <c r="D666" s="1"/>
      <c r="E666" s="1"/>
      <c r="F666" s="1"/>
      <c r="G666" s="1"/>
    </row>
    <row r="667" ht="12.75" customHeight="1">
      <c r="A667" s="1"/>
      <c r="B667" s="1"/>
      <c r="C667" s="1"/>
      <c r="D667" s="1"/>
      <c r="E667" s="1"/>
      <c r="F667" s="1"/>
      <c r="G667" s="1"/>
    </row>
    <row r="668" ht="12.75" customHeight="1">
      <c r="A668" s="1"/>
      <c r="B668" s="1"/>
      <c r="C668" s="1"/>
      <c r="D668" s="1"/>
      <c r="E668" s="1"/>
      <c r="F668" s="1"/>
      <c r="G668" s="1"/>
    </row>
    <row r="669" ht="12.75" customHeight="1">
      <c r="A669" s="1"/>
      <c r="B669" s="1"/>
      <c r="C669" s="1"/>
      <c r="D669" s="1"/>
      <c r="E669" s="1"/>
      <c r="F669" s="1"/>
      <c r="G669" s="1"/>
    </row>
    <row r="670" ht="12.75" customHeight="1">
      <c r="A670" s="1"/>
      <c r="B670" s="1"/>
      <c r="C670" s="1"/>
      <c r="D670" s="1"/>
      <c r="E670" s="1"/>
      <c r="F670" s="1"/>
      <c r="G670" s="1"/>
    </row>
    <row r="671" ht="12.75" customHeight="1">
      <c r="A671" s="1"/>
      <c r="B671" s="1"/>
      <c r="C671" s="1"/>
      <c r="D671" s="1"/>
      <c r="E671" s="1"/>
      <c r="F671" s="1"/>
      <c r="G671" s="1"/>
    </row>
    <row r="672" ht="12.75" customHeight="1">
      <c r="A672" s="1"/>
      <c r="B672" s="1"/>
      <c r="C672" s="1"/>
      <c r="D672" s="1"/>
      <c r="E672" s="1"/>
      <c r="F672" s="1"/>
      <c r="G672" s="1"/>
    </row>
    <row r="673" ht="12.75" customHeight="1">
      <c r="A673" s="1"/>
      <c r="B673" s="1"/>
      <c r="C673" s="1"/>
      <c r="D673" s="1"/>
      <c r="E673" s="1"/>
      <c r="F673" s="1"/>
      <c r="G673" s="1"/>
    </row>
    <row r="674" ht="12.75" customHeight="1">
      <c r="A674" s="1"/>
      <c r="B674" s="1"/>
      <c r="C674" s="1"/>
      <c r="D674" s="1"/>
      <c r="E674" s="1"/>
      <c r="F674" s="1"/>
      <c r="G674" s="1"/>
    </row>
    <row r="675" ht="12.75" customHeight="1">
      <c r="A675" s="1"/>
      <c r="B675" s="1"/>
      <c r="C675" s="1"/>
      <c r="D675" s="1"/>
      <c r="E675" s="1"/>
      <c r="F675" s="1"/>
      <c r="G675" s="1"/>
    </row>
    <row r="676" ht="12.75" customHeight="1">
      <c r="A676" s="1"/>
      <c r="B676" s="1"/>
      <c r="C676" s="1"/>
      <c r="D676" s="1"/>
      <c r="E676" s="1"/>
      <c r="F676" s="1"/>
      <c r="G676" s="1"/>
    </row>
    <row r="677" ht="12.75" customHeight="1">
      <c r="A677" s="1"/>
      <c r="B677" s="1"/>
      <c r="C677" s="1"/>
      <c r="D677" s="1"/>
      <c r="E677" s="1"/>
      <c r="F677" s="1"/>
      <c r="G677" s="1"/>
    </row>
    <row r="678" ht="12.75" customHeight="1">
      <c r="A678" s="1"/>
      <c r="B678" s="1"/>
      <c r="C678" s="1"/>
      <c r="D678" s="1"/>
      <c r="E678" s="1"/>
      <c r="F678" s="1"/>
      <c r="G678" s="1"/>
    </row>
    <row r="679" ht="12.75" customHeight="1">
      <c r="A679" s="1"/>
      <c r="B679" s="1"/>
      <c r="C679" s="1"/>
      <c r="D679" s="1"/>
      <c r="E679" s="1"/>
      <c r="F679" s="1"/>
      <c r="G679" s="1"/>
    </row>
    <row r="680" ht="12.75" customHeight="1">
      <c r="A680" s="1"/>
      <c r="B680" s="1"/>
      <c r="C680" s="1"/>
      <c r="D680" s="1"/>
      <c r="E680" s="1"/>
      <c r="F680" s="1"/>
      <c r="G680" s="1"/>
    </row>
    <row r="681" ht="12.75" customHeight="1">
      <c r="A681" s="1"/>
      <c r="B681" s="1"/>
      <c r="C681" s="1"/>
      <c r="D681" s="1"/>
      <c r="E681" s="1"/>
      <c r="F681" s="1"/>
      <c r="G681" s="1"/>
    </row>
    <row r="682" ht="12.75" customHeight="1">
      <c r="A682" s="1"/>
      <c r="B682" s="1"/>
      <c r="C682" s="1"/>
      <c r="D682" s="1"/>
      <c r="E682" s="1"/>
      <c r="F682" s="1"/>
      <c r="G682" s="1"/>
    </row>
    <row r="683" ht="12.75" customHeight="1">
      <c r="A683" s="1"/>
      <c r="B683" s="1"/>
      <c r="C683" s="1"/>
      <c r="D683" s="1"/>
      <c r="E683" s="1"/>
      <c r="F683" s="1"/>
      <c r="G683" s="1"/>
    </row>
    <row r="684" ht="12.75" customHeight="1">
      <c r="A684" s="1"/>
      <c r="B684" s="1"/>
      <c r="C684" s="1"/>
      <c r="D684" s="1"/>
      <c r="E684" s="1"/>
      <c r="F684" s="1"/>
      <c r="G684" s="1"/>
    </row>
    <row r="685" ht="12.75" customHeight="1">
      <c r="A685" s="1"/>
      <c r="B685" s="1"/>
      <c r="C685" s="1"/>
      <c r="D685" s="1"/>
      <c r="E685" s="1"/>
      <c r="F685" s="1"/>
      <c r="G685" s="1"/>
    </row>
    <row r="686" ht="12.75" customHeight="1">
      <c r="A686" s="1"/>
      <c r="B686" s="1"/>
      <c r="C686" s="1"/>
      <c r="D686" s="1"/>
      <c r="E686" s="1"/>
      <c r="F686" s="1"/>
      <c r="G686" s="1"/>
    </row>
    <row r="687" ht="12.75" customHeight="1">
      <c r="A687" s="1"/>
      <c r="B687" s="1"/>
      <c r="C687" s="1"/>
      <c r="D687" s="1"/>
      <c r="E687" s="1"/>
      <c r="F687" s="1"/>
      <c r="G687" s="1"/>
    </row>
    <row r="688" ht="12.75" customHeight="1">
      <c r="A688" s="1"/>
      <c r="B688" s="1"/>
      <c r="C688" s="1"/>
      <c r="D688" s="1"/>
      <c r="E688" s="1"/>
      <c r="F688" s="1"/>
      <c r="G688" s="1"/>
    </row>
    <row r="689" ht="12.75" customHeight="1">
      <c r="A689" s="1"/>
      <c r="B689" s="1"/>
      <c r="C689" s="1"/>
      <c r="D689" s="1"/>
      <c r="E689" s="1"/>
      <c r="F689" s="1"/>
      <c r="G689" s="1"/>
    </row>
    <row r="690" ht="12.75" customHeight="1">
      <c r="A690" s="1"/>
      <c r="B690" s="1"/>
      <c r="C690" s="1"/>
      <c r="D690" s="1"/>
      <c r="E690" s="1"/>
      <c r="F690" s="1"/>
      <c r="G690" s="1"/>
    </row>
    <row r="691" ht="12.75" customHeight="1">
      <c r="A691" s="1"/>
      <c r="B691" s="1"/>
      <c r="C691" s="1"/>
      <c r="D691" s="1"/>
      <c r="E691" s="1"/>
      <c r="F691" s="1"/>
      <c r="G691" s="1"/>
    </row>
    <row r="692" ht="12.75" customHeight="1">
      <c r="A692" s="1"/>
      <c r="B692" s="1"/>
      <c r="C692" s="1"/>
      <c r="D692" s="1"/>
      <c r="E692" s="1"/>
      <c r="F692" s="1"/>
      <c r="G692" s="1"/>
    </row>
    <row r="693" ht="12.75" customHeight="1">
      <c r="A693" s="1"/>
      <c r="B693" s="1"/>
      <c r="C693" s="1"/>
      <c r="D693" s="1"/>
      <c r="E693" s="1"/>
      <c r="F693" s="1"/>
      <c r="G693" s="1"/>
    </row>
    <row r="694" ht="12.75" customHeight="1">
      <c r="A694" s="1"/>
      <c r="B694" s="1"/>
      <c r="C694" s="1"/>
      <c r="D694" s="1"/>
      <c r="E694" s="1"/>
      <c r="F694" s="1"/>
      <c r="G694" s="1"/>
    </row>
    <row r="695" ht="12.75" customHeight="1">
      <c r="A695" s="1"/>
      <c r="B695" s="1"/>
      <c r="C695" s="1"/>
      <c r="D695" s="1"/>
      <c r="E695" s="1"/>
      <c r="F695" s="1"/>
      <c r="G695" s="1"/>
    </row>
    <row r="696" ht="12.75" customHeight="1">
      <c r="A696" s="1"/>
      <c r="B696" s="1"/>
      <c r="C696" s="1"/>
      <c r="D696" s="1"/>
      <c r="E696" s="1"/>
      <c r="F696" s="1"/>
      <c r="G696" s="1"/>
    </row>
    <row r="697" ht="12.75" customHeight="1">
      <c r="A697" s="1"/>
      <c r="B697" s="1"/>
      <c r="C697" s="1"/>
      <c r="D697" s="1"/>
      <c r="E697" s="1"/>
      <c r="F697" s="1"/>
      <c r="G697" s="1"/>
    </row>
    <row r="698" ht="12.75" customHeight="1">
      <c r="A698" s="1"/>
      <c r="B698" s="1"/>
      <c r="C698" s="1"/>
      <c r="D698" s="1"/>
      <c r="E698" s="1"/>
      <c r="F698" s="1"/>
      <c r="G698" s="1"/>
    </row>
    <row r="699" ht="12.75" customHeight="1">
      <c r="A699" s="1"/>
      <c r="B699" s="1"/>
      <c r="C699" s="1"/>
      <c r="D699" s="1"/>
      <c r="E699" s="1"/>
      <c r="F699" s="1"/>
      <c r="G699" s="1"/>
    </row>
    <row r="700" ht="12.75" customHeight="1">
      <c r="A700" s="1"/>
      <c r="B700" s="1"/>
      <c r="C700" s="1"/>
      <c r="D700" s="1"/>
      <c r="E700" s="1"/>
      <c r="F700" s="1"/>
      <c r="G700" s="1"/>
    </row>
    <row r="701" ht="12.75" customHeight="1">
      <c r="A701" s="1"/>
      <c r="B701" s="1"/>
      <c r="C701" s="1"/>
      <c r="D701" s="1"/>
      <c r="E701" s="1"/>
      <c r="F701" s="1"/>
      <c r="G701" s="1"/>
    </row>
    <row r="702" ht="12.75" customHeight="1">
      <c r="A702" s="1"/>
      <c r="B702" s="1"/>
      <c r="C702" s="1"/>
      <c r="D702" s="1"/>
      <c r="E702" s="1"/>
      <c r="F702" s="1"/>
      <c r="G702" s="1"/>
    </row>
    <row r="703" ht="12.75" customHeight="1">
      <c r="A703" s="1"/>
      <c r="B703" s="1"/>
      <c r="C703" s="1"/>
      <c r="D703" s="1"/>
      <c r="E703" s="1"/>
      <c r="F703" s="1"/>
      <c r="G703" s="1"/>
    </row>
    <row r="704" ht="12.75" customHeight="1">
      <c r="A704" s="1"/>
      <c r="B704" s="1"/>
      <c r="C704" s="1"/>
      <c r="D704" s="1"/>
      <c r="E704" s="1"/>
      <c r="F704" s="1"/>
      <c r="G704" s="1"/>
    </row>
    <row r="705" ht="12.75" customHeight="1">
      <c r="A705" s="1"/>
      <c r="B705" s="1"/>
      <c r="C705" s="1"/>
      <c r="D705" s="1"/>
      <c r="E705" s="1"/>
      <c r="F705" s="1"/>
      <c r="G705" s="1"/>
    </row>
    <row r="706" ht="12.75" customHeight="1">
      <c r="A706" s="1"/>
      <c r="B706" s="1"/>
      <c r="C706" s="1"/>
      <c r="D706" s="1"/>
      <c r="E706" s="1"/>
      <c r="F706" s="1"/>
      <c r="G706" s="1"/>
    </row>
    <row r="707" ht="12.75" customHeight="1">
      <c r="A707" s="1"/>
      <c r="B707" s="1"/>
      <c r="C707" s="1"/>
      <c r="D707" s="1"/>
      <c r="E707" s="1"/>
      <c r="F707" s="1"/>
      <c r="G707" s="1"/>
    </row>
    <row r="708" ht="12.75" customHeight="1">
      <c r="A708" s="1"/>
      <c r="B708" s="1"/>
      <c r="C708" s="1"/>
      <c r="D708" s="1"/>
      <c r="E708" s="1"/>
      <c r="F708" s="1"/>
      <c r="G708" s="1"/>
    </row>
    <row r="709" ht="12.75" customHeight="1">
      <c r="A709" s="1"/>
      <c r="B709" s="1"/>
      <c r="C709" s="1"/>
      <c r="D709" s="1"/>
      <c r="E709" s="1"/>
      <c r="F709" s="1"/>
      <c r="G709" s="1"/>
    </row>
    <row r="710" ht="12.75" customHeight="1">
      <c r="A710" s="1"/>
      <c r="B710" s="1"/>
      <c r="C710" s="1"/>
      <c r="D710" s="1"/>
      <c r="E710" s="1"/>
      <c r="F710" s="1"/>
      <c r="G710" s="1"/>
    </row>
    <row r="711" ht="12.75" customHeight="1">
      <c r="A711" s="1"/>
      <c r="B711" s="1"/>
      <c r="C711" s="1"/>
      <c r="D711" s="1"/>
      <c r="E711" s="1"/>
      <c r="F711" s="1"/>
      <c r="G711" s="1"/>
    </row>
    <row r="712" ht="12.75" customHeight="1">
      <c r="A712" s="1"/>
      <c r="B712" s="1"/>
      <c r="C712" s="1"/>
      <c r="D712" s="1"/>
      <c r="E712" s="1"/>
      <c r="F712" s="1"/>
      <c r="G712" s="1"/>
    </row>
    <row r="713" ht="12.75" customHeight="1">
      <c r="A713" s="1"/>
      <c r="B713" s="1"/>
      <c r="C713" s="1"/>
      <c r="D713" s="1"/>
      <c r="E713" s="1"/>
      <c r="F713" s="1"/>
      <c r="G713" s="1"/>
    </row>
    <row r="714" ht="12.75" customHeight="1">
      <c r="A714" s="1"/>
      <c r="B714" s="1"/>
      <c r="C714" s="1"/>
      <c r="D714" s="1"/>
      <c r="E714" s="1"/>
      <c r="F714" s="1"/>
      <c r="G714" s="1"/>
    </row>
    <row r="715" ht="12.75" customHeight="1">
      <c r="A715" s="1"/>
      <c r="B715" s="1"/>
      <c r="C715" s="1"/>
      <c r="D715" s="1"/>
      <c r="E715" s="1"/>
      <c r="F715" s="1"/>
      <c r="G715" s="1"/>
    </row>
    <row r="716" ht="12.75" customHeight="1">
      <c r="A716" s="1"/>
      <c r="B716" s="1"/>
      <c r="C716" s="1"/>
      <c r="D716" s="1"/>
      <c r="E716" s="1"/>
      <c r="F716" s="1"/>
      <c r="G716" s="1"/>
    </row>
    <row r="717" ht="12.75" customHeight="1">
      <c r="A717" s="1"/>
      <c r="B717" s="1"/>
      <c r="C717" s="1"/>
      <c r="D717" s="1"/>
      <c r="E717" s="1"/>
      <c r="F717" s="1"/>
      <c r="G717" s="1"/>
    </row>
    <row r="718" ht="12.75" customHeight="1">
      <c r="A718" s="1"/>
      <c r="B718" s="1"/>
      <c r="C718" s="1"/>
      <c r="D718" s="1"/>
      <c r="E718" s="1"/>
      <c r="F718" s="1"/>
      <c r="G718" s="1"/>
    </row>
    <row r="719" ht="12.75" customHeight="1">
      <c r="A719" s="1"/>
      <c r="B719" s="1"/>
      <c r="C719" s="1"/>
      <c r="D719" s="1"/>
      <c r="E719" s="1"/>
      <c r="F719" s="1"/>
      <c r="G719" s="1"/>
    </row>
    <row r="720" ht="12.75" customHeight="1">
      <c r="A720" s="1"/>
      <c r="B720" s="1"/>
      <c r="C720" s="1"/>
      <c r="D720" s="1"/>
      <c r="E720" s="1"/>
      <c r="F720" s="1"/>
      <c r="G720" s="1"/>
    </row>
    <row r="721" ht="12.75" customHeight="1">
      <c r="A721" s="1"/>
      <c r="B721" s="1"/>
      <c r="C721" s="1"/>
      <c r="D721" s="1"/>
      <c r="E721" s="1"/>
      <c r="F721" s="1"/>
      <c r="G721" s="1"/>
    </row>
    <row r="722" ht="12.75" customHeight="1">
      <c r="A722" s="1"/>
      <c r="B722" s="1"/>
      <c r="C722" s="1"/>
      <c r="D722" s="1"/>
      <c r="E722" s="1"/>
      <c r="F722" s="1"/>
      <c r="G722" s="1"/>
    </row>
    <row r="723" ht="12.75" customHeight="1">
      <c r="A723" s="1"/>
      <c r="B723" s="1"/>
      <c r="C723" s="1"/>
      <c r="D723" s="1"/>
      <c r="E723" s="1"/>
      <c r="F723" s="1"/>
      <c r="G723" s="1"/>
    </row>
    <row r="724" ht="12.75" customHeight="1">
      <c r="A724" s="1"/>
      <c r="B724" s="1"/>
      <c r="C724" s="1"/>
      <c r="D724" s="1"/>
      <c r="E724" s="1"/>
      <c r="F724" s="1"/>
      <c r="G724" s="1"/>
    </row>
    <row r="725" ht="12.75" customHeight="1">
      <c r="A725" s="1"/>
      <c r="B725" s="1"/>
      <c r="C725" s="1"/>
      <c r="D725" s="1"/>
      <c r="E725" s="1"/>
      <c r="F725" s="1"/>
      <c r="G725" s="1"/>
    </row>
    <row r="726" ht="12.75" customHeight="1">
      <c r="A726" s="1"/>
      <c r="B726" s="1"/>
      <c r="C726" s="1"/>
      <c r="D726" s="1"/>
      <c r="E726" s="1"/>
      <c r="F726" s="1"/>
      <c r="G726" s="1"/>
    </row>
    <row r="727" ht="12.75" customHeight="1">
      <c r="A727" s="1"/>
      <c r="B727" s="1"/>
      <c r="C727" s="1"/>
      <c r="D727" s="1"/>
      <c r="E727" s="1"/>
      <c r="F727" s="1"/>
      <c r="G727" s="1"/>
    </row>
    <row r="728" ht="12.75" customHeight="1">
      <c r="A728" s="1"/>
      <c r="B728" s="1"/>
      <c r="C728" s="1"/>
      <c r="D728" s="1"/>
      <c r="E728" s="1"/>
      <c r="F728" s="1"/>
      <c r="G728" s="1"/>
    </row>
    <row r="729" ht="12.75" customHeight="1">
      <c r="A729" s="1"/>
      <c r="B729" s="1"/>
      <c r="C729" s="1"/>
      <c r="D729" s="1"/>
      <c r="E729" s="1"/>
      <c r="F729" s="1"/>
      <c r="G729" s="1"/>
    </row>
    <row r="730" ht="12.75" customHeight="1">
      <c r="A730" s="1"/>
      <c r="B730" s="1"/>
      <c r="C730" s="1"/>
      <c r="D730" s="1"/>
      <c r="E730" s="1"/>
      <c r="F730" s="1"/>
      <c r="G730" s="1"/>
    </row>
    <row r="731" ht="12.75" customHeight="1">
      <c r="A731" s="1"/>
      <c r="B731" s="1"/>
      <c r="C731" s="1"/>
      <c r="D731" s="1"/>
      <c r="E731" s="1"/>
      <c r="F731" s="1"/>
      <c r="G731" s="1"/>
    </row>
    <row r="732" ht="12.75" customHeight="1">
      <c r="A732" s="1"/>
      <c r="B732" s="1"/>
      <c r="C732" s="1"/>
      <c r="D732" s="1"/>
      <c r="E732" s="1"/>
      <c r="F732" s="1"/>
      <c r="G732" s="1"/>
    </row>
    <row r="733" ht="12.75" customHeight="1">
      <c r="A733" s="1"/>
      <c r="B733" s="1"/>
      <c r="C733" s="1"/>
      <c r="D733" s="1"/>
      <c r="E733" s="1"/>
      <c r="F733" s="1"/>
      <c r="G733" s="1"/>
    </row>
    <row r="734" ht="12.75" customHeight="1">
      <c r="A734" s="1"/>
      <c r="B734" s="1"/>
      <c r="C734" s="1"/>
      <c r="D734" s="1"/>
      <c r="E734" s="1"/>
      <c r="F734" s="1"/>
      <c r="G734" s="1"/>
    </row>
    <row r="735" ht="12.75" customHeight="1">
      <c r="A735" s="1"/>
      <c r="B735" s="1"/>
      <c r="C735" s="1"/>
      <c r="D735" s="1"/>
      <c r="E735" s="1"/>
      <c r="F735" s="1"/>
      <c r="G735" s="1"/>
    </row>
    <row r="736" ht="12.75" customHeight="1">
      <c r="A736" s="1"/>
      <c r="B736" s="1"/>
      <c r="C736" s="1"/>
      <c r="D736" s="1"/>
      <c r="E736" s="1"/>
      <c r="F736" s="1"/>
      <c r="G736" s="1"/>
    </row>
    <row r="737" ht="12.75" customHeight="1">
      <c r="A737" s="1"/>
      <c r="B737" s="1"/>
      <c r="C737" s="1"/>
      <c r="D737" s="1"/>
      <c r="E737" s="1"/>
      <c r="F737" s="1"/>
      <c r="G737" s="1"/>
    </row>
    <row r="738" ht="12.75" customHeight="1">
      <c r="A738" s="1"/>
      <c r="B738" s="1"/>
      <c r="C738" s="1"/>
      <c r="D738" s="1"/>
      <c r="E738" s="1"/>
      <c r="F738" s="1"/>
      <c r="G738" s="1"/>
    </row>
    <row r="739" ht="12.75" customHeight="1">
      <c r="A739" s="1"/>
      <c r="B739" s="1"/>
      <c r="C739" s="1"/>
      <c r="D739" s="1"/>
      <c r="E739" s="1"/>
      <c r="F739" s="1"/>
      <c r="G739" s="1"/>
    </row>
    <row r="740" ht="12.75" customHeight="1">
      <c r="A740" s="1"/>
      <c r="B740" s="1"/>
      <c r="C740" s="1"/>
      <c r="D740" s="1"/>
      <c r="E740" s="1"/>
      <c r="F740" s="1"/>
      <c r="G740" s="1"/>
    </row>
    <row r="741" ht="12.75" customHeight="1">
      <c r="A741" s="1"/>
      <c r="B741" s="1"/>
      <c r="C741" s="1"/>
      <c r="D741" s="1"/>
      <c r="E741" s="1"/>
      <c r="F741" s="1"/>
      <c r="G741" s="1"/>
    </row>
    <row r="742" ht="12.75" customHeight="1">
      <c r="A742" s="1"/>
      <c r="B742" s="1"/>
      <c r="C742" s="1"/>
      <c r="D742" s="1"/>
      <c r="E742" s="1"/>
      <c r="F742" s="1"/>
      <c r="G742" s="1"/>
    </row>
    <row r="743" ht="12.75" customHeight="1">
      <c r="A743" s="1"/>
      <c r="B743" s="1"/>
      <c r="C743" s="1"/>
      <c r="D743" s="1"/>
      <c r="E743" s="1"/>
      <c r="F743" s="1"/>
      <c r="G743" s="1"/>
    </row>
    <row r="744" ht="12.75" customHeight="1">
      <c r="A744" s="1"/>
      <c r="B744" s="1"/>
      <c r="C744" s="1"/>
      <c r="D744" s="1"/>
      <c r="E744" s="1"/>
      <c r="F744" s="1"/>
      <c r="G744" s="1"/>
    </row>
    <row r="745" ht="12.75" customHeight="1">
      <c r="A745" s="1"/>
      <c r="B745" s="1"/>
      <c r="C745" s="1"/>
      <c r="D745" s="1"/>
      <c r="E745" s="1"/>
      <c r="F745" s="1"/>
      <c r="G745" s="1"/>
    </row>
    <row r="746" ht="12.75" customHeight="1">
      <c r="A746" s="1"/>
      <c r="B746" s="1"/>
      <c r="C746" s="1"/>
      <c r="D746" s="1"/>
      <c r="E746" s="1"/>
      <c r="F746" s="1"/>
      <c r="G746" s="1"/>
    </row>
    <row r="747" ht="12.75" customHeight="1">
      <c r="A747" s="1"/>
      <c r="B747" s="1"/>
      <c r="C747" s="1"/>
      <c r="D747" s="1"/>
      <c r="E747" s="1"/>
      <c r="F747" s="1"/>
      <c r="G747" s="1"/>
    </row>
    <row r="748" ht="12.75" customHeight="1">
      <c r="A748" s="1"/>
      <c r="B748" s="1"/>
      <c r="C748" s="1"/>
      <c r="D748" s="1"/>
      <c r="E748" s="1"/>
      <c r="F748" s="1"/>
      <c r="G748" s="1"/>
    </row>
    <row r="749" ht="12.75" customHeight="1">
      <c r="A749" s="1"/>
      <c r="B749" s="1"/>
      <c r="C749" s="1"/>
      <c r="D749" s="1"/>
      <c r="E749" s="1"/>
      <c r="F749" s="1"/>
      <c r="G749" s="1"/>
    </row>
    <row r="750" ht="12.75" customHeight="1">
      <c r="A750" s="1"/>
      <c r="B750" s="1"/>
      <c r="C750" s="1"/>
      <c r="D750" s="1"/>
      <c r="E750" s="1"/>
      <c r="F750" s="1"/>
      <c r="G750" s="1"/>
    </row>
    <row r="751" ht="12.75" customHeight="1">
      <c r="A751" s="1"/>
      <c r="B751" s="1"/>
      <c r="C751" s="1"/>
      <c r="D751" s="1"/>
      <c r="E751" s="1"/>
      <c r="F751" s="1"/>
      <c r="G751" s="1"/>
    </row>
    <row r="752" ht="12.75" customHeight="1">
      <c r="A752" s="1"/>
      <c r="B752" s="1"/>
      <c r="C752" s="1"/>
      <c r="D752" s="1"/>
      <c r="E752" s="1"/>
      <c r="F752" s="1"/>
      <c r="G752" s="1"/>
    </row>
    <row r="753" ht="12.75" customHeight="1">
      <c r="A753" s="1"/>
      <c r="B753" s="1"/>
      <c r="C753" s="1"/>
      <c r="D753" s="1"/>
      <c r="E753" s="1"/>
      <c r="F753" s="1"/>
      <c r="G753" s="1"/>
    </row>
    <row r="754" ht="12.75" customHeight="1">
      <c r="A754" s="1"/>
      <c r="B754" s="1"/>
      <c r="C754" s="1"/>
      <c r="D754" s="1"/>
      <c r="E754" s="1"/>
      <c r="F754" s="1"/>
      <c r="G754" s="1"/>
    </row>
    <row r="755" ht="12.75" customHeight="1">
      <c r="A755" s="1"/>
      <c r="B755" s="1"/>
      <c r="C755" s="1"/>
      <c r="D755" s="1"/>
      <c r="E755" s="1"/>
      <c r="F755" s="1"/>
      <c r="G755" s="1"/>
    </row>
    <row r="756" ht="12.75" customHeight="1">
      <c r="A756" s="1"/>
      <c r="B756" s="1"/>
      <c r="C756" s="1"/>
      <c r="D756" s="1"/>
      <c r="E756" s="1"/>
      <c r="F756" s="1"/>
      <c r="G756" s="1"/>
    </row>
    <row r="757" ht="12.75" customHeight="1">
      <c r="A757" s="1"/>
      <c r="B757" s="1"/>
      <c r="C757" s="1"/>
      <c r="D757" s="1"/>
      <c r="E757" s="1"/>
      <c r="F757" s="1"/>
      <c r="G757" s="1"/>
    </row>
    <row r="758" ht="12.75" customHeight="1">
      <c r="A758" s="1"/>
      <c r="B758" s="1"/>
      <c r="C758" s="1"/>
      <c r="D758" s="1"/>
      <c r="E758" s="1"/>
      <c r="F758" s="1"/>
      <c r="G758" s="1"/>
    </row>
    <row r="759" ht="12.75" customHeight="1">
      <c r="A759" s="1"/>
      <c r="B759" s="1"/>
      <c r="C759" s="1"/>
      <c r="D759" s="1"/>
      <c r="E759" s="1"/>
      <c r="F759" s="1"/>
      <c r="G759" s="1"/>
    </row>
    <row r="760" ht="12.75" customHeight="1">
      <c r="A760" s="1"/>
      <c r="B760" s="1"/>
      <c r="C760" s="1"/>
      <c r="D760" s="1"/>
      <c r="E760" s="1"/>
      <c r="F760" s="1"/>
      <c r="G760" s="1"/>
    </row>
    <row r="761" ht="12.75" customHeight="1">
      <c r="A761" s="1"/>
      <c r="B761" s="1"/>
      <c r="C761" s="1"/>
      <c r="D761" s="1"/>
      <c r="E761" s="1"/>
      <c r="F761" s="1"/>
      <c r="G761" s="1"/>
    </row>
    <row r="762" ht="12.75" customHeight="1">
      <c r="A762" s="1"/>
      <c r="B762" s="1"/>
      <c r="C762" s="1"/>
      <c r="D762" s="1"/>
      <c r="E762" s="1"/>
      <c r="F762" s="1"/>
      <c r="G762" s="1"/>
    </row>
    <row r="763" ht="12.75" customHeight="1">
      <c r="A763" s="1"/>
      <c r="B763" s="1"/>
      <c r="C763" s="1"/>
      <c r="D763" s="1"/>
      <c r="E763" s="1"/>
      <c r="F763" s="1"/>
      <c r="G763" s="1"/>
    </row>
    <row r="764" ht="12.75" customHeight="1">
      <c r="A764" s="1"/>
      <c r="B764" s="1"/>
      <c r="C764" s="1"/>
      <c r="D764" s="1"/>
      <c r="E764" s="1"/>
      <c r="F764" s="1"/>
      <c r="G764" s="1"/>
    </row>
    <row r="765" ht="12.75" customHeight="1">
      <c r="A765" s="1"/>
      <c r="B765" s="1"/>
      <c r="C765" s="1"/>
      <c r="D765" s="1"/>
      <c r="E765" s="1"/>
      <c r="F765" s="1"/>
      <c r="G765" s="1"/>
    </row>
    <row r="766" ht="12.75" customHeight="1">
      <c r="A766" s="1"/>
      <c r="B766" s="1"/>
      <c r="C766" s="1"/>
      <c r="D766" s="1"/>
      <c r="E766" s="1"/>
      <c r="F766" s="1"/>
      <c r="G766" s="1"/>
    </row>
    <row r="767" ht="12.75" customHeight="1">
      <c r="A767" s="1"/>
      <c r="B767" s="1"/>
      <c r="C767" s="1"/>
      <c r="D767" s="1"/>
      <c r="E767" s="1"/>
      <c r="F767" s="1"/>
      <c r="G767" s="1"/>
    </row>
    <row r="768" ht="12.75" customHeight="1">
      <c r="A768" s="1"/>
      <c r="B768" s="1"/>
      <c r="C768" s="1"/>
      <c r="D768" s="1"/>
      <c r="E768" s="1"/>
      <c r="F768" s="1"/>
      <c r="G768" s="1"/>
    </row>
    <row r="769" ht="12.75" customHeight="1">
      <c r="A769" s="1"/>
      <c r="B769" s="1"/>
      <c r="C769" s="1"/>
      <c r="D769" s="1"/>
      <c r="E769" s="1"/>
      <c r="F769" s="1"/>
      <c r="G769" s="1"/>
    </row>
    <row r="770" ht="12.75" customHeight="1">
      <c r="A770" s="1"/>
      <c r="B770" s="1"/>
      <c r="C770" s="1"/>
      <c r="D770" s="1"/>
      <c r="E770" s="1"/>
      <c r="F770" s="1"/>
      <c r="G770" s="1"/>
    </row>
    <row r="771" ht="12.75" customHeight="1">
      <c r="A771" s="1"/>
      <c r="B771" s="1"/>
      <c r="C771" s="1"/>
      <c r="D771" s="1"/>
      <c r="E771" s="1"/>
      <c r="F771" s="1"/>
      <c r="G771" s="1"/>
    </row>
    <row r="772" ht="12.75" customHeight="1">
      <c r="A772" s="1"/>
      <c r="B772" s="1"/>
      <c r="C772" s="1"/>
      <c r="D772" s="1"/>
      <c r="E772" s="1"/>
      <c r="F772" s="1"/>
      <c r="G772" s="1"/>
    </row>
    <row r="773" ht="12.75" customHeight="1">
      <c r="A773" s="1"/>
      <c r="B773" s="1"/>
      <c r="C773" s="1"/>
      <c r="D773" s="1"/>
      <c r="E773" s="1"/>
      <c r="F773" s="1"/>
      <c r="G773" s="1"/>
    </row>
    <row r="774" ht="12.75" customHeight="1">
      <c r="A774" s="1"/>
      <c r="B774" s="1"/>
      <c r="C774" s="1"/>
      <c r="D774" s="1"/>
      <c r="E774" s="1"/>
      <c r="F774" s="1"/>
      <c r="G774" s="1"/>
    </row>
    <row r="775" ht="12.75" customHeight="1">
      <c r="A775" s="1"/>
      <c r="B775" s="1"/>
      <c r="C775" s="1"/>
      <c r="D775" s="1"/>
      <c r="E775" s="1"/>
      <c r="F775" s="1"/>
      <c r="G775" s="1"/>
    </row>
    <row r="776" ht="12.75" customHeight="1">
      <c r="A776" s="1"/>
      <c r="B776" s="1"/>
      <c r="C776" s="1"/>
      <c r="D776" s="1"/>
      <c r="E776" s="1"/>
      <c r="F776" s="1"/>
      <c r="G776" s="1"/>
    </row>
    <row r="777" ht="12.75" customHeight="1">
      <c r="A777" s="1"/>
      <c r="B777" s="1"/>
      <c r="C777" s="1"/>
      <c r="D777" s="1"/>
      <c r="E777" s="1"/>
      <c r="F777" s="1"/>
      <c r="G777" s="1"/>
    </row>
    <row r="778" ht="12.75" customHeight="1">
      <c r="A778" s="1"/>
      <c r="B778" s="1"/>
      <c r="C778" s="1"/>
      <c r="D778" s="1"/>
      <c r="E778" s="1"/>
      <c r="F778" s="1"/>
      <c r="G778" s="1"/>
    </row>
    <row r="779" ht="12.75" customHeight="1">
      <c r="A779" s="1"/>
      <c r="B779" s="1"/>
      <c r="C779" s="1"/>
      <c r="D779" s="1"/>
      <c r="E779" s="1"/>
      <c r="F779" s="1"/>
      <c r="G779" s="1"/>
    </row>
    <row r="780" ht="12.75" customHeight="1">
      <c r="A780" s="1"/>
      <c r="B780" s="1"/>
      <c r="C780" s="1"/>
      <c r="D780" s="1"/>
      <c r="E780" s="1"/>
      <c r="F780" s="1"/>
      <c r="G780" s="1"/>
    </row>
    <row r="781" ht="12.75" customHeight="1">
      <c r="A781" s="1"/>
      <c r="B781" s="1"/>
      <c r="C781" s="1"/>
      <c r="D781" s="1"/>
      <c r="E781" s="1"/>
      <c r="F781" s="1"/>
      <c r="G781" s="1"/>
    </row>
    <row r="782" ht="12.75" customHeight="1">
      <c r="A782" s="1"/>
      <c r="B782" s="1"/>
      <c r="C782" s="1"/>
      <c r="D782" s="1"/>
      <c r="E782" s="1"/>
      <c r="F782" s="1"/>
      <c r="G782" s="1"/>
    </row>
    <row r="783" ht="12.75" customHeight="1">
      <c r="A783" s="1"/>
      <c r="B783" s="1"/>
      <c r="C783" s="1"/>
      <c r="D783" s="1"/>
      <c r="E783" s="1"/>
      <c r="F783" s="1"/>
      <c r="G783" s="1"/>
    </row>
    <row r="784" ht="12.75" customHeight="1">
      <c r="A784" s="1"/>
      <c r="B784" s="1"/>
      <c r="C784" s="1"/>
      <c r="D784" s="1"/>
      <c r="E784" s="1"/>
      <c r="F784" s="1"/>
      <c r="G784" s="1"/>
    </row>
    <row r="785" ht="12.75" customHeight="1">
      <c r="A785" s="1"/>
      <c r="B785" s="1"/>
      <c r="C785" s="1"/>
      <c r="D785" s="1"/>
      <c r="E785" s="1"/>
      <c r="F785" s="1"/>
      <c r="G785" s="1"/>
    </row>
    <row r="786" ht="12.75" customHeight="1">
      <c r="A786" s="1"/>
      <c r="B786" s="1"/>
      <c r="C786" s="1"/>
      <c r="D786" s="1"/>
      <c r="E786" s="1"/>
      <c r="F786" s="1"/>
      <c r="G786" s="1"/>
    </row>
    <row r="787" ht="12.75" customHeight="1">
      <c r="A787" s="1"/>
      <c r="B787" s="1"/>
      <c r="C787" s="1"/>
      <c r="D787" s="1"/>
      <c r="E787" s="1"/>
      <c r="F787" s="1"/>
      <c r="G787" s="1"/>
    </row>
    <row r="788" ht="12.75" customHeight="1">
      <c r="A788" s="1"/>
      <c r="B788" s="1"/>
      <c r="C788" s="1"/>
      <c r="D788" s="1"/>
      <c r="E788" s="1"/>
      <c r="F788" s="1"/>
      <c r="G788" s="1"/>
    </row>
    <row r="789" ht="12.75" customHeight="1">
      <c r="A789" s="1"/>
      <c r="B789" s="1"/>
      <c r="C789" s="1"/>
      <c r="D789" s="1"/>
      <c r="E789" s="1"/>
      <c r="F789" s="1"/>
      <c r="G789" s="1"/>
    </row>
    <row r="790" ht="12.75" customHeight="1">
      <c r="A790" s="1"/>
      <c r="B790" s="1"/>
      <c r="C790" s="1"/>
      <c r="D790" s="1"/>
      <c r="E790" s="1"/>
      <c r="F790" s="1"/>
      <c r="G790" s="1"/>
    </row>
    <row r="791" ht="12.75" customHeight="1">
      <c r="A791" s="1"/>
      <c r="B791" s="1"/>
      <c r="C791" s="1"/>
      <c r="D791" s="1"/>
      <c r="E791" s="1"/>
      <c r="F791" s="1"/>
      <c r="G791" s="1"/>
    </row>
    <row r="792" ht="12.75" customHeight="1">
      <c r="A792" s="1"/>
      <c r="B792" s="1"/>
      <c r="C792" s="1"/>
      <c r="D792" s="1"/>
      <c r="E792" s="1"/>
      <c r="F792" s="1"/>
      <c r="G792" s="1"/>
    </row>
    <row r="793" ht="12.75" customHeight="1">
      <c r="A793" s="1"/>
      <c r="B793" s="1"/>
      <c r="C793" s="1"/>
      <c r="D793" s="1"/>
      <c r="E793" s="1"/>
      <c r="F793" s="1"/>
      <c r="G793" s="1"/>
    </row>
    <row r="794" ht="12.75" customHeight="1">
      <c r="A794" s="1"/>
      <c r="B794" s="1"/>
      <c r="C794" s="1"/>
      <c r="D794" s="1"/>
      <c r="E794" s="1"/>
      <c r="F794" s="1"/>
      <c r="G794" s="1"/>
    </row>
    <row r="795" ht="12.75" customHeight="1">
      <c r="A795" s="1"/>
      <c r="B795" s="1"/>
      <c r="C795" s="1"/>
      <c r="D795" s="1"/>
      <c r="E795" s="1"/>
      <c r="F795" s="1"/>
      <c r="G795" s="1"/>
    </row>
    <row r="796" ht="12.75" customHeight="1">
      <c r="A796" s="1"/>
      <c r="B796" s="1"/>
      <c r="C796" s="1"/>
      <c r="D796" s="1"/>
      <c r="E796" s="1"/>
      <c r="F796" s="1"/>
      <c r="G796" s="1"/>
    </row>
    <row r="797" ht="12.75" customHeight="1">
      <c r="A797" s="1"/>
      <c r="B797" s="1"/>
      <c r="C797" s="1"/>
      <c r="D797" s="1"/>
      <c r="E797" s="1"/>
      <c r="F797" s="1"/>
      <c r="G797" s="1"/>
    </row>
    <row r="798" ht="12.75" customHeight="1">
      <c r="A798" s="1"/>
      <c r="B798" s="1"/>
      <c r="C798" s="1"/>
      <c r="D798" s="1"/>
      <c r="E798" s="1"/>
      <c r="F798" s="1"/>
      <c r="G798" s="1"/>
    </row>
    <row r="799" ht="12.75" customHeight="1">
      <c r="A799" s="1"/>
      <c r="B799" s="1"/>
      <c r="C799" s="1"/>
      <c r="D799" s="1"/>
      <c r="E799" s="1"/>
      <c r="F799" s="1"/>
      <c r="G799" s="1"/>
    </row>
    <row r="800" ht="12.75" customHeight="1">
      <c r="A800" s="1"/>
      <c r="B800" s="1"/>
      <c r="C800" s="1"/>
      <c r="D800" s="1"/>
      <c r="E800" s="1"/>
      <c r="F800" s="1"/>
      <c r="G800" s="1"/>
    </row>
    <row r="801" ht="12.75" customHeight="1">
      <c r="A801" s="1"/>
      <c r="B801" s="1"/>
      <c r="C801" s="1"/>
      <c r="D801" s="1"/>
      <c r="E801" s="1"/>
      <c r="F801" s="1"/>
      <c r="G801" s="1"/>
    </row>
    <row r="802" ht="12.75" customHeight="1">
      <c r="A802" s="1"/>
      <c r="B802" s="1"/>
      <c r="C802" s="1"/>
      <c r="D802" s="1"/>
      <c r="E802" s="1"/>
      <c r="F802" s="1"/>
      <c r="G802" s="1"/>
    </row>
    <row r="803" ht="12.75" customHeight="1">
      <c r="A803" s="1"/>
      <c r="B803" s="1"/>
      <c r="C803" s="1"/>
      <c r="D803" s="1"/>
      <c r="E803" s="1"/>
      <c r="F803" s="1"/>
      <c r="G803" s="1"/>
    </row>
    <row r="804" ht="12.75" customHeight="1">
      <c r="A804" s="1"/>
      <c r="B804" s="1"/>
      <c r="C804" s="1"/>
      <c r="D804" s="1"/>
      <c r="E804" s="1"/>
      <c r="F804" s="1"/>
      <c r="G804" s="1"/>
    </row>
    <row r="805" ht="12.75" customHeight="1">
      <c r="A805" s="1"/>
      <c r="B805" s="1"/>
      <c r="C805" s="1"/>
      <c r="D805" s="1"/>
      <c r="E805" s="1"/>
      <c r="F805" s="1"/>
      <c r="G805" s="1"/>
    </row>
    <row r="806" ht="12.75" customHeight="1">
      <c r="A806" s="1"/>
      <c r="B806" s="1"/>
      <c r="C806" s="1"/>
      <c r="D806" s="1"/>
      <c r="E806" s="1"/>
      <c r="F806" s="1"/>
      <c r="G806" s="1"/>
    </row>
    <row r="807" ht="12.75" customHeight="1">
      <c r="A807" s="1"/>
      <c r="B807" s="1"/>
      <c r="C807" s="1"/>
      <c r="D807" s="1"/>
      <c r="E807" s="1"/>
      <c r="F807" s="1"/>
      <c r="G807" s="1"/>
    </row>
    <row r="808" ht="12.75" customHeight="1">
      <c r="A808" s="1"/>
      <c r="B808" s="1"/>
      <c r="C808" s="1"/>
      <c r="D808" s="1"/>
      <c r="E808" s="1"/>
      <c r="F808" s="1"/>
      <c r="G808" s="1"/>
    </row>
    <row r="809" ht="12.75" customHeight="1">
      <c r="A809" s="1"/>
      <c r="B809" s="1"/>
      <c r="C809" s="1"/>
      <c r="D809" s="1"/>
      <c r="E809" s="1"/>
      <c r="F809" s="1"/>
      <c r="G809" s="1"/>
    </row>
    <row r="810" ht="12.75" customHeight="1">
      <c r="A810" s="1"/>
      <c r="B810" s="1"/>
      <c r="C810" s="1"/>
      <c r="D810" s="1"/>
      <c r="E810" s="1"/>
      <c r="F810" s="1"/>
      <c r="G810" s="1"/>
    </row>
    <row r="811" ht="12.75" customHeight="1">
      <c r="A811" s="1"/>
      <c r="B811" s="1"/>
      <c r="C811" s="1"/>
      <c r="D811" s="1"/>
      <c r="E811" s="1"/>
      <c r="F811" s="1"/>
      <c r="G811" s="1"/>
    </row>
    <row r="812" ht="12.75" customHeight="1">
      <c r="A812" s="1"/>
      <c r="B812" s="1"/>
      <c r="C812" s="1"/>
      <c r="D812" s="1"/>
      <c r="E812" s="1"/>
      <c r="F812" s="1"/>
      <c r="G812" s="1"/>
    </row>
    <row r="813" ht="12.75" customHeight="1">
      <c r="A813" s="1"/>
      <c r="B813" s="1"/>
      <c r="C813" s="1"/>
      <c r="D813" s="1"/>
      <c r="E813" s="1"/>
      <c r="F813" s="1"/>
      <c r="G813" s="1"/>
    </row>
    <row r="814" ht="12.75" customHeight="1">
      <c r="A814" s="1"/>
      <c r="B814" s="1"/>
      <c r="C814" s="1"/>
      <c r="D814" s="1"/>
      <c r="E814" s="1"/>
      <c r="F814" s="1"/>
      <c r="G814" s="1"/>
    </row>
    <row r="815" ht="12.75" customHeight="1">
      <c r="A815" s="1"/>
      <c r="B815" s="1"/>
      <c r="C815" s="1"/>
      <c r="D815" s="1"/>
      <c r="E815" s="1"/>
      <c r="F815" s="1"/>
      <c r="G815" s="1"/>
    </row>
    <row r="816" ht="12.75" customHeight="1">
      <c r="A816" s="1"/>
      <c r="B816" s="1"/>
      <c r="C816" s="1"/>
      <c r="D816" s="1"/>
      <c r="E816" s="1"/>
      <c r="F816" s="1"/>
      <c r="G816" s="1"/>
    </row>
    <row r="817" ht="12.75" customHeight="1">
      <c r="A817" s="1"/>
      <c r="B817" s="1"/>
      <c r="C817" s="1"/>
      <c r="D817" s="1"/>
      <c r="E817" s="1"/>
      <c r="F817" s="1"/>
      <c r="G817" s="1"/>
    </row>
    <row r="818" ht="12.75" customHeight="1">
      <c r="A818" s="1"/>
      <c r="B818" s="1"/>
      <c r="C818" s="1"/>
      <c r="D818" s="1"/>
      <c r="E818" s="1"/>
      <c r="F818" s="1"/>
      <c r="G818" s="1"/>
    </row>
    <row r="819" ht="12.75" customHeight="1">
      <c r="A819" s="1"/>
      <c r="B819" s="1"/>
      <c r="C819" s="1"/>
      <c r="D819" s="1"/>
      <c r="E819" s="1"/>
      <c r="F819" s="1"/>
      <c r="G819" s="1"/>
    </row>
    <row r="820" ht="12.75" customHeight="1">
      <c r="A820" s="1"/>
      <c r="B820" s="1"/>
      <c r="C820" s="1"/>
      <c r="D820" s="1"/>
      <c r="E820" s="1"/>
      <c r="F820" s="1"/>
      <c r="G820" s="1"/>
    </row>
    <row r="821" ht="12.75" customHeight="1">
      <c r="A821" s="1"/>
      <c r="B821" s="1"/>
      <c r="C821" s="1"/>
      <c r="D821" s="1"/>
      <c r="E821" s="1"/>
      <c r="F821" s="1"/>
      <c r="G821" s="1"/>
    </row>
    <row r="822" ht="12.75" customHeight="1">
      <c r="A822" s="1"/>
      <c r="B822" s="1"/>
      <c r="C822" s="1"/>
      <c r="D822" s="1"/>
      <c r="E822" s="1"/>
      <c r="F822" s="1"/>
      <c r="G822" s="1"/>
    </row>
    <row r="823" ht="12.75" customHeight="1">
      <c r="A823" s="1"/>
      <c r="B823" s="1"/>
      <c r="C823" s="1"/>
      <c r="D823" s="1"/>
      <c r="E823" s="1"/>
      <c r="F823" s="1"/>
      <c r="G823" s="1"/>
    </row>
    <row r="824" ht="12.75" customHeight="1">
      <c r="A824" s="1"/>
      <c r="B824" s="1"/>
      <c r="C824" s="1"/>
      <c r="D824" s="1"/>
      <c r="E824" s="1"/>
      <c r="F824" s="1"/>
      <c r="G824" s="1"/>
    </row>
    <row r="825" ht="12.75" customHeight="1">
      <c r="A825" s="1"/>
      <c r="B825" s="1"/>
      <c r="C825" s="1"/>
      <c r="D825" s="1"/>
      <c r="E825" s="1"/>
      <c r="F825" s="1"/>
      <c r="G825" s="1"/>
    </row>
    <row r="826" ht="12.75" customHeight="1">
      <c r="A826" s="1"/>
      <c r="B826" s="1"/>
      <c r="C826" s="1"/>
      <c r="D826" s="1"/>
      <c r="E826" s="1"/>
      <c r="F826" s="1"/>
      <c r="G826" s="1"/>
    </row>
    <row r="827" ht="12.75" customHeight="1">
      <c r="A827" s="1"/>
      <c r="B827" s="1"/>
      <c r="C827" s="1"/>
      <c r="D827" s="1"/>
      <c r="E827" s="1"/>
      <c r="F827" s="1"/>
      <c r="G827" s="1"/>
    </row>
    <row r="828" ht="12.75" customHeight="1">
      <c r="A828" s="1"/>
      <c r="B828" s="1"/>
      <c r="C828" s="1"/>
      <c r="D828" s="1"/>
      <c r="E828" s="1"/>
      <c r="F828" s="1"/>
      <c r="G828" s="1"/>
    </row>
    <row r="829" ht="12.75" customHeight="1">
      <c r="A829" s="1"/>
      <c r="B829" s="1"/>
      <c r="C829" s="1"/>
      <c r="D829" s="1"/>
      <c r="E829" s="1"/>
      <c r="F829" s="1"/>
      <c r="G829" s="1"/>
    </row>
    <row r="830" ht="12.75" customHeight="1">
      <c r="A830" s="1"/>
      <c r="B830" s="1"/>
      <c r="C830" s="1"/>
      <c r="D830" s="1"/>
      <c r="E830" s="1"/>
      <c r="F830" s="1"/>
      <c r="G830" s="1"/>
    </row>
    <row r="831" ht="12.75" customHeight="1">
      <c r="A831" s="1"/>
      <c r="B831" s="1"/>
      <c r="C831" s="1"/>
      <c r="D831" s="1"/>
      <c r="E831" s="1"/>
      <c r="F831" s="1"/>
      <c r="G831" s="1"/>
    </row>
    <row r="832" ht="12.75" customHeight="1">
      <c r="A832" s="1"/>
      <c r="B832" s="1"/>
      <c r="C832" s="1"/>
      <c r="D832" s="1"/>
      <c r="E832" s="1"/>
      <c r="F832" s="1"/>
      <c r="G832" s="1"/>
    </row>
    <row r="833" ht="12.75" customHeight="1">
      <c r="A833" s="1"/>
      <c r="B833" s="1"/>
      <c r="C833" s="1"/>
      <c r="D833" s="1"/>
      <c r="E833" s="1"/>
      <c r="F833" s="1"/>
      <c r="G833" s="1"/>
    </row>
    <row r="834" ht="12.75" customHeight="1">
      <c r="A834" s="1"/>
      <c r="B834" s="1"/>
      <c r="C834" s="1"/>
      <c r="D834" s="1"/>
      <c r="E834" s="1"/>
      <c r="F834" s="1"/>
      <c r="G834" s="1"/>
    </row>
    <row r="835" ht="12.75" customHeight="1">
      <c r="A835" s="1"/>
      <c r="B835" s="1"/>
      <c r="C835" s="1"/>
      <c r="D835" s="1"/>
      <c r="E835" s="1"/>
      <c r="F835" s="1"/>
      <c r="G835" s="1"/>
    </row>
    <row r="836" ht="12.75" customHeight="1">
      <c r="A836" s="1"/>
      <c r="B836" s="1"/>
      <c r="C836" s="1"/>
      <c r="D836" s="1"/>
      <c r="E836" s="1"/>
      <c r="F836" s="1"/>
      <c r="G836" s="1"/>
    </row>
    <row r="837" ht="12.75" customHeight="1">
      <c r="A837" s="1"/>
      <c r="B837" s="1"/>
      <c r="C837" s="1"/>
      <c r="D837" s="1"/>
      <c r="E837" s="1"/>
      <c r="F837" s="1"/>
      <c r="G837" s="1"/>
    </row>
    <row r="838" ht="12.75" customHeight="1">
      <c r="A838" s="1"/>
      <c r="B838" s="1"/>
      <c r="C838" s="1"/>
      <c r="D838" s="1"/>
      <c r="E838" s="1"/>
      <c r="F838" s="1"/>
      <c r="G838" s="1"/>
    </row>
    <row r="839" ht="12.75" customHeight="1">
      <c r="A839" s="1"/>
      <c r="B839" s="1"/>
      <c r="C839" s="1"/>
      <c r="D839" s="1"/>
      <c r="E839" s="1"/>
      <c r="F839" s="1"/>
      <c r="G839" s="1"/>
    </row>
    <row r="840" ht="12.75" customHeight="1">
      <c r="A840" s="1"/>
      <c r="B840" s="1"/>
      <c r="C840" s="1"/>
      <c r="D840" s="1"/>
      <c r="E840" s="1"/>
      <c r="F840" s="1"/>
      <c r="G840" s="1"/>
    </row>
    <row r="841" ht="12.75" customHeight="1">
      <c r="A841" s="1"/>
      <c r="B841" s="1"/>
      <c r="C841" s="1"/>
      <c r="D841" s="1"/>
      <c r="E841" s="1"/>
      <c r="F841" s="1"/>
      <c r="G841" s="1"/>
    </row>
    <row r="842" ht="12.75" customHeight="1">
      <c r="A842" s="1"/>
      <c r="B842" s="1"/>
      <c r="C842" s="1"/>
      <c r="D842" s="1"/>
      <c r="E842" s="1"/>
      <c r="F842" s="1"/>
      <c r="G842" s="1"/>
    </row>
    <row r="843" ht="12.75" customHeight="1">
      <c r="A843" s="1"/>
      <c r="B843" s="1"/>
      <c r="C843" s="1"/>
      <c r="D843" s="1"/>
      <c r="E843" s="1"/>
      <c r="F843" s="1"/>
      <c r="G843" s="1"/>
    </row>
    <row r="844" ht="12.75" customHeight="1">
      <c r="A844" s="1"/>
      <c r="B844" s="1"/>
      <c r="C844" s="1"/>
      <c r="D844" s="1"/>
      <c r="E844" s="1"/>
      <c r="F844" s="1"/>
      <c r="G844" s="1"/>
    </row>
    <row r="845" ht="12.75" customHeight="1">
      <c r="A845" s="1"/>
      <c r="B845" s="1"/>
      <c r="C845" s="1"/>
      <c r="D845" s="1"/>
      <c r="E845" s="1"/>
      <c r="F845" s="1"/>
      <c r="G845" s="1"/>
    </row>
    <row r="846" ht="12.75" customHeight="1">
      <c r="A846" s="1"/>
      <c r="B846" s="1"/>
      <c r="C846" s="1"/>
      <c r="D846" s="1"/>
      <c r="E846" s="1"/>
      <c r="F846" s="1"/>
      <c r="G846" s="1"/>
    </row>
    <row r="847" ht="12.75" customHeight="1">
      <c r="A847" s="1"/>
      <c r="B847" s="1"/>
      <c r="C847" s="1"/>
      <c r="D847" s="1"/>
      <c r="E847" s="1"/>
      <c r="F847" s="1"/>
      <c r="G847" s="1"/>
    </row>
    <row r="848" ht="12.75" customHeight="1">
      <c r="A848" s="1"/>
      <c r="B848" s="1"/>
      <c r="C848" s="1"/>
      <c r="D848" s="1"/>
      <c r="E848" s="1"/>
      <c r="F848" s="1"/>
      <c r="G848" s="1"/>
    </row>
    <row r="849" ht="12.75" customHeight="1">
      <c r="A849" s="1"/>
      <c r="B849" s="1"/>
      <c r="C849" s="1"/>
      <c r="D849" s="1"/>
      <c r="E849" s="1"/>
      <c r="F849" s="1"/>
      <c r="G849" s="1"/>
    </row>
    <row r="850" ht="12.75" customHeight="1">
      <c r="A850" s="1"/>
      <c r="B850" s="1"/>
      <c r="C850" s="1"/>
      <c r="D850" s="1"/>
      <c r="E850" s="1"/>
      <c r="F850" s="1"/>
      <c r="G850" s="1"/>
    </row>
    <row r="851" ht="12.75" customHeight="1">
      <c r="A851" s="1"/>
      <c r="B851" s="1"/>
      <c r="C851" s="1"/>
      <c r="D851" s="1"/>
      <c r="E851" s="1"/>
      <c r="F851" s="1"/>
      <c r="G851" s="1"/>
    </row>
    <row r="852" ht="12.75" customHeight="1">
      <c r="A852" s="1"/>
      <c r="B852" s="1"/>
      <c r="C852" s="1"/>
      <c r="D852" s="1"/>
      <c r="E852" s="1"/>
      <c r="F852" s="1"/>
      <c r="G852" s="1"/>
    </row>
    <row r="853" ht="12.75" customHeight="1">
      <c r="A853" s="1"/>
      <c r="B853" s="1"/>
      <c r="C853" s="1"/>
      <c r="D853" s="1"/>
      <c r="E853" s="1"/>
      <c r="F853" s="1"/>
      <c r="G853" s="1"/>
    </row>
    <row r="854" ht="12.75" customHeight="1">
      <c r="A854" s="1"/>
      <c r="B854" s="1"/>
      <c r="C854" s="1"/>
      <c r="D854" s="1"/>
      <c r="E854" s="1"/>
      <c r="F854" s="1"/>
      <c r="G854" s="1"/>
    </row>
    <row r="855" ht="12.75" customHeight="1">
      <c r="A855" s="1"/>
      <c r="B855" s="1"/>
      <c r="C855" s="1"/>
      <c r="D855" s="1"/>
      <c r="E855" s="1"/>
      <c r="F855" s="1"/>
      <c r="G855" s="1"/>
    </row>
    <row r="856" ht="12.75" customHeight="1">
      <c r="A856" s="1"/>
      <c r="B856" s="1"/>
      <c r="C856" s="1"/>
      <c r="D856" s="1"/>
      <c r="E856" s="1"/>
      <c r="F856" s="1"/>
      <c r="G856" s="1"/>
    </row>
    <row r="857" ht="12.75" customHeight="1">
      <c r="A857" s="1"/>
      <c r="B857" s="1"/>
      <c r="C857" s="1"/>
      <c r="D857" s="1"/>
      <c r="E857" s="1"/>
      <c r="F857" s="1"/>
      <c r="G857" s="1"/>
    </row>
    <row r="858" ht="12.75" customHeight="1">
      <c r="A858" s="1"/>
      <c r="B858" s="1"/>
      <c r="C858" s="1"/>
      <c r="D858" s="1"/>
      <c r="E858" s="1"/>
      <c r="F858" s="1"/>
      <c r="G858" s="1"/>
    </row>
    <row r="859" ht="12.75" customHeight="1">
      <c r="A859" s="1"/>
      <c r="B859" s="1"/>
      <c r="C859" s="1"/>
      <c r="D859" s="1"/>
      <c r="E859" s="1"/>
      <c r="F859" s="1"/>
      <c r="G859" s="1"/>
    </row>
    <row r="860" ht="12.75" customHeight="1">
      <c r="A860" s="1"/>
      <c r="B860" s="1"/>
      <c r="C860" s="1"/>
      <c r="D860" s="1"/>
      <c r="E860" s="1"/>
      <c r="F860" s="1"/>
      <c r="G860" s="1"/>
    </row>
    <row r="861" ht="12.75" customHeight="1">
      <c r="A861" s="1"/>
      <c r="B861" s="1"/>
      <c r="C861" s="1"/>
      <c r="D861" s="1"/>
      <c r="E861" s="1"/>
      <c r="F861" s="1"/>
      <c r="G861" s="1"/>
    </row>
    <row r="862" ht="12.75" customHeight="1">
      <c r="A862" s="1"/>
      <c r="B862" s="1"/>
      <c r="C862" s="1"/>
      <c r="D862" s="1"/>
      <c r="E862" s="1"/>
      <c r="F862" s="1"/>
      <c r="G862" s="1"/>
    </row>
    <row r="863" ht="12.75" customHeight="1">
      <c r="A863" s="1"/>
      <c r="B863" s="1"/>
      <c r="C863" s="1"/>
      <c r="D863" s="1"/>
      <c r="E863" s="1"/>
      <c r="F863" s="1"/>
      <c r="G863" s="1"/>
    </row>
    <row r="864" ht="12.75" customHeight="1">
      <c r="A864" s="1"/>
      <c r="B864" s="1"/>
      <c r="C864" s="1"/>
      <c r="D864" s="1"/>
      <c r="E864" s="1"/>
      <c r="F864" s="1"/>
      <c r="G864" s="1"/>
    </row>
    <row r="865" ht="12.75" customHeight="1">
      <c r="A865" s="1"/>
      <c r="B865" s="1"/>
      <c r="C865" s="1"/>
      <c r="D865" s="1"/>
      <c r="E865" s="1"/>
      <c r="F865" s="1"/>
      <c r="G865" s="1"/>
    </row>
    <row r="866" ht="12.75" customHeight="1">
      <c r="A866" s="1"/>
      <c r="B866" s="1"/>
      <c r="C866" s="1"/>
      <c r="D866" s="1"/>
      <c r="E866" s="1"/>
      <c r="F866" s="1"/>
      <c r="G866" s="1"/>
    </row>
    <row r="867" ht="12.75" customHeight="1">
      <c r="A867" s="1"/>
      <c r="B867" s="1"/>
      <c r="C867" s="1"/>
      <c r="D867" s="1"/>
      <c r="E867" s="1"/>
      <c r="F867" s="1"/>
      <c r="G867" s="1"/>
    </row>
    <row r="868" ht="12.75" customHeight="1">
      <c r="A868" s="1"/>
      <c r="B868" s="1"/>
      <c r="C868" s="1"/>
      <c r="D868" s="1"/>
      <c r="E868" s="1"/>
      <c r="F868" s="1"/>
      <c r="G868" s="1"/>
    </row>
    <row r="869" ht="12.75" customHeight="1">
      <c r="A869" s="1"/>
      <c r="B869" s="1"/>
      <c r="C869" s="1"/>
      <c r="D869" s="1"/>
      <c r="E869" s="1"/>
      <c r="F869" s="1"/>
      <c r="G869" s="1"/>
    </row>
    <row r="870" ht="12.75" customHeight="1">
      <c r="A870" s="1"/>
      <c r="B870" s="1"/>
      <c r="C870" s="1"/>
      <c r="D870" s="1"/>
      <c r="E870" s="1"/>
      <c r="F870" s="1"/>
      <c r="G870" s="1"/>
    </row>
    <row r="871" ht="12.75" customHeight="1">
      <c r="A871" s="1"/>
      <c r="B871" s="1"/>
      <c r="C871" s="1"/>
      <c r="D871" s="1"/>
      <c r="E871" s="1"/>
      <c r="F871" s="1"/>
      <c r="G871" s="1"/>
    </row>
    <row r="872" ht="12.75" customHeight="1">
      <c r="A872" s="1"/>
      <c r="B872" s="1"/>
      <c r="C872" s="1"/>
      <c r="D872" s="1"/>
      <c r="E872" s="1"/>
      <c r="F872" s="1"/>
      <c r="G872" s="1"/>
    </row>
    <row r="873" ht="12.75" customHeight="1">
      <c r="A873" s="1"/>
      <c r="B873" s="1"/>
      <c r="C873" s="1"/>
      <c r="D873" s="1"/>
      <c r="E873" s="1"/>
      <c r="F873" s="1"/>
      <c r="G873" s="1"/>
    </row>
    <row r="874" ht="12.75" customHeight="1">
      <c r="A874" s="1"/>
      <c r="B874" s="1"/>
      <c r="C874" s="1"/>
      <c r="D874" s="1"/>
      <c r="E874" s="1"/>
      <c r="F874" s="1"/>
      <c r="G874" s="1"/>
    </row>
    <row r="875" ht="12.75" customHeight="1">
      <c r="A875" s="1"/>
      <c r="B875" s="1"/>
      <c r="C875" s="1"/>
      <c r="D875" s="1"/>
      <c r="E875" s="1"/>
      <c r="F875" s="1"/>
      <c r="G875" s="1"/>
    </row>
    <row r="876" ht="12.75" customHeight="1">
      <c r="A876" s="1"/>
      <c r="B876" s="1"/>
      <c r="C876" s="1"/>
      <c r="D876" s="1"/>
      <c r="E876" s="1"/>
      <c r="F876" s="1"/>
      <c r="G876" s="1"/>
    </row>
    <row r="877" ht="12.75" customHeight="1">
      <c r="A877" s="1"/>
      <c r="B877" s="1"/>
      <c r="C877" s="1"/>
      <c r="D877" s="1"/>
      <c r="E877" s="1"/>
      <c r="F877" s="1"/>
      <c r="G877" s="1"/>
    </row>
    <row r="878" ht="12.75" customHeight="1">
      <c r="A878" s="1"/>
      <c r="B878" s="1"/>
      <c r="C878" s="1"/>
      <c r="D878" s="1"/>
      <c r="E878" s="1"/>
      <c r="F878" s="1"/>
      <c r="G878" s="1"/>
    </row>
    <row r="879" ht="12.75" customHeight="1">
      <c r="A879" s="1"/>
      <c r="B879" s="1"/>
      <c r="C879" s="1"/>
      <c r="D879" s="1"/>
      <c r="E879" s="1"/>
      <c r="F879" s="1"/>
      <c r="G879" s="1"/>
    </row>
    <row r="880" ht="12.75" customHeight="1">
      <c r="A880" s="1"/>
      <c r="B880" s="1"/>
      <c r="C880" s="1"/>
      <c r="D880" s="1"/>
      <c r="E880" s="1"/>
      <c r="F880" s="1"/>
      <c r="G880" s="1"/>
    </row>
    <row r="881" ht="12.75" customHeight="1">
      <c r="A881" s="1"/>
      <c r="B881" s="1"/>
      <c r="C881" s="1"/>
      <c r="D881" s="1"/>
      <c r="E881" s="1"/>
      <c r="F881" s="1"/>
      <c r="G881" s="1"/>
    </row>
    <row r="882" ht="12.75" customHeight="1">
      <c r="A882" s="1"/>
      <c r="B882" s="1"/>
      <c r="C882" s="1"/>
      <c r="D882" s="1"/>
      <c r="E882" s="1"/>
      <c r="F882" s="1"/>
      <c r="G882" s="1"/>
    </row>
    <row r="883" ht="12.75" customHeight="1">
      <c r="A883" s="1"/>
      <c r="B883" s="1"/>
      <c r="C883" s="1"/>
      <c r="D883" s="1"/>
      <c r="E883" s="1"/>
      <c r="F883" s="1"/>
      <c r="G883" s="1"/>
    </row>
    <row r="884" ht="12.75" customHeight="1">
      <c r="A884" s="1"/>
      <c r="B884" s="1"/>
      <c r="C884" s="1"/>
      <c r="D884" s="1"/>
      <c r="E884" s="1"/>
      <c r="F884" s="1"/>
      <c r="G884" s="1"/>
    </row>
    <row r="885" ht="12.75" customHeight="1">
      <c r="A885" s="1"/>
      <c r="B885" s="1"/>
      <c r="C885" s="1"/>
      <c r="D885" s="1"/>
      <c r="E885" s="1"/>
      <c r="F885" s="1"/>
      <c r="G885" s="1"/>
    </row>
    <row r="886" ht="12.75" customHeight="1">
      <c r="A886" s="1"/>
      <c r="B886" s="1"/>
      <c r="C886" s="1"/>
      <c r="D886" s="1"/>
      <c r="E886" s="1"/>
      <c r="F886" s="1"/>
      <c r="G886" s="1"/>
    </row>
    <row r="887" ht="12.75" customHeight="1">
      <c r="A887" s="1"/>
      <c r="B887" s="1"/>
      <c r="C887" s="1"/>
      <c r="D887" s="1"/>
      <c r="E887" s="1"/>
      <c r="F887" s="1"/>
      <c r="G887" s="1"/>
    </row>
    <row r="888" ht="12.75" customHeight="1">
      <c r="A888" s="1"/>
      <c r="B888" s="1"/>
      <c r="C888" s="1"/>
      <c r="D888" s="1"/>
      <c r="E888" s="1"/>
      <c r="F888" s="1"/>
      <c r="G888" s="1"/>
    </row>
    <row r="889" ht="12.75" customHeight="1">
      <c r="A889" s="1"/>
      <c r="B889" s="1"/>
      <c r="C889" s="1"/>
      <c r="D889" s="1"/>
      <c r="E889" s="1"/>
      <c r="F889" s="1"/>
      <c r="G889" s="1"/>
    </row>
    <row r="890" ht="12.75" customHeight="1">
      <c r="A890" s="1"/>
      <c r="B890" s="1"/>
      <c r="C890" s="1"/>
      <c r="D890" s="1"/>
      <c r="E890" s="1"/>
      <c r="F890" s="1"/>
      <c r="G890" s="1"/>
    </row>
    <row r="891" ht="12.75" customHeight="1">
      <c r="A891" s="1"/>
      <c r="B891" s="1"/>
      <c r="C891" s="1"/>
      <c r="D891" s="1"/>
      <c r="E891" s="1"/>
      <c r="F891" s="1"/>
      <c r="G891" s="1"/>
    </row>
    <row r="892" ht="12.75" customHeight="1">
      <c r="A892" s="1"/>
      <c r="B892" s="1"/>
      <c r="C892" s="1"/>
      <c r="D892" s="1"/>
      <c r="E892" s="1"/>
      <c r="F892" s="1"/>
      <c r="G892" s="1"/>
    </row>
    <row r="893" ht="12.75" customHeight="1">
      <c r="A893" s="1"/>
      <c r="B893" s="1"/>
      <c r="C893" s="1"/>
      <c r="D893" s="1"/>
      <c r="E893" s="1"/>
      <c r="F893" s="1"/>
      <c r="G893" s="1"/>
    </row>
    <row r="894" ht="12.75" customHeight="1">
      <c r="A894" s="1"/>
      <c r="B894" s="1"/>
      <c r="C894" s="1"/>
      <c r="D894" s="1"/>
      <c r="E894" s="1"/>
      <c r="F894" s="1"/>
      <c r="G894" s="1"/>
    </row>
    <row r="895" ht="12.75" customHeight="1">
      <c r="A895" s="1"/>
      <c r="B895" s="1"/>
      <c r="C895" s="1"/>
      <c r="D895" s="1"/>
      <c r="E895" s="1"/>
      <c r="F895" s="1"/>
      <c r="G895" s="1"/>
    </row>
    <row r="896" ht="12.75" customHeight="1">
      <c r="A896" s="1"/>
      <c r="B896" s="1"/>
      <c r="C896" s="1"/>
      <c r="D896" s="1"/>
      <c r="E896" s="1"/>
      <c r="F896" s="1"/>
      <c r="G896" s="1"/>
    </row>
    <row r="897" ht="12.75" customHeight="1">
      <c r="A897" s="1"/>
      <c r="B897" s="1"/>
      <c r="C897" s="1"/>
      <c r="D897" s="1"/>
      <c r="E897" s="1"/>
      <c r="F897" s="1"/>
      <c r="G897" s="1"/>
    </row>
    <row r="898" ht="12.75" customHeight="1">
      <c r="A898" s="1"/>
      <c r="B898" s="1"/>
      <c r="C898" s="1"/>
      <c r="D898" s="1"/>
      <c r="E898" s="1"/>
      <c r="F898" s="1"/>
      <c r="G898" s="1"/>
    </row>
    <row r="899" ht="12.75" customHeight="1">
      <c r="A899" s="1"/>
      <c r="B899" s="1"/>
      <c r="C899" s="1"/>
      <c r="D899" s="1"/>
      <c r="E899" s="1"/>
      <c r="F899" s="1"/>
      <c r="G899" s="1"/>
    </row>
    <row r="900" ht="12.75" customHeight="1">
      <c r="A900" s="1"/>
      <c r="B900" s="1"/>
      <c r="C900" s="1"/>
      <c r="D900" s="1"/>
      <c r="E900" s="1"/>
      <c r="F900" s="1"/>
      <c r="G900" s="1"/>
    </row>
    <row r="901" ht="12.75" customHeight="1">
      <c r="A901" s="1"/>
      <c r="B901" s="1"/>
      <c r="C901" s="1"/>
      <c r="D901" s="1"/>
      <c r="E901" s="1"/>
      <c r="F901" s="1"/>
      <c r="G901" s="1"/>
    </row>
    <row r="902" ht="12.75" customHeight="1">
      <c r="A902" s="1"/>
      <c r="B902" s="1"/>
      <c r="C902" s="1"/>
      <c r="D902" s="1"/>
      <c r="E902" s="1"/>
      <c r="F902" s="1"/>
      <c r="G902" s="1"/>
    </row>
    <row r="903" ht="12.75" customHeight="1">
      <c r="A903" s="1"/>
      <c r="B903" s="1"/>
      <c r="C903" s="1"/>
      <c r="D903" s="1"/>
      <c r="E903" s="1"/>
      <c r="F903" s="1"/>
      <c r="G903" s="1"/>
    </row>
    <row r="904" ht="12.75" customHeight="1">
      <c r="A904" s="1"/>
      <c r="B904" s="1"/>
      <c r="C904" s="1"/>
      <c r="D904" s="1"/>
      <c r="E904" s="1"/>
      <c r="F904" s="1"/>
      <c r="G904" s="1"/>
    </row>
    <row r="905" ht="12.75" customHeight="1">
      <c r="A905" s="1"/>
      <c r="B905" s="1"/>
      <c r="C905" s="1"/>
      <c r="D905" s="1"/>
      <c r="E905" s="1"/>
      <c r="F905" s="1"/>
      <c r="G905" s="1"/>
    </row>
    <row r="906" ht="12.75" customHeight="1">
      <c r="A906" s="1"/>
      <c r="B906" s="1"/>
      <c r="C906" s="1"/>
      <c r="D906" s="1"/>
      <c r="E906" s="1"/>
      <c r="F906" s="1"/>
      <c r="G906" s="1"/>
    </row>
    <row r="907" ht="12.75" customHeight="1">
      <c r="A907" s="1"/>
      <c r="B907" s="1"/>
      <c r="C907" s="1"/>
      <c r="D907" s="1"/>
      <c r="E907" s="1"/>
      <c r="F907" s="1"/>
      <c r="G907" s="1"/>
    </row>
    <row r="908" ht="12.75" customHeight="1">
      <c r="A908" s="1"/>
      <c r="B908" s="1"/>
      <c r="C908" s="1"/>
      <c r="D908" s="1"/>
      <c r="E908" s="1"/>
      <c r="F908" s="1"/>
      <c r="G908" s="1"/>
    </row>
    <row r="909" ht="12.75" customHeight="1">
      <c r="A909" s="1"/>
      <c r="B909" s="1"/>
      <c r="C909" s="1"/>
      <c r="D909" s="1"/>
      <c r="E909" s="1"/>
      <c r="F909" s="1"/>
      <c r="G909" s="1"/>
    </row>
    <row r="910" ht="12.75" customHeight="1">
      <c r="A910" s="1"/>
      <c r="B910" s="1"/>
      <c r="C910" s="1"/>
      <c r="D910" s="1"/>
      <c r="E910" s="1"/>
      <c r="F910" s="1"/>
      <c r="G910" s="1"/>
    </row>
    <row r="911" ht="12.75" customHeight="1">
      <c r="A911" s="1"/>
      <c r="B911" s="1"/>
      <c r="C911" s="1"/>
      <c r="D911" s="1"/>
      <c r="E911" s="1"/>
      <c r="F911" s="1"/>
      <c r="G911" s="1"/>
    </row>
    <row r="912" ht="12.75" customHeight="1">
      <c r="A912" s="1"/>
      <c r="B912" s="1"/>
      <c r="C912" s="1"/>
      <c r="D912" s="1"/>
      <c r="E912" s="1"/>
      <c r="F912" s="1"/>
      <c r="G912" s="1"/>
    </row>
    <row r="913" ht="12.75" customHeight="1">
      <c r="A913" s="1"/>
      <c r="B913" s="1"/>
      <c r="C913" s="1"/>
      <c r="D913" s="1"/>
      <c r="E913" s="1"/>
      <c r="F913" s="1"/>
      <c r="G913" s="1"/>
    </row>
    <row r="914" ht="12.75" customHeight="1">
      <c r="A914" s="1"/>
      <c r="B914" s="1"/>
      <c r="C914" s="1"/>
      <c r="D914" s="1"/>
      <c r="E914" s="1"/>
      <c r="F914" s="1"/>
      <c r="G914" s="1"/>
    </row>
    <row r="915" ht="12.75" customHeight="1">
      <c r="A915" s="1"/>
      <c r="B915" s="1"/>
      <c r="C915" s="1"/>
      <c r="D915" s="1"/>
      <c r="E915" s="1"/>
      <c r="F915" s="1"/>
      <c r="G915" s="1"/>
    </row>
    <row r="916" ht="12.75" customHeight="1">
      <c r="A916" s="1"/>
      <c r="B916" s="1"/>
      <c r="C916" s="1"/>
      <c r="D916" s="1"/>
      <c r="E916" s="1"/>
      <c r="F916" s="1"/>
      <c r="G916" s="1"/>
    </row>
    <row r="917" ht="12.75" customHeight="1">
      <c r="A917" s="1"/>
      <c r="B917" s="1"/>
      <c r="C917" s="1"/>
      <c r="D917" s="1"/>
      <c r="E917" s="1"/>
      <c r="F917" s="1"/>
      <c r="G917" s="1"/>
    </row>
    <row r="918" ht="12.75" customHeight="1">
      <c r="A918" s="1"/>
      <c r="B918" s="1"/>
      <c r="C918" s="1"/>
      <c r="D918" s="1"/>
      <c r="E918" s="1"/>
      <c r="F918" s="1"/>
      <c r="G918" s="1"/>
    </row>
    <row r="919" ht="12.75" customHeight="1">
      <c r="A919" s="1"/>
      <c r="B919" s="1"/>
      <c r="C919" s="1"/>
      <c r="D919" s="1"/>
      <c r="E919" s="1"/>
      <c r="F919" s="1"/>
      <c r="G919" s="1"/>
    </row>
    <row r="920" ht="12.75" customHeight="1">
      <c r="A920" s="1"/>
      <c r="B920" s="1"/>
      <c r="C920" s="1"/>
      <c r="D920" s="1"/>
      <c r="E920" s="1"/>
      <c r="F920" s="1"/>
      <c r="G920" s="1"/>
    </row>
    <row r="921" ht="12.75" customHeight="1">
      <c r="A921" s="1"/>
      <c r="B921" s="1"/>
      <c r="C921" s="1"/>
      <c r="D921" s="1"/>
      <c r="E921" s="1"/>
      <c r="F921" s="1"/>
      <c r="G921" s="1"/>
    </row>
    <row r="922" ht="12.75" customHeight="1">
      <c r="A922" s="1"/>
      <c r="B922" s="1"/>
      <c r="C922" s="1"/>
      <c r="D922" s="1"/>
      <c r="E922" s="1"/>
      <c r="F922" s="1"/>
      <c r="G922" s="1"/>
    </row>
    <row r="923" ht="12.75" customHeight="1">
      <c r="A923" s="1"/>
      <c r="B923" s="1"/>
      <c r="C923" s="1"/>
      <c r="D923" s="1"/>
      <c r="E923" s="1"/>
      <c r="F923" s="1"/>
      <c r="G923" s="1"/>
    </row>
    <row r="924" ht="12.75" customHeight="1">
      <c r="A924" s="1"/>
      <c r="B924" s="1"/>
      <c r="C924" s="1"/>
      <c r="D924" s="1"/>
      <c r="E924" s="1"/>
      <c r="F924" s="1"/>
      <c r="G924" s="1"/>
    </row>
    <row r="925" ht="12.75" customHeight="1">
      <c r="A925" s="1"/>
      <c r="B925" s="1"/>
      <c r="C925" s="1"/>
      <c r="D925" s="1"/>
      <c r="E925" s="1"/>
      <c r="F925" s="1"/>
      <c r="G925" s="1"/>
    </row>
    <row r="926" ht="12.75" customHeight="1">
      <c r="A926" s="1"/>
      <c r="B926" s="1"/>
      <c r="C926" s="1"/>
      <c r="D926" s="1"/>
      <c r="E926" s="1"/>
      <c r="F926" s="1"/>
      <c r="G926" s="1"/>
    </row>
    <row r="927" ht="12.75" customHeight="1">
      <c r="A927" s="1"/>
      <c r="B927" s="1"/>
      <c r="C927" s="1"/>
      <c r="D927" s="1"/>
      <c r="E927" s="1"/>
      <c r="F927" s="1"/>
      <c r="G927" s="1"/>
    </row>
    <row r="928" ht="12.75" customHeight="1">
      <c r="A928" s="1"/>
      <c r="B928" s="1"/>
      <c r="C928" s="1"/>
      <c r="D928" s="1"/>
      <c r="E928" s="1"/>
      <c r="F928" s="1"/>
      <c r="G928" s="1"/>
    </row>
    <row r="929" ht="12.75" customHeight="1">
      <c r="A929" s="1"/>
      <c r="B929" s="1"/>
      <c r="C929" s="1"/>
      <c r="D929" s="1"/>
      <c r="E929" s="1"/>
      <c r="F929" s="1"/>
      <c r="G929" s="1"/>
    </row>
    <row r="930" ht="12.75" customHeight="1">
      <c r="A930" s="1"/>
      <c r="B930" s="1"/>
      <c r="C930" s="1"/>
      <c r="D930" s="1"/>
      <c r="E930" s="1"/>
      <c r="F930" s="1"/>
      <c r="G930" s="1"/>
    </row>
    <row r="931" ht="12.75" customHeight="1">
      <c r="A931" s="1"/>
      <c r="B931" s="1"/>
      <c r="C931" s="1"/>
      <c r="D931" s="1"/>
      <c r="E931" s="1"/>
      <c r="F931" s="1"/>
      <c r="G931" s="1"/>
    </row>
    <row r="932" ht="12.75" customHeight="1">
      <c r="A932" s="1"/>
      <c r="B932" s="1"/>
      <c r="C932" s="1"/>
      <c r="D932" s="1"/>
      <c r="E932" s="1"/>
      <c r="F932" s="1"/>
      <c r="G932" s="1"/>
    </row>
    <row r="933" ht="12.75" customHeight="1">
      <c r="A933" s="1"/>
      <c r="B933" s="1"/>
      <c r="C933" s="1"/>
      <c r="D933" s="1"/>
      <c r="E933" s="1"/>
      <c r="F933" s="1"/>
      <c r="G933" s="1"/>
    </row>
    <row r="934" ht="12.75" customHeight="1">
      <c r="A934" s="1"/>
      <c r="B934" s="1"/>
      <c r="C934" s="1"/>
      <c r="D934" s="1"/>
      <c r="E934" s="1"/>
      <c r="F934" s="1"/>
      <c r="G934" s="1"/>
    </row>
    <row r="935" ht="12.75" customHeight="1">
      <c r="A935" s="1"/>
      <c r="B935" s="1"/>
      <c r="C935" s="1"/>
      <c r="D935" s="1"/>
      <c r="E935" s="1"/>
      <c r="F935" s="1"/>
      <c r="G935" s="1"/>
    </row>
    <row r="936" ht="12.75" customHeight="1">
      <c r="A936" s="1"/>
      <c r="B936" s="1"/>
      <c r="C936" s="1"/>
      <c r="D936" s="1"/>
      <c r="E936" s="1"/>
      <c r="F936" s="1"/>
      <c r="G936" s="1"/>
    </row>
    <row r="937" ht="12.75" customHeight="1">
      <c r="A937" s="1"/>
      <c r="B937" s="1"/>
      <c r="C937" s="1"/>
      <c r="D937" s="1"/>
      <c r="E937" s="1"/>
      <c r="F937" s="1"/>
      <c r="G937" s="1"/>
    </row>
    <row r="938" ht="12.75" customHeight="1">
      <c r="A938" s="1"/>
      <c r="B938" s="1"/>
      <c r="C938" s="1"/>
      <c r="D938" s="1"/>
      <c r="E938" s="1"/>
      <c r="F938" s="1"/>
      <c r="G938" s="1"/>
    </row>
    <row r="939" ht="12.75" customHeight="1">
      <c r="A939" s="1"/>
      <c r="B939" s="1"/>
      <c r="C939" s="1"/>
      <c r="D939" s="1"/>
      <c r="E939" s="1"/>
      <c r="F939" s="1"/>
      <c r="G939" s="1"/>
    </row>
    <row r="940" ht="12.75" customHeight="1">
      <c r="A940" s="1"/>
      <c r="B940" s="1"/>
      <c r="C940" s="1"/>
      <c r="D940" s="1"/>
      <c r="E940" s="1"/>
      <c r="F940" s="1"/>
      <c r="G940" s="1"/>
    </row>
    <row r="941" ht="12.75" customHeight="1">
      <c r="A941" s="1"/>
      <c r="B941" s="1"/>
      <c r="C941" s="1"/>
      <c r="D941" s="1"/>
      <c r="E941" s="1"/>
      <c r="F941" s="1"/>
      <c r="G941" s="1"/>
    </row>
    <row r="942" ht="12.75" customHeight="1">
      <c r="A942" s="1"/>
      <c r="B942" s="1"/>
      <c r="C942" s="1"/>
      <c r="D942" s="1"/>
      <c r="E942" s="1"/>
      <c r="F942" s="1"/>
      <c r="G942" s="1"/>
    </row>
    <row r="943" ht="12.75" customHeight="1">
      <c r="A943" s="1"/>
      <c r="B943" s="1"/>
      <c r="C943" s="1"/>
      <c r="D943" s="1"/>
      <c r="E943" s="1"/>
      <c r="F943" s="1"/>
      <c r="G943" s="1"/>
    </row>
    <row r="944" ht="12.75" customHeight="1">
      <c r="A944" s="1"/>
      <c r="B944" s="1"/>
      <c r="C944" s="1"/>
      <c r="D944" s="1"/>
      <c r="E944" s="1"/>
      <c r="F944" s="1"/>
      <c r="G944" s="1"/>
    </row>
    <row r="945" ht="12.75" customHeight="1">
      <c r="A945" s="1"/>
      <c r="B945" s="1"/>
      <c r="C945" s="1"/>
      <c r="D945" s="1"/>
      <c r="E945" s="1"/>
      <c r="F945" s="1"/>
      <c r="G945" s="1"/>
    </row>
    <row r="946" ht="12.75" customHeight="1">
      <c r="A946" s="1"/>
      <c r="B946" s="1"/>
      <c r="C946" s="1"/>
      <c r="D946" s="1"/>
      <c r="E946" s="1"/>
      <c r="F946" s="1"/>
      <c r="G946" s="1"/>
    </row>
    <row r="947" ht="12.75" customHeight="1">
      <c r="A947" s="1"/>
      <c r="B947" s="1"/>
      <c r="C947" s="1"/>
      <c r="D947" s="1"/>
      <c r="E947" s="1"/>
      <c r="F947" s="1"/>
      <c r="G947" s="1"/>
    </row>
    <row r="948" ht="12.75" customHeight="1">
      <c r="A948" s="1"/>
      <c r="B948" s="1"/>
      <c r="C948" s="1"/>
      <c r="D948" s="1"/>
      <c r="E948" s="1"/>
      <c r="F948" s="1"/>
      <c r="G948" s="1"/>
    </row>
    <row r="949" ht="12.75" customHeight="1">
      <c r="A949" s="1"/>
      <c r="B949" s="1"/>
      <c r="C949" s="1"/>
      <c r="D949" s="1"/>
      <c r="E949" s="1"/>
      <c r="F949" s="1"/>
      <c r="G949" s="1"/>
    </row>
    <row r="950" ht="12.75" customHeight="1">
      <c r="A950" s="1"/>
      <c r="B950" s="1"/>
      <c r="C950" s="1"/>
      <c r="D950" s="1"/>
      <c r="E950" s="1"/>
      <c r="F950" s="1"/>
      <c r="G950" s="1"/>
    </row>
    <row r="951" ht="12.75" customHeight="1">
      <c r="A951" s="1"/>
      <c r="B951" s="1"/>
      <c r="C951" s="1"/>
      <c r="D951" s="1"/>
      <c r="E951" s="1"/>
      <c r="F951" s="1"/>
      <c r="G951" s="1"/>
    </row>
    <row r="952" ht="12.75" customHeight="1">
      <c r="A952" s="1"/>
      <c r="B952" s="1"/>
      <c r="C952" s="1"/>
      <c r="D952" s="1"/>
      <c r="E952" s="1"/>
      <c r="F952" s="1"/>
      <c r="G952" s="1"/>
    </row>
    <row r="953" ht="12.75" customHeight="1">
      <c r="A953" s="1"/>
      <c r="B953" s="1"/>
      <c r="C953" s="1"/>
      <c r="D953" s="1"/>
      <c r="E953" s="1"/>
      <c r="F953" s="1"/>
      <c r="G953" s="1"/>
    </row>
    <row r="954" ht="12.75" customHeight="1">
      <c r="A954" s="1"/>
      <c r="B954" s="1"/>
      <c r="C954" s="1"/>
      <c r="D954" s="1"/>
      <c r="E954" s="1"/>
      <c r="F954" s="1"/>
      <c r="G954" s="1"/>
    </row>
    <row r="955" ht="12.75" customHeight="1">
      <c r="A955" s="1"/>
      <c r="B955" s="1"/>
      <c r="C955" s="1"/>
      <c r="D955" s="1"/>
      <c r="E955" s="1"/>
      <c r="F955" s="1"/>
      <c r="G955" s="1"/>
    </row>
    <row r="956" ht="12.75" customHeight="1">
      <c r="A956" s="1"/>
      <c r="B956" s="1"/>
      <c r="C956" s="1"/>
      <c r="D956" s="1"/>
      <c r="E956" s="1"/>
      <c r="F956" s="1"/>
      <c r="G956" s="1"/>
    </row>
    <row r="957" ht="12.75" customHeight="1">
      <c r="A957" s="1"/>
      <c r="B957" s="1"/>
      <c r="C957" s="1"/>
      <c r="D957" s="1"/>
      <c r="E957" s="1"/>
      <c r="F957" s="1"/>
      <c r="G957" s="1"/>
    </row>
    <row r="958" ht="12.75" customHeight="1">
      <c r="A958" s="1"/>
      <c r="B958" s="1"/>
      <c r="C958" s="1"/>
      <c r="D958" s="1"/>
      <c r="E958" s="1"/>
      <c r="F958" s="1"/>
      <c r="G958" s="1"/>
    </row>
    <row r="959" ht="12.75" customHeight="1">
      <c r="A959" s="1"/>
      <c r="B959" s="1"/>
      <c r="C959" s="1"/>
      <c r="D959" s="1"/>
      <c r="E959" s="1"/>
      <c r="F959" s="1"/>
      <c r="G959" s="1"/>
    </row>
    <row r="960" ht="12.75" customHeight="1">
      <c r="A960" s="1"/>
      <c r="B960" s="1"/>
      <c r="C960" s="1"/>
      <c r="D960" s="1"/>
      <c r="E960" s="1"/>
      <c r="F960" s="1"/>
      <c r="G960" s="1"/>
    </row>
    <row r="961" ht="12.75" customHeight="1">
      <c r="A961" s="1"/>
      <c r="B961" s="1"/>
      <c r="C961" s="1"/>
      <c r="D961" s="1"/>
      <c r="E961" s="1"/>
      <c r="F961" s="1"/>
      <c r="G961" s="1"/>
    </row>
    <row r="962" ht="12.75" customHeight="1">
      <c r="A962" s="1"/>
      <c r="B962" s="1"/>
      <c r="C962" s="1"/>
      <c r="D962" s="1"/>
      <c r="E962" s="1"/>
      <c r="F962" s="1"/>
      <c r="G962" s="1"/>
    </row>
    <row r="963" ht="12.75" customHeight="1">
      <c r="A963" s="1"/>
      <c r="B963" s="1"/>
      <c r="C963" s="1"/>
      <c r="D963" s="1"/>
      <c r="E963" s="1"/>
      <c r="F963" s="1"/>
      <c r="G963" s="1"/>
    </row>
    <row r="964" ht="12.75" customHeight="1">
      <c r="A964" s="1"/>
      <c r="B964" s="1"/>
      <c r="C964" s="1"/>
      <c r="D964" s="1"/>
      <c r="E964" s="1"/>
      <c r="F964" s="1"/>
      <c r="G964" s="1"/>
    </row>
    <row r="965" ht="12.75" customHeight="1">
      <c r="A965" s="1"/>
      <c r="B965" s="1"/>
      <c r="C965" s="1"/>
      <c r="D965" s="1"/>
      <c r="E965" s="1"/>
      <c r="F965" s="1"/>
      <c r="G965" s="1"/>
    </row>
    <row r="966" ht="12.75" customHeight="1">
      <c r="A966" s="1"/>
      <c r="B966" s="1"/>
      <c r="C966" s="1"/>
      <c r="D966" s="1"/>
      <c r="E966" s="1"/>
      <c r="F966" s="1"/>
      <c r="G966" s="1"/>
    </row>
    <row r="967" ht="12.75" customHeight="1">
      <c r="A967" s="1"/>
      <c r="B967" s="1"/>
      <c r="C967" s="1"/>
      <c r="D967" s="1"/>
      <c r="E967" s="1"/>
      <c r="F967" s="1"/>
      <c r="G967" s="1"/>
    </row>
    <row r="968" ht="12.75" customHeight="1">
      <c r="A968" s="1"/>
      <c r="B968" s="1"/>
      <c r="C968" s="1"/>
      <c r="D968" s="1"/>
      <c r="E968" s="1"/>
      <c r="F968" s="1"/>
      <c r="G968" s="1"/>
    </row>
    <row r="969" ht="12.75" customHeight="1">
      <c r="A969" s="1"/>
      <c r="B969" s="1"/>
      <c r="C969" s="1"/>
      <c r="D969" s="1"/>
      <c r="E969" s="1"/>
      <c r="F969" s="1"/>
      <c r="G969" s="1"/>
    </row>
    <row r="970" ht="12.75" customHeight="1">
      <c r="A970" s="1"/>
      <c r="B970" s="1"/>
      <c r="C970" s="1"/>
      <c r="D970" s="1"/>
      <c r="E970" s="1"/>
      <c r="F970" s="1"/>
      <c r="G970" s="1"/>
    </row>
    <row r="971" ht="12.75" customHeight="1">
      <c r="A971" s="1"/>
      <c r="B971" s="1"/>
      <c r="C971" s="1"/>
      <c r="D971" s="1"/>
      <c r="E971" s="1"/>
      <c r="F971" s="1"/>
      <c r="G971" s="1"/>
    </row>
    <row r="972" ht="12.75" customHeight="1">
      <c r="A972" s="1"/>
      <c r="B972" s="1"/>
      <c r="C972" s="1"/>
      <c r="D972" s="1"/>
      <c r="E972" s="1"/>
      <c r="F972" s="1"/>
      <c r="G972" s="1"/>
    </row>
    <row r="973" ht="12.75" customHeight="1">
      <c r="A973" s="1"/>
      <c r="B973" s="1"/>
      <c r="C973" s="1"/>
      <c r="D973" s="1"/>
      <c r="E973" s="1"/>
      <c r="F973" s="1"/>
      <c r="G973" s="1"/>
    </row>
    <row r="974" ht="12.75" customHeight="1">
      <c r="A974" s="1"/>
      <c r="B974" s="1"/>
      <c r="C974" s="1"/>
      <c r="D974" s="1"/>
      <c r="E974" s="1"/>
      <c r="F974" s="1"/>
      <c r="G974" s="1"/>
    </row>
    <row r="975" ht="12.75" customHeight="1">
      <c r="A975" s="1"/>
      <c r="B975" s="1"/>
      <c r="C975" s="1"/>
      <c r="D975" s="1"/>
      <c r="E975" s="1"/>
      <c r="F975" s="1"/>
      <c r="G975" s="1"/>
    </row>
    <row r="976" ht="12.75" customHeight="1">
      <c r="A976" s="1"/>
      <c r="B976" s="1"/>
      <c r="C976" s="1"/>
      <c r="D976" s="1"/>
      <c r="E976" s="1"/>
      <c r="F976" s="1"/>
      <c r="G976" s="1"/>
    </row>
    <row r="977" ht="12.75" customHeight="1">
      <c r="A977" s="1"/>
      <c r="B977" s="1"/>
      <c r="C977" s="1"/>
      <c r="D977" s="1"/>
      <c r="E977" s="1"/>
      <c r="F977" s="1"/>
      <c r="G977" s="1"/>
    </row>
    <row r="978" ht="12.75" customHeight="1">
      <c r="A978" s="1"/>
      <c r="B978" s="1"/>
      <c r="C978" s="1"/>
      <c r="D978" s="1"/>
      <c r="E978" s="1"/>
      <c r="F978" s="1"/>
      <c r="G978" s="1"/>
    </row>
    <row r="979" ht="12.75" customHeight="1">
      <c r="A979" s="1"/>
      <c r="B979" s="1"/>
      <c r="C979" s="1"/>
      <c r="D979" s="1"/>
      <c r="E979" s="1"/>
      <c r="F979" s="1"/>
      <c r="G979" s="1"/>
    </row>
    <row r="980" ht="12.75" customHeight="1">
      <c r="A980" s="1"/>
      <c r="B980" s="1"/>
      <c r="C980" s="1"/>
      <c r="D980" s="1"/>
      <c r="E980" s="1"/>
      <c r="F980" s="1"/>
      <c r="G980" s="1"/>
    </row>
    <row r="981" ht="12.75" customHeight="1">
      <c r="A981" s="1"/>
      <c r="B981" s="1"/>
      <c r="C981" s="1"/>
      <c r="D981" s="1"/>
      <c r="E981" s="1"/>
      <c r="F981" s="1"/>
      <c r="G981" s="1"/>
    </row>
    <row r="982" ht="12.75" customHeight="1">
      <c r="A982" s="1"/>
      <c r="B982" s="1"/>
      <c r="C982" s="1"/>
      <c r="D982" s="1"/>
      <c r="E982" s="1"/>
      <c r="F982" s="1"/>
      <c r="G982" s="1"/>
    </row>
    <row r="983" ht="12.75" customHeight="1">
      <c r="A983" s="1"/>
      <c r="B983" s="1"/>
      <c r="C983" s="1"/>
      <c r="D983" s="1"/>
      <c r="E983" s="1"/>
      <c r="F983" s="1"/>
      <c r="G983" s="1"/>
    </row>
    <row r="984" ht="12.75" customHeight="1">
      <c r="A984" s="1"/>
      <c r="B984" s="1"/>
      <c r="C984" s="1"/>
      <c r="D984" s="1"/>
      <c r="E984" s="1"/>
      <c r="F984" s="1"/>
      <c r="G984" s="1"/>
    </row>
    <row r="985" ht="12.75" customHeight="1">
      <c r="A985" s="1"/>
      <c r="B985" s="1"/>
      <c r="C985" s="1"/>
      <c r="D985" s="1"/>
      <c r="E985" s="1"/>
      <c r="F985" s="1"/>
      <c r="G985" s="1"/>
    </row>
    <row r="986" ht="12.75" customHeight="1">
      <c r="A986" s="1"/>
      <c r="B986" s="1"/>
      <c r="C986" s="1"/>
      <c r="D986" s="1"/>
      <c r="E986" s="1"/>
      <c r="F986" s="1"/>
      <c r="G986" s="1"/>
    </row>
    <row r="987" ht="12.75" customHeight="1">
      <c r="A987" s="1"/>
      <c r="B987" s="1"/>
      <c r="C987" s="1"/>
      <c r="D987" s="1"/>
      <c r="E987" s="1"/>
      <c r="F987" s="1"/>
      <c r="G987" s="1"/>
    </row>
    <row r="988" ht="12.75" customHeight="1">
      <c r="A988" s="1"/>
      <c r="B988" s="1"/>
      <c r="C988" s="1"/>
      <c r="D988" s="1"/>
      <c r="E988" s="1"/>
      <c r="F988" s="1"/>
      <c r="G988" s="1"/>
    </row>
    <row r="989" ht="12.75" customHeight="1">
      <c r="A989" s="1"/>
      <c r="B989" s="1"/>
      <c r="C989" s="1"/>
      <c r="D989" s="1"/>
      <c r="E989" s="1"/>
      <c r="F989" s="1"/>
      <c r="G989" s="1"/>
    </row>
    <row r="990" ht="12.75" customHeight="1">
      <c r="A990" s="1"/>
      <c r="B990" s="1"/>
      <c r="C990" s="1"/>
      <c r="D990" s="1"/>
      <c r="E990" s="1"/>
      <c r="F990" s="1"/>
      <c r="G990" s="1"/>
    </row>
    <row r="991" ht="12.75" customHeight="1">
      <c r="A991" s="1"/>
      <c r="B991" s="1"/>
      <c r="C991" s="1"/>
      <c r="D991" s="1"/>
      <c r="E991" s="1"/>
      <c r="F991" s="1"/>
      <c r="G991" s="1"/>
    </row>
    <row r="992" ht="12.75" customHeight="1">
      <c r="A992" s="1"/>
      <c r="B992" s="1"/>
      <c r="C992" s="1"/>
      <c r="D992" s="1"/>
      <c r="E992" s="1"/>
      <c r="F992" s="1"/>
      <c r="G992" s="1"/>
    </row>
    <row r="993" ht="12.75" customHeight="1">
      <c r="A993" s="1"/>
      <c r="B993" s="1"/>
      <c r="C993" s="1"/>
      <c r="D993" s="1"/>
      <c r="E993" s="1"/>
      <c r="F993" s="1"/>
      <c r="G993" s="1"/>
    </row>
    <row r="994" ht="12.75" customHeight="1">
      <c r="A994" s="1"/>
      <c r="B994" s="1"/>
      <c r="C994" s="1"/>
      <c r="D994" s="1"/>
      <c r="E994" s="1"/>
      <c r="F994" s="1"/>
      <c r="G994" s="1"/>
    </row>
    <row r="995" ht="12.75" customHeight="1">
      <c r="A995" s="1"/>
      <c r="B995" s="1"/>
      <c r="C995" s="1"/>
      <c r="D995" s="1"/>
      <c r="E995" s="1"/>
      <c r="F995" s="1"/>
      <c r="G995" s="1"/>
    </row>
    <row r="996" ht="12.75" customHeight="1">
      <c r="A996" s="1"/>
      <c r="B996" s="1"/>
      <c r="C996" s="1"/>
      <c r="D996" s="1"/>
      <c r="E996" s="1"/>
      <c r="F996" s="1"/>
      <c r="G996" s="1"/>
    </row>
    <row r="997" ht="12.75" customHeight="1">
      <c r="A997" s="1"/>
      <c r="B997" s="1"/>
      <c r="C997" s="1"/>
      <c r="D997" s="1"/>
      <c r="E997" s="1"/>
      <c r="F997" s="1"/>
      <c r="G997" s="1"/>
    </row>
    <row r="998" ht="12.75" customHeight="1">
      <c r="A998" s="1"/>
      <c r="B998" s="1"/>
      <c r="C998" s="1"/>
      <c r="D998" s="1"/>
      <c r="E998" s="1"/>
      <c r="F998" s="1"/>
      <c r="G998" s="1"/>
    </row>
    <row r="999" ht="12.75" customHeight="1">
      <c r="A999" s="1"/>
      <c r="B999" s="1"/>
      <c r="C999" s="1"/>
      <c r="D999" s="1"/>
      <c r="E999" s="1"/>
      <c r="F999" s="1"/>
      <c r="G999" s="1"/>
    </row>
    <row r="1000" ht="12.75" customHeight="1">
      <c r="A1000" s="1"/>
      <c r="B1000" s="1"/>
      <c r="C1000" s="1"/>
      <c r="D1000" s="1"/>
      <c r="E1000" s="1"/>
      <c r="F1000" s="1"/>
      <c r="G1000" s="1"/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2.57"/>
    <col customWidth="1" min="2" max="4" width="8.0"/>
    <col customWidth="1" min="5" max="5" width="11.43"/>
    <col customWidth="1" min="6" max="6" width="8.0"/>
  </cols>
  <sheetData>
    <row r="1" ht="18.75" customHeight="1">
      <c r="A1" s="17" t="s">
        <v>374</v>
      </c>
      <c r="B1" s="17"/>
      <c r="C1" s="17"/>
      <c r="D1" s="17"/>
      <c r="E1" s="17"/>
      <c r="F1" s="17"/>
    </row>
    <row r="2" ht="13.5" customHeight="1">
      <c r="A2" s="1"/>
      <c r="E2" s="1"/>
    </row>
    <row r="3" ht="12.75" customHeight="1">
      <c r="A3" s="1"/>
      <c r="C3" s="4" t="s">
        <v>126</v>
      </c>
      <c r="D3" s="4" t="s">
        <v>1172</v>
      </c>
      <c r="E3" s="1"/>
    </row>
    <row r="4" ht="12.75" customHeight="1">
      <c r="A4" s="1"/>
      <c r="C4" s="193">
        <v>36154.0</v>
      </c>
      <c r="D4" s="6">
        <f>YEAR(C4)</f>
        <v>1998</v>
      </c>
      <c r="E4" s="71" t="s">
        <v>4295</v>
      </c>
    </row>
    <row r="5" ht="12.75" customHeight="1">
      <c r="A5" s="1"/>
      <c r="E5" s="1"/>
    </row>
    <row r="6" ht="13.5" customHeight="1">
      <c r="A6" s="1"/>
      <c r="B6" s="3" t="s">
        <v>721</v>
      </c>
      <c r="C6" s="3"/>
      <c r="D6" s="3"/>
      <c r="E6" s="3"/>
      <c r="F6" s="3"/>
    </row>
    <row r="7" ht="12.75" customHeight="1">
      <c r="A7" s="1"/>
      <c r="B7" s="1" t="s">
        <v>4296</v>
      </c>
      <c r="E7" s="1"/>
    </row>
    <row r="8" ht="12.75" customHeight="1">
      <c r="A8" s="1"/>
      <c r="E8" s="1"/>
    </row>
    <row r="9" ht="13.5" customHeight="1">
      <c r="A9" s="1"/>
      <c r="B9" s="3" t="s">
        <v>653</v>
      </c>
      <c r="C9" s="3"/>
      <c r="D9" s="3"/>
      <c r="E9" s="3"/>
      <c r="F9" s="3"/>
    </row>
    <row r="10" ht="12.75" customHeight="1">
      <c r="A10" s="1"/>
      <c r="B10" s="1" t="s">
        <v>4297</v>
      </c>
      <c r="E10" s="1"/>
    </row>
    <row r="11" ht="12.75" customHeight="1">
      <c r="A11" s="1"/>
      <c r="E11" s="1"/>
    </row>
    <row r="12" ht="13.5" customHeight="1">
      <c r="A12" s="1"/>
      <c r="B12" s="3" t="s">
        <v>4</v>
      </c>
      <c r="C12" s="3"/>
      <c r="D12" s="3"/>
      <c r="E12" s="3"/>
      <c r="F12" s="3"/>
    </row>
    <row r="13" ht="12.75" customHeight="1">
      <c r="A13" s="1"/>
      <c r="B13" s="1" t="s">
        <v>4298</v>
      </c>
      <c r="E13" s="1"/>
    </row>
    <row r="14" ht="12.75" customHeight="1">
      <c r="A14" s="1"/>
      <c r="E14" s="1"/>
    </row>
    <row r="15" ht="12.75" customHeight="1">
      <c r="A15" s="1"/>
      <c r="E15" s="1"/>
    </row>
    <row r="16" ht="12.75" customHeight="1">
      <c r="A16" s="1"/>
      <c r="E16" s="1"/>
    </row>
    <row r="17" ht="12.75" customHeight="1">
      <c r="A17" s="1"/>
      <c r="E17" s="1"/>
    </row>
    <row r="18" ht="12.75" customHeight="1">
      <c r="A18" s="1"/>
      <c r="E18" s="1"/>
    </row>
    <row r="19" ht="12.75" customHeight="1">
      <c r="A19" s="1"/>
      <c r="E19" s="1"/>
    </row>
    <row r="20" ht="12.75" customHeight="1">
      <c r="A20" s="1"/>
      <c r="E20" s="1"/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0"/>
    <col customWidth="1" min="2" max="2" width="8.0"/>
    <col customWidth="1" min="3" max="3" width="10.57"/>
    <col customWidth="1" min="4" max="4" width="14.14"/>
    <col customWidth="1" min="5" max="5" width="12.14"/>
    <col customWidth="1" min="6" max="6" width="19.14"/>
    <col customWidth="1" min="7" max="7" width="8.0"/>
    <col customWidth="1" min="8" max="8" width="8.43"/>
    <col customWidth="1" min="9" max="26" width="8.0"/>
  </cols>
  <sheetData>
    <row r="1" ht="18.75" customHeight="1">
      <c r="A1" s="17" t="s">
        <v>376</v>
      </c>
      <c r="B1" s="17"/>
      <c r="C1" s="17"/>
      <c r="D1" s="17"/>
      <c r="E1" s="17"/>
      <c r="F1" s="17"/>
      <c r="H1" s="1"/>
    </row>
    <row r="2" ht="13.5" customHeight="1">
      <c r="A2" s="1"/>
      <c r="C2" s="1"/>
      <c r="D2" s="1"/>
      <c r="E2" s="1"/>
      <c r="F2" s="1"/>
      <c r="H2" s="1"/>
    </row>
    <row r="3" ht="12.75" customHeight="1">
      <c r="A3" s="1"/>
      <c r="C3" s="4" t="s">
        <v>1770</v>
      </c>
      <c r="D3" s="4" t="s">
        <v>1772</v>
      </c>
      <c r="E3" s="4" t="s">
        <v>4299</v>
      </c>
      <c r="F3" s="1"/>
      <c r="H3" s="1"/>
    </row>
    <row r="4" ht="12.75" customHeight="1">
      <c r="A4" s="1"/>
      <c r="C4" s="193">
        <v>35796.0</v>
      </c>
      <c r="D4" s="193">
        <v>35886.0</v>
      </c>
      <c r="E4" s="6">
        <f t="shared" ref="E4:E6" si="1">YEARFRAC(C4,D4)</f>
        <v>0.25</v>
      </c>
      <c r="F4" s="109" t="s">
        <v>4300</v>
      </c>
      <c r="H4" s="1"/>
    </row>
    <row r="5" ht="12.75" customHeight="1">
      <c r="A5" s="1"/>
      <c r="C5" s="193">
        <v>35796.0</v>
      </c>
      <c r="D5" s="193">
        <v>36160.0</v>
      </c>
      <c r="E5" s="124">
        <f t="shared" si="1"/>
        <v>1</v>
      </c>
      <c r="F5" s="109" t="s">
        <v>4301</v>
      </c>
      <c r="H5" s="1"/>
    </row>
    <row r="6" ht="12.75" customHeight="1">
      <c r="A6" s="1"/>
      <c r="C6" s="193">
        <v>35796.0</v>
      </c>
      <c r="D6" s="193">
        <v>35886.0</v>
      </c>
      <c r="E6" s="86">
        <f t="shared" si="1"/>
        <v>0.25</v>
      </c>
      <c r="F6" s="109" t="s">
        <v>4302</v>
      </c>
      <c r="H6" s="1"/>
    </row>
    <row r="7" ht="12.75" customHeight="1">
      <c r="A7" s="1"/>
      <c r="C7" s="1"/>
      <c r="D7" s="1"/>
      <c r="E7" s="1"/>
      <c r="F7" s="1"/>
      <c r="H7" s="1"/>
    </row>
    <row r="8" ht="13.5" customHeight="1">
      <c r="A8" s="1"/>
      <c r="B8" s="3" t="s">
        <v>721</v>
      </c>
      <c r="C8" s="3"/>
      <c r="D8" s="3"/>
      <c r="E8" s="3"/>
      <c r="F8" s="3"/>
      <c r="H8" s="1"/>
    </row>
    <row r="9" ht="12.75" customHeight="1">
      <c r="A9" s="1"/>
      <c r="B9" s="1" t="s">
        <v>4303</v>
      </c>
      <c r="C9" s="1"/>
      <c r="D9" s="1"/>
      <c r="E9" s="1"/>
      <c r="F9" s="1"/>
      <c r="H9" s="1"/>
    </row>
    <row r="10" ht="12.75" customHeight="1">
      <c r="A10" s="1"/>
      <c r="B10" s="1" t="s">
        <v>4304</v>
      </c>
      <c r="C10" s="1"/>
      <c r="D10" s="1"/>
      <c r="E10" s="1"/>
      <c r="F10" s="1"/>
      <c r="H10" s="1"/>
    </row>
    <row r="11" ht="12.75" customHeight="1">
      <c r="A11" s="1"/>
      <c r="C11" s="1"/>
      <c r="D11" s="1"/>
      <c r="E11" s="1"/>
      <c r="F11" s="1"/>
      <c r="H11" s="1"/>
    </row>
    <row r="12" ht="13.5" customHeight="1">
      <c r="A12" s="1"/>
      <c r="B12" s="3" t="s">
        <v>653</v>
      </c>
      <c r="C12" s="3"/>
      <c r="D12" s="3"/>
      <c r="E12" s="3"/>
      <c r="F12" s="3"/>
      <c r="H12" s="1"/>
    </row>
    <row r="13" ht="12.75" customHeight="1">
      <c r="A13" s="1"/>
      <c r="B13" s="1" t="s">
        <v>4305</v>
      </c>
      <c r="C13" s="1"/>
      <c r="D13" s="1"/>
      <c r="E13" s="1"/>
      <c r="F13" s="1"/>
      <c r="H13" s="1"/>
    </row>
    <row r="14" ht="12.75" customHeight="1">
      <c r="A14" s="1"/>
      <c r="B14" s="1" t="s">
        <v>4306</v>
      </c>
      <c r="C14" s="1"/>
      <c r="D14" s="1"/>
      <c r="E14" s="1"/>
      <c r="F14" s="1"/>
      <c r="H14" s="1"/>
    </row>
    <row r="15" ht="12.75" customHeight="1">
      <c r="A15" s="1"/>
      <c r="B15" s="1" t="s">
        <v>4307</v>
      </c>
      <c r="C15" s="1"/>
      <c r="D15" s="1"/>
      <c r="E15" s="1"/>
      <c r="F15" s="1"/>
      <c r="H15" s="1"/>
    </row>
    <row r="16" ht="12.75" customHeight="1">
      <c r="A16" s="1"/>
      <c r="B16" s="1" t="s">
        <v>4308</v>
      </c>
      <c r="C16" s="1"/>
      <c r="D16" s="1"/>
      <c r="E16" s="1"/>
      <c r="F16" s="1"/>
      <c r="H16" s="1"/>
    </row>
    <row r="17" ht="12.75" customHeight="1">
      <c r="A17" s="1"/>
      <c r="B17" s="1" t="s">
        <v>4309</v>
      </c>
      <c r="C17" s="1"/>
      <c r="D17" s="1"/>
      <c r="E17" s="1"/>
      <c r="F17" s="1"/>
      <c r="H17" s="1"/>
    </row>
    <row r="18" ht="12.75" customHeight="1">
      <c r="A18" s="1"/>
      <c r="B18" s="1" t="s">
        <v>4310</v>
      </c>
      <c r="C18" s="1"/>
      <c r="D18" s="1"/>
      <c r="E18" s="1"/>
      <c r="F18" s="1"/>
      <c r="H18" s="1"/>
    </row>
    <row r="19" ht="12.75" customHeight="1">
      <c r="A19" s="1"/>
      <c r="B19" s="1" t="s">
        <v>4311</v>
      </c>
      <c r="C19" s="1"/>
      <c r="D19" s="1"/>
      <c r="E19" s="1"/>
      <c r="F19" s="1"/>
      <c r="H19" s="1"/>
    </row>
    <row r="20" ht="12.75" customHeight="1">
      <c r="A20" s="1"/>
      <c r="C20" s="1"/>
      <c r="D20" s="1"/>
      <c r="E20" s="1"/>
      <c r="F20" s="1"/>
      <c r="H20" s="1"/>
    </row>
    <row r="21" ht="13.5" customHeight="1">
      <c r="A21" s="1"/>
      <c r="B21" s="3" t="s">
        <v>4</v>
      </c>
      <c r="C21" s="3"/>
      <c r="D21" s="3"/>
      <c r="E21" s="3"/>
      <c r="F21" s="3"/>
      <c r="H21" s="1"/>
    </row>
    <row r="22" ht="12.75" customHeight="1">
      <c r="A22" s="1"/>
      <c r="B22" s="1" t="s">
        <v>4312</v>
      </c>
      <c r="C22" s="1"/>
      <c r="D22" s="1"/>
      <c r="E22" s="1"/>
      <c r="F22" s="1"/>
      <c r="H22" s="1"/>
    </row>
    <row r="23" ht="12.75" customHeight="1">
      <c r="A23" s="1"/>
      <c r="C23" s="1"/>
      <c r="D23" s="1"/>
      <c r="E23" s="1"/>
      <c r="F23" s="1"/>
      <c r="H23" s="1"/>
    </row>
    <row r="24" ht="13.5" customHeight="1">
      <c r="A24" s="1"/>
      <c r="B24" s="3" t="s">
        <v>656</v>
      </c>
      <c r="C24" s="3"/>
      <c r="D24" s="3"/>
      <c r="E24" s="3"/>
      <c r="F24" s="3"/>
      <c r="H24" s="1"/>
    </row>
    <row r="25" ht="12.75" customHeight="1">
      <c r="A25" s="1"/>
      <c r="B25" s="1" t="s">
        <v>4313</v>
      </c>
      <c r="C25" s="1"/>
      <c r="D25" s="1"/>
      <c r="E25" s="1"/>
      <c r="F25" s="1"/>
      <c r="H25" s="1"/>
    </row>
    <row r="26" ht="12.75" customHeight="1">
      <c r="A26" s="1"/>
      <c r="B26" s="1" t="s">
        <v>4314</v>
      </c>
      <c r="C26" s="1"/>
      <c r="D26" s="1"/>
      <c r="E26" s="1"/>
      <c r="F26" s="1"/>
      <c r="H26" s="1"/>
    </row>
    <row r="27" ht="12.75" customHeight="1">
      <c r="A27" s="1"/>
      <c r="B27" s="1" t="s">
        <v>4315</v>
      </c>
      <c r="C27" s="1"/>
      <c r="D27" s="1"/>
      <c r="E27" s="1"/>
      <c r="F27" s="1"/>
      <c r="H27" s="1"/>
    </row>
    <row r="28" ht="12.75" customHeight="1">
      <c r="A28" s="1"/>
      <c r="B28" s="1" t="s">
        <v>4316</v>
      </c>
      <c r="C28" s="1"/>
      <c r="D28" s="1"/>
      <c r="E28" s="1"/>
      <c r="F28" s="1"/>
      <c r="H28" s="1"/>
    </row>
    <row r="29" ht="12.75" customHeight="1">
      <c r="A29" s="1"/>
      <c r="B29" s="1" t="s">
        <v>4317</v>
      </c>
      <c r="C29" s="1"/>
      <c r="D29" s="1"/>
      <c r="E29" s="1"/>
      <c r="F29" s="1"/>
      <c r="H29" s="1"/>
    </row>
    <row r="30" ht="12.75" customHeight="1">
      <c r="A30" s="1"/>
      <c r="C30" s="1"/>
      <c r="D30" s="1"/>
      <c r="E30" s="1"/>
      <c r="F30" s="1"/>
      <c r="H30" s="1"/>
    </row>
    <row r="31" ht="12.75" customHeight="1">
      <c r="A31" s="1"/>
      <c r="B31" s="4" t="s">
        <v>391</v>
      </c>
      <c r="C31" s="4" t="s">
        <v>392</v>
      </c>
      <c r="D31" s="4" t="s">
        <v>4318</v>
      </c>
      <c r="E31" s="4" t="s">
        <v>4319</v>
      </c>
      <c r="F31" s="1"/>
      <c r="H31" s="1"/>
    </row>
    <row r="32" ht="12.75" customHeight="1">
      <c r="A32" s="1"/>
      <c r="B32" s="193">
        <v>35796.0</v>
      </c>
      <c r="C32" s="193">
        <v>36160.0</v>
      </c>
      <c r="D32" s="125">
        <v>12000.0</v>
      </c>
      <c r="E32" s="276">
        <f t="shared" ref="E32:E34" si="2">YEARFRAC(B32,C32+1,4)*D32</f>
        <v>12000</v>
      </c>
      <c r="F32" s="47" t="s">
        <v>4320</v>
      </c>
      <c r="H32" s="1"/>
    </row>
    <row r="33" ht="12.75" customHeight="1">
      <c r="A33" s="1"/>
      <c r="B33" s="193">
        <v>35796.0</v>
      </c>
      <c r="C33" s="193">
        <v>35885.0</v>
      </c>
      <c r="D33" s="125">
        <v>12000.0</v>
      </c>
      <c r="E33" s="276">
        <f t="shared" si="2"/>
        <v>3000</v>
      </c>
      <c r="F33" s="47" t="s">
        <v>4321</v>
      </c>
      <c r="H33" s="1"/>
    </row>
    <row r="34" ht="12.75" customHeight="1">
      <c r="A34" s="1"/>
      <c r="B34" s="193">
        <v>35796.0</v>
      </c>
      <c r="C34" s="193">
        <v>35976.0</v>
      </c>
      <c r="D34" s="125">
        <v>12000.0</v>
      </c>
      <c r="E34" s="276">
        <f t="shared" si="2"/>
        <v>6000</v>
      </c>
      <c r="F34" s="47" t="s">
        <v>4322</v>
      </c>
      <c r="H34" s="1"/>
    </row>
    <row r="35" ht="12.75" customHeight="1">
      <c r="A35" s="1"/>
      <c r="C35" s="1"/>
      <c r="D35" s="1"/>
      <c r="E35" s="1"/>
      <c r="F35" s="1"/>
      <c r="H35" s="1"/>
    </row>
    <row r="36" ht="12.75" customHeight="1">
      <c r="A36" s="1"/>
      <c r="B36" s="1" t="s">
        <v>447</v>
      </c>
      <c r="C36" s="1"/>
      <c r="D36" s="1"/>
      <c r="E36" s="1"/>
      <c r="F36" s="1"/>
      <c r="H36" s="1"/>
    </row>
    <row r="37" ht="12.75" customHeight="1">
      <c r="A37" s="1"/>
      <c r="B37" s="1" t="s">
        <v>4323</v>
      </c>
      <c r="C37" s="1"/>
      <c r="D37" s="1"/>
      <c r="E37" s="1"/>
      <c r="F37" s="1"/>
      <c r="H37" s="1"/>
    </row>
    <row r="38" ht="12.75" customHeight="1">
      <c r="A38" s="1"/>
      <c r="B38" s="1" t="s">
        <v>4324</v>
      </c>
      <c r="C38" s="1"/>
      <c r="D38" s="1"/>
      <c r="E38" s="1"/>
      <c r="F38" s="1"/>
      <c r="H38" s="1"/>
    </row>
    <row r="39" ht="12.75" customHeight="1">
      <c r="A39" s="1"/>
      <c r="C39" s="1"/>
      <c r="D39" s="1"/>
      <c r="E39" s="1"/>
      <c r="F39" s="1"/>
      <c r="H39" s="1"/>
    </row>
    <row r="40" ht="12.75" customHeight="1">
      <c r="A40" s="1"/>
      <c r="C40" s="1"/>
      <c r="D40" s="1"/>
      <c r="E40" s="1"/>
      <c r="F40" s="1"/>
      <c r="H40" s="1"/>
    </row>
    <row r="41" ht="12.75" customHeight="1">
      <c r="A41" s="1"/>
      <c r="C41" s="1"/>
      <c r="D41" s="1"/>
      <c r="E41" s="1"/>
      <c r="F41" s="1"/>
      <c r="H41" s="1"/>
    </row>
    <row r="42" ht="12.75" customHeight="1">
      <c r="A42" s="1"/>
      <c r="C42" s="1"/>
      <c r="D42" s="1"/>
      <c r="E42" s="1"/>
      <c r="F42" s="1"/>
      <c r="H42" s="1"/>
    </row>
    <row r="43" ht="12.75" customHeight="1">
      <c r="A43" s="1"/>
      <c r="C43" s="1"/>
      <c r="D43" s="1"/>
      <c r="E43" s="1"/>
      <c r="F43" s="1"/>
      <c r="H43" s="1"/>
    </row>
    <row r="44" ht="12.75" customHeight="1">
      <c r="A44" s="1"/>
      <c r="C44" s="1"/>
      <c r="D44" s="1"/>
      <c r="E44" s="1"/>
      <c r="F44" s="1"/>
      <c r="H44" s="1"/>
    </row>
    <row r="45" ht="12.75" customHeight="1">
      <c r="A45" s="1"/>
      <c r="C45" s="1"/>
      <c r="D45" s="1"/>
      <c r="E45" s="1"/>
      <c r="F45" s="1"/>
      <c r="H45" s="1"/>
    </row>
    <row r="46" ht="12.75" customHeight="1">
      <c r="A46" s="1"/>
      <c r="C46" s="1"/>
      <c r="D46" s="1"/>
      <c r="E46" s="1"/>
      <c r="F46" s="1"/>
      <c r="H46" s="1"/>
    </row>
    <row r="47" ht="12.75" customHeight="1">
      <c r="A47" s="1"/>
      <c r="C47" s="1"/>
      <c r="D47" s="1"/>
      <c r="E47" s="1"/>
      <c r="F47" s="1"/>
      <c r="H47" s="1"/>
    </row>
    <row r="48" ht="12.75" customHeight="1">
      <c r="A48" s="1"/>
      <c r="C48" s="1"/>
      <c r="D48" s="1"/>
      <c r="E48" s="1"/>
      <c r="F48" s="1"/>
      <c r="H48" s="1"/>
    </row>
    <row r="49" ht="12.75" customHeight="1">
      <c r="A49" s="1"/>
      <c r="C49" s="1"/>
      <c r="D49" s="1"/>
      <c r="E49" s="1"/>
      <c r="F49" s="1"/>
      <c r="H49" s="1"/>
    </row>
    <row r="50" ht="12.75" customHeight="1">
      <c r="A50" s="1"/>
      <c r="C50" s="1"/>
      <c r="D50" s="1"/>
      <c r="E50" s="1"/>
      <c r="F50" s="1"/>
      <c r="H50" s="1"/>
    </row>
    <row r="51" ht="12.75" customHeight="1">
      <c r="A51" s="1"/>
      <c r="C51" s="1"/>
      <c r="D51" s="1"/>
      <c r="E51" s="1"/>
      <c r="F51" s="1"/>
      <c r="H51" s="1"/>
    </row>
    <row r="52" ht="12.75" customHeight="1">
      <c r="A52" s="1"/>
      <c r="C52" s="1"/>
      <c r="D52" s="1"/>
      <c r="E52" s="1"/>
      <c r="F52" s="1"/>
      <c r="H52" s="1"/>
    </row>
    <row r="53" ht="12.75" customHeight="1">
      <c r="A53" s="1"/>
      <c r="C53" s="1"/>
      <c r="D53" s="1"/>
      <c r="E53" s="1"/>
      <c r="F53" s="1"/>
      <c r="H53" s="1"/>
    </row>
    <row r="54" ht="12.75" customHeight="1">
      <c r="A54" s="1"/>
      <c r="C54" s="1"/>
      <c r="D54" s="1"/>
      <c r="E54" s="1"/>
      <c r="F54" s="1"/>
      <c r="H54" s="1"/>
    </row>
    <row r="55" ht="12.75" customHeight="1">
      <c r="A55" s="1"/>
      <c r="C55" s="1"/>
      <c r="D55" s="1"/>
      <c r="E55" s="1"/>
      <c r="F55" s="1"/>
      <c r="H55" s="1"/>
    </row>
    <row r="56" ht="12.75" customHeight="1">
      <c r="A56" s="1"/>
      <c r="C56" s="1"/>
      <c r="D56" s="1"/>
      <c r="E56" s="1"/>
      <c r="F56" s="1"/>
      <c r="H56" s="1"/>
    </row>
    <row r="57" ht="12.75" customHeight="1">
      <c r="A57" s="1"/>
      <c r="C57" s="1"/>
      <c r="D57" s="1"/>
      <c r="E57" s="1"/>
      <c r="F57" s="1"/>
      <c r="H57" s="1"/>
    </row>
    <row r="58" ht="12.75" customHeight="1">
      <c r="A58" s="1"/>
      <c r="C58" s="1"/>
      <c r="D58" s="1"/>
      <c r="E58" s="1"/>
      <c r="F58" s="1"/>
      <c r="H58" s="1"/>
    </row>
    <row r="59" ht="12.75" customHeight="1">
      <c r="A59" s="1"/>
      <c r="C59" s="1"/>
      <c r="D59" s="1"/>
      <c r="E59" s="1"/>
      <c r="F59" s="1"/>
      <c r="H59" s="1"/>
    </row>
    <row r="60" ht="12.75" customHeight="1">
      <c r="A60" s="1"/>
      <c r="C60" s="1"/>
      <c r="D60" s="1"/>
      <c r="E60" s="1"/>
      <c r="F60" s="1"/>
      <c r="H60" s="1"/>
    </row>
    <row r="61" ht="12.75" customHeight="1">
      <c r="A61" s="1"/>
      <c r="C61" s="1"/>
      <c r="D61" s="1"/>
      <c r="E61" s="1"/>
      <c r="F61" s="1"/>
      <c r="H61" s="1"/>
    </row>
    <row r="62" ht="12.75" customHeight="1">
      <c r="A62" s="1"/>
      <c r="C62" s="1"/>
      <c r="D62" s="1"/>
      <c r="E62" s="1"/>
      <c r="F62" s="1"/>
      <c r="H62" s="1"/>
    </row>
    <row r="63" ht="12.75" customHeight="1">
      <c r="A63" s="1"/>
      <c r="C63" s="1"/>
      <c r="D63" s="1"/>
      <c r="E63" s="1"/>
      <c r="F63" s="1"/>
      <c r="H63" s="1"/>
    </row>
    <row r="64" ht="12.75" customHeight="1">
      <c r="A64" s="1"/>
      <c r="C64" s="1"/>
      <c r="D64" s="1"/>
      <c r="E64" s="1"/>
      <c r="F64" s="1"/>
      <c r="H64" s="1"/>
    </row>
    <row r="65" ht="12.75" customHeight="1">
      <c r="A65" s="1"/>
      <c r="C65" s="1"/>
      <c r="D65" s="1"/>
      <c r="E65" s="1"/>
      <c r="F65" s="1"/>
      <c r="H65" s="1"/>
    </row>
    <row r="66" ht="12.75" customHeight="1">
      <c r="A66" s="1"/>
      <c r="C66" s="1"/>
      <c r="D66" s="1"/>
      <c r="E66" s="1"/>
      <c r="F66" s="1"/>
      <c r="H66" s="1"/>
    </row>
    <row r="67" ht="12.75" customHeight="1">
      <c r="A67" s="1"/>
      <c r="C67" s="1"/>
      <c r="D67" s="1"/>
      <c r="E67" s="1"/>
      <c r="F67" s="1"/>
      <c r="H67" s="1"/>
    </row>
    <row r="68" ht="12.75" customHeight="1">
      <c r="A68" s="1"/>
      <c r="C68" s="1"/>
      <c r="D68" s="1"/>
      <c r="E68" s="1"/>
      <c r="F68" s="1"/>
      <c r="H68" s="1"/>
    </row>
    <row r="69" ht="12.75" customHeight="1">
      <c r="A69" s="1"/>
      <c r="C69" s="1"/>
      <c r="D69" s="1"/>
      <c r="E69" s="1"/>
      <c r="F69" s="1"/>
      <c r="H69" s="1"/>
    </row>
    <row r="70" ht="12.75" customHeight="1">
      <c r="A70" s="1"/>
      <c r="C70" s="1"/>
      <c r="D70" s="1"/>
      <c r="E70" s="1"/>
      <c r="F70" s="1"/>
      <c r="H70" s="1"/>
    </row>
    <row r="71" ht="12.75" customHeight="1">
      <c r="A71" s="1"/>
      <c r="C71" s="1"/>
      <c r="D71" s="1"/>
      <c r="E71" s="1"/>
      <c r="F71" s="1"/>
      <c r="H71" s="1"/>
    </row>
    <row r="72" ht="12.75" customHeight="1">
      <c r="A72" s="1"/>
      <c r="C72" s="1"/>
      <c r="D72" s="1"/>
      <c r="E72" s="1"/>
      <c r="F72" s="1"/>
      <c r="H72" s="1"/>
    </row>
    <row r="73" ht="12.75" customHeight="1">
      <c r="A73" s="1"/>
      <c r="C73" s="1"/>
      <c r="D73" s="1"/>
      <c r="E73" s="1"/>
      <c r="F73" s="1"/>
      <c r="H73" s="1"/>
    </row>
    <row r="74" ht="12.75" customHeight="1">
      <c r="A74" s="1"/>
      <c r="C74" s="1"/>
      <c r="D74" s="1"/>
      <c r="E74" s="1"/>
      <c r="F74" s="1"/>
      <c r="H74" s="1"/>
    </row>
    <row r="75" ht="12.75" customHeight="1">
      <c r="A75" s="1"/>
      <c r="C75" s="1"/>
      <c r="D75" s="1"/>
      <c r="E75" s="1"/>
      <c r="F75" s="1"/>
      <c r="H75" s="1"/>
    </row>
    <row r="76" ht="12.75" customHeight="1">
      <c r="A76" s="1"/>
      <c r="C76" s="1"/>
      <c r="D76" s="1"/>
      <c r="E76" s="1"/>
      <c r="F76" s="1"/>
      <c r="H76" s="1"/>
    </row>
    <row r="77" ht="12.75" customHeight="1">
      <c r="A77" s="1"/>
      <c r="C77" s="1"/>
      <c r="D77" s="1"/>
      <c r="E77" s="1"/>
      <c r="F77" s="1"/>
      <c r="H77" s="1"/>
    </row>
    <row r="78" ht="12.75" customHeight="1">
      <c r="A78" s="1"/>
      <c r="C78" s="1"/>
      <c r="D78" s="1"/>
      <c r="E78" s="1"/>
      <c r="F78" s="1"/>
      <c r="H78" s="1"/>
    </row>
    <row r="79" ht="12.75" customHeight="1">
      <c r="A79" s="1"/>
      <c r="C79" s="1"/>
      <c r="D79" s="1"/>
      <c r="E79" s="1"/>
      <c r="F79" s="1"/>
      <c r="H79" s="1"/>
    </row>
    <row r="80" ht="12.75" customHeight="1">
      <c r="A80" s="1"/>
      <c r="C80" s="1"/>
      <c r="D80" s="1"/>
      <c r="E80" s="1"/>
      <c r="F80" s="1"/>
      <c r="H80" s="1"/>
    </row>
    <row r="81" ht="12.75" customHeight="1">
      <c r="A81" s="1"/>
      <c r="C81" s="1"/>
      <c r="D81" s="1"/>
      <c r="E81" s="1"/>
      <c r="F81" s="1"/>
      <c r="H81" s="1"/>
    </row>
    <row r="82" ht="12.75" customHeight="1">
      <c r="A82" s="1"/>
      <c r="C82" s="1"/>
      <c r="D82" s="1"/>
      <c r="E82" s="1"/>
      <c r="F82" s="1"/>
      <c r="H82" s="1"/>
    </row>
    <row r="83" ht="12.75" customHeight="1">
      <c r="A83" s="1"/>
      <c r="C83" s="1"/>
      <c r="D83" s="1"/>
      <c r="E83" s="1"/>
      <c r="F83" s="1"/>
      <c r="H83" s="1"/>
    </row>
    <row r="84" ht="12.75" customHeight="1">
      <c r="A84" s="1"/>
      <c r="C84" s="1"/>
      <c r="D84" s="1"/>
      <c r="E84" s="1"/>
      <c r="F84" s="1"/>
      <c r="H84" s="1"/>
    </row>
    <row r="85" ht="12.75" customHeight="1">
      <c r="A85" s="1"/>
      <c r="C85" s="1"/>
      <c r="D85" s="1"/>
      <c r="E85" s="1"/>
      <c r="F85" s="1"/>
      <c r="H85" s="1"/>
    </row>
    <row r="86" ht="12.75" customHeight="1">
      <c r="A86" s="1"/>
      <c r="C86" s="1"/>
      <c r="D86" s="1"/>
      <c r="E86" s="1"/>
      <c r="F86" s="1"/>
      <c r="H86" s="1"/>
    </row>
    <row r="87" ht="12.75" customHeight="1">
      <c r="A87" s="1"/>
      <c r="C87" s="1"/>
      <c r="D87" s="1"/>
      <c r="E87" s="1"/>
      <c r="F87" s="1"/>
      <c r="H87" s="1"/>
    </row>
    <row r="88" ht="12.75" customHeight="1">
      <c r="A88" s="1"/>
      <c r="C88" s="1"/>
      <c r="D88" s="1"/>
      <c r="E88" s="1"/>
      <c r="F88" s="1"/>
      <c r="H88" s="1"/>
    </row>
    <row r="89" ht="12.75" customHeight="1">
      <c r="A89" s="1"/>
      <c r="C89" s="1"/>
      <c r="D89" s="1"/>
      <c r="E89" s="1"/>
      <c r="F89" s="1"/>
      <c r="H89" s="1"/>
    </row>
    <row r="90" ht="12.75" customHeight="1">
      <c r="A90" s="1"/>
      <c r="C90" s="1"/>
      <c r="D90" s="1"/>
      <c r="E90" s="1"/>
      <c r="F90" s="1"/>
      <c r="H90" s="1"/>
    </row>
    <row r="91" ht="12.75" customHeight="1">
      <c r="A91" s="1"/>
      <c r="C91" s="1"/>
      <c r="D91" s="1"/>
      <c r="E91" s="1"/>
      <c r="F91" s="1"/>
      <c r="H91" s="1"/>
    </row>
    <row r="92" ht="12.75" customHeight="1">
      <c r="A92" s="1"/>
      <c r="C92" s="1"/>
      <c r="D92" s="1"/>
      <c r="E92" s="1"/>
      <c r="F92" s="1"/>
      <c r="H92" s="1"/>
    </row>
    <row r="93" ht="12.75" customHeight="1">
      <c r="A93" s="1"/>
      <c r="C93" s="1"/>
      <c r="D93" s="1"/>
      <c r="E93" s="1"/>
      <c r="F93" s="1"/>
      <c r="H93" s="1"/>
    </row>
    <row r="94" ht="12.75" customHeight="1">
      <c r="A94" s="1"/>
      <c r="C94" s="1"/>
      <c r="D94" s="1"/>
      <c r="E94" s="1"/>
      <c r="F94" s="1"/>
      <c r="H94" s="1"/>
    </row>
    <row r="95" ht="12.75" customHeight="1">
      <c r="A95" s="1"/>
      <c r="C95" s="1"/>
      <c r="D95" s="1"/>
      <c r="E95" s="1"/>
      <c r="F95" s="1"/>
      <c r="H95" s="1"/>
    </row>
    <row r="96" ht="12.75" customHeight="1">
      <c r="A96" s="1"/>
      <c r="C96" s="1"/>
      <c r="D96" s="1"/>
      <c r="E96" s="1"/>
      <c r="F96" s="1"/>
      <c r="H96" s="1"/>
    </row>
    <row r="97" ht="12.75" customHeight="1">
      <c r="A97" s="1"/>
      <c r="C97" s="1"/>
      <c r="D97" s="1"/>
      <c r="E97" s="1"/>
      <c r="F97" s="1"/>
      <c r="H97" s="1"/>
    </row>
    <row r="98" ht="12.75" customHeight="1">
      <c r="A98" s="1"/>
      <c r="C98" s="1"/>
      <c r="D98" s="1"/>
      <c r="E98" s="1"/>
      <c r="F98" s="1"/>
      <c r="H98" s="1"/>
    </row>
    <row r="99" ht="12.75" customHeight="1">
      <c r="A99" s="1"/>
      <c r="C99" s="1"/>
      <c r="D99" s="1"/>
      <c r="E99" s="1"/>
      <c r="F99" s="1"/>
      <c r="H99" s="1"/>
    </row>
    <row r="100" ht="12.75" customHeight="1">
      <c r="A100" s="1"/>
      <c r="C100" s="1"/>
      <c r="D100" s="1"/>
      <c r="E100" s="1"/>
      <c r="F100" s="1"/>
      <c r="H100" s="1"/>
    </row>
    <row r="101" ht="12.75" customHeight="1">
      <c r="A101" s="1"/>
      <c r="C101" s="1"/>
      <c r="D101" s="1"/>
      <c r="E101" s="1"/>
      <c r="F101" s="1"/>
      <c r="H101" s="1"/>
    </row>
    <row r="102" ht="12.75" customHeight="1">
      <c r="A102" s="1"/>
      <c r="C102" s="1"/>
      <c r="D102" s="1"/>
      <c r="E102" s="1"/>
      <c r="F102" s="1"/>
      <c r="H102" s="1"/>
    </row>
    <row r="103" ht="12.75" customHeight="1">
      <c r="A103" s="1"/>
      <c r="C103" s="1"/>
      <c r="D103" s="1"/>
      <c r="E103" s="1"/>
      <c r="F103" s="1"/>
      <c r="H103" s="1"/>
    </row>
    <row r="104" ht="12.75" customHeight="1">
      <c r="A104" s="1"/>
      <c r="C104" s="1"/>
      <c r="D104" s="1"/>
      <c r="E104" s="1"/>
      <c r="F104" s="1"/>
      <c r="H104" s="1"/>
    </row>
    <row r="105" ht="12.75" customHeight="1">
      <c r="A105" s="1"/>
      <c r="C105" s="1"/>
      <c r="D105" s="1"/>
      <c r="E105" s="1"/>
      <c r="F105" s="1"/>
      <c r="H105" s="1"/>
    </row>
    <row r="106" ht="12.75" customHeight="1">
      <c r="A106" s="1"/>
      <c r="C106" s="1"/>
      <c r="D106" s="1"/>
      <c r="E106" s="1"/>
      <c r="F106" s="1"/>
      <c r="H106" s="1"/>
    </row>
    <row r="107" ht="12.75" customHeight="1">
      <c r="A107" s="1"/>
      <c r="C107" s="1"/>
      <c r="D107" s="1"/>
      <c r="E107" s="1"/>
      <c r="F107" s="1"/>
      <c r="H107" s="1"/>
    </row>
    <row r="108" ht="12.75" customHeight="1">
      <c r="A108" s="1"/>
      <c r="C108" s="1"/>
      <c r="D108" s="1"/>
      <c r="E108" s="1"/>
      <c r="F108" s="1"/>
      <c r="H108" s="1"/>
    </row>
    <row r="109" ht="12.75" customHeight="1">
      <c r="A109" s="1"/>
      <c r="C109" s="1"/>
      <c r="D109" s="1"/>
      <c r="E109" s="1"/>
      <c r="F109" s="1"/>
      <c r="H109" s="1"/>
    </row>
    <row r="110" ht="12.75" customHeight="1">
      <c r="A110" s="1"/>
      <c r="C110" s="1"/>
      <c r="D110" s="1"/>
      <c r="E110" s="1"/>
      <c r="F110" s="1"/>
      <c r="H110" s="1"/>
    </row>
    <row r="111" ht="12.75" customHeight="1">
      <c r="A111" s="1"/>
      <c r="C111" s="1"/>
      <c r="D111" s="1"/>
      <c r="E111" s="1"/>
      <c r="F111" s="1"/>
      <c r="H111" s="1"/>
    </row>
    <row r="112" ht="12.75" customHeight="1">
      <c r="A112" s="1"/>
      <c r="C112" s="1"/>
      <c r="D112" s="1"/>
      <c r="E112" s="1"/>
      <c r="F112" s="1"/>
      <c r="H112" s="1"/>
    </row>
    <row r="113" ht="12.75" customHeight="1">
      <c r="A113" s="1"/>
      <c r="C113" s="1"/>
      <c r="D113" s="1"/>
      <c r="E113" s="1"/>
      <c r="F113" s="1"/>
      <c r="H113" s="1"/>
    </row>
    <row r="114" ht="12.75" customHeight="1">
      <c r="A114" s="1"/>
      <c r="C114" s="1"/>
      <c r="D114" s="1"/>
      <c r="E114" s="1"/>
      <c r="F114" s="1"/>
      <c r="H114" s="1"/>
    </row>
    <row r="115" ht="12.75" customHeight="1">
      <c r="A115" s="1"/>
      <c r="C115" s="1"/>
      <c r="D115" s="1"/>
      <c r="E115" s="1"/>
      <c r="F115" s="1"/>
      <c r="H115" s="1"/>
    </row>
    <row r="116" ht="12.75" customHeight="1">
      <c r="A116" s="1"/>
      <c r="C116" s="1"/>
      <c r="D116" s="1"/>
      <c r="E116" s="1"/>
      <c r="F116" s="1"/>
      <c r="H116" s="1"/>
    </row>
    <row r="117" ht="12.75" customHeight="1">
      <c r="A117" s="1"/>
      <c r="C117" s="1"/>
      <c r="D117" s="1"/>
      <c r="E117" s="1"/>
      <c r="F117" s="1"/>
      <c r="H117" s="1"/>
    </row>
    <row r="118" ht="12.75" customHeight="1">
      <c r="A118" s="1"/>
      <c r="C118" s="1"/>
      <c r="D118" s="1"/>
      <c r="E118" s="1"/>
      <c r="F118" s="1"/>
      <c r="H118" s="1"/>
    </row>
    <row r="119" ht="12.75" customHeight="1">
      <c r="A119" s="1"/>
      <c r="C119" s="1"/>
      <c r="D119" s="1"/>
      <c r="E119" s="1"/>
      <c r="F119" s="1"/>
      <c r="H119" s="1"/>
    </row>
    <row r="120" ht="12.75" customHeight="1">
      <c r="A120" s="1"/>
      <c r="C120" s="1"/>
      <c r="D120" s="1"/>
      <c r="E120" s="1"/>
      <c r="F120" s="1"/>
      <c r="H120" s="1"/>
    </row>
    <row r="121" ht="12.75" customHeight="1">
      <c r="A121" s="1"/>
      <c r="C121" s="1"/>
      <c r="D121" s="1"/>
      <c r="E121" s="1"/>
      <c r="F121" s="1"/>
      <c r="H121" s="1"/>
    </row>
    <row r="122" ht="12.75" customHeight="1">
      <c r="A122" s="1"/>
      <c r="C122" s="1"/>
      <c r="D122" s="1"/>
      <c r="E122" s="1"/>
      <c r="F122" s="1"/>
      <c r="H122" s="1"/>
    </row>
    <row r="123" ht="12.75" customHeight="1">
      <c r="A123" s="1"/>
      <c r="C123" s="1"/>
      <c r="D123" s="1"/>
      <c r="E123" s="1"/>
      <c r="F123" s="1"/>
      <c r="H123" s="1"/>
    </row>
    <row r="124" ht="12.75" customHeight="1">
      <c r="A124" s="1"/>
      <c r="C124" s="1"/>
      <c r="D124" s="1"/>
      <c r="E124" s="1"/>
      <c r="F124" s="1"/>
      <c r="H124" s="1"/>
    </row>
    <row r="125" ht="12.75" customHeight="1">
      <c r="A125" s="1"/>
      <c r="C125" s="1"/>
      <c r="D125" s="1"/>
      <c r="E125" s="1"/>
      <c r="F125" s="1"/>
      <c r="H125" s="1"/>
    </row>
    <row r="126" ht="12.75" customHeight="1">
      <c r="A126" s="1"/>
      <c r="C126" s="1"/>
      <c r="D126" s="1"/>
      <c r="E126" s="1"/>
      <c r="F126" s="1"/>
      <c r="H126" s="1"/>
    </row>
    <row r="127" ht="12.75" customHeight="1">
      <c r="A127" s="1"/>
      <c r="C127" s="1"/>
      <c r="D127" s="1"/>
      <c r="E127" s="1"/>
      <c r="F127" s="1"/>
      <c r="H127" s="1"/>
    </row>
    <row r="128" ht="12.75" customHeight="1">
      <c r="A128" s="1"/>
      <c r="C128" s="1"/>
      <c r="D128" s="1"/>
      <c r="E128" s="1"/>
      <c r="F128" s="1"/>
      <c r="H128" s="1"/>
    </row>
    <row r="129" ht="12.75" customHeight="1">
      <c r="A129" s="1"/>
      <c r="C129" s="1"/>
      <c r="D129" s="1"/>
      <c r="E129" s="1"/>
      <c r="F129" s="1"/>
      <c r="H129" s="1"/>
    </row>
    <row r="130" ht="12.75" customHeight="1">
      <c r="A130" s="1"/>
      <c r="C130" s="1"/>
      <c r="D130" s="1"/>
      <c r="E130" s="1"/>
      <c r="F130" s="1"/>
      <c r="H130" s="1"/>
    </row>
    <row r="131" ht="12.75" customHeight="1">
      <c r="A131" s="1"/>
      <c r="C131" s="1"/>
      <c r="D131" s="1"/>
      <c r="E131" s="1"/>
      <c r="F131" s="1"/>
      <c r="H131" s="1"/>
    </row>
    <row r="132" ht="12.75" customHeight="1">
      <c r="A132" s="1"/>
      <c r="C132" s="1"/>
      <c r="D132" s="1"/>
      <c r="E132" s="1"/>
      <c r="F132" s="1"/>
      <c r="H132" s="1"/>
    </row>
    <row r="133" ht="12.75" customHeight="1">
      <c r="A133" s="1"/>
      <c r="C133" s="1"/>
      <c r="D133" s="1"/>
      <c r="E133" s="1"/>
      <c r="F133" s="1"/>
      <c r="H133" s="1"/>
    </row>
    <row r="134" ht="12.75" customHeight="1">
      <c r="A134" s="1"/>
      <c r="C134" s="1"/>
      <c r="D134" s="1"/>
      <c r="E134" s="1"/>
      <c r="F134" s="1"/>
      <c r="H134" s="1"/>
    </row>
    <row r="135" ht="12.75" customHeight="1">
      <c r="A135" s="1"/>
      <c r="C135" s="1"/>
      <c r="D135" s="1"/>
      <c r="E135" s="1"/>
      <c r="F135" s="1"/>
      <c r="H135" s="1"/>
    </row>
    <row r="136" ht="12.75" customHeight="1">
      <c r="A136" s="1"/>
      <c r="C136" s="1"/>
      <c r="D136" s="1"/>
      <c r="E136" s="1"/>
      <c r="F136" s="1"/>
      <c r="H136" s="1"/>
    </row>
    <row r="137" ht="12.75" customHeight="1">
      <c r="A137" s="1"/>
      <c r="C137" s="1"/>
      <c r="D137" s="1"/>
      <c r="E137" s="1"/>
      <c r="F137" s="1"/>
      <c r="H137" s="1"/>
    </row>
    <row r="138" ht="12.75" customHeight="1">
      <c r="A138" s="1"/>
      <c r="C138" s="1"/>
      <c r="D138" s="1"/>
      <c r="E138" s="1"/>
      <c r="F138" s="1"/>
      <c r="H138" s="1"/>
    </row>
    <row r="139" ht="12.75" customHeight="1">
      <c r="A139" s="1"/>
      <c r="C139" s="1"/>
      <c r="D139" s="1"/>
      <c r="E139" s="1"/>
      <c r="F139" s="1"/>
      <c r="H139" s="1"/>
    </row>
    <row r="140" ht="12.75" customHeight="1">
      <c r="A140" s="1"/>
      <c r="C140" s="1"/>
      <c r="D140" s="1"/>
      <c r="E140" s="1"/>
      <c r="F140" s="1"/>
      <c r="H140" s="1"/>
    </row>
    <row r="141" ht="12.75" customHeight="1">
      <c r="A141" s="1"/>
      <c r="C141" s="1"/>
      <c r="D141" s="1"/>
      <c r="E141" s="1"/>
      <c r="F141" s="1"/>
      <c r="H141" s="1"/>
    </row>
    <row r="142" ht="12.75" customHeight="1">
      <c r="A142" s="1"/>
      <c r="C142" s="1"/>
      <c r="D142" s="1"/>
      <c r="E142" s="1"/>
      <c r="F142" s="1"/>
      <c r="H142" s="1"/>
    </row>
    <row r="143" ht="12.75" customHeight="1">
      <c r="A143" s="1"/>
      <c r="C143" s="1"/>
      <c r="D143" s="1"/>
      <c r="E143" s="1"/>
      <c r="F143" s="1"/>
      <c r="H143" s="1"/>
    </row>
    <row r="144" ht="12.75" customHeight="1">
      <c r="A144" s="1"/>
      <c r="C144" s="1"/>
      <c r="D144" s="1"/>
      <c r="E144" s="1"/>
      <c r="F144" s="1"/>
      <c r="H144" s="1"/>
    </row>
    <row r="145" ht="12.75" customHeight="1">
      <c r="A145" s="1"/>
      <c r="C145" s="1"/>
      <c r="D145" s="1"/>
      <c r="E145" s="1"/>
      <c r="F145" s="1"/>
      <c r="H145" s="1"/>
    </row>
    <row r="146" ht="12.75" customHeight="1">
      <c r="A146" s="1"/>
      <c r="C146" s="1"/>
      <c r="D146" s="1"/>
      <c r="E146" s="1"/>
      <c r="F146" s="1"/>
      <c r="H146" s="1"/>
    </row>
    <row r="147" ht="12.75" customHeight="1">
      <c r="A147" s="1"/>
      <c r="C147" s="1"/>
      <c r="D147" s="1"/>
      <c r="E147" s="1"/>
      <c r="F147" s="1"/>
      <c r="H147" s="1"/>
    </row>
    <row r="148" ht="12.75" customHeight="1">
      <c r="A148" s="1"/>
      <c r="C148" s="1"/>
      <c r="D148" s="1"/>
      <c r="E148" s="1"/>
      <c r="F148" s="1"/>
      <c r="H148" s="1"/>
    </row>
    <row r="149" ht="12.75" customHeight="1">
      <c r="A149" s="1"/>
      <c r="C149" s="1"/>
      <c r="D149" s="1"/>
      <c r="E149" s="1"/>
      <c r="F149" s="1"/>
      <c r="H149" s="1"/>
    </row>
    <row r="150" ht="12.75" customHeight="1">
      <c r="A150" s="1"/>
      <c r="C150" s="1"/>
      <c r="D150" s="1"/>
      <c r="E150" s="1"/>
      <c r="F150" s="1"/>
      <c r="H150" s="1"/>
    </row>
    <row r="151" ht="12.75" customHeight="1">
      <c r="A151" s="1"/>
      <c r="C151" s="1"/>
      <c r="D151" s="1"/>
      <c r="E151" s="1"/>
      <c r="F151" s="1"/>
      <c r="H151" s="1"/>
    </row>
    <row r="152" ht="12.75" customHeight="1">
      <c r="A152" s="1"/>
      <c r="C152" s="1"/>
      <c r="D152" s="1"/>
      <c r="E152" s="1"/>
      <c r="F152" s="1"/>
      <c r="H152" s="1"/>
    </row>
    <row r="153" ht="12.75" customHeight="1">
      <c r="A153" s="1"/>
      <c r="C153" s="1"/>
      <c r="D153" s="1"/>
      <c r="E153" s="1"/>
      <c r="F153" s="1"/>
      <c r="H153" s="1"/>
    </row>
    <row r="154" ht="12.75" customHeight="1">
      <c r="A154" s="1"/>
      <c r="C154" s="1"/>
      <c r="D154" s="1"/>
      <c r="E154" s="1"/>
      <c r="F154" s="1"/>
      <c r="H154" s="1"/>
    </row>
    <row r="155" ht="12.75" customHeight="1">
      <c r="A155" s="1"/>
      <c r="C155" s="1"/>
      <c r="D155" s="1"/>
      <c r="E155" s="1"/>
      <c r="F155" s="1"/>
      <c r="H155" s="1"/>
    </row>
    <row r="156" ht="12.75" customHeight="1">
      <c r="A156" s="1"/>
      <c r="C156" s="1"/>
      <c r="D156" s="1"/>
      <c r="E156" s="1"/>
      <c r="F156" s="1"/>
      <c r="H156" s="1"/>
    </row>
    <row r="157" ht="12.75" customHeight="1">
      <c r="A157" s="1"/>
      <c r="C157" s="1"/>
      <c r="D157" s="1"/>
      <c r="E157" s="1"/>
      <c r="F157" s="1"/>
      <c r="H157" s="1"/>
    </row>
    <row r="158" ht="12.75" customHeight="1">
      <c r="A158" s="1"/>
      <c r="C158" s="1"/>
      <c r="D158" s="1"/>
      <c r="E158" s="1"/>
      <c r="F158" s="1"/>
      <c r="H158" s="1"/>
    </row>
    <row r="159" ht="12.75" customHeight="1">
      <c r="A159" s="1"/>
      <c r="C159" s="1"/>
      <c r="D159" s="1"/>
      <c r="E159" s="1"/>
      <c r="F159" s="1"/>
      <c r="H159" s="1"/>
    </row>
    <row r="160" ht="12.75" customHeight="1">
      <c r="A160" s="1"/>
      <c r="C160" s="1"/>
      <c r="D160" s="1"/>
      <c r="E160" s="1"/>
      <c r="F160" s="1"/>
      <c r="H160" s="1"/>
    </row>
    <row r="161" ht="12.75" customHeight="1">
      <c r="A161" s="1"/>
      <c r="C161" s="1"/>
      <c r="D161" s="1"/>
      <c r="E161" s="1"/>
      <c r="F161" s="1"/>
      <c r="H161" s="1"/>
    </row>
    <row r="162" ht="12.75" customHeight="1">
      <c r="A162" s="1"/>
      <c r="C162" s="1"/>
      <c r="D162" s="1"/>
      <c r="E162" s="1"/>
      <c r="F162" s="1"/>
      <c r="H162" s="1"/>
    </row>
    <row r="163" ht="12.75" customHeight="1">
      <c r="A163" s="1"/>
      <c r="C163" s="1"/>
      <c r="D163" s="1"/>
      <c r="E163" s="1"/>
      <c r="F163" s="1"/>
      <c r="H163" s="1"/>
    </row>
    <row r="164" ht="12.75" customHeight="1">
      <c r="A164" s="1"/>
      <c r="C164" s="1"/>
      <c r="D164" s="1"/>
      <c r="E164" s="1"/>
      <c r="F164" s="1"/>
      <c r="H164" s="1"/>
    </row>
    <row r="165" ht="12.75" customHeight="1">
      <c r="A165" s="1"/>
      <c r="C165" s="1"/>
      <c r="D165" s="1"/>
      <c r="E165" s="1"/>
      <c r="F165" s="1"/>
      <c r="H165" s="1"/>
    </row>
    <row r="166" ht="12.75" customHeight="1">
      <c r="A166" s="1"/>
      <c r="C166" s="1"/>
      <c r="D166" s="1"/>
      <c r="E166" s="1"/>
      <c r="F166" s="1"/>
      <c r="H166" s="1"/>
    </row>
    <row r="167" ht="12.75" customHeight="1">
      <c r="A167" s="1"/>
      <c r="C167" s="1"/>
      <c r="D167" s="1"/>
      <c r="E167" s="1"/>
      <c r="F167" s="1"/>
      <c r="H167" s="1"/>
    </row>
    <row r="168" ht="12.75" customHeight="1">
      <c r="A168" s="1"/>
      <c r="C168" s="1"/>
      <c r="D168" s="1"/>
      <c r="E168" s="1"/>
      <c r="F168" s="1"/>
      <c r="H168" s="1"/>
    </row>
    <row r="169" ht="12.75" customHeight="1">
      <c r="A169" s="1"/>
      <c r="C169" s="1"/>
      <c r="D169" s="1"/>
      <c r="E169" s="1"/>
      <c r="F169" s="1"/>
      <c r="H169" s="1"/>
    </row>
    <row r="170" ht="12.75" customHeight="1">
      <c r="A170" s="1"/>
      <c r="C170" s="1"/>
      <c r="D170" s="1"/>
      <c r="E170" s="1"/>
      <c r="F170" s="1"/>
      <c r="H170" s="1"/>
    </row>
    <row r="171" ht="12.75" customHeight="1">
      <c r="A171" s="1"/>
      <c r="C171" s="1"/>
      <c r="D171" s="1"/>
      <c r="E171" s="1"/>
      <c r="F171" s="1"/>
      <c r="H171" s="1"/>
    </row>
    <row r="172" ht="12.75" customHeight="1">
      <c r="A172" s="1"/>
      <c r="C172" s="1"/>
      <c r="D172" s="1"/>
      <c r="E172" s="1"/>
      <c r="F172" s="1"/>
      <c r="H172" s="1"/>
    </row>
    <row r="173" ht="12.75" customHeight="1">
      <c r="A173" s="1"/>
      <c r="C173" s="1"/>
      <c r="D173" s="1"/>
      <c r="E173" s="1"/>
      <c r="F173" s="1"/>
      <c r="H173" s="1"/>
    </row>
    <row r="174" ht="12.75" customHeight="1">
      <c r="A174" s="1"/>
      <c r="C174" s="1"/>
      <c r="D174" s="1"/>
      <c r="E174" s="1"/>
      <c r="F174" s="1"/>
      <c r="H174" s="1"/>
    </row>
    <row r="175" ht="12.75" customHeight="1">
      <c r="A175" s="1"/>
      <c r="C175" s="1"/>
      <c r="D175" s="1"/>
      <c r="E175" s="1"/>
      <c r="F175" s="1"/>
      <c r="H175" s="1"/>
    </row>
    <row r="176" ht="12.75" customHeight="1">
      <c r="A176" s="1"/>
      <c r="C176" s="1"/>
      <c r="D176" s="1"/>
      <c r="E176" s="1"/>
      <c r="F176" s="1"/>
      <c r="H176" s="1"/>
    </row>
    <row r="177" ht="12.75" customHeight="1">
      <c r="A177" s="1"/>
      <c r="C177" s="1"/>
      <c r="D177" s="1"/>
      <c r="E177" s="1"/>
      <c r="F177" s="1"/>
      <c r="H177" s="1"/>
    </row>
    <row r="178" ht="12.75" customHeight="1">
      <c r="A178" s="1"/>
      <c r="C178" s="1"/>
      <c r="D178" s="1"/>
      <c r="E178" s="1"/>
      <c r="F178" s="1"/>
      <c r="H178" s="1"/>
    </row>
    <row r="179" ht="12.75" customHeight="1">
      <c r="A179" s="1"/>
      <c r="C179" s="1"/>
      <c r="D179" s="1"/>
      <c r="E179" s="1"/>
      <c r="F179" s="1"/>
      <c r="H179" s="1"/>
    </row>
    <row r="180" ht="12.75" customHeight="1">
      <c r="A180" s="1"/>
      <c r="C180" s="1"/>
      <c r="D180" s="1"/>
      <c r="E180" s="1"/>
      <c r="F180" s="1"/>
      <c r="H180" s="1"/>
    </row>
    <row r="181" ht="12.75" customHeight="1">
      <c r="A181" s="1"/>
      <c r="C181" s="1"/>
      <c r="D181" s="1"/>
      <c r="E181" s="1"/>
      <c r="F181" s="1"/>
      <c r="H181" s="1"/>
    </row>
    <row r="182" ht="12.75" customHeight="1">
      <c r="A182" s="1"/>
      <c r="C182" s="1"/>
      <c r="D182" s="1"/>
      <c r="E182" s="1"/>
      <c r="F182" s="1"/>
      <c r="H182" s="1"/>
    </row>
    <row r="183" ht="12.75" customHeight="1">
      <c r="A183" s="1"/>
      <c r="C183" s="1"/>
      <c r="D183" s="1"/>
      <c r="E183" s="1"/>
      <c r="F183" s="1"/>
      <c r="H183" s="1"/>
    </row>
    <row r="184" ht="12.75" customHeight="1">
      <c r="A184" s="1"/>
      <c r="C184" s="1"/>
      <c r="D184" s="1"/>
      <c r="E184" s="1"/>
      <c r="F184" s="1"/>
      <c r="H184" s="1"/>
    </row>
    <row r="185" ht="12.75" customHeight="1">
      <c r="A185" s="1"/>
      <c r="C185" s="1"/>
      <c r="D185" s="1"/>
      <c r="E185" s="1"/>
      <c r="F185" s="1"/>
      <c r="H185" s="1"/>
    </row>
    <row r="186" ht="12.75" customHeight="1">
      <c r="A186" s="1"/>
      <c r="C186" s="1"/>
      <c r="D186" s="1"/>
      <c r="E186" s="1"/>
      <c r="F186" s="1"/>
      <c r="H186" s="1"/>
    </row>
    <row r="187" ht="12.75" customHeight="1">
      <c r="A187" s="1"/>
      <c r="C187" s="1"/>
      <c r="D187" s="1"/>
      <c r="E187" s="1"/>
      <c r="F187" s="1"/>
      <c r="H187" s="1"/>
    </row>
    <row r="188" ht="12.75" customHeight="1">
      <c r="A188" s="1"/>
      <c r="C188" s="1"/>
      <c r="D188" s="1"/>
      <c r="E188" s="1"/>
      <c r="F188" s="1"/>
      <c r="H188" s="1"/>
    </row>
    <row r="189" ht="12.75" customHeight="1">
      <c r="A189" s="1"/>
      <c r="C189" s="1"/>
      <c r="D189" s="1"/>
      <c r="E189" s="1"/>
      <c r="F189" s="1"/>
      <c r="H189" s="1"/>
    </row>
    <row r="190" ht="12.75" customHeight="1">
      <c r="A190" s="1"/>
      <c r="C190" s="1"/>
      <c r="D190" s="1"/>
      <c r="E190" s="1"/>
      <c r="F190" s="1"/>
      <c r="H190" s="1"/>
    </row>
    <row r="191" ht="12.75" customHeight="1">
      <c r="A191" s="1"/>
      <c r="C191" s="1"/>
      <c r="D191" s="1"/>
      <c r="E191" s="1"/>
      <c r="F191" s="1"/>
      <c r="H191" s="1"/>
    </row>
    <row r="192" ht="12.75" customHeight="1">
      <c r="A192" s="1"/>
      <c r="C192" s="1"/>
      <c r="D192" s="1"/>
      <c r="E192" s="1"/>
      <c r="F192" s="1"/>
      <c r="H192" s="1"/>
    </row>
    <row r="193" ht="12.75" customHeight="1">
      <c r="A193" s="1"/>
      <c r="C193" s="1"/>
      <c r="D193" s="1"/>
      <c r="E193" s="1"/>
      <c r="F193" s="1"/>
      <c r="H193" s="1"/>
    </row>
    <row r="194" ht="12.75" customHeight="1">
      <c r="A194" s="1"/>
      <c r="C194" s="1"/>
      <c r="D194" s="1"/>
      <c r="E194" s="1"/>
      <c r="F194" s="1"/>
      <c r="H194" s="1"/>
    </row>
    <row r="195" ht="12.75" customHeight="1">
      <c r="A195" s="1"/>
      <c r="C195" s="1"/>
      <c r="D195" s="1"/>
      <c r="E195" s="1"/>
      <c r="F195" s="1"/>
      <c r="H195" s="1"/>
    </row>
    <row r="196" ht="12.75" customHeight="1">
      <c r="A196" s="1"/>
      <c r="C196" s="1"/>
      <c r="D196" s="1"/>
      <c r="E196" s="1"/>
      <c r="F196" s="1"/>
      <c r="H196" s="1"/>
    </row>
    <row r="197" ht="12.75" customHeight="1">
      <c r="A197" s="1"/>
      <c r="C197" s="1"/>
      <c r="D197" s="1"/>
      <c r="E197" s="1"/>
      <c r="F197" s="1"/>
      <c r="H197" s="1"/>
    </row>
    <row r="198" ht="12.75" customHeight="1">
      <c r="A198" s="1"/>
      <c r="C198" s="1"/>
      <c r="D198" s="1"/>
      <c r="E198" s="1"/>
      <c r="F198" s="1"/>
      <c r="H198" s="1"/>
    </row>
    <row r="199" ht="12.75" customHeight="1">
      <c r="A199" s="1"/>
      <c r="C199" s="1"/>
      <c r="D199" s="1"/>
      <c r="E199" s="1"/>
      <c r="F199" s="1"/>
      <c r="H199" s="1"/>
    </row>
    <row r="200" ht="12.75" customHeight="1">
      <c r="A200" s="1"/>
      <c r="C200" s="1"/>
      <c r="D200" s="1"/>
      <c r="E200" s="1"/>
      <c r="F200" s="1"/>
      <c r="H200" s="1"/>
    </row>
    <row r="201" ht="12.75" customHeight="1">
      <c r="A201" s="1"/>
      <c r="C201" s="1"/>
      <c r="D201" s="1"/>
      <c r="E201" s="1"/>
      <c r="F201" s="1"/>
      <c r="H201" s="1"/>
    </row>
    <row r="202" ht="12.75" customHeight="1">
      <c r="A202" s="1"/>
      <c r="C202" s="1"/>
      <c r="D202" s="1"/>
      <c r="E202" s="1"/>
      <c r="F202" s="1"/>
      <c r="H202" s="1"/>
    </row>
    <row r="203" ht="12.75" customHeight="1">
      <c r="A203" s="1"/>
      <c r="C203" s="1"/>
      <c r="D203" s="1"/>
      <c r="E203" s="1"/>
      <c r="F203" s="1"/>
      <c r="H203" s="1"/>
    </row>
    <row r="204" ht="12.75" customHeight="1">
      <c r="A204" s="1"/>
      <c r="C204" s="1"/>
      <c r="D204" s="1"/>
      <c r="E204" s="1"/>
      <c r="F204" s="1"/>
      <c r="H204" s="1"/>
    </row>
    <row r="205" ht="12.75" customHeight="1">
      <c r="A205" s="1"/>
      <c r="C205" s="1"/>
      <c r="D205" s="1"/>
      <c r="E205" s="1"/>
      <c r="F205" s="1"/>
      <c r="H205" s="1"/>
    </row>
    <row r="206" ht="12.75" customHeight="1">
      <c r="A206" s="1"/>
      <c r="C206" s="1"/>
      <c r="D206" s="1"/>
      <c r="E206" s="1"/>
      <c r="F206" s="1"/>
      <c r="H206" s="1"/>
    </row>
    <row r="207" ht="12.75" customHeight="1">
      <c r="A207" s="1"/>
      <c r="C207" s="1"/>
      <c r="D207" s="1"/>
      <c r="E207" s="1"/>
      <c r="F207" s="1"/>
      <c r="H207" s="1"/>
    </row>
    <row r="208" ht="12.75" customHeight="1">
      <c r="A208" s="1"/>
      <c r="C208" s="1"/>
      <c r="D208" s="1"/>
      <c r="E208" s="1"/>
      <c r="F208" s="1"/>
      <c r="H208" s="1"/>
    </row>
    <row r="209" ht="12.75" customHeight="1">
      <c r="A209" s="1"/>
      <c r="C209" s="1"/>
      <c r="D209" s="1"/>
      <c r="E209" s="1"/>
      <c r="F209" s="1"/>
      <c r="H209" s="1"/>
    </row>
    <row r="210" ht="12.75" customHeight="1">
      <c r="A210" s="1"/>
      <c r="C210" s="1"/>
      <c r="D210" s="1"/>
      <c r="E210" s="1"/>
      <c r="F210" s="1"/>
      <c r="H210" s="1"/>
    </row>
    <row r="211" ht="12.75" customHeight="1">
      <c r="A211" s="1"/>
      <c r="C211" s="1"/>
      <c r="D211" s="1"/>
      <c r="E211" s="1"/>
      <c r="F211" s="1"/>
      <c r="H211" s="1"/>
    </row>
    <row r="212" ht="12.75" customHeight="1">
      <c r="A212" s="1"/>
      <c r="C212" s="1"/>
      <c r="D212" s="1"/>
      <c r="E212" s="1"/>
      <c r="F212" s="1"/>
      <c r="H212" s="1"/>
    </row>
    <row r="213" ht="12.75" customHeight="1">
      <c r="A213" s="1"/>
      <c r="C213" s="1"/>
      <c r="D213" s="1"/>
      <c r="E213" s="1"/>
      <c r="F213" s="1"/>
      <c r="H213" s="1"/>
    </row>
    <row r="214" ht="12.75" customHeight="1">
      <c r="A214" s="1"/>
      <c r="C214" s="1"/>
      <c r="D214" s="1"/>
      <c r="E214" s="1"/>
      <c r="F214" s="1"/>
      <c r="H214" s="1"/>
    </row>
    <row r="215" ht="12.75" customHeight="1">
      <c r="A215" s="1"/>
      <c r="C215" s="1"/>
      <c r="D215" s="1"/>
      <c r="E215" s="1"/>
      <c r="F215" s="1"/>
      <c r="H215" s="1"/>
    </row>
    <row r="216" ht="12.75" customHeight="1">
      <c r="A216" s="1"/>
      <c r="C216" s="1"/>
      <c r="D216" s="1"/>
      <c r="E216" s="1"/>
      <c r="F216" s="1"/>
      <c r="H216" s="1"/>
    </row>
    <row r="217" ht="12.75" customHeight="1">
      <c r="A217" s="1"/>
      <c r="C217" s="1"/>
      <c r="D217" s="1"/>
      <c r="E217" s="1"/>
      <c r="F217" s="1"/>
      <c r="H217" s="1"/>
    </row>
    <row r="218" ht="12.75" customHeight="1">
      <c r="A218" s="1"/>
      <c r="C218" s="1"/>
      <c r="D218" s="1"/>
      <c r="E218" s="1"/>
      <c r="F218" s="1"/>
      <c r="H218" s="1"/>
    </row>
    <row r="219" ht="12.75" customHeight="1">
      <c r="A219" s="1"/>
      <c r="C219" s="1"/>
      <c r="D219" s="1"/>
      <c r="E219" s="1"/>
      <c r="F219" s="1"/>
      <c r="H219" s="1"/>
    </row>
    <row r="220" ht="12.75" customHeight="1">
      <c r="A220" s="1"/>
      <c r="C220" s="1"/>
      <c r="D220" s="1"/>
      <c r="E220" s="1"/>
      <c r="F220" s="1"/>
      <c r="H220" s="1"/>
    </row>
    <row r="221" ht="12.75" customHeight="1">
      <c r="A221" s="1"/>
      <c r="C221" s="1"/>
      <c r="D221" s="1"/>
      <c r="E221" s="1"/>
      <c r="F221" s="1"/>
      <c r="H221" s="1"/>
    </row>
    <row r="222" ht="12.75" customHeight="1">
      <c r="A222" s="1"/>
      <c r="C222" s="1"/>
      <c r="D222" s="1"/>
      <c r="E222" s="1"/>
      <c r="F222" s="1"/>
      <c r="H222" s="1"/>
    </row>
    <row r="223" ht="12.75" customHeight="1">
      <c r="A223" s="1"/>
      <c r="C223" s="1"/>
      <c r="D223" s="1"/>
      <c r="E223" s="1"/>
      <c r="F223" s="1"/>
      <c r="H223" s="1"/>
    </row>
    <row r="224" ht="12.75" customHeight="1">
      <c r="A224" s="1"/>
      <c r="C224" s="1"/>
      <c r="D224" s="1"/>
      <c r="E224" s="1"/>
      <c r="F224" s="1"/>
      <c r="H224" s="1"/>
    </row>
    <row r="225" ht="12.75" customHeight="1">
      <c r="A225" s="1"/>
      <c r="C225" s="1"/>
      <c r="D225" s="1"/>
      <c r="E225" s="1"/>
      <c r="F225" s="1"/>
      <c r="H225" s="1"/>
    </row>
    <row r="226" ht="12.75" customHeight="1">
      <c r="A226" s="1"/>
      <c r="C226" s="1"/>
      <c r="D226" s="1"/>
      <c r="E226" s="1"/>
      <c r="F226" s="1"/>
      <c r="H226" s="1"/>
    </row>
    <row r="227" ht="12.75" customHeight="1">
      <c r="A227" s="1"/>
      <c r="C227" s="1"/>
      <c r="D227" s="1"/>
      <c r="E227" s="1"/>
      <c r="F227" s="1"/>
      <c r="H227" s="1"/>
    </row>
    <row r="228" ht="12.75" customHeight="1">
      <c r="A228" s="1"/>
      <c r="C228" s="1"/>
      <c r="D228" s="1"/>
      <c r="E228" s="1"/>
      <c r="F228" s="1"/>
      <c r="H228" s="1"/>
    </row>
    <row r="229" ht="12.75" customHeight="1">
      <c r="A229" s="1"/>
      <c r="C229" s="1"/>
      <c r="D229" s="1"/>
      <c r="E229" s="1"/>
      <c r="F229" s="1"/>
      <c r="H229" s="1"/>
    </row>
    <row r="230" ht="12.75" customHeight="1">
      <c r="A230" s="1"/>
      <c r="C230" s="1"/>
      <c r="D230" s="1"/>
      <c r="E230" s="1"/>
      <c r="F230" s="1"/>
      <c r="H230" s="1"/>
    </row>
    <row r="231" ht="12.75" customHeight="1">
      <c r="A231" s="1"/>
      <c r="C231" s="1"/>
      <c r="D231" s="1"/>
      <c r="E231" s="1"/>
      <c r="F231" s="1"/>
      <c r="H231" s="1"/>
    </row>
    <row r="232" ht="12.75" customHeight="1">
      <c r="A232" s="1"/>
      <c r="C232" s="1"/>
      <c r="D232" s="1"/>
      <c r="E232" s="1"/>
      <c r="F232" s="1"/>
      <c r="H232" s="1"/>
    </row>
    <row r="233" ht="12.75" customHeight="1">
      <c r="A233" s="1"/>
      <c r="C233" s="1"/>
      <c r="D233" s="1"/>
      <c r="E233" s="1"/>
      <c r="F233" s="1"/>
      <c r="H233" s="1"/>
    </row>
    <row r="234" ht="12.75" customHeight="1">
      <c r="A234" s="1"/>
      <c r="C234" s="1"/>
      <c r="D234" s="1"/>
      <c r="E234" s="1"/>
      <c r="F234" s="1"/>
      <c r="H234" s="1"/>
    </row>
    <row r="235" ht="12.75" customHeight="1">
      <c r="A235" s="1"/>
      <c r="C235" s="1"/>
      <c r="D235" s="1"/>
      <c r="E235" s="1"/>
      <c r="F235" s="1"/>
      <c r="H235" s="1"/>
    </row>
    <row r="236" ht="12.75" customHeight="1">
      <c r="A236" s="1"/>
      <c r="C236" s="1"/>
      <c r="D236" s="1"/>
      <c r="E236" s="1"/>
      <c r="F236" s="1"/>
      <c r="H236" s="1"/>
    </row>
    <row r="237" ht="12.75" customHeight="1">
      <c r="A237" s="1"/>
      <c r="C237" s="1"/>
      <c r="D237" s="1"/>
      <c r="E237" s="1"/>
      <c r="F237" s="1"/>
      <c r="H237" s="1"/>
    </row>
    <row r="238" ht="12.75" customHeight="1">
      <c r="A238" s="1"/>
      <c r="C238" s="1"/>
      <c r="D238" s="1"/>
      <c r="E238" s="1"/>
      <c r="F238" s="1"/>
      <c r="H238" s="1"/>
    </row>
    <row r="239" ht="12.75" customHeight="1">
      <c r="A239" s="1"/>
      <c r="C239" s="1"/>
      <c r="D239" s="1"/>
      <c r="E239" s="1"/>
      <c r="F239" s="1"/>
      <c r="H239" s="1"/>
    </row>
    <row r="240" ht="12.75" customHeight="1">
      <c r="A240" s="1"/>
      <c r="C240" s="1"/>
      <c r="D240" s="1"/>
      <c r="E240" s="1"/>
      <c r="F240" s="1"/>
      <c r="H240" s="1"/>
    </row>
    <row r="241" ht="12.75" customHeight="1">
      <c r="A241" s="1"/>
      <c r="C241" s="1"/>
      <c r="D241" s="1"/>
      <c r="E241" s="1"/>
      <c r="F241" s="1"/>
      <c r="H241" s="1"/>
    </row>
    <row r="242" ht="12.75" customHeight="1">
      <c r="A242" s="1"/>
      <c r="C242" s="1"/>
      <c r="D242" s="1"/>
      <c r="E242" s="1"/>
      <c r="F242" s="1"/>
      <c r="H242" s="1"/>
    </row>
    <row r="243" ht="12.75" customHeight="1">
      <c r="A243" s="1"/>
      <c r="C243" s="1"/>
      <c r="D243" s="1"/>
      <c r="E243" s="1"/>
      <c r="F243" s="1"/>
      <c r="H243" s="1"/>
    </row>
    <row r="244" ht="12.75" customHeight="1">
      <c r="A244" s="1"/>
      <c r="C244" s="1"/>
      <c r="D244" s="1"/>
      <c r="E244" s="1"/>
      <c r="F244" s="1"/>
      <c r="H244" s="1"/>
    </row>
    <row r="245" ht="12.75" customHeight="1">
      <c r="A245" s="1"/>
      <c r="C245" s="1"/>
      <c r="D245" s="1"/>
      <c r="E245" s="1"/>
      <c r="F245" s="1"/>
      <c r="H245" s="1"/>
    </row>
    <row r="246" ht="12.75" customHeight="1">
      <c r="A246" s="1"/>
      <c r="C246" s="1"/>
      <c r="D246" s="1"/>
      <c r="E246" s="1"/>
      <c r="F246" s="1"/>
      <c r="H246" s="1"/>
    </row>
    <row r="247" ht="12.75" customHeight="1">
      <c r="A247" s="1"/>
      <c r="C247" s="1"/>
      <c r="D247" s="1"/>
      <c r="E247" s="1"/>
      <c r="F247" s="1"/>
      <c r="H247" s="1"/>
    </row>
    <row r="248" ht="12.75" customHeight="1">
      <c r="A248" s="1"/>
      <c r="C248" s="1"/>
      <c r="D248" s="1"/>
      <c r="E248" s="1"/>
      <c r="F248" s="1"/>
      <c r="H248" s="1"/>
    </row>
    <row r="249" ht="12.75" customHeight="1">
      <c r="A249" s="1"/>
      <c r="C249" s="1"/>
      <c r="D249" s="1"/>
      <c r="E249" s="1"/>
      <c r="F249" s="1"/>
      <c r="H249" s="1"/>
    </row>
    <row r="250" ht="12.75" customHeight="1">
      <c r="A250" s="1"/>
      <c r="C250" s="1"/>
      <c r="D250" s="1"/>
      <c r="E250" s="1"/>
      <c r="F250" s="1"/>
      <c r="H250" s="1"/>
    </row>
    <row r="251" ht="12.75" customHeight="1">
      <c r="A251" s="1"/>
      <c r="C251" s="1"/>
      <c r="D251" s="1"/>
      <c r="E251" s="1"/>
      <c r="F251" s="1"/>
      <c r="H251" s="1"/>
    </row>
    <row r="252" ht="12.75" customHeight="1">
      <c r="A252" s="1"/>
      <c r="C252" s="1"/>
      <c r="D252" s="1"/>
      <c r="E252" s="1"/>
      <c r="F252" s="1"/>
      <c r="H252" s="1"/>
    </row>
    <row r="253" ht="12.75" customHeight="1">
      <c r="A253" s="1"/>
      <c r="C253" s="1"/>
      <c r="D253" s="1"/>
      <c r="E253" s="1"/>
      <c r="F253" s="1"/>
      <c r="H253" s="1"/>
    </row>
    <row r="254" ht="12.75" customHeight="1">
      <c r="A254" s="1"/>
      <c r="C254" s="1"/>
      <c r="D254" s="1"/>
      <c r="E254" s="1"/>
      <c r="F254" s="1"/>
      <c r="H254" s="1"/>
    </row>
    <row r="255" ht="12.75" customHeight="1">
      <c r="A255" s="1"/>
      <c r="C255" s="1"/>
      <c r="D255" s="1"/>
      <c r="E255" s="1"/>
      <c r="F255" s="1"/>
      <c r="H255" s="1"/>
    </row>
    <row r="256" ht="12.75" customHeight="1">
      <c r="A256" s="1"/>
      <c r="C256" s="1"/>
      <c r="D256" s="1"/>
      <c r="E256" s="1"/>
      <c r="F256" s="1"/>
      <c r="H256" s="1"/>
    </row>
    <row r="257" ht="12.75" customHeight="1">
      <c r="A257" s="1"/>
      <c r="C257" s="1"/>
      <c r="D257" s="1"/>
      <c r="E257" s="1"/>
      <c r="F257" s="1"/>
      <c r="H257" s="1"/>
    </row>
    <row r="258" ht="12.75" customHeight="1">
      <c r="A258" s="1"/>
      <c r="C258" s="1"/>
      <c r="D258" s="1"/>
      <c r="E258" s="1"/>
      <c r="F258" s="1"/>
      <c r="H258" s="1"/>
    </row>
    <row r="259" ht="12.75" customHeight="1">
      <c r="A259" s="1"/>
      <c r="C259" s="1"/>
      <c r="D259" s="1"/>
      <c r="E259" s="1"/>
      <c r="F259" s="1"/>
      <c r="H259" s="1"/>
    </row>
    <row r="260" ht="12.75" customHeight="1">
      <c r="A260" s="1"/>
      <c r="C260" s="1"/>
      <c r="D260" s="1"/>
      <c r="E260" s="1"/>
      <c r="F260" s="1"/>
      <c r="H260" s="1"/>
    </row>
    <row r="261" ht="12.75" customHeight="1">
      <c r="A261" s="1"/>
      <c r="C261" s="1"/>
      <c r="D261" s="1"/>
      <c r="E261" s="1"/>
      <c r="F261" s="1"/>
      <c r="H261" s="1"/>
    </row>
    <row r="262" ht="12.75" customHeight="1">
      <c r="A262" s="1"/>
      <c r="C262" s="1"/>
      <c r="D262" s="1"/>
      <c r="E262" s="1"/>
      <c r="F262" s="1"/>
      <c r="H262" s="1"/>
    </row>
    <row r="263" ht="12.75" customHeight="1">
      <c r="A263" s="1"/>
      <c r="C263" s="1"/>
      <c r="D263" s="1"/>
      <c r="E263" s="1"/>
      <c r="F263" s="1"/>
      <c r="H263" s="1"/>
    </row>
    <row r="264" ht="12.75" customHeight="1">
      <c r="A264" s="1"/>
      <c r="C264" s="1"/>
      <c r="D264" s="1"/>
      <c r="E264" s="1"/>
      <c r="F264" s="1"/>
      <c r="H264" s="1"/>
    </row>
    <row r="265" ht="12.75" customHeight="1">
      <c r="A265" s="1"/>
      <c r="C265" s="1"/>
      <c r="D265" s="1"/>
      <c r="E265" s="1"/>
      <c r="F265" s="1"/>
      <c r="H265" s="1"/>
    </row>
    <row r="266" ht="12.75" customHeight="1">
      <c r="A266" s="1"/>
      <c r="C266" s="1"/>
      <c r="D266" s="1"/>
      <c r="E266" s="1"/>
      <c r="F266" s="1"/>
      <c r="H266" s="1"/>
    </row>
    <row r="267" ht="12.75" customHeight="1">
      <c r="A267" s="1"/>
      <c r="C267" s="1"/>
      <c r="D267" s="1"/>
      <c r="E267" s="1"/>
      <c r="F267" s="1"/>
      <c r="H267" s="1"/>
    </row>
    <row r="268" ht="12.75" customHeight="1">
      <c r="A268" s="1"/>
      <c r="C268" s="1"/>
      <c r="D268" s="1"/>
      <c r="E268" s="1"/>
      <c r="F268" s="1"/>
      <c r="H268" s="1"/>
    </row>
    <row r="269" ht="12.75" customHeight="1">
      <c r="A269" s="1"/>
      <c r="C269" s="1"/>
      <c r="D269" s="1"/>
      <c r="E269" s="1"/>
      <c r="F269" s="1"/>
      <c r="H269" s="1"/>
    </row>
    <row r="270" ht="12.75" customHeight="1">
      <c r="A270" s="1"/>
      <c r="C270" s="1"/>
      <c r="D270" s="1"/>
      <c r="E270" s="1"/>
      <c r="F270" s="1"/>
      <c r="H270" s="1"/>
    </row>
    <row r="271" ht="12.75" customHeight="1">
      <c r="A271" s="1"/>
      <c r="C271" s="1"/>
      <c r="D271" s="1"/>
      <c r="E271" s="1"/>
      <c r="F271" s="1"/>
      <c r="H271" s="1"/>
    </row>
    <row r="272" ht="12.75" customHeight="1">
      <c r="A272" s="1"/>
      <c r="C272" s="1"/>
      <c r="D272" s="1"/>
      <c r="E272" s="1"/>
      <c r="F272" s="1"/>
      <c r="H272" s="1"/>
    </row>
    <row r="273" ht="12.75" customHeight="1">
      <c r="A273" s="1"/>
      <c r="C273" s="1"/>
      <c r="D273" s="1"/>
      <c r="E273" s="1"/>
      <c r="F273" s="1"/>
      <c r="H273" s="1"/>
    </row>
    <row r="274" ht="12.75" customHeight="1">
      <c r="A274" s="1"/>
      <c r="C274" s="1"/>
      <c r="D274" s="1"/>
      <c r="E274" s="1"/>
      <c r="F274" s="1"/>
      <c r="H274" s="1"/>
    </row>
    <row r="275" ht="12.75" customHeight="1">
      <c r="A275" s="1"/>
      <c r="C275" s="1"/>
      <c r="D275" s="1"/>
      <c r="E275" s="1"/>
      <c r="F275" s="1"/>
      <c r="H275" s="1"/>
    </row>
    <row r="276" ht="12.75" customHeight="1">
      <c r="A276" s="1"/>
      <c r="C276" s="1"/>
      <c r="D276" s="1"/>
      <c r="E276" s="1"/>
      <c r="F276" s="1"/>
      <c r="H276" s="1"/>
    </row>
    <row r="277" ht="12.75" customHeight="1">
      <c r="A277" s="1"/>
      <c r="C277" s="1"/>
      <c r="D277" s="1"/>
      <c r="E277" s="1"/>
      <c r="F277" s="1"/>
      <c r="H277" s="1"/>
    </row>
    <row r="278" ht="12.75" customHeight="1">
      <c r="A278" s="1"/>
      <c r="C278" s="1"/>
      <c r="D278" s="1"/>
      <c r="E278" s="1"/>
      <c r="F278" s="1"/>
      <c r="H278" s="1"/>
    </row>
    <row r="279" ht="12.75" customHeight="1">
      <c r="A279" s="1"/>
      <c r="C279" s="1"/>
      <c r="D279" s="1"/>
      <c r="E279" s="1"/>
      <c r="F279" s="1"/>
      <c r="H279" s="1"/>
    </row>
    <row r="280" ht="12.75" customHeight="1">
      <c r="A280" s="1"/>
      <c r="C280" s="1"/>
      <c r="D280" s="1"/>
      <c r="E280" s="1"/>
      <c r="F280" s="1"/>
      <c r="H280" s="1"/>
    </row>
    <row r="281" ht="12.75" customHeight="1">
      <c r="A281" s="1"/>
      <c r="C281" s="1"/>
      <c r="D281" s="1"/>
      <c r="E281" s="1"/>
      <c r="F281" s="1"/>
      <c r="H281" s="1"/>
    </row>
    <row r="282" ht="12.75" customHeight="1">
      <c r="A282" s="1"/>
      <c r="C282" s="1"/>
      <c r="D282" s="1"/>
      <c r="E282" s="1"/>
      <c r="F282" s="1"/>
      <c r="H282" s="1"/>
    </row>
    <row r="283" ht="12.75" customHeight="1">
      <c r="A283" s="1"/>
      <c r="C283" s="1"/>
      <c r="D283" s="1"/>
      <c r="E283" s="1"/>
      <c r="F283" s="1"/>
      <c r="H283" s="1"/>
    </row>
    <row r="284" ht="12.75" customHeight="1">
      <c r="A284" s="1"/>
      <c r="C284" s="1"/>
      <c r="D284" s="1"/>
      <c r="E284" s="1"/>
      <c r="F284" s="1"/>
      <c r="H284" s="1"/>
    </row>
    <row r="285" ht="12.75" customHeight="1">
      <c r="A285" s="1"/>
      <c r="C285" s="1"/>
      <c r="D285" s="1"/>
      <c r="E285" s="1"/>
      <c r="F285" s="1"/>
      <c r="H285" s="1"/>
    </row>
    <row r="286" ht="12.75" customHeight="1">
      <c r="A286" s="1"/>
      <c r="C286" s="1"/>
      <c r="D286" s="1"/>
      <c r="E286" s="1"/>
      <c r="F286" s="1"/>
      <c r="H286" s="1"/>
    </row>
    <row r="287" ht="12.75" customHeight="1">
      <c r="A287" s="1"/>
      <c r="C287" s="1"/>
      <c r="D287" s="1"/>
      <c r="E287" s="1"/>
      <c r="F287" s="1"/>
      <c r="H287" s="1"/>
    </row>
    <row r="288" ht="12.75" customHeight="1">
      <c r="A288" s="1"/>
      <c r="C288" s="1"/>
      <c r="D288" s="1"/>
      <c r="E288" s="1"/>
      <c r="F288" s="1"/>
      <c r="H288" s="1"/>
    </row>
    <row r="289" ht="12.75" customHeight="1">
      <c r="A289" s="1"/>
      <c r="C289" s="1"/>
      <c r="D289" s="1"/>
      <c r="E289" s="1"/>
      <c r="F289" s="1"/>
      <c r="H289" s="1"/>
    </row>
    <row r="290" ht="12.75" customHeight="1">
      <c r="A290" s="1"/>
      <c r="C290" s="1"/>
      <c r="D290" s="1"/>
      <c r="E290" s="1"/>
      <c r="F290" s="1"/>
      <c r="H290" s="1"/>
    </row>
    <row r="291" ht="12.75" customHeight="1">
      <c r="A291" s="1"/>
      <c r="C291" s="1"/>
      <c r="D291" s="1"/>
      <c r="E291" s="1"/>
      <c r="F291" s="1"/>
      <c r="H291" s="1"/>
    </row>
    <row r="292" ht="12.75" customHeight="1">
      <c r="A292" s="1"/>
      <c r="C292" s="1"/>
      <c r="D292" s="1"/>
      <c r="E292" s="1"/>
      <c r="F292" s="1"/>
      <c r="H292" s="1"/>
    </row>
    <row r="293" ht="12.75" customHeight="1">
      <c r="A293" s="1"/>
      <c r="C293" s="1"/>
      <c r="D293" s="1"/>
      <c r="E293" s="1"/>
      <c r="F293" s="1"/>
      <c r="H293" s="1"/>
    </row>
    <row r="294" ht="12.75" customHeight="1">
      <c r="A294" s="1"/>
      <c r="C294" s="1"/>
      <c r="D294" s="1"/>
      <c r="E294" s="1"/>
      <c r="F294" s="1"/>
      <c r="H294" s="1"/>
    </row>
    <row r="295" ht="12.75" customHeight="1">
      <c r="A295" s="1"/>
      <c r="C295" s="1"/>
      <c r="D295" s="1"/>
      <c r="E295" s="1"/>
      <c r="F295" s="1"/>
      <c r="H295" s="1"/>
    </row>
    <row r="296" ht="12.75" customHeight="1">
      <c r="A296" s="1"/>
      <c r="C296" s="1"/>
      <c r="D296" s="1"/>
      <c r="E296" s="1"/>
      <c r="F296" s="1"/>
      <c r="H296" s="1"/>
    </row>
    <row r="297" ht="12.75" customHeight="1">
      <c r="A297" s="1"/>
      <c r="C297" s="1"/>
      <c r="D297" s="1"/>
      <c r="E297" s="1"/>
      <c r="F297" s="1"/>
      <c r="H297" s="1"/>
    </row>
    <row r="298" ht="12.75" customHeight="1">
      <c r="A298" s="1"/>
      <c r="C298" s="1"/>
      <c r="D298" s="1"/>
      <c r="E298" s="1"/>
      <c r="F298" s="1"/>
      <c r="H298" s="1"/>
    </row>
    <row r="299" ht="12.75" customHeight="1">
      <c r="A299" s="1"/>
      <c r="C299" s="1"/>
      <c r="D299" s="1"/>
      <c r="E299" s="1"/>
      <c r="F299" s="1"/>
      <c r="H299" s="1"/>
    </row>
    <row r="300" ht="12.75" customHeight="1">
      <c r="A300" s="1"/>
      <c r="C300" s="1"/>
      <c r="D300" s="1"/>
      <c r="E300" s="1"/>
      <c r="F300" s="1"/>
      <c r="H300" s="1"/>
    </row>
    <row r="301" ht="12.75" customHeight="1">
      <c r="A301" s="1"/>
      <c r="C301" s="1"/>
      <c r="D301" s="1"/>
      <c r="E301" s="1"/>
      <c r="F301" s="1"/>
      <c r="H301" s="1"/>
    </row>
    <row r="302" ht="12.75" customHeight="1">
      <c r="A302" s="1"/>
      <c r="C302" s="1"/>
      <c r="D302" s="1"/>
      <c r="E302" s="1"/>
      <c r="F302" s="1"/>
      <c r="H302" s="1"/>
    </row>
    <row r="303" ht="12.75" customHeight="1">
      <c r="A303" s="1"/>
      <c r="C303" s="1"/>
      <c r="D303" s="1"/>
      <c r="E303" s="1"/>
      <c r="F303" s="1"/>
      <c r="H303" s="1"/>
    </row>
    <row r="304" ht="12.75" customHeight="1">
      <c r="A304" s="1"/>
      <c r="C304" s="1"/>
      <c r="D304" s="1"/>
      <c r="E304" s="1"/>
      <c r="F304" s="1"/>
      <c r="H304" s="1"/>
    </row>
    <row r="305" ht="12.75" customHeight="1">
      <c r="A305" s="1"/>
      <c r="C305" s="1"/>
      <c r="D305" s="1"/>
      <c r="E305" s="1"/>
      <c r="F305" s="1"/>
      <c r="H305" s="1"/>
    </row>
    <row r="306" ht="12.75" customHeight="1">
      <c r="A306" s="1"/>
      <c r="C306" s="1"/>
      <c r="D306" s="1"/>
      <c r="E306" s="1"/>
      <c r="F306" s="1"/>
      <c r="H306" s="1"/>
    </row>
    <row r="307" ht="12.75" customHeight="1">
      <c r="A307" s="1"/>
      <c r="C307" s="1"/>
      <c r="D307" s="1"/>
      <c r="E307" s="1"/>
      <c r="F307" s="1"/>
      <c r="H307" s="1"/>
    </row>
    <row r="308" ht="12.75" customHeight="1">
      <c r="A308" s="1"/>
      <c r="C308" s="1"/>
      <c r="D308" s="1"/>
      <c r="E308" s="1"/>
      <c r="F308" s="1"/>
      <c r="H308" s="1"/>
    </row>
    <row r="309" ht="12.75" customHeight="1">
      <c r="A309" s="1"/>
      <c r="C309" s="1"/>
      <c r="D309" s="1"/>
      <c r="E309" s="1"/>
      <c r="F309" s="1"/>
      <c r="H309" s="1"/>
    </row>
    <row r="310" ht="12.75" customHeight="1">
      <c r="A310" s="1"/>
      <c r="C310" s="1"/>
      <c r="D310" s="1"/>
      <c r="E310" s="1"/>
      <c r="F310" s="1"/>
      <c r="H310" s="1"/>
    </row>
    <row r="311" ht="12.75" customHeight="1">
      <c r="A311" s="1"/>
      <c r="C311" s="1"/>
      <c r="D311" s="1"/>
      <c r="E311" s="1"/>
      <c r="F311" s="1"/>
      <c r="H311" s="1"/>
    </row>
    <row r="312" ht="12.75" customHeight="1">
      <c r="A312" s="1"/>
      <c r="C312" s="1"/>
      <c r="D312" s="1"/>
      <c r="E312" s="1"/>
      <c r="F312" s="1"/>
      <c r="H312" s="1"/>
    </row>
    <row r="313" ht="12.75" customHeight="1">
      <c r="A313" s="1"/>
      <c r="C313" s="1"/>
      <c r="D313" s="1"/>
      <c r="E313" s="1"/>
      <c r="F313" s="1"/>
      <c r="H313" s="1"/>
    </row>
    <row r="314" ht="12.75" customHeight="1">
      <c r="A314" s="1"/>
      <c r="C314" s="1"/>
      <c r="D314" s="1"/>
      <c r="E314" s="1"/>
      <c r="F314" s="1"/>
      <c r="H314" s="1"/>
    </row>
    <row r="315" ht="12.75" customHeight="1">
      <c r="A315" s="1"/>
      <c r="C315" s="1"/>
      <c r="D315" s="1"/>
      <c r="E315" s="1"/>
      <c r="F315" s="1"/>
      <c r="H315" s="1"/>
    </row>
    <row r="316" ht="12.75" customHeight="1">
      <c r="A316" s="1"/>
      <c r="C316" s="1"/>
      <c r="D316" s="1"/>
      <c r="E316" s="1"/>
      <c r="F316" s="1"/>
      <c r="H316" s="1"/>
    </row>
    <row r="317" ht="12.75" customHeight="1">
      <c r="A317" s="1"/>
      <c r="C317" s="1"/>
      <c r="D317" s="1"/>
      <c r="E317" s="1"/>
      <c r="F317" s="1"/>
      <c r="H317" s="1"/>
    </row>
    <row r="318" ht="12.75" customHeight="1">
      <c r="A318" s="1"/>
      <c r="C318" s="1"/>
      <c r="D318" s="1"/>
      <c r="E318" s="1"/>
      <c r="F318" s="1"/>
      <c r="H318" s="1"/>
    </row>
    <row r="319" ht="12.75" customHeight="1">
      <c r="A319" s="1"/>
      <c r="C319" s="1"/>
      <c r="D319" s="1"/>
      <c r="E319" s="1"/>
      <c r="F319" s="1"/>
      <c r="H319" s="1"/>
    </row>
    <row r="320" ht="12.75" customHeight="1">
      <c r="A320" s="1"/>
      <c r="C320" s="1"/>
      <c r="D320" s="1"/>
      <c r="E320" s="1"/>
      <c r="F320" s="1"/>
      <c r="H320" s="1"/>
    </row>
    <row r="321" ht="12.75" customHeight="1">
      <c r="A321" s="1"/>
      <c r="C321" s="1"/>
      <c r="D321" s="1"/>
      <c r="E321" s="1"/>
      <c r="F321" s="1"/>
      <c r="H321" s="1"/>
    </row>
    <row r="322" ht="12.75" customHeight="1">
      <c r="A322" s="1"/>
      <c r="C322" s="1"/>
      <c r="D322" s="1"/>
      <c r="E322" s="1"/>
      <c r="F322" s="1"/>
      <c r="H322" s="1"/>
    </row>
    <row r="323" ht="12.75" customHeight="1">
      <c r="A323" s="1"/>
      <c r="C323" s="1"/>
      <c r="D323" s="1"/>
      <c r="E323" s="1"/>
      <c r="F323" s="1"/>
      <c r="H323" s="1"/>
    </row>
    <row r="324" ht="12.75" customHeight="1">
      <c r="A324" s="1"/>
      <c r="C324" s="1"/>
      <c r="D324" s="1"/>
      <c r="E324" s="1"/>
      <c r="F324" s="1"/>
      <c r="H324" s="1"/>
    </row>
    <row r="325" ht="12.75" customHeight="1">
      <c r="A325" s="1"/>
      <c r="C325" s="1"/>
      <c r="D325" s="1"/>
      <c r="E325" s="1"/>
      <c r="F325" s="1"/>
      <c r="H325" s="1"/>
    </row>
    <row r="326" ht="12.75" customHeight="1">
      <c r="A326" s="1"/>
      <c r="C326" s="1"/>
      <c r="D326" s="1"/>
      <c r="E326" s="1"/>
      <c r="F326" s="1"/>
      <c r="H326" s="1"/>
    </row>
    <row r="327" ht="12.75" customHeight="1">
      <c r="A327" s="1"/>
      <c r="C327" s="1"/>
      <c r="D327" s="1"/>
      <c r="E327" s="1"/>
      <c r="F327" s="1"/>
      <c r="H327" s="1"/>
    </row>
    <row r="328" ht="12.75" customHeight="1">
      <c r="A328" s="1"/>
      <c r="C328" s="1"/>
      <c r="D328" s="1"/>
      <c r="E328" s="1"/>
      <c r="F328" s="1"/>
      <c r="H328" s="1"/>
    </row>
    <row r="329" ht="12.75" customHeight="1">
      <c r="A329" s="1"/>
      <c r="C329" s="1"/>
      <c r="D329" s="1"/>
      <c r="E329" s="1"/>
      <c r="F329" s="1"/>
      <c r="H329" s="1"/>
    </row>
    <row r="330" ht="12.75" customHeight="1">
      <c r="A330" s="1"/>
      <c r="C330" s="1"/>
      <c r="D330" s="1"/>
      <c r="E330" s="1"/>
      <c r="F330" s="1"/>
      <c r="H330" s="1"/>
    </row>
    <row r="331" ht="12.75" customHeight="1">
      <c r="A331" s="1"/>
      <c r="C331" s="1"/>
      <c r="D331" s="1"/>
      <c r="E331" s="1"/>
      <c r="F331" s="1"/>
      <c r="H331" s="1"/>
    </row>
    <row r="332" ht="12.75" customHeight="1">
      <c r="A332" s="1"/>
      <c r="C332" s="1"/>
      <c r="D332" s="1"/>
      <c r="E332" s="1"/>
      <c r="F332" s="1"/>
      <c r="H332" s="1"/>
    </row>
    <row r="333" ht="12.75" customHeight="1">
      <c r="A333" s="1"/>
      <c r="C333" s="1"/>
      <c r="D333" s="1"/>
      <c r="E333" s="1"/>
      <c r="F333" s="1"/>
      <c r="H333" s="1"/>
    </row>
    <row r="334" ht="12.75" customHeight="1">
      <c r="A334" s="1"/>
      <c r="C334" s="1"/>
      <c r="D334" s="1"/>
      <c r="E334" s="1"/>
      <c r="F334" s="1"/>
      <c r="H334" s="1"/>
    </row>
    <row r="335" ht="12.75" customHeight="1">
      <c r="A335" s="1"/>
      <c r="C335" s="1"/>
      <c r="D335" s="1"/>
      <c r="E335" s="1"/>
      <c r="F335" s="1"/>
      <c r="H335" s="1"/>
    </row>
    <row r="336" ht="12.75" customHeight="1">
      <c r="A336" s="1"/>
      <c r="C336" s="1"/>
      <c r="D336" s="1"/>
      <c r="E336" s="1"/>
      <c r="F336" s="1"/>
      <c r="H336" s="1"/>
    </row>
    <row r="337" ht="12.75" customHeight="1">
      <c r="A337" s="1"/>
      <c r="C337" s="1"/>
      <c r="D337" s="1"/>
      <c r="E337" s="1"/>
      <c r="F337" s="1"/>
      <c r="H337" s="1"/>
    </row>
    <row r="338" ht="12.75" customHeight="1">
      <c r="A338" s="1"/>
      <c r="C338" s="1"/>
      <c r="D338" s="1"/>
      <c r="E338" s="1"/>
      <c r="F338" s="1"/>
      <c r="H338" s="1"/>
    </row>
    <row r="339" ht="12.75" customHeight="1">
      <c r="A339" s="1"/>
      <c r="C339" s="1"/>
      <c r="D339" s="1"/>
      <c r="E339" s="1"/>
      <c r="F339" s="1"/>
      <c r="H339" s="1"/>
    </row>
    <row r="340" ht="12.75" customHeight="1">
      <c r="A340" s="1"/>
      <c r="C340" s="1"/>
      <c r="D340" s="1"/>
      <c r="E340" s="1"/>
      <c r="F340" s="1"/>
      <c r="H340" s="1"/>
    </row>
    <row r="341" ht="12.75" customHeight="1">
      <c r="A341" s="1"/>
      <c r="C341" s="1"/>
      <c r="D341" s="1"/>
      <c r="E341" s="1"/>
      <c r="F341" s="1"/>
      <c r="H341" s="1"/>
    </row>
    <row r="342" ht="12.75" customHeight="1">
      <c r="A342" s="1"/>
      <c r="C342" s="1"/>
      <c r="D342" s="1"/>
      <c r="E342" s="1"/>
      <c r="F342" s="1"/>
      <c r="H342" s="1"/>
    </row>
    <row r="343" ht="12.75" customHeight="1">
      <c r="A343" s="1"/>
      <c r="C343" s="1"/>
      <c r="D343" s="1"/>
      <c r="E343" s="1"/>
      <c r="F343" s="1"/>
      <c r="H343" s="1"/>
    </row>
    <row r="344" ht="12.75" customHeight="1">
      <c r="A344" s="1"/>
      <c r="C344" s="1"/>
      <c r="D344" s="1"/>
      <c r="E344" s="1"/>
      <c r="F344" s="1"/>
      <c r="H344" s="1"/>
    </row>
    <row r="345" ht="12.75" customHeight="1">
      <c r="A345" s="1"/>
      <c r="C345" s="1"/>
      <c r="D345" s="1"/>
      <c r="E345" s="1"/>
      <c r="F345" s="1"/>
      <c r="H345" s="1"/>
    </row>
    <row r="346" ht="12.75" customHeight="1">
      <c r="A346" s="1"/>
      <c r="C346" s="1"/>
      <c r="D346" s="1"/>
      <c r="E346" s="1"/>
      <c r="F346" s="1"/>
      <c r="H346" s="1"/>
    </row>
    <row r="347" ht="12.75" customHeight="1">
      <c r="A347" s="1"/>
      <c r="C347" s="1"/>
      <c r="D347" s="1"/>
      <c r="E347" s="1"/>
      <c r="F347" s="1"/>
      <c r="H347" s="1"/>
    </row>
    <row r="348" ht="12.75" customHeight="1">
      <c r="A348" s="1"/>
      <c r="C348" s="1"/>
      <c r="D348" s="1"/>
      <c r="E348" s="1"/>
      <c r="F348" s="1"/>
      <c r="H348" s="1"/>
    </row>
    <row r="349" ht="12.75" customHeight="1">
      <c r="A349" s="1"/>
      <c r="C349" s="1"/>
      <c r="D349" s="1"/>
      <c r="E349" s="1"/>
      <c r="F349" s="1"/>
      <c r="H349" s="1"/>
    </row>
    <row r="350" ht="12.75" customHeight="1">
      <c r="A350" s="1"/>
      <c r="C350" s="1"/>
      <c r="D350" s="1"/>
      <c r="E350" s="1"/>
      <c r="F350" s="1"/>
      <c r="H350" s="1"/>
    </row>
    <row r="351" ht="12.75" customHeight="1">
      <c r="A351" s="1"/>
      <c r="C351" s="1"/>
      <c r="D351" s="1"/>
      <c r="E351" s="1"/>
      <c r="F351" s="1"/>
      <c r="H351" s="1"/>
    </row>
    <row r="352" ht="12.75" customHeight="1">
      <c r="A352" s="1"/>
      <c r="C352" s="1"/>
      <c r="D352" s="1"/>
      <c r="E352" s="1"/>
      <c r="F352" s="1"/>
      <c r="H352" s="1"/>
    </row>
    <row r="353" ht="12.75" customHeight="1">
      <c r="A353" s="1"/>
      <c r="C353" s="1"/>
      <c r="D353" s="1"/>
      <c r="E353" s="1"/>
      <c r="F353" s="1"/>
      <c r="H353" s="1"/>
    </row>
    <row r="354" ht="12.75" customHeight="1">
      <c r="A354" s="1"/>
      <c r="C354" s="1"/>
      <c r="D354" s="1"/>
      <c r="E354" s="1"/>
      <c r="F354" s="1"/>
      <c r="H354" s="1"/>
    </row>
    <row r="355" ht="12.75" customHeight="1">
      <c r="A355" s="1"/>
      <c r="C355" s="1"/>
      <c r="D355" s="1"/>
      <c r="E355" s="1"/>
      <c r="F355" s="1"/>
      <c r="H355" s="1"/>
    </row>
    <row r="356" ht="12.75" customHeight="1">
      <c r="A356" s="1"/>
      <c r="C356" s="1"/>
      <c r="D356" s="1"/>
      <c r="E356" s="1"/>
      <c r="F356" s="1"/>
      <c r="H356" s="1"/>
    </row>
    <row r="357" ht="12.75" customHeight="1">
      <c r="A357" s="1"/>
      <c r="C357" s="1"/>
      <c r="D357" s="1"/>
      <c r="E357" s="1"/>
      <c r="F357" s="1"/>
      <c r="H357" s="1"/>
    </row>
    <row r="358" ht="12.75" customHeight="1">
      <c r="A358" s="1"/>
      <c r="C358" s="1"/>
      <c r="D358" s="1"/>
      <c r="E358" s="1"/>
      <c r="F358" s="1"/>
      <c r="H358" s="1"/>
    </row>
    <row r="359" ht="12.75" customHeight="1">
      <c r="A359" s="1"/>
      <c r="C359" s="1"/>
      <c r="D359" s="1"/>
      <c r="E359" s="1"/>
      <c r="F359" s="1"/>
      <c r="H359" s="1"/>
    </row>
    <row r="360" ht="12.75" customHeight="1">
      <c r="A360" s="1"/>
      <c r="C360" s="1"/>
      <c r="D360" s="1"/>
      <c r="E360" s="1"/>
      <c r="F360" s="1"/>
      <c r="H360" s="1"/>
    </row>
    <row r="361" ht="12.75" customHeight="1">
      <c r="A361" s="1"/>
      <c r="C361" s="1"/>
      <c r="D361" s="1"/>
      <c r="E361" s="1"/>
      <c r="F361" s="1"/>
      <c r="H361" s="1"/>
    </row>
    <row r="362" ht="12.75" customHeight="1">
      <c r="A362" s="1"/>
      <c r="C362" s="1"/>
      <c r="D362" s="1"/>
      <c r="E362" s="1"/>
      <c r="F362" s="1"/>
      <c r="H362" s="1"/>
    </row>
    <row r="363" ht="12.75" customHeight="1">
      <c r="A363" s="1"/>
      <c r="C363" s="1"/>
      <c r="D363" s="1"/>
      <c r="E363" s="1"/>
      <c r="F363" s="1"/>
      <c r="H363" s="1"/>
    </row>
    <row r="364" ht="12.75" customHeight="1">
      <c r="A364" s="1"/>
      <c r="C364" s="1"/>
      <c r="D364" s="1"/>
      <c r="E364" s="1"/>
      <c r="F364" s="1"/>
      <c r="H364" s="1"/>
    </row>
    <row r="365" ht="12.75" customHeight="1">
      <c r="A365" s="1"/>
      <c r="C365" s="1"/>
      <c r="D365" s="1"/>
      <c r="E365" s="1"/>
      <c r="F365" s="1"/>
      <c r="H365" s="1"/>
    </row>
    <row r="366" ht="12.75" customHeight="1">
      <c r="A366" s="1"/>
      <c r="C366" s="1"/>
      <c r="D366" s="1"/>
      <c r="E366" s="1"/>
      <c r="F366" s="1"/>
      <c r="H366" s="1"/>
    </row>
    <row r="367" ht="12.75" customHeight="1">
      <c r="A367" s="1"/>
      <c r="C367" s="1"/>
      <c r="D367" s="1"/>
      <c r="E367" s="1"/>
      <c r="F367" s="1"/>
      <c r="H367" s="1"/>
    </row>
    <row r="368" ht="12.75" customHeight="1">
      <c r="A368" s="1"/>
      <c r="C368" s="1"/>
      <c r="D368" s="1"/>
      <c r="E368" s="1"/>
      <c r="F368" s="1"/>
      <c r="H368" s="1"/>
    </row>
    <row r="369" ht="12.75" customHeight="1">
      <c r="A369" s="1"/>
      <c r="C369" s="1"/>
      <c r="D369" s="1"/>
      <c r="E369" s="1"/>
      <c r="F369" s="1"/>
      <c r="H369" s="1"/>
    </row>
    <row r="370" ht="12.75" customHeight="1">
      <c r="A370" s="1"/>
      <c r="C370" s="1"/>
      <c r="D370" s="1"/>
      <c r="E370" s="1"/>
      <c r="F370" s="1"/>
      <c r="H370" s="1"/>
    </row>
    <row r="371" ht="12.75" customHeight="1">
      <c r="A371" s="1"/>
      <c r="C371" s="1"/>
      <c r="D371" s="1"/>
      <c r="E371" s="1"/>
      <c r="F371" s="1"/>
      <c r="H371" s="1"/>
    </row>
    <row r="372" ht="12.75" customHeight="1">
      <c r="A372" s="1"/>
      <c r="C372" s="1"/>
      <c r="D372" s="1"/>
      <c r="E372" s="1"/>
      <c r="F372" s="1"/>
      <c r="H372" s="1"/>
    </row>
    <row r="373" ht="12.75" customHeight="1">
      <c r="A373" s="1"/>
      <c r="C373" s="1"/>
      <c r="D373" s="1"/>
      <c r="E373" s="1"/>
      <c r="F373" s="1"/>
      <c r="H373" s="1"/>
    </row>
    <row r="374" ht="12.75" customHeight="1">
      <c r="A374" s="1"/>
      <c r="C374" s="1"/>
      <c r="D374" s="1"/>
      <c r="E374" s="1"/>
      <c r="F374" s="1"/>
      <c r="H374" s="1"/>
    </row>
    <row r="375" ht="12.75" customHeight="1">
      <c r="A375" s="1"/>
      <c r="C375" s="1"/>
      <c r="D375" s="1"/>
      <c r="E375" s="1"/>
      <c r="F375" s="1"/>
      <c r="H375" s="1"/>
    </row>
    <row r="376" ht="12.75" customHeight="1">
      <c r="A376" s="1"/>
      <c r="C376" s="1"/>
      <c r="D376" s="1"/>
      <c r="E376" s="1"/>
      <c r="F376" s="1"/>
      <c r="H376" s="1"/>
    </row>
    <row r="377" ht="12.75" customHeight="1">
      <c r="A377" s="1"/>
      <c r="C377" s="1"/>
      <c r="D377" s="1"/>
      <c r="E377" s="1"/>
      <c r="F377" s="1"/>
      <c r="H377" s="1"/>
    </row>
    <row r="378" ht="12.75" customHeight="1">
      <c r="A378" s="1"/>
      <c r="C378" s="1"/>
      <c r="D378" s="1"/>
      <c r="E378" s="1"/>
      <c r="F378" s="1"/>
      <c r="H378" s="1"/>
    </row>
    <row r="379" ht="12.75" customHeight="1">
      <c r="A379" s="1"/>
      <c r="C379" s="1"/>
      <c r="D379" s="1"/>
      <c r="E379" s="1"/>
      <c r="F379" s="1"/>
      <c r="H379" s="1"/>
    </row>
    <row r="380" ht="12.75" customHeight="1">
      <c r="A380" s="1"/>
      <c r="C380" s="1"/>
      <c r="D380" s="1"/>
      <c r="E380" s="1"/>
      <c r="F380" s="1"/>
      <c r="H380" s="1"/>
    </row>
    <row r="381" ht="12.75" customHeight="1">
      <c r="A381" s="1"/>
      <c r="C381" s="1"/>
      <c r="D381" s="1"/>
      <c r="E381" s="1"/>
      <c r="F381" s="1"/>
      <c r="H381" s="1"/>
    </row>
    <row r="382" ht="12.75" customHeight="1">
      <c r="A382" s="1"/>
      <c r="C382" s="1"/>
      <c r="D382" s="1"/>
      <c r="E382" s="1"/>
      <c r="F382" s="1"/>
      <c r="H382" s="1"/>
    </row>
    <row r="383" ht="12.75" customHeight="1">
      <c r="A383" s="1"/>
      <c r="C383" s="1"/>
      <c r="D383" s="1"/>
      <c r="E383" s="1"/>
      <c r="F383" s="1"/>
      <c r="H383" s="1"/>
    </row>
    <row r="384" ht="12.75" customHeight="1">
      <c r="A384" s="1"/>
      <c r="C384" s="1"/>
      <c r="D384" s="1"/>
      <c r="E384" s="1"/>
      <c r="F384" s="1"/>
      <c r="H384" s="1"/>
    </row>
    <row r="385" ht="12.75" customHeight="1">
      <c r="A385" s="1"/>
      <c r="C385" s="1"/>
      <c r="D385" s="1"/>
      <c r="E385" s="1"/>
      <c r="F385" s="1"/>
      <c r="H385" s="1"/>
    </row>
    <row r="386" ht="12.75" customHeight="1">
      <c r="A386" s="1"/>
      <c r="C386" s="1"/>
      <c r="D386" s="1"/>
      <c r="E386" s="1"/>
      <c r="F386" s="1"/>
      <c r="H386" s="1"/>
    </row>
    <row r="387" ht="12.75" customHeight="1">
      <c r="A387" s="1"/>
      <c r="C387" s="1"/>
      <c r="D387" s="1"/>
      <c r="E387" s="1"/>
      <c r="F387" s="1"/>
      <c r="H387" s="1"/>
    </row>
    <row r="388" ht="12.75" customHeight="1">
      <c r="A388" s="1"/>
      <c r="C388" s="1"/>
      <c r="D388" s="1"/>
      <c r="E388" s="1"/>
      <c r="F388" s="1"/>
      <c r="H388" s="1"/>
    </row>
    <row r="389" ht="12.75" customHeight="1">
      <c r="A389" s="1"/>
      <c r="C389" s="1"/>
      <c r="D389" s="1"/>
      <c r="E389" s="1"/>
      <c r="F389" s="1"/>
      <c r="H389" s="1"/>
    </row>
    <row r="390" ht="12.75" customHeight="1">
      <c r="A390" s="1"/>
      <c r="C390" s="1"/>
      <c r="D390" s="1"/>
      <c r="E390" s="1"/>
      <c r="F390" s="1"/>
      <c r="H390" s="1"/>
    </row>
    <row r="391" ht="12.75" customHeight="1">
      <c r="A391" s="1"/>
      <c r="C391" s="1"/>
      <c r="D391" s="1"/>
      <c r="E391" s="1"/>
      <c r="F391" s="1"/>
      <c r="H391" s="1"/>
    </row>
    <row r="392" ht="12.75" customHeight="1">
      <c r="A392" s="1"/>
      <c r="C392" s="1"/>
      <c r="D392" s="1"/>
      <c r="E392" s="1"/>
      <c r="F392" s="1"/>
      <c r="H392" s="1"/>
    </row>
    <row r="393" ht="12.75" customHeight="1">
      <c r="A393" s="1"/>
      <c r="C393" s="1"/>
      <c r="D393" s="1"/>
      <c r="E393" s="1"/>
      <c r="F393" s="1"/>
      <c r="H393" s="1"/>
    </row>
    <row r="394" ht="12.75" customHeight="1">
      <c r="A394" s="1"/>
      <c r="C394" s="1"/>
      <c r="D394" s="1"/>
      <c r="E394" s="1"/>
      <c r="F394" s="1"/>
      <c r="H394" s="1"/>
    </row>
    <row r="395" ht="12.75" customHeight="1">
      <c r="A395" s="1"/>
      <c r="C395" s="1"/>
      <c r="D395" s="1"/>
      <c r="E395" s="1"/>
      <c r="F395" s="1"/>
      <c r="H395" s="1"/>
    </row>
    <row r="396" ht="12.75" customHeight="1">
      <c r="A396" s="1"/>
      <c r="C396" s="1"/>
      <c r="D396" s="1"/>
      <c r="E396" s="1"/>
      <c r="F396" s="1"/>
      <c r="H396" s="1"/>
    </row>
    <row r="397" ht="12.75" customHeight="1">
      <c r="A397" s="1"/>
      <c r="C397" s="1"/>
      <c r="D397" s="1"/>
      <c r="E397" s="1"/>
      <c r="F397" s="1"/>
      <c r="H397" s="1"/>
    </row>
    <row r="398" ht="12.75" customHeight="1">
      <c r="A398" s="1"/>
      <c r="C398" s="1"/>
      <c r="D398" s="1"/>
      <c r="E398" s="1"/>
      <c r="F398" s="1"/>
      <c r="H398" s="1"/>
    </row>
    <row r="399" ht="12.75" customHeight="1">
      <c r="A399" s="1"/>
      <c r="C399" s="1"/>
      <c r="D399" s="1"/>
      <c r="E399" s="1"/>
      <c r="F399" s="1"/>
      <c r="H399" s="1"/>
    </row>
    <row r="400" ht="12.75" customHeight="1">
      <c r="A400" s="1"/>
      <c r="C400" s="1"/>
      <c r="D400" s="1"/>
      <c r="E400" s="1"/>
      <c r="F400" s="1"/>
      <c r="H400" s="1"/>
    </row>
    <row r="401" ht="12.75" customHeight="1">
      <c r="A401" s="1"/>
      <c r="C401" s="1"/>
      <c r="D401" s="1"/>
      <c r="E401" s="1"/>
      <c r="F401" s="1"/>
      <c r="H401" s="1"/>
    </row>
    <row r="402" ht="12.75" customHeight="1">
      <c r="A402" s="1"/>
      <c r="C402" s="1"/>
      <c r="D402" s="1"/>
      <c r="E402" s="1"/>
      <c r="F402" s="1"/>
      <c r="H402" s="1"/>
    </row>
    <row r="403" ht="12.75" customHeight="1">
      <c r="A403" s="1"/>
      <c r="C403" s="1"/>
      <c r="D403" s="1"/>
      <c r="E403" s="1"/>
      <c r="F403" s="1"/>
      <c r="H403" s="1"/>
    </row>
    <row r="404" ht="12.75" customHeight="1">
      <c r="A404" s="1"/>
      <c r="C404" s="1"/>
      <c r="D404" s="1"/>
      <c r="E404" s="1"/>
      <c r="F404" s="1"/>
      <c r="H404" s="1"/>
    </row>
    <row r="405" ht="12.75" customHeight="1">
      <c r="A405" s="1"/>
      <c r="C405" s="1"/>
      <c r="D405" s="1"/>
      <c r="E405" s="1"/>
      <c r="F405" s="1"/>
      <c r="H405" s="1"/>
    </row>
    <row r="406" ht="12.75" customHeight="1">
      <c r="A406" s="1"/>
      <c r="C406" s="1"/>
      <c r="D406" s="1"/>
      <c r="E406" s="1"/>
      <c r="F406" s="1"/>
      <c r="H406" s="1"/>
    </row>
    <row r="407" ht="12.75" customHeight="1">
      <c r="A407" s="1"/>
      <c r="C407" s="1"/>
      <c r="D407" s="1"/>
      <c r="E407" s="1"/>
      <c r="F407" s="1"/>
      <c r="H407" s="1"/>
    </row>
    <row r="408" ht="12.75" customHeight="1">
      <c r="A408" s="1"/>
      <c r="C408" s="1"/>
      <c r="D408" s="1"/>
      <c r="E408" s="1"/>
      <c r="F408" s="1"/>
      <c r="H408" s="1"/>
    </row>
    <row r="409" ht="12.75" customHeight="1">
      <c r="A409" s="1"/>
      <c r="C409" s="1"/>
      <c r="D409" s="1"/>
      <c r="E409" s="1"/>
      <c r="F409" s="1"/>
      <c r="H409" s="1"/>
    </row>
    <row r="410" ht="12.75" customHeight="1">
      <c r="A410" s="1"/>
      <c r="C410" s="1"/>
      <c r="D410" s="1"/>
      <c r="E410" s="1"/>
      <c r="F410" s="1"/>
      <c r="H410" s="1"/>
    </row>
    <row r="411" ht="12.75" customHeight="1">
      <c r="A411" s="1"/>
      <c r="C411" s="1"/>
      <c r="D411" s="1"/>
      <c r="E411" s="1"/>
      <c r="F411" s="1"/>
      <c r="H411" s="1"/>
    </row>
    <row r="412" ht="12.75" customHeight="1">
      <c r="A412" s="1"/>
      <c r="C412" s="1"/>
      <c r="D412" s="1"/>
      <c r="E412" s="1"/>
      <c r="F412" s="1"/>
      <c r="H412" s="1"/>
    </row>
    <row r="413" ht="12.75" customHeight="1">
      <c r="A413" s="1"/>
      <c r="C413" s="1"/>
      <c r="D413" s="1"/>
      <c r="E413" s="1"/>
      <c r="F413" s="1"/>
      <c r="H413" s="1"/>
    </row>
    <row r="414" ht="12.75" customHeight="1">
      <c r="A414" s="1"/>
      <c r="C414" s="1"/>
      <c r="D414" s="1"/>
      <c r="E414" s="1"/>
      <c r="F414" s="1"/>
      <c r="H414" s="1"/>
    </row>
    <row r="415" ht="12.75" customHeight="1">
      <c r="A415" s="1"/>
      <c r="C415" s="1"/>
      <c r="D415" s="1"/>
      <c r="E415" s="1"/>
      <c r="F415" s="1"/>
      <c r="H415" s="1"/>
    </row>
    <row r="416" ht="12.75" customHeight="1">
      <c r="A416" s="1"/>
      <c r="C416" s="1"/>
      <c r="D416" s="1"/>
      <c r="E416" s="1"/>
      <c r="F416" s="1"/>
      <c r="H416" s="1"/>
    </row>
    <row r="417" ht="12.75" customHeight="1">
      <c r="A417" s="1"/>
      <c r="C417" s="1"/>
      <c r="D417" s="1"/>
      <c r="E417" s="1"/>
      <c r="F417" s="1"/>
      <c r="H417" s="1"/>
    </row>
    <row r="418" ht="12.75" customHeight="1">
      <c r="A418" s="1"/>
      <c r="C418" s="1"/>
      <c r="D418" s="1"/>
      <c r="E418" s="1"/>
      <c r="F418" s="1"/>
      <c r="H418" s="1"/>
    </row>
    <row r="419" ht="12.75" customHeight="1">
      <c r="A419" s="1"/>
      <c r="C419" s="1"/>
      <c r="D419" s="1"/>
      <c r="E419" s="1"/>
      <c r="F419" s="1"/>
      <c r="H419" s="1"/>
    </row>
    <row r="420" ht="12.75" customHeight="1">
      <c r="A420" s="1"/>
      <c r="C420" s="1"/>
      <c r="D420" s="1"/>
      <c r="E420" s="1"/>
      <c r="F420" s="1"/>
      <c r="H420" s="1"/>
    </row>
    <row r="421" ht="12.75" customHeight="1">
      <c r="A421" s="1"/>
      <c r="C421" s="1"/>
      <c r="D421" s="1"/>
      <c r="E421" s="1"/>
      <c r="F421" s="1"/>
      <c r="H421" s="1"/>
    </row>
    <row r="422" ht="12.75" customHeight="1">
      <c r="A422" s="1"/>
      <c r="C422" s="1"/>
      <c r="D422" s="1"/>
      <c r="E422" s="1"/>
      <c r="F422" s="1"/>
      <c r="H422" s="1"/>
    </row>
    <row r="423" ht="12.75" customHeight="1">
      <c r="A423" s="1"/>
      <c r="C423" s="1"/>
      <c r="D423" s="1"/>
      <c r="E423" s="1"/>
      <c r="F423" s="1"/>
      <c r="H423" s="1"/>
    </row>
    <row r="424" ht="12.75" customHeight="1">
      <c r="A424" s="1"/>
      <c r="C424" s="1"/>
      <c r="D424" s="1"/>
      <c r="E424" s="1"/>
      <c r="F424" s="1"/>
      <c r="H424" s="1"/>
    </row>
    <row r="425" ht="12.75" customHeight="1">
      <c r="A425" s="1"/>
      <c r="C425" s="1"/>
      <c r="D425" s="1"/>
      <c r="E425" s="1"/>
      <c r="F425" s="1"/>
      <c r="H425" s="1"/>
    </row>
    <row r="426" ht="12.75" customHeight="1">
      <c r="A426" s="1"/>
      <c r="C426" s="1"/>
      <c r="D426" s="1"/>
      <c r="E426" s="1"/>
      <c r="F426" s="1"/>
      <c r="H426" s="1"/>
    </row>
    <row r="427" ht="12.75" customHeight="1">
      <c r="A427" s="1"/>
      <c r="C427" s="1"/>
      <c r="D427" s="1"/>
      <c r="E427" s="1"/>
      <c r="F427" s="1"/>
      <c r="H427" s="1"/>
    </row>
    <row r="428" ht="12.75" customHeight="1">
      <c r="A428" s="1"/>
      <c r="C428" s="1"/>
      <c r="D428" s="1"/>
      <c r="E428" s="1"/>
      <c r="F428" s="1"/>
      <c r="H428" s="1"/>
    </row>
    <row r="429" ht="12.75" customHeight="1">
      <c r="A429" s="1"/>
      <c r="C429" s="1"/>
      <c r="D429" s="1"/>
      <c r="E429" s="1"/>
      <c r="F429" s="1"/>
      <c r="H429" s="1"/>
    </row>
    <row r="430" ht="12.75" customHeight="1">
      <c r="A430" s="1"/>
      <c r="C430" s="1"/>
      <c r="D430" s="1"/>
      <c r="E430" s="1"/>
      <c r="F430" s="1"/>
      <c r="H430" s="1"/>
    </row>
    <row r="431" ht="12.75" customHeight="1">
      <c r="A431" s="1"/>
      <c r="C431" s="1"/>
      <c r="D431" s="1"/>
      <c r="E431" s="1"/>
      <c r="F431" s="1"/>
      <c r="H431" s="1"/>
    </row>
    <row r="432" ht="12.75" customHeight="1">
      <c r="A432" s="1"/>
      <c r="C432" s="1"/>
      <c r="D432" s="1"/>
      <c r="E432" s="1"/>
      <c r="F432" s="1"/>
      <c r="H432" s="1"/>
    </row>
    <row r="433" ht="12.75" customHeight="1">
      <c r="A433" s="1"/>
      <c r="C433" s="1"/>
      <c r="D433" s="1"/>
      <c r="E433" s="1"/>
      <c r="F433" s="1"/>
      <c r="H433" s="1"/>
    </row>
    <row r="434" ht="12.75" customHeight="1">
      <c r="A434" s="1"/>
      <c r="C434" s="1"/>
      <c r="D434" s="1"/>
      <c r="E434" s="1"/>
      <c r="F434" s="1"/>
      <c r="H434" s="1"/>
    </row>
    <row r="435" ht="12.75" customHeight="1">
      <c r="A435" s="1"/>
      <c r="C435" s="1"/>
      <c r="D435" s="1"/>
      <c r="E435" s="1"/>
      <c r="F435" s="1"/>
      <c r="H435" s="1"/>
    </row>
    <row r="436" ht="12.75" customHeight="1">
      <c r="A436" s="1"/>
      <c r="C436" s="1"/>
      <c r="D436" s="1"/>
      <c r="E436" s="1"/>
      <c r="F436" s="1"/>
      <c r="H436" s="1"/>
    </row>
    <row r="437" ht="12.75" customHeight="1">
      <c r="A437" s="1"/>
      <c r="C437" s="1"/>
      <c r="D437" s="1"/>
      <c r="E437" s="1"/>
      <c r="F437" s="1"/>
      <c r="H437" s="1"/>
    </row>
    <row r="438" ht="12.75" customHeight="1">
      <c r="A438" s="1"/>
      <c r="C438" s="1"/>
      <c r="D438" s="1"/>
      <c r="E438" s="1"/>
      <c r="F438" s="1"/>
      <c r="H438" s="1"/>
    </row>
    <row r="439" ht="12.75" customHeight="1">
      <c r="A439" s="1"/>
      <c r="C439" s="1"/>
      <c r="D439" s="1"/>
      <c r="E439" s="1"/>
      <c r="F439" s="1"/>
      <c r="H439" s="1"/>
    </row>
    <row r="440" ht="12.75" customHeight="1">
      <c r="A440" s="1"/>
      <c r="C440" s="1"/>
      <c r="D440" s="1"/>
      <c r="E440" s="1"/>
      <c r="F440" s="1"/>
      <c r="H440" s="1"/>
    </row>
    <row r="441" ht="12.75" customHeight="1">
      <c r="A441" s="1"/>
      <c r="C441" s="1"/>
      <c r="D441" s="1"/>
      <c r="E441" s="1"/>
      <c r="F441" s="1"/>
      <c r="H441" s="1"/>
    </row>
    <row r="442" ht="12.75" customHeight="1">
      <c r="A442" s="1"/>
      <c r="C442" s="1"/>
      <c r="D442" s="1"/>
      <c r="E442" s="1"/>
      <c r="F442" s="1"/>
      <c r="H442" s="1"/>
    </row>
    <row r="443" ht="12.75" customHeight="1">
      <c r="A443" s="1"/>
      <c r="C443" s="1"/>
      <c r="D443" s="1"/>
      <c r="E443" s="1"/>
      <c r="F443" s="1"/>
      <c r="H443" s="1"/>
    </row>
    <row r="444" ht="12.75" customHeight="1">
      <c r="A444" s="1"/>
      <c r="C444" s="1"/>
      <c r="D444" s="1"/>
      <c r="E444" s="1"/>
      <c r="F444" s="1"/>
      <c r="H444" s="1"/>
    </row>
    <row r="445" ht="12.75" customHeight="1">
      <c r="A445" s="1"/>
      <c r="C445" s="1"/>
      <c r="D445" s="1"/>
      <c r="E445" s="1"/>
      <c r="F445" s="1"/>
      <c r="H445" s="1"/>
    </row>
    <row r="446" ht="12.75" customHeight="1">
      <c r="A446" s="1"/>
      <c r="C446" s="1"/>
      <c r="D446" s="1"/>
      <c r="E446" s="1"/>
      <c r="F446" s="1"/>
      <c r="H446" s="1"/>
    </row>
    <row r="447" ht="12.75" customHeight="1">
      <c r="A447" s="1"/>
      <c r="C447" s="1"/>
      <c r="D447" s="1"/>
      <c r="E447" s="1"/>
      <c r="F447" s="1"/>
      <c r="H447" s="1"/>
    </row>
    <row r="448" ht="12.75" customHeight="1">
      <c r="A448" s="1"/>
      <c r="C448" s="1"/>
      <c r="D448" s="1"/>
      <c r="E448" s="1"/>
      <c r="F448" s="1"/>
      <c r="H448" s="1"/>
    </row>
    <row r="449" ht="12.75" customHeight="1">
      <c r="A449" s="1"/>
      <c r="C449" s="1"/>
      <c r="D449" s="1"/>
      <c r="E449" s="1"/>
      <c r="F449" s="1"/>
      <c r="H449" s="1"/>
    </row>
    <row r="450" ht="12.75" customHeight="1">
      <c r="A450" s="1"/>
      <c r="C450" s="1"/>
      <c r="D450" s="1"/>
      <c r="E450" s="1"/>
      <c r="F450" s="1"/>
      <c r="H450" s="1"/>
    </row>
    <row r="451" ht="12.75" customHeight="1">
      <c r="A451" s="1"/>
      <c r="C451" s="1"/>
      <c r="D451" s="1"/>
      <c r="E451" s="1"/>
      <c r="F451" s="1"/>
      <c r="H451" s="1"/>
    </row>
    <row r="452" ht="12.75" customHeight="1">
      <c r="A452" s="1"/>
      <c r="C452" s="1"/>
      <c r="D452" s="1"/>
      <c r="E452" s="1"/>
      <c r="F452" s="1"/>
      <c r="H452" s="1"/>
    </row>
    <row r="453" ht="12.75" customHeight="1">
      <c r="A453" s="1"/>
      <c r="C453" s="1"/>
      <c r="D453" s="1"/>
      <c r="E453" s="1"/>
      <c r="F453" s="1"/>
      <c r="H453" s="1"/>
    </row>
    <row r="454" ht="12.75" customHeight="1">
      <c r="A454" s="1"/>
      <c r="C454" s="1"/>
      <c r="D454" s="1"/>
      <c r="E454" s="1"/>
      <c r="F454" s="1"/>
      <c r="H454" s="1"/>
    </row>
    <row r="455" ht="12.75" customHeight="1">
      <c r="A455" s="1"/>
      <c r="C455" s="1"/>
      <c r="D455" s="1"/>
      <c r="E455" s="1"/>
      <c r="F455" s="1"/>
      <c r="H455" s="1"/>
    </row>
    <row r="456" ht="12.75" customHeight="1">
      <c r="A456" s="1"/>
      <c r="C456" s="1"/>
      <c r="D456" s="1"/>
      <c r="E456" s="1"/>
      <c r="F456" s="1"/>
      <c r="H456" s="1"/>
    </row>
    <row r="457" ht="12.75" customHeight="1">
      <c r="A457" s="1"/>
      <c r="C457" s="1"/>
      <c r="D457" s="1"/>
      <c r="E457" s="1"/>
      <c r="F457" s="1"/>
      <c r="H457" s="1"/>
    </row>
    <row r="458" ht="12.75" customHeight="1">
      <c r="A458" s="1"/>
      <c r="C458" s="1"/>
      <c r="D458" s="1"/>
      <c r="E458" s="1"/>
      <c r="F458" s="1"/>
      <c r="H458" s="1"/>
    </row>
    <row r="459" ht="12.75" customHeight="1">
      <c r="A459" s="1"/>
      <c r="C459" s="1"/>
      <c r="D459" s="1"/>
      <c r="E459" s="1"/>
      <c r="F459" s="1"/>
      <c r="H459" s="1"/>
    </row>
    <row r="460" ht="12.75" customHeight="1">
      <c r="A460" s="1"/>
      <c r="C460" s="1"/>
      <c r="D460" s="1"/>
      <c r="E460" s="1"/>
      <c r="F460" s="1"/>
      <c r="H460" s="1"/>
    </row>
    <row r="461" ht="12.75" customHeight="1">
      <c r="A461" s="1"/>
      <c r="C461" s="1"/>
      <c r="D461" s="1"/>
      <c r="E461" s="1"/>
      <c r="F461" s="1"/>
      <c r="H461" s="1"/>
    </row>
    <row r="462" ht="12.75" customHeight="1">
      <c r="A462" s="1"/>
      <c r="C462" s="1"/>
      <c r="D462" s="1"/>
      <c r="E462" s="1"/>
      <c r="F462" s="1"/>
      <c r="H462" s="1"/>
    </row>
    <row r="463" ht="12.75" customHeight="1">
      <c r="A463" s="1"/>
      <c r="C463" s="1"/>
      <c r="D463" s="1"/>
      <c r="E463" s="1"/>
      <c r="F463" s="1"/>
      <c r="H463" s="1"/>
    </row>
    <row r="464" ht="12.75" customHeight="1">
      <c r="A464" s="1"/>
      <c r="C464" s="1"/>
      <c r="D464" s="1"/>
      <c r="E464" s="1"/>
      <c r="F464" s="1"/>
      <c r="H464" s="1"/>
    </row>
    <row r="465" ht="12.75" customHeight="1">
      <c r="A465" s="1"/>
      <c r="C465" s="1"/>
      <c r="D465" s="1"/>
      <c r="E465" s="1"/>
      <c r="F465" s="1"/>
      <c r="H465" s="1"/>
    </row>
    <row r="466" ht="12.75" customHeight="1">
      <c r="A466" s="1"/>
      <c r="C466" s="1"/>
      <c r="D466" s="1"/>
      <c r="E466" s="1"/>
      <c r="F466" s="1"/>
      <c r="H466" s="1"/>
    </row>
    <row r="467" ht="12.75" customHeight="1">
      <c r="A467" s="1"/>
      <c r="C467" s="1"/>
      <c r="D467" s="1"/>
      <c r="E467" s="1"/>
      <c r="F467" s="1"/>
      <c r="H467" s="1"/>
    </row>
    <row r="468" ht="12.75" customHeight="1">
      <c r="A468" s="1"/>
      <c r="C468" s="1"/>
      <c r="D468" s="1"/>
      <c r="E468" s="1"/>
      <c r="F468" s="1"/>
      <c r="H468" s="1"/>
    </row>
    <row r="469" ht="12.75" customHeight="1">
      <c r="A469" s="1"/>
      <c r="C469" s="1"/>
      <c r="D469" s="1"/>
      <c r="E469" s="1"/>
      <c r="F469" s="1"/>
      <c r="H469" s="1"/>
    </row>
    <row r="470" ht="12.75" customHeight="1">
      <c r="A470" s="1"/>
      <c r="C470" s="1"/>
      <c r="D470" s="1"/>
      <c r="E470" s="1"/>
      <c r="F470" s="1"/>
      <c r="H470" s="1"/>
    </row>
    <row r="471" ht="12.75" customHeight="1">
      <c r="A471" s="1"/>
      <c r="C471" s="1"/>
      <c r="D471" s="1"/>
      <c r="E471" s="1"/>
      <c r="F471" s="1"/>
      <c r="H471" s="1"/>
    </row>
    <row r="472" ht="12.75" customHeight="1">
      <c r="A472" s="1"/>
      <c r="C472" s="1"/>
      <c r="D472" s="1"/>
      <c r="E472" s="1"/>
      <c r="F472" s="1"/>
      <c r="H472" s="1"/>
    </row>
    <row r="473" ht="12.75" customHeight="1">
      <c r="A473" s="1"/>
      <c r="C473" s="1"/>
      <c r="D473" s="1"/>
      <c r="E473" s="1"/>
      <c r="F473" s="1"/>
      <c r="H473" s="1"/>
    </row>
    <row r="474" ht="12.75" customHeight="1">
      <c r="A474" s="1"/>
      <c r="C474" s="1"/>
      <c r="D474" s="1"/>
      <c r="E474" s="1"/>
      <c r="F474" s="1"/>
      <c r="H474" s="1"/>
    </row>
    <row r="475" ht="12.75" customHeight="1">
      <c r="A475" s="1"/>
      <c r="C475" s="1"/>
      <c r="D475" s="1"/>
      <c r="E475" s="1"/>
      <c r="F475" s="1"/>
      <c r="H475" s="1"/>
    </row>
    <row r="476" ht="12.75" customHeight="1">
      <c r="A476" s="1"/>
      <c r="C476" s="1"/>
      <c r="D476" s="1"/>
      <c r="E476" s="1"/>
      <c r="F476" s="1"/>
      <c r="H476" s="1"/>
    </row>
    <row r="477" ht="12.75" customHeight="1">
      <c r="A477" s="1"/>
      <c r="C477" s="1"/>
      <c r="D477" s="1"/>
      <c r="E477" s="1"/>
      <c r="F477" s="1"/>
      <c r="H477" s="1"/>
    </row>
    <row r="478" ht="12.75" customHeight="1">
      <c r="A478" s="1"/>
      <c r="C478" s="1"/>
      <c r="D478" s="1"/>
      <c r="E478" s="1"/>
      <c r="F478" s="1"/>
      <c r="H478" s="1"/>
    </row>
    <row r="479" ht="12.75" customHeight="1">
      <c r="A479" s="1"/>
      <c r="C479" s="1"/>
      <c r="D479" s="1"/>
      <c r="E479" s="1"/>
      <c r="F479" s="1"/>
      <c r="H479" s="1"/>
    </row>
    <row r="480" ht="12.75" customHeight="1">
      <c r="A480" s="1"/>
      <c r="C480" s="1"/>
      <c r="D480" s="1"/>
      <c r="E480" s="1"/>
      <c r="F480" s="1"/>
      <c r="H480" s="1"/>
    </row>
    <row r="481" ht="12.75" customHeight="1">
      <c r="A481" s="1"/>
      <c r="C481" s="1"/>
      <c r="D481" s="1"/>
      <c r="E481" s="1"/>
      <c r="F481" s="1"/>
      <c r="H481" s="1"/>
    </row>
    <row r="482" ht="12.75" customHeight="1">
      <c r="A482" s="1"/>
      <c r="C482" s="1"/>
      <c r="D482" s="1"/>
      <c r="E482" s="1"/>
      <c r="F482" s="1"/>
      <c r="H482" s="1"/>
    </row>
    <row r="483" ht="12.75" customHeight="1">
      <c r="A483" s="1"/>
      <c r="C483" s="1"/>
      <c r="D483" s="1"/>
      <c r="E483" s="1"/>
      <c r="F483" s="1"/>
      <c r="H483" s="1"/>
    </row>
    <row r="484" ht="12.75" customHeight="1">
      <c r="A484" s="1"/>
      <c r="C484" s="1"/>
      <c r="D484" s="1"/>
      <c r="E484" s="1"/>
      <c r="F484" s="1"/>
      <c r="H484" s="1"/>
    </row>
    <row r="485" ht="12.75" customHeight="1">
      <c r="A485" s="1"/>
      <c r="C485" s="1"/>
      <c r="D485" s="1"/>
      <c r="E485" s="1"/>
      <c r="F485" s="1"/>
      <c r="H485" s="1"/>
    </row>
    <row r="486" ht="12.75" customHeight="1">
      <c r="A486" s="1"/>
      <c r="C486" s="1"/>
      <c r="D486" s="1"/>
      <c r="E486" s="1"/>
      <c r="F486" s="1"/>
      <c r="H486" s="1"/>
    </row>
    <row r="487" ht="12.75" customHeight="1">
      <c r="A487" s="1"/>
      <c r="C487" s="1"/>
      <c r="D487" s="1"/>
      <c r="E487" s="1"/>
      <c r="F487" s="1"/>
      <c r="H487" s="1"/>
    </row>
    <row r="488" ht="12.75" customHeight="1">
      <c r="A488" s="1"/>
      <c r="C488" s="1"/>
      <c r="D488" s="1"/>
      <c r="E488" s="1"/>
      <c r="F488" s="1"/>
      <c r="H488" s="1"/>
    </row>
    <row r="489" ht="12.75" customHeight="1">
      <c r="A489" s="1"/>
      <c r="C489" s="1"/>
      <c r="D489" s="1"/>
      <c r="E489" s="1"/>
      <c r="F489" s="1"/>
      <c r="H489" s="1"/>
    </row>
    <row r="490" ht="12.75" customHeight="1">
      <c r="A490" s="1"/>
      <c r="C490" s="1"/>
      <c r="D490" s="1"/>
      <c r="E490" s="1"/>
      <c r="F490" s="1"/>
      <c r="H490" s="1"/>
    </row>
    <row r="491" ht="12.75" customHeight="1">
      <c r="A491" s="1"/>
      <c r="C491" s="1"/>
      <c r="D491" s="1"/>
      <c r="E491" s="1"/>
      <c r="F491" s="1"/>
      <c r="H491" s="1"/>
    </row>
    <row r="492" ht="12.75" customHeight="1">
      <c r="A492" s="1"/>
      <c r="C492" s="1"/>
      <c r="D492" s="1"/>
      <c r="E492" s="1"/>
      <c r="F492" s="1"/>
      <c r="H492" s="1"/>
    </row>
    <row r="493" ht="12.75" customHeight="1">
      <c r="A493" s="1"/>
      <c r="C493" s="1"/>
      <c r="D493" s="1"/>
      <c r="E493" s="1"/>
      <c r="F493" s="1"/>
      <c r="H493" s="1"/>
    </row>
    <row r="494" ht="12.75" customHeight="1">
      <c r="A494" s="1"/>
      <c r="C494" s="1"/>
      <c r="D494" s="1"/>
      <c r="E494" s="1"/>
      <c r="F494" s="1"/>
      <c r="H494" s="1"/>
    </row>
    <row r="495" ht="12.75" customHeight="1">
      <c r="A495" s="1"/>
      <c r="C495" s="1"/>
      <c r="D495" s="1"/>
      <c r="E495" s="1"/>
      <c r="F495" s="1"/>
      <c r="H495" s="1"/>
    </row>
    <row r="496" ht="12.75" customHeight="1">
      <c r="A496" s="1"/>
      <c r="C496" s="1"/>
      <c r="D496" s="1"/>
      <c r="E496" s="1"/>
      <c r="F496" s="1"/>
      <c r="H496" s="1"/>
    </row>
    <row r="497" ht="12.75" customHeight="1">
      <c r="A497" s="1"/>
      <c r="C497" s="1"/>
      <c r="D497" s="1"/>
      <c r="E497" s="1"/>
      <c r="F497" s="1"/>
      <c r="H497" s="1"/>
    </row>
    <row r="498" ht="12.75" customHeight="1">
      <c r="A498" s="1"/>
      <c r="C498" s="1"/>
      <c r="D498" s="1"/>
      <c r="E498" s="1"/>
      <c r="F498" s="1"/>
      <c r="H498" s="1"/>
    </row>
    <row r="499" ht="12.75" customHeight="1">
      <c r="A499" s="1"/>
      <c r="C499" s="1"/>
      <c r="D499" s="1"/>
      <c r="E499" s="1"/>
      <c r="F499" s="1"/>
      <c r="H499" s="1"/>
    </row>
    <row r="500" ht="12.75" customHeight="1">
      <c r="A500" s="1"/>
      <c r="C500" s="1"/>
      <c r="D500" s="1"/>
      <c r="E500" s="1"/>
      <c r="F500" s="1"/>
      <c r="H500" s="1"/>
    </row>
    <row r="501" ht="12.75" customHeight="1">
      <c r="A501" s="1"/>
      <c r="C501" s="1"/>
      <c r="D501" s="1"/>
      <c r="E501" s="1"/>
      <c r="F501" s="1"/>
      <c r="H501" s="1"/>
    </row>
    <row r="502" ht="12.75" customHeight="1">
      <c r="A502" s="1"/>
      <c r="C502" s="1"/>
      <c r="D502" s="1"/>
      <c r="E502" s="1"/>
      <c r="F502" s="1"/>
      <c r="H502" s="1"/>
    </row>
    <row r="503" ht="12.75" customHeight="1">
      <c r="A503" s="1"/>
      <c r="C503" s="1"/>
      <c r="D503" s="1"/>
      <c r="E503" s="1"/>
      <c r="F503" s="1"/>
      <c r="H503" s="1"/>
    </row>
    <row r="504" ht="12.75" customHeight="1">
      <c r="A504" s="1"/>
      <c r="C504" s="1"/>
      <c r="D504" s="1"/>
      <c r="E504" s="1"/>
      <c r="F504" s="1"/>
      <c r="H504" s="1"/>
    </row>
    <row r="505" ht="12.75" customHeight="1">
      <c r="A505" s="1"/>
      <c r="C505" s="1"/>
      <c r="D505" s="1"/>
      <c r="E505" s="1"/>
      <c r="F505" s="1"/>
      <c r="H505" s="1"/>
    </row>
    <row r="506" ht="12.75" customHeight="1">
      <c r="A506" s="1"/>
      <c r="C506" s="1"/>
      <c r="D506" s="1"/>
      <c r="E506" s="1"/>
      <c r="F506" s="1"/>
      <c r="H506" s="1"/>
    </row>
    <row r="507" ht="12.75" customHeight="1">
      <c r="A507" s="1"/>
      <c r="C507" s="1"/>
      <c r="D507" s="1"/>
      <c r="E507" s="1"/>
      <c r="F507" s="1"/>
      <c r="H507" s="1"/>
    </row>
    <row r="508" ht="12.75" customHeight="1">
      <c r="A508" s="1"/>
      <c r="C508" s="1"/>
      <c r="D508" s="1"/>
      <c r="E508" s="1"/>
      <c r="F508" s="1"/>
      <c r="H508" s="1"/>
    </row>
    <row r="509" ht="12.75" customHeight="1">
      <c r="A509" s="1"/>
      <c r="C509" s="1"/>
      <c r="D509" s="1"/>
      <c r="E509" s="1"/>
      <c r="F509" s="1"/>
      <c r="H509" s="1"/>
    </row>
    <row r="510" ht="12.75" customHeight="1">
      <c r="A510" s="1"/>
      <c r="C510" s="1"/>
      <c r="D510" s="1"/>
      <c r="E510" s="1"/>
      <c r="F510" s="1"/>
      <c r="H510" s="1"/>
    </row>
    <row r="511" ht="12.75" customHeight="1">
      <c r="A511" s="1"/>
      <c r="C511" s="1"/>
      <c r="D511" s="1"/>
      <c r="E511" s="1"/>
      <c r="F511" s="1"/>
      <c r="H511" s="1"/>
    </row>
    <row r="512" ht="12.75" customHeight="1">
      <c r="A512" s="1"/>
      <c r="C512" s="1"/>
      <c r="D512" s="1"/>
      <c r="E512" s="1"/>
      <c r="F512" s="1"/>
      <c r="H512" s="1"/>
    </row>
    <row r="513" ht="12.75" customHeight="1">
      <c r="A513" s="1"/>
      <c r="C513" s="1"/>
      <c r="D513" s="1"/>
      <c r="E513" s="1"/>
      <c r="F513" s="1"/>
      <c r="H513" s="1"/>
    </row>
    <row r="514" ht="12.75" customHeight="1">
      <c r="A514" s="1"/>
      <c r="C514" s="1"/>
      <c r="D514" s="1"/>
      <c r="E514" s="1"/>
      <c r="F514" s="1"/>
      <c r="H514" s="1"/>
    </row>
    <row r="515" ht="12.75" customHeight="1">
      <c r="A515" s="1"/>
      <c r="C515" s="1"/>
      <c r="D515" s="1"/>
      <c r="E515" s="1"/>
      <c r="F515" s="1"/>
      <c r="H515" s="1"/>
    </row>
    <row r="516" ht="12.75" customHeight="1">
      <c r="A516" s="1"/>
      <c r="C516" s="1"/>
      <c r="D516" s="1"/>
      <c r="E516" s="1"/>
      <c r="F516" s="1"/>
      <c r="H516" s="1"/>
    </row>
    <row r="517" ht="12.75" customHeight="1">
      <c r="A517" s="1"/>
      <c r="C517" s="1"/>
      <c r="D517" s="1"/>
      <c r="E517" s="1"/>
      <c r="F517" s="1"/>
      <c r="H517" s="1"/>
    </row>
    <row r="518" ht="12.75" customHeight="1">
      <c r="A518" s="1"/>
      <c r="C518" s="1"/>
      <c r="D518" s="1"/>
      <c r="E518" s="1"/>
      <c r="F518" s="1"/>
      <c r="H518" s="1"/>
    </row>
    <row r="519" ht="12.75" customHeight="1">
      <c r="A519" s="1"/>
      <c r="C519" s="1"/>
      <c r="D519" s="1"/>
      <c r="E519" s="1"/>
      <c r="F519" s="1"/>
      <c r="H519" s="1"/>
    </row>
    <row r="520" ht="12.75" customHeight="1">
      <c r="A520" s="1"/>
      <c r="C520" s="1"/>
      <c r="D520" s="1"/>
      <c r="E520" s="1"/>
      <c r="F520" s="1"/>
      <c r="H520" s="1"/>
    </row>
    <row r="521" ht="12.75" customHeight="1">
      <c r="A521" s="1"/>
      <c r="C521" s="1"/>
      <c r="D521" s="1"/>
      <c r="E521" s="1"/>
      <c r="F521" s="1"/>
      <c r="H521" s="1"/>
    </row>
    <row r="522" ht="12.75" customHeight="1">
      <c r="A522" s="1"/>
      <c r="C522" s="1"/>
      <c r="D522" s="1"/>
      <c r="E522" s="1"/>
      <c r="F522" s="1"/>
      <c r="H522" s="1"/>
    </row>
    <row r="523" ht="12.75" customHeight="1">
      <c r="A523" s="1"/>
      <c r="C523" s="1"/>
      <c r="D523" s="1"/>
      <c r="E523" s="1"/>
      <c r="F523" s="1"/>
      <c r="H523" s="1"/>
    </row>
    <row r="524" ht="12.75" customHeight="1">
      <c r="A524" s="1"/>
      <c r="C524" s="1"/>
      <c r="D524" s="1"/>
      <c r="E524" s="1"/>
      <c r="F524" s="1"/>
      <c r="H524" s="1"/>
    </row>
    <row r="525" ht="12.75" customHeight="1">
      <c r="A525" s="1"/>
      <c r="C525" s="1"/>
      <c r="D525" s="1"/>
      <c r="E525" s="1"/>
      <c r="F525" s="1"/>
      <c r="H525" s="1"/>
    </row>
    <row r="526" ht="12.75" customHeight="1">
      <c r="A526" s="1"/>
      <c r="C526" s="1"/>
      <c r="D526" s="1"/>
      <c r="E526" s="1"/>
      <c r="F526" s="1"/>
      <c r="H526" s="1"/>
    </row>
    <row r="527" ht="12.75" customHeight="1">
      <c r="A527" s="1"/>
      <c r="C527" s="1"/>
      <c r="D527" s="1"/>
      <c r="E527" s="1"/>
      <c r="F527" s="1"/>
      <c r="H527" s="1"/>
    </row>
    <row r="528" ht="12.75" customHeight="1">
      <c r="A528" s="1"/>
      <c r="C528" s="1"/>
      <c r="D528" s="1"/>
      <c r="E528" s="1"/>
      <c r="F528" s="1"/>
      <c r="H528" s="1"/>
    </row>
    <row r="529" ht="12.75" customHeight="1">
      <c r="A529" s="1"/>
      <c r="C529" s="1"/>
      <c r="D529" s="1"/>
      <c r="E529" s="1"/>
      <c r="F529" s="1"/>
      <c r="H529" s="1"/>
    </row>
    <row r="530" ht="12.75" customHeight="1">
      <c r="A530" s="1"/>
      <c r="C530" s="1"/>
      <c r="D530" s="1"/>
      <c r="E530" s="1"/>
      <c r="F530" s="1"/>
      <c r="H530" s="1"/>
    </row>
    <row r="531" ht="12.75" customHeight="1">
      <c r="A531" s="1"/>
      <c r="C531" s="1"/>
      <c r="D531" s="1"/>
      <c r="E531" s="1"/>
      <c r="F531" s="1"/>
      <c r="H531" s="1"/>
    </row>
    <row r="532" ht="12.75" customHeight="1">
      <c r="A532" s="1"/>
      <c r="C532" s="1"/>
      <c r="D532" s="1"/>
      <c r="E532" s="1"/>
      <c r="F532" s="1"/>
      <c r="H532" s="1"/>
    </row>
    <row r="533" ht="12.75" customHeight="1">
      <c r="A533" s="1"/>
      <c r="C533" s="1"/>
      <c r="D533" s="1"/>
      <c r="E533" s="1"/>
      <c r="F533" s="1"/>
      <c r="H533" s="1"/>
    </row>
    <row r="534" ht="12.75" customHeight="1">
      <c r="A534" s="1"/>
      <c r="C534" s="1"/>
      <c r="D534" s="1"/>
      <c r="E534" s="1"/>
      <c r="F534" s="1"/>
      <c r="H534" s="1"/>
    </row>
    <row r="535" ht="12.75" customHeight="1">
      <c r="A535" s="1"/>
      <c r="C535" s="1"/>
      <c r="D535" s="1"/>
      <c r="E535" s="1"/>
      <c r="F535" s="1"/>
      <c r="H535" s="1"/>
    </row>
    <row r="536" ht="12.75" customHeight="1">
      <c r="A536" s="1"/>
      <c r="C536" s="1"/>
      <c r="D536" s="1"/>
      <c r="E536" s="1"/>
      <c r="F536" s="1"/>
      <c r="H536" s="1"/>
    </row>
    <row r="537" ht="12.75" customHeight="1">
      <c r="A537" s="1"/>
      <c r="C537" s="1"/>
      <c r="D537" s="1"/>
      <c r="E537" s="1"/>
      <c r="F537" s="1"/>
      <c r="H537" s="1"/>
    </row>
    <row r="538" ht="12.75" customHeight="1">
      <c r="A538" s="1"/>
      <c r="C538" s="1"/>
      <c r="D538" s="1"/>
      <c r="E538" s="1"/>
      <c r="F538" s="1"/>
      <c r="H538" s="1"/>
    </row>
    <row r="539" ht="12.75" customHeight="1">
      <c r="A539" s="1"/>
      <c r="C539" s="1"/>
      <c r="D539" s="1"/>
      <c r="E539" s="1"/>
      <c r="F539" s="1"/>
      <c r="H539" s="1"/>
    </row>
    <row r="540" ht="12.75" customHeight="1">
      <c r="A540" s="1"/>
      <c r="C540" s="1"/>
      <c r="D540" s="1"/>
      <c r="E540" s="1"/>
      <c r="F540" s="1"/>
      <c r="H540" s="1"/>
    </row>
    <row r="541" ht="12.75" customHeight="1">
      <c r="A541" s="1"/>
      <c r="C541" s="1"/>
      <c r="D541" s="1"/>
      <c r="E541" s="1"/>
      <c r="F541" s="1"/>
      <c r="H541" s="1"/>
    </row>
    <row r="542" ht="12.75" customHeight="1">
      <c r="A542" s="1"/>
      <c r="C542" s="1"/>
      <c r="D542" s="1"/>
      <c r="E542" s="1"/>
      <c r="F542" s="1"/>
      <c r="H542" s="1"/>
    </row>
    <row r="543" ht="12.75" customHeight="1">
      <c r="A543" s="1"/>
      <c r="C543" s="1"/>
      <c r="D543" s="1"/>
      <c r="E543" s="1"/>
      <c r="F543" s="1"/>
      <c r="H543" s="1"/>
    </row>
    <row r="544" ht="12.75" customHeight="1">
      <c r="A544" s="1"/>
      <c r="C544" s="1"/>
      <c r="D544" s="1"/>
      <c r="E544" s="1"/>
      <c r="F544" s="1"/>
      <c r="H544" s="1"/>
    </row>
    <row r="545" ht="12.75" customHeight="1">
      <c r="A545" s="1"/>
      <c r="C545" s="1"/>
      <c r="D545" s="1"/>
      <c r="E545" s="1"/>
      <c r="F545" s="1"/>
      <c r="H545" s="1"/>
    </row>
    <row r="546" ht="12.75" customHeight="1">
      <c r="A546" s="1"/>
      <c r="C546" s="1"/>
      <c r="D546" s="1"/>
      <c r="E546" s="1"/>
      <c r="F546" s="1"/>
      <c r="H546" s="1"/>
    </row>
    <row r="547" ht="12.75" customHeight="1">
      <c r="A547" s="1"/>
      <c r="C547" s="1"/>
      <c r="D547" s="1"/>
      <c r="E547" s="1"/>
      <c r="F547" s="1"/>
      <c r="H547" s="1"/>
    </row>
    <row r="548" ht="12.75" customHeight="1">
      <c r="A548" s="1"/>
      <c r="C548" s="1"/>
      <c r="D548" s="1"/>
      <c r="E548" s="1"/>
      <c r="F548" s="1"/>
      <c r="H548" s="1"/>
    </row>
    <row r="549" ht="12.75" customHeight="1">
      <c r="A549" s="1"/>
      <c r="C549" s="1"/>
      <c r="D549" s="1"/>
      <c r="E549" s="1"/>
      <c r="F549" s="1"/>
      <c r="H549" s="1"/>
    </row>
    <row r="550" ht="12.75" customHeight="1">
      <c r="A550" s="1"/>
      <c r="C550" s="1"/>
      <c r="D550" s="1"/>
      <c r="E550" s="1"/>
      <c r="F550" s="1"/>
      <c r="H550" s="1"/>
    </row>
    <row r="551" ht="12.75" customHeight="1">
      <c r="A551" s="1"/>
      <c r="C551" s="1"/>
      <c r="D551" s="1"/>
      <c r="E551" s="1"/>
      <c r="F551" s="1"/>
      <c r="H551" s="1"/>
    </row>
    <row r="552" ht="12.75" customHeight="1">
      <c r="A552" s="1"/>
      <c r="C552" s="1"/>
      <c r="D552" s="1"/>
      <c r="E552" s="1"/>
      <c r="F552" s="1"/>
      <c r="H552" s="1"/>
    </row>
    <row r="553" ht="12.75" customHeight="1">
      <c r="A553" s="1"/>
      <c r="C553" s="1"/>
      <c r="D553" s="1"/>
      <c r="E553" s="1"/>
      <c r="F553" s="1"/>
      <c r="H553" s="1"/>
    </row>
    <row r="554" ht="12.75" customHeight="1">
      <c r="A554" s="1"/>
      <c r="C554" s="1"/>
      <c r="D554" s="1"/>
      <c r="E554" s="1"/>
      <c r="F554" s="1"/>
      <c r="H554" s="1"/>
    </row>
    <row r="555" ht="12.75" customHeight="1">
      <c r="A555" s="1"/>
      <c r="C555" s="1"/>
      <c r="D555" s="1"/>
      <c r="E555" s="1"/>
      <c r="F555" s="1"/>
      <c r="H555" s="1"/>
    </row>
    <row r="556" ht="12.75" customHeight="1">
      <c r="A556" s="1"/>
      <c r="C556" s="1"/>
      <c r="D556" s="1"/>
      <c r="E556" s="1"/>
      <c r="F556" s="1"/>
      <c r="H556" s="1"/>
    </row>
    <row r="557" ht="12.75" customHeight="1">
      <c r="A557" s="1"/>
      <c r="C557" s="1"/>
      <c r="D557" s="1"/>
      <c r="E557" s="1"/>
      <c r="F557" s="1"/>
      <c r="H557" s="1"/>
    </row>
    <row r="558" ht="12.75" customHeight="1">
      <c r="A558" s="1"/>
      <c r="C558" s="1"/>
      <c r="D558" s="1"/>
      <c r="E558" s="1"/>
      <c r="F558" s="1"/>
      <c r="H558" s="1"/>
    </row>
    <row r="559" ht="12.75" customHeight="1">
      <c r="A559" s="1"/>
      <c r="C559" s="1"/>
      <c r="D559" s="1"/>
      <c r="E559" s="1"/>
      <c r="F559" s="1"/>
      <c r="H559" s="1"/>
    </row>
    <row r="560" ht="12.75" customHeight="1">
      <c r="A560" s="1"/>
      <c r="C560" s="1"/>
      <c r="D560" s="1"/>
      <c r="E560" s="1"/>
      <c r="F560" s="1"/>
      <c r="H560" s="1"/>
    </row>
    <row r="561" ht="12.75" customHeight="1">
      <c r="A561" s="1"/>
      <c r="C561" s="1"/>
      <c r="D561" s="1"/>
      <c r="E561" s="1"/>
      <c r="F561" s="1"/>
      <c r="H561" s="1"/>
    </row>
    <row r="562" ht="12.75" customHeight="1">
      <c r="A562" s="1"/>
      <c r="C562" s="1"/>
      <c r="D562" s="1"/>
      <c r="E562" s="1"/>
      <c r="F562" s="1"/>
      <c r="H562" s="1"/>
    </row>
    <row r="563" ht="12.75" customHeight="1">
      <c r="A563" s="1"/>
      <c r="C563" s="1"/>
      <c r="D563" s="1"/>
      <c r="E563" s="1"/>
      <c r="F563" s="1"/>
      <c r="H563" s="1"/>
    </row>
    <row r="564" ht="12.75" customHeight="1">
      <c r="A564" s="1"/>
      <c r="C564" s="1"/>
      <c r="D564" s="1"/>
      <c r="E564" s="1"/>
      <c r="F564" s="1"/>
      <c r="H564" s="1"/>
    </row>
    <row r="565" ht="12.75" customHeight="1">
      <c r="A565" s="1"/>
      <c r="C565" s="1"/>
      <c r="D565" s="1"/>
      <c r="E565" s="1"/>
      <c r="F565" s="1"/>
      <c r="H565" s="1"/>
    </row>
    <row r="566" ht="12.75" customHeight="1">
      <c r="A566" s="1"/>
      <c r="C566" s="1"/>
      <c r="D566" s="1"/>
      <c r="E566" s="1"/>
      <c r="F566" s="1"/>
      <c r="H566" s="1"/>
    </row>
    <row r="567" ht="12.75" customHeight="1">
      <c r="A567" s="1"/>
      <c r="C567" s="1"/>
      <c r="D567" s="1"/>
      <c r="E567" s="1"/>
      <c r="F567" s="1"/>
      <c r="H567" s="1"/>
    </row>
    <row r="568" ht="12.75" customHeight="1">
      <c r="A568" s="1"/>
      <c r="C568" s="1"/>
      <c r="D568" s="1"/>
      <c r="E568" s="1"/>
      <c r="F568" s="1"/>
      <c r="H568" s="1"/>
    </row>
    <row r="569" ht="12.75" customHeight="1">
      <c r="A569" s="1"/>
      <c r="C569" s="1"/>
      <c r="D569" s="1"/>
      <c r="E569" s="1"/>
      <c r="F569" s="1"/>
      <c r="H569" s="1"/>
    </row>
    <row r="570" ht="12.75" customHeight="1">
      <c r="A570" s="1"/>
      <c r="C570" s="1"/>
      <c r="D570" s="1"/>
      <c r="E570" s="1"/>
      <c r="F570" s="1"/>
      <c r="H570" s="1"/>
    </row>
    <row r="571" ht="12.75" customHeight="1">
      <c r="A571" s="1"/>
      <c r="C571" s="1"/>
      <c r="D571" s="1"/>
      <c r="E571" s="1"/>
      <c r="F571" s="1"/>
      <c r="H571" s="1"/>
    </row>
    <row r="572" ht="12.75" customHeight="1">
      <c r="A572" s="1"/>
      <c r="C572" s="1"/>
      <c r="D572" s="1"/>
      <c r="E572" s="1"/>
      <c r="F572" s="1"/>
      <c r="H572" s="1"/>
    </row>
    <row r="573" ht="12.75" customHeight="1">
      <c r="A573" s="1"/>
      <c r="C573" s="1"/>
      <c r="D573" s="1"/>
      <c r="E573" s="1"/>
      <c r="F573" s="1"/>
      <c r="H573" s="1"/>
    </row>
    <row r="574" ht="12.75" customHeight="1">
      <c r="A574" s="1"/>
      <c r="C574" s="1"/>
      <c r="D574" s="1"/>
      <c r="E574" s="1"/>
      <c r="F574" s="1"/>
      <c r="H574" s="1"/>
    </row>
    <row r="575" ht="12.75" customHeight="1">
      <c r="A575" s="1"/>
      <c r="C575" s="1"/>
      <c r="D575" s="1"/>
      <c r="E575" s="1"/>
      <c r="F575" s="1"/>
      <c r="H575" s="1"/>
    </row>
    <row r="576" ht="12.75" customHeight="1">
      <c r="A576" s="1"/>
      <c r="C576" s="1"/>
      <c r="D576" s="1"/>
      <c r="E576" s="1"/>
      <c r="F576" s="1"/>
      <c r="H576" s="1"/>
    </row>
    <row r="577" ht="12.75" customHeight="1">
      <c r="A577" s="1"/>
      <c r="C577" s="1"/>
      <c r="D577" s="1"/>
      <c r="E577" s="1"/>
      <c r="F577" s="1"/>
      <c r="H577" s="1"/>
    </row>
    <row r="578" ht="12.75" customHeight="1">
      <c r="A578" s="1"/>
      <c r="C578" s="1"/>
      <c r="D578" s="1"/>
      <c r="E578" s="1"/>
      <c r="F578" s="1"/>
      <c r="H578" s="1"/>
    </row>
    <row r="579" ht="12.75" customHeight="1">
      <c r="A579" s="1"/>
      <c r="C579" s="1"/>
      <c r="D579" s="1"/>
      <c r="E579" s="1"/>
      <c r="F579" s="1"/>
      <c r="H579" s="1"/>
    </row>
    <row r="580" ht="12.75" customHeight="1">
      <c r="A580" s="1"/>
      <c r="C580" s="1"/>
      <c r="D580" s="1"/>
      <c r="E580" s="1"/>
      <c r="F580" s="1"/>
      <c r="H580" s="1"/>
    </row>
    <row r="581" ht="12.75" customHeight="1">
      <c r="A581" s="1"/>
      <c r="C581" s="1"/>
      <c r="D581" s="1"/>
      <c r="E581" s="1"/>
      <c r="F581" s="1"/>
      <c r="H581" s="1"/>
    </row>
    <row r="582" ht="12.75" customHeight="1">
      <c r="A582" s="1"/>
      <c r="C582" s="1"/>
      <c r="D582" s="1"/>
      <c r="E582" s="1"/>
      <c r="F582" s="1"/>
      <c r="H582" s="1"/>
    </row>
    <row r="583" ht="12.75" customHeight="1">
      <c r="A583" s="1"/>
      <c r="C583" s="1"/>
      <c r="D583" s="1"/>
      <c r="E583" s="1"/>
      <c r="F583" s="1"/>
      <c r="H583" s="1"/>
    </row>
    <row r="584" ht="12.75" customHeight="1">
      <c r="A584" s="1"/>
      <c r="C584" s="1"/>
      <c r="D584" s="1"/>
      <c r="E584" s="1"/>
      <c r="F584" s="1"/>
      <c r="H584" s="1"/>
    </row>
    <row r="585" ht="12.75" customHeight="1">
      <c r="A585" s="1"/>
      <c r="C585" s="1"/>
      <c r="D585" s="1"/>
      <c r="E585" s="1"/>
      <c r="F585" s="1"/>
      <c r="H585" s="1"/>
    </row>
    <row r="586" ht="12.75" customHeight="1">
      <c r="A586" s="1"/>
      <c r="C586" s="1"/>
      <c r="D586" s="1"/>
      <c r="E586" s="1"/>
      <c r="F586" s="1"/>
      <c r="H586" s="1"/>
    </row>
    <row r="587" ht="12.75" customHeight="1">
      <c r="A587" s="1"/>
      <c r="C587" s="1"/>
      <c r="D587" s="1"/>
      <c r="E587" s="1"/>
      <c r="F587" s="1"/>
      <c r="H587" s="1"/>
    </row>
    <row r="588" ht="12.75" customHeight="1">
      <c r="A588" s="1"/>
      <c r="C588" s="1"/>
      <c r="D588" s="1"/>
      <c r="E588" s="1"/>
      <c r="F588" s="1"/>
      <c r="H588" s="1"/>
    </row>
    <row r="589" ht="12.75" customHeight="1">
      <c r="A589" s="1"/>
      <c r="C589" s="1"/>
      <c r="D589" s="1"/>
      <c r="E589" s="1"/>
      <c r="F589" s="1"/>
      <c r="H589" s="1"/>
    </row>
    <row r="590" ht="12.75" customHeight="1">
      <c r="A590" s="1"/>
      <c r="C590" s="1"/>
      <c r="D590" s="1"/>
      <c r="E590" s="1"/>
      <c r="F590" s="1"/>
      <c r="H590" s="1"/>
    </row>
    <row r="591" ht="12.75" customHeight="1">
      <c r="A591" s="1"/>
      <c r="C591" s="1"/>
      <c r="D591" s="1"/>
      <c r="E591" s="1"/>
      <c r="F591" s="1"/>
      <c r="H591" s="1"/>
    </row>
    <row r="592" ht="12.75" customHeight="1">
      <c r="A592" s="1"/>
      <c r="C592" s="1"/>
      <c r="D592" s="1"/>
      <c r="E592" s="1"/>
      <c r="F592" s="1"/>
      <c r="H592" s="1"/>
    </row>
    <row r="593" ht="12.75" customHeight="1">
      <c r="A593" s="1"/>
      <c r="C593" s="1"/>
      <c r="D593" s="1"/>
      <c r="E593" s="1"/>
      <c r="F593" s="1"/>
      <c r="H593" s="1"/>
    </row>
    <row r="594" ht="12.75" customHeight="1">
      <c r="A594" s="1"/>
      <c r="C594" s="1"/>
      <c r="D594" s="1"/>
      <c r="E594" s="1"/>
      <c r="F594" s="1"/>
      <c r="H594" s="1"/>
    </row>
    <row r="595" ht="12.75" customHeight="1">
      <c r="A595" s="1"/>
      <c r="C595" s="1"/>
      <c r="D595" s="1"/>
      <c r="E595" s="1"/>
      <c r="F595" s="1"/>
      <c r="H595" s="1"/>
    </row>
    <row r="596" ht="12.75" customHeight="1">
      <c r="A596" s="1"/>
      <c r="C596" s="1"/>
      <c r="D596" s="1"/>
      <c r="E596" s="1"/>
      <c r="F596" s="1"/>
      <c r="H596" s="1"/>
    </row>
    <row r="597" ht="12.75" customHeight="1">
      <c r="A597" s="1"/>
      <c r="C597" s="1"/>
      <c r="D597" s="1"/>
      <c r="E597" s="1"/>
      <c r="F597" s="1"/>
      <c r="H597" s="1"/>
    </row>
    <row r="598" ht="12.75" customHeight="1">
      <c r="A598" s="1"/>
      <c r="C598" s="1"/>
      <c r="D598" s="1"/>
      <c r="E598" s="1"/>
      <c r="F598" s="1"/>
      <c r="H598" s="1"/>
    </row>
    <row r="599" ht="12.75" customHeight="1">
      <c r="A599" s="1"/>
      <c r="C599" s="1"/>
      <c r="D599" s="1"/>
      <c r="E599" s="1"/>
      <c r="F599" s="1"/>
      <c r="H599" s="1"/>
    </row>
    <row r="600" ht="12.75" customHeight="1">
      <c r="A600" s="1"/>
      <c r="C600" s="1"/>
      <c r="D600" s="1"/>
      <c r="E600" s="1"/>
      <c r="F600" s="1"/>
      <c r="H600" s="1"/>
    </row>
    <row r="601" ht="12.75" customHeight="1">
      <c r="A601" s="1"/>
      <c r="C601" s="1"/>
      <c r="D601" s="1"/>
      <c r="E601" s="1"/>
      <c r="F601" s="1"/>
      <c r="H601" s="1"/>
    </row>
    <row r="602" ht="12.75" customHeight="1">
      <c r="A602" s="1"/>
      <c r="C602" s="1"/>
      <c r="D602" s="1"/>
      <c r="E602" s="1"/>
      <c r="F602" s="1"/>
      <c r="H602" s="1"/>
    </row>
    <row r="603" ht="12.75" customHeight="1">
      <c r="A603" s="1"/>
      <c r="C603" s="1"/>
      <c r="D603" s="1"/>
      <c r="E603" s="1"/>
      <c r="F603" s="1"/>
      <c r="H603" s="1"/>
    </row>
    <row r="604" ht="12.75" customHeight="1">
      <c r="A604" s="1"/>
      <c r="C604" s="1"/>
      <c r="D604" s="1"/>
      <c r="E604" s="1"/>
      <c r="F604" s="1"/>
      <c r="H604" s="1"/>
    </row>
    <row r="605" ht="12.75" customHeight="1">
      <c r="A605" s="1"/>
      <c r="C605" s="1"/>
      <c r="D605" s="1"/>
      <c r="E605" s="1"/>
      <c r="F605" s="1"/>
      <c r="H605" s="1"/>
    </row>
    <row r="606" ht="12.75" customHeight="1">
      <c r="A606" s="1"/>
      <c r="C606" s="1"/>
      <c r="D606" s="1"/>
      <c r="E606" s="1"/>
      <c r="F606" s="1"/>
      <c r="H606" s="1"/>
    </row>
    <row r="607" ht="12.75" customHeight="1">
      <c r="A607" s="1"/>
      <c r="C607" s="1"/>
      <c r="D607" s="1"/>
      <c r="E607" s="1"/>
      <c r="F607" s="1"/>
      <c r="H607" s="1"/>
    </row>
    <row r="608" ht="12.75" customHeight="1">
      <c r="A608" s="1"/>
      <c r="C608" s="1"/>
      <c r="D608" s="1"/>
      <c r="E608" s="1"/>
      <c r="F608" s="1"/>
      <c r="H608" s="1"/>
    </row>
    <row r="609" ht="12.75" customHeight="1">
      <c r="A609" s="1"/>
      <c r="C609" s="1"/>
      <c r="D609" s="1"/>
      <c r="E609" s="1"/>
      <c r="F609" s="1"/>
      <c r="H609" s="1"/>
    </row>
    <row r="610" ht="12.75" customHeight="1">
      <c r="A610" s="1"/>
      <c r="C610" s="1"/>
      <c r="D610" s="1"/>
      <c r="E610" s="1"/>
      <c r="F610" s="1"/>
      <c r="H610" s="1"/>
    </row>
    <row r="611" ht="12.75" customHeight="1">
      <c r="A611" s="1"/>
      <c r="C611" s="1"/>
      <c r="D611" s="1"/>
      <c r="E611" s="1"/>
      <c r="F611" s="1"/>
      <c r="H611" s="1"/>
    </row>
    <row r="612" ht="12.75" customHeight="1">
      <c r="A612" s="1"/>
      <c r="C612" s="1"/>
      <c r="D612" s="1"/>
      <c r="E612" s="1"/>
      <c r="F612" s="1"/>
      <c r="H612" s="1"/>
    </row>
    <row r="613" ht="12.75" customHeight="1">
      <c r="A613" s="1"/>
      <c r="C613" s="1"/>
      <c r="D613" s="1"/>
      <c r="E613" s="1"/>
      <c r="F613" s="1"/>
      <c r="H613" s="1"/>
    </row>
    <row r="614" ht="12.75" customHeight="1">
      <c r="A614" s="1"/>
      <c r="C614" s="1"/>
      <c r="D614" s="1"/>
      <c r="E614" s="1"/>
      <c r="F614" s="1"/>
      <c r="H614" s="1"/>
    </row>
    <row r="615" ht="12.75" customHeight="1">
      <c r="A615" s="1"/>
      <c r="C615" s="1"/>
      <c r="D615" s="1"/>
      <c r="E615" s="1"/>
      <c r="F615" s="1"/>
      <c r="H615" s="1"/>
    </row>
    <row r="616" ht="12.75" customHeight="1">
      <c r="A616" s="1"/>
      <c r="C616" s="1"/>
      <c r="D616" s="1"/>
      <c r="E616" s="1"/>
      <c r="F616" s="1"/>
      <c r="H616" s="1"/>
    </row>
    <row r="617" ht="12.75" customHeight="1">
      <c r="A617" s="1"/>
      <c r="C617" s="1"/>
      <c r="D617" s="1"/>
      <c r="E617" s="1"/>
      <c r="F617" s="1"/>
      <c r="H617" s="1"/>
    </row>
    <row r="618" ht="12.75" customHeight="1">
      <c r="A618" s="1"/>
      <c r="C618" s="1"/>
      <c r="D618" s="1"/>
      <c r="E618" s="1"/>
      <c r="F618" s="1"/>
      <c r="H618" s="1"/>
    </row>
    <row r="619" ht="12.75" customHeight="1">
      <c r="A619" s="1"/>
      <c r="C619" s="1"/>
      <c r="D619" s="1"/>
      <c r="E619" s="1"/>
      <c r="F619" s="1"/>
      <c r="H619" s="1"/>
    </row>
    <row r="620" ht="12.75" customHeight="1">
      <c r="A620" s="1"/>
      <c r="C620" s="1"/>
      <c r="D620" s="1"/>
      <c r="E620" s="1"/>
      <c r="F620" s="1"/>
      <c r="H620" s="1"/>
    </row>
    <row r="621" ht="12.75" customHeight="1">
      <c r="A621" s="1"/>
      <c r="C621" s="1"/>
      <c r="D621" s="1"/>
      <c r="E621" s="1"/>
      <c r="F621" s="1"/>
      <c r="H621" s="1"/>
    </row>
    <row r="622" ht="12.75" customHeight="1">
      <c r="A622" s="1"/>
      <c r="C622" s="1"/>
      <c r="D622" s="1"/>
      <c r="E622" s="1"/>
      <c r="F622" s="1"/>
      <c r="H622" s="1"/>
    </row>
    <row r="623" ht="12.75" customHeight="1">
      <c r="A623" s="1"/>
      <c r="C623" s="1"/>
      <c r="D623" s="1"/>
      <c r="E623" s="1"/>
      <c r="F623" s="1"/>
      <c r="H623" s="1"/>
    </row>
    <row r="624" ht="12.75" customHeight="1">
      <c r="A624" s="1"/>
      <c r="C624" s="1"/>
      <c r="D624" s="1"/>
      <c r="E624" s="1"/>
      <c r="F624" s="1"/>
      <c r="H624" s="1"/>
    </row>
    <row r="625" ht="12.75" customHeight="1">
      <c r="A625" s="1"/>
      <c r="C625" s="1"/>
      <c r="D625" s="1"/>
      <c r="E625" s="1"/>
      <c r="F625" s="1"/>
      <c r="H625" s="1"/>
    </row>
    <row r="626" ht="12.75" customHeight="1">
      <c r="A626" s="1"/>
      <c r="C626" s="1"/>
      <c r="D626" s="1"/>
      <c r="E626" s="1"/>
      <c r="F626" s="1"/>
      <c r="H626" s="1"/>
    </row>
    <row r="627" ht="12.75" customHeight="1">
      <c r="A627" s="1"/>
      <c r="C627" s="1"/>
      <c r="D627" s="1"/>
      <c r="E627" s="1"/>
      <c r="F627" s="1"/>
      <c r="H627" s="1"/>
    </row>
    <row r="628" ht="12.75" customHeight="1">
      <c r="A628" s="1"/>
      <c r="C628" s="1"/>
      <c r="D628" s="1"/>
      <c r="E628" s="1"/>
      <c r="F628" s="1"/>
      <c r="H628" s="1"/>
    </row>
    <row r="629" ht="12.75" customHeight="1">
      <c r="A629" s="1"/>
      <c r="C629" s="1"/>
      <c r="D629" s="1"/>
      <c r="E629" s="1"/>
      <c r="F629" s="1"/>
      <c r="H629" s="1"/>
    </row>
    <row r="630" ht="12.75" customHeight="1">
      <c r="A630" s="1"/>
      <c r="C630" s="1"/>
      <c r="D630" s="1"/>
      <c r="E630" s="1"/>
      <c r="F630" s="1"/>
      <c r="H630" s="1"/>
    </row>
    <row r="631" ht="12.75" customHeight="1">
      <c r="A631" s="1"/>
      <c r="C631" s="1"/>
      <c r="D631" s="1"/>
      <c r="E631" s="1"/>
      <c r="F631" s="1"/>
      <c r="H631" s="1"/>
    </row>
    <row r="632" ht="12.75" customHeight="1">
      <c r="A632" s="1"/>
      <c r="C632" s="1"/>
      <c r="D632" s="1"/>
      <c r="E632" s="1"/>
      <c r="F632" s="1"/>
      <c r="H632" s="1"/>
    </row>
    <row r="633" ht="12.75" customHeight="1">
      <c r="A633" s="1"/>
      <c r="C633" s="1"/>
      <c r="D633" s="1"/>
      <c r="E633" s="1"/>
      <c r="F633" s="1"/>
      <c r="H633" s="1"/>
    </row>
    <row r="634" ht="12.75" customHeight="1">
      <c r="A634" s="1"/>
      <c r="C634" s="1"/>
      <c r="D634" s="1"/>
      <c r="E634" s="1"/>
      <c r="F634" s="1"/>
      <c r="H634" s="1"/>
    </row>
    <row r="635" ht="12.75" customHeight="1">
      <c r="A635" s="1"/>
      <c r="C635" s="1"/>
      <c r="D635" s="1"/>
      <c r="E635" s="1"/>
      <c r="F635" s="1"/>
      <c r="H635" s="1"/>
    </row>
    <row r="636" ht="12.75" customHeight="1">
      <c r="A636" s="1"/>
      <c r="C636" s="1"/>
      <c r="D636" s="1"/>
      <c r="E636" s="1"/>
      <c r="F636" s="1"/>
      <c r="H636" s="1"/>
    </row>
    <row r="637" ht="12.75" customHeight="1">
      <c r="A637" s="1"/>
      <c r="C637" s="1"/>
      <c r="D637" s="1"/>
      <c r="E637" s="1"/>
      <c r="F637" s="1"/>
      <c r="H637" s="1"/>
    </row>
    <row r="638" ht="12.75" customHeight="1">
      <c r="A638" s="1"/>
      <c r="C638" s="1"/>
      <c r="D638" s="1"/>
      <c r="E638" s="1"/>
      <c r="F638" s="1"/>
      <c r="H638" s="1"/>
    </row>
    <row r="639" ht="12.75" customHeight="1">
      <c r="A639" s="1"/>
      <c r="C639" s="1"/>
      <c r="D639" s="1"/>
      <c r="E639" s="1"/>
      <c r="F639" s="1"/>
      <c r="H639" s="1"/>
    </row>
    <row r="640" ht="12.75" customHeight="1">
      <c r="A640" s="1"/>
      <c r="C640" s="1"/>
      <c r="D640" s="1"/>
      <c r="E640" s="1"/>
      <c r="F640" s="1"/>
      <c r="H640" s="1"/>
    </row>
    <row r="641" ht="12.75" customHeight="1">
      <c r="A641" s="1"/>
      <c r="C641" s="1"/>
      <c r="D641" s="1"/>
      <c r="E641" s="1"/>
      <c r="F641" s="1"/>
      <c r="H641" s="1"/>
    </row>
    <row r="642" ht="12.75" customHeight="1">
      <c r="A642" s="1"/>
      <c r="C642" s="1"/>
      <c r="D642" s="1"/>
      <c r="E642" s="1"/>
      <c r="F642" s="1"/>
      <c r="H642" s="1"/>
    </row>
    <row r="643" ht="12.75" customHeight="1">
      <c r="A643" s="1"/>
      <c r="C643" s="1"/>
      <c r="D643" s="1"/>
      <c r="E643" s="1"/>
      <c r="F643" s="1"/>
      <c r="H643" s="1"/>
    </row>
    <row r="644" ht="12.75" customHeight="1">
      <c r="A644" s="1"/>
      <c r="C644" s="1"/>
      <c r="D644" s="1"/>
      <c r="E644" s="1"/>
      <c r="F644" s="1"/>
      <c r="H644" s="1"/>
    </row>
    <row r="645" ht="12.75" customHeight="1">
      <c r="A645" s="1"/>
      <c r="C645" s="1"/>
      <c r="D645" s="1"/>
      <c r="E645" s="1"/>
      <c r="F645" s="1"/>
      <c r="H645" s="1"/>
    </row>
    <row r="646" ht="12.75" customHeight="1">
      <c r="A646" s="1"/>
      <c r="C646" s="1"/>
      <c r="D646" s="1"/>
      <c r="E646" s="1"/>
      <c r="F646" s="1"/>
      <c r="H646" s="1"/>
    </row>
    <row r="647" ht="12.75" customHeight="1">
      <c r="A647" s="1"/>
      <c r="C647" s="1"/>
      <c r="D647" s="1"/>
      <c r="E647" s="1"/>
      <c r="F647" s="1"/>
      <c r="H647" s="1"/>
    </row>
    <row r="648" ht="12.75" customHeight="1">
      <c r="A648" s="1"/>
      <c r="C648" s="1"/>
      <c r="D648" s="1"/>
      <c r="E648" s="1"/>
      <c r="F648" s="1"/>
      <c r="H648" s="1"/>
    </row>
    <row r="649" ht="12.75" customHeight="1">
      <c r="A649" s="1"/>
      <c r="C649" s="1"/>
      <c r="D649" s="1"/>
      <c r="E649" s="1"/>
      <c r="F649" s="1"/>
      <c r="H649" s="1"/>
    </row>
    <row r="650" ht="12.75" customHeight="1">
      <c r="A650" s="1"/>
      <c r="C650" s="1"/>
      <c r="D650" s="1"/>
      <c r="E650" s="1"/>
      <c r="F650" s="1"/>
      <c r="H650" s="1"/>
    </row>
    <row r="651" ht="12.75" customHeight="1">
      <c r="A651" s="1"/>
      <c r="C651" s="1"/>
      <c r="D651" s="1"/>
      <c r="E651" s="1"/>
      <c r="F651" s="1"/>
      <c r="H651" s="1"/>
    </row>
    <row r="652" ht="12.75" customHeight="1">
      <c r="A652" s="1"/>
      <c r="C652" s="1"/>
      <c r="D652" s="1"/>
      <c r="E652" s="1"/>
      <c r="F652" s="1"/>
      <c r="H652" s="1"/>
    </row>
    <row r="653" ht="12.75" customHeight="1">
      <c r="A653" s="1"/>
      <c r="C653" s="1"/>
      <c r="D653" s="1"/>
      <c r="E653" s="1"/>
      <c r="F653" s="1"/>
      <c r="H653" s="1"/>
    </row>
    <row r="654" ht="12.75" customHeight="1">
      <c r="A654" s="1"/>
      <c r="C654" s="1"/>
      <c r="D654" s="1"/>
      <c r="E654" s="1"/>
      <c r="F654" s="1"/>
      <c r="H654" s="1"/>
    </row>
    <row r="655" ht="12.75" customHeight="1">
      <c r="A655" s="1"/>
      <c r="C655" s="1"/>
      <c r="D655" s="1"/>
      <c r="E655" s="1"/>
      <c r="F655" s="1"/>
      <c r="H655" s="1"/>
    </row>
    <row r="656" ht="12.75" customHeight="1">
      <c r="A656" s="1"/>
      <c r="C656" s="1"/>
      <c r="D656" s="1"/>
      <c r="E656" s="1"/>
      <c r="F656" s="1"/>
      <c r="H656" s="1"/>
    </row>
    <row r="657" ht="12.75" customHeight="1">
      <c r="A657" s="1"/>
      <c r="C657" s="1"/>
      <c r="D657" s="1"/>
      <c r="E657" s="1"/>
      <c r="F657" s="1"/>
      <c r="H657" s="1"/>
    </row>
    <row r="658" ht="12.75" customHeight="1">
      <c r="A658" s="1"/>
      <c r="C658" s="1"/>
      <c r="D658" s="1"/>
      <c r="E658" s="1"/>
      <c r="F658" s="1"/>
      <c r="H658" s="1"/>
    </row>
    <row r="659" ht="12.75" customHeight="1">
      <c r="A659" s="1"/>
      <c r="C659" s="1"/>
      <c r="D659" s="1"/>
      <c r="E659" s="1"/>
      <c r="F659" s="1"/>
      <c r="H659" s="1"/>
    </row>
    <row r="660" ht="12.75" customHeight="1">
      <c r="A660" s="1"/>
      <c r="C660" s="1"/>
      <c r="D660" s="1"/>
      <c r="E660" s="1"/>
      <c r="F660" s="1"/>
      <c r="H660" s="1"/>
    </row>
    <row r="661" ht="12.75" customHeight="1">
      <c r="A661" s="1"/>
      <c r="C661" s="1"/>
      <c r="D661" s="1"/>
      <c r="E661" s="1"/>
      <c r="F661" s="1"/>
      <c r="H661" s="1"/>
    </row>
    <row r="662" ht="12.75" customHeight="1">
      <c r="A662" s="1"/>
      <c r="C662" s="1"/>
      <c r="D662" s="1"/>
      <c r="E662" s="1"/>
      <c r="F662" s="1"/>
      <c r="H662" s="1"/>
    </row>
    <row r="663" ht="12.75" customHeight="1">
      <c r="A663" s="1"/>
      <c r="C663" s="1"/>
      <c r="D663" s="1"/>
      <c r="E663" s="1"/>
      <c r="F663" s="1"/>
      <c r="H663" s="1"/>
    </row>
    <row r="664" ht="12.75" customHeight="1">
      <c r="A664" s="1"/>
      <c r="C664" s="1"/>
      <c r="D664" s="1"/>
      <c r="E664" s="1"/>
      <c r="F664" s="1"/>
      <c r="H664" s="1"/>
    </row>
    <row r="665" ht="12.75" customHeight="1">
      <c r="A665" s="1"/>
      <c r="C665" s="1"/>
      <c r="D665" s="1"/>
      <c r="E665" s="1"/>
      <c r="F665" s="1"/>
      <c r="H665" s="1"/>
    </row>
    <row r="666" ht="12.75" customHeight="1">
      <c r="A666" s="1"/>
      <c r="C666" s="1"/>
      <c r="D666" s="1"/>
      <c r="E666" s="1"/>
      <c r="F666" s="1"/>
      <c r="H666" s="1"/>
    </row>
    <row r="667" ht="12.75" customHeight="1">
      <c r="A667" s="1"/>
      <c r="C667" s="1"/>
      <c r="D667" s="1"/>
      <c r="E667" s="1"/>
      <c r="F667" s="1"/>
      <c r="H667" s="1"/>
    </row>
    <row r="668" ht="12.75" customHeight="1">
      <c r="A668" s="1"/>
      <c r="C668" s="1"/>
      <c r="D668" s="1"/>
      <c r="E668" s="1"/>
      <c r="F668" s="1"/>
      <c r="H668" s="1"/>
    </row>
    <row r="669" ht="12.75" customHeight="1">
      <c r="A669" s="1"/>
      <c r="C669" s="1"/>
      <c r="D669" s="1"/>
      <c r="E669" s="1"/>
      <c r="F669" s="1"/>
      <c r="H669" s="1"/>
    </row>
    <row r="670" ht="12.75" customHeight="1">
      <c r="A670" s="1"/>
      <c r="C670" s="1"/>
      <c r="D670" s="1"/>
      <c r="E670" s="1"/>
      <c r="F670" s="1"/>
      <c r="H670" s="1"/>
    </row>
    <row r="671" ht="12.75" customHeight="1">
      <c r="A671" s="1"/>
      <c r="C671" s="1"/>
      <c r="D671" s="1"/>
      <c r="E671" s="1"/>
      <c r="F671" s="1"/>
      <c r="H671" s="1"/>
    </row>
    <row r="672" ht="12.75" customHeight="1">
      <c r="A672" s="1"/>
      <c r="C672" s="1"/>
      <c r="D672" s="1"/>
      <c r="E672" s="1"/>
      <c r="F672" s="1"/>
      <c r="H672" s="1"/>
    </row>
    <row r="673" ht="12.75" customHeight="1">
      <c r="A673" s="1"/>
      <c r="C673" s="1"/>
      <c r="D673" s="1"/>
      <c r="E673" s="1"/>
      <c r="F673" s="1"/>
      <c r="H673" s="1"/>
    </row>
    <row r="674" ht="12.75" customHeight="1">
      <c r="A674" s="1"/>
      <c r="C674" s="1"/>
      <c r="D674" s="1"/>
      <c r="E674" s="1"/>
      <c r="F674" s="1"/>
      <c r="H674" s="1"/>
    </row>
    <row r="675" ht="12.75" customHeight="1">
      <c r="A675" s="1"/>
      <c r="C675" s="1"/>
      <c r="D675" s="1"/>
      <c r="E675" s="1"/>
      <c r="F675" s="1"/>
      <c r="H675" s="1"/>
    </row>
    <row r="676" ht="12.75" customHeight="1">
      <c r="A676" s="1"/>
      <c r="C676" s="1"/>
      <c r="D676" s="1"/>
      <c r="E676" s="1"/>
      <c r="F676" s="1"/>
      <c r="H676" s="1"/>
    </row>
    <row r="677" ht="12.75" customHeight="1">
      <c r="A677" s="1"/>
      <c r="C677" s="1"/>
      <c r="D677" s="1"/>
      <c r="E677" s="1"/>
      <c r="F677" s="1"/>
      <c r="H677" s="1"/>
    </row>
    <row r="678" ht="12.75" customHeight="1">
      <c r="A678" s="1"/>
      <c r="C678" s="1"/>
      <c r="D678" s="1"/>
      <c r="E678" s="1"/>
      <c r="F678" s="1"/>
      <c r="H678" s="1"/>
    </row>
    <row r="679" ht="12.75" customHeight="1">
      <c r="A679" s="1"/>
      <c r="C679" s="1"/>
      <c r="D679" s="1"/>
      <c r="E679" s="1"/>
      <c r="F679" s="1"/>
      <c r="H679" s="1"/>
    </row>
    <row r="680" ht="12.75" customHeight="1">
      <c r="A680" s="1"/>
      <c r="C680" s="1"/>
      <c r="D680" s="1"/>
      <c r="E680" s="1"/>
      <c r="F680" s="1"/>
      <c r="H680" s="1"/>
    </row>
    <row r="681" ht="12.75" customHeight="1">
      <c r="A681" s="1"/>
      <c r="C681" s="1"/>
      <c r="D681" s="1"/>
      <c r="E681" s="1"/>
      <c r="F681" s="1"/>
      <c r="H681" s="1"/>
    </row>
    <row r="682" ht="12.75" customHeight="1">
      <c r="A682" s="1"/>
      <c r="C682" s="1"/>
      <c r="D682" s="1"/>
      <c r="E682" s="1"/>
      <c r="F682" s="1"/>
      <c r="H682" s="1"/>
    </row>
    <row r="683" ht="12.75" customHeight="1">
      <c r="A683" s="1"/>
      <c r="C683" s="1"/>
      <c r="D683" s="1"/>
      <c r="E683" s="1"/>
      <c r="F683" s="1"/>
      <c r="H683" s="1"/>
    </row>
    <row r="684" ht="12.75" customHeight="1">
      <c r="A684" s="1"/>
      <c r="C684" s="1"/>
      <c r="D684" s="1"/>
      <c r="E684" s="1"/>
      <c r="F684" s="1"/>
      <c r="H684" s="1"/>
    </row>
    <row r="685" ht="12.75" customHeight="1">
      <c r="A685" s="1"/>
      <c r="C685" s="1"/>
      <c r="D685" s="1"/>
      <c r="E685" s="1"/>
      <c r="F685" s="1"/>
      <c r="H685" s="1"/>
    </row>
    <row r="686" ht="12.75" customHeight="1">
      <c r="A686" s="1"/>
      <c r="C686" s="1"/>
      <c r="D686" s="1"/>
      <c r="E686" s="1"/>
      <c r="F686" s="1"/>
      <c r="H686" s="1"/>
    </row>
    <row r="687" ht="12.75" customHeight="1">
      <c r="A687" s="1"/>
      <c r="C687" s="1"/>
      <c r="D687" s="1"/>
      <c r="E687" s="1"/>
      <c r="F687" s="1"/>
      <c r="H687" s="1"/>
    </row>
    <row r="688" ht="12.75" customHeight="1">
      <c r="A688" s="1"/>
      <c r="C688" s="1"/>
      <c r="D688" s="1"/>
      <c r="E688" s="1"/>
      <c r="F688" s="1"/>
      <c r="H688" s="1"/>
    </row>
    <row r="689" ht="12.75" customHeight="1">
      <c r="A689" s="1"/>
      <c r="C689" s="1"/>
      <c r="D689" s="1"/>
      <c r="E689" s="1"/>
      <c r="F689" s="1"/>
      <c r="H689" s="1"/>
    </row>
    <row r="690" ht="12.75" customHeight="1">
      <c r="A690" s="1"/>
      <c r="C690" s="1"/>
      <c r="D690" s="1"/>
      <c r="E690" s="1"/>
      <c r="F690" s="1"/>
      <c r="H690" s="1"/>
    </row>
    <row r="691" ht="12.75" customHeight="1">
      <c r="A691" s="1"/>
      <c r="C691" s="1"/>
      <c r="D691" s="1"/>
      <c r="E691" s="1"/>
      <c r="F691" s="1"/>
      <c r="H691" s="1"/>
    </row>
    <row r="692" ht="12.75" customHeight="1">
      <c r="A692" s="1"/>
      <c r="C692" s="1"/>
      <c r="D692" s="1"/>
      <c r="E692" s="1"/>
      <c r="F692" s="1"/>
      <c r="H692" s="1"/>
    </row>
    <row r="693" ht="12.75" customHeight="1">
      <c r="A693" s="1"/>
      <c r="C693" s="1"/>
      <c r="D693" s="1"/>
      <c r="E693" s="1"/>
      <c r="F693" s="1"/>
      <c r="H693" s="1"/>
    </row>
    <row r="694" ht="12.75" customHeight="1">
      <c r="A694" s="1"/>
      <c r="C694" s="1"/>
      <c r="D694" s="1"/>
      <c r="E694" s="1"/>
      <c r="F694" s="1"/>
      <c r="H694" s="1"/>
    </row>
    <row r="695" ht="12.75" customHeight="1">
      <c r="A695" s="1"/>
      <c r="C695" s="1"/>
      <c r="D695" s="1"/>
      <c r="E695" s="1"/>
      <c r="F695" s="1"/>
      <c r="H695" s="1"/>
    </row>
    <row r="696" ht="12.75" customHeight="1">
      <c r="A696" s="1"/>
      <c r="C696" s="1"/>
      <c r="D696" s="1"/>
      <c r="E696" s="1"/>
      <c r="F696" s="1"/>
      <c r="H696" s="1"/>
    </row>
    <row r="697" ht="12.75" customHeight="1">
      <c r="A697" s="1"/>
      <c r="C697" s="1"/>
      <c r="D697" s="1"/>
      <c r="E697" s="1"/>
      <c r="F697" s="1"/>
      <c r="H697" s="1"/>
    </row>
    <row r="698" ht="12.75" customHeight="1">
      <c r="A698" s="1"/>
      <c r="C698" s="1"/>
      <c r="D698" s="1"/>
      <c r="E698" s="1"/>
      <c r="F698" s="1"/>
      <c r="H698" s="1"/>
    </row>
    <row r="699" ht="12.75" customHeight="1">
      <c r="A699" s="1"/>
      <c r="C699" s="1"/>
      <c r="D699" s="1"/>
      <c r="E699" s="1"/>
      <c r="F699" s="1"/>
      <c r="H699" s="1"/>
    </row>
    <row r="700" ht="12.75" customHeight="1">
      <c r="A700" s="1"/>
      <c r="C700" s="1"/>
      <c r="D700" s="1"/>
      <c r="E700" s="1"/>
      <c r="F700" s="1"/>
      <c r="H700" s="1"/>
    </row>
    <row r="701" ht="12.75" customHeight="1">
      <c r="A701" s="1"/>
      <c r="C701" s="1"/>
      <c r="D701" s="1"/>
      <c r="E701" s="1"/>
      <c r="F701" s="1"/>
      <c r="H701" s="1"/>
    </row>
    <row r="702" ht="12.75" customHeight="1">
      <c r="A702" s="1"/>
      <c r="C702" s="1"/>
      <c r="D702" s="1"/>
      <c r="E702" s="1"/>
      <c r="F702" s="1"/>
      <c r="H702" s="1"/>
    </row>
    <row r="703" ht="12.75" customHeight="1">
      <c r="A703" s="1"/>
      <c r="C703" s="1"/>
      <c r="D703" s="1"/>
      <c r="E703" s="1"/>
      <c r="F703" s="1"/>
      <c r="H703" s="1"/>
    </row>
    <row r="704" ht="12.75" customHeight="1">
      <c r="A704" s="1"/>
      <c r="C704" s="1"/>
      <c r="D704" s="1"/>
      <c r="E704" s="1"/>
      <c r="F704" s="1"/>
      <c r="H704" s="1"/>
    </row>
    <row r="705" ht="12.75" customHeight="1">
      <c r="A705" s="1"/>
      <c r="C705" s="1"/>
      <c r="D705" s="1"/>
      <c r="E705" s="1"/>
      <c r="F705" s="1"/>
      <c r="H705" s="1"/>
    </row>
    <row r="706" ht="12.75" customHeight="1">
      <c r="A706" s="1"/>
      <c r="C706" s="1"/>
      <c r="D706" s="1"/>
      <c r="E706" s="1"/>
      <c r="F706" s="1"/>
      <c r="H706" s="1"/>
    </row>
    <row r="707" ht="12.75" customHeight="1">
      <c r="A707" s="1"/>
      <c r="C707" s="1"/>
      <c r="D707" s="1"/>
      <c r="E707" s="1"/>
      <c r="F707" s="1"/>
      <c r="H707" s="1"/>
    </row>
    <row r="708" ht="12.75" customHeight="1">
      <c r="A708" s="1"/>
      <c r="C708" s="1"/>
      <c r="D708" s="1"/>
      <c r="E708" s="1"/>
      <c r="F708" s="1"/>
      <c r="H708" s="1"/>
    </row>
    <row r="709" ht="12.75" customHeight="1">
      <c r="A709" s="1"/>
      <c r="C709" s="1"/>
      <c r="D709" s="1"/>
      <c r="E709" s="1"/>
      <c r="F709" s="1"/>
      <c r="H709" s="1"/>
    </row>
    <row r="710" ht="12.75" customHeight="1">
      <c r="A710" s="1"/>
      <c r="C710" s="1"/>
      <c r="D710" s="1"/>
      <c r="E710" s="1"/>
      <c r="F710" s="1"/>
      <c r="H710" s="1"/>
    </row>
    <row r="711" ht="12.75" customHeight="1">
      <c r="A711" s="1"/>
      <c r="C711" s="1"/>
      <c r="D711" s="1"/>
      <c r="E711" s="1"/>
      <c r="F711" s="1"/>
      <c r="H711" s="1"/>
    </row>
    <row r="712" ht="12.75" customHeight="1">
      <c r="A712" s="1"/>
      <c r="C712" s="1"/>
      <c r="D712" s="1"/>
      <c r="E712" s="1"/>
      <c r="F712" s="1"/>
      <c r="H712" s="1"/>
    </row>
    <row r="713" ht="12.75" customHeight="1">
      <c r="A713" s="1"/>
      <c r="C713" s="1"/>
      <c r="D713" s="1"/>
      <c r="E713" s="1"/>
      <c r="F713" s="1"/>
      <c r="H713" s="1"/>
    </row>
    <row r="714" ht="12.75" customHeight="1">
      <c r="A714" s="1"/>
      <c r="C714" s="1"/>
      <c r="D714" s="1"/>
      <c r="E714" s="1"/>
      <c r="F714" s="1"/>
      <c r="H714" s="1"/>
    </row>
    <row r="715" ht="12.75" customHeight="1">
      <c r="A715" s="1"/>
      <c r="C715" s="1"/>
      <c r="D715" s="1"/>
      <c r="E715" s="1"/>
      <c r="F715" s="1"/>
      <c r="H715" s="1"/>
    </row>
    <row r="716" ht="12.75" customHeight="1">
      <c r="A716" s="1"/>
      <c r="C716" s="1"/>
      <c r="D716" s="1"/>
      <c r="E716" s="1"/>
      <c r="F716" s="1"/>
      <c r="H716" s="1"/>
    </row>
    <row r="717" ht="12.75" customHeight="1">
      <c r="A717" s="1"/>
      <c r="C717" s="1"/>
      <c r="D717" s="1"/>
      <c r="E717" s="1"/>
      <c r="F717" s="1"/>
      <c r="H717" s="1"/>
    </row>
    <row r="718" ht="12.75" customHeight="1">
      <c r="A718" s="1"/>
      <c r="C718" s="1"/>
      <c r="D718" s="1"/>
      <c r="E718" s="1"/>
      <c r="F718" s="1"/>
      <c r="H718" s="1"/>
    </row>
    <row r="719" ht="12.75" customHeight="1">
      <c r="A719" s="1"/>
      <c r="C719" s="1"/>
      <c r="D719" s="1"/>
      <c r="E719" s="1"/>
      <c r="F719" s="1"/>
      <c r="H719" s="1"/>
    </row>
    <row r="720" ht="12.75" customHeight="1">
      <c r="A720" s="1"/>
      <c r="C720" s="1"/>
      <c r="D720" s="1"/>
      <c r="E720" s="1"/>
      <c r="F720" s="1"/>
      <c r="H720" s="1"/>
    </row>
    <row r="721" ht="12.75" customHeight="1">
      <c r="A721" s="1"/>
      <c r="C721" s="1"/>
      <c r="D721" s="1"/>
      <c r="E721" s="1"/>
      <c r="F721" s="1"/>
      <c r="H721" s="1"/>
    </row>
    <row r="722" ht="12.75" customHeight="1">
      <c r="A722" s="1"/>
      <c r="C722" s="1"/>
      <c r="D722" s="1"/>
      <c r="E722" s="1"/>
      <c r="F722" s="1"/>
      <c r="H722" s="1"/>
    </row>
    <row r="723" ht="12.75" customHeight="1">
      <c r="A723" s="1"/>
      <c r="C723" s="1"/>
      <c r="D723" s="1"/>
      <c r="E723" s="1"/>
      <c r="F723" s="1"/>
      <c r="H723" s="1"/>
    </row>
    <row r="724" ht="12.75" customHeight="1">
      <c r="A724" s="1"/>
      <c r="C724" s="1"/>
      <c r="D724" s="1"/>
      <c r="E724" s="1"/>
      <c r="F724" s="1"/>
      <c r="H724" s="1"/>
    </row>
    <row r="725" ht="12.75" customHeight="1">
      <c r="A725" s="1"/>
      <c r="C725" s="1"/>
      <c r="D725" s="1"/>
      <c r="E725" s="1"/>
      <c r="F725" s="1"/>
      <c r="H725" s="1"/>
    </row>
    <row r="726" ht="12.75" customHeight="1">
      <c r="A726" s="1"/>
      <c r="C726" s="1"/>
      <c r="D726" s="1"/>
      <c r="E726" s="1"/>
      <c r="F726" s="1"/>
      <c r="H726" s="1"/>
    </row>
    <row r="727" ht="12.75" customHeight="1">
      <c r="A727" s="1"/>
      <c r="C727" s="1"/>
      <c r="D727" s="1"/>
      <c r="E727" s="1"/>
      <c r="F727" s="1"/>
      <c r="H727" s="1"/>
    </row>
    <row r="728" ht="12.75" customHeight="1">
      <c r="A728" s="1"/>
      <c r="C728" s="1"/>
      <c r="D728" s="1"/>
      <c r="E728" s="1"/>
      <c r="F728" s="1"/>
      <c r="H728" s="1"/>
    </row>
    <row r="729" ht="12.75" customHeight="1">
      <c r="A729" s="1"/>
      <c r="C729" s="1"/>
      <c r="D729" s="1"/>
      <c r="E729" s="1"/>
      <c r="F729" s="1"/>
      <c r="H729" s="1"/>
    </row>
    <row r="730" ht="12.75" customHeight="1">
      <c r="A730" s="1"/>
      <c r="C730" s="1"/>
      <c r="D730" s="1"/>
      <c r="E730" s="1"/>
      <c r="F730" s="1"/>
      <c r="H730" s="1"/>
    </row>
    <row r="731" ht="12.75" customHeight="1">
      <c r="A731" s="1"/>
      <c r="C731" s="1"/>
      <c r="D731" s="1"/>
      <c r="E731" s="1"/>
      <c r="F731" s="1"/>
      <c r="H731" s="1"/>
    </row>
    <row r="732" ht="12.75" customHeight="1">
      <c r="A732" s="1"/>
      <c r="C732" s="1"/>
      <c r="D732" s="1"/>
      <c r="E732" s="1"/>
      <c r="F732" s="1"/>
      <c r="H732" s="1"/>
    </row>
    <row r="733" ht="12.75" customHeight="1">
      <c r="A733" s="1"/>
      <c r="C733" s="1"/>
      <c r="D733" s="1"/>
      <c r="E733" s="1"/>
      <c r="F733" s="1"/>
      <c r="H733" s="1"/>
    </row>
    <row r="734" ht="12.75" customHeight="1">
      <c r="A734" s="1"/>
      <c r="C734" s="1"/>
      <c r="D734" s="1"/>
      <c r="E734" s="1"/>
      <c r="F734" s="1"/>
      <c r="H734" s="1"/>
    </row>
    <row r="735" ht="12.75" customHeight="1">
      <c r="A735" s="1"/>
      <c r="C735" s="1"/>
      <c r="D735" s="1"/>
      <c r="E735" s="1"/>
      <c r="F735" s="1"/>
      <c r="H735" s="1"/>
    </row>
    <row r="736" ht="12.75" customHeight="1">
      <c r="A736" s="1"/>
      <c r="C736" s="1"/>
      <c r="D736" s="1"/>
      <c r="E736" s="1"/>
      <c r="F736" s="1"/>
      <c r="H736" s="1"/>
    </row>
    <row r="737" ht="12.75" customHeight="1">
      <c r="A737" s="1"/>
      <c r="C737" s="1"/>
      <c r="D737" s="1"/>
      <c r="E737" s="1"/>
      <c r="F737" s="1"/>
      <c r="H737" s="1"/>
    </row>
    <row r="738" ht="12.75" customHeight="1">
      <c r="A738" s="1"/>
      <c r="C738" s="1"/>
      <c r="D738" s="1"/>
      <c r="E738" s="1"/>
      <c r="F738" s="1"/>
      <c r="H738" s="1"/>
    </row>
    <row r="739" ht="12.75" customHeight="1">
      <c r="A739" s="1"/>
      <c r="C739" s="1"/>
      <c r="D739" s="1"/>
      <c r="E739" s="1"/>
      <c r="F739" s="1"/>
      <c r="H739" s="1"/>
    </row>
    <row r="740" ht="12.75" customHeight="1">
      <c r="A740" s="1"/>
      <c r="C740" s="1"/>
      <c r="D740" s="1"/>
      <c r="E740" s="1"/>
      <c r="F740" s="1"/>
      <c r="H740" s="1"/>
    </row>
    <row r="741" ht="12.75" customHeight="1">
      <c r="A741" s="1"/>
      <c r="C741" s="1"/>
      <c r="D741" s="1"/>
      <c r="E741" s="1"/>
      <c r="F741" s="1"/>
      <c r="H741" s="1"/>
    </row>
    <row r="742" ht="12.75" customHeight="1">
      <c r="A742" s="1"/>
      <c r="C742" s="1"/>
      <c r="D742" s="1"/>
      <c r="E742" s="1"/>
      <c r="F742" s="1"/>
      <c r="H742" s="1"/>
    </row>
    <row r="743" ht="12.75" customHeight="1">
      <c r="A743" s="1"/>
      <c r="C743" s="1"/>
      <c r="D743" s="1"/>
      <c r="E743" s="1"/>
      <c r="F743" s="1"/>
      <c r="H743" s="1"/>
    </row>
    <row r="744" ht="12.75" customHeight="1">
      <c r="A744" s="1"/>
      <c r="C744" s="1"/>
      <c r="D744" s="1"/>
      <c r="E744" s="1"/>
      <c r="F744" s="1"/>
      <c r="H744" s="1"/>
    </row>
    <row r="745" ht="12.75" customHeight="1">
      <c r="A745" s="1"/>
      <c r="C745" s="1"/>
      <c r="D745" s="1"/>
      <c r="E745" s="1"/>
      <c r="F745" s="1"/>
      <c r="H745" s="1"/>
    </row>
    <row r="746" ht="12.75" customHeight="1">
      <c r="A746" s="1"/>
      <c r="C746" s="1"/>
      <c r="D746" s="1"/>
      <c r="E746" s="1"/>
      <c r="F746" s="1"/>
      <c r="H746" s="1"/>
    </row>
    <row r="747" ht="12.75" customHeight="1">
      <c r="A747" s="1"/>
      <c r="C747" s="1"/>
      <c r="D747" s="1"/>
      <c r="E747" s="1"/>
      <c r="F747" s="1"/>
      <c r="H747" s="1"/>
    </row>
    <row r="748" ht="12.75" customHeight="1">
      <c r="A748" s="1"/>
      <c r="C748" s="1"/>
      <c r="D748" s="1"/>
      <c r="E748" s="1"/>
      <c r="F748" s="1"/>
      <c r="H748" s="1"/>
    </row>
    <row r="749" ht="12.75" customHeight="1">
      <c r="A749" s="1"/>
      <c r="C749" s="1"/>
      <c r="D749" s="1"/>
      <c r="E749" s="1"/>
      <c r="F749" s="1"/>
      <c r="H749" s="1"/>
    </row>
    <row r="750" ht="12.75" customHeight="1">
      <c r="A750" s="1"/>
      <c r="C750" s="1"/>
      <c r="D750" s="1"/>
      <c r="E750" s="1"/>
      <c r="F750" s="1"/>
      <c r="H750" s="1"/>
    </row>
    <row r="751" ht="12.75" customHeight="1">
      <c r="A751" s="1"/>
      <c r="C751" s="1"/>
      <c r="D751" s="1"/>
      <c r="E751" s="1"/>
      <c r="F751" s="1"/>
      <c r="H751" s="1"/>
    </row>
    <row r="752" ht="12.75" customHeight="1">
      <c r="A752" s="1"/>
      <c r="C752" s="1"/>
      <c r="D752" s="1"/>
      <c r="E752" s="1"/>
      <c r="F752" s="1"/>
      <c r="H752" s="1"/>
    </row>
    <row r="753" ht="12.75" customHeight="1">
      <c r="A753" s="1"/>
      <c r="C753" s="1"/>
      <c r="D753" s="1"/>
      <c r="E753" s="1"/>
      <c r="F753" s="1"/>
      <c r="H753" s="1"/>
    </row>
    <row r="754" ht="12.75" customHeight="1">
      <c r="A754" s="1"/>
      <c r="C754" s="1"/>
      <c r="D754" s="1"/>
      <c r="E754" s="1"/>
      <c r="F754" s="1"/>
      <c r="H754" s="1"/>
    </row>
    <row r="755" ht="12.75" customHeight="1">
      <c r="A755" s="1"/>
      <c r="C755" s="1"/>
      <c r="D755" s="1"/>
      <c r="E755" s="1"/>
      <c r="F755" s="1"/>
      <c r="H755" s="1"/>
    </row>
    <row r="756" ht="12.75" customHeight="1">
      <c r="A756" s="1"/>
      <c r="C756" s="1"/>
      <c r="D756" s="1"/>
      <c r="E756" s="1"/>
      <c r="F756" s="1"/>
      <c r="H756" s="1"/>
    </row>
    <row r="757" ht="12.75" customHeight="1">
      <c r="A757" s="1"/>
      <c r="C757" s="1"/>
      <c r="D757" s="1"/>
      <c r="E757" s="1"/>
      <c r="F757" s="1"/>
      <c r="H757" s="1"/>
    </row>
    <row r="758" ht="12.75" customHeight="1">
      <c r="A758" s="1"/>
      <c r="C758" s="1"/>
      <c r="D758" s="1"/>
      <c r="E758" s="1"/>
      <c r="F758" s="1"/>
      <c r="H758" s="1"/>
    </row>
    <row r="759" ht="12.75" customHeight="1">
      <c r="A759" s="1"/>
      <c r="C759" s="1"/>
      <c r="D759" s="1"/>
      <c r="E759" s="1"/>
      <c r="F759" s="1"/>
      <c r="H759" s="1"/>
    </row>
    <row r="760" ht="12.75" customHeight="1">
      <c r="A760" s="1"/>
      <c r="C760" s="1"/>
      <c r="D760" s="1"/>
      <c r="E760" s="1"/>
      <c r="F760" s="1"/>
      <c r="H760" s="1"/>
    </row>
    <row r="761" ht="12.75" customHeight="1">
      <c r="A761" s="1"/>
      <c r="C761" s="1"/>
      <c r="D761" s="1"/>
      <c r="E761" s="1"/>
      <c r="F761" s="1"/>
      <c r="H761" s="1"/>
    </row>
    <row r="762" ht="12.75" customHeight="1">
      <c r="A762" s="1"/>
      <c r="C762" s="1"/>
      <c r="D762" s="1"/>
      <c r="E762" s="1"/>
      <c r="F762" s="1"/>
      <c r="H762" s="1"/>
    </row>
    <row r="763" ht="12.75" customHeight="1">
      <c r="A763" s="1"/>
      <c r="C763" s="1"/>
      <c r="D763" s="1"/>
      <c r="E763" s="1"/>
      <c r="F763" s="1"/>
      <c r="H763" s="1"/>
    </row>
    <row r="764" ht="12.75" customHeight="1">
      <c r="A764" s="1"/>
      <c r="C764" s="1"/>
      <c r="D764" s="1"/>
      <c r="E764" s="1"/>
      <c r="F764" s="1"/>
      <c r="H764" s="1"/>
    </row>
    <row r="765" ht="12.75" customHeight="1">
      <c r="A765" s="1"/>
      <c r="C765" s="1"/>
      <c r="D765" s="1"/>
      <c r="E765" s="1"/>
      <c r="F765" s="1"/>
      <c r="H765" s="1"/>
    </row>
    <row r="766" ht="12.75" customHeight="1">
      <c r="A766" s="1"/>
      <c r="C766" s="1"/>
      <c r="D766" s="1"/>
      <c r="E766" s="1"/>
      <c r="F766" s="1"/>
      <c r="H766" s="1"/>
    </row>
    <row r="767" ht="12.75" customHeight="1">
      <c r="A767" s="1"/>
      <c r="C767" s="1"/>
      <c r="D767" s="1"/>
      <c r="E767" s="1"/>
      <c r="F767" s="1"/>
      <c r="H767" s="1"/>
    </row>
    <row r="768" ht="12.75" customHeight="1">
      <c r="A768" s="1"/>
      <c r="C768" s="1"/>
      <c r="D768" s="1"/>
      <c r="E768" s="1"/>
      <c r="F768" s="1"/>
      <c r="H768" s="1"/>
    </row>
    <row r="769" ht="12.75" customHeight="1">
      <c r="A769" s="1"/>
      <c r="C769" s="1"/>
      <c r="D769" s="1"/>
      <c r="E769" s="1"/>
      <c r="F769" s="1"/>
      <c r="H769" s="1"/>
    </row>
    <row r="770" ht="12.75" customHeight="1">
      <c r="A770" s="1"/>
      <c r="C770" s="1"/>
      <c r="D770" s="1"/>
      <c r="E770" s="1"/>
      <c r="F770" s="1"/>
      <c r="H770" s="1"/>
    </row>
    <row r="771" ht="12.75" customHeight="1">
      <c r="A771" s="1"/>
      <c r="C771" s="1"/>
      <c r="D771" s="1"/>
      <c r="E771" s="1"/>
      <c r="F771" s="1"/>
      <c r="H771" s="1"/>
    </row>
    <row r="772" ht="12.75" customHeight="1">
      <c r="A772" s="1"/>
      <c r="C772" s="1"/>
      <c r="D772" s="1"/>
      <c r="E772" s="1"/>
      <c r="F772" s="1"/>
      <c r="H772" s="1"/>
    </row>
    <row r="773" ht="12.75" customHeight="1">
      <c r="A773" s="1"/>
      <c r="C773" s="1"/>
      <c r="D773" s="1"/>
      <c r="E773" s="1"/>
      <c r="F773" s="1"/>
      <c r="H773" s="1"/>
    </row>
    <row r="774" ht="12.75" customHeight="1">
      <c r="A774" s="1"/>
      <c r="C774" s="1"/>
      <c r="D774" s="1"/>
      <c r="E774" s="1"/>
      <c r="F774" s="1"/>
      <c r="H774" s="1"/>
    </row>
    <row r="775" ht="12.75" customHeight="1">
      <c r="A775" s="1"/>
      <c r="C775" s="1"/>
      <c r="D775" s="1"/>
      <c r="E775" s="1"/>
      <c r="F775" s="1"/>
      <c r="H775" s="1"/>
    </row>
    <row r="776" ht="12.75" customHeight="1">
      <c r="A776" s="1"/>
      <c r="C776" s="1"/>
      <c r="D776" s="1"/>
      <c r="E776" s="1"/>
      <c r="F776" s="1"/>
      <c r="H776" s="1"/>
    </row>
    <row r="777" ht="12.75" customHeight="1">
      <c r="A777" s="1"/>
      <c r="C777" s="1"/>
      <c r="D777" s="1"/>
      <c r="E777" s="1"/>
      <c r="F777" s="1"/>
      <c r="H777" s="1"/>
    </row>
    <row r="778" ht="12.75" customHeight="1">
      <c r="A778" s="1"/>
      <c r="C778" s="1"/>
      <c r="D778" s="1"/>
      <c r="E778" s="1"/>
      <c r="F778" s="1"/>
      <c r="H778" s="1"/>
    </row>
    <row r="779" ht="12.75" customHeight="1">
      <c r="A779" s="1"/>
      <c r="C779" s="1"/>
      <c r="D779" s="1"/>
      <c r="E779" s="1"/>
      <c r="F779" s="1"/>
      <c r="H779" s="1"/>
    </row>
    <row r="780" ht="12.75" customHeight="1">
      <c r="A780" s="1"/>
      <c r="C780" s="1"/>
      <c r="D780" s="1"/>
      <c r="E780" s="1"/>
      <c r="F780" s="1"/>
      <c r="H780" s="1"/>
    </row>
    <row r="781" ht="12.75" customHeight="1">
      <c r="A781" s="1"/>
      <c r="C781" s="1"/>
      <c r="D781" s="1"/>
      <c r="E781" s="1"/>
      <c r="F781" s="1"/>
      <c r="H781" s="1"/>
    </row>
    <row r="782" ht="12.75" customHeight="1">
      <c r="A782" s="1"/>
      <c r="C782" s="1"/>
      <c r="D782" s="1"/>
      <c r="E782" s="1"/>
      <c r="F782" s="1"/>
      <c r="H782" s="1"/>
    </row>
    <row r="783" ht="12.75" customHeight="1">
      <c r="A783" s="1"/>
      <c r="C783" s="1"/>
      <c r="D783" s="1"/>
      <c r="E783" s="1"/>
      <c r="F783" s="1"/>
      <c r="H783" s="1"/>
    </row>
    <row r="784" ht="12.75" customHeight="1">
      <c r="A784" s="1"/>
      <c r="C784" s="1"/>
      <c r="D784" s="1"/>
      <c r="E784" s="1"/>
      <c r="F784" s="1"/>
      <c r="H784" s="1"/>
    </row>
    <row r="785" ht="12.75" customHeight="1">
      <c r="A785" s="1"/>
      <c r="C785" s="1"/>
      <c r="D785" s="1"/>
      <c r="E785" s="1"/>
      <c r="F785" s="1"/>
      <c r="H785" s="1"/>
    </row>
    <row r="786" ht="12.75" customHeight="1">
      <c r="A786" s="1"/>
      <c r="C786" s="1"/>
      <c r="D786" s="1"/>
      <c r="E786" s="1"/>
      <c r="F786" s="1"/>
      <c r="H786" s="1"/>
    </row>
    <row r="787" ht="12.75" customHeight="1">
      <c r="A787" s="1"/>
      <c r="C787" s="1"/>
      <c r="D787" s="1"/>
      <c r="E787" s="1"/>
      <c r="F787" s="1"/>
      <c r="H787" s="1"/>
    </row>
    <row r="788" ht="12.75" customHeight="1">
      <c r="A788" s="1"/>
      <c r="C788" s="1"/>
      <c r="D788" s="1"/>
      <c r="E788" s="1"/>
      <c r="F788" s="1"/>
      <c r="H788" s="1"/>
    </row>
    <row r="789" ht="12.75" customHeight="1">
      <c r="A789" s="1"/>
      <c r="C789" s="1"/>
      <c r="D789" s="1"/>
      <c r="E789" s="1"/>
      <c r="F789" s="1"/>
      <c r="H789" s="1"/>
    </row>
    <row r="790" ht="12.75" customHeight="1">
      <c r="A790" s="1"/>
      <c r="C790" s="1"/>
      <c r="D790" s="1"/>
      <c r="E790" s="1"/>
      <c r="F790" s="1"/>
      <c r="H790" s="1"/>
    </row>
    <row r="791" ht="12.75" customHeight="1">
      <c r="A791" s="1"/>
      <c r="C791" s="1"/>
      <c r="D791" s="1"/>
      <c r="E791" s="1"/>
      <c r="F791" s="1"/>
      <c r="H791" s="1"/>
    </row>
    <row r="792" ht="12.75" customHeight="1">
      <c r="A792" s="1"/>
      <c r="C792" s="1"/>
      <c r="D792" s="1"/>
      <c r="E792" s="1"/>
      <c r="F792" s="1"/>
      <c r="H792" s="1"/>
    </row>
    <row r="793" ht="12.75" customHeight="1">
      <c r="A793" s="1"/>
      <c r="C793" s="1"/>
      <c r="D793" s="1"/>
      <c r="E793" s="1"/>
      <c r="F793" s="1"/>
      <c r="H793" s="1"/>
    </row>
    <row r="794" ht="12.75" customHeight="1">
      <c r="A794" s="1"/>
      <c r="C794" s="1"/>
      <c r="D794" s="1"/>
      <c r="E794" s="1"/>
      <c r="F794" s="1"/>
      <c r="H794" s="1"/>
    </row>
    <row r="795" ht="12.75" customHeight="1">
      <c r="A795" s="1"/>
      <c r="C795" s="1"/>
      <c r="D795" s="1"/>
      <c r="E795" s="1"/>
      <c r="F795" s="1"/>
      <c r="H795" s="1"/>
    </row>
    <row r="796" ht="12.75" customHeight="1">
      <c r="A796" s="1"/>
      <c r="C796" s="1"/>
      <c r="D796" s="1"/>
      <c r="E796" s="1"/>
      <c r="F796" s="1"/>
      <c r="H796" s="1"/>
    </row>
    <row r="797" ht="12.75" customHeight="1">
      <c r="A797" s="1"/>
      <c r="C797" s="1"/>
      <c r="D797" s="1"/>
      <c r="E797" s="1"/>
      <c r="F797" s="1"/>
      <c r="H797" s="1"/>
    </row>
    <row r="798" ht="12.75" customHeight="1">
      <c r="A798" s="1"/>
      <c r="C798" s="1"/>
      <c r="D798" s="1"/>
      <c r="E798" s="1"/>
      <c r="F798" s="1"/>
      <c r="H798" s="1"/>
    </row>
    <row r="799" ht="12.75" customHeight="1">
      <c r="A799" s="1"/>
      <c r="C799" s="1"/>
      <c r="D799" s="1"/>
      <c r="E799" s="1"/>
      <c r="F799" s="1"/>
      <c r="H799" s="1"/>
    </row>
    <row r="800" ht="12.75" customHeight="1">
      <c r="A800" s="1"/>
      <c r="C800" s="1"/>
      <c r="D800" s="1"/>
      <c r="E800" s="1"/>
      <c r="F800" s="1"/>
      <c r="H800" s="1"/>
    </row>
    <row r="801" ht="12.75" customHeight="1">
      <c r="A801" s="1"/>
      <c r="C801" s="1"/>
      <c r="D801" s="1"/>
      <c r="E801" s="1"/>
      <c r="F801" s="1"/>
      <c r="H801" s="1"/>
    </row>
    <row r="802" ht="12.75" customHeight="1">
      <c r="A802" s="1"/>
      <c r="C802" s="1"/>
      <c r="D802" s="1"/>
      <c r="E802" s="1"/>
      <c r="F802" s="1"/>
      <c r="H802" s="1"/>
    </row>
    <row r="803" ht="12.75" customHeight="1">
      <c r="A803" s="1"/>
      <c r="C803" s="1"/>
      <c r="D803" s="1"/>
      <c r="E803" s="1"/>
      <c r="F803" s="1"/>
      <c r="H803" s="1"/>
    </row>
    <row r="804" ht="12.75" customHeight="1">
      <c r="A804" s="1"/>
      <c r="C804" s="1"/>
      <c r="D804" s="1"/>
      <c r="E804" s="1"/>
      <c r="F804" s="1"/>
      <c r="H804" s="1"/>
    </row>
    <row r="805" ht="12.75" customHeight="1">
      <c r="A805" s="1"/>
      <c r="C805" s="1"/>
      <c r="D805" s="1"/>
      <c r="E805" s="1"/>
      <c r="F805" s="1"/>
      <c r="H805" s="1"/>
    </row>
    <row r="806" ht="12.75" customHeight="1">
      <c r="A806" s="1"/>
      <c r="C806" s="1"/>
      <c r="D806" s="1"/>
      <c r="E806" s="1"/>
      <c r="F806" s="1"/>
      <c r="H806" s="1"/>
    </row>
    <row r="807" ht="12.75" customHeight="1">
      <c r="A807" s="1"/>
      <c r="C807" s="1"/>
      <c r="D807" s="1"/>
      <c r="E807" s="1"/>
      <c r="F807" s="1"/>
      <c r="H807" s="1"/>
    </row>
    <row r="808" ht="12.75" customHeight="1">
      <c r="A808" s="1"/>
      <c r="C808" s="1"/>
      <c r="D808" s="1"/>
      <c r="E808" s="1"/>
      <c r="F808" s="1"/>
      <c r="H808" s="1"/>
    </row>
    <row r="809" ht="12.75" customHeight="1">
      <c r="A809" s="1"/>
      <c r="C809" s="1"/>
      <c r="D809" s="1"/>
      <c r="E809" s="1"/>
      <c r="F809" s="1"/>
      <c r="H809" s="1"/>
    </row>
    <row r="810" ht="12.75" customHeight="1">
      <c r="A810" s="1"/>
      <c r="C810" s="1"/>
      <c r="D810" s="1"/>
      <c r="E810" s="1"/>
      <c r="F810" s="1"/>
      <c r="H810" s="1"/>
    </row>
    <row r="811" ht="12.75" customHeight="1">
      <c r="A811" s="1"/>
      <c r="C811" s="1"/>
      <c r="D811" s="1"/>
      <c r="E811" s="1"/>
      <c r="F811" s="1"/>
      <c r="H811" s="1"/>
    </row>
    <row r="812" ht="12.75" customHeight="1">
      <c r="A812" s="1"/>
      <c r="C812" s="1"/>
      <c r="D812" s="1"/>
      <c r="E812" s="1"/>
      <c r="F812" s="1"/>
      <c r="H812" s="1"/>
    </row>
    <row r="813" ht="12.75" customHeight="1">
      <c r="A813" s="1"/>
      <c r="C813" s="1"/>
      <c r="D813" s="1"/>
      <c r="E813" s="1"/>
      <c r="F813" s="1"/>
      <c r="H813" s="1"/>
    </row>
    <row r="814" ht="12.75" customHeight="1">
      <c r="A814" s="1"/>
      <c r="C814" s="1"/>
      <c r="D814" s="1"/>
      <c r="E814" s="1"/>
      <c r="F814" s="1"/>
      <c r="H814" s="1"/>
    </row>
    <row r="815" ht="12.75" customHeight="1">
      <c r="A815" s="1"/>
      <c r="C815" s="1"/>
      <c r="D815" s="1"/>
      <c r="E815" s="1"/>
      <c r="F815" s="1"/>
      <c r="H815" s="1"/>
    </row>
    <row r="816" ht="12.75" customHeight="1">
      <c r="A816" s="1"/>
      <c r="C816" s="1"/>
      <c r="D816" s="1"/>
      <c r="E816" s="1"/>
      <c r="F816" s="1"/>
      <c r="H816" s="1"/>
    </row>
    <row r="817" ht="12.75" customHeight="1">
      <c r="A817" s="1"/>
      <c r="C817" s="1"/>
      <c r="D817" s="1"/>
      <c r="E817" s="1"/>
      <c r="F817" s="1"/>
      <c r="H817" s="1"/>
    </row>
    <row r="818" ht="12.75" customHeight="1">
      <c r="A818" s="1"/>
      <c r="C818" s="1"/>
      <c r="D818" s="1"/>
      <c r="E818" s="1"/>
      <c r="F818" s="1"/>
      <c r="H818" s="1"/>
    </row>
    <row r="819" ht="12.75" customHeight="1">
      <c r="A819" s="1"/>
      <c r="C819" s="1"/>
      <c r="D819" s="1"/>
      <c r="E819" s="1"/>
      <c r="F819" s="1"/>
      <c r="H819" s="1"/>
    </row>
    <row r="820" ht="12.75" customHeight="1">
      <c r="A820" s="1"/>
      <c r="C820" s="1"/>
      <c r="D820" s="1"/>
      <c r="E820" s="1"/>
      <c r="F820" s="1"/>
      <c r="H820" s="1"/>
    </row>
    <row r="821" ht="12.75" customHeight="1">
      <c r="A821" s="1"/>
      <c r="C821" s="1"/>
      <c r="D821" s="1"/>
      <c r="E821" s="1"/>
      <c r="F821" s="1"/>
      <c r="H821" s="1"/>
    </row>
    <row r="822" ht="12.75" customHeight="1">
      <c r="A822" s="1"/>
      <c r="C822" s="1"/>
      <c r="D822" s="1"/>
      <c r="E822" s="1"/>
      <c r="F822" s="1"/>
      <c r="H822" s="1"/>
    </row>
    <row r="823" ht="12.75" customHeight="1">
      <c r="A823" s="1"/>
      <c r="C823" s="1"/>
      <c r="D823" s="1"/>
      <c r="E823" s="1"/>
      <c r="F823" s="1"/>
      <c r="H823" s="1"/>
    </row>
    <row r="824" ht="12.75" customHeight="1">
      <c r="A824" s="1"/>
      <c r="C824" s="1"/>
      <c r="D824" s="1"/>
      <c r="E824" s="1"/>
      <c r="F824" s="1"/>
      <c r="H824" s="1"/>
    </row>
    <row r="825" ht="12.75" customHeight="1">
      <c r="A825" s="1"/>
      <c r="C825" s="1"/>
      <c r="D825" s="1"/>
      <c r="E825" s="1"/>
      <c r="F825" s="1"/>
      <c r="H825" s="1"/>
    </row>
    <row r="826" ht="12.75" customHeight="1">
      <c r="A826" s="1"/>
      <c r="C826" s="1"/>
      <c r="D826" s="1"/>
      <c r="E826" s="1"/>
      <c r="F826" s="1"/>
      <c r="H826" s="1"/>
    </row>
    <row r="827" ht="12.75" customHeight="1">
      <c r="A827" s="1"/>
      <c r="C827" s="1"/>
      <c r="D827" s="1"/>
      <c r="E827" s="1"/>
      <c r="F827" s="1"/>
      <c r="H827" s="1"/>
    </row>
    <row r="828" ht="12.75" customHeight="1">
      <c r="A828" s="1"/>
      <c r="C828" s="1"/>
      <c r="D828" s="1"/>
      <c r="E828" s="1"/>
      <c r="F828" s="1"/>
      <c r="H828" s="1"/>
    </row>
    <row r="829" ht="12.75" customHeight="1">
      <c r="A829" s="1"/>
      <c r="C829" s="1"/>
      <c r="D829" s="1"/>
      <c r="E829" s="1"/>
      <c r="F829" s="1"/>
      <c r="H829" s="1"/>
    </row>
    <row r="830" ht="12.75" customHeight="1">
      <c r="A830" s="1"/>
      <c r="C830" s="1"/>
      <c r="D830" s="1"/>
      <c r="E830" s="1"/>
      <c r="F830" s="1"/>
      <c r="H830" s="1"/>
    </row>
    <row r="831" ht="12.75" customHeight="1">
      <c r="A831" s="1"/>
      <c r="C831" s="1"/>
      <c r="D831" s="1"/>
      <c r="E831" s="1"/>
      <c r="F831" s="1"/>
      <c r="H831" s="1"/>
    </row>
    <row r="832" ht="12.75" customHeight="1">
      <c r="A832" s="1"/>
      <c r="C832" s="1"/>
      <c r="D832" s="1"/>
      <c r="E832" s="1"/>
      <c r="F832" s="1"/>
      <c r="H832" s="1"/>
    </row>
    <row r="833" ht="12.75" customHeight="1">
      <c r="A833" s="1"/>
      <c r="C833" s="1"/>
      <c r="D833" s="1"/>
      <c r="E833" s="1"/>
      <c r="F833" s="1"/>
      <c r="H833" s="1"/>
    </row>
    <row r="834" ht="12.75" customHeight="1">
      <c r="A834" s="1"/>
      <c r="C834" s="1"/>
      <c r="D834" s="1"/>
      <c r="E834" s="1"/>
      <c r="F834" s="1"/>
      <c r="H834" s="1"/>
    </row>
    <row r="835" ht="12.75" customHeight="1">
      <c r="A835" s="1"/>
      <c r="C835" s="1"/>
      <c r="D835" s="1"/>
      <c r="E835" s="1"/>
      <c r="F835" s="1"/>
      <c r="H835" s="1"/>
    </row>
    <row r="836" ht="12.75" customHeight="1">
      <c r="A836" s="1"/>
      <c r="C836" s="1"/>
      <c r="D836" s="1"/>
      <c r="E836" s="1"/>
      <c r="F836" s="1"/>
      <c r="H836" s="1"/>
    </row>
    <row r="837" ht="12.75" customHeight="1">
      <c r="A837" s="1"/>
      <c r="C837" s="1"/>
      <c r="D837" s="1"/>
      <c r="E837" s="1"/>
      <c r="F837" s="1"/>
      <c r="H837" s="1"/>
    </row>
    <row r="838" ht="12.75" customHeight="1">
      <c r="A838" s="1"/>
      <c r="C838" s="1"/>
      <c r="D838" s="1"/>
      <c r="E838" s="1"/>
      <c r="F838" s="1"/>
      <c r="H838" s="1"/>
    </row>
    <row r="839" ht="12.75" customHeight="1">
      <c r="A839" s="1"/>
      <c r="C839" s="1"/>
      <c r="D839" s="1"/>
      <c r="E839" s="1"/>
      <c r="F839" s="1"/>
      <c r="H839" s="1"/>
    </row>
    <row r="840" ht="12.75" customHeight="1">
      <c r="A840" s="1"/>
      <c r="C840" s="1"/>
      <c r="D840" s="1"/>
      <c r="E840" s="1"/>
      <c r="F840" s="1"/>
      <c r="H840" s="1"/>
    </row>
    <row r="841" ht="12.75" customHeight="1">
      <c r="A841" s="1"/>
      <c r="C841" s="1"/>
      <c r="D841" s="1"/>
      <c r="E841" s="1"/>
      <c r="F841" s="1"/>
      <c r="H841" s="1"/>
    </row>
    <row r="842" ht="12.75" customHeight="1">
      <c r="A842" s="1"/>
      <c r="C842" s="1"/>
      <c r="D842" s="1"/>
      <c r="E842" s="1"/>
      <c r="F842" s="1"/>
      <c r="H842" s="1"/>
    </row>
    <row r="843" ht="12.75" customHeight="1">
      <c r="A843" s="1"/>
      <c r="C843" s="1"/>
      <c r="D843" s="1"/>
      <c r="E843" s="1"/>
      <c r="F843" s="1"/>
      <c r="H843" s="1"/>
    </row>
    <row r="844" ht="12.75" customHeight="1">
      <c r="A844" s="1"/>
      <c r="C844" s="1"/>
      <c r="D844" s="1"/>
      <c r="E844" s="1"/>
      <c r="F844" s="1"/>
      <c r="H844" s="1"/>
    </row>
    <row r="845" ht="12.75" customHeight="1">
      <c r="A845" s="1"/>
      <c r="C845" s="1"/>
      <c r="D845" s="1"/>
      <c r="E845" s="1"/>
      <c r="F845" s="1"/>
      <c r="H845" s="1"/>
    </row>
    <row r="846" ht="12.75" customHeight="1">
      <c r="A846" s="1"/>
      <c r="C846" s="1"/>
      <c r="D846" s="1"/>
      <c r="E846" s="1"/>
      <c r="F846" s="1"/>
      <c r="H846" s="1"/>
    </row>
    <row r="847" ht="12.75" customHeight="1">
      <c r="A847" s="1"/>
      <c r="C847" s="1"/>
      <c r="D847" s="1"/>
      <c r="E847" s="1"/>
      <c r="F847" s="1"/>
      <c r="H847" s="1"/>
    </row>
    <row r="848" ht="12.75" customHeight="1">
      <c r="A848" s="1"/>
      <c r="C848" s="1"/>
      <c r="D848" s="1"/>
      <c r="E848" s="1"/>
      <c r="F848" s="1"/>
      <c r="H848" s="1"/>
    </row>
    <row r="849" ht="12.75" customHeight="1">
      <c r="A849" s="1"/>
      <c r="C849" s="1"/>
      <c r="D849" s="1"/>
      <c r="E849" s="1"/>
      <c r="F849" s="1"/>
      <c r="H849" s="1"/>
    </row>
    <row r="850" ht="12.75" customHeight="1">
      <c r="A850" s="1"/>
      <c r="C850" s="1"/>
      <c r="D850" s="1"/>
      <c r="E850" s="1"/>
      <c r="F850" s="1"/>
      <c r="H850" s="1"/>
    </row>
    <row r="851" ht="12.75" customHeight="1">
      <c r="A851" s="1"/>
      <c r="C851" s="1"/>
      <c r="D851" s="1"/>
      <c r="E851" s="1"/>
      <c r="F851" s="1"/>
      <c r="H851" s="1"/>
    </row>
    <row r="852" ht="12.75" customHeight="1">
      <c r="A852" s="1"/>
      <c r="C852" s="1"/>
      <c r="D852" s="1"/>
      <c r="E852" s="1"/>
      <c r="F852" s="1"/>
      <c r="H852" s="1"/>
    </row>
    <row r="853" ht="12.75" customHeight="1">
      <c r="A853" s="1"/>
      <c r="C853" s="1"/>
      <c r="D853" s="1"/>
      <c r="E853" s="1"/>
      <c r="F853" s="1"/>
      <c r="H853" s="1"/>
    </row>
    <row r="854" ht="12.75" customHeight="1">
      <c r="A854" s="1"/>
      <c r="C854" s="1"/>
      <c r="D854" s="1"/>
      <c r="E854" s="1"/>
      <c r="F854" s="1"/>
      <c r="H854" s="1"/>
    </row>
    <row r="855" ht="12.75" customHeight="1">
      <c r="A855" s="1"/>
      <c r="C855" s="1"/>
      <c r="D855" s="1"/>
      <c r="E855" s="1"/>
      <c r="F855" s="1"/>
      <c r="H855" s="1"/>
    </row>
    <row r="856" ht="12.75" customHeight="1">
      <c r="A856" s="1"/>
      <c r="C856" s="1"/>
      <c r="D856" s="1"/>
      <c r="E856" s="1"/>
      <c r="F856" s="1"/>
      <c r="H856" s="1"/>
    </row>
    <row r="857" ht="12.75" customHeight="1">
      <c r="A857" s="1"/>
      <c r="C857" s="1"/>
      <c r="D857" s="1"/>
      <c r="E857" s="1"/>
      <c r="F857" s="1"/>
      <c r="H857" s="1"/>
    </row>
    <row r="858" ht="12.75" customHeight="1">
      <c r="A858" s="1"/>
      <c r="C858" s="1"/>
      <c r="D858" s="1"/>
      <c r="E858" s="1"/>
      <c r="F858" s="1"/>
      <c r="H858" s="1"/>
    </row>
    <row r="859" ht="12.75" customHeight="1">
      <c r="A859" s="1"/>
      <c r="C859" s="1"/>
      <c r="D859" s="1"/>
      <c r="E859" s="1"/>
      <c r="F859" s="1"/>
      <c r="H859" s="1"/>
    </row>
    <row r="860" ht="12.75" customHeight="1">
      <c r="A860" s="1"/>
      <c r="C860" s="1"/>
      <c r="D860" s="1"/>
      <c r="E860" s="1"/>
      <c r="F860" s="1"/>
      <c r="H860" s="1"/>
    </row>
    <row r="861" ht="12.75" customHeight="1">
      <c r="A861" s="1"/>
      <c r="C861" s="1"/>
      <c r="D861" s="1"/>
      <c r="E861" s="1"/>
      <c r="F861" s="1"/>
      <c r="H861" s="1"/>
    </row>
    <row r="862" ht="12.75" customHeight="1">
      <c r="A862" s="1"/>
      <c r="C862" s="1"/>
      <c r="D862" s="1"/>
      <c r="E862" s="1"/>
      <c r="F862" s="1"/>
      <c r="H862" s="1"/>
    </row>
    <row r="863" ht="12.75" customHeight="1">
      <c r="A863" s="1"/>
      <c r="C863" s="1"/>
      <c r="D863" s="1"/>
      <c r="E863" s="1"/>
      <c r="F863" s="1"/>
      <c r="H863" s="1"/>
    </row>
    <row r="864" ht="12.75" customHeight="1">
      <c r="A864" s="1"/>
      <c r="C864" s="1"/>
      <c r="D864" s="1"/>
      <c r="E864" s="1"/>
      <c r="F864" s="1"/>
      <c r="H864" s="1"/>
    </row>
    <row r="865" ht="12.75" customHeight="1">
      <c r="A865" s="1"/>
      <c r="C865" s="1"/>
      <c r="D865" s="1"/>
      <c r="E865" s="1"/>
      <c r="F865" s="1"/>
      <c r="H865" s="1"/>
    </row>
    <row r="866" ht="12.75" customHeight="1">
      <c r="A866" s="1"/>
      <c r="C866" s="1"/>
      <c r="D866" s="1"/>
      <c r="E866" s="1"/>
      <c r="F866" s="1"/>
      <c r="H866" s="1"/>
    </row>
    <row r="867" ht="12.75" customHeight="1">
      <c r="A867" s="1"/>
      <c r="C867" s="1"/>
      <c r="D867" s="1"/>
      <c r="E867" s="1"/>
      <c r="F867" s="1"/>
      <c r="H867" s="1"/>
    </row>
    <row r="868" ht="12.75" customHeight="1">
      <c r="A868" s="1"/>
      <c r="C868" s="1"/>
      <c r="D868" s="1"/>
      <c r="E868" s="1"/>
      <c r="F868" s="1"/>
      <c r="H868" s="1"/>
    </row>
    <row r="869" ht="12.75" customHeight="1">
      <c r="A869" s="1"/>
      <c r="C869" s="1"/>
      <c r="D869" s="1"/>
      <c r="E869" s="1"/>
      <c r="F869" s="1"/>
      <c r="H869" s="1"/>
    </row>
    <row r="870" ht="12.75" customHeight="1">
      <c r="A870" s="1"/>
      <c r="C870" s="1"/>
      <c r="D870" s="1"/>
      <c r="E870" s="1"/>
      <c r="F870" s="1"/>
      <c r="H870" s="1"/>
    </row>
    <row r="871" ht="12.75" customHeight="1">
      <c r="A871" s="1"/>
      <c r="C871" s="1"/>
      <c r="D871" s="1"/>
      <c r="E871" s="1"/>
      <c r="F871" s="1"/>
      <c r="H871" s="1"/>
    </row>
    <row r="872" ht="12.75" customHeight="1">
      <c r="A872" s="1"/>
      <c r="C872" s="1"/>
      <c r="D872" s="1"/>
      <c r="E872" s="1"/>
      <c r="F872" s="1"/>
      <c r="H872" s="1"/>
    </row>
    <row r="873" ht="12.75" customHeight="1">
      <c r="A873" s="1"/>
      <c r="C873" s="1"/>
      <c r="D873" s="1"/>
      <c r="E873" s="1"/>
      <c r="F873" s="1"/>
      <c r="H873" s="1"/>
    </row>
    <row r="874" ht="12.75" customHeight="1">
      <c r="A874" s="1"/>
      <c r="C874" s="1"/>
      <c r="D874" s="1"/>
      <c r="E874" s="1"/>
      <c r="F874" s="1"/>
      <c r="H874" s="1"/>
    </row>
    <row r="875" ht="12.75" customHeight="1">
      <c r="A875" s="1"/>
      <c r="C875" s="1"/>
      <c r="D875" s="1"/>
      <c r="E875" s="1"/>
      <c r="F875" s="1"/>
      <c r="H875" s="1"/>
    </row>
    <row r="876" ht="12.75" customHeight="1">
      <c r="A876" s="1"/>
      <c r="C876" s="1"/>
      <c r="D876" s="1"/>
      <c r="E876" s="1"/>
      <c r="F876" s="1"/>
      <c r="H876" s="1"/>
    </row>
    <row r="877" ht="12.75" customHeight="1">
      <c r="A877" s="1"/>
      <c r="C877" s="1"/>
      <c r="D877" s="1"/>
      <c r="E877" s="1"/>
      <c r="F877" s="1"/>
      <c r="H877" s="1"/>
    </row>
    <row r="878" ht="12.75" customHeight="1">
      <c r="A878" s="1"/>
      <c r="C878" s="1"/>
      <c r="D878" s="1"/>
      <c r="E878" s="1"/>
      <c r="F878" s="1"/>
      <c r="H878" s="1"/>
    </row>
    <row r="879" ht="12.75" customHeight="1">
      <c r="A879" s="1"/>
      <c r="C879" s="1"/>
      <c r="D879" s="1"/>
      <c r="E879" s="1"/>
      <c r="F879" s="1"/>
      <c r="H879" s="1"/>
    </row>
    <row r="880" ht="12.75" customHeight="1">
      <c r="A880" s="1"/>
      <c r="C880" s="1"/>
      <c r="D880" s="1"/>
      <c r="E880" s="1"/>
      <c r="F880" s="1"/>
      <c r="H880" s="1"/>
    </row>
    <row r="881" ht="12.75" customHeight="1">
      <c r="A881" s="1"/>
      <c r="C881" s="1"/>
      <c r="D881" s="1"/>
      <c r="E881" s="1"/>
      <c r="F881" s="1"/>
      <c r="H881" s="1"/>
    </row>
    <row r="882" ht="12.75" customHeight="1">
      <c r="A882" s="1"/>
      <c r="C882" s="1"/>
      <c r="D882" s="1"/>
      <c r="E882" s="1"/>
      <c r="F882" s="1"/>
      <c r="H882" s="1"/>
    </row>
    <row r="883" ht="12.75" customHeight="1">
      <c r="A883" s="1"/>
      <c r="C883" s="1"/>
      <c r="D883" s="1"/>
      <c r="E883" s="1"/>
      <c r="F883" s="1"/>
      <c r="H883" s="1"/>
    </row>
    <row r="884" ht="12.75" customHeight="1">
      <c r="A884" s="1"/>
      <c r="C884" s="1"/>
      <c r="D884" s="1"/>
      <c r="E884" s="1"/>
      <c r="F884" s="1"/>
      <c r="H884" s="1"/>
    </row>
    <row r="885" ht="12.75" customHeight="1">
      <c r="A885" s="1"/>
      <c r="C885" s="1"/>
      <c r="D885" s="1"/>
      <c r="E885" s="1"/>
      <c r="F885" s="1"/>
      <c r="H885" s="1"/>
    </row>
    <row r="886" ht="12.75" customHeight="1">
      <c r="A886" s="1"/>
      <c r="C886" s="1"/>
      <c r="D886" s="1"/>
      <c r="E886" s="1"/>
      <c r="F886" s="1"/>
      <c r="H886" s="1"/>
    </row>
    <row r="887" ht="12.75" customHeight="1">
      <c r="A887" s="1"/>
      <c r="C887" s="1"/>
      <c r="D887" s="1"/>
      <c r="E887" s="1"/>
      <c r="F887" s="1"/>
      <c r="H887" s="1"/>
    </row>
    <row r="888" ht="12.75" customHeight="1">
      <c r="A888" s="1"/>
      <c r="C888" s="1"/>
      <c r="D888" s="1"/>
      <c r="E888" s="1"/>
      <c r="F888" s="1"/>
      <c r="H888" s="1"/>
    </row>
    <row r="889" ht="12.75" customHeight="1">
      <c r="A889" s="1"/>
      <c r="C889" s="1"/>
      <c r="D889" s="1"/>
      <c r="E889" s="1"/>
      <c r="F889" s="1"/>
      <c r="H889" s="1"/>
    </row>
    <row r="890" ht="12.75" customHeight="1">
      <c r="A890" s="1"/>
      <c r="C890" s="1"/>
      <c r="D890" s="1"/>
      <c r="E890" s="1"/>
      <c r="F890" s="1"/>
      <c r="H890" s="1"/>
    </row>
    <row r="891" ht="12.75" customHeight="1">
      <c r="A891" s="1"/>
      <c r="C891" s="1"/>
      <c r="D891" s="1"/>
      <c r="E891" s="1"/>
      <c r="F891" s="1"/>
      <c r="H891" s="1"/>
    </row>
    <row r="892" ht="12.75" customHeight="1">
      <c r="A892" s="1"/>
      <c r="C892" s="1"/>
      <c r="D892" s="1"/>
      <c r="E892" s="1"/>
      <c r="F892" s="1"/>
      <c r="H892" s="1"/>
    </row>
    <row r="893" ht="12.75" customHeight="1">
      <c r="A893" s="1"/>
      <c r="C893" s="1"/>
      <c r="D893" s="1"/>
      <c r="E893" s="1"/>
      <c r="F893" s="1"/>
      <c r="H893" s="1"/>
    </row>
    <row r="894" ht="12.75" customHeight="1">
      <c r="A894" s="1"/>
      <c r="C894" s="1"/>
      <c r="D894" s="1"/>
      <c r="E894" s="1"/>
      <c r="F894" s="1"/>
      <c r="H894" s="1"/>
    </row>
    <row r="895" ht="12.75" customHeight="1">
      <c r="A895" s="1"/>
      <c r="C895" s="1"/>
      <c r="D895" s="1"/>
      <c r="E895" s="1"/>
      <c r="F895" s="1"/>
      <c r="H895" s="1"/>
    </row>
    <row r="896" ht="12.75" customHeight="1">
      <c r="A896" s="1"/>
      <c r="C896" s="1"/>
      <c r="D896" s="1"/>
      <c r="E896" s="1"/>
      <c r="F896" s="1"/>
      <c r="H896" s="1"/>
    </row>
    <row r="897" ht="12.75" customHeight="1">
      <c r="A897" s="1"/>
      <c r="C897" s="1"/>
      <c r="D897" s="1"/>
      <c r="E897" s="1"/>
      <c r="F897" s="1"/>
      <c r="H897" s="1"/>
    </row>
    <row r="898" ht="12.75" customHeight="1">
      <c r="A898" s="1"/>
      <c r="C898" s="1"/>
      <c r="D898" s="1"/>
      <c r="E898" s="1"/>
      <c r="F898" s="1"/>
      <c r="H898" s="1"/>
    </row>
    <row r="899" ht="12.75" customHeight="1">
      <c r="A899" s="1"/>
      <c r="C899" s="1"/>
      <c r="D899" s="1"/>
      <c r="E899" s="1"/>
      <c r="F899" s="1"/>
      <c r="H899" s="1"/>
    </row>
    <row r="900" ht="12.75" customHeight="1">
      <c r="A900" s="1"/>
      <c r="C900" s="1"/>
      <c r="D900" s="1"/>
      <c r="E900" s="1"/>
      <c r="F900" s="1"/>
      <c r="H900" s="1"/>
    </row>
    <row r="901" ht="12.75" customHeight="1">
      <c r="A901" s="1"/>
      <c r="C901" s="1"/>
      <c r="D901" s="1"/>
      <c r="E901" s="1"/>
      <c r="F901" s="1"/>
      <c r="H901" s="1"/>
    </row>
    <row r="902" ht="12.75" customHeight="1">
      <c r="A902" s="1"/>
      <c r="C902" s="1"/>
      <c r="D902" s="1"/>
      <c r="E902" s="1"/>
      <c r="F902" s="1"/>
      <c r="H902" s="1"/>
    </row>
    <row r="903" ht="12.75" customHeight="1">
      <c r="A903" s="1"/>
      <c r="C903" s="1"/>
      <c r="D903" s="1"/>
      <c r="E903" s="1"/>
      <c r="F903" s="1"/>
      <c r="H903" s="1"/>
    </row>
    <row r="904" ht="12.75" customHeight="1">
      <c r="A904" s="1"/>
      <c r="C904" s="1"/>
      <c r="D904" s="1"/>
      <c r="E904" s="1"/>
      <c r="F904" s="1"/>
      <c r="H904" s="1"/>
    </row>
    <row r="905" ht="12.75" customHeight="1">
      <c r="A905" s="1"/>
      <c r="C905" s="1"/>
      <c r="D905" s="1"/>
      <c r="E905" s="1"/>
      <c r="F905" s="1"/>
      <c r="H905" s="1"/>
    </row>
    <row r="906" ht="12.75" customHeight="1">
      <c r="A906" s="1"/>
      <c r="C906" s="1"/>
      <c r="D906" s="1"/>
      <c r="E906" s="1"/>
      <c r="F906" s="1"/>
      <c r="H906" s="1"/>
    </row>
    <row r="907" ht="12.75" customHeight="1">
      <c r="A907" s="1"/>
      <c r="C907" s="1"/>
      <c r="D907" s="1"/>
      <c r="E907" s="1"/>
      <c r="F907" s="1"/>
      <c r="H907" s="1"/>
    </row>
    <row r="908" ht="12.75" customHeight="1">
      <c r="A908" s="1"/>
      <c r="C908" s="1"/>
      <c r="D908" s="1"/>
      <c r="E908" s="1"/>
      <c r="F908" s="1"/>
      <c r="H908" s="1"/>
    </row>
    <row r="909" ht="12.75" customHeight="1">
      <c r="A909" s="1"/>
      <c r="C909" s="1"/>
      <c r="D909" s="1"/>
      <c r="E909" s="1"/>
      <c r="F909" s="1"/>
      <c r="H909" s="1"/>
    </row>
    <row r="910" ht="12.75" customHeight="1">
      <c r="A910" s="1"/>
      <c r="C910" s="1"/>
      <c r="D910" s="1"/>
      <c r="E910" s="1"/>
      <c r="F910" s="1"/>
      <c r="H910" s="1"/>
    </row>
    <row r="911" ht="12.75" customHeight="1">
      <c r="A911" s="1"/>
      <c r="C911" s="1"/>
      <c r="D911" s="1"/>
      <c r="E911" s="1"/>
      <c r="F911" s="1"/>
      <c r="H911" s="1"/>
    </row>
    <row r="912" ht="12.75" customHeight="1">
      <c r="A912" s="1"/>
      <c r="C912" s="1"/>
      <c r="D912" s="1"/>
      <c r="E912" s="1"/>
      <c r="F912" s="1"/>
      <c r="H912" s="1"/>
    </row>
    <row r="913" ht="12.75" customHeight="1">
      <c r="A913" s="1"/>
      <c r="C913" s="1"/>
      <c r="D913" s="1"/>
      <c r="E913" s="1"/>
      <c r="F913" s="1"/>
      <c r="H913" s="1"/>
    </row>
    <row r="914" ht="12.75" customHeight="1">
      <c r="A914" s="1"/>
      <c r="C914" s="1"/>
      <c r="D914" s="1"/>
      <c r="E914" s="1"/>
      <c r="F914" s="1"/>
      <c r="H914" s="1"/>
    </row>
    <row r="915" ht="12.75" customHeight="1">
      <c r="A915" s="1"/>
      <c r="C915" s="1"/>
      <c r="D915" s="1"/>
      <c r="E915" s="1"/>
      <c r="F915" s="1"/>
      <c r="H915" s="1"/>
    </row>
    <row r="916" ht="12.75" customHeight="1">
      <c r="A916" s="1"/>
      <c r="C916" s="1"/>
      <c r="D916" s="1"/>
      <c r="E916" s="1"/>
      <c r="F916" s="1"/>
      <c r="H916" s="1"/>
    </row>
    <row r="917" ht="12.75" customHeight="1">
      <c r="A917" s="1"/>
      <c r="C917" s="1"/>
      <c r="D917" s="1"/>
      <c r="E917" s="1"/>
      <c r="F917" s="1"/>
      <c r="H917" s="1"/>
    </row>
    <row r="918" ht="12.75" customHeight="1">
      <c r="A918" s="1"/>
      <c r="C918" s="1"/>
      <c r="D918" s="1"/>
      <c r="E918" s="1"/>
      <c r="F918" s="1"/>
      <c r="H918" s="1"/>
    </row>
    <row r="919" ht="12.75" customHeight="1">
      <c r="A919" s="1"/>
      <c r="C919" s="1"/>
      <c r="D919" s="1"/>
      <c r="E919" s="1"/>
      <c r="F919" s="1"/>
      <c r="H919" s="1"/>
    </row>
    <row r="920" ht="12.75" customHeight="1">
      <c r="A920" s="1"/>
      <c r="C920" s="1"/>
      <c r="D920" s="1"/>
      <c r="E920" s="1"/>
      <c r="F920" s="1"/>
      <c r="H920" s="1"/>
    </row>
    <row r="921" ht="12.75" customHeight="1">
      <c r="A921" s="1"/>
      <c r="C921" s="1"/>
      <c r="D921" s="1"/>
      <c r="E921" s="1"/>
      <c r="F921" s="1"/>
      <c r="H921" s="1"/>
    </row>
    <row r="922" ht="12.75" customHeight="1">
      <c r="A922" s="1"/>
      <c r="C922" s="1"/>
      <c r="D922" s="1"/>
      <c r="E922" s="1"/>
      <c r="F922" s="1"/>
      <c r="H922" s="1"/>
    </row>
    <row r="923" ht="12.75" customHeight="1">
      <c r="A923" s="1"/>
      <c r="C923" s="1"/>
      <c r="D923" s="1"/>
      <c r="E923" s="1"/>
      <c r="F923" s="1"/>
      <c r="H923" s="1"/>
    </row>
    <row r="924" ht="12.75" customHeight="1">
      <c r="A924" s="1"/>
      <c r="C924" s="1"/>
      <c r="D924" s="1"/>
      <c r="E924" s="1"/>
      <c r="F924" s="1"/>
      <c r="H924" s="1"/>
    </row>
    <row r="925" ht="12.75" customHeight="1">
      <c r="A925" s="1"/>
      <c r="C925" s="1"/>
      <c r="D925" s="1"/>
      <c r="E925" s="1"/>
      <c r="F925" s="1"/>
      <c r="H925" s="1"/>
    </row>
    <row r="926" ht="12.75" customHeight="1">
      <c r="A926" s="1"/>
      <c r="C926" s="1"/>
      <c r="D926" s="1"/>
      <c r="E926" s="1"/>
      <c r="F926" s="1"/>
      <c r="H926" s="1"/>
    </row>
    <row r="927" ht="12.75" customHeight="1">
      <c r="A927" s="1"/>
      <c r="C927" s="1"/>
      <c r="D927" s="1"/>
      <c r="E927" s="1"/>
      <c r="F927" s="1"/>
      <c r="H927" s="1"/>
    </row>
    <row r="928" ht="12.75" customHeight="1">
      <c r="A928" s="1"/>
      <c r="C928" s="1"/>
      <c r="D928" s="1"/>
      <c r="E928" s="1"/>
      <c r="F928" s="1"/>
      <c r="H928" s="1"/>
    </row>
    <row r="929" ht="12.75" customHeight="1">
      <c r="A929" s="1"/>
      <c r="C929" s="1"/>
      <c r="D929" s="1"/>
      <c r="E929" s="1"/>
      <c r="F929" s="1"/>
      <c r="H929" s="1"/>
    </row>
    <row r="930" ht="12.75" customHeight="1">
      <c r="A930" s="1"/>
      <c r="C930" s="1"/>
      <c r="D930" s="1"/>
      <c r="E930" s="1"/>
      <c r="F930" s="1"/>
      <c r="H930" s="1"/>
    </row>
    <row r="931" ht="12.75" customHeight="1">
      <c r="A931" s="1"/>
      <c r="C931" s="1"/>
      <c r="D931" s="1"/>
      <c r="E931" s="1"/>
      <c r="F931" s="1"/>
      <c r="H931" s="1"/>
    </row>
    <row r="932" ht="12.75" customHeight="1">
      <c r="A932" s="1"/>
      <c r="C932" s="1"/>
      <c r="D932" s="1"/>
      <c r="E932" s="1"/>
      <c r="F932" s="1"/>
      <c r="H932" s="1"/>
    </row>
    <row r="933" ht="12.75" customHeight="1">
      <c r="A933" s="1"/>
      <c r="C933" s="1"/>
      <c r="D933" s="1"/>
      <c r="E933" s="1"/>
      <c r="F933" s="1"/>
      <c r="H933" s="1"/>
    </row>
    <row r="934" ht="12.75" customHeight="1">
      <c r="A934" s="1"/>
      <c r="C934" s="1"/>
      <c r="D934" s="1"/>
      <c r="E934" s="1"/>
      <c r="F934" s="1"/>
      <c r="H934" s="1"/>
    </row>
    <row r="935" ht="12.75" customHeight="1">
      <c r="A935" s="1"/>
      <c r="C935" s="1"/>
      <c r="D935" s="1"/>
      <c r="E935" s="1"/>
      <c r="F935" s="1"/>
      <c r="H935" s="1"/>
    </row>
    <row r="936" ht="12.75" customHeight="1">
      <c r="A936" s="1"/>
      <c r="C936" s="1"/>
      <c r="D936" s="1"/>
      <c r="E936" s="1"/>
      <c r="F936" s="1"/>
      <c r="H936" s="1"/>
    </row>
    <row r="937" ht="12.75" customHeight="1">
      <c r="A937" s="1"/>
      <c r="C937" s="1"/>
      <c r="D937" s="1"/>
      <c r="E937" s="1"/>
      <c r="F937" s="1"/>
      <c r="H937" s="1"/>
    </row>
    <row r="938" ht="12.75" customHeight="1">
      <c r="A938" s="1"/>
      <c r="C938" s="1"/>
      <c r="D938" s="1"/>
      <c r="E938" s="1"/>
      <c r="F938" s="1"/>
      <c r="H938" s="1"/>
    </row>
    <row r="939" ht="12.75" customHeight="1">
      <c r="A939" s="1"/>
      <c r="C939" s="1"/>
      <c r="D939" s="1"/>
      <c r="E939" s="1"/>
      <c r="F939" s="1"/>
      <c r="H939" s="1"/>
    </row>
    <row r="940" ht="12.75" customHeight="1">
      <c r="A940" s="1"/>
      <c r="C940" s="1"/>
      <c r="D940" s="1"/>
      <c r="E940" s="1"/>
      <c r="F940" s="1"/>
      <c r="H940" s="1"/>
    </row>
    <row r="941" ht="12.75" customHeight="1">
      <c r="A941" s="1"/>
      <c r="C941" s="1"/>
      <c r="D941" s="1"/>
      <c r="E941" s="1"/>
      <c r="F941" s="1"/>
      <c r="H941" s="1"/>
    </row>
    <row r="942" ht="12.75" customHeight="1">
      <c r="A942" s="1"/>
      <c r="C942" s="1"/>
      <c r="D942" s="1"/>
      <c r="E942" s="1"/>
      <c r="F942" s="1"/>
      <c r="H942" s="1"/>
    </row>
    <row r="943" ht="12.75" customHeight="1">
      <c r="A943" s="1"/>
      <c r="C943" s="1"/>
      <c r="D943" s="1"/>
      <c r="E943" s="1"/>
      <c r="F943" s="1"/>
      <c r="H943" s="1"/>
    </row>
    <row r="944" ht="12.75" customHeight="1">
      <c r="A944" s="1"/>
      <c r="C944" s="1"/>
      <c r="D944" s="1"/>
      <c r="E944" s="1"/>
      <c r="F944" s="1"/>
      <c r="H944" s="1"/>
    </row>
    <row r="945" ht="12.75" customHeight="1">
      <c r="A945" s="1"/>
      <c r="C945" s="1"/>
      <c r="D945" s="1"/>
      <c r="E945" s="1"/>
      <c r="F945" s="1"/>
      <c r="H945" s="1"/>
    </row>
    <row r="946" ht="12.75" customHeight="1">
      <c r="A946" s="1"/>
      <c r="C946" s="1"/>
      <c r="D946" s="1"/>
      <c r="E946" s="1"/>
      <c r="F946" s="1"/>
      <c r="H946" s="1"/>
    </row>
    <row r="947" ht="12.75" customHeight="1">
      <c r="A947" s="1"/>
      <c r="C947" s="1"/>
      <c r="D947" s="1"/>
      <c r="E947" s="1"/>
      <c r="F947" s="1"/>
      <c r="H947" s="1"/>
    </row>
    <row r="948" ht="12.75" customHeight="1">
      <c r="A948" s="1"/>
      <c r="C948" s="1"/>
      <c r="D948" s="1"/>
      <c r="E948" s="1"/>
      <c r="F948" s="1"/>
      <c r="H948" s="1"/>
    </row>
    <row r="949" ht="12.75" customHeight="1">
      <c r="A949" s="1"/>
      <c r="C949" s="1"/>
      <c r="D949" s="1"/>
      <c r="E949" s="1"/>
      <c r="F949" s="1"/>
      <c r="H949" s="1"/>
    </row>
    <row r="950" ht="12.75" customHeight="1">
      <c r="A950" s="1"/>
      <c r="C950" s="1"/>
      <c r="D950" s="1"/>
      <c r="E950" s="1"/>
      <c r="F950" s="1"/>
      <c r="H950" s="1"/>
    </row>
    <row r="951" ht="12.75" customHeight="1">
      <c r="A951" s="1"/>
      <c r="C951" s="1"/>
      <c r="D951" s="1"/>
      <c r="E951" s="1"/>
      <c r="F951" s="1"/>
      <c r="H951" s="1"/>
    </row>
    <row r="952" ht="12.75" customHeight="1">
      <c r="A952" s="1"/>
      <c r="C952" s="1"/>
      <c r="D952" s="1"/>
      <c r="E952" s="1"/>
      <c r="F952" s="1"/>
      <c r="H952" s="1"/>
    </row>
    <row r="953" ht="12.75" customHeight="1">
      <c r="A953" s="1"/>
      <c r="C953" s="1"/>
      <c r="D953" s="1"/>
      <c r="E953" s="1"/>
      <c r="F953" s="1"/>
      <c r="H953" s="1"/>
    </row>
    <row r="954" ht="12.75" customHeight="1">
      <c r="A954" s="1"/>
      <c r="C954" s="1"/>
      <c r="D954" s="1"/>
      <c r="E954" s="1"/>
      <c r="F954" s="1"/>
      <c r="H954" s="1"/>
    </row>
    <row r="955" ht="12.75" customHeight="1">
      <c r="A955" s="1"/>
      <c r="C955" s="1"/>
      <c r="D955" s="1"/>
      <c r="E955" s="1"/>
      <c r="F955" s="1"/>
      <c r="H955" s="1"/>
    </row>
    <row r="956" ht="12.75" customHeight="1">
      <c r="A956" s="1"/>
      <c r="C956" s="1"/>
      <c r="D956" s="1"/>
      <c r="E956" s="1"/>
      <c r="F956" s="1"/>
      <c r="H956" s="1"/>
    </row>
    <row r="957" ht="12.75" customHeight="1">
      <c r="A957" s="1"/>
      <c r="C957" s="1"/>
      <c r="D957" s="1"/>
      <c r="E957" s="1"/>
      <c r="F957" s="1"/>
      <c r="H957" s="1"/>
    </row>
    <row r="958" ht="12.75" customHeight="1">
      <c r="A958" s="1"/>
      <c r="C958" s="1"/>
      <c r="D958" s="1"/>
      <c r="E958" s="1"/>
      <c r="F958" s="1"/>
      <c r="H958" s="1"/>
    </row>
    <row r="959" ht="12.75" customHeight="1">
      <c r="A959" s="1"/>
      <c r="C959" s="1"/>
      <c r="D959" s="1"/>
      <c r="E959" s="1"/>
      <c r="F959" s="1"/>
      <c r="H959" s="1"/>
    </row>
    <row r="960" ht="12.75" customHeight="1">
      <c r="A960" s="1"/>
      <c r="C960" s="1"/>
      <c r="D960" s="1"/>
      <c r="E960" s="1"/>
      <c r="F960" s="1"/>
      <c r="H960" s="1"/>
    </row>
    <row r="961" ht="12.75" customHeight="1">
      <c r="A961" s="1"/>
      <c r="C961" s="1"/>
      <c r="D961" s="1"/>
      <c r="E961" s="1"/>
      <c r="F961" s="1"/>
      <c r="H961" s="1"/>
    </row>
    <row r="962" ht="12.75" customHeight="1">
      <c r="A962" s="1"/>
      <c r="C962" s="1"/>
      <c r="D962" s="1"/>
      <c r="E962" s="1"/>
      <c r="F962" s="1"/>
      <c r="H962" s="1"/>
    </row>
    <row r="963" ht="12.75" customHeight="1">
      <c r="A963" s="1"/>
      <c r="C963" s="1"/>
      <c r="D963" s="1"/>
      <c r="E963" s="1"/>
      <c r="F963" s="1"/>
      <c r="H963" s="1"/>
    </row>
    <row r="964" ht="12.75" customHeight="1">
      <c r="A964" s="1"/>
      <c r="C964" s="1"/>
      <c r="D964" s="1"/>
      <c r="E964" s="1"/>
      <c r="F964" s="1"/>
      <c r="H964" s="1"/>
    </row>
    <row r="965" ht="12.75" customHeight="1">
      <c r="A965" s="1"/>
      <c r="C965" s="1"/>
      <c r="D965" s="1"/>
      <c r="E965" s="1"/>
      <c r="F965" s="1"/>
      <c r="H965" s="1"/>
    </row>
    <row r="966" ht="12.75" customHeight="1">
      <c r="A966" s="1"/>
      <c r="C966" s="1"/>
      <c r="D966" s="1"/>
      <c r="E966" s="1"/>
      <c r="F966" s="1"/>
      <c r="H966" s="1"/>
    </row>
    <row r="967" ht="12.75" customHeight="1">
      <c r="A967" s="1"/>
      <c r="C967" s="1"/>
      <c r="D967" s="1"/>
      <c r="E967" s="1"/>
      <c r="F967" s="1"/>
      <c r="H967" s="1"/>
    </row>
    <row r="968" ht="12.75" customHeight="1">
      <c r="A968" s="1"/>
      <c r="C968" s="1"/>
      <c r="D968" s="1"/>
      <c r="E968" s="1"/>
      <c r="F968" s="1"/>
      <c r="H968" s="1"/>
    </row>
    <row r="969" ht="12.75" customHeight="1">
      <c r="A969" s="1"/>
      <c r="C969" s="1"/>
      <c r="D969" s="1"/>
      <c r="E969" s="1"/>
      <c r="F969" s="1"/>
      <c r="H969" s="1"/>
    </row>
    <row r="970" ht="12.75" customHeight="1">
      <c r="A970" s="1"/>
      <c r="C970" s="1"/>
      <c r="D970" s="1"/>
      <c r="E970" s="1"/>
      <c r="F970" s="1"/>
      <c r="H970" s="1"/>
    </row>
    <row r="971" ht="12.75" customHeight="1">
      <c r="A971" s="1"/>
      <c r="C971" s="1"/>
      <c r="D971" s="1"/>
      <c r="E971" s="1"/>
      <c r="F971" s="1"/>
      <c r="H971" s="1"/>
    </row>
    <row r="972" ht="12.75" customHeight="1">
      <c r="A972" s="1"/>
      <c r="C972" s="1"/>
      <c r="D972" s="1"/>
      <c r="E972" s="1"/>
      <c r="F972" s="1"/>
      <c r="H972" s="1"/>
    </row>
    <row r="973" ht="12.75" customHeight="1">
      <c r="A973" s="1"/>
      <c r="C973" s="1"/>
      <c r="D973" s="1"/>
      <c r="E973" s="1"/>
      <c r="F973" s="1"/>
      <c r="H973" s="1"/>
    </row>
    <row r="974" ht="12.75" customHeight="1">
      <c r="A974" s="1"/>
      <c r="C974" s="1"/>
      <c r="D974" s="1"/>
      <c r="E974" s="1"/>
      <c r="F974" s="1"/>
      <c r="H974" s="1"/>
    </row>
    <row r="975" ht="12.75" customHeight="1">
      <c r="A975" s="1"/>
      <c r="C975" s="1"/>
      <c r="D975" s="1"/>
      <c r="E975" s="1"/>
      <c r="F975" s="1"/>
      <c r="H975" s="1"/>
    </row>
    <row r="976" ht="12.75" customHeight="1">
      <c r="A976" s="1"/>
      <c r="C976" s="1"/>
      <c r="D976" s="1"/>
      <c r="E976" s="1"/>
      <c r="F976" s="1"/>
      <c r="H976" s="1"/>
    </row>
    <row r="977" ht="12.75" customHeight="1">
      <c r="A977" s="1"/>
      <c r="C977" s="1"/>
      <c r="D977" s="1"/>
      <c r="E977" s="1"/>
      <c r="F977" s="1"/>
      <c r="H977" s="1"/>
    </row>
    <row r="978" ht="12.75" customHeight="1">
      <c r="A978" s="1"/>
      <c r="C978" s="1"/>
      <c r="D978" s="1"/>
      <c r="E978" s="1"/>
      <c r="F978" s="1"/>
      <c r="H978" s="1"/>
    </row>
    <row r="979" ht="12.75" customHeight="1">
      <c r="A979" s="1"/>
      <c r="C979" s="1"/>
      <c r="D979" s="1"/>
      <c r="E979" s="1"/>
      <c r="F979" s="1"/>
      <c r="H979" s="1"/>
    </row>
    <row r="980" ht="12.75" customHeight="1">
      <c r="A980" s="1"/>
      <c r="C980" s="1"/>
      <c r="D980" s="1"/>
      <c r="E980" s="1"/>
      <c r="F980" s="1"/>
      <c r="H980" s="1"/>
    </row>
    <row r="981" ht="12.75" customHeight="1">
      <c r="A981" s="1"/>
      <c r="C981" s="1"/>
      <c r="D981" s="1"/>
      <c r="E981" s="1"/>
      <c r="F981" s="1"/>
      <c r="H981" s="1"/>
    </row>
    <row r="982" ht="12.75" customHeight="1">
      <c r="A982" s="1"/>
      <c r="C982" s="1"/>
      <c r="D982" s="1"/>
      <c r="E982" s="1"/>
      <c r="F982" s="1"/>
      <c r="H982" s="1"/>
    </row>
    <row r="983" ht="12.75" customHeight="1">
      <c r="A983" s="1"/>
      <c r="C983" s="1"/>
      <c r="D983" s="1"/>
      <c r="E983" s="1"/>
      <c r="F983" s="1"/>
      <c r="H983" s="1"/>
    </row>
    <row r="984" ht="12.75" customHeight="1">
      <c r="A984" s="1"/>
      <c r="C984" s="1"/>
      <c r="D984" s="1"/>
      <c r="E984" s="1"/>
      <c r="F984" s="1"/>
      <c r="H984" s="1"/>
    </row>
    <row r="985" ht="12.75" customHeight="1">
      <c r="A985" s="1"/>
      <c r="C985" s="1"/>
      <c r="D985" s="1"/>
      <c r="E985" s="1"/>
      <c r="F985" s="1"/>
      <c r="H985" s="1"/>
    </row>
    <row r="986" ht="12.75" customHeight="1">
      <c r="A986" s="1"/>
      <c r="C986" s="1"/>
      <c r="D986" s="1"/>
      <c r="E986" s="1"/>
      <c r="F986" s="1"/>
      <c r="H986" s="1"/>
    </row>
    <row r="987" ht="12.75" customHeight="1">
      <c r="A987" s="1"/>
      <c r="C987" s="1"/>
      <c r="D987" s="1"/>
      <c r="E987" s="1"/>
      <c r="F987" s="1"/>
      <c r="H987" s="1"/>
    </row>
    <row r="988" ht="12.75" customHeight="1">
      <c r="A988" s="1"/>
      <c r="C988" s="1"/>
      <c r="D988" s="1"/>
      <c r="E988" s="1"/>
      <c r="F988" s="1"/>
      <c r="H988" s="1"/>
    </row>
    <row r="989" ht="12.75" customHeight="1">
      <c r="A989" s="1"/>
      <c r="C989" s="1"/>
      <c r="D989" s="1"/>
      <c r="E989" s="1"/>
      <c r="F989" s="1"/>
      <c r="H989" s="1"/>
    </row>
    <row r="990" ht="12.75" customHeight="1">
      <c r="A990" s="1"/>
      <c r="C990" s="1"/>
      <c r="D990" s="1"/>
      <c r="E990" s="1"/>
      <c r="F990" s="1"/>
      <c r="H990" s="1"/>
    </row>
    <row r="991" ht="12.75" customHeight="1">
      <c r="A991" s="1"/>
      <c r="C991" s="1"/>
      <c r="D991" s="1"/>
      <c r="E991" s="1"/>
      <c r="F991" s="1"/>
      <c r="H991" s="1"/>
    </row>
    <row r="992" ht="12.75" customHeight="1">
      <c r="A992" s="1"/>
      <c r="C992" s="1"/>
      <c r="D992" s="1"/>
      <c r="E992" s="1"/>
      <c r="F992" s="1"/>
      <c r="H992" s="1"/>
    </row>
    <row r="993" ht="12.75" customHeight="1">
      <c r="A993" s="1"/>
      <c r="C993" s="1"/>
      <c r="D993" s="1"/>
      <c r="E993" s="1"/>
      <c r="F993" s="1"/>
      <c r="H993" s="1"/>
    </row>
    <row r="994" ht="12.75" customHeight="1">
      <c r="A994" s="1"/>
      <c r="C994" s="1"/>
      <c r="D994" s="1"/>
      <c r="E994" s="1"/>
      <c r="F994" s="1"/>
      <c r="H994" s="1"/>
    </row>
    <row r="995" ht="12.75" customHeight="1">
      <c r="A995" s="1"/>
      <c r="C995" s="1"/>
      <c r="D995" s="1"/>
      <c r="E995" s="1"/>
      <c r="F995" s="1"/>
      <c r="H995" s="1"/>
    </row>
    <row r="996" ht="12.75" customHeight="1">
      <c r="A996" s="1"/>
      <c r="C996" s="1"/>
      <c r="D996" s="1"/>
      <c r="E996" s="1"/>
      <c r="F996" s="1"/>
      <c r="H996" s="1"/>
    </row>
    <row r="997" ht="12.75" customHeight="1">
      <c r="A997" s="1"/>
      <c r="C997" s="1"/>
      <c r="D997" s="1"/>
      <c r="E997" s="1"/>
      <c r="F997" s="1"/>
      <c r="H997" s="1"/>
    </row>
    <row r="998" ht="12.75" customHeight="1">
      <c r="A998" s="1"/>
      <c r="C998" s="1"/>
      <c r="D998" s="1"/>
      <c r="E998" s="1"/>
      <c r="F998" s="1"/>
      <c r="H998" s="1"/>
    </row>
    <row r="999" ht="12.75" customHeight="1">
      <c r="A999" s="1"/>
      <c r="C999" s="1"/>
      <c r="D999" s="1"/>
      <c r="E999" s="1"/>
      <c r="F999" s="1"/>
      <c r="H999" s="1"/>
    </row>
    <row r="1000" ht="12.75" customHeight="1">
      <c r="A1000" s="1"/>
      <c r="C1000" s="1"/>
      <c r="D1000" s="1"/>
      <c r="E1000" s="1"/>
      <c r="F1000" s="1"/>
      <c r="H1000" s="1"/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3.29"/>
    <col customWidth="1" min="2" max="2" width="13.14"/>
    <col customWidth="1" min="3" max="3" width="15.57"/>
    <col customWidth="1" min="4" max="4" width="10.57"/>
    <col customWidth="1" min="5" max="5" width="13.43"/>
    <col customWidth="1" min="6" max="6" width="2.0"/>
    <col customWidth="1" min="7" max="7" width="12.57"/>
    <col customWidth="1" min="8" max="8" width="10.29"/>
    <col customWidth="1" min="9" max="9" width="3.86"/>
  </cols>
  <sheetData>
    <row r="1" ht="18.75" customHeight="1">
      <c r="A1" s="17" t="s">
        <v>4325</v>
      </c>
      <c r="B1" s="17"/>
      <c r="C1" s="17"/>
      <c r="D1" s="17" t="s">
        <v>4326</v>
      </c>
      <c r="E1" s="17"/>
      <c r="F1" s="17"/>
      <c r="G1" s="17"/>
      <c r="H1" s="17"/>
      <c r="I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</row>
    <row r="3" ht="12.75" customHeight="1">
      <c r="A3" s="1"/>
      <c r="B3" s="122" t="s">
        <v>4327</v>
      </c>
      <c r="C3" s="410">
        <v>35822.0</v>
      </c>
      <c r="D3" s="1"/>
      <c r="E3" s="1"/>
      <c r="F3" s="1"/>
      <c r="G3" s="69" t="s">
        <v>4328</v>
      </c>
      <c r="H3" s="498">
        <v>12000.0</v>
      </c>
      <c r="I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</row>
    <row r="5" ht="25.5" customHeight="1">
      <c r="A5" s="1"/>
      <c r="B5" s="55" t="s">
        <v>4329</v>
      </c>
      <c r="C5" s="144" t="s">
        <v>1770</v>
      </c>
      <c r="D5" s="416" t="s">
        <v>4330</v>
      </c>
      <c r="E5" s="56" t="s">
        <v>1772</v>
      </c>
      <c r="F5" s="1"/>
      <c r="G5" s="55" t="s">
        <v>4331</v>
      </c>
      <c r="H5" s="56" t="s">
        <v>44</v>
      </c>
      <c r="I5" s="1"/>
    </row>
    <row r="6" ht="12.75" customHeight="1">
      <c r="A6" s="1"/>
      <c r="B6" s="4" t="s">
        <v>4332</v>
      </c>
      <c r="C6" s="410">
        <v>35800.0</v>
      </c>
      <c r="D6" s="5">
        <v>5.0</v>
      </c>
      <c r="E6" s="495">
        <f t="shared" ref="E6:E10" si="1">WORKDAY(C6,D6-1)</f>
        <v>35804</v>
      </c>
      <c r="F6" s="1"/>
      <c r="G6" s="498">
        <v>200.0</v>
      </c>
      <c r="H6" s="499">
        <f t="shared" ref="H6:H10" si="2">D6*G6</f>
        <v>1000</v>
      </c>
      <c r="I6" s="1"/>
    </row>
    <row r="7" ht="12.75" customHeight="1">
      <c r="A7" s="1"/>
      <c r="B7" s="4" t="s">
        <v>4333</v>
      </c>
      <c r="C7" s="495">
        <f t="shared" ref="C7:C10" si="3">WORKDAY(E6,1)</f>
        <v>35807</v>
      </c>
      <c r="D7" s="5">
        <v>4.0</v>
      </c>
      <c r="E7" s="495">
        <f t="shared" si="1"/>
        <v>35810</v>
      </c>
      <c r="F7" s="1"/>
      <c r="G7" s="498">
        <v>1000.0</v>
      </c>
      <c r="H7" s="499">
        <f t="shared" si="2"/>
        <v>4000</v>
      </c>
      <c r="I7" s="1"/>
    </row>
    <row r="8" ht="12.75" customHeight="1">
      <c r="A8" s="1"/>
      <c r="B8" s="4" t="s">
        <v>4334</v>
      </c>
      <c r="C8" s="495">
        <f t="shared" si="3"/>
        <v>35811</v>
      </c>
      <c r="D8" s="5">
        <v>3.0</v>
      </c>
      <c r="E8" s="495">
        <f t="shared" si="1"/>
        <v>35815</v>
      </c>
      <c r="F8" s="1"/>
      <c r="G8" s="498">
        <v>800.0</v>
      </c>
      <c r="H8" s="499">
        <f t="shared" si="2"/>
        <v>2400</v>
      </c>
      <c r="I8" s="1"/>
    </row>
    <row r="9" ht="12.75" customHeight="1">
      <c r="A9" s="1"/>
      <c r="B9" s="4" t="s">
        <v>4335</v>
      </c>
      <c r="C9" s="495">
        <f t="shared" si="3"/>
        <v>35816</v>
      </c>
      <c r="D9" s="5">
        <v>6.0</v>
      </c>
      <c r="E9" s="495">
        <f t="shared" si="1"/>
        <v>35823</v>
      </c>
      <c r="F9" s="1"/>
      <c r="G9" s="498">
        <v>400.0</v>
      </c>
      <c r="H9" s="499">
        <f t="shared" si="2"/>
        <v>2400</v>
      </c>
      <c r="I9" s="1"/>
    </row>
    <row r="10" ht="12.75" customHeight="1">
      <c r="A10" s="1"/>
      <c r="B10" s="4" t="s">
        <v>4336</v>
      </c>
      <c r="C10" s="495">
        <f t="shared" si="3"/>
        <v>35824</v>
      </c>
      <c r="D10" s="5">
        <v>4.0</v>
      </c>
      <c r="E10" s="495">
        <f t="shared" si="1"/>
        <v>35829</v>
      </c>
      <c r="F10" s="1"/>
      <c r="G10" s="498">
        <v>300.0</v>
      </c>
      <c r="H10" s="499">
        <f t="shared" si="2"/>
        <v>1200</v>
      </c>
      <c r="I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</row>
    <row r="12" ht="12.75" customHeight="1">
      <c r="A12" s="1"/>
      <c r="B12" s="55" t="s">
        <v>4337</v>
      </c>
      <c r="C12" s="495">
        <f>E10</f>
        <v>35829</v>
      </c>
      <c r="D12" s="1"/>
      <c r="E12" s="1"/>
      <c r="F12" s="1"/>
      <c r="G12" s="4" t="s">
        <v>4338</v>
      </c>
      <c r="H12" s="499">
        <f>SUM(H6:H10)</f>
        <v>11000</v>
      </c>
      <c r="I12" s="1"/>
    </row>
    <row r="13" ht="12.75" customHeight="1">
      <c r="A13" s="1"/>
      <c r="B13" s="16"/>
      <c r="C13" s="1"/>
      <c r="D13" s="1"/>
      <c r="E13" s="1"/>
      <c r="F13" s="1"/>
      <c r="G13" s="16"/>
      <c r="H13" s="1"/>
      <c r="I13" s="1"/>
    </row>
    <row r="14" ht="12.75" customHeight="1">
      <c r="A14" s="1"/>
      <c r="B14" s="55" t="s">
        <v>4339</v>
      </c>
      <c r="C14" s="500">
        <f>NETWORKDAYS(C3,C12)-1</f>
        <v>5</v>
      </c>
      <c r="D14" s="1"/>
      <c r="E14" s="1"/>
      <c r="F14" s="1"/>
      <c r="G14" s="4" t="s">
        <v>4340</v>
      </c>
      <c r="H14" s="86">
        <f>H12/H3</f>
        <v>0.9166666667</v>
      </c>
      <c r="I14" s="1"/>
    </row>
    <row r="15" ht="12.75" customHeight="1">
      <c r="A15" s="1"/>
      <c r="B15" s="16"/>
      <c r="C15" s="1"/>
      <c r="D15" s="1"/>
      <c r="E15" s="1"/>
      <c r="F15" s="1"/>
      <c r="G15" s="1"/>
      <c r="H15" s="1"/>
      <c r="I15" s="1"/>
    </row>
    <row r="16" ht="12.75" customHeight="1">
      <c r="A16" s="1"/>
      <c r="B16" s="55" t="s">
        <v>4341</v>
      </c>
      <c r="C16" s="501">
        <f>SUM(D6:D10)</f>
        <v>22</v>
      </c>
      <c r="D16" s="1"/>
      <c r="E16" s="1"/>
      <c r="F16" s="1"/>
      <c r="G16" s="1"/>
      <c r="H16" s="1"/>
      <c r="I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7.29" defaultRowHeight="15.0"/>
  <sheetData/>
  <drawing r:id="rId1"/>
</worksheet>
</file>